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URCHASING\09 RFQ's\CH2\"/>
    </mc:Choice>
  </mc:AlternateContent>
  <xr:revisionPtr revIDLastSave="0" documentId="13_ncr:1_{142DE509-CBDA-4EB8-920E-52C3F840CB52}" xr6:coauthVersionLast="45" xr6:coauthVersionMax="45" xr10:uidLastSave="{00000000-0000-0000-0000-000000000000}"/>
  <bookViews>
    <workbookView xWindow="-108" yWindow="-108" windowWidth="22320" windowHeight="13176" xr2:uid="{CA2BF22F-9142-4A41-BC54-95372FA2A776}"/>
  </bookViews>
  <sheets>
    <sheet name="COPY 20200720" sheetId="7" r:id="rId1"/>
    <sheet name="Press Sizes" sheetId="9" r:id="rId2"/>
    <sheet name="Tooling " sheetId="11" r:id="rId3"/>
    <sheet name="Report v2" sheetId="8" r:id="rId4"/>
    <sheet name="Shipping" sheetId="12" r:id="rId5"/>
  </sheets>
  <definedNames>
    <definedName name="_xlnm.Print_Area" localSheetId="0">'COPY 20200720'!$B$1:$U$138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7" i="7" l="1" a="1"/>
  <c r="C317" i="7" s="1"/>
  <c r="C316" i="7" a="1"/>
  <c r="C316" i="7" s="1"/>
  <c r="C315" i="7" a="1"/>
  <c r="C315" i="7" s="1"/>
  <c r="C314" i="7" a="1"/>
  <c r="C314" i="7" s="1"/>
  <c r="C313" i="7" a="1"/>
  <c r="C313" i="7" s="1"/>
  <c r="C312" i="7" a="1"/>
  <c r="C312" i="7" s="1"/>
  <c r="C311" i="7" a="1"/>
  <c r="C311" i="7" s="1"/>
  <c r="C310" i="7" a="1"/>
  <c r="C310" i="7" s="1"/>
  <c r="C309" i="7" a="1"/>
  <c r="C309" i="7" s="1"/>
  <c r="C308" i="7" a="1"/>
  <c r="C308" i="7" s="1"/>
  <c r="C307" i="7" a="1"/>
  <c r="C307" i="7" s="1"/>
  <c r="C306" i="7" a="1"/>
  <c r="C306" i="7" s="1"/>
  <c r="C305" i="7" a="1"/>
  <c r="C305" i="7" s="1"/>
  <c r="C304" i="7" a="1"/>
  <c r="C304" i="7" s="1"/>
  <c r="C303" i="7" a="1"/>
  <c r="C303" i="7" s="1"/>
  <c r="C302" i="7" a="1"/>
  <c r="C302" i="7" s="1"/>
  <c r="C301" i="7" a="1"/>
  <c r="C301" i="7" s="1"/>
  <c r="C300" i="7" a="1"/>
  <c r="C300" i="7" s="1"/>
  <c r="C299" i="7" a="1"/>
  <c r="C299" i="7" s="1"/>
  <c r="C298" i="7" a="1"/>
  <c r="C298" i="7" s="1"/>
  <c r="C297" i="7" a="1"/>
  <c r="C297" i="7" s="1"/>
  <c r="C296" i="7" a="1"/>
  <c r="C296" i="7" s="1"/>
  <c r="C295" i="7" a="1"/>
  <c r="C295" i="7" s="1"/>
  <c r="C294" i="7" a="1"/>
  <c r="C294" i="7" s="1"/>
  <c r="C293" i="7" a="1"/>
  <c r="C293" i="7" s="1"/>
  <c r="C292" i="7" a="1"/>
  <c r="C292" i="7" s="1"/>
  <c r="C291" i="7" a="1"/>
  <c r="C291" i="7" s="1"/>
  <c r="C290" i="7" a="1"/>
  <c r="C290" i="7" s="1"/>
  <c r="C289" i="7" a="1"/>
  <c r="C289" i="7" s="1"/>
  <c r="C288" i="7" a="1"/>
  <c r="C288" i="7" s="1"/>
  <c r="C287" i="7" a="1"/>
  <c r="C287" i="7" s="1"/>
  <c r="C286" i="7" a="1"/>
  <c r="C286" i="7" s="1"/>
  <c r="C285" i="7" a="1"/>
  <c r="C285" i="7" s="1"/>
  <c r="C284" i="7" a="1"/>
  <c r="C284" i="7" s="1"/>
  <c r="C283" i="7" a="1"/>
  <c r="C283" i="7" s="1"/>
  <c r="C282" i="7" a="1"/>
  <c r="C282" i="7" s="1"/>
  <c r="C281" i="7" a="1"/>
  <c r="C281" i="7" s="1"/>
  <c r="C280" i="7" a="1"/>
  <c r="C280" i="7" s="1"/>
  <c r="C279" i="7" a="1"/>
  <c r="C279" i="7" s="1"/>
  <c r="C278" i="7" a="1"/>
  <c r="C278" i="7" s="1"/>
  <c r="C277" i="7" a="1"/>
  <c r="C277" i="7" s="1"/>
  <c r="C276" i="7" a="1"/>
  <c r="C276" i="7" s="1"/>
  <c r="C275" i="7" a="1"/>
  <c r="C275" i="7" s="1"/>
  <c r="C274" i="7" a="1"/>
  <c r="C274" i="7" s="1"/>
  <c r="C273" i="7" a="1"/>
  <c r="C273" i="7" s="1"/>
  <c r="C272" i="7" a="1"/>
  <c r="C272" i="7" s="1"/>
  <c r="C271" i="7" a="1"/>
  <c r="C271" i="7" s="1"/>
  <c r="C270" i="7" a="1"/>
  <c r="C270" i="7" s="1"/>
  <c r="C269" i="7" a="1"/>
  <c r="C269" i="7" s="1"/>
  <c r="C268" i="7" a="1"/>
  <c r="C268" i="7" s="1"/>
  <c r="C267" i="7" a="1"/>
  <c r="C267" i="7" s="1"/>
  <c r="C266" i="7" a="1"/>
  <c r="C266" i="7" s="1"/>
  <c r="C265" i="7" a="1"/>
  <c r="C265" i="7" s="1"/>
  <c r="C264" i="7" a="1"/>
  <c r="C264" i="7" s="1"/>
  <c r="C263" i="7" a="1"/>
  <c r="C263" i="7" s="1"/>
  <c r="C262" i="7" a="1"/>
  <c r="C262" i="7" s="1"/>
  <c r="C261" i="7" a="1"/>
  <c r="C261" i="7" s="1"/>
  <c r="C260" i="7" a="1"/>
  <c r="C260" i="7" s="1"/>
  <c r="C259" i="7" a="1"/>
  <c r="C259" i="7" s="1"/>
  <c r="C258" i="7" a="1"/>
  <c r="C258" i="7" s="1"/>
  <c r="C257" i="7" a="1"/>
  <c r="C257" i="7" s="1"/>
  <c r="C256" i="7" a="1"/>
  <c r="C256" i="7" s="1"/>
  <c r="C255" i="7" a="1"/>
  <c r="C255" i="7" s="1"/>
  <c r="C254" i="7" a="1"/>
  <c r="C254" i="7" s="1"/>
  <c r="C253" i="7" a="1"/>
  <c r="C253" i="7" s="1"/>
  <c r="C252" i="7" a="1"/>
  <c r="C252" i="7" s="1"/>
  <c r="C251" i="7" a="1"/>
  <c r="C251" i="7" s="1"/>
  <c r="C250" i="7" a="1"/>
  <c r="C250" i="7" s="1"/>
  <c r="C249" i="7" a="1"/>
  <c r="C249" i="7" s="1"/>
  <c r="C248" i="7" a="1"/>
  <c r="C248" i="7" s="1"/>
  <c r="C247" i="7" a="1"/>
  <c r="C247" i="7" s="1"/>
  <c r="C246" i="7" a="1"/>
  <c r="C246" i="7" s="1"/>
  <c r="C245" i="7" a="1"/>
  <c r="C245" i="7" s="1"/>
  <c r="C244" i="7" a="1"/>
  <c r="C244" i="7" s="1"/>
  <c r="C243" i="7" a="1"/>
  <c r="C243" i="7" s="1"/>
  <c r="C242" i="7" a="1"/>
  <c r="C242" i="7" s="1"/>
  <c r="C241" i="7" a="1"/>
  <c r="C241" i="7" s="1"/>
  <c r="C240" i="7" a="1"/>
  <c r="C240" i="7" s="1"/>
  <c r="C239" i="7" a="1"/>
  <c r="C239" i="7" s="1"/>
  <c r="C238" i="7" a="1"/>
  <c r="C238" i="7" s="1"/>
  <c r="C237" i="7" a="1"/>
  <c r="C237" i="7" s="1"/>
  <c r="C236" i="7" a="1"/>
  <c r="C236" i="7" s="1"/>
  <c r="C235" i="7" a="1"/>
  <c r="C235" i="7" s="1"/>
  <c r="C234" i="7" a="1"/>
  <c r="C234" i="7" s="1"/>
  <c r="C233" i="7" a="1"/>
  <c r="C233" i="7" s="1"/>
  <c r="C232" i="7" a="1"/>
  <c r="C232" i="7" s="1"/>
  <c r="C231" i="7" a="1"/>
  <c r="C231" i="7" s="1"/>
  <c r="C230" i="7" a="1"/>
  <c r="C230" i="7" s="1"/>
  <c r="C229" i="7" a="1"/>
  <c r="C229" i="7" s="1"/>
  <c r="C228" i="7" a="1"/>
  <c r="C228" i="7" s="1"/>
  <c r="C227" i="7" a="1"/>
  <c r="C227" i="7" s="1"/>
  <c r="C226" i="7" a="1"/>
  <c r="C226" i="7" s="1"/>
  <c r="C225" i="7" a="1"/>
  <c r="C225" i="7" s="1"/>
  <c r="C224" i="7" a="1"/>
  <c r="C224" i="7" s="1"/>
  <c r="C223" i="7" a="1"/>
  <c r="C223" i="7" s="1"/>
  <c r="C222" i="7" a="1"/>
  <c r="C222" i="7" s="1"/>
  <c r="C221" i="7" a="1"/>
  <c r="C221" i="7" s="1"/>
  <c r="C220" i="7" a="1"/>
  <c r="C220" i="7" s="1"/>
  <c r="C219" i="7" a="1"/>
  <c r="C219" i="7" s="1"/>
  <c r="C218" i="7" a="1"/>
  <c r="C218" i="7" s="1"/>
  <c r="C217" i="7" a="1"/>
  <c r="C217" i="7" s="1"/>
  <c r="C216" i="7" a="1"/>
  <c r="C216" i="7" s="1"/>
  <c r="C215" i="7" a="1"/>
  <c r="C215" i="7" s="1"/>
  <c r="C214" i="7" a="1"/>
  <c r="C214" i="7" s="1"/>
  <c r="C213" i="7" a="1"/>
  <c r="C213" i="7" s="1"/>
  <c r="C212" i="7" a="1"/>
  <c r="C212" i="7" s="1"/>
  <c r="C211" i="7" a="1"/>
  <c r="C211" i="7" s="1"/>
  <c r="C210" i="7" a="1"/>
  <c r="C210" i="7" s="1"/>
  <c r="C209" i="7" a="1"/>
  <c r="C209" i="7" s="1"/>
  <c r="C208" i="7" a="1"/>
  <c r="C208" i="7" s="1"/>
  <c r="C207" i="7" a="1"/>
  <c r="C207" i="7" s="1"/>
  <c r="C206" i="7" a="1"/>
  <c r="C206" i="7" s="1"/>
  <c r="C205" i="7" a="1"/>
  <c r="C205" i="7" s="1"/>
  <c r="C204" i="7" a="1"/>
  <c r="C204" i="7" s="1"/>
  <c r="C203" i="7" a="1"/>
  <c r="C203" i="7" s="1"/>
  <c r="C202" i="7" a="1"/>
  <c r="C202" i="7" s="1"/>
  <c r="C201" i="7" a="1"/>
  <c r="C201" i="7" s="1"/>
  <c r="C200" i="7" a="1"/>
  <c r="C200" i="7" s="1"/>
  <c r="C199" i="7" a="1"/>
  <c r="C199" i="7" s="1"/>
  <c r="C198" i="7" a="1"/>
  <c r="C198" i="7" s="1"/>
  <c r="C197" i="7" a="1"/>
  <c r="C197" i="7" s="1"/>
  <c r="C196" i="7" a="1"/>
  <c r="C196" i="7" s="1"/>
  <c r="C195" i="7" a="1"/>
  <c r="C195" i="7" s="1"/>
  <c r="C194" i="7" a="1"/>
  <c r="C194" i="7" s="1"/>
  <c r="C193" i="7" a="1"/>
  <c r="C193" i="7" s="1"/>
  <c r="C192" i="7" a="1"/>
  <c r="C192" i="7" s="1"/>
  <c r="C191" i="7" a="1"/>
  <c r="C191" i="7" s="1"/>
  <c r="C190" i="7" a="1"/>
  <c r="C190" i="7" s="1"/>
  <c r="C189" i="7" a="1"/>
  <c r="C189" i="7" s="1"/>
  <c r="C188" i="7" a="1"/>
  <c r="C188" i="7" s="1"/>
  <c r="C187" i="7" a="1"/>
  <c r="C187" i="7" s="1"/>
  <c r="C186" i="7" a="1"/>
  <c r="C186" i="7" s="1"/>
  <c r="C185" i="7" a="1"/>
  <c r="C185" i="7" s="1"/>
  <c r="C184" i="7" a="1"/>
  <c r="C184" i="7" s="1"/>
  <c r="C183" i="7" a="1"/>
  <c r="C183" i="7" s="1"/>
  <c r="C182" i="7" a="1"/>
  <c r="C182" i="7" s="1"/>
  <c r="C181" i="7" a="1"/>
  <c r="C181" i="7" s="1"/>
  <c r="C180" i="7" a="1"/>
  <c r="C180" i="7" s="1"/>
  <c r="C179" i="7" a="1"/>
  <c r="C179" i="7" s="1"/>
  <c r="C178" i="7" a="1"/>
  <c r="C178" i="7" s="1"/>
  <c r="C177" i="7" a="1"/>
  <c r="C177" i="7" s="1"/>
  <c r="C176" i="7" a="1"/>
  <c r="C176" i="7" s="1"/>
  <c r="C175" i="7" a="1"/>
  <c r="C175" i="7" s="1"/>
  <c r="C174" i="7" a="1"/>
  <c r="C174" i="7" s="1"/>
  <c r="C173" i="7" a="1"/>
  <c r="C173" i="7" s="1"/>
  <c r="C172" i="7" a="1"/>
  <c r="C172" i="7" s="1"/>
  <c r="C171" i="7" a="1"/>
  <c r="C171" i="7" s="1"/>
  <c r="C170" i="7" a="1"/>
  <c r="C170" i="7" s="1"/>
  <c r="C169" i="7" a="1"/>
  <c r="C169" i="7" s="1"/>
  <c r="C168" i="7" a="1"/>
  <c r="C168" i="7" s="1"/>
  <c r="W170" i="7" l="1" a="1"/>
  <c r="W170" i="7" s="1"/>
  <c r="X170" i="7" a="1"/>
  <c r="X170" i="7" s="1"/>
  <c r="Y170" i="7" a="1"/>
  <c r="Y170" i="7" s="1"/>
  <c r="Z170" i="7" a="1"/>
  <c r="Z170" i="7" s="1"/>
  <c r="AA170" i="7" a="1"/>
  <c r="AA170" i="7" s="1"/>
  <c r="AB170" i="7" a="1"/>
  <c r="AB170" i="7" s="1"/>
  <c r="AC170" i="7" a="1"/>
  <c r="AC170" i="7" s="1"/>
  <c r="AD170" i="7" a="1"/>
  <c r="AD170" i="7" s="1"/>
  <c r="AE170" i="7" a="1"/>
  <c r="AE170" i="7" s="1"/>
  <c r="AF170" i="7" a="1"/>
  <c r="AF170" i="7" s="1"/>
  <c r="AG170" i="7" a="1"/>
  <c r="AG170" i="7" s="1"/>
  <c r="AH170" i="7" a="1"/>
  <c r="AH170" i="7" s="1"/>
  <c r="AI170" i="7" a="1"/>
  <c r="AI170" i="7" s="1"/>
  <c r="AJ170" i="7" a="1"/>
  <c r="AJ170" i="7" s="1"/>
  <c r="AK170" i="7" a="1"/>
  <c r="AK170" i="7" s="1"/>
  <c r="AL170" i="7" a="1"/>
  <c r="AL170" i="7" s="1"/>
  <c r="AM170" i="7" a="1"/>
  <c r="AM170" i="7" s="1"/>
  <c r="AN170" i="7" a="1"/>
  <c r="AN170" i="7" s="1"/>
  <c r="AO170" i="7" a="1"/>
  <c r="AO170" i="7" s="1"/>
  <c r="AP170" i="7" a="1"/>
  <c r="AP170" i="7" s="1"/>
  <c r="AQ170" i="7" a="1"/>
  <c r="AQ170" i="7" s="1"/>
  <c r="AR170" i="7" a="1"/>
  <c r="AR170" i="7" s="1"/>
  <c r="AS170" i="7" a="1"/>
  <c r="AS170" i="7" s="1"/>
  <c r="AT170" i="7" a="1"/>
  <c r="AT170" i="7" s="1"/>
  <c r="AU170" i="7" a="1"/>
  <c r="AU170" i="7" s="1"/>
  <c r="AV170" i="7" a="1"/>
  <c r="AV170" i="7" s="1"/>
  <c r="AW170" i="7" a="1"/>
  <c r="AW170" i="7" s="1"/>
  <c r="AX170" i="7" a="1"/>
  <c r="AX170" i="7" s="1"/>
  <c r="AY170" i="7" a="1"/>
  <c r="AY170" i="7" s="1"/>
  <c r="AZ170" i="7" a="1"/>
  <c r="AZ170" i="7" s="1"/>
  <c r="BA170" i="7" a="1"/>
  <c r="BA170" i="7" s="1"/>
  <c r="BB170" i="7" a="1"/>
  <c r="BB170" i="7" s="1"/>
  <c r="BC170" i="7" a="1"/>
  <c r="BC170" i="7" s="1"/>
  <c r="BD170" i="7" a="1"/>
  <c r="BD170" i="7" s="1"/>
  <c r="BE170" i="7" a="1"/>
  <c r="BE170" i="7" s="1"/>
  <c r="BF170" i="7" a="1"/>
  <c r="BF170" i="7" s="1"/>
  <c r="BG170" i="7" a="1"/>
  <c r="BG170" i="7" s="1"/>
  <c r="BH170" i="7" a="1"/>
  <c r="BH170" i="7" s="1"/>
  <c r="BI170" i="7" a="1"/>
  <c r="BI170" i="7" s="1"/>
  <c r="BJ170" i="7" a="1"/>
  <c r="BJ170" i="7" s="1"/>
  <c r="BK170" i="7" a="1"/>
  <c r="BK170" i="7" s="1"/>
  <c r="BL170" i="7" a="1"/>
  <c r="BL170" i="7" s="1"/>
  <c r="BM170" i="7" a="1"/>
  <c r="BM170" i="7" s="1"/>
  <c r="BN170" i="7" a="1"/>
  <c r="BN170" i="7" s="1"/>
  <c r="BO170" i="7" a="1"/>
  <c r="BO170" i="7" s="1"/>
  <c r="BP170" i="7" a="1"/>
  <c r="BP170" i="7" s="1"/>
  <c r="BQ170" i="7" a="1"/>
  <c r="BQ170" i="7" s="1"/>
  <c r="BR170" i="7" a="1"/>
  <c r="BR170" i="7" s="1"/>
  <c r="BS170" i="7" a="1"/>
  <c r="BS170" i="7" s="1"/>
  <c r="BT170" i="7" a="1"/>
  <c r="BT170" i="7" s="1"/>
  <c r="BU170" i="7" a="1"/>
  <c r="BU170" i="7" s="1"/>
  <c r="BV170" i="7" a="1"/>
  <c r="BV170" i="7" s="1"/>
  <c r="BW170" i="7" a="1"/>
  <c r="BW170" i="7" s="1"/>
  <c r="BX170" i="7" a="1"/>
  <c r="BX170" i="7" s="1"/>
  <c r="BY170" i="7" a="1"/>
  <c r="BY170" i="7" s="1"/>
  <c r="BZ170" i="7" a="1"/>
  <c r="BZ170" i="7" s="1"/>
  <c r="CA170" i="7" a="1"/>
  <c r="CA170" i="7" s="1"/>
  <c r="CB170" i="7" a="1"/>
  <c r="CB170" i="7" s="1"/>
  <c r="CC170" i="7" a="1"/>
  <c r="CC170" i="7" s="1"/>
  <c r="CD170" i="7" a="1"/>
  <c r="CD170" i="7" s="1"/>
  <c r="CE170" i="7" a="1"/>
  <c r="CE170" i="7" s="1"/>
  <c r="CF170" i="7" a="1"/>
  <c r="CF170" i="7" s="1"/>
  <c r="CG170" i="7" a="1"/>
  <c r="CG170" i="7" s="1"/>
  <c r="CH170" i="7" a="1"/>
  <c r="CH170" i="7" s="1"/>
  <c r="D170" i="7" s="1"/>
  <c r="CI170" i="7" a="1"/>
  <c r="CI170" i="7" s="1"/>
  <c r="CJ170" i="7" a="1"/>
  <c r="CJ170" i="7" s="1"/>
  <c r="CK170" i="7" a="1"/>
  <c r="CK170" i="7" s="1"/>
  <c r="CL170" i="7" a="1"/>
  <c r="CL170" i="7" s="1"/>
  <c r="CM170" i="7" a="1"/>
  <c r="CM170" i="7" s="1"/>
  <c r="W171" i="7" a="1"/>
  <c r="W171" i="7" s="1"/>
  <c r="X171" i="7" a="1"/>
  <c r="X171" i="7" s="1"/>
  <c r="Y171" i="7" a="1"/>
  <c r="Y171" i="7" s="1"/>
  <c r="Z171" i="7" a="1"/>
  <c r="Z171" i="7" s="1"/>
  <c r="AA171" i="7" a="1"/>
  <c r="AA171" i="7" s="1"/>
  <c r="AB171" i="7" a="1"/>
  <c r="AB171" i="7" s="1"/>
  <c r="AC171" i="7" a="1"/>
  <c r="AC171" i="7" s="1"/>
  <c r="AD171" i="7" a="1"/>
  <c r="AD171" i="7" s="1"/>
  <c r="AE171" i="7" a="1"/>
  <c r="AE171" i="7" s="1"/>
  <c r="AF171" i="7" a="1"/>
  <c r="AF171" i="7" s="1"/>
  <c r="AG171" i="7" a="1"/>
  <c r="AG171" i="7" s="1"/>
  <c r="AH171" i="7" a="1"/>
  <c r="AH171" i="7" s="1"/>
  <c r="AI171" i="7" a="1"/>
  <c r="AI171" i="7" s="1"/>
  <c r="AJ171" i="7" a="1"/>
  <c r="AJ171" i="7" s="1"/>
  <c r="AK171" i="7" a="1"/>
  <c r="AK171" i="7" s="1"/>
  <c r="AL171" i="7" a="1"/>
  <c r="AL171" i="7" s="1"/>
  <c r="AM171" i="7" a="1"/>
  <c r="AM171" i="7" s="1"/>
  <c r="AN171" i="7" a="1"/>
  <c r="AN171" i="7" s="1"/>
  <c r="AO171" i="7" a="1"/>
  <c r="AO171" i="7" s="1"/>
  <c r="AP171" i="7" a="1"/>
  <c r="AP171" i="7" s="1"/>
  <c r="AQ171" i="7" a="1"/>
  <c r="AQ171" i="7" s="1"/>
  <c r="AR171" i="7" a="1"/>
  <c r="AR171" i="7" s="1"/>
  <c r="AS171" i="7" a="1"/>
  <c r="AS171" i="7" s="1"/>
  <c r="AT171" i="7" a="1"/>
  <c r="AT171" i="7" s="1"/>
  <c r="AU171" i="7" a="1"/>
  <c r="AU171" i="7" s="1"/>
  <c r="AV171" i="7" a="1"/>
  <c r="AV171" i="7" s="1"/>
  <c r="AW171" i="7" a="1"/>
  <c r="AW171" i="7" s="1"/>
  <c r="AX171" i="7" a="1"/>
  <c r="AX171" i="7" s="1"/>
  <c r="AY171" i="7" a="1"/>
  <c r="AY171" i="7" s="1"/>
  <c r="AZ171" i="7" a="1"/>
  <c r="AZ171" i="7" s="1"/>
  <c r="BA171" i="7" a="1"/>
  <c r="BA171" i="7" s="1"/>
  <c r="BB171" i="7" a="1"/>
  <c r="BB171" i="7" s="1"/>
  <c r="BC171" i="7" a="1"/>
  <c r="BC171" i="7" s="1"/>
  <c r="BD171" i="7" a="1"/>
  <c r="BD171" i="7" s="1"/>
  <c r="BE171" i="7" a="1"/>
  <c r="BE171" i="7" s="1"/>
  <c r="BF171" i="7" a="1"/>
  <c r="BF171" i="7" s="1"/>
  <c r="BG171" i="7" a="1"/>
  <c r="BG171" i="7" s="1"/>
  <c r="BH171" i="7" a="1"/>
  <c r="BH171" i="7" s="1"/>
  <c r="BI171" i="7" a="1"/>
  <c r="BI171" i="7" s="1"/>
  <c r="BJ171" i="7" a="1"/>
  <c r="BJ171" i="7" s="1"/>
  <c r="BK171" i="7" a="1"/>
  <c r="BK171" i="7" s="1"/>
  <c r="BL171" i="7" a="1"/>
  <c r="BL171" i="7" s="1"/>
  <c r="BM171" i="7" a="1"/>
  <c r="BM171" i="7" s="1"/>
  <c r="BN171" i="7" a="1"/>
  <c r="BN171" i="7" s="1"/>
  <c r="BO171" i="7" a="1"/>
  <c r="BO171" i="7" s="1"/>
  <c r="BP171" i="7" a="1"/>
  <c r="BP171" i="7" s="1"/>
  <c r="BQ171" i="7" a="1"/>
  <c r="BQ171" i="7" s="1"/>
  <c r="BR171" i="7" a="1"/>
  <c r="BR171" i="7" s="1"/>
  <c r="BS171" i="7" a="1"/>
  <c r="BS171" i="7" s="1"/>
  <c r="BT171" i="7" a="1"/>
  <c r="BT171" i="7" s="1"/>
  <c r="BU171" i="7" a="1"/>
  <c r="BU171" i="7" s="1"/>
  <c r="BV171" i="7" a="1"/>
  <c r="BV171" i="7" s="1"/>
  <c r="BW171" i="7" a="1"/>
  <c r="BW171" i="7" s="1"/>
  <c r="BX171" i="7" a="1"/>
  <c r="BX171" i="7" s="1"/>
  <c r="BY171" i="7" a="1"/>
  <c r="BY171" i="7" s="1"/>
  <c r="BZ171" i="7" a="1"/>
  <c r="BZ171" i="7" s="1"/>
  <c r="CA171" i="7" a="1"/>
  <c r="CA171" i="7" s="1"/>
  <c r="CB171" i="7" a="1"/>
  <c r="CB171" i="7" s="1"/>
  <c r="CC171" i="7" a="1"/>
  <c r="CC171" i="7" s="1"/>
  <c r="CD171" i="7" a="1"/>
  <c r="CD171" i="7" s="1"/>
  <c r="CE171" i="7" a="1"/>
  <c r="CE171" i="7" s="1"/>
  <c r="CF171" i="7" a="1"/>
  <c r="CF171" i="7" s="1"/>
  <c r="CG171" i="7" a="1"/>
  <c r="CG171" i="7" s="1"/>
  <c r="CH171" i="7" a="1"/>
  <c r="CH171" i="7" s="1"/>
  <c r="CI171" i="7" a="1"/>
  <c r="CI171" i="7" s="1"/>
  <c r="CJ171" i="7" a="1"/>
  <c r="CJ171" i="7" s="1"/>
  <c r="CK171" i="7" a="1"/>
  <c r="CK171" i="7" s="1"/>
  <c r="CL171" i="7" a="1"/>
  <c r="CL171" i="7" s="1"/>
  <c r="CM171" i="7" a="1"/>
  <c r="CM171" i="7" s="1"/>
  <c r="W172" i="7" a="1"/>
  <c r="W172" i="7" s="1"/>
  <c r="X172" i="7" a="1"/>
  <c r="X172" i="7" s="1"/>
  <c r="Y172" i="7" a="1"/>
  <c r="Y172" i="7" s="1"/>
  <c r="Z172" i="7" a="1"/>
  <c r="Z172" i="7" s="1"/>
  <c r="AA172" i="7" a="1"/>
  <c r="AA172" i="7" s="1"/>
  <c r="AB172" i="7" a="1"/>
  <c r="AB172" i="7" s="1"/>
  <c r="AC172" i="7" a="1"/>
  <c r="AC172" i="7" s="1"/>
  <c r="AD172" i="7" a="1"/>
  <c r="AD172" i="7" s="1"/>
  <c r="AE172" i="7" a="1"/>
  <c r="AE172" i="7" s="1"/>
  <c r="AF172" i="7" a="1"/>
  <c r="AF172" i="7" s="1"/>
  <c r="AG172" i="7" a="1"/>
  <c r="AG172" i="7" s="1"/>
  <c r="AH172" i="7" a="1"/>
  <c r="AH172" i="7" s="1"/>
  <c r="AI172" i="7" a="1"/>
  <c r="AI172" i="7" s="1"/>
  <c r="AJ172" i="7" a="1"/>
  <c r="AJ172" i="7" s="1"/>
  <c r="AK172" i="7" a="1"/>
  <c r="AK172" i="7" s="1"/>
  <c r="AL172" i="7" a="1"/>
  <c r="AL172" i="7" s="1"/>
  <c r="AM172" i="7" a="1"/>
  <c r="AM172" i="7" s="1"/>
  <c r="AN172" i="7" a="1"/>
  <c r="AN172" i="7" s="1"/>
  <c r="AO172" i="7" a="1"/>
  <c r="AO172" i="7" s="1"/>
  <c r="AP172" i="7" a="1"/>
  <c r="AP172" i="7" s="1"/>
  <c r="AQ172" i="7" a="1"/>
  <c r="AQ172" i="7" s="1"/>
  <c r="AR172" i="7" a="1"/>
  <c r="AR172" i="7" s="1"/>
  <c r="AS172" i="7" a="1"/>
  <c r="AS172" i="7" s="1"/>
  <c r="AT172" i="7" a="1"/>
  <c r="AT172" i="7" s="1"/>
  <c r="AU172" i="7" a="1"/>
  <c r="AU172" i="7" s="1"/>
  <c r="AV172" i="7" a="1"/>
  <c r="AV172" i="7" s="1"/>
  <c r="AW172" i="7" a="1"/>
  <c r="AW172" i="7" s="1"/>
  <c r="AX172" i="7" a="1"/>
  <c r="AX172" i="7" s="1"/>
  <c r="AY172" i="7" a="1"/>
  <c r="AY172" i="7" s="1"/>
  <c r="AZ172" i="7" a="1"/>
  <c r="AZ172" i="7" s="1"/>
  <c r="BA172" i="7" a="1"/>
  <c r="BA172" i="7" s="1"/>
  <c r="BB172" i="7" a="1"/>
  <c r="BB172" i="7" s="1"/>
  <c r="BC172" i="7" a="1"/>
  <c r="BC172" i="7" s="1"/>
  <c r="BD172" i="7" a="1"/>
  <c r="BD172" i="7" s="1"/>
  <c r="BE172" i="7" a="1"/>
  <c r="BE172" i="7" s="1"/>
  <c r="BF172" i="7" a="1"/>
  <c r="BF172" i="7" s="1"/>
  <c r="BG172" i="7" a="1"/>
  <c r="BG172" i="7" s="1"/>
  <c r="BH172" i="7" a="1"/>
  <c r="BH172" i="7" s="1"/>
  <c r="BI172" i="7" a="1"/>
  <c r="BI172" i="7" s="1"/>
  <c r="BJ172" i="7" a="1"/>
  <c r="BJ172" i="7" s="1"/>
  <c r="BK172" i="7" a="1"/>
  <c r="BK172" i="7" s="1"/>
  <c r="BL172" i="7" a="1"/>
  <c r="BL172" i="7" s="1"/>
  <c r="BM172" i="7" a="1"/>
  <c r="BM172" i="7" s="1"/>
  <c r="BN172" i="7" a="1"/>
  <c r="BN172" i="7" s="1"/>
  <c r="BO172" i="7" a="1"/>
  <c r="BO172" i="7" s="1"/>
  <c r="BP172" i="7" a="1"/>
  <c r="BP172" i="7" s="1"/>
  <c r="BQ172" i="7" a="1"/>
  <c r="BQ172" i="7" s="1"/>
  <c r="BR172" i="7" a="1"/>
  <c r="BR172" i="7" s="1"/>
  <c r="BS172" i="7" a="1"/>
  <c r="BS172" i="7" s="1"/>
  <c r="BT172" i="7" a="1"/>
  <c r="BT172" i="7" s="1"/>
  <c r="BU172" i="7" a="1"/>
  <c r="BU172" i="7" s="1"/>
  <c r="BV172" i="7" a="1"/>
  <c r="BV172" i="7" s="1"/>
  <c r="BW172" i="7" a="1"/>
  <c r="BW172" i="7" s="1"/>
  <c r="BX172" i="7" a="1"/>
  <c r="BX172" i="7" s="1"/>
  <c r="BY172" i="7" a="1"/>
  <c r="BY172" i="7" s="1"/>
  <c r="BZ172" i="7" a="1"/>
  <c r="BZ172" i="7" s="1"/>
  <c r="CA172" i="7" a="1"/>
  <c r="CA172" i="7" s="1"/>
  <c r="CB172" i="7" a="1"/>
  <c r="CB172" i="7" s="1"/>
  <c r="CC172" i="7" a="1"/>
  <c r="CC172" i="7" s="1"/>
  <c r="CD172" i="7" a="1"/>
  <c r="CD172" i="7" s="1"/>
  <c r="CE172" i="7" a="1"/>
  <c r="CE172" i="7" s="1"/>
  <c r="CF172" i="7" a="1"/>
  <c r="CF172" i="7" s="1"/>
  <c r="CG172" i="7" a="1"/>
  <c r="CG172" i="7" s="1"/>
  <c r="D172" i="7" s="1"/>
  <c r="CH172" i="7" a="1"/>
  <c r="CH172" i="7" s="1"/>
  <c r="CI172" i="7" a="1"/>
  <c r="CI172" i="7" s="1"/>
  <c r="CJ172" i="7" a="1"/>
  <c r="CJ172" i="7" s="1"/>
  <c r="CK172" i="7" a="1"/>
  <c r="CK172" i="7" s="1"/>
  <c r="CL172" i="7" a="1"/>
  <c r="CL172" i="7" s="1"/>
  <c r="CM172" i="7" a="1"/>
  <c r="CM172" i="7" s="1"/>
  <c r="W173" i="7" a="1"/>
  <c r="W173" i="7" s="1"/>
  <c r="X173" i="7" a="1"/>
  <c r="X173" i="7" s="1"/>
  <c r="Y173" i="7" a="1"/>
  <c r="Y173" i="7" s="1"/>
  <c r="Z173" i="7" a="1"/>
  <c r="Z173" i="7" s="1"/>
  <c r="AA173" i="7" a="1"/>
  <c r="AA173" i="7" s="1"/>
  <c r="AB173" i="7" a="1"/>
  <c r="AB173" i="7" s="1"/>
  <c r="AC173" i="7" a="1"/>
  <c r="AC173" i="7" s="1"/>
  <c r="AD173" i="7" a="1"/>
  <c r="AD173" i="7" s="1"/>
  <c r="AE173" i="7" a="1"/>
  <c r="AE173" i="7" s="1"/>
  <c r="AF173" i="7" a="1"/>
  <c r="AF173" i="7" s="1"/>
  <c r="AG173" i="7" a="1"/>
  <c r="AG173" i="7" s="1"/>
  <c r="AH173" i="7" a="1"/>
  <c r="AH173" i="7" s="1"/>
  <c r="AI173" i="7" a="1"/>
  <c r="AI173" i="7" s="1"/>
  <c r="AJ173" i="7" a="1"/>
  <c r="AJ173" i="7" s="1"/>
  <c r="AK173" i="7" a="1"/>
  <c r="AK173" i="7" s="1"/>
  <c r="AL173" i="7" a="1"/>
  <c r="AL173" i="7" s="1"/>
  <c r="AM173" i="7" a="1"/>
  <c r="AM173" i="7" s="1"/>
  <c r="AN173" i="7" a="1"/>
  <c r="AN173" i="7" s="1"/>
  <c r="AO173" i="7" a="1"/>
  <c r="AO173" i="7" s="1"/>
  <c r="AP173" i="7" a="1"/>
  <c r="AP173" i="7" s="1"/>
  <c r="AQ173" i="7" a="1"/>
  <c r="AQ173" i="7" s="1"/>
  <c r="AR173" i="7" a="1"/>
  <c r="AR173" i="7" s="1"/>
  <c r="AS173" i="7" a="1"/>
  <c r="AS173" i="7" s="1"/>
  <c r="AT173" i="7" a="1"/>
  <c r="AT173" i="7" s="1"/>
  <c r="AU173" i="7" a="1"/>
  <c r="AU173" i="7" s="1"/>
  <c r="AV173" i="7" a="1"/>
  <c r="AV173" i="7" s="1"/>
  <c r="AW173" i="7" a="1"/>
  <c r="AW173" i="7" s="1"/>
  <c r="AX173" i="7" a="1"/>
  <c r="AX173" i="7" s="1"/>
  <c r="AY173" i="7" a="1"/>
  <c r="AY173" i="7" s="1"/>
  <c r="AZ173" i="7" a="1"/>
  <c r="AZ173" i="7" s="1"/>
  <c r="BA173" i="7" a="1"/>
  <c r="BA173" i="7" s="1"/>
  <c r="BB173" i="7" a="1"/>
  <c r="BB173" i="7" s="1"/>
  <c r="BC173" i="7" a="1"/>
  <c r="BC173" i="7" s="1"/>
  <c r="BD173" i="7" a="1"/>
  <c r="BD173" i="7" s="1"/>
  <c r="BE173" i="7" a="1"/>
  <c r="BE173" i="7" s="1"/>
  <c r="BF173" i="7" a="1"/>
  <c r="BF173" i="7" s="1"/>
  <c r="BG173" i="7" a="1"/>
  <c r="BG173" i="7" s="1"/>
  <c r="BH173" i="7" a="1"/>
  <c r="BH173" i="7" s="1"/>
  <c r="BI173" i="7" a="1"/>
  <c r="BI173" i="7" s="1"/>
  <c r="BJ173" i="7" a="1"/>
  <c r="BJ173" i="7" s="1"/>
  <c r="BK173" i="7" a="1"/>
  <c r="BK173" i="7" s="1"/>
  <c r="BL173" i="7" a="1"/>
  <c r="BL173" i="7" s="1"/>
  <c r="BM173" i="7" a="1"/>
  <c r="BM173" i="7" s="1"/>
  <c r="BN173" i="7" a="1"/>
  <c r="BN173" i="7" s="1"/>
  <c r="BO173" i="7" a="1"/>
  <c r="BO173" i="7" s="1"/>
  <c r="BP173" i="7" a="1"/>
  <c r="BP173" i="7" s="1"/>
  <c r="BQ173" i="7" a="1"/>
  <c r="BQ173" i="7" s="1"/>
  <c r="BR173" i="7" a="1"/>
  <c r="BR173" i="7" s="1"/>
  <c r="BS173" i="7" a="1"/>
  <c r="BS173" i="7" s="1"/>
  <c r="BT173" i="7" a="1"/>
  <c r="BT173" i="7" s="1"/>
  <c r="BU173" i="7" a="1"/>
  <c r="BU173" i="7" s="1"/>
  <c r="BV173" i="7" a="1"/>
  <c r="BV173" i="7" s="1"/>
  <c r="BW173" i="7" a="1"/>
  <c r="BW173" i="7" s="1"/>
  <c r="BX173" i="7" a="1"/>
  <c r="BX173" i="7" s="1"/>
  <c r="BY173" i="7" a="1"/>
  <c r="BY173" i="7" s="1"/>
  <c r="BZ173" i="7" a="1"/>
  <c r="BZ173" i="7" s="1"/>
  <c r="CA173" i="7" a="1"/>
  <c r="CA173" i="7" s="1"/>
  <c r="CB173" i="7" a="1"/>
  <c r="CB173" i="7"/>
  <c r="CC173" i="7" a="1"/>
  <c r="CC173" i="7" s="1"/>
  <c r="CD173" i="7" a="1"/>
  <c r="CD173" i="7" s="1"/>
  <c r="CE173" i="7" a="1"/>
  <c r="CE173" i="7" s="1"/>
  <c r="CF173" i="7" a="1"/>
  <c r="CF173" i="7" s="1"/>
  <c r="CG173" i="7" a="1"/>
  <c r="CG173" i="7" s="1"/>
  <c r="CH173" i="7" a="1"/>
  <c r="CH173" i="7" s="1"/>
  <c r="CI173" i="7" a="1"/>
  <c r="CI173" i="7" s="1"/>
  <c r="CJ173" i="7" a="1"/>
  <c r="CJ173" i="7" s="1"/>
  <c r="CK173" i="7" a="1"/>
  <c r="CK173" i="7" s="1"/>
  <c r="CL173" i="7" a="1"/>
  <c r="CL173" i="7" s="1"/>
  <c r="CM173" i="7" a="1"/>
  <c r="CM173" i="7" s="1"/>
  <c r="W174" i="7" a="1"/>
  <c r="W174" i="7" s="1"/>
  <c r="X174" i="7" a="1"/>
  <c r="X174" i="7" s="1"/>
  <c r="Y174" i="7" a="1"/>
  <c r="Y174" i="7" s="1"/>
  <c r="Z174" i="7" a="1"/>
  <c r="Z174" i="7" s="1"/>
  <c r="AA174" i="7" a="1"/>
  <c r="AA174" i="7" s="1"/>
  <c r="AB174" i="7" a="1"/>
  <c r="AB174" i="7" s="1"/>
  <c r="AC174" i="7" a="1"/>
  <c r="AC174" i="7" s="1"/>
  <c r="AD174" i="7" a="1"/>
  <c r="AD174" i="7" s="1"/>
  <c r="AE174" i="7" a="1"/>
  <c r="AE174" i="7" s="1"/>
  <c r="AF174" i="7" a="1"/>
  <c r="AF174" i="7" s="1"/>
  <c r="AG174" i="7" a="1"/>
  <c r="AG174" i="7" s="1"/>
  <c r="AH174" i="7" a="1"/>
  <c r="AH174" i="7" s="1"/>
  <c r="AI174" i="7" a="1"/>
  <c r="AI174" i="7" s="1"/>
  <c r="D174" i="7" s="1"/>
  <c r="AJ174" i="7" a="1"/>
  <c r="AJ174" i="7" s="1"/>
  <c r="AK174" i="7" a="1"/>
  <c r="AK174" i="7" s="1"/>
  <c r="AL174" i="7" a="1"/>
  <c r="AL174" i="7" s="1"/>
  <c r="AM174" i="7" a="1"/>
  <c r="AM174" i="7" s="1"/>
  <c r="AN174" i="7" a="1"/>
  <c r="AN174" i="7" s="1"/>
  <c r="AO174" i="7" a="1"/>
  <c r="AO174" i="7" s="1"/>
  <c r="AP174" i="7" a="1"/>
  <c r="AP174" i="7" s="1"/>
  <c r="AQ174" i="7" a="1"/>
  <c r="AQ174" i="7" s="1"/>
  <c r="AR174" i="7" a="1"/>
  <c r="AR174" i="7" s="1"/>
  <c r="AS174" i="7" a="1"/>
  <c r="AS174" i="7" s="1"/>
  <c r="AT174" i="7" a="1"/>
  <c r="AT174" i="7" s="1"/>
  <c r="AU174" i="7" a="1"/>
  <c r="AU174" i="7" s="1"/>
  <c r="AV174" i="7" a="1"/>
  <c r="AV174" i="7" s="1"/>
  <c r="AW174" i="7" a="1"/>
  <c r="AW174" i="7" s="1"/>
  <c r="AX174" i="7" a="1"/>
  <c r="AX174" i="7" s="1"/>
  <c r="AY174" i="7" a="1"/>
  <c r="AY174" i="7" s="1"/>
  <c r="AZ174" i="7" a="1"/>
  <c r="AZ174" i="7" s="1"/>
  <c r="BA174" i="7" a="1"/>
  <c r="BA174" i="7" s="1"/>
  <c r="BB174" i="7" a="1"/>
  <c r="BB174" i="7" s="1"/>
  <c r="BC174" i="7" a="1"/>
  <c r="BC174" i="7" s="1"/>
  <c r="BD174" i="7" a="1"/>
  <c r="BD174" i="7" s="1"/>
  <c r="BE174" i="7" a="1"/>
  <c r="BE174" i="7" s="1"/>
  <c r="BF174" i="7" a="1"/>
  <c r="BF174" i="7" s="1"/>
  <c r="BG174" i="7" a="1"/>
  <c r="BG174" i="7" s="1"/>
  <c r="BH174" i="7" a="1"/>
  <c r="BH174" i="7" s="1"/>
  <c r="BI174" i="7" a="1"/>
  <c r="BI174" i="7" s="1"/>
  <c r="BJ174" i="7" a="1"/>
  <c r="BJ174" i="7" s="1"/>
  <c r="BK174" i="7" a="1"/>
  <c r="BK174" i="7" s="1"/>
  <c r="BL174" i="7" a="1"/>
  <c r="BL174" i="7" s="1"/>
  <c r="BM174" i="7" a="1"/>
  <c r="BM174" i="7" s="1"/>
  <c r="BN174" i="7" a="1"/>
  <c r="BN174" i="7" s="1"/>
  <c r="BO174" i="7" a="1"/>
  <c r="BO174" i="7" s="1"/>
  <c r="BP174" i="7" a="1"/>
  <c r="BP174" i="7" s="1"/>
  <c r="BQ174" i="7" a="1"/>
  <c r="BQ174" i="7" s="1"/>
  <c r="BR174" i="7" a="1"/>
  <c r="BR174" i="7" s="1"/>
  <c r="BS174" i="7" a="1"/>
  <c r="BS174" i="7" s="1"/>
  <c r="BT174" i="7" a="1"/>
  <c r="BT174" i="7" s="1"/>
  <c r="BU174" i="7" a="1"/>
  <c r="BU174" i="7" s="1"/>
  <c r="BV174" i="7" a="1"/>
  <c r="BV174" i="7" s="1"/>
  <c r="BW174" i="7" a="1"/>
  <c r="BW174" i="7" s="1"/>
  <c r="BX174" i="7" a="1"/>
  <c r="BX174" i="7" s="1"/>
  <c r="BY174" i="7" a="1"/>
  <c r="BY174" i="7" s="1"/>
  <c r="BZ174" i="7" a="1"/>
  <c r="BZ174" i="7" s="1"/>
  <c r="CA174" i="7" a="1"/>
  <c r="CA174" i="7" s="1"/>
  <c r="CB174" i="7" a="1"/>
  <c r="CB174" i="7" s="1"/>
  <c r="CC174" i="7" a="1"/>
  <c r="CC174" i="7" s="1"/>
  <c r="CD174" i="7" a="1"/>
  <c r="CD174" i="7" s="1"/>
  <c r="CE174" i="7" a="1"/>
  <c r="CE174" i="7" s="1"/>
  <c r="CF174" i="7" a="1"/>
  <c r="CF174" i="7" s="1"/>
  <c r="CG174" i="7" a="1"/>
  <c r="CG174" i="7" s="1"/>
  <c r="CH174" i="7" a="1"/>
  <c r="CH174" i="7" s="1"/>
  <c r="CI174" i="7" a="1"/>
  <c r="CI174" i="7" s="1"/>
  <c r="CJ174" i="7" a="1"/>
  <c r="CJ174" i="7" s="1"/>
  <c r="CK174" i="7" a="1"/>
  <c r="CK174" i="7" s="1"/>
  <c r="CL174" i="7" a="1"/>
  <c r="CL174" i="7" s="1"/>
  <c r="CM174" i="7" a="1"/>
  <c r="CM174" i="7" s="1"/>
  <c r="W175" i="7" a="1"/>
  <c r="W175" i="7" s="1"/>
  <c r="X175" i="7" a="1"/>
  <c r="X175" i="7" s="1"/>
  <c r="Y175" i="7" a="1"/>
  <c r="Y175" i="7" s="1"/>
  <c r="Z175" i="7" a="1"/>
  <c r="Z175" i="7" s="1"/>
  <c r="AA175" i="7" a="1"/>
  <c r="AA175" i="7" s="1"/>
  <c r="AB175" i="7" a="1"/>
  <c r="AB175" i="7" s="1"/>
  <c r="AC175" i="7" a="1"/>
  <c r="AC175" i="7" s="1"/>
  <c r="AD175" i="7" a="1"/>
  <c r="AD175" i="7" s="1"/>
  <c r="AE175" i="7" a="1"/>
  <c r="AE175" i="7" s="1"/>
  <c r="AF175" i="7" a="1"/>
  <c r="AF175" i="7" s="1"/>
  <c r="AG175" i="7" a="1"/>
  <c r="AG175" i="7" s="1"/>
  <c r="AH175" i="7" a="1"/>
  <c r="AH175" i="7" s="1"/>
  <c r="AI175" i="7" a="1"/>
  <c r="AI175" i="7" s="1"/>
  <c r="AJ175" i="7" a="1"/>
  <c r="AJ175" i="7" s="1"/>
  <c r="AK175" i="7" a="1"/>
  <c r="AK175" i="7" s="1"/>
  <c r="AL175" i="7" a="1"/>
  <c r="AL175" i="7" s="1"/>
  <c r="AM175" i="7" a="1"/>
  <c r="AM175" i="7" s="1"/>
  <c r="AN175" i="7" a="1"/>
  <c r="AN175" i="7" s="1"/>
  <c r="AO175" i="7" a="1"/>
  <c r="AO175" i="7" s="1"/>
  <c r="AP175" i="7" a="1"/>
  <c r="AP175" i="7" s="1"/>
  <c r="AQ175" i="7" a="1"/>
  <c r="AQ175" i="7" s="1"/>
  <c r="AR175" i="7" a="1"/>
  <c r="AR175" i="7" s="1"/>
  <c r="AS175" i="7" a="1"/>
  <c r="AS175" i="7" s="1"/>
  <c r="AT175" i="7" a="1"/>
  <c r="AT175" i="7" s="1"/>
  <c r="AU175" i="7" a="1"/>
  <c r="AU175" i="7" s="1"/>
  <c r="AV175" i="7" a="1"/>
  <c r="AV175" i="7" s="1"/>
  <c r="AW175" i="7" a="1"/>
  <c r="AW175" i="7" s="1"/>
  <c r="AX175" i="7" a="1"/>
  <c r="AX175" i="7" s="1"/>
  <c r="AY175" i="7" a="1"/>
  <c r="AY175" i="7" s="1"/>
  <c r="AZ175" i="7" a="1"/>
  <c r="AZ175" i="7" s="1"/>
  <c r="BA175" i="7" a="1"/>
  <c r="BA175" i="7" s="1"/>
  <c r="BB175" i="7" a="1"/>
  <c r="BB175" i="7" s="1"/>
  <c r="BC175" i="7" a="1"/>
  <c r="BC175" i="7" s="1"/>
  <c r="BD175" i="7" a="1"/>
  <c r="BD175" i="7" s="1"/>
  <c r="BE175" i="7" a="1"/>
  <c r="BE175" i="7" s="1"/>
  <c r="BF175" i="7" a="1"/>
  <c r="BF175" i="7" s="1"/>
  <c r="BG175" i="7" a="1"/>
  <c r="BG175" i="7" s="1"/>
  <c r="BH175" i="7" a="1"/>
  <c r="BH175" i="7" s="1"/>
  <c r="BI175" i="7" a="1"/>
  <c r="BI175" i="7" s="1"/>
  <c r="BJ175" i="7" a="1"/>
  <c r="BJ175" i="7" s="1"/>
  <c r="BK175" i="7" a="1"/>
  <c r="BK175" i="7" s="1"/>
  <c r="BL175" i="7" a="1"/>
  <c r="BL175" i="7" s="1"/>
  <c r="BM175" i="7" a="1"/>
  <c r="BM175" i="7" s="1"/>
  <c r="BN175" i="7" a="1"/>
  <c r="BN175" i="7" s="1"/>
  <c r="BO175" i="7" a="1"/>
  <c r="BO175" i="7" s="1"/>
  <c r="BP175" i="7" a="1"/>
  <c r="BP175" i="7" s="1"/>
  <c r="BQ175" i="7" a="1"/>
  <c r="BQ175" i="7" s="1"/>
  <c r="BR175" i="7" a="1"/>
  <c r="BR175" i="7" s="1"/>
  <c r="BS175" i="7" a="1"/>
  <c r="BS175" i="7" s="1"/>
  <c r="BT175" i="7" a="1"/>
  <c r="BT175" i="7" s="1"/>
  <c r="BU175" i="7" a="1"/>
  <c r="BU175" i="7" s="1"/>
  <c r="BV175" i="7" a="1"/>
  <c r="BV175" i="7" s="1"/>
  <c r="BW175" i="7" a="1"/>
  <c r="BW175" i="7" s="1"/>
  <c r="BX175" i="7" a="1"/>
  <c r="BX175" i="7" s="1"/>
  <c r="BY175" i="7" a="1"/>
  <c r="BY175" i="7" s="1"/>
  <c r="BZ175" i="7" a="1"/>
  <c r="BZ175" i="7" s="1"/>
  <c r="CA175" i="7" a="1"/>
  <c r="CA175" i="7" s="1"/>
  <c r="CB175" i="7" a="1"/>
  <c r="CB175" i="7" s="1"/>
  <c r="CC175" i="7" a="1"/>
  <c r="CC175" i="7" s="1"/>
  <c r="CD175" i="7" a="1"/>
  <c r="CD175" i="7" s="1"/>
  <c r="CE175" i="7" a="1"/>
  <c r="CE175" i="7" s="1"/>
  <c r="CF175" i="7" a="1"/>
  <c r="CF175" i="7" s="1"/>
  <c r="CG175" i="7" a="1"/>
  <c r="CG175" i="7" s="1"/>
  <c r="CH175" i="7" a="1"/>
  <c r="CH175" i="7" s="1"/>
  <c r="CI175" i="7" a="1"/>
  <c r="CI175" i="7" s="1"/>
  <c r="CJ175" i="7" a="1"/>
  <c r="CJ175" i="7" s="1"/>
  <c r="CK175" i="7" a="1"/>
  <c r="CK175" i="7" s="1"/>
  <c r="CL175" i="7" a="1"/>
  <c r="CL175" i="7" s="1"/>
  <c r="CM175" i="7" a="1"/>
  <c r="CM175" i="7" s="1"/>
  <c r="W176" i="7" a="1"/>
  <c r="W176" i="7" s="1"/>
  <c r="X176" i="7" a="1"/>
  <c r="X176" i="7" s="1"/>
  <c r="Y176" i="7" a="1"/>
  <c r="Y176" i="7" s="1"/>
  <c r="Z176" i="7" a="1"/>
  <c r="Z176" i="7" s="1"/>
  <c r="AA176" i="7" a="1"/>
  <c r="AA176" i="7" s="1"/>
  <c r="AB176" i="7" a="1"/>
  <c r="AB176" i="7" s="1"/>
  <c r="AC176" i="7" a="1"/>
  <c r="AC176" i="7" s="1"/>
  <c r="AD176" i="7" a="1"/>
  <c r="AD176" i="7" s="1"/>
  <c r="AE176" i="7" a="1"/>
  <c r="AE176" i="7" s="1"/>
  <c r="AF176" i="7" a="1"/>
  <c r="AF176" i="7" s="1"/>
  <c r="AG176" i="7" a="1"/>
  <c r="AG176" i="7" s="1"/>
  <c r="AH176" i="7" a="1"/>
  <c r="AH176" i="7" s="1"/>
  <c r="AI176" i="7" a="1"/>
  <c r="AI176" i="7" s="1"/>
  <c r="AJ176" i="7" a="1"/>
  <c r="AJ176" i="7" s="1"/>
  <c r="AK176" i="7" a="1"/>
  <c r="AK176" i="7" s="1"/>
  <c r="AL176" i="7" a="1"/>
  <c r="AL176" i="7" s="1"/>
  <c r="AM176" i="7" a="1"/>
  <c r="AM176" i="7" s="1"/>
  <c r="AN176" i="7" a="1"/>
  <c r="AN176" i="7" s="1"/>
  <c r="AO176" i="7" a="1"/>
  <c r="AO176" i="7" s="1"/>
  <c r="AP176" i="7" a="1"/>
  <c r="AP176" i="7" s="1"/>
  <c r="AQ176" i="7" a="1"/>
  <c r="AQ176" i="7" s="1"/>
  <c r="AR176" i="7" a="1"/>
  <c r="AR176" i="7" s="1"/>
  <c r="AS176" i="7" a="1"/>
  <c r="AS176" i="7" s="1"/>
  <c r="AT176" i="7" a="1"/>
  <c r="AT176" i="7" s="1"/>
  <c r="AU176" i="7" a="1"/>
  <c r="AU176" i="7" s="1"/>
  <c r="AV176" i="7" a="1"/>
  <c r="AV176" i="7" s="1"/>
  <c r="AW176" i="7" a="1"/>
  <c r="AW176" i="7" s="1"/>
  <c r="AX176" i="7" a="1"/>
  <c r="AX176" i="7" s="1"/>
  <c r="AY176" i="7" a="1"/>
  <c r="AY176" i="7" s="1"/>
  <c r="AZ176" i="7" a="1"/>
  <c r="AZ176" i="7" s="1"/>
  <c r="BA176" i="7" a="1"/>
  <c r="BA176" i="7" s="1"/>
  <c r="BB176" i="7" a="1"/>
  <c r="BB176" i="7" s="1"/>
  <c r="BC176" i="7" a="1"/>
  <c r="BC176" i="7" s="1"/>
  <c r="BD176" i="7" a="1"/>
  <c r="BD176" i="7" s="1"/>
  <c r="BE176" i="7" a="1"/>
  <c r="BE176" i="7" s="1"/>
  <c r="BF176" i="7" a="1"/>
  <c r="BF176" i="7" s="1"/>
  <c r="BG176" i="7" a="1"/>
  <c r="BG176" i="7" s="1"/>
  <c r="BH176" i="7" a="1"/>
  <c r="BH176" i="7" s="1"/>
  <c r="BI176" i="7" a="1"/>
  <c r="BI176" i="7" s="1"/>
  <c r="BJ176" i="7" a="1"/>
  <c r="BJ176" i="7" s="1"/>
  <c r="BK176" i="7" a="1"/>
  <c r="BK176" i="7" s="1"/>
  <c r="BL176" i="7" a="1"/>
  <c r="BL176" i="7" s="1"/>
  <c r="BM176" i="7" a="1"/>
  <c r="BM176" i="7" s="1"/>
  <c r="BN176" i="7" a="1"/>
  <c r="BN176" i="7" s="1"/>
  <c r="BO176" i="7" a="1"/>
  <c r="BO176" i="7" s="1"/>
  <c r="BP176" i="7" a="1"/>
  <c r="BP176" i="7" s="1"/>
  <c r="BQ176" i="7" a="1"/>
  <c r="BQ176" i="7" s="1"/>
  <c r="BR176" i="7" a="1"/>
  <c r="BR176" i="7" s="1"/>
  <c r="BS176" i="7" a="1"/>
  <c r="BS176" i="7" s="1"/>
  <c r="BT176" i="7" a="1"/>
  <c r="BT176" i="7" s="1"/>
  <c r="BU176" i="7" a="1"/>
  <c r="BU176" i="7" s="1"/>
  <c r="BV176" i="7" a="1"/>
  <c r="BV176" i="7" s="1"/>
  <c r="BW176" i="7" a="1"/>
  <c r="BW176" i="7" s="1"/>
  <c r="BX176" i="7" a="1"/>
  <c r="BX176" i="7" s="1"/>
  <c r="BY176" i="7" a="1"/>
  <c r="BY176" i="7" s="1"/>
  <c r="BZ176" i="7" a="1"/>
  <c r="BZ176" i="7" s="1"/>
  <c r="CA176" i="7" a="1"/>
  <c r="CA176" i="7" s="1"/>
  <c r="CB176" i="7" a="1"/>
  <c r="CB176" i="7" s="1"/>
  <c r="CC176" i="7" a="1"/>
  <c r="CC176" i="7" s="1"/>
  <c r="CD176" i="7" a="1"/>
  <c r="CD176" i="7" s="1"/>
  <c r="CE176" i="7" a="1"/>
  <c r="CE176" i="7" s="1"/>
  <c r="CF176" i="7" a="1"/>
  <c r="CF176" i="7" s="1"/>
  <c r="CG176" i="7" a="1"/>
  <c r="CG176" i="7" s="1"/>
  <c r="CH176" i="7" a="1"/>
  <c r="CH176" i="7" s="1"/>
  <c r="CI176" i="7" a="1"/>
  <c r="CI176" i="7" s="1"/>
  <c r="CJ176" i="7" a="1"/>
  <c r="CJ176" i="7" s="1"/>
  <c r="CK176" i="7" a="1"/>
  <c r="CK176" i="7" s="1"/>
  <c r="CL176" i="7" a="1"/>
  <c r="CL176" i="7" s="1"/>
  <c r="CM176" i="7" a="1"/>
  <c r="CM176" i="7" s="1"/>
  <c r="W177" i="7" a="1"/>
  <c r="W177" i="7" s="1"/>
  <c r="X177" i="7" a="1"/>
  <c r="X177" i="7" s="1"/>
  <c r="Y177" i="7" a="1"/>
  <c r="Y177" i="7" s="1"/>
  <c r="Z177" i="7" a="1"/>
  <c r="Z177" i="7"/>
  <c r="AA177" i="7" a="1"/>
  <c r="AA177" i="7" s="1"/>
  <c r="AB177" i="7" a="1"/>
  <c r="AB177" i="7" s="1"/>
  <c r="AC177" i="7" a="1"/>
  <c r="AC177" i="7" s="1"/>
  <c r="AD177" i="7" a="1"/>
  <c r="AD177" i="7" s="1"/>
  <c r="AE177" i="7" a="1"/>
  <c r="AE177" i="7" s="1"/>
  <c r="AF177" i="7" a="1"/>
  <c r="AF177" i="7" s="1"/>
  <c r="AG177" i="7" a="1"/>
  <c r="AG177" i="7" s="1"/>
  <c r="AH177" i="7" a="1"/>
  <c r="AH177" i="7" s="1"/>
  <c r="AI177" i="7" a="1"/>
  <c r="AI177" i="7" s="1"/>
  <c r="AJ177" i="7" a="1"/>
  <c r="AJ177" i="7" s="1"/>
  <c r="AK177" i="7" a="1"/>
  <c r="AK177" i="7" s="1"/>
  <c r="AL177" i="7" a="1"/>
  <c r="AL177" i="7" s="1"/>
  <c r="AM177" i="7" a="1"/>
  <c r="AM177" i="7" s="1"/>
  <c r="AN177" i="7" a="1"/>
  <c r="AN177" i="7" s="1"/>
  <c r="AO177" i="7" a="1"/>
  <c r="AO177" i="7" s="1"/>
  <c r="AP177" i="7" a="1"/>
  <c r="AP177" i="7" s="1"/>
  <c r="AQ177" i="7" a="1"/>
  <c r="AQ177" i="7" s="1"/>
  <c r="AR177" i="7" a="1"/>
  <c r="AR177" i="7" s="1"/>
  <c r="AS177" i="7" a="1"/>
  <c r="AS177" i="7" s="1"/>
  <c r="AT177" i="7" a="1"/>
  <c r="AT177" i="7" s="1"/>
  <c r="AU177" i="7" a="1"/>
  <c r="AU177" i="7" s="1"/>
  <c r="AV177" i="7" a="1"/>
  <c r="AV177" i="7" s="1"/>
  <c r="AW177" i="7" a="1"/>
  <c r="AW177" i="7" s="1"/>
  <c r="AX177" i="7" a="1"/>
  <c r="AX177" i="7" s="1"/>
  <c r="AY177" i="7" a="1"/>
  <c r="AY177" i="7" s="1"/>
  <c r="AZ177" i="7" a="1"/>
  <c r="AZ177" i="7" s="1"/>
  <c r="BA177" i="7" a="1"/>
  <c r="BA177" i="7" s="1"/>
  <c r="BB177" i="7" a="1"/>
  <c r="BB177" i="7" s="1"/>
  <c r="BC177" i="7" a="1"/>
  <c r="BC177" i="7" s="1"/>
  <c r="BD177" i="7" a="1"/>
  <c r="BD177" i="7" s="1"/>
  <c r="BE177" i="7" a="1"/>
  <c r="BE177" i="7" s="1"/>
  <c r="BF177" i="7" a="1"/>
  <c r="BF177" i="7" s="1"/>
  <c r="BG177" i="7" a="1"/>
  <c r="BG177" i="7" s="1"/>
  <c r="BH177" i="7" a="1"/>
  <c r="BH177" i="7" s="1"/>
  <c r="BI177" i="7" a="1"/>
  <c r="BI177" i="7" s="1"/>
  <c r="BJ177" i="7" a="1"/>
  <c r="BJ177" i="7" s="1"/>
  <c r="BK177" i="7" a="1"/>
  <c r="BK177" i="7" s="1"/>
  <c r="BL177" i="7" a="1"/>
  <c r="BL177" i="7" s="1"/>
  <c r="BM177" i="7" a="1"/>
  <c r="BM177" i="7" s="1"/>
  <c r="BN177" i="7" a="1"/>
  <c r="BN177" i="7" s="1"/>
  <c r="BO177" i="7" a="1"/>
  <c r="BO177" i="7" s="1"/>
  <c r="BP177" i="7" a="1"/>
  <c r="BP177" i="7" s="1"/>
  <c r="BQ177" i="7" a="1"/>
  <c r="BQ177" i="7" s="1"/>
  <c r="BR177" i="7" a="1"/>
  <c r="BR177" i="7" s="1"/>
  <c r="BS177" i="7" a="1"/>
  <c r="BS177" i="7" s="1"/>
  <c r="BT177" i="7" a="1"/>
  <c r="BT177" i="7" s="1"/>
  <c r="BU177" i="7" a="1"/>
  <c r="BU177" i="7" s="1"/>
  <c r="BV177" i="7" a="1"/>
  <c r="BV177" i="7" s="1"/>
  <c r="BW177" i="7" a="1"/>
  <c r="BW177" i="7" s="1"/>
  <c r="BX177" i="7" a="1"/>
  <c r="BX177" i="7" s="1"/>
  <c r="BY177" i="7" a="1"/>
  <c r="BY177" i="7" s="1"/>
  <c r="BZ177" i="7" a="1"/>
  <c r="BZ177" i="7" s="1"/>
  <c r="CA177" i="7" a="1"/>
  <c r="CA177" i="7" s="1"/>
  <c r="CB177" i="7" a="1"/>
  <c r="CB177" i="7" s="1"/>
  <c r="CC177" i="7" a="1"/>
  <c r="CC177" i="7" s="1"/>
  <c r="CD177" i="7" a="1"/>
  <c r="CD177" i="7" s="1"/>
  <c r="CE177" i="7" a="1"/>
  <c r="CE177" i="7" s="1"/>
  <c r="CF177" i="7" a="1"/>
  <c r="CF177" i="7" s="1"/>
  <c r="CG177" i="7" a="1"/>
  <c r="CG177" i="7" s="1"/>
  <c r="CH177" i="7" a="1"/>
  <c r="CH177" i="7" s="1"/>
  <c r="CI177" i="7" a="1"/>
  <c r="CI177" i="7" s="1"/>
  <c r="CJ177" i="7" a="1"/>
  <c r="CJ177" i="7" s="1"/>
  <c r="CK177" i="7" a="1"/>
  <c r="CK177" i="7" s="1"/>
  <c r="CL177" i="7" a="1"/>
  <c r="CL177" i="7" s="1"/>
  <c r="CM177" i="7" a="1"/>
  <c r="CM177" i="7" s="1"/>
  <c r="W178" i="7" a="1"/>
  <c r="W178" i="7" s="1"/>
  <c r="X178" i="7" a="1"/>
  <c r="X178" i="7" s="1"/>
  <c r="Y178" i="7" a="1"/>
  <c r="Y178" i="7" s="1"/>
  <c r="Z178" i="7" a="1"/>
  <c r="Z178" i="7" s="1"/>
  <c r="AA178" i="7" a="1"/>
  <c r="AA178" i="7" s="1"/>
  <c r="AB178" i="7" a="1"/>
  <c r="AB178" i="7" s="1"/>
  <c r="AC178" i="7" a="1"/>
  <c r="AC178" i="7" s="1"/>
  <c r="AD178" i="7" a="1"/>
  <c r="AD178" i="7" s="1"/>
  <c r="AE178" i="7" a="1"/>
  <c r="AE178" i="7" s="1"/>
  <c r="AF178" i="7" a="1"/>
  <c r="AF178" i="7" s="1"/>
  <c r="AG178" i="7" a="1"/>
  <c r="AG178" i="7" s="1"/>
  <c r="AH178" i="7" a="1"/>
  <c r="AH178" i="7" s="1"/>
  <c r="AI178" i="7" a="1"/>
  <c r="AI178" i="7" s="1"/>
  <c r="AJ178" i="7" a="1"/>
  <c r="AJ178" i="7" s="1"/>
  <c r="AK178" i="7" a="1"/>
  <c r="AK178" i="7" s="1"/>
  <c r="AL178" i="7" a="1"/>
  <c r="AL178" i="7" s="1"/>
  <c r="AM178" i="7" a="1"/>
  <c r="AM178" i="7" s="1"/>
  <c r="AN178" i="7" a="1"/>
  <c r="AN178" i="7" s="1"/>
  <c r="AO178" i="7" a="1"/>
  <c r="AO178" i="7" s="1"/>
  <c r="AP178" i="7" a="1"/>
  <c r="AP178" i="7" s="1"/>
  <c r="AQ178" i="7" a="1"/>
  <c r="AQ178" i="7" s="1"/>
  <c r="AR178" i="7" a="1"/>
  <c r="AR178" i="7" s="1"/>
  <c r="AS178" i="7" a="1"/>
  <c r="AS178" i="7" s="1"/>
  <c r="AT178" i="7" a="1"/>
  <c r="AT178" i="7" s="1"/>
  <c r="AU178" i="7" a="1"/>
  <c r="AU178" i="7" s="1"/>
  <c r="AV178" i="7" a="1"/>
  <c r="AV178" i="7" s="1"/>
  <c r="AW178" i="7" a="1"/>
  <c r="AW178" i="7" s="1"/>
  <c r="AX178" i="7" a="1"/>
  <c r="AX178" i="7" s="1"/>
  <c r="AY178" i="7" a="1"/>
  <c r="AY178" i="7" s="1"/>
  <c r="AZ178" i="7" a="1"/>
  <c r="AZ178" i="7" s="1"/>
  <c r="BA178" i="7" a="1"/>
  <c r="BA178" i="7" s="1"/>
  <c r="BB178" i="7" a="1"/>
  <c r="BB178" i="7" s="1"/>
  <c r="BC178" i="7" a="1"/>
  <c r="BC178" i="7" s="1"/>
  <c r="BD178" i="7" a="1"/>
  <c r="BD178" i="7" s="1"/>
  <c r="BE178" i="7" a="1"/>
  <c r="BE178" i="7" s="1"/>
  <c r="BF178" i="7" a="1"/>
  <c r="BF178" i="7" s="1"/>
  <c r="BG178" i="7" a="1"/>
  <c r="BG178" i="7" s="1"/>
  <c r="BH178" i="7" a="1"/>
  <c r="BH178" i="7" s="1"/>
  <c r="BI178" i="7" a="1"/>
  <c r="BI178" i="7" s="1"/>
  <c r="BJ178" i="7" a="1"/>
  <c r="BJ178" i="7" s="1"/>
  <c r="BK178" i="7" a="1"/>
  <c r="BK178" i="7" s="1"/>
  <c r="BL178" i="7" a="1"/>
  <c r="BL178" i="7" s="1"/>
  <c r="BM178" i="7" a="1"/>
  <c r="BM178" i="7" s="1"/>
  <c r="BN178" i="7" a="1"/>
  <c r="BN178" i="7" s="1"/>
  <c r="BO178" i="7" a="1"/>
  <c r="BO178" i="7" s="1"/>
  <c r="BP178" i="7" a="1"/>
  <c r="BP178" i="7" s="1"/>
  <c r="BQ178" i="7" a="1"/>
  <c r="BQ178" i="7" s="1"/>
  <c r="BR178" i="7" a="1"/>
  <c r="BR178" i="7" s="1"/>
  <c r="BS178" i="7" a="1"/>
  <c r="BS178" i="7" s="1"/>
  <c r="BT178" i="7" a="1"/>
  <c r="BT178" i="7" s="1"/>
  <c r="BU178" i="7" a="1"/>
  <c r="BU178" i="7" s="1"/>
  <c r="BV178" i="7" a="1"/>
  <c r="BV178" i="7" s="1"/>
  <c r="BW178" i="7" a="1"/>
  <c r="BW178" i="7" s="1"/>
  <c r="BX178" i="7" a="1"/>
  <c r="BX178" i="7" s="1"/>
  <c r="BY178" i="7" a="1"/>
  <c r="BY178" i="7" s="1"/>
  <c r="BZ178" i="7" a="1"/>
  <c r="BZ178" i="7" s="1"/>
  <c r="CA178" i="7" a="1"/>
  <c r="CA178" i="7" s="1"/>
  <c r="CB178" i="7" a="1"/>
  <c r="CB178" i="7" s="1"/>
  <c r="CC178" i="7" a="1"/>
  <c r="CC178" i="7" s="1"/>
  <c r="CD178" i="7" a="1"/>
  <c r="CD178" i="7" s="1"/>
  <c r="CE178" i="7" a="1"/>
  <c r="CE178" i="7" s="1"/>
  <c r="CF178" i="7" a="1"/>
  <c r="CF178" i="7" s="1"/>
  <c r="CG178" i="7" a="1"/>
  <c r="CG178" i="7" s="1"/>
  <c r="CH178" i="7" a="1"/>
  <c r="CH178" i="7" s="1"/>
  <c r="CI178" i="7" a="1"/>
  <c r="CI178" i="7" s="1"/>
  <c r="CJ178" i="7" a="1"/>
  <c r="CJ178" i="7" s="1"/>
  <c r="CK178" i="7" a="1"/>
  <c r="CK178" i="7" s="1"/>
  <c r="CL178" i="7" a="1"/>
  <c r="CL178" i="7" s="1"/>
  <c r="CM178" i="7" a="1"/>
  <c r="CM178" i="7" s="1"/>
  <c r="W179" i="7" a="1"/>
  <c r="W179" i="7" s="1"/>
  <c r="X179" i="7" a="1"/>
  <c r="X179" i="7" s="1"/>
  <c r="Y179" i="7" a="1"/>
  <c r="Y179" i="7" s="1"/>
  <c r="Z179" i="7" a="1"/>
  <c r="Z179" i="7" s="1"/>
  <c r="AA179" i="7" a="1"/>
  <c r="AA179" i="7" s="1"/>
  <c r="AB179" i="7" a="1"/>
  <c r="AB179" i="7" s="1"/>
  <c r="AC179" i="7" a="1"/>
  <c r="AC179" i="7" s="1"/>
  <c r="AD179" i="7" a="1"/>
  <c r="AD179" i="7" s="1"/>
  <c r="AE179" i="7" a="1"/>
  <c r="AE179" i="7" s="1"/>
  <c r="AF179" i="7" a="1"/>
  <c r="AF179" i="7" s="1"/>
  <c r="AG179" i="7" a="1"/>
  <c r="AG179" i="7" s="1"/>
  <c r="AH179" i="7" a="1"/>
  <c r="AH179" i="7" s="1"/>
  <c r="AI179" i="7" a="1"/>
  <c r="AI179" i="7" s="1"/>
  <c r="AJ179" i="7" a="1"/>
  <c r="AJ179" i="7" s="1"/>
  <c r="AK179" i="7" a="1"/>
  <c r="AK179" i="7" s="1"/>
  <c r="AL179" i="7" a="1"/>
  <c r="AL179" i="7" s="1"/>
  <c r="AM179" i="7" a="1"/>
  <c r="AM179" i="7" s="1"/>
  <c r="AN179" i="7" a="1"/>
  <c r="AN179" i="7" s="1"/>
  <c r="AO179" i="7" a="1"/>
  <c r="AO179" i="7" s="1"/>
  <c r="AP179" i="7" a="1"/>
  <c r="AP179" i="7" s="1"/>
  <c r="AQ179" i="7" a="1"/>
  <c r="AQ179" i="7" s="1"/>
  <c r="AR179" i="7" a="1"/>
  <c r="AR179" i="7" s="1"/>
  <c r="AS179" i="7" a="1"/>
  <c r="AS179" i="7" s="1"/>
  <c r="AT179" i="7" a="1"/>
  <c r="AT179" i="7" s="1"/>
  <c r="AU179" i="7" a="1"/>
  <c r="AU179" i="7" s="1"/>
  <c r="AV179" i="7" a="1"/>
  <c r="AV179" i="7" s="1"/>
  <c r="AW179" i="7" a="1"/>
  <c r="AW179" i="7" s="1"/>
  <c r="AX179" i="7" a="1"/>
  <c r="AX179" i="7" s="1"/>
  <c r="AY179" i="7" a="1"/>
  <c r="AY179" i="7" s="1"/>
  <c r="AZ179" i="7" a="1"/>
  <c r="AZ179" i="7" s="1"/>
  <c r="BA179" i="7" a="1"/>
  <c r="BA179" i="7" s="1"/>
  <c r="BB179" i="7" a="1"/>
  <c r="BB179" i="7" s="1"/>
  <c r="BC179" i="7" a="1"/>
  <c r="BC179" i="7" s="1"/>
  <c r="BD179" i="7" a="1"/>
  <c r="BD179" i="7" s="1"/>
  <c r="BE179" i="7" a="1"/>
  <c r="BE179" i="7" s="1"/>
  <c r="BF179" i="7" a="1"/>
  <c r="BF179" i="7" s="1"/>
  <c r="BG179" i="7" a="1"/>
  <c r="BG179" i="7" s="1"/>
  <c r="BH179" i="7" a="1"/>
  <c r="BH179" i="7" s="1"/>
  <c r="BI179" i="7" a="1"/>
  <c r="BI179" i="7" s="1"/>
  <c r="BJ179" i="7" a="1"/>
  <c r="BJ179" i="7" s="1"/>
  <c r="BK179" i="7" a="1"/>
  <c r="BK179" i="7" s="1"/>
  <c r="BL179" i="7" a="1"/>
  <c r="BL179" i="7" s="1"/>
  <c r="BM179" i="7" a="1"/>
  <c r="BM179" i="7" s="1"/>
  <c r="BN179" i="7" a="1"/>
  <c r="BN179" i="7" s="1"/>
  <c r="BO179" i="7" a="1"/>
  <c r="BO179" i="7" s="1"/>
  <c r="BP179" i="7" a="1"/>
  <c r="BP179" i="7" s="1"/>
  <c r="BQ179" i="7" a="1"/>
  <c r="BQ179" i="7" s="1"/>
  <c r="BR179" i="7" a="1"/>
  <c r="BR179" i="7" s="1"/>
  <c r="BS179" i="7" a="1"/>
  <c r="BS179" i="7" s="1"/>
  <c r="BT179" i="7" a="1"/>
  <c r="BT179" i="7" s="1"/>
  <c r="BU179" i="7" a="1"/>
  <c r="BU179" i="7" s="1"/>
  <c r="BV179" i="7" a="1"/>
  <c r="BV179" i="7" s="1"/>
  <c r="BW179" i="7" a="1"/>
  <c r="BW179" i="7" s="1"/>
  <c r="BX179" i="7" a="1"/>
  <c r="BX179" i="7" s="1"/>
  <c r="BY179" i="7" a="1"/>
  <c r="BY179" i="7" s="1"/>
  <c r="BZ179" i="7" a="1"/>
  <c r="BZ179" i="7" s="1"/>
  <c r="CA179" i="7" a="1"/>
  <c r="CA179" i="7" s="1"/>
  <c r="CB179" i="7" a="1"/>
  <c r="CB179" i="7" s="1"/>
  <c r="CC179" i="7" a="1"/>
  <c r="CC179" i="7" s="1"/>
  <c r="CD179" i="7" a="1"/>
  <c r="CD179" i="7" s="1"/>
  <c r="CE179" i="7" a="1"/>
  <c r="CE179" i="7" s="1"/>
  <c r="CF179" i="7" a="1"/>
  <c r="CF179" i="7" s="1"/>
  <c r="CG179" i="7" a="1"/>
  <c r="CG179" i="7" s="1"/>
  <c r="CH179" i="7" a="1"/>
  <c r="CH179" i="7" s="1"/>
  <c r="CI179" i="7" a="1"/>
  <c r="CI179" i="7" s="1"/>
  <c r="CJ179" i="7" a="1"/>
  <c r="CJ179" i="7" s="1"/>
  <c r="CK179" i="7" a="1"/>
  <c r="CK179" i="7" s="1"/>
  <c r="CL179" i="7" a="1"/>
  <c r="CL179" i="7" s="1"/>
  <c r="CM179" i="7" a="1"/>
  <c r="CM179" i="7" s="1"/>
  <c r="W180" i="7" a="1"/>
  <c r="W180" i="7" s="1"/>
  <c r="X180" i="7" a="1"/>
  <c r="X180" i="7" s="1"/>
  <c r="Y180" i="7" a="1"/>
  <c r="Y180" i="7" s="1"/>
  <c r="Z180" i="7" a="1"/>
  <c r="Z180" i="7" s="1"/>
  <c r="AA180" i="7" a="1"/>
  <c r="AA180" i="7" s="1"/>
  <c r="AB180" i="7" a="1"/>
  <c r="AB180" i="7" s="1"/>
  <c r="AC180" i="7" a="1"/>
  <c r="AC180" i="7" s="1"/>
  <c r="AD180" i="7" a="1"/>
  <c r="AD180" i="7" s="1"/>
  <c r="AE180" i="7" a="1"/>
  <c r="AE180" i="7" s="1"/>
  <c r="AF180" i="7" a="1"/>
  <c r="AF180" i="7" s="1"/>
  <c r="AG180" i="7" a="1"/>
  <c r="AG180" i="7" s="1"/>
  <c r="AH180" i="7" a="1"/>
  <c r="AH180" i="7" s="1"/>
  <c r="AI180" i="7" a="1"/>
  <c r="AI180" i="7" s="1"/>
  <c r="AJ180" i="7" a="1"/>
  <c r="AJ180" i="7" s="1"/>
  <c r="AK180" i="7" a="1"/>
  <c r="AK180" i="7" s="1"/>
  <c r="AL180" i="7" a="1"/>
  <c r="AL180" i="7" s="1"/>
  <c r="AM180" i="7" a="1"/>
  <c r="AM180" i="7" s="1"/>
  <c r="AN180" i="7" a="1"/>
  <c r="AN180" i="7" s="1"/>
  <c r="AO180" i="7" a="1"/>
  <c r="AO180" i="7" s="1"/>
  <c r="AP180" i="7" a="1"/>
  <c r="AP180" i="7" s="1"/>
  <c r="AQ180" i="7" a="1"/>
  <c r="AQ180" i="7" s="1"/>
  <c r="AR180" i="7" a="1"/>
  <c r="AR180" i="7" s="1"/>
  <c r="AS180" i="7" a="1"/>
  <c r="AS180" i="7" s="1"/>
  <c r="AT180" i="7" a="1"/>
  <c r="AT180" i="7" s="1"/>
  <c r="AU180" i="7" a="1"/>
  <c r="AU180" i="7" s="1"/>
  <c r="AV180" i="7" a="1"/>
  <c r="AV180" i="7" s="1"/>
  <c r="AW180" i="7" a="1"/>
  <c r="AW180" i="7" s="1"/>
  <c r="AX180" i="7" a="1"/>
  <c r="AX180" i="7" s="1"/>
  <c r="AY180" i="7" a="1"/>
  <c r="AY180" i="7" s="1"/>
  <c r="AZ180" i="7" a="1"/>
  <c r="AZ180" i="7" s="1"/>
  <c r="BA180" i="7" a="1"/>
  <c r="BA180" i="7" s="1"/>
  <c r="BB180" i="7" a="1"/>
  <c r="BB180" i="7" s="1"/>
  <c r="BC180" i="7" a="1"/>
  <c r="BC180" i="7" s="1"/>
  <c r="BD180" i="7" a="1"/>
  <c r="BD180" i="7" s="1"/>
  <c r="BE180" i="7" a="1"/>
  <c r="BE180" i="7" s="1"/>
  <c r="BF180" i="7" a="1"/>
  <c r="BF180" i="7" s="1"/>
  <c r="BG180" i="7" a="1"/>
  <c r="BG180" i="7" s="1"/>
  <c r="BH180" i="7" a="1"/>
  <c r="BH180" i="7" s="1"/>
  <c r="BI180" i="7" a="1"/>
  <c r="BI180" i="7" s="1"/>
  <c r="BJ180" i="7" a="1"/>
  <c r="BJ180" i="7" s="1"/>
  <c r="BK180" i="7" a="1"/>
  <c r="BK180" i="7" s="1"/>
  <c r="BL180" i="7" a="1"/>
  <c r="BL180" i="7" s="1"/>
  <c r="BM180" i="7" a="1"/>
  <c r="BM180" i="7" s="1"/>
  <c r="BN180" i="7" a="1"/>
  <c r="BN180" i="7" s="1"/>
  <c r="BO180" i="7" a="1"/>
  <c r="BO180" i="7" s="1"/>
  <c r="BP180" i="7" a="1"/>
  <c r="BP180" i="7" s="1"/>
  <c r="BQ180" i="7" a="1"/>
  <c r="BQ180" i="7" s="1"/>
  <c r="BR180" i="7" a="1"/>
  <c r="BR180" i="7" s="1"/>
  <c r="BS180" i="7" a="1"/>
  <c r="BS180" i="7" s="1"/>
  <c r="BT180" i="7" a="1"/>
  <c r="BT180" i="7" s="1"/>
  <c r="BU180" i="7" a="1"/>
  <c r="BU180" i="7" s="1"/>
  <c r="BV180" i="7" a="1"/>
  <c r="BV180" i="7" s="1"/>
  <c r="BW180" i="7" a="1"/>
  <c r="BW180" i="7" s="1"/>
  <c r="BX180" i="7" a="1"/>
  <c r="BX180" i="7" s="1"/>
  <c r="BY180" i="7" a="1"/>
  <c r="BY180" i="7" s="1"/>
  <c r="BZ180" i="7" a="1"/>
  <c r="BZ180" i="7" s="1"/>
  <c r="CA180" i="7" a="1"/>
  <c r="CA180" i="7" s="1"/>
  <c r="CB180" i="7" a="1"/>
  <c r="CB180" i="7" s="1"/>
  <c r="CC180" i="7" a="1"/>
  <c r="CC180" i="7" s="1"/>
  <c r="CD180" i="7" a="1"/>
  <c r="CD180" i="7" s="1"/>
  <c r="CE180" i="7" a="1"/>
  <c r="CE180" i="7" s="1"/>
  <c r="CF180" i="7" a="1"/>
  <c r="CF180" i="7" s="1"/>
  <c r="CG180" i="7" a="1"/>
  <c r="CG180" i="7" s="1"/>
  <c r="CH180" i="7" a="1"/>
  <c r="CH180" i="7" s="1"/>
  <c r="CI180" i="7" a="1"/>
  <c r="CI180" i="7" s="1"/>
  <c r="CJ180" i="7" a="1"/>
  <c r="CJ180" i="7" s="1"/>
  <c r="CK180" i="7" a="1"/>
  <c r="CK180" i="7" s="1"/>
  <c r="CL180" i="7" a="1"/>
  <c r="CL180" i="7" s="1"/>
  <c r="CM180" i="7" a="1"/>
  <c r="CM180" i="7" s="1"/>
  <c r="W181" i="7" a="1"/>
  <c r="W181" i="7" s="1"/>
  <c r="X181" i="7" a="1"/>
  <c r="X181" i="7" s="1"/>
  <c r="Y181" i="7" a="1"/>
  <c r="Y181" i="7" s="1"/>
  <c r="Z181" i="7" a="1"/>
  <c r="Z181" i="7" s="1"/>
  <c r="AA181" i="7" a="1"/>
  <c r="AA181" i="7" s="1"/>
  <c r="AB181" i="7" a="1"/>
  <c r="AB181" i="7" s="1"/>
  <c r="AC181" i="7" a="1"/>
  <c r="AC181" i="7" s="1"/>
  <c r="AD181" i="7" a="1"/>
  <c r="AD181" i="7" s="1"/>
  <c r="AE181" i="7" a="1"/>
  <c r="AE181" i="7" s="1"/>
  <c r="AF181" i="7" a="1"/>
  <c r="AF181" i="7" s="1"/>
  <c r="AG181" i="7" a="1"/>
  <c r="AG181" i="7" s="1"/>
  <c r="AH181" i="7" a="1"/>
  <c r="AH181" i="7" s="1"/>
  <c r="AI181" i="7" a="1"/>
  <c r="AI181" i="7" s="1"/>
  <c r="AJ181" i="7" a="1"/>
  <c r="AJ181" i="7" s="1"/>
  <c r="AK181" i="7" a="1"/>
  <c r="AK181" i="7" s="1"/>
  <c r="AL181" i="7" a="1"/>
  <c r="AL181" i="7" s="1"/>
  <c r="AM181" i="7" a="1"/>
  <c r="AM181" i="7" s="1"/>
  <c r="AN181" i="7" a="1"/>
  <c r="AN181" i="7" s="1"/>
  <c r="AO181" i="7" a="1"/>
  <c r="AO181" i="7" s="1"/>
  <c r="AP181" i="7" a="1"/>
  <c r="AP181" i="7" s="1"/>
  <c r="AQ181" i="7" a="1"/>
  <c r="AQ181" i="7" s="1"/>
  <c r="AR181" i="7" a="1"/>
  <c r="AR181" i="7" s="1"/>
  <c r="AS181" i="7" a="1"/>
  <c r="AS181" i="7" s="1"/>
  <c r="AT181" i="7" a="1"/>
  <c r="AT181" i="7" s="1"/>
  <c r="AU181" i="7" a="1"/>
  <c r="AU181" i="7" s="1"/>
  <c r="AV181" i="7" a="1"/>
  <c r="AV181" i="7" s="1"/>
  <c r="AW181" i="7" a="1"/>
  <c r="AW181" i="7" s="1"/>
  <c r="AX181" i="7" a="1"/>
  <c r="AX181" i="7" s="1"/>
  <c r="AY181" i="7" a="1"/>
  <c r="AY181" i="7" s="1"/>
  <c r="AZ181" i="7" a="1"/>
  <c r="AZ181" i="7" s="1"/>
  <c r="BA181" i="7" a="1"/>
  <c r="BA181" i="7" s="1"/>
  <c r="BB181" i="7" a="1"/>
  <c r="BB181" i="7" s="1"/>
  <c r="BC181" i="7" a="1"/>
  <c r="BC181" i="7" s="1"/>
  <c r="BD181" i="7" a="1"/>
  <c r="BD181" i="7" s="1"/>
  <c r="BE181" i="7" a="1"/>
  <c r="BE181" i="7" s="1"/>
  <c r="BF181" i="7" a="1"/>
  <c r="BF181" i="7" s="1"/>
  <c r="BG181" i="7" a="1"/>
  <c r="BG181" i="7" s="1"/>
  <c r="BH181" i="7" a="1"/>
  <c r="BH181" i="7" s="1"/>
  <c r="BI181" i="7" a="1"/>
  <c r="BI181" i="7" s="1"/>
  <c r="BJ181" i="7" a="1"/>
  <c r="BJ181" i="7" s="1"/>
  <c r="BK181" i="7" a="1"/>
  <c r="BK181" i="7" s="1"/>
  <c r="BL181" i="7" a="1"/>
  <c r="BL181" i="7" s="1"/>
  <c r="BM181" i="7" a="1"/>
  <c r="BM181" i="7" s="1"/>
  <c r="BN181" i="7" a="1"/>
  <c r="BN181" i="7" s="1"/>
  <c r="BO181" i="7" a="1"/>
  <c r="BO181" i="7" s="1"/>
  <c r="BP181" i="7" a="1"/>
  <c r="BP181" i="7" s="1"/>
  <c r="BQ181" i="7" a="1"/>
  <c r="BQ181" i="7" s="1"/>
  <c r="BR181" i="7" a="1"/>
  <c r="BR181" i="7" s="1"/>
  <c r="BS181" i="7" a="1"/>
  <c r="BS181" i="7" s="1"/>
  <c r="BT181" i="7" a="1"/>
  <c r="BT181" i="7" s="1"/>
  <c r="BU181" i="7" a="1"/>
  <c r="BU181" i="7" s="1"/>
  <c r="BV181" i="7" a="1"/>
  <c r="BV181" i="7" s="1"/>
  <c r="BW181" i="7" a="1"/>
  <c r="BW181" i="7" s="1"/>
  <c r="BX181" i="7" a="1"/>
  <c r="BX181" i="7" s="1"/>
  <c r="BY181" i="7" a="1"/>
  <c r="BY181" i="7" s="1"/>
  <c r="BZ181" i="7" a="1"/>
  <c r="BZ181" i="7" s="1"/>
  <c r="CA181" i="7" a="1"/>
  <c r="CA181" i="7" s="1"/>
  <c r="CB181" i="7" a="1"/>
  <c r="CB181" i="7" s="1"/>
  <c r="CC181" i="7" a="1"/>
  <c r="CC181" i="7" s="1"/>
  <c r="CD181" i="7" a="1"/>
  <c r="CD181" i="7" s="1"/>
  <c r="CE181" i="7" a="1"/>
  <c r="CE181" i="7" s="1"/>
  <c r="CF181" i="7" a="1"/>
  <c r="CF181" i="7" s="1"/>
  <c r="CG181" i="7" a="1"/>
  <c r="CG181" i="7" s="1"/>
  <c r="CH181" i="7" a="1"/>
  <c r="CH181" i="7" s="1"/>
  <c r="CI181" i="7" a="1"/>
  <c r="CI181" i="7" s="1"/>
  <c r="CJ181" i="7" a="1"/>
  <c r="CJ181" i="7" s="1"/>
  <c r="CK181" i="7" a="1"/>
  <c r="CK181" i="7" s="1"/>
  <c r="CL181" i="7" a="1"/>
  <c r="CL181" i="7" s="1"/>
  <c r="CM181" i="7" a="1"/>
  <c r="CM181" i="7" s="1"/>
  <c r="W182" i="7" a="1"/>
  <c r="W182" i="7" s="1"/>
  <c r="X182" i="7" a="1"/>
  <c r="X182" i="7" s="1"/>
  <c r="Y182" i="7" a="1"/>
  <c r="Y182" i="7" s="1"/>
  <c r="Z182" i="7" a="1"/>
  <c r="Z182" i="7" s="1"/>
  <c r="AA182" i="7" a="1"/>
  <c r="AA182" i="7" s="1"/>
  <c r="AB182" i="7" a="1"/>
  <c r="AB182" i="7" s="1"/>
  <c r="AC182" i="7" a="1"/>
  <c r="AC182" i="7" s="1"/>
  <c r="AD182" i="7" a="1"/>
  <c r="AD182" i="7" s="1"/>
  <c r="AE182" i="7" a="1"/>
  <c r="AE182" i="7" s="1"/>
  <c r="AF182" i="7" a="1"/>
  <c r="AF182" i="7" s="1"/>
  <c r="AG182" i="7" a="1"/>
  <c r="AG182" i="7" s="1"/>
  <c r="AH182" i="7" a="1"/>
  <c r="AH182" i="7" s="1"/>
  <c r="AI182" i="7" a="1"/>
  <c r="AI182" i="7" s="1"/>
  <c r="AJ182" i="7" a="1"/>
  <c r="AJ182" i="7" s="1"/>
  <c r="AK182" i="7" a="1"/>
  <c r="AK182" i="7" s="1"/>
  <c r="AL182" i="7" a="1"/>
  <c r="AL182" i="7" s="1"/>
  <c r="AM182" i="7" a="1"/>
  <c r="AM182" i="7" s="1"/>
  <c r="AN182" i="7" a="1"/>
  <c r="AN182" i="7" s="1"/>
  <c r="AO182" i="7" a="1"/>
  <c r="AO182" i="7" s="1"/>
  <c r="AP182" i="7" a="1"/>
  <c r="AP182" i="7" s="1"/>
  <c r="AQ182" i="7" a="1"/>
  <c r="AQ182" i="7" s="1"/>
  <c r="AR182" i="7" a="1"/>
  <c r="AR182" i="7" s="1"/>
  <c r="AS182" i="7" a="1"/>
  <c r="AS182" i="7" s="1"/>
  <c r="AT182" i="7" a="1"/>
  <c r="AT182" i="7" s="1"/>
  <c r="AU182" i="7" a="1"/>
  <c r="AU182" i="7" s="1"/>
  <c r="AV182" i="7" a="1"/>
  <c r="AV182" i="7" s="1"/>
  <c r="AW182" i="7" a="1"/>
  <c r="AW182" i="7" s="1"/>
  <c r="AX182" i="7" a="1"/>
  <c r="AX182" i="7" s="1"/>
  <c r="AY182" i="7" a="1"/>
  <c r="AY182" i="7" s="1"/>
  <c r="AZ182" i="7" a="1"/>
  <c r="AZ182" i="7" s="1"/>
  <c r="BA182" i="7" a="1"/>
  <c r="BA182" i="7" s="1"/>
  <c r="BB182" i="7" a="1"/>
  <c r="BB182" i="7" s="1"/>
  <c r="BC182" i="7" a="1"/>
  <c r="BC182" i="7" s="1"/>
  <c r="BD182" i="7" a="1"/>
  <c r="BD182" i="7" s="1"/>
  <c r="BE182" i="7" a="1"/>
  <c r="BE182" i="7" s="1"/>
  <c r="BF182" i="7" a="1"/>
  <c r="BF182" i="7" s="1"/>
  <c r="BG182" i="7" a="1"/>
  <c r="BG182" i="7" s="1"/>
  <c r="BH182" i="7" a="1"/>
  <c r="BH182" i="7" s="1"/>
  <c r="BI182" i="7" a="1"/>
  <c r="BI182" i="7" s="1"/>
  <c r="BJ182" i="7" a="1"/>
  <c r="BJ182" i="7" s="1"/>
  <c r="BK182" i="7" a="1"/>
  <c r="BK182" i="7" s="1"/>
  <c r="BL182" i="7" a="1"/>
  <c r="BL182" i="7" s="1"/>
  <c r="BM182" i="7" a="1"/>
  <c r="BM182" i="7" s="1"/>
  <c r="BN182" i="7" a="1"/>
  <c r="BN182" i="7" s="1"/>
  <c r="BO182" i="7" a="1"/>
  <c r="BO182" i="7" s="1"/>
  <c r="BP182" i="7" a="1"/>
  <c r="BP182" i="7" s="1"/>
  <c r="BQ182" i="7" a="1"/>
  <c r="BQ182" i="7" s="1"/>
  <c r="BR182" i="7" a="1"/>
  <c r="BR182" i="7" s="1"/>
  <c r="BS182" i="7" a="1"/>
  <c r="BS182" i="7" s="1"/>
  <c r="BT182" i="7" a="1"/>
  <c r="BT182" i="7" s="1"/>
  <c r="BU182" i="7" a="1"/>
  <c r="BU182" i="7" s="1"/>
  <c r="BV182" i="7" a="1"/>
  <c r="BV182" i="7" s="1"/>
  <c r="BW182" i="7" a="1"/>
  <c r="BW182" i="7" s="1"/>
  <c r="BX182" i="7" a="1"/>
  <c r="BX182" i="7" s="1"/>
  <c r="BY182" i="7" a="1"/>
  <c r="BY182" i="7" s="1"/>
  <c r="BZ182" i="7" a="1"/>
  <c r="BZ182" i="7" s="1"/>
  <c r="CA182" i="7" a="1"/>
  <c r="CA182" i="7" s="1"/>
  <c r="CB182" i="7" a="1"/>
  <c r="CB182" i="7" s="1"/>
  <c r="CC182" i="7" a="1"/>
  <c r="CC182" i="7" s="1"/>
  <c r="CD182" i="7" a="1"/>
  <c r="CD182" i="7" s="1"/>
  <c r="CE182" i="7" a="1"/>
  <c r="CE182" i="7" s="1"/>
  <c r="CF182" i="7" a="1"/>
  <c r="CF182" i="7" s="1"/>
  <c r="CG182" i="7" a="1"/>
  <c r="CG182" i="7" s="1"/>
  <c r="CH182" i="7" a="1"/>
  <c r="CH182" i="7" s="1"/>
  <c r="CI182" i="7" a="1"/>
  <c r="CI182" i="7" s="1"/>
  <c r="CJ182" i="7" a="1"/>
  <c r="CJ182" i="7" s="1"/>
  <c r="CK182" i="7" a="1"/>
  <c r="CK182" i="7" s="1"/>
  <c r="CL182" i="7" a="1"/>
  <c r="CL182" i="7" s="1"/>
  <c r="CM182" i="7" a="1"/>
  <c r="CM182" i="7" s="1"/>
  <c r="W183" i="7" a="1"/>
  <c r="W183" i="7" s="1"/>
  <c r="X183" i="7" a="1"/>
  <c r="X183" i="7" s="1"/>
  <c r="Y183" i="7" a="1"/>
  <c r="Y183" i="7" s="1"/>
  <c r="Z183" i="7" a="1"/>
  <c r="Z183" i="7" s="1"/>
  <c r="AA183" i="7" a="1"/>
  <c r="AA183" i="7" s="1"/>
  <c r="AB183" i="7" a="1"/>
  <c r="AB183" i="7" s="1"/>
  <c r="AC183" i="7" a="1"/>
  <c r="AC183" i="7" s="1"/>
  <c r="AD183" i="7" a="1"/>
  <c r="AD183" i="7" s="1"/>
  <c r="AE183" i="7" a="1"/>
  <c r="AE183" i="7" s="1"/>
  <c r="AF183" i="7" a="1"/>
  <c r="AF183" i="7" s="1"/>
  <c r="AG183" i="7" a="1"/>
  <c r="AG183" i="7" s="1"/>
  <c r="AH183" i="7" a="1"/>
  <c r="AH183" i="7" s="1"/>
  <c r="AI183" i="7" a="1"/>
  <c r="AI183" i="7" s="1"/>
  <c r="AJ183" i="7" a="1"/>
  <c r="AJ183" i="7" s="1"/>
  <c r="AK183" i="7" a="1"/>
  <c r="AK183" i="7" s="1"/>
  <c r="AL183" i="7" a="1"/>
  <c r="AL183" i="7" s="1"/>
  <c r="AM183" i="7" a="1"/>
  <c r="AM183" i="7" s="1"/>
  <c r="AN183" i="7" a="1"/>
  <c r="AN183" i="7" s="1"/>
  <c r="AO183" i="7" a="1"/>
  <c r="AO183" i="7" s="1"/>
  <c r="AP183" i="7" a="1"/>
  <c r="AP183" i="7" s="1"/>
  <c r="AQ183" i="7" a="1"/>
  <c r="AQ183" i="7" s="1"/>
  <c r="AR183" i="7" a="1"/>
  <c r="AR183" i="7" s="1"/>
  <c r="AS183" i="7" a="1"/>
  <c r="AS183" i="7" s="1"/>
  <c r="AT183" i="7" a="1"/>
  <c r="AT183" i="7" s="1"/>
  <c r="AU183" i="7" a="1"/>
  <c r="AU183" i="7" s="1"/>
  <c r="AV183" i="7" a="1"/>
  <c r="AV183" i="7" s="1"/>
  <c r="AW183" i="7" a="1"/>
  <c r="AW183" i="7" s="1"/>
  <c r="AX183" i="7" a="1"/>
  <c r="AX183" i="7" s="1"/>
  <c r="AY183" i="7" a="1"/>
  <c r="AY183" i="7" s="1"/>
  <c r="AZ183" i="7" a="1"/>
  <c r="AZ183" i="7" s="1"/>
  <c r="BA183" i="7" a="1"/>
  <c r="BA183" i="7" s="1"/>
  <c r="BB183" i="7" a="1"/>
  <c r="BB183" i="7" s="1"/>
  <c r="BC183" i="7" a="1"/>
  <c r="BC183" i="7" s="1"/>
  <c r="BD183" i="7" a="1"/>
  <c r="BD183" i="7" s="1"/>
  <c r="BE183" i="7" a="1"/>
  <c r="BE183" i="7" s="1"/>
  <c r="BF183" i="7" a="1"/>
  <c r="BF183" i="7" s="1"/>
  <c r="BG183" i="7" a="1"/>
  <c r="BG183" i="7" s="1"/>
  <c r="BH183" i="7" a="1"/>
  <c r="BH183" i="7" s="1"/>
  <c r="BI183" i="7" a="1"/>
  <c r="BI183" i="7" s="1"/>
  <c r="BJ183" i="7" a="1"/>
  <c r="BJ183" i="7" s="1"/>
  <c r="BK183" i="7" a="1"/>
  <c r="BK183" i="7" s="1"/>
  <c r="BL183" i="7" a="1"/>
  <c r="BL183" i="7" s="1"/>
  <c r="BM183" i="7" a="1"/>
  <c r="BM183" i="7" s="1"/>
  <c r="BN183" i="7" a="1"/>
  <c r="BN183" i="7" s="1"/>
  <c r="BO183" i="7" a="1"/>
  <c r="BO183" i="7" s="1"/>
  <c r="BP183" i="7" a="1"/>
  <c r="BP183" i="7" s="1"/>
  <c r="BQ183" i="7" a="1"/>
  <c r="BQ183" i="7"/>
  <c r="BR183" i="7" a="1"/>
  <c r="BR183" i="7" s="1"/>
  <c r="BS183" i="7" a="1"/>
  <c r="BS183" i="7" s="1"/>
  <c r="BT183" i="7" a="1"/>
  <c r="BT183" i="7" s="1"/>
  <c r="BU183" i="7" a="1"/>
  <c r="BU183" i="7" s="1"/>
  <c r="BV183" i="7" a="1"/>
  <c r="BV183" i="7" s="1"/>
  <c r="BW183" i="7" a="1"/>
  <c r="BW183" i="7" s="1"/>
  <c r="BX183" i="7" a="1"/>
  <c r="BX183" i="7" s="1"/>
  <c r="BY183" i="7" a="1"/>
  <c r="BY183" i="7" s="1"/>
  <c r="BZ183" i="7" a="1"/>
  <c r="BZ183" i="7" s="1"/>
  <c r="CA183" i="7" a="1"/>
  <c r="CA183" i="7" s="1"/>
  <c r="CB183" i="7" a="1"/>
  <c r="CB183" i="7" s="1"/>
  <c r="CC183" i="7" a="1"/>
  <c r="CC183" i="7" s="1"/>
  <c r="CD183" i="7" a="1"/>
  <c r="CD183" i="7" s="1"/>
  <c r="CE183" i="7" a="1"/>
  <c r="CE183" i="7" s="1"/>
  <c r="CF183" i="7" a="1"/>
  <c r="CF183" i="7" s="1"/>
  <c r="CG183" i="7" a="1"/>
  <c r="CG183" i="7" s="1"/>
  <c r="CH183" i="7" a="1"/>
  <c r="CH183" i="7" s="1"/>
  <c r="CI183" i="7" a="1"/>
  <c r="CI183" i="7" s="1"/>
  <c r="CJ183" i="7" a="1"/>
  <c r="CJ183" i="7" s="1"/>
  <c r="CK183" i="7" a="1"/>
  <c r="CK183" i="7" s="1"/>
  <c r="CL183" i="7" a="1"/>
  <c r="CL183" i="7" s="1"/>
  <c r="CM183" i="7" a="1"/>
  <c r="CM183" i="7" s="1"/>
  <c r="W184" i="7" a="1"/>
  <c r="W184" i="7" s="1"/>
  <c r="X184" i="7" a="1"/>
  <c r="X184" i="7" s="1"/>
  <c r="Y184" i="7" a="1"/>
  <c r="Y184" i="7" s="1"/>
  <c r="Z184" i="7" a="1"/>
  <c r="Z184" i="7" s="1"/>
  <c r="AA184" i="7" a="1"/>
  <c r="AA184" i="7" s="1"/>
  <c r="AB184" i="7" a="1"/>
  <c r="AB184" i="7" s="1"/>
  <c r="AC184" i="7" a="1"/>
  <c r="AC184" i="7" s="1"/>
  <c r="AD184" i="7" a="1"/>
  <c r="AD184" i="7" s="1"/>
  <c r="AE184" i="7" a="1"/>
  <c r="AE184" i="7" s="1"/>
  <c r="AF184" i="7" a="1"/>
  <c r="AF184" i="7" s="1"/>
  <c r="AG184" i="7" a="1"/>
  <c r="AG184" i="7" s="1"/>
  <c r="AH184" i="7" a="1"/>
  <c r="AH184" i="7" s="1"/>
  <c r="AI184" i="7" a="1"/>
  <c r="AI184" i="7" s="1"/>
  <c r="AJ184" i="7" a="1"/>
  <c r="AJ184" i="7" s="1"/>
  <c r="AK184" i="7" a="1"/>
  <c r="AK184" i="7" s="1"/>
  <c r="AL184" i="7" a="1"/>
  <c r="AL184" i="7" s="1"/>
  <c r="AM184" i="7" a="1"/>
  <c r="AM184" i="7" s="1"/>
  <c r="AN184" i="7" a="1"/>
  <c r="AN184" i="7" s="1"/>
  <c r="AO184" i="7" a="1"/>
  <c r="AO184" i="7" s="1"/>
  <c r="AP184" i="7" a="1"/>
  <c r="AP184" i="7" s="1"/>
  <c r="AQ184" i="7" a="1"/>
  <c r="AQ184" i="7" s="1"/>
  <c r="AR184" i="7" a="1"/>
  <c r="AR184" i="7" s="1"/>
  <c r="AS184" i="7" a="1"/>
  <c r="AS184" i="7" s="1"/>
  <c r="AT184" i="7" a="1"/>
  <c r="AT184" i="7" s="1"/>
  <c r="AU184" i="7" a="1"/>
  <c r="AU184" i="7" s="1"/>
  <c r="AV184" i="7" a="1"/>
  <c r="AV184" i="7" s="1"/>
  <c r="AW184" i="7" a="1"/>
  <c r="AW184" i="7" s="1"/>
  <c r="AX184" i="7" a="1"/>
  <c r="AX184" i="7" s="1"/>
  <c r="AY184" i="7" a="1"/>
  <c r="AY184" i="7" s="1"/>
  <c r="AZ184" i="7" a="1"/>
  <c r="AZ184" i="7" s="1"/>
  <c r="BA184" i="7" a="1"/>
  <c r="BA184" i="7" s="1"/>
  <c r="BB184" i="7" a="1"/>
  <c r="BB184" i="7" s="1"/>
  <c r="BC184" i="7" a="1"/>
  <c r="BC184" i="7" s="1"/>
  <c r="BD184" i="7" a="1"/>
  <c r="BD184" i="7" s="1"/>
  <c r="BE184" i="7" a="1"/>
  <c r="BE184" i="7" s="1"/>
  <c r="BF184" i="7" a="1"/>
  <c r="BF184" i="7" s="1"/>
  <c r="BG184" i="7" a="1"/>
  <c r="BG184" i="7" s="1"/>
  <c r="BH184" i="7" a="1"/>
  <c r="BH184" i="7" s="1"/>
  <c r="BI184" i="7" a="1"/>
  <c r="BI184" i="7" s="1"/>
  <c r="BJ184" i="7" a="1"/>
  <c r="BJ184" i="7" s="1"/>
  <c r="BK184" i="7" a="1"/>
  <c r="BK184" i="7" s="1"/>
  <c r="BL184" i="7" a="1"/>
  <c r="BL184" i="7" s="1"/>
  <c r="BM184" i="7" a="1"/>
  <c r="BM184" i="7" s="1"/>
  <c r="BN184" i="7" a="1"/>
  <c r="BN184" i="7" s="1"/>
  <c r="BO184" i="7" a="1"/>
  <c r="BO184" i="7" s="1"/>
  <c r="BP184" i="7" a="1"/>
  <c r="BP184" i="7" s="1"/>
  <c r="BQ184" i="7" a="1"/>
  <c r="BQ184" i="7" s="1"/>
  <c r="BR184" i="7" a="1"/>
  <c r="BR184" i="7" s="1"/>
  <c r="BS184" i="7" a="1"/>
  <c r="BS184" i="7" s="1"/>
  <c r="BT184" i="7" a="1"/>
  <c r="BT184" i="7" s="1"/>
  <c r="BU184" i="7" a="1"/>
  <c r="BU184" i="7" s="1"/>
  <c r="BV184" i="7" a="1"/>
  <c r="BV184" i="7" s="1"/>
  <c r="BW184" i="7" a="1"/>
  <c r="BW184" i="7" s="1"/>
  <c r="BX184" i="7" a="1"/>
  <c r="BX184" i="7" s="1"/>
  <c r="BY184" i="7" a="1"/>
  <c r="BY184" i="7" s="1"/>
  <c r="BZ184" i="7" a="1"/>
  <c r="BZ184" i="7" s="1"/>
  <c r="CA184" i="7" a="1"/>
  <c r="CA184" i="7" s="1"/>
  <c r="CB184" i="7" a="1"/>
  <c r="CB184" i="7" s="1"/>
  <c r="CC184" i="7" a="1"/>
  <c r="CC184" i="7" s="1"/>
  <c r="CD184" i="7" a="1"/>
  <c r="CD184" i="7"/>
  <c r="CE184" i="7" a="1"/>
  <c r="CE184" i="7" s="1"/>
  <c r="CF184" i="7" a="1"/>
  <c r="CF184" i="7" s="1"/>
  <c r="CG184" i="7" a="1"/>
  <c r="CG184" i="7" s="1"/>
  <c r="CH184" i="7" a="1"/>
  <c r="CH184" i="7" s="1"/>
  <c r="CI184" i="7" a="1"/>
  <c r="CI184" i="7" s="1"/>
  <c r="CJ184" i="7" a="1"/>
  <c r="CJ184" i="7" s="1"/>
  <c r="CK184" i="7" a="1"/>
  <c r="CK184" i="7" s="1"/>
  <c r="CL184" i="7" a="1"/>
  <c r="CL184" i="7" s="1"/>
  <c r="CM184" i="7" a="1"/>
  <c r="CM184" i="7" s="1"/>
  <c r="W185" i="7" a="1"/>
  <c r="W185" i="7" s="1"/>
  <c r="X185" i="7" a="1"/>
  <c r="X185" i="7" s="1"/>
  <c r="Y185" i="7" a="1"/>
  <c r="Y185" i="7" s="1"/>
  <c r="Z185" i="7" a="1"/>
  <c r="Z185" i="7" s="1"/>
  <c r="AA185" i="7" a="1"/>
  <c r="AA185" i="7" s="1"/>
  <c r="AB185" i="7" a="1"/>
  <c r="AB185" i="7" s="1"/>
  <c r="AC185" i="7" a="1"/>
  <c r="AC185" i="7" s="1"/>
  <c r="AD185" i="7" a="1"/>
  <c r="AD185" i="7" s="1"/>
  <c r="AE185" i="7" a="1"/>
  <c r="AE185" i="7" s="1"/>
  <c r="AF185" i="7" a="1"/>
  <c r="AF185" i="7" s="1"/>
  <c r="AG185" i="7" a="1"/>
  <c r="AG185" i="7" s="1"/>
  <c r="AH185" i="7" a="1"/>
  <c r="AH185" i="7" s="1"/>
  <c r="AI185" i="7" a="1"/>
  <c r="AI185" i="7" s="1"/>
  <c r="AJ185" i="7" a="1"/>
  <c r="AJ185" i="7" s="1"/>
  <c r="AK185" i="7" a="1"/>
  <c r="AK185" i="7" s="1"/>
  <c r="AL185" i="7" a="1"/>
  <c r="AL185" i="7" s="1"/>
  <c r="AM185" i="7" a="1"/>
  <c r="AM185" i="7" s="1"/>
  <c r="AN185" i="7" a="1"/>
  <c r="AN185" i="7" s="1"/>
  <c r="AO185" i="7" a="1"/>
  <c r="AO185" i="7" s="1"/>
  <c r="AP185" i="7" a="1"/>
  <c r="AP185" i="7" s="1"/>
  <c r="AQ185" i="7" a="1"/>
  <c r="AQ185" i="7" s="1"/>
  <c r="AR185" i="7" a="1"/>
  <c r="AR185" i="7" s="1"/>
  <c r="AS185" i="7" a="1"/>
  <c r="AS185" i="7" s="1"/>
  <c r="AT185" i="7" a="1"/>
  <c r="AT185" i="7" s="1"/>
  <c r="AU185" i="7" a="1"/>
  <c r="AU185" i="7" s="1"/>
  <c r="AV185" i="7" a="1"/>
  <c r="AV185" i="7" s="1"/>
  <c r="AW185" i="7" a="1"/>
  <c r="AW185" i="7" s="1"/>
  <c r="AX185" i="7" a="1"/>
  <c r="AX185" i="7" s="1"/>
  <c r="AY185" i="7" a="1"/>
  <c r="AY185" i="7" s="1"/>
  <c r="AZ185" i="7" a="1"/>
  <c r="AZ185" i="7" s="1"/>
  <c r="BA185" i="7" a="1"/>
  <c r="BA185" i="7" s="1"/>
  <c r="BB185" i="7" a="1"/>
  <c r="BB185" i="7" s="1"/>
  <c r="BC185" i="7" a="1"/>
  <c r="BC185" i="7" s="1"/>
  <c r="BD185" i="7" a="1"/>
  <c r="BD185" i="7" s="1"/>
  <c r="BE185" i="7" a="1"/>
  <c r="BE185" i="7" s="1"/>
  <c r="BF185" i="7" a="1"/>
  <c r="BF185" i="7" s="1"/>
  <c r="BG185" i="7" a="1"/>
  <c r="BG185" i="7" s="1"/>
  <c r="BH185" i="7" a="1"/>
  <c r="BH185" i="7" s="1"/>
  <c r="BI185" i="7" a="1"/>
  <c r="BI185" i="7" s="1"/>
  <c r="BJ185" i="7" a="1"/>
  <c r="BJ185" i="7" s="1"/>
  <c r="BK185" i="7" a="1"/>
  <c r="BK185" i="7" s="1"/>
  <c r="BL185" i="7" a="1"/>
  <c r="BL185" i="7" s="1"/>
  <c r="BM185" i="7" a="1"/>
  <c r="BM185" i="7" s="1"/>
  <c r="BN185" i="7" a="1"/>
  <c r="BN185" i="7" s="1"/>
  <c r="BO185" i="7" a="1"/>
  <c r="BO185" i="7" s="1"/>
  <c r="BP185" i="7" a="1"/>
  <c r="BP185" i="7" s="1"/>
  <c r="BQ185" i="7" a="1"/>
  <c r="BQ185" i="7" s="1"/>
  <c r="BR185" i="7" a="1"/>
  <c r="BR185" i="7" s="1"/>
  <c r="BS185" i="7" a="1"/>
  <c r="BS185" i="7" s="1"/>
  <c r="BT185" i="7" a="1"/>
  <c r="BT185" i="7" s="1"/>
  <c r="BU185" i="7" a="1"/>
  <c r="BU185" i="7" s="1"/>
  <c r="BV185" i="7" a="1"/>
  <c r="BV185" i="7" s="1"/>
  <c r="BW185" i="7" a="1"/>
  <c r="BW185" i="7" s="1"/>
  <c r="BX185" i="7" a="1"/>
  <c r="BX185" i="7" s="1"/>
  <c r="BY185" i="7" a="1"/>
  <c r="BY185" i="7" s="1"/>
  <c r="BZ185" i="7" a="1"/>
  <c r="BZ185" i="7" s="1"/>
  <c r="CA185" i="7" a="1"/>
  <c r="CA185" i="7" s="1"/>
  <c r="CB185" i="7" a="1"/>
  <c r="CB185" i="7" s="1"/>
  <c r="CC185" i="7" a="1"/>
  <c r="CC185" i="7" s="1"/>
  <c r="CD185" i="7" a="1"/>
  <c r="CD185" i="7" s="1"/>
  <c r="CE185" i="7" a="1"/>
  <c r="CE185" i="7" s="1"/>
  <c r="CF185" i="7" a="1"/>
  <c r="CF185" i="7" s="1"/>
  <c r="CG185" i="7" a="1"/>
  <c r="CG185" i="7" s="1"/>
  <c r="CH185" i="7" a="1"/>
  <c r="CH185" i="7" s="1"/>
  <c r="CI185" i="7" a="1"/>
  <c r="CI185" i="7" s="1"/>
  <c r="CJ185" i="7" a="1"/>
  <c r="CJ185" i="7" s="1"/>
  <c r="CK185" i="7" a="1"/>
  <c r="CK185" i="7" s="1"/>
  <c r="CL185" i="7" a="1"/>
  <c r="CL185" i="7" s="1"/>
  <c r="CM185" i="7" a="1"/>
  <c r="CM185" i="7" s="1"/>
  <c r="W186" i="7" a="1"/>
  <c r="W186" i="7" s="1"/>
  <c r="X186" i="7" a="1"/>
  <c r="X186" i="7" s="1"/>
  <c r="Y186" i="7" a="1"/>
  <c r="Y186" i="7" s="1"/>
  <c r="Z186" i="7" a="1"/>
  <c r="Z186" i="7" s="1"/>
  <c r="AA186" i="7" a="1"/>
  <c r="AA186" i="7" s="1"/>
  <c r="AB186" i="7" a="1"/>
  <c r="AB186" i="7" s="1"/>
  <c r="AC186" i="7" a="1"/>
  <c r="AC186" i="7" s="1"/>
  <c r="AD186" i="7" a="1"/>
  <c r="AD186" i="7" s="1"/>
  <c r="AE186" i="7" a="1"/>
  <c r="AE186" i="7" s="1"/>
  <c r="AF186" i="7" a="1"/>
  <c r="AF186" i="7" s="1"/>
  <c r="AG186" i="7" a="1"/>
  <c r="AG186" i="7" s="1"/>
  <c r="AH186" i="7" a="1"/>
  <c r="AH186" i="7" s="1"/>
  <c r="AI186" i="7" a="1"/>
  <c r="AI186" i="7" s="1"/>
  <c r="AJ186" i="7" a="1"/>
  <c r="AJ186" i="7" s="1"/>
  <c r="AK186" i="7" a="1"/>
  <c r="AK186" i="7" s="1"/>
  <c r="AL186" i="7" a="1"/>
  <c r="AL186" i="7" s="1"/>
  <c r="AM186" i="7" a="1"/>
  <c r="AM186" i="7" s="1"/>
  <c r="AN186" i="7" a="1"/>
  <c r="AN186" i="7" s="1"/>
  <c r="AO186" i="7" a="1"/>
  <c r="AO186" i="7" s="1"/>
  <c r="AP186" i="7" a="1"/>
  <c r="AP186" i="7" s="1"/>
  <c r="AQ186" i="7" a="1"/>
  <c r="AQ186" i="7" s="1"/>
  <c r="AR186" i="7" a="1"/>
  <c r="AR186" i="7" s="1"/>
  <c r="AS186" i="7" a="1"/>
  <c r="AS186" i="7" s="1"/>
  <c r="AT186" i="7" a="1"/>
  <c r="AT186" i="7" s="1"/>
  <c r="AU186" i="7" a="1"/>
  <c r="AU186" i="7" s="1"/>
  <c r="AV186" i="7" a="1"/>
  <c r="AV186" i="7" s="1"/>
  <c r="AW186" i="7" a="1"/>
  <c r="AW186" i="7" s="1"/>
  <c r="AX186" i="7" a="1"/>
  <c r="AX186" i="7" s="1"/>
  <c r="AY186" i="7" a="1"/>
  <c r="AY186" i="7" s="1"/>
  <c r="AZ186" i="7" a="1"/>
  <c r="AZ186" i="7" s="1"/>
  <c r="BA186" i="7" a="1"/>
  <c r="BA186" i="7" s="1"/>
  <c r="BB186" i="7" a="1"/>
  <c r="BB186" i="7" s="1"/>
  <c r="BC186" i="7" a="1"/>
  <c r="BC186" i="7" s="1"/>
  <c r="BD186" i="7" a="1"/>
  <c r="BD186" i="7" s="1"/>
  <c r="D186" i="7" s="1"/>
  <c r="BE186" i="7" a="1"/>
  <c r="BE186" i="7" s="1"/>
  <c r="BF186" i="7" a="1"/>
  <c r="BF186" i="7" s="1"/>
  <c r="BG186" i="7" a="1"/>
  <c r="BG186" i="7" s="1"/>
  <c r="BH186" i="7" a="1"/>
  <c r="BH186" i="7" s="1"/>
  <c r="BI186" i="7" a="1"/>
  <c r="BI186" i="7" s="1"/>
  <c r="BJ186" i="7" a="1"/>
  <c r="BJ186" i="7" s="1"/>
  <c r="BK186" i="7" a="1"/>
  <c r="BK186" i="7" s="1"/>
  <c r="BL186" i="7" a="1"/>
  <c r="BL186" i="7" s="1"/>
  <c r="BM186" i="7" a="1"/>
  <c r="BM186" i="7" s="1"/>
  <c r="BN186" i="7" a="1"/>
  <c r="BN186" i="7" s="1"/>
  <c r="BO186" i="7" a="1"/>
  <c r="BO186" i="7"/>
  <c r="BP186" i="7" a="1"/>
  <c r="BP186" i="7" s="1"/>
  <c r="BQ186" i="7" a="1"/>
  <c r="BQ186" i="7" s="1"/>
  <c r="BR186" i="7" a="1"/>
  <c r="BR186" i="7" s="1"/>
  <c r="BS186" i="7" a="1"/>
  <c r="BS186" i="7" s="1"/>
  <c r="BT186" i="7" a="1"/>
  <c r="BT186" i="7" s="1"/>
  <c r="BU186" i="7" a="1"/>
  <c r="BU186" i="7" s="1"/>
  <c r="BV186" i="7" a="1"/>
  <c r="BV186" i="7" s="1"/>
  <c r="BW186" i="7" a="1"/>
  <c r="BW186" i="7" s="1"/>
  <c r="BX186" i="7" a="1"/>
  <c r="BX186" i="7" s="1"/>
  <c r="BY186" i="7" a="1"/>
  <c r="BY186" i="7" s="1"/>
  <c r="BZ186" i="7" a="1"/>
  <c r="BZ186" i="7" s="1"/>
  <c r="CA186" i="7" a="1"/>
  <c r="CA186" i="7" s="1"/>
  <c r="CB186" i="7" a="1"/>
  <c r="CB186" i="7" s="1"/>
  <c r="CC186" i="7" a="1"/>
  <c r="CC186" i="7" s="1"/>
  <c r="CD186" i="7" a="1"/>
  <c r="CD186" i="7" s="1"/>
  <c r="CE186" i="7" a="1"/>
  <c r="CE186" i="7" s="1"/>
  <c r="CF186" i="7" a="1"/>
  <c r="CF186" i="7" s="1"/>
  <c r="CG186" i="7" a="1"/>
  <c r="CG186" i="7" s="1"/>
  <c r="CH186" i="7" a="1"/>
  <c r="CH186" i="7" s="1"/>
  <c r="CI186" i="7" a="1"/>
  <c r="CI186" i="7" s="1"/>
  <c r="CJ186" i="7" a="1"/>
  <c r="CJ186" i="7" s="1"/>
  <c r="CK186" i="7" a="1"/>
  <c r="CK186" i="7" s="1"/>
  <c r="CL186" i="7" a="1"/>
  <c r="CL186" i="7" s="1"/>
  <c r="CM186" i="7" a="1"/>
  <c r="CM186" i="7" s="1"/>
  <c r="W187" i="7" a="1"/>
  <c r="W187" i="7" s="1"/>
  <c r="X187" i="7" a="1"/>
  <c r="X187" i="7" s="1"/>
  <c r="Y187" i="7" a="1"/>
  <c r="Y187" i="7" s="1"/>
  <c r="Z187" i="7" a="1"/>
  <c r="Z187" i="7" s="1"/>
  <c r="AA187" i="7" a="1"/>
  <c r="AA187" i="7" s="1"/>
  <c r="AB187" i="7" a="1"/>
  <c r="AB187" i="7" s="1"/>
  <c r="AC187" i="7" a="1"/>
  <c r="AC187" i="7" s="1"/>
  <c r="AD187" i="7" a="1"/>
  <c r="AD187" i="7" s="1"/>
  <c r="AE187" i="7" a="1"/>
  <c r="AE187" i="7" s="1"/>
  <c r="AF187" i="7" a="1"/>
  <c r="AF187" i="7" s="1"/>
  <c r="AG187" i="7" a="1"/>
  <c r="AG187" i="7" s="1"/>
  <c r="AH187" i="7" a="1"/>
  <c r="AH187" i="7" s="1"/>
  <c r="AI187" i="7" a="1"/>
  <c r="AI187" i="7" s="1"/>
  <c r="AJ187" i="7" a="1"/>
  <c r="AJ187" i="7" s="1"/>
  <c r="AK187" i="7" a="1"/>
  <c r="AK187" i="7" s="1"/>
  <c r="AL187" i="7" a="1"/>
  <c r="AL187" i="7" s="1"/>
  <c r="AM187" i="7" a="1"/>
  <c r="AM187" i="7" s="1"/>
  <c r="AN187" i="7" a="1"/>
  <c r="AN187" i="7" s="1"/>
  <c r="AO187" i="7" a="1"/>
  <c r="AO187" i="7" s="1"/>
  <c r="AP187" i="7" a="1"/>
  <c r="AP187" i="7" s="1"/>
  <c r="AQ187" i="7" a="1"/>
  <c r="AQ187" i="7" s="1"/>
  <c r="AR187" i="7" a="1"/>
  <c r="AR187" i="7" s="1"/>
  <c r="AS187" i="7" a="1"/>
  <c r="AS187" i="7" s="1"/>
  <c r="AT187" i="7" a="1"/>
  <c r="AT187" i="7" s="1"/>
  <c r="AU187" i="7" a="1"/>
  <c r="AU187" i="7" s="1"/>
  <c r="AV187" i="7" a="1"/>
  <c r="AV187" i="7" s="1"/>
  <c r="AW187" i="7" a="1"/>
  <c r="AW187" i="7" s="1"/>
  <c r="AX187" i="7" a="1"/>
  <c r="AX187" i="7" s="1"/>
  <c r="AY187" i="7" a="1"/>
  <c r="AY187" i="7" s="1"/>
  <c r="AZ187" i="7" a="1"/>
  <c r="AZ187" i="7" s="1"/>
  <c r="BA187" i="7" a="1"/>
  <c r="BA187" i="7" s="1"/>
  <c r="BB187" i="7" a="1"/>
  <c r="BB187" i="7" s="1"/>
  <c r="BC187" i="7" a="1"/>
  <c r="BC187" i="7" s="1"/>
  <c r="BD187" i="7" a="1"/>
  <c r="BD187" i="7" s="1"/>
  <c r="BE187" i="7" a="1"/>
  <c r="BE187" i="7" s="1"/>
  <c r="BF187" i="7" a="1"/>
  <c r="BF187" i="7" s="1"/>
  <c r="BG187" i="7" a="1"/>
  <c r="BG187" i="7" s="1"/>
  <c r="BH187" i="7" a="1"/>
  <c r="BH187" i="7" s="1"/>
  <c r="BI187" i="7" a="1"/>
  <c r="BI187" i="7" s="1"/>
  <c r="BJ187" i="7" a="1"/>
  <c r="BJ187" i="7" s="1"/>
  <c r="BK187" i="7" a="1"/>
  <c r="BK187" i="7" s="1"/>
  <c r="BL187" i="7" a="1"/>
  <c r="BL187" i="7" s="1"/>
  <c r="BM187" i="7" a="1"/>
  <c r="BM187" i="7" s="1"/>
  <c r="BN187" i="7" a="1"/>
  <c r="BN187" i="7" s="1"/>
  <c r="BO187" i="7" a="1"/>
  <c r="BO187" i="7" s="1"/>
  <c r="BP187" i="7" a="1"/>
  <c r="BP187" i="7" s="1"/>
  <c r="BQ187" i="7" a="1"/>
  <c r="BQ187" i="7" s="1"/>
  <c r="BR187" i="7" a="1"/>
  <c r="BR187" i="7" s="1"/>
  <c r="BS187" i="7" a="1"/>
  <c r="BS187" i="7" s="1"/>
  <c r="BT187" i="7" a="1"/>
  <c r="BT187" i="7" s="1"/>
  <c r="BU187" i="7" a="1"/>
  <c r="BU187" i="7" s="1"/>
  <c r="BV187" i="7" a="1"/>
  <c r="BV187" i="7" s="1"/>
  <c r="BW187" i="7" a="1"/>
  <c r="BW187" i="7" s="1"/>
  <c r="BX187" i="7" a="1"/>
  <c r="BX187" i="7" s="1"/>
  <c r="BY187" i="7" a="1"/>
  <c r="BY187" i="7" s="1"/>
  <c r="BZ187" i="7" a="1"/>
  <c r="BZ187" i="7" s="1"/>
  <c r="CA187" i="7" a="1"/>
  <c r="CA187" i="7" s="1"/>
  <c r="CB187" i="7" a="1"/>
  <c r="CB187" i="7" s="1"/>
  <c r="CC187" i="7" a="1"/>
  <c r="CC187" i="7" s="1"/>
  <c r="CD187" i="7" a="1"/>
  <c r="CD187" i="7" s="1"/>
  <c r="CE187" i="7" a="1"/>
  <c r="CE187" i="7" s="1"/>
  <c r="CF187" i="7" a="1"/>
  <c r="CF187" i="7" s="1"/>
  <c r="CG187" i="7" a="1"/>
  <c r="CG187" i="7"/>
  <c r="CH187" i="7" a="1"/>
  <c r="CH187" i="7" s="1"/>
  <c r="CI187" i="7" a="1"/>
  <c r="CI187" i="7" s="1"/>
  <c r="CJ187" i="7" a="1"/>
  <c r="CJ187" i="7" s="1"/>
  <c r="CK187" i="7" a="1"/>
  <c r="CK187" i="7" s="1"/>
  <c r="CL187" i="7" a="1"/>
  <c r="CL187" i="7" s="1"/>
  <c r="CM187" i="7" a="1"/>
  <c r="CM187" i="7" s="1"/>
  <c r="W188" i="7" a="1"/>
  <c r="W188" i="7"/>
  <c r="X188" i="7" a="1"/>
  <c r="X188" i="7"/>
  <c r="Y188" i="7" a="1"/>
  <c r="Y188" i="7" s="1"/>
  <c r="Z188" i="7" a="1"/>
  <c r="Z188" i="7" s="1"/>
  <c r="AA188" i="7" a="1"/>
  <c r="AA188" i="7" s="1"/>
  <c r="AB188" i="7" a="1"/>
  <c r="AB188" i="7" s="1"/>
  <c r="AC188" i="7" a="1"/>
  <c r="AC188" i="7" s="1"/>
  <c r="AD188" i="7" a="1"/>
  <c r="AD188" i="7" s="1"/>
  <c r="AE188" i="7" a="1"/>
  <c r="AE188" i="7" s="1"/>
  <c r="AF188" i="7" a="1"/>
  <c r="AF188" i="7" s="1"/>
  <c r="AG188" i="7" a="1"/>
  <c r="AG188" i="7" s="1"/>
  <c r="AH188" i="7" a="1"/>
  <c r="AH188" i="7" s="1"/>
  <c r="AI188" i="7" a="1"/>
  <c r="AI188" i="7" s="1"/>
  <c r="AJ188" i="7" a="1"/>
  <c r="AJ188" i="7" s="1"/>
  <c r="AK188" i="7" a="1"/>
  <c r="AK188" i="7" s="1"/>
  <c r="AL188" i="7" a="1"/>
  <c r="AL188" i="7" s="1"/>
  <c r="AM188" i="7" a="1"/>
  <c r="AM188" i="7" s="1"/>
  <c r="AN188" i="7" a="1"/>
  <c r="AN188" i="7" s="1"/>
  <c r="AO188" i="7" a="1"/>
  <c r="AO188" i="7" s="1"/>
  <c r="AP188" i="7" a="1"/>
  <c r="AP188" i="7" s="1"/>
  <c r="AQ188" i="7" a="1"/>
  <c r="AQ188" i="7" s="1"/>
  <c r="AR188" i="7" a="1"/>
  <c r="AR188" i="7" s="1"/>
  <c r="AS188" i="7" a="1"/>
  <c r="AS188" i="7" s="1"/>
  <c r="AT188" i="7" a="1"/>
  <c r="AT188" i="7" s="1"/>
  <c r="AU188" i="7" a="1"/>
  <c r="AU188" i="7" s="1"/>
  <c r="AV188" i="7" a="1"/>
  <c r="AV188" i="7" s="1"/>
  <c r="AW188" i="7" a="1"/>
  <c r="AW188" i="7" s="1"/>
  <c r="AX188" i="7" a="1"/>
  <c r="AX188" i="7" s="1"/>
  <c r="AY188" i="7" a="1"/>
  <c r="AY188" i="7" s="1"/>
  <c r="AZ188" i="7" a="1"/>
  <c r="AZ188" i="7" s="1"/>
  <c r="BA188" i="7" a="1"/>
  <c r="BA188" i="7" s="1"/>
  <c r="BB188" i="7" a="1"/>
  <c r="BB188" i="7" s="1"/>
  <c r="BC188" i="7" a="1"/>
  <c r="BC188" i="7" s="1"/>
  <c r="BD188" i="7" a="1"/>
  <c r="BD188" i="7" s="1"/>
  <c r="BE188" i="7" a="1"/>
  <c r="BE188" i="7" s="1"/>
  <c r="BF188" i="7" a="1"/>
  <c r="BF188" i="7" s="1"/>
  <c r="BG188" i="7" a="1"/>
  <c r="BG188" i="7" s="1"/>
  <c r="BH188" i="7" a="1"/>
  <c r="BH188" i="7" s="1"/>
  <c r="BI188" i="7" a="1"/>
  <c r="BI188" i="7" s="1"/>
  <c r="BJ188" i="7" a="1"/>
  <c r="BJ188" i="7" s="1"/>
  <c r="BK188" i="7" a="1"/>
  <c r="BK188" i="7" s="1"/>
  <c r="BL188" i="7" a="1"/>
  <c r="BL188" i="7" s="1"/>
  <c r="BM188" i="7" a="1"/>
  <c r="BM188" i="7" s="1"/>
  <c r="BN188" i="7" a="1"/>
  <c r="BN188" i="7" s="1"/>
  <c r="BO188" i="7" a="1"/>
  <c r="BO188" i="7" s="1"/>
  <c r="BP188" i="7" a="1"/>
  <c r="BP188" i="7" s="1"/>
  <c r="BQ188" i="7" a="1"/>
  <c r="BQ188" i="7" s="1"/>
  <c r="BR188" i="7" a="1"/>
  <c r="BR188" i="7" s="1"/>
  <c r="BS188" i="7" a="1"/>
  <c r="BS188" i="7" s="1"/>
  <c r="BT188" i="7" a="1"/>
  <c r="BT188" i="7" s="1"/>
  <c r="BU188" i="7" a="1"/>
  <c r="BU188" i="7" s="1"/>
  <c r="BV188" i="7" a="1"/>
  <c r="BV188" i="7" s="1"/>
  <c r="BW188" i="7" a="1"/>
  <c r="BW188" i="7" s="1"/>
  <c r="BX188" i="7" a="1"/>
  <c r="BX188" i="7" s="1"/>
  <c r="BY188" i="7" a="1"/>
  <c r="BY188" i="7" s="1"/>
  <c r="BZ188" i="7" a="1"/>
  <c r="BZ188" i="7" s="1"/>
  <c r="CA188" i="7" a="1"/>
  <c r="CA188" i="7" s="1"/>
  <c r="CB188" i="7" a="1"/>
  <c r="CB188" i="7" s="1"/>
  <c r="CC188" i="7" a="1"/>
  <c r="CC188" i="7" s="1"/>
  <c r="CD188" i="7" a="1"/>
  <c r="CD188" i="7" s="1"/>
  <c r="CE188" i="7" a="1"/>
  <c r="CE188" i="7" s="1"/>
  <c r="CF188" i="7" a="1"/>
  <c r="CF188" i="7" s="1"/>
  <c r="CG188" i="7" a="1"/>
  <c r="CG188" i="7" s="1"/>
  <c r="CH188" i="7" a="1"/>
  <c r="CH188" i="7" s="1"/>
  <c r="CI188" i="7" a="1"/>
  <c r="CI188" i="7" s="1"/>
  <c r="CJ188" i="7" a="1"/>
  <c r="CJ188" i="7" s="1"/>
  <c r="CK188" i="7" a="1"/>
  <c r="CK188" i="7" s="1"/>
  <c r="CL188" i="7" a="1"/>
  <c r="CL188" i="7" s="1"/>
  <c r="CM188" i="7" a="1"/>
  <c r="CM188" i="7" s="1"/>
  <c r="W189" i="7" a="1"/>
  <c r="W189" i="7" s="1"/>
  <c r="X189" i="7" a="1"/>
  <c r="X189" i="7" s="1"/>
  <c r="Y189" i="7" a="1"/>
  <c r="Y189" i="7" s="1"/>
  <c r="Z189" i="7" a="1"/>
  <c r="Z189" i="7" s="1"/>
  <c r="AA189" i="7" a="1"/>
  <c r="AA189" i="7" s="1"/>
  <c r="AB189" i="7" a="1"/>
  <c r="AB189" i="7" s="1"/>
  <c r="AC189" i="7" a="1"/>
  <c r="AC189" i="7" s="1"/>
  <c r="AD189" i="7" a="1"/>
  <c r="AD189" i="7" s="1"/>
  <c r="AE189" i="7" a="1"/>
  <c r="AE189" i="7" s="1"/>
  <c r="AF189" i="7" a="1"/>
  <c r="AF189" i="7" s="1"/>
  <c r="AG189" i="7" a="1"/>
  <c r="AG189" i="7" s="1"/>
  <c r="AH189" i="7" a="1"/>
  <c r="AH189" i="7" s="1"/>
  <c r="AI189" i="7" a="1"/>
  <c r="AI189" i="7" s="1"/>
  <c r="AJ189" i="7" a="1"/>
  <c r="AJ189" i="7" s="1"/>
  <c r="AK189" i="7" a="1"/>
  <c r="AK189" i="7" s="1"/>
  <c r="AL189" i="7" a="1"/>
  <c r="AL189" i="7" s="1"/>
  <c r="AM189" i="7" a="1"/>
  <c r="AM189" i="7" s="1"/>
  <c r="AN189" i="7" a="1"/>
  <c r="AN189" i="7" s="1"/>
  <c r="AO189" i="7" a="1"/>
  <c r="AO189" i="7" s="1"/>
  <c r="AP189" i="7" a="1"/>
  <c r="AP189" i="7" s="1"/>
  <c r="AQ189" i="7" a="1"/>
  <c r="AQ189" i="7" s="1"/>
  <c r="AR189" i="7" a="1"/>
  <c r="AR189" i="7" s="1"/>
  <c r="AS189" i="7" a="1"/>
  <c r="AS189" i="7" s="1"/>
  <c r="AT189" i="7" a="1"/>
  <c r="AT189" i="7" s="1"/>
  <c r="AU189" i="7" a="1"/>
  <c r="AU189" i="7" s="1"/>
  <c r="AV189" i="7" a="1"/>
  <c r="AV189" i="7" s="1"/>
  <c r="AW189" i="7" a="1"/>
  <c r="AW189" i="7" s="1"/>
  <c r="AX189" i="7" a="1"/>
  <c r="AX189" i="7" s="1"/>
  <c r="AY189" i="7" a="1"/>
  <c r="AY189" i="7" s="1"/>
  <c r="AZ189" i="7" a="1"/>
  <c r="AZ189" i="7" s="1"/>
  <c r="BA189" i="7" a="1"/>
  <c r="BA189" i="7" s="1"/>
  <c r="BB189" i="7" a="1"/>
  <c r="BB189" i="7" s="1"/>
  <c r="BC189" i="7" a="1"/>
  <c r="BC189" i="7" s="1"/>
  <c r="BD189" i="7" a="1"/>
  <c r="BD189" i="7" s="1"/>
  <c r="BE189" i="7" a="1"/>
  <c r="BE189" i="7" s="1"/>
  <c r="BF189" i="7" a="1"/>
  <c r="BF189" i="7" s="1"/>
  <c r="BG189" i="7" a="1"/>
  <c r="BG189" i="7" s="1"/>
  <c r="BH189" i="7" a="1"/>
  <c r="BH189" i="7" s="1"/>
  <c r="BI189" i="7" a="1"/>
  <c r="BI189" i="7" s="1"/>
  <c r="BJ189" i="7" a="1"/>
  <c r="BJ189" i="7" s="1"/>
  <c r="BK189" i="7" a="1"/>
  <c r="BK189" i="7" s="1"/>
  <c r="BL189" i="7" a="1"/>
  <c r="BL189" i="7" s="1"/>
  <c r="BM189" i="7" a="1"/>
  <c r="BM189" i="7" s="1"/>
  <c r="BN189" i="7" a="1"/>
  <c r="BN189" i="7" s="1"/>
  <c r="BO189" i="7" a="1"/>
  <c r="BO189" i="7" s="1"/>
  <c r="BP189" i="7" a="1"/>
  <c r="BP189" i="7" s="1"/>
  <c r="BQ189" i="7" a="1"/>
  <c r="BQ189" i="7" s="1"/>
  <c r="BR189" i="7" a="1"/>
  <c r="BR189" i="7" s="1"/>
  <c r="BS189" i="7" a="1"/>
  <c r="BS189" i="7" s="1"/>
  <c r="BT189" i="7" a="1"/>
  <c r="BT189" i="7" s="1"/>
  <c r="BU189" i="7" a="1"/>
  <c r="BU189" i="7" s="1"/>
  <c r="BV189" i="7" a="1"/>
  <c r="BV189" i="7"/>
  <c r="BW189" i="7" a="1"/>
  <c r="BW189" i="7" s="1"/>
  <c r="BX189" i="7" a="1"/>
  <c r="BX189" i="7" s="1"/>
  <c r="BY189" i="7" a="1"/>
  <c r="BY189" i="7" s="1"/>
  <c r="BZ189" i="7" a="1"/>
  <c r="BZ189" i="7" s="1"/>
  <c r="CA189" i="7" a="1"/>
  <c r="CA189" i="7" s="1"/>
  <c r="CB189" i="7" a="1"/>
  <c r="CB189" i="7" s="1"/>
  <c r="CC189" i="7" a="1"/>
  <c r="CC189" i="7"/>
  <c r="CD189" i="7" a="1"/>
  <c r="CD189" i="7" s="1"/>
  <c r="CE189" i="7" a="1"/>
  <c r="CE189" i="7" s="1"/>
  <c r="CF189" i="7" a="1"/>
  <c r="CF189" i="7" s="1"/>
  <c r="CG189" i="7" a="1"/>
  <c r="CG189" i="7" s="1"/>
  <c r="CH189" i="7" a="1"/>
  <c r="CH189" i="7" s="1"/>
  <c r="CI189" i="7" a="1"/>
  <c r="CI189" i="7" s="1"/>
  <c r="CJ189" i="7" a="1"/>
  <c r="CJ189" i="7" s="1"/>
  <c r="CK189" i="7" a="1"/>
  <c r="CK189" i="7" s="1"/>
  <c r="CL189" i="7" a="1"/>
  <c r="CL189" i="7" s="1"/>
  <c r="CM189" i="7" a="1"/>
  <c r="CM189" i="7" s="1"/>
  <c r="W190" i="7" a="1"/>
  <c r="W190" i="7" s="1"/>
  <c r="X190" i="7" a="1"/>
  <c r="X190" i="7" s="1"/>
  <c r="Y190" i="7" a="1"/>
  <c r="Y190" i="7" s="1"/>
  <c r="Z190" i="7" a="1"/>
  <c r="Z190" i="7" s="1"/>
  <c r="AA190" i="7" a="1"/>
  <c r="AA190" i="7" s="1"/>
  <c r="AB190" i="7" a="1"/>
  <c r="AB190" i="7" s="1"/>
  <c r="AC190" i="7" a="1"/>
  <c r="AC190" i="7" s="1"/>
  <c r="AD190" i="7" a="1"/>
  <c r="AD190" i="7" s="1"/>
  <c r="AE190" i="7" a="1"/>
  <c r="AE190" i="7" s="1"/>
  <c r="AF190" i="7" a="1"/>
  <c r="AF190" i="7"/>
  <c r="AG190" i="7" a="1"/>
  <c r="AG190" i="7" s="1"/>
  <c r="AH190" i="7" a="1"/>
  <c r="AH190" i="7" s="1"/>
  <c r="AI190" i="7" a="1"/>
  <c r="AI190" i="7" s="1"/>
  <c r="AJ190" i="7" a="1"/>
  <c r="AJ190" i="7" s="1"/>
  <c r="AK190" i="7" a="1"/>
  <c r="AK190" i="7" s="1"/>
  <c r="AL190" i="7" a="1"/>
  <c r="AL190" i="7" s="1"/>
  <c r="AM190" i="7" a="1"/>
  <c r="AM190" i="7" s="1"/>
  <c r="AN190" i="7" a="1"/>
  <c r="AN190" i="7" s="1"/>
  <c r="AO190" i="7" a="1"/>
  <c r="AO190" i="7" s="1"/>
  <c r="AP190" i="7" a="1"/>
  <c r="AP190" i="7" s="1"/>
  <c r="AQ190" i="7" a="1"/>
  <c r="AQ190" i="7" s="1"/>
  <c r="AR190" i="7" a="1"/>
  <c r="AR190" i="7" s="1"/>
  <c r="AS190" i="7" a="1"/>
  <c r="AS190" i="7" s="1"/>
  <c r="AT190" i="7" a="1"/>
  <c r="AT190" i="7" s="1"/>
  <c r="AU190" i="7" a="1"/>
  <c r="AU190" i="7" s="1"/>
  <c r="AV190" i="7" a="1"/>
  <c r="AV190" i="7" s="1"/>
  <c r="AW190" i="7" a="1"/>
  <c r="AW190" i="7" s="1"/>
  <c r="AX190" i="7" a="1"/>
  <c r="AX190" i="7" s="1"/>
  <c r="AY190" i="7" a="1"/>
  <c r="AY190" i="7" s="1"/>
  <c r="AZ190" i="7" a="1"/>
  <c r="AZ190" i="7" s="1"/>
  <c r="BA190" i="7" a="1"/>
  <c r="BA190" i="7"/>
  <c r="BB190" i="7" a="1"/>
  <c r="BB190" i="7" s="1"/>
  <c r="BC190" i="7" a="1"/>
  <c r="BC190" i="7" s="1"/>
  <c r="BD190" i="7" a="1"/>
  <c r="BD190" i="7" s="1"/>
  <c r="BE190" i="7" a="1"/>
  <c r="BE190" i="7" s="1"/>
  <c r="BF190" i="7" a="1"/>
  <c r="BF190" i="7" s="1"/>
  <c r="BG190" i="7" a="1"/>
  <c r="BG190" i="7" s="1"/>
  <c r="BH190" i="7" a="1"/>
  <c r="BH190" i="7" s="1"/>
  <c r="BI190" i="7" a="1"/>
  <c r="BI190" i="7" s="1"/>
  <c r="BJ190" i="7" a="1"/>
  <c r="BJ190" i="7" s="1"/>
  <c r="BK190" i="7" a="1"/>
  <c r="BK190" i="7" s="1"/>
  <c r="BL190" i="7" a="1"/>
  <c r="BL190" i="7" s="1"/>
  <c r="BM190" i="7" a="1"/>
  <c r="BM190" i="7" s="1"/>
  <c r="BN190" i="7" a="1"/>
  <c r="BN190" i="7" s="1"/>
  <c r="BO190" i="7" a="1"/>
  <c r="BO190" i="7" s="1"/>
  <c r="BP190" i="7" a="1"/>
  <c r="BP190" i="7" s="1"/>
  <c r="BQ190" i="7" a="1"/>
  <c r="BQ190" i="7" s="1"/>
  <c r="BR190" i="7" a="1"/>
  <c r="BR190" i="7" s="1"/>
  <c r="BS190" i="7" a="1"/>
  <c r="BS190" i="7" s="1"/>
  <c r="BT190" i="7" a="1"/>
  <c r="BT190" i="7" s="1"/>
  <c r="BU190" i="7" a="1"/>
  <c r="BU190" i="7" s="1"/>
  <c r="BV190" i="7" a="1"/>
  <c r="BV190" i="7" s="1"/>
  <c r="BW190" i="7" a="1"/>
  <c r="BW190" i="7" s="1"/>
  <c r="BX190" i="7" a="1"/>
  <c r="BX190" i="7" s="1"/>
  <c r="BY190" i="7" a="1"/>
  <c r="BY190" i="7" s="1"/>
  <c r="BZ190" i="7" a="1"/>
  <c r="BZ190" i="7" s="1"/>
  <c r="CA190" i="7" a="1"/>
  <c r="CA190" i="7" s="1"/>
  <c r="CB190" i="7" a="1"/>
  <c r="CB190" i="7" s="1"/>
  <c r="CC190" i="7" a="1"/>
  <c r="CC190" i="7" s="1"/>
  <c r="CD190" i="7" a="1"/>
  <c r="CD190" i="7" s="1"/>
  <c r="CE190" i="7" a="1"/>
  <c r="CE190" i="7" s="1"/>
  <c r="CF190" i="7" a="1"/>
  <c r="CF190" i="7" s="1"/>
  <c r="CG190" i="7" a="1"/>
  <c r="CG190" i="7" s="1"/>
  <c r="CH190" i="7" a="1"/>
  <c r="CH190" i="7" s="1"/>
  <c r="CI190" i="7" a="1"/>
  <c r="CI190" i="7" s="1"/>
  <c r="CJ190" i="7" a="1"/>
  <c r="CJ190" i="7" s="1"/>
  <c r="CK190" i="7" a="1"/>
  <c r="CK190" i="7" s="1"/>
  <c r="CL190" i="7" a="1"/>
  <c r="CL190" i="7" s="1"/>
  <c r="CM190" i="7" a="1"/>
  <c r="CM190" i="7" s="1"/>
  <c r="W191" i="7" a="1"/>
  <c r="W191" i="7" s="1"/>
  <c r="X191" i="7" a="1"/>
  <c r="X191" i="7" s="1"/>
  <c r="Y191" i="7" a="1"/>
  <c r="Y191" i="7" s="1"/>
  <c r="Z191" i="7" a="1"/>
  <c r="Z191" i="7" s="1"/>
  <c r="AA191" i="7" a="1"/>
  <c r="AA191" i="7" s="1"/>
  <c r="AB191" i="7" a="1"/>
  <c r="AB191" i="7" s="1"/>
  <c r="AC191" i="7" a="1"/>
  <c r="AC191" i="7" s="1"/>
  <c r="AD191" i="7" a="1"/>
  <c r="AD191" i="7" s="1"/>
  <c r="AE191" i="7" a="1"/>
  <c r="AE191" i="7" s="1"/>
  <c r="AF191" i="7" a="1"/>
  <c r="AF191" i="7" s="1"/>
  <c r="AG191" i="7" a="1"/>
  <c r="AG191" i="7" s="1"/>
  <c r="AH191" i="7" a="1"/>
  <c r="AH191" i="7" s="1"/>
  <c r="AI191" i="7" a="1"/>
  <c r="AI191" i="7" s="1"/>
  <c r="AJ191" i="7" a="1"/>
  <c r="AJ191" i="7" s="1"/>
  <c r="AK191" i="7" a="1"/>
  <c r="AK191" i="7" s="1"/>
  <c r="AL191" i="7" a="1"/>
  <c r="AL191" i="7" s="1"/>
  <c r="AM191" i="7" a="1"/>
  <c r="AM191" i="7" s="1"/>
  <c r="AN191" i="7" a="1"/>
  <c r="AN191" i="7" s="1"/>
  <c r="AO191" i="7" a="1"/>
  <c r="AO191" i="7" s="1"/>
  <c r="AP191" i="7" a="1"/>
  <c r="AP191" i="7" s="1"/>
  <c r="AQ191" i="7" a="1"/>
  <c r="AQ191" i="7" s="1"/>
  <c r="AR191" i="7" a="1"/>
  <c r="AR191" i="7" s="1"/>
  <c r="AS191" i="7" a="1"/>
  <c r="AS191" i="7" s="1"/>
  <c r="AT191" i="7" a="1"/>
  <c r="AT191" i="7" s="1"/>
  <c r="AU191" i="7" a="1"/>
  <c r="AU191" i="7" s="1"/>
  <c r="AV191" i="7" a="1"/>
  <c r="AV191" i="7" s="1"/>
  <c r="AW191" i="7" a="1"/>
  <c r="AW191" i="7" s="1"/>
  <c r="AX191" i="7" a="1"/>
  <c r="AX191" i="7" s="1"/>
  <c r="AY191" i="7" a="1"/>
  <c r="AY191" i="7" s="1"/>
  <c r="AZ191" i="7" a="1"/>
  <c r="AZ191" i="7" s="1"/>
  <c r="BA191" i="7" a="1"/>
  <c r="BA191" i="7" s="1"/>
  <c r="BB191" i="7" a="1"/>
  <c r="BB191" i="7" s="1"/>
  <c r="BC191" i="7" a="1"/>
  <c r="BC191" i="7" s="1"/>
  <c r="BD191" i="7" a="1"/>
  <c r="BD191" i="7" s="1"/>
  <c r="BE191" i="7" a="1"/>
  <c r="BE191" i="7" s="1"/>
  <c r="BF191" i="7" a="1"/>
  <c r="BF191" i="7" s="1"/>
  <c r="BG191" i="7" a="1"/>
  <c r="BG191" i="7" s="1"/>
  <c r="BH191" i="7" a="1"/>
  <c r="BH191" i="7" s="1"/>
  <c r="BI191" i="7" a="1"/>
  <c r="BI191" i="7" s="1"/>
  <c r="BJ191" i="7" a="1"/>
  <c r="BJ191" i="7" s="1"/>
  <c r="BK191" i="7" a="1"/>
  <c r="BK191" i="7" s="1"/>
  <c r="BL191" i="7" a="1"/>
  <c r="BL191" i="7" s="1"/>
  <c r="BM191" i="7" a="1"/>
  <c r="BM191" i="7" s="1"/>
  <c r="BN191" i="7" a="1"/>
  <c r="BN191" i="7" s="1"/>
  <c r="BO191" i="7" a="1"/>
  <c r="BO191" i="7" s="1"/>
  <c r="BP191" i="7" a="1"/>
  <c r="BP191" i="7" s="1"/>
  <c r="BQ191" i="7" a="1"/>
  <c r="BQ191" i="7" s="1"/>
  <c r="BR191" i="7" a="1"/>
  <c r="BR191" i="7" s="1"/>
  <c r="BS191" i="7" a="1"/>
  <c r="BS191" i="7" s="1"/>
  <c r="BT191" i="7" a="1"/>
  <c r="BT191" i="7" s="1"/>
  <c r="BU191" i="7" a="1"/>
  <c r="BU191" i="7" s="1"/>
  <c r="BV191" i="7" a="1"/>
  <c r="BV191" i="7" s="1"/>
  <c r="BW191" i="7" a="1"/>
  <c r="BW191" i="7" s="1"/>
  <c r="BX191" i="7" a="1"/>
  <c r="BX191" i="7" s="1"/>
  <c r="BY191" i="7" a="1"/>
  <c r="BY191" i="7" s="1"/>
  <c r="BZ191" i="7" a="1"/>
  <c r="BZ191" i="7" s="1"/>
  <c r="CA191" i="7" a="1"/>
  <c r="CA191" i="7" s="1"/>
  <c r="CB191" i="7" a="1"/>
  <c r="CB191" i="7" s="1"/>
  <c r="CC191" i="7" a="1"/>
  <c r="CC191" i="7" s="1"/>
  <c r="CD191" i="7" a="1"/>
  <c r="CD191" i="7" s="1"/>
  <c r="CE191" i="7" a="1"/>
  <c r="CE191" i="7" s="1"/>
  <c r="CF191" i="7" a="1"/>
  <c r="CF191" i="7" s="1"/>
  <c r="CG191" i="7" a="1"/>
  <c r="CG191" i="7" s="1"/>
  <c r="CH191" i="7" a="1"/>
  <c r="CH191" i="7" s="1"/>
  <c r="CI191" i="7" a="1"/>
  <c r="CI191" i="7" s="1"/>
  <c r="CJ191" i="7" a="1"/>
  <c r="CJ191" i="7" s="1"/>
  <c r="CK191" i="7" a="1"/>
  <c r="CK191" i="7" s="1"/>
  <c r="CL191" i="7" a="1"/>
  <c r="CL191" i="7" s="1"/>
  <c r="CM191" i="7" a="1"/>
  <c r="CM191" i="7" s="1"/>
  <c r="W192" i="7" a="1"/>
  <c r="W192" i="7" s="1"/>
  <c r="X192" i="7" a="1"/>
  <c r="X192" i="7" s="1"/>
  <c r="Y192" i="7" a="1"/>
  <c r="Y192" i="7" s="1"/>
  <c r="Z192" i="7" a="1"/>
  <c r="Z192" i="7" s="1"/>
  <c r="AA192" i="7" a="1"/>
  <c r="AA192" i="7" s="1"/>
  <c r="AB192" i="7" a="1"/>
  <c r="AB192" i="7" s="1"/>
  <c r="AC192" i="7" a="1"/>
  <c r="AC192" i="7" s="1"/>
  <c r="AD192" i="7" a="1"/>
  <c r="AD192" i="7" s="1"/>
  <c r="AE192" i="7" a="1"/>
  <c r="AE192" i="7"/>
  <c r="AF192" i="7" a="1"/>
  <c r="AF192" i="7" s="1"/>
  <c r="AG192" i="7" a="1"/>
  <c r="AG192" i="7" s="1"/>
  <c r="AH192" i="7" a="1"/>
  <c r="AH192" i="7" s="1"/>
  <c r="AI192" i="7" a="1"/>
  <c r="AI192" i="7" s="1"/>
  <c r="AJ192" i="7" a="1"/>
  <c r="AJ192" i="7" s="1"/>
  <c r="AK192" i="7" a="1"/>
  <c r="AK192" i="7" s="1"/>
  <c r="AL192" i="7" a="1"/>
  <c r="AL192" i="7"/>
  <c r="AM192" i="7" a="1"/>
  <c r="AM192" i="7" s="1"/>
  <c r="AN192" i="7" a="1"/>
  <c r="AN192" i="7" s="1"/>
  <c r="AO192" i="7" a="1"/>
  <c r="AO192" i="7" s="1"/>
  <c r="AP192" i="7" a="1"/>
  <c r="AP192" i="7" s="1"/>
  <c r="AQ192" i="7" a="1"/>
  <c r="AQ192" i="7" s="1"/>
  <c r="AR192" i="7" a="1"/>
  <c r="AR192" i="7" s="1"/>
  <c r="AS192" i="7" a="1"/>
  <c r="AS192" i="7" s="1"/>
  <c r="AT192" i="7" a="1"/>
  <c r="AT192" i="7" s="1"/>
  <c r="AU192" i="7" a="1"/>
  <c r="AU192" i="7" s="1"/>
  <c r="AV192" i="7" a="1"/>
  <c r="AV192" i="7" s="1"/>
  <c r="AW192" i="7" a="1"/>
  <c r="AW192" i="7" s="1"/>
  <c r="AX192" i="7" a="1"/>
  <c r="AX192" i="7" s="1"/>
  <c r="AY192" i="7" a="1"/>
  <c r="AY192" i="7" s="1"/>
  <c r="AZ192" i="7" a="1"/>
  <c r="AZ192" i="7" s="1"/>
  <c r="BA192" i="7" a="1"/>
  <c r="BA192" i="7" s="1"/>
  <c r="BB192" i="7" a="1"/>
  <c r="BB192" i="7" s="1"/>
  <c r="BC192" i="7" a="1"/>
  <c r="BC192" i="7" s="1"/>
  <c r="BD192" i="7" a="1"/>
  <c r="BD192" i="7" s="1"/>
  <c r="BE192" i="7" a="1"/>
  <c r="BE192" i="7" s="1"/>
  <c r="BF192" i="7" a="1"/>
  <c r="BF192" i="7" s="1"/>
  <c r="BG192" i="7" a="1"/>
  <c r="BG192" i="7" s="1"/>
  <c r="BH192" i="7" a="1"/>
  <c r="BH192" i="7" s="1"/>
  <c r="BI192" i="7" a="1"/>
  <c r="BI192" i="7" s="1"/>
  <c r="BJ192" i="7" a="1"/>
  <c r="BJ192" i="7" s="1"/>
  <c r="BK192" i="7" a="1"/>
  <c r="BK192" i="7" s="1"/>
  <c r="BL192" i="7" a="1"/>
  <c r="BL192" i="7" s="1"/>
  <c r="BM192" i="7" a="1"/>
  <c r="BM192" i="7" s="1"/>
  <c r="BN192" i="7" a="1"/>
  <c r="BN192" i="7" s="1"/>
  <c r="BO192" i="7" a="1"/>
  <c r="BO192" i="7" s="1"/>
  <c r="BP192" i="7" a="1"/>
  <c r="BP192" i="7" s="1"/>
  <c r="BQ192" i="7" a="1"/>
  <c r="BQ192" i="7" s="1"/>
  <c r="BR192" i="7" a="1"/>
  <c r="BR192" i="7" s="1"/>
  <c r="BS192" i="7" a="1"/>
  <c r="BS192" i="7" s="1"/>
  <c r="BT192" i="7" a="1"/>
  <c r="BT192" i="7" s="1"/>
  <c r="BU192" i="7" a="1"/>
  <c r="BU192" i="7" s="1"/>
  <c r="BV192" i="7" a="1"/>
  <c r="BV192" i="7" s="1"/>
  <c r="BW192" i="7" a="1"/>
  <c r="BW192" i="7" s="1"/>
  <c r="BX192" i="7" a="1"/>
  <c r="BX192" i="7" s="1"/>
  <c r="BY192" i="7" a="1"/>
  <c r="BY192" i="7" s="1"/>
  <c r="BZ192" i="7" a="1"/>
  <c r="BZ192" i="7" s="1"/>
  <c r="CA192" i="7" a="1"/>
  <c r="CA192" i="7" s="1"/>
  <c r="CB192" i="7" a="1"/>
  <c r="CB192" i="7" s="1"/>
  <c r="CC192" i="7" a="1"/>
  <c r="CC192" i="7" s="1"/>
  <c r="CD192" i="7" a="1"/>
  <c r="CD192" i="7" s="1"/>
  <c r="CE192" i="7" a="1"/>
  <c r="CE192" i="7" s="1"/>
  <c r="CF192" i="7" a="1"/>
  <c r="CF192" i="7" s="1"/>
  <c r="CG192" i="7" a="1"/>
  <c r="CG192" i="7" s="1"/>
  <c r="CH192" i="7" a="1"/>
  <c r="CH192" i="7" s="1"/>
  <c r="CI192" i="7" a="1"/>
  <c r="CI192" i="7" s="1"/>
  <c r="CJ192" i="7" a="1"/>
  <c r="CJ192" i="7" s="1"/>
  <c r="CK192" i="7" a="1"/>
  <c r="CK192" i="7" s="1"/>
  <c r="CL192" i="7" a="1"/>
  <c r="CL192" i="7" s="1"/>
  <c r="CM192" i="7" a="1"/>
  <c r="CM192" i="7" s="1"/>
  <c r="W193" i="7" a="1"/>
  <c r="W193" i="7" s="1"/>
  <c r="X193" i="7" a="1"/>
  <c r="X193" i="7" s="1"/>
  <c r="Y193" i="7" a="1"/>
  <c r="Y193" i="7" s="1"/>
  <c r="Z193" i="7" a="1"/>
  <c r="Z193" i="7" s="1"/>
  <c r="AA193" i="7" a="1"/>
  <c r="AA193" i="7" s="1"/>
  <c r="AB193" i="7" a="1"/>
  <c r="AB193" i="7" s="1"/>
  <c r="AC193" i="7" a="1"/>
  <c r="AC193" i="7" s="1"/>
  <c r="AD193" i="7" a="1"/>
  <c r="AD193" i="7" s="1"/>
  <c r="AE193" i="7" a="1"/>
  <c r="AE193" i="7" s="1"/>
  <c r="AF193" i="7" a="1"/>
  <c r="AF193" i="7" s="1"/>
  <c r="AG193" i="7" a="1"/>
  <c r="AG193" i="7" s="1"/>
  <c r="AH193" i="7" a="1"/>
  <c r="AH193" i="7" s="1"/>
  <c r="AI193" i="7" a="1"/>
  <c r="AI193" i="7" s="1"/>
  <c r="AJ193" i="7" a="1"/>
  <c r="AJ193" i="7" s="1"/>
  <c r="AK193" i="7" a="1"/>
  <c r="AK193" i="7" s="1"/>
  <c r="AL193" i="7" a="1"/>
  <c r="AL193" i="7" s="1"/>
  <c r="AM193" i="7" a="1"/>
  <c r="AM193" i="7" s="1"/>
  <c r="AN193" i="7" a="1"/>
  <c r="AN193" i="7" s="1"/>
  <c r="AO193" i="7" a="1"/>
  <c r="AO193" i="7" s="1"/>
  <c r="AP193" i="7" a="1"/>
  <c r="AP193" i="7"/>
  <c r="AQ193" i="7" a="1"/>
  <c r="AQ193" i="7" s="1"/>
  <c r="AR193" i="7" a="1"/>
  <c r="AR193" i="7" s="1"/>
  <c r="AS193" i="7" a="1"/>
  <c r="AS193" i="7" s="1"/>
  <c r="AT193" i="7" a="1"/>
  <c r="AT193" i="7" s="1"/>
  <c r="AU193" i="7" a="1"/>
  <c r="AU193" i="7" s="1"/>
  <c r="AV193" i="7" a="1"/>
  <c r="AV193" i="7" s="1"/>
  <c r="AW193" i="7" a="1"/>
  <c r="AW193" i="7"/>
  <c r="AX193" i="7" a="1"/>
  <c r="AX193" i="7" s="1"/>
  <c r="AY193" i="7" a="1"/>
  <c r="AY193" i="7" s="1"/>
  <c r="AZ193" i="7" a="1"/>
  <c r="AZ193" i="7" s="1"/>
  <c r="BA193" i="7" a="1"/>
  <c r="BA193" i="7" s="1"/>
  <c r="BB193" i="7" a="1"/>
  <c r="BB193" i="7" s="1"/>
  <c r="BC193" i="7" a="1"/>
  <c r="BC193" i="7" s="1"/>
  <c r="BD193" i="7" a="1"/>
  <c r="BD193" i="7" s="1"/>
  <c r="BE193" i="7" a="1"/>
  <c r="BE193" i="7" s="1"/>
  <c r="BF193" i="7" a="1"/>
  <c r="BF193" i="7" s="1"/>
  <c r="BG193" i="7" a="1"/>
  <c r="BG193" i="7" s="1"/>
  <c r="BH193" i="7" a="1"/>
  <c r="BH193" i="7" s="1"/>
  <c r="BI193" i="7" a="1"/>
  <c r="BI193" i="7" s="1"/>
  <c r="BJ193" i="7" a="1"/>
  <c r="BJ193" i="7" s="1"/>
  <c r="BK193" i="7" a="1"/>
  <c r="BK193" i="7" s="1"/>
  <c r="BL193" i="7" a="1"/>
  <c r="BL193" i="7" s="1"/>
  <c r="BM193" i="7" a="1"/>
  <c r="BM193" i="7" s="1"/>
  <c r="BN193" i="7" a="1"/>
  <c r="BN193" i="7" s="1"/>
  <c r="BO193" i="7" a="1"/>
  <c r="BO193" i="7" s="1"/>
  <c r="BP193" i="7" a="1"/>
  <c r="BP193" i="7" s="1"/>
  <c r="BQ193" i="7" a="1"/>
  <c r="BQ193" i="7" s="1"/>
  <c r="BR193" i="7" a="1"/>
  <c r="BR193" i="7" s="1"/>
  <c r="BS193" i="7" a="1"/>
  <c r="BS193" i="7" s="1"/>
  <c r="BT193" i="7" a="1"/>
  <c r="BT193" i="7" s="1"/>
  <c r="BU193" i="7" a="1"/>
  <c r="BU193" i="7" s="1"/>
  <c r="BV193" i="7" a="1"/>
  <c r="BV193" i="7" s="1"/>
  <c r="BW193" i="7" a="1"/>
  <c r="BW193" i="7" s="1"/>
  <c r="BX193" i="7" a="1"/>
  <c r="BX193" i="7" s="1"/>
  <c r="BY193" i="7" a="1"/>
  <c r="BY193" i="7" s="1"/>
  <c r="BZ193" i="7" a="1"/>
  <c r="BZ193" i="7" s="1"/>
  <c r="CA193" i="7" a="1"/>
  <c r="CA193" i="7" s="1"/>
  <c r="CB193" i="7" a="1"/>
  <c r="CB193" i="7" s="1"/>
  <c r="CC193" i="7" a="1"/>
  <c r="CC193" i="7" s="1"/>
  <c r="CD193" i="7" a="1"/>
  <c r="CD193" i="7" s="1"/>
  <c r="CE193" i="7" a="1"/>
  <c r="CE193" i="7" s="1"/>
  <c r="CF193" i="7" a="1"/>
  <c r="CF193" i="7" s="1"/>
  <c r="CG193" i="7" a="1"/>
  <c r="CG193" i="7" s="1"/>
  <c r="CH193" i="7" a="1"/>
  <c r="CH193" i="7" s="1"/>
  <c r="CI193" i="7" a="1"/>
  <c r="CI193" i="7" s="1"/>
  <c r="CJ193" i="7" a="1"/>
  <c r="CJ193" i="7" s="1"/>
  <c r="CK193" i="7" a="1"/>
  <c r="CK193" i="7" s="1"/>
  <c r="CL193" i="7" a="1"/>
  <c r="CL193" i="7" s="1"/>
  <c r="CM193" i="7" a="1"/>
  <c r="CM193" i="7" s="1"/>
  <c r="W194" i="7" a="1"/>
  <c r="W194" i="7" s="1"/>
  <c r="X194" i="7" a="1"/>
  <c r="X194" i="7" s="1"/>
  <c r="Y194" i="7" a="1"/>
  <c r="Y194" i="7" s="1"/>
  <c r="Z194" i="7" a="1"/>
  <c r="Z194" i="7" s="1"/>
  <c r="AA194" i="7" a="1"/>
  <c r="AA194" i="7" s="1"/>
  <c r="AB194" i="7" a="1"/>
  <c r="AB194" i="7" s="1"/>
  <c r="AC194" i="7" a="1"/>
  <c r="AC194" i="7" s="1"/>
  <c r="AD194" i="7" a="1"/>
  <c r="AD194" i="7" s="1"/>
  <c r="AE194" i="7" a="1"/>
  <c r="AE194" i="7" s="1"/>
  <c r="AF194" i="7" a="1"/>
  <c r="AF194" i="7" s="1"/>
  <c r="AG194" i="7" a="1"/>
  <c r="AG194" i="7" s="1"/>
  <c r="AH194" i="7" a="1"/>
  <c r="AH194" i="7" s="1"/>
  <c r="AI194" i="7" a="1"/>
  <c r="AI194" i="7" s="1"/>
  <c r="AJ194" i="7" a="1"/>
  <c r="AJ194" i="7" s="1"/>
  <c r="AK194" i="7" a="1"/>
  <c r="AK194" i="7" s="1"/>
  <c r="AL194" i="7" a="1"/>
  <c r="AL194" i="7" s="1"/>
  <c r="AM194" i="7" a="1"/>
  <c r="AM194" i="7" s="1"/>
  <c r="AN194" i="7" a="1"/>
  <c r="AN194" i="7" s="1"/>
  <c r="AO194" i="7" a="1"/>
  <c r="AO194" i="7" s="1"/>
  <c r="AP194" i="7" a="1"/>
  <c r="AP194" i="7" s="1"/>
  <c r="AQ194" i="7" a="1"/>
  <c r="AQ194" i="7" s="1"/>
  <c r="AR194" i="7" a="1"/>
  <c r="AR194" i="7" s="1"/>
  <c r="AS194" i="7" a="1"/>
  <c r="AS194" i="7" s="1"/>
  <c r="AT194" i="7" a="1"/>
  <c r="AT194" i="7" s="1"/>
  <c r="AU194" i="7" a="1"/>
  <c r="AU194" i="7" s="1"/>
  <c r="AV194" i="7" a="1"/>
  <c r="AV194" i="7" s="1"/>
  <c r="AW194" i="7" a="1"/>
  <c r="AW194" i="7" s="1"/>
  <c r="D194" i="7" s="1"/>
  <c r="AX194" i="7" a="1"/>
  <c r="AX194" i="7" s="1"/>
  <c r="AY194" i="7" a="1"/>
  <c r="AY194" i="7" s="1"/>
  <c r="AZ194" i="7" a="1"/>
  <c r="AZ194" i="7" s="1"/>
  <c r="BA194" i="7" a="1"/>
  <c r="BA194" i="7" s="1"/>
  <c r="BB194" i="7" a="1"/>
  <c r="BB194" i="7" s="1"/>
  <c r="BC194" i="7" a="1"/>
  <c r="BC194" i="7" s="1"/>
  <c r="BD194" i="7" a="1"/>
  <c r="BD194" i="7" s="1"/>
  <c r="BE194" i="7" a="1"/>
  <c r="BE194" i="7" s="1"/>
  <c r="BF194" i="7" a="1"/>
  <c r="BF194" i="7" s="1"/>
  <c r="BG194" i="7" a="1"/>
  <c r="BG194" i="7" s="1"/>
  <c r="BH194" i="7" a="1"/>
  <c r="BH194" i="7" s="1"/>
  <c r="BI194" i="7" a="1"/>
  <c r="BI194" i="7" s="1"/>
  <c r="BJ194" i="7" a="1"/>
  <c r="BJ194" i="7" s="1"/>
  <c r="BK194" i="7" a="1"/>
  <c r="BK194" i="7" s="1"/>
  <c r="BL194" i="7" a="1"/>
  <c r="BL194" i="7" s="1"/>
  <c r="BM194" i="7" a="1"/>
  <c r="BM194" i="7" s="1"/>
  <c r="BN194" i="7" a="1"/>
  <c r="BN194" i="7" s="1"/>
  <c r="BO194" i="7" a="1"/>
  <c r="BO194" i="7" s="1"/>
  <c r="BP194" i="7" a="1"/>
  <c r="BP194" i="7" s="1"/>
  <c r="BQ194" i="7" a="1"/>
  <c r="BQ194" i="7" s="1"/>
  <c r="BR194" i="7" a="1"/>
  <c r="BR194" i="7" s="1"/>
  <c r="BS194" i="7" a="1"/>
  <c r="BS194" i="7" s="1"/>
  <c r="BT194" i="7" a="1"/>
  <c r="BT194" i="7" s="1"/>
  <c r="BU194" i="7" a="1"/>
  <c r="BU194" i="7" s="1"/>
  <c r="BV194" i="7" a="1"/>
  <c r="BV194" i="7" s="1"/>
  <c r="BW194" i="7" a="1"/>
  <c r="BW194" i="7" s="1"/>
  <c r="BX194" i="7" a="1"/>
  <c r="BX194" i="7" s="1"/>
  <c r="BY194" i="7" a="1"/>
  <c r="BY194" i="7" s="1"/>
  <c r="BZ194" i="7" a="1"/>
  <c r="BZ194" i="7" s="1"/>
  <c r="CA194" i="7" a="1"/>
  <c r="CA194" i="7" s="1"/>
  <c r="CB194" i="7" a="1"/>
  <c r="CB194" i="7" s="1"/>
  <c r="CC194" i="7" a="1"/>
  <c r="CC194" i="7" s="1"/>
  <c r="CD194" i="7" a="1"/>
  <c r="CD194" i="7" s="1"/>
  <c r="CE194" i="7" a="1"/>
  <c r="CE194" i="7" s="1"/>
  <c r="CF194" i="7" a="1"/>
  <c r="CF194" i="7" s="1"/>
  <c r="CG194" i="7" a="1"/>
  <c r="CG194" i="7" s="1"/>
  <c r="CH194" i="7" a="1"/>
  <c r="CH194" i="7" s="1"/>
  <c r="CI194" i="7" a="1"/>
  <c r="CI194" i="7" s="1"/>
  <c r="CJ194" i="7" a="1"/>
  <c r="CJ194" i="7" s="1"/>
  <c r="CK194" i="7" a="1"/>
  <c r="CK194" i="7" s="1"/>
  <c r="CL194" i="7" a="1"/>
  <c r="CL194" i="7" s="1"/>
  <c r="CM194" i="7" a="1"/>
  <c r="CM194" i="7" s="1"/>
  <c r="W195" i="7" a="1"/>
  <c r="W195" i="7" s="1"/>
  <c r="X195" i="7" a="1"/>
  <c r="X195" i="7" s="1"/>
  <c r="Y195" i="7" a="1"/>
  <c r="Y195" i="7" s="1"/>
  <c r="Z195" i="7" a="1"/>
  <c r="Z195" i="7" s="1"/>
  <c r="AA195" i="7" a="1"/>
  <c r="AA195" i="7" s="1"/>
  <c r="AB195" i="7" a="1"/>
  <c r="AB195" i="7" s="1"/>
  <c r="AC195" i="7" a="1"/>
  <c r="AC195" i="7" s="1"/>
  <c r="AD195" i="7" a="1"/>
  <c r="AD195" i="7" s="1"/>
  <c r="AE195" i="7" a="1"/>
  <c r="AE195" i="7" s="1"/>
  <c r="AF195" i="7" a="1"/>
  <c r="AF195" i="7" s="1"/>
  <c r="AG195" i="7" a="1"/>
  <c r="AG195" i="7" s="1"/>
  <c r="AH195" i="7" a="1"/>
  <c r="AH195" i="7" s="1"/>
  <c r="AI195" i="7" a="1"/>
  <c r="AI195" i="7" s="1"/>
  <c r="AJ195" i="7" a="1"/>
  <c r="AJ195" i="7" s="1"/>
  <c r="AK195" i="7" a="1"/>
  <c r="AK195" i="7" s="1"/>
  <c r="AL195" i="7" a="1"/>
  <c r="AL195" i="7" s="1"/>
  <c r="AM195" i="7" a="1"/>
  <c r="AM195" i="7" s="1"/>
  <c r="AN195" i="7" a="1"/>
  <c r="AN195" i="7" s="1"/>
  <c r="AO195" i="7" a="1"/>
  <c r="AO195" i="7" s="1"/>
  <c r="AP195" i="7" a="1"/>
  <c r="AP195" i="7" s="1"/>
  <c r="AQ195" i="7" a="1"/>
  <c r="AQ195" i="7" s="1"/>
  <c r="AR195" i="7" a="1"/>
  <c r="AR195" i="7" s="1"/>
  <c r="AS195" i="7" a="1"/>
  <c r="AS195" i="7" s="1"/>
  <c r="AT195" i="7" a="1"/>
  <c r="AT195" i="7" s="1"/>
  <c r="AU195" i="7" a="1"/>
  <c r="AU195" i="7" s="1"/>
  <c r="AV195" i="7" a="1"/>
  <c r="AV195" i="7" s="1"/>
  <c r="AW195" i="7" a="1"/>
  <c r="AW195" i="7" s="1"/>
  <c r="AX195" i="7" a="1"/>
  <c r="AX195" i="7" s="1"/>
  <c r="AY195" i="7" a="1"/>
  <c r="AY195" i="7" s="1"/>
  <c r="AZ195" i="7" a="1"/>
  <c r="AZ195" i="7" s="1"/>
  <c r="BA195" i="7" a="1"/>
  <c r="BA195" i="7" s="1"/>
  <c r="BB195" i="7" a="1"/>
  <c r="BB195" i="7" s="1"/>
  <c r="BC195" i="7" a="1"/>
  <c r="BC195" i="7" s="1"/>
  <c r="BD195" i="7" a="1"/>
  <c r="BD195" i="7" s="1"/>
  <c r="BE195" i="7" a="1"/>
  <c r="BE195" i="7" s="1"/>
  <c r="BF195" i="7" a="1"/>
  <c r="BF195" i="7" s="1"/>
  <c r="BG195" i="7" a="1"/>
  <c r="BG195" i="7" s="1"/>
  <c r="BH195" i="7" a="1"/>
  <c r="BH195" i="7" s="1"/>
  <c r="BI195" i="7" a="1"/>
  <c r="BI195" i="7" s="1"/>
  <c r="BJ195" i="7" a="1"/>
  <c r="BJ195" i="7" s="1"/>
  <c r="BK195" i="7" a="1"/>
  <c r="BK195" i="7" s="1"/>
  <c r="BL195" i="7" a="1"/>
  <c r="BL195" i="7" s="1"/>
  <c r="BM195" i="7" a="1"/>
  <c r="BM195" i="7" s="1"/>
  <c r="BN195" i="7" a="1"/>
  <c r="BN195" i="7" s="1"/>
  <c r="BO195" i="7" a="1"/>
  <c r="BO195" i="7" s="1"/>
  <c r="BP195" i="7" a="1"/>
  <c r="BP195" i="7" s="1"/>
  <c r="BQ195" i="7" a="1"/>
  <c r="BQ195" i="7" s="1"/>
  <c r="BR195" i="7" a="1"/>
  <c r="BR195" i="7" s="1"/>
  <c r="BS195" i="7" a="1"/>
  <c r="BS195" i="7" s="1"/>
  <c r="BT195" i="7" a="1"/>
  <c r="BT195" i="7" s="1"/>
  <c r="BU195" i="7" a="1"/>
  <c r="BU195" i="7" s="1"/>
  <c r="BV195" i="7" a="1"/>
  <c r="BV195" i="7" s="1"/>
  <c r="BW195" i="7" a="1"/>
  <c r="BW195" i="7" s="1"/>
  <c r="BX195" i="7" a="1"/>
  <c r="BX195" i="7" s="1"/>
  <c r="BY195" i="7" a="1"/>
  <c r="BY195" i="7" s="1"/>
  <c r="BZ195" i="7" a="1"/>
  <c r="BZ195" i="7" s="1"/>
  <c r="CA195" i="7" a="1"/>
  <c r="CA195" i="7" s="1"/>
  <c r="CB195" i="7" a="1"/>
  <c r="CB195" i="7"/>
  <c r="CC195" i="7" a="1"/>
  <c r="CC195" i="7" s="1"/>
  <c r="CD195" i="7" a="1"/>
  <c r="CD195" i="7" s="1"/>
  <c r="CE195" i="7" a="1"/>
  <c r="CE195" i="7" s="1"/>
  <c r="CF195" i="7" a="1"/>
  <c r="CF195" i="7" s="1"/>
  <c r="CG195" i="7" a="1"/>
  <c r="CG195" i="7" s="1"/>
  <c r="CH195" i="7" a="1"/>
  <c r="CH195" i="7" s="1"/>
  <c r="CI195" i="7" a="1"/>
  <c r="CI195" i="7" s="1"/>
  <c r="CJ195" i="7" a="1"/>
  <c r="CJ195" i="7" s="1"/>
  <c r="CK195" i="7" a="1"/>
  <c r="CK195" i="7" s="1"/>
  <c r="CL195" i="7" a="1"/>
  <c r="CL195" i="7" s="1"/>
  <c r="CM195" i="7" a="1"/>
  <c r="CM195" i="7" s="1"/>
  <c r="W196" i="7" a="1"/>
  <c r="W196" i="7" s="1"/>
  <c r="X196" i="7" a="1"/>
  <c r="X196" i="7" s="1"/>
  <c r="Y196" i="7" a="1"/>
  <c r="Y196" i="7" s="1"/>
  <c r="Z196" i="7" a="1"/>
  <c r="Z196" i="7" s="1"/>
  <c r="AA196" i="7" a="1"/>
  <c r="AA196" i="7" s="1"/>
  <c r="AB196" i="7" a="1"/>
  <c r="AB196" i="7" s="1"/>
  <c r="AC196" i="7" a="1"/>
  <c r="AC196" i="7" s="1"/>
  <c r="AD196" i="7" a="1"/>
  <c r="AD196" i="7" s="1"/>
  <c r="AE196" i="7" a="1"/>
  <c r="AE196" i="7" s="1"/>
  <c r="AF196" i="7" a="1"/>
  <c r="AF196" i="7" s="1"/>
  <c r="AG196" i="7" a="1"/>
  <c r="AG196" i="7" s="1"/>
  <c r="AH196" i="7" a="1"/>
  <c r="AH196" i="7" s="1"/>
  <c r="AI196" i="7" a="1"/>
  <c r="AI196" i="7" s="1"/>
  <c r="AJ196" i="7" a="1"/>
  <c r="AJ196" i="7" s="1"/>
  <c r="AK196" i="7" a="1"/>
  <c r="AK196" i="7" s="1"/>
  <c r="AL196" i="7" a="1"/>
  <c r="AL196" i="7" s="1"/>
  <c r="AM196" i="7" a="1"/>
  <c r="AM196" i="7" s="1"/>
  <c r="AN196" i="7" a="1"/>
  <c r="AN196" i="7" s="1"/>
  <c r="AO196" i="7" a="1"/>
  <c r="AO196" i="7" s="1"/>
  <c r="AP196" i="7" a="1"/>
  <c r="AP196" i="7" s="1"/>
  <c r="AQ196" i="7" a="1"/>
  <c r="AQ196" i="7" s="1"/>
  <c r="AR196" i="7" a="1"/>
  <c r="AR196" i="7" s="1"/>
  <c r="AS196" i="7" a="1"/>
  <c r="AS196" i="7" s="1"/>
  <c r="AT196" i="7" a="1"/>
  <c r="AT196" i="7" s="1"/>
  <c r="AU196" i="7" a="1"/>
  <c r="AU196" i="7" s="1"/>
  <c r="AV196" i="7" a="1"/>
  <c r="AV196" i="7" s="1"/>
  <c r="AW196" i="7" a="1"/>
  <c r="AW196" i="7" s="1"/>
  <c r="AX196" i="7" a="1"/>
  <c r="AX196" i="7" s="1"/>
  <c r="AY196" i="7" a="1"/>
  <c r="AY196" i="7" s="1"/>
  <c r="AZ196" i="7" a="1"/>
  <c r="AZ196" i="7" s="1"/>
  <c r="BA196" i="7" a="1"/>
  <c r="BA196" i="7" s="1"/>
  <c r="BB196" i="7" a="1"/>
  <c r="BB196" i="7" s="1"/>
  <c r="BC196" i="7" a="1"/>
  <c r="BC196" i="7" s="1"/>
  <c r="BD196" i="7" a="1"/>
  <c r="BD196" i="7" s="1"/>
  <c r="BE196" i="7" a="1"/>
  <c r="BE196" i="7" s="1"/>
  <c r="BF196" i="7" a="1"/>
  <c r="BF196" i="7" s="1"/>
  <c r="BG196" i="7" a="1"/>
  <c r="BG196" i="7" s="1"/>
  <c r="BH196" i="7" a="1"/>
  <c r="BH196" i="7" s="1"/>
  <c r="BI196" i="7" a="1"/>
  <c r="BI196" i="7" s="1"/>
  <c r="BJ196" i="7" a="1"/>
  <c r="BJ196" i="7" s="1"/>
  <c r="BK196" i="7" a="1"/>
  <c r="BK196" i="7" s="1"/>
  <c r="BL196" i="7" a="1"/>
  <c r="BL196" i="7"/>
  <c r="BM196" i="7" a="1"/>
  <c r="BM196" i="7" s="1"/>
  <c r="BN196" i="7" a="1"/>
  <c r="BN196" i="7" s="1"/>
  <c r="BO196" i="7" a="1"/>
  <c r="BO196" i="7" s="1"/>
  <c r="BP196" i="7" a="1"/>
  <c r="BP196" i="7" s="1"/>
  <c r="BQ196" i="7" a="1"/>
  <c r="BQ196" i="7" s="1"/>
  <c r="BR196" i="7" a="1"/>
  <c r="BR196" i="7" s="1"/>
  <c r="BS196" i="7" a="1"/>
  <c r="BS196" i="7" s="1"/>
  <c r="BT196" i="7" a="1"/>
  <c r="BT196" i="7" s="1"/>
  <c r="BU196" i="7" a="1"/>
  <c r="BU196" i="7" s="1"/>
  <c r="BV196" i="7" a="1"/>
  <c r="BV196" i="7" s="1"/>
  <c r="BW196" i="7" a="1"/>
  <c r="BW196" i="7" s="1"/>
  <c r="BX196" i="7" a="1"/>
  <c r="BX196" i="7" s="1"/>
  <c r="BY196" i="7" a="1"/>
  <c r="BY196" i="7" s="1"/>
  <c r="BZ196" i="7" a="1"/>
  <c r="BZ196" i="7" s="1"/>
  <c r="CA196" i="7" a="1"/>
  <c r="CA196" i="7" s="1"/>
  <c r="CB196" i="7" a="1"/>
  <c r="CB196" i="7" s="1"/>
  <c r="CC196" i="7" a="1"/>
  <c r="CC196" i="7" s="1"/>
  <c r="CD196" i="7" a="1"/>
  <c r="CD196" i="7" s="1"/>
  <c r="CE196" i="7" a="1"/>
  <c r="CE196" i="7" s="1"/>
  <c r="CF196" i="7" a="1"/>
  <c r="CF196" i="7" s="1"/>
  <c r="CG196" i="7" a="1"/>
  <c r="CG196" i="7" s="1"/>
  <c r="CH196" i="7" a="1"/>
  <c r="CH196" i="7" s="1"/>
  <c r="CI196" i="7" a="1"/>
  <c r="CI196" i="7" s="1"/>
  <c r="CJ196" i="7" a="1"/>
  <c r="CJ196" i="7" s="1"/>
  <c r="CK196" i="7" a="1"/>
  <c r="CK196" i="7" s="1"/>
  <c r="CL196" i="7" a="1"/>
  <c r="CL196" i="7" s="1"/>
  <c r="CM196" i="7" a="1"/>
  <c r="CM196" i="7" s="1"/>
  <c r="W197" i="7" a="1"/>
  <c r="W197" i="7" s="1"/>
  <c r="X197" i="7" a="1"/>
  <c r="X197" i="7" s="1"/>
  <c r="Y197" i="7" a="1"/>
  <c r="Y197" i="7" s="1"/>
  <c r="Z197" i="7" a="1"/>
  <c r="Z197" i="7" s="1"/>
  <c r="AA197" i="7" a="1"/>
  <c r="AA197" i="7" s="1"/>
  <c r="AB197" i="7" a="1"/>
  <c r="AB197" i="7" s="1"/>
  <c r="AC197" i="7" a="1"/>
  <c r="AC197" i="7" s="1"/>
  <c r="AD197" i="7" a="1"/>
  <c r="AD197" i="7" s="1"/>
  <c r="AE197" i="7" a="1"/>
  <c r="AE197" i="7" s="1"/>
  <c r="AF197" i="7" a="1"/>
  <c r="AF197" i="7" s="1"/>
  <c r="AG197" i="7" a="1"/>
  <c r="AG197" i="7" s="1"/>
  <c r="AH197" i="7" a="1"/>
  <c r="AH197" i="7" s="1"/>
  <c r="AI197" i="7" a="1"/>
  <c r="AI197" i="7" s="1"/>
  <c r="AJ197" i="7" a="1"/>
  <c r="AJ197" i="7" s="1"/>
  <c r="AK197" i="7" a="1"/>
  <c r="AK197" i="7" s="1"/>
  <c r="AL197" i="7" a="1"/>
  <c r="AL197" i="7" s="1"/>
  <c r="AM197" i="7" a="1"/>
  <c r="AM197" i="7" s="1"/>
  <c r="AN197" i="7" a="1"/>
  <c r="AN197" i="7" s="1"/>
  <c r="AO197" i="7" a="1"/>
  <c r="AO197" i="7" s="1"/>
  <c r="AP197" i="7" a="1"/>
  <c r="AP197" i="7" s="1"/>
  <c r="AQ197" i="7" a="1"/>
  <c r="AQ197" i="7" s="1"/>
  <c r="AR197" i="7" a="1"/>
  <c r="AR197" i="7" s="1"/>
  <c r="AS197" i="7" a="1"/>
  <c r="AS197" i="7" s="1"/>
  <c r="AT197" i="7" a="1"/>
  <c r="AT197" i="7" s="1"/>
  <c r="AU197" i="7" a="1"/>
  <c r="AU197" i="7" s="1"/>
  <c r="AV197" i="7" a="1"/>
  <c r="AV197" i="7" s="1"/>
  <c r="AW197" i="7" a="1"/>
  <c r="AW197" i="7" s="1"/>
  <c r="AX197" i="7" a="1"/>
  <c r="AX197" i="7" s="1"/>
  <c r="AY197" i="7" a="1"/>
  <c r="AY197" i="7" s="1"/>
  <c r="AZ197" i="7" a="1"/>
  <c r="AZ197" i="7" s="1"/>
  <c r="BA197" i="7" a="1"/>
  <c r="BA197" i="7" s="1"/>
  <c r="BB197" i="7" a="1"/>
  <c r="BB197" i="7" s="1"/>
  <c r="BC197" i="7" a="1"/>
  <c r="BC197" i="7" s="1"/>
  <c r="BD197" i="7" a="1"/>
  <c r="BD197" i="7" s="1"/>
  <c r="BE197" i="7" a="1"/>
  <c r="BE197" i="7" s="1"/>
  <c r="BF197" i="7" a="1"/>
  <c r="BF197" i="7" s="1"/>
  <c r="BG197" i="7" a="1"/>
  <c r="BG197" i="7" s="1"/>
  <c r="BH197" i="7" a="1"/>
  <c r="BH197" i="7" s="1"/>
  <c r="BI197" i="7" a="1"/>
  <c r="BI197" i="7" s="1"/>
  <c r="BJ197" i="7" a="1"/>
  <c r="BJ197" i="7" s="1"/>
  <c r="BK197" i="7" a="1"/>
  <c r="BK197" i="7"/>
  <c r="BL197" i="7" a="1"/>
  <c r="BL197" i="7" s="1"/>
  <c r="BM197" i="7" a="1"/>
  <c r="BM197" i="7" s="1"/>
  <c r="BN197" i="7" a="1"/>
  <c r="BN197" i="7" s="1"/>
  <c r="BO197" i="7" a="1"/>
  <c r="BO197" i="7" s="1"/>
  <c r="BP197" i="7" a="1"/>
  <c r="BP197" i="7" s="1"/>
  <c r="BQ197" i="7" a="1"/>
  <c r="BQ197" i="7" s="1"/>
  <c r="BR197" i="7" a="1"/>
  <c r="BR197" i="7" s="1"/>
  <c r="BS197" i="7" a="1"/>
  <c r="BS197" i="7" s="1"/>
  <c r="BT197" i="7" a="1"/>
  <c r="BT197" i="7" s="1"/>
  <c r="BU197" i="7" a="1"/>
  <c r="BU197" i="7" s="1"/>
  <c r="BV197" i="7" a="1"/>
  <c r="BV197" i="7" s="1"/>
  <c r="BW197" i="7" a="1"/>
  <c r="BW197" i="7" s="1"/>
  <c r="BX197" i="7" a="1"/>
  <c r="BX197" i="7" s="1"/>
  <c r="BY197" i="7" a="1"/>
  <c r="BY197" i="7" s="1"/>
  <c r="BZ197" i="7" a="1"/>
  <c r="BZ197" i="7" s="1"/>
  <c r="CA197" i="7" a="1"/>
  <c r="CA197" i="7" s="1"/>
  <c r="CB197" i="7" a="1"/>
  <c r="CB197" i="7" s="1"/>
  <c r="CC197" i="7" a="1"/>
  <c r="CC197" i="7" s="1"/>
  <c r="CD197" i="7" a="1"/>
  <c r="CD197" i="7" s="1"/>
  <c r="CE197" i="7" a="1"/>
  <c r="CE197" i="7" s="1"/>
  <c r="CF197" i="7" a="1"/>
  <c r="CF197" i="7" s="1"/>
  <c r="CG197" i="7" a="1"/>
  <c r="CG197" i="7" s="1"/>
  <c r="CH197" i="7" a="1"/>
  <c r="CH197" i="7" s="1"/>
  <c r="CI197" i="7" a="1"/>
  <c r="CI197" i="7" s="1"/>
  <c r="CJ197" i="7" a="1"/>
  <c r="CJ197" i="7" s="1"/>
  <c r="CK197" i="7" a="1"/>
  <c r="CK197" i="7" s="1"/>
  <c r="CL197" i="7" a="1"/>
  <c r="CL197" i="7" s="1"/>
  <c r="CM197" i="7" a="1"/>
  <c r="CM197" i="7" s="1"/>
  <c r="W198" i="7" a="1"/>
  <c r="W198" i="7" s="1"/>
  <c r="X198" i="7" a="1"/>
  <c r="X198" i="7" s="1"/>
  <c r="Y198" i="7" a="1"/>
  <c r="Y198" i="7" s="1"/>
  <c r="Z198" i="7" a="1"/>
  <c r="Z198" i="7" s="1"/>
  <c r="AA198" i="7" a="1"/>
  <c r="AA198" i="7" s="1"/>
  <c r="AB198" i="7" a="1"/>
  <c r="AB198" i="7" s="1"/>
  <c r="AC198" i="7" a="1"/>
  <c r="AC198" i="7" s="1"/>
  <c r="AD198" i="7" a="1"/>
  <c r="AD198" i="7" s="1"/>
  <c r="AE198" i="7" a="1"/>
  <c r="AE198" i="7" s="1"/>
  <c r="AF198" i="7" a="1"/>
  <c r="AF198" i="7" s="1"/>
  <c r="AG198" i="7" a="1"/>
  <c r="AG198" i="7" s="1"/>
  <c r="AH198" i="7" a="1"/>
  <c r="AH198" i="7" s="1"/>
  <c r="AI198" i="7" a="1"/>
  <c r="AI198" i="7" s="1"/>
  <c r="AJ198" i="7" a="1"/>
  <c r="AJ198" i="7" s="1"/>
  <c r="AK198" i="7" a="1"/>
  <c r="AK198" i="7" s="1"/>
  <c r="AL198" i="7" a="1"/>
  <c r="AL198" i="7" s="1"/>
  <c r="AM198" i="7" a="1"/>
  <c r="AM198" i="7" s="1"/>
  <c r="AN198" i="7" a="1"/>
  <c r="AN198" i="7" s="1"/>
  <c r="AO198" i="7" a="1"/>
  <c r="AO198" i="7" s="1"/>
  <c r="AP198" i="7" a="1"/>
  <c r="AP198" i="7" s="1"/>
  <c r="AQ198" i="7" a="1"/>
  <c r="AQ198" i="7" s="1"/>
  <c r="AR198" i="7" a="1"/>
  <c r="AR198" i="7" s="1"/>
  <c r="AS198" i="7" a="1"/>
  <c r="AS198" i="7" s="1"/>
  <c r="AT198" i="7" a="1"/>
  <c r="AT198" i="7" s="1"/>
  <c r="AU198" i="7" a="1"/>
  <c r="AU198" i="7" s="1"/>
  <c r="AV198" i="7" a="1"/>
  <c r="AV198" i="7" s="1"/>
  <c r="AW198" i="7" a="1"/>
  <c r="AW198" i="7" s="1"/>
  <c r="AX198" i="7" a="1"/>
  <c r="AX198" i="7" s="1"/>
  <c r="AY198" i="7" a="1"/>
  <c r="AY198" i="7" s="1"/>
  <c r="AZ198" i="7" a="1"/>
  <c r="AZ198" i="7" s="1"/>
  <c r="BA198" i="7" a="1"/>
  <c r="BA198" i="7" s="1"/>
  <c r="BB198" i="7" a="1"/>
  <c r="BB198" i="7" s="1"/>
  <c r="BC198" i="7" a="1"/>
  <c r="BC198" i="7" s="1"/>
  <c r="BD198" i="7" a="1"/>
  <c r="BD198" i="7" s="1"/>
  <c r="BE198" i="7" a="1"/>
  <c r="BE198" i="7" s="1"/>
  <c r="BF198" i="7" a="1"/>
  <c r="BF198" i="7" s="1"/>
  <c r="BG198" i="7" a="1"/>
  <c r="BG198" i="7" s="1"/>
  <c r="BH198" i="7" a="1"/>
  <c r="BH198" i="7" s="1"/>
  <c r="BI198" i="7" a="1"/>
  <c r="BI198" i="7" s="1"/>
  <c r="BJ198" i="7" a="1"/>
  <c r="BJ198" i="7" s="1"/>
  <c r="BK198" i="7" a="1"/>
  <c r="BK198" i="7" s="1"/>
  <c r="BL198" i="7" a="1"/>
  <c r="BL198" i="7" s="1"/>
  <c r="BM198" i="7" a="1"/>
  <c r="BM198" i="7" s="1"/>
  <c r="BN198" i="7" a="1"/>
  <c r="BN198" i="7" s="1"/>
  <c r="BO198" i="7" a="1"/>
  <c r="BO198" i="7" s="1"/>
  <c r="BP198" i="7" a="1"/>
  <c r="BP198" i="7" s="1"/>
  <c r="BQ198" i="7" a="1"/>
  <c r="BQ198" i="7"/>
  <c r="BR198" i="7" a="1"/>
  <c r="BR198" i="7" s="1"/>
  <c r="BS198" i="7" a="1"/>
  <c r="BS198" i="7" s="1"/>
  <c r="BT198" i="7" a="1"/>
  <c r="BT198" i="7" s="1"/>
  <c r="BU198" i="7" a="1"/>
  <c r="BU198" i="7" s="1"/>
  <c r="BV198" i="7" a="1"/>
  <c r="BV198" i="7" s="1"/>
  <c r="BW198" i="7" a="1"/>
  <c r="BW198" i="7" s="1"/>
  <c r="BX198" i="7" a="1"/>
  <c r="BX198" i="7" s="1"/>
  <c r="BY198" i="7" a="1"/>
  <c r="BY198" i="7" s="1"/>
  <c r="BZ198" i="7" a="1"/>
  <c r="BZ198" i="7" s="1"/>
  <c r="CA198" i="7" a="1"/>
  <c r="CA198" i="7" s="1"/>
  <c r="CB198" i="7" a="1"/>
  <c r="CB198" i="7" s="1"/>
  <c r="CC198" i="7" a="1"/>
  <c r="CC198" i="7" s="1"/>
  <c r="CD198" i="7" a="1"/>
  <c r="CD198" i="7" s="1"/>
  <c r="CE198" i="7" a="1"/>
  <c r="CE198" i="7" s="1"/>
  <c r="CF198" i="7" a="1"/>
  <c r="CF198" i="7" s="1"/>
  <c r="CG198" i="7" a="1"/>
  <c r="CG198" i="7" s="1"/>
  <c r="CH198" i="7" a="1"/>
  <c r="CH198" i="7" s="1"/>
  <c r="CI198" i="7" a="1"/>
  <c r="CI198" i="7" s="1"/>
  <c r="CJ198" i="7" a="1"/>
  <c r="CJ198" i="7" s="1"/>
  <c r="CK198" i="7" a="1"/>
  <c r="CK198" i="7" s="1"/>
  <c r="CL198" i="7" a="1"/>
  <c r="CL198" i="7" s="1"/>
  <c r="CM198" i="7" a="1"/>
  <c r="CM198" i="7" s="1"/>
  <c r="W199" i="7" a="1"/>
  <c r="W199" i="7" s="1"/>
  <c r="X199" i="7" a="1"/>
  <c r="X199" i="7" s="1"/>
  <c r="Y199" i="7" a="1"/>
  <c r="Y199" i="7" s="1"/>
  <c r="Z199" i="7" a="1"/>
  <c r="Z199" i="7" s="1"/>
  <c r="AA199" i="7" a="1"/>
  <c r="AA199" i="7" s="1"/>
  <c r="AB199" i="7" a="1"/>
  <c r="AB199" i="7" s="1"/>
  <c r="AC199" i="7" a="1"/>
  <c r="AC199" i="7" s="1"/>
  <c r="AD199" i="7" a="1"/>
  <c r="AD199" i="7" s="1"/>
  <c r="AE199" i="7" a="1"/>
  <c r="AE199" i="7" s="1"/>
  <c r="AF199" i="7" a="1"/>
  <c r="AF199" i="7" s="1"/>
  <c r="AG199" i="7" a="1"/>
  <c r="AG199" i="7" s="1"/>
  <c r="AH199" i="7" a="1"/>
  <c r="AH199" i="7" s="1"/>
  <c r="AI199" i="7" a="1"/>
  <c r="AI199" i="7" s="1"/>
  <c r="AJ199" i="7" a="1"/>
  <c r="AJ199" i="7" s="1"/>
  <c r="AK199" i="7" a="1"/>
  <c r="AK199" i="7" s="1"/>
  <c r="AL199" i="7" a="1"/>
  <c r="AL199" i="7" s="1"/>
  <c r="AM199" i="7" a="1"/>
  <c r="AM199" i="7" s="1"/>
  <c r="AN199" i="7" a="1"/>
  <c r="AN199" i="7" s="1"/>
  <c r="AO199" i="7" a="1"/>
  <c r="AO199" i="7" s="1"/>
  <c r="AP199" i="7" a="1"/>
  <c r="AP199" i="7" s="1"/>
  <c r="AQ199" i="7" a="1"/>
  <c r="AQ199" i="7" s="1"/>
  <c r="AR199" i="7" a="1"/>
  <c r="AR199" i="7" s="1"/>
  <c r="AS199" i="7" a="1"/>
  <c r="AS199" i="7" s="1"/>
  <c r="AT199" i="7" a="1"/>
  <c r="AT199" i="7" s="1"/>
  <c r="AU199" i="7" a="1"/>
  <c r="AU199" i="7" s="1"/>
  <c r="AV199" i="7" a="1"/>
  <c r="AV199" i="7" s="1"/>
  <c r="AW199" i="7" a="1"/>
  <c r="AW199" i="7" s="1"/>
  <c r="AX199" i="7" a="1"/>
  <c r="AX199" i="7" s="1"/>
  <c r="AY199" i="7" a="1"/>
  <c r="AY199" i="7" s="1"/>
  <c r="AZ199" i="7" a="1"/>
  <c r="AZ199" i="7" s="1"/>
  <c r="BA199" i="7" a="1"/>
  <c r="BA199" i="7" s="1"/>
  <c r="BB199" i="7" a="1"/>
  <c r="BB199" i="7" s="1"/>
  <c r="BC199" i="7" a="1"/>
  <c r="BC199" i="7" s="1"/>
  <c r="BD199" i="7" a="1"/>
  <c r="BD199" i="7" s="1"/>
  <c r="BE199" i="7" a="1"/>
  <c r="BE199" i="7" s="1"/>
  <c r="BF199" i="7" a="1"/>
  <c r="BF199" i="7" s="1"/>
  <c r="BG199" i="7" a="1"/>
  <c r="BG199" i="7" s="1"/>
  <c r="BH199" i="7" a="1"/>
  <c r="BH199" i="7" s="1"/>
  <c r="BI199" i="7" a="1"/>
  <c r="BI199" i="7" s="1"/>
  <c r="BJ199" i="7" a="1"/>
  <c r="BJ199" i="7" s="1"/>
  <c r="BK199" i="7" a="1"/>
  <c r="BK199" i="7" s="1"/>
  <c r="BL199" i="7" a="1"/>
  <c r="BL199" i="7" s="1"/>
  <c r="BM199" i="7" a="1"/>
  <c r="BM199" i="7" s="1"/>
  <c r="BN199" i="7" a="1"/>
  <c r="BN199" i="7" s="1"/>
  <c r="BO199" i="7" a="1"/>
  <c r="BO199" i="7" s="1"/>
  <c r="BP199" i="7" a="1"/>
  <c r="BP199" i="7" s="1"/>
  <c r="BQ199" i="7" a="1"/>
  <c r="BQ199" i="7" s="1"/>
  <c r="BR199" i="7" a="1"/>
  <c r="BR199" i="7" s="1"/>
  <c r="BS199" i="7" a="1"/>
  <c r="BS199" i="7" s="1"/>
  <c r="BT199" i="7" a="1"/>
  <c r="BT199" i="7" s="1"/>
  <c r="BU199" i="7" a="1"/>
  <c r="BU199" i="7" s="1"/>
  <c r="BV199" i="7" a="1"/>
  <c r="BV199" i="7" s="1"/>
  <c r="BW199" i="7" a="1"/>
  <c r="BW199" i="7" s="1"/>
  <c r="BX199" i="7" a="1"/>
  <c r="BX199" i="7" s="1"/>
  <c r="BY199" i="7" a="1"/>
  <c r="BY199" i="7" s="1"/>
  <c r="BZ199" i="7" a="1"/>
  <c r="BZ199" i="7" s="1"/>
  <c r="CA199" i="7" a="1"/>
  <c r="CA199" i="7" s="1"/>
  <c r="CB199" i="7" a="1"/>
  <c r="CB199" i="7" s="1"/>
  <c r="CC199" i="7" a="1"/>
  <c r="CC199" i="7" s="1"/>
  <c r="CD199" i="7" a="1"/>
  <c r="CD199" i="7" s="1"/>
  <c r="CE199" i="7" a="1"/>
  <c r="CE199" i="7" s="1"/>
  <c r="CF199" i="7" a="1"/>
  <c r="CF199" i="7" s="1"/>
  <c r="CG199" i="7" a="1"/>
  <c r="CG199" i="7" s="1"/>
  <c r="CH199" i="7" a="1"/>
  <c r="CH199" i="7" s="1"/>
  <c r="CI199" i="7" a="1"/>
  <c r="CI199" i="7" s="1"/>
  <c r="CJ199" i="7" a="1"/>
  <c r="CJ199" i="7" s="1"/>
  <c r="CK199" i="7" a="1"/>
  <c r="CK199" i="7" s="1"/>
  <c r="CL199" i="7" a="1"/>
  <c r="CL199" i="7" s="1"/>
  <c r="CM199" i="7" a="1"/>
  <c r="CM199" i="7" s="1"/>
  <c r="W200" i="7" a="1"/>
  <c r="W200" i="7" s="1"/>
  <c r="X200" i="7" a="1"/>
  <c r="X200" i="7" s="1"/>
  <c r="Y200" i="7" a="1"/>
  <c r="Y200" i="7" s="1"/>
  <c r="Z200" i="7" a="1"/>
  <c r="Z200" i="7" s="1"/>
  <c r="AA200" i="7" a="1"/>
  <c r="AA200" i="7" s="1"/>
  <c r="AB200" i="7" a="1"/>
  <c r="AB200" i="7" s="1"/>
  <c r="AC200" i="7" a="1"/>
  <c r="AC200" i="7" s="1"/>
  <c r="AD200" i="7" a="1"/>
  <c r="AD200" i="7" s="1"/>
  <c r="AE200" i="7" a="1"/>
  <c r="AE200" i="7" s="1"/>
  <c r="AF200" i="7" a="1"/>
  <c r="AF200" i="7" s="1"/>
  <c r="AG200" i="7" a="1"/>
  <c r="AG200" i="7" s="1"/>
  <c r="AH200" i="7" a="1"/>
  <c r="AH200" i="7" s="1"/>
  <c r="AI200" i="7" a="1"/>
  <c r="AI200" i="7" s="1"/>
  <c r="AJ200" i="7" a="1"/>
  <c r="AJ200" i="7" s="1"/>
  <c r="AK200" i="7" a="1"/>
  <c r="AK200" i="7" s="1"/>
  <c r="AL200" i="7" a="1"/>
  <c r="AL200" i="7" s="1"/>
  <c r="AM200" i="7" a="1"/>
  <c r="AM200" i="7" s="1"/>
  <c r="AN200" i="7" a="1"/>
  <c r="AN200" i="7" s="1"/>
  <c r="AO200" i="7" a="1"/>
  <c r="AO200" i="7" s="1"/>
  <c r="AP200" i="7" a="1"/>
  <c r="AP200" i="7" s="1"/>
  <c r="AQ200" i="7" a="1"/>
  <c r="AQ200" i="7" s="1"/>
  <c r="AR200" i="7" a="1"/>
  <c r="AR200" i="7" s="1"/>
  <c r="AS200" i="7" a="1"/>
  <c r="AS200" i="7" s="1"/>
  <c r="AT200" i="7" a="1"/>
  <c r="AT200" i="7" s="1"/>
  <c r="AU200" i="7" a="1"/>
  <c r="AU200" i="7" s="1"/>
  <c r="AV200" i="7" a="1"/>
  <c r="AV200" i="7" s="1"/>
  <c r="AW200" i="7" a="1"/>
  <c r="AW200" i="7" s="1"/>
  <c r="AX200" i="7" a="1"/>
  <c r="AX200" i="7" s="1"/>
  <c r="AY200" i="7" a="1"/>
  <c r="AY200" i="7" s="1"/>
  <c r="AZ200" i="7" a="1"/>
  <c r="AZ200" i="7" s="1"/>
  <c r="BA200" i="7" a="1"/>
  <c r="BA200" i="7" s="1"/>
  <c r="BB200" i="7" a="1"/>
  <c r="BB200" i="7" s="1"/>
  <c r="BC200" i="7" a="1"/>
  <c r="BC200" i="7" s="1"/>
  <c r="BD200" i="7" a="1"/>
  <c r="BD200" i="7" s="1"/>
  <c r="BE200" i="7" a="1"/>
  <c r="BE200" i="7" s="1"/>
  <c r="BF200" i="7" a="1"/>
  <c r="BF200" i="7" s="1"/>
  <c r="BG200" i="7" a="1"/>
  <c r="BG200" i="7" s="1"/>
  <c r="BH200" i="7" a="1"/>
  <c r="BH200" i="7" s="1"/>
  <c r="BI200" i="7" a="1"/>
  <c r="BI200" i="7" s="1"/>
  <c r="BJ200" i="7" a="1"/>
  <c r="BJ200" i="7" s="1"/>
  <c r="BK200" i="7" a="1"/>
  <c r="BK200" i="7" s="1"/>
  <c r="BL200" i="7" a="1"/>
  <c r="BL200" i="7" s="1"/>
  <c r="BM200" i="7" a="1"/>
  <c r="BM200" i="7" s="1"/>
  <c r="BN200" i="7" a="1"/>
  <c r="BN200" i="7" s="1"/>
  <c r="BO200" i="7" a="1"/>
  <c r="BO200" i="7" s="1"/>
  <c r="BP200" i="7" a="1"/>
  <c r="BP200" i="7" s="1"/>
  <c r="BQ200" i="7" a="1"/>
  <c r="BQ200" i="7" s="1"/>
  <c r="BR200" i="7" a="1"/>
  <c r="BR200" i="7" s="1"/>
  <c r="BS200" i="7" a="1"/>
  <c r="BS200" i="7" s="1"/>
  <c r="BT200" i="7" a="1"/>
  <c r="BT200" i="7" s="1"/>
  <c r="BU200" i="7" a="1"/>
  <c r="BU200" i="7" s="1"/>
  <c r="BV200" i="7" a="1"/>
  <c r="BV200" i="7" s="1"/>
  <c r="BW200" i="7" a="1"/>
  <c r="BW200" i="7"/>
  <c r="BX200" i="7" a="1"/>
  <c r="BX200" i="7" s="1"/>
  <c r="BY200" i="7" a="1"/>
  <c r="BY200" i="7" s="1"/>
  <c r="BZ200" i="7" a="1"/>
  <c r="BZ200" i="7" s="1"/>
  <c r="CA200" i="7" a="1"/>
  <c r="CA200" i="7" s="1"/>
  <c r="CB200" i="7" a="1"/>
  <c r="CB200" i="7" s="1"/>
  <c r="CC200" i="7" a="1"/>
  <c r="CC200" i="7" s="1"/>
  <c r="CD200" i="7" a="1"/>
  <c r="CD200" i="7" s="1"/>
  <c r="CE200" i="7" a="1"/>
  <c r="CE200" i="7" s="1"/>
  <c r="CF200" i="7" a="1"/>
  <c r="CF200" i="7" s="1"/>
  <c r="CG200" i="7" a="1"/>
  <c r="CG200" i="7" s="1"/>
  <c r="CH200" i="7" a="1"/>
  <c r="CH200" i="7" s="1"/>
  <c r="CI200" i="7" a="1"/>
  <c r="CI200" i="7" s="1"/>
  <c r="CJ200" i="7" a="1"/>
  <c r="CJ200" i="7" s="1"/>
  <c r="CK200" i="7" a="1"/>
  <c r="CK200" i="7" s="1"/>
  <c r="CL200" i="7" a="1"/>
  <c r="CL200" i="7" s="1"/>
  <c r="CM200" i="7" a="1"/>
  <c r="CM200" i="7" s="1"/>
  <c r="W201" i="7" a="1"/>
  <c r="W201" i="7" s="1"/>
  <c r="X201" i="7" a="1"/>
  <c r="X201" i="7" s="1"/>
  <c r="Y201" i="7" a="1"/>
  <c r="Y201" i="7" s="1"/>
  <c r="Z201" i="7" a="1"/>
  <c r="Z201" i="7" s="1"/>
  <c r="AA201" i="7" a="1"/>
  <c r="AA201" i="7" s="1"/>
  <c r="AB201" i="7" a="1"/>
  <c r="AB201" i="7" s="1"/>
  <c r="AC201" i="7" a="1"/>
  <c r="AC201" i="7" s="1"/>
  <c r="AD201" i="7" a="1"/>
  <c r="AD201" i="7" s="1"/>
  <c r="AE201" i="7" a="1"/>
  <c r="AE201" i="7" s="1"/>
  <c r="AF201" i="7" a="1"/>
  <c r="AF201" i="7" s="1"/>
  <c r="AG201" i="7" a="1"/>
  <c r="AG201" i="7" s="1"/>
  <c r="AH201" i="7" a="1"/>
  <c r="AH201" i="7" s="1"/>
  <c r="AI201" i="7" a="1"/>
  <c r="AI201" i="7" s="1"/>
  <c r="AJ201" i="7" a="1"/>
  <c r="AJ201" i="7" s="1"/>
  <c r="D201" i="7" s="1"/>
  <c r="AK201" i="7" a="1"/>
  <c r="AK201" i="7" s="1"/>
  <c r="AL201" i="7" a="1"/>
  <c r="AL201" i="7" s="1"/>
  <c r="AM201" i="7" a="1"/>
  <c r="AM201" i="7" s="1"/>
  <c r="AN201" i="7" a="1"/>
  <c r="AN201" i="7" s="1"/>
  <c r="AO201" i="7" a="1"/>
  <c r="AO201" i="7" s="1"/>
  <c r="AP201" i="7" a="1"/>
  <c r="AP201" i="7" s="1"/>
  <c r="AQ201" i="7" a="1"/>
  <c r="AQ201" i="7" s="1"/>
  <c r="AR201" i="7" a="1"/>
  <c r="AR201" i="7" s="1"/>
  <c r="AS201" i="7" a="1"/>
  <c r="AS201" i="7" s="1"/>
  <c r="AT201" i="7" a="1"/>
  <c r="AT201" i="7" s="1"/>
  <c r="AU201" i="7" a="1"/>
  <c r="AU201" i="7" s="1"/>
  <c r="AV201" i="7" a="1"/>
  <c r="AV201" i="7" s="1"/>
  <c r="AW201" i="7" a="1"/>
  <c r="AW201" i="7" s="1"/>
  <c r="AX201" i="7" a="1"/>
  <c r="AX201" i="7" s="1"/>
  <c r="AY201" i="7" a="1"/>
  <c r="AY201" i="7" s="1"/>
  <c r="AZ201" i="7" a="1"/>
  <c r="AZ201" i="7" s="1"/>
  <c r="BA201" i="7" a="1"/>
  <c r="BA201" i="7" s="1"/>
  <c r="BB201" i="7" a="1"/>
  <c r="BB201" i="7" s="1"/>
  <c r="BC201" i="7" a="1"/>
  <c r="BC201" i="7"/>
  <c r="BD201" i="7" a="1"/>
  <c r="BD201" i="7" s="1"/>
  <c r="BE201" i="7" a="1"/>
  <c r="BE201" i="7" s="1"/>
  <c r="BF201" i="7" a="1"/>
  <c r="BF201" i="7" s="1"/>
  <c r="BG201" i="7" a="1"/>
  <c r="BG201" i="7" s="1"/>
  <c r="BH201" i="7" a="1"/>
  <c r="BH201" i="7" s="1"/>
  <c r="BI201" i="7" a="1"/>
  <c r="BI201" i="7" s="1"/>
  <c r="BJ201" i="7" a="1"/>
  <c r="BJ201" i="7" s="1"/>
  <c r="BK201" i="7" a="1"/>
  <c r="BK201" i="7" s="1"/>
  <c r="BL201" i="7" a="1"/>
  <c r="BL201" i="7" s="1"/>
  <c r="BM201" i="7" a="1"/>
  <c r="BM201" i="7" s="1"/>
  <c r="BN201" i="7" a="1"/>
  <c r="BN201" i="7" s="1"/>
  <c r="BO201" i="7" a="1"/>
  <c r="BO201" i="7" s="1"/>
  <c r="BP201" i="7" a="1"/>
  <c r="BP201" i="7" s="1"/>
  <c r="BQ201" i="7" a="1"/>
  <c r="BQ201" i="7" s="1"/>
  <c r="BR201" i="7" a="1"/>
  <c r="BR201" i="7" s="1"/>
  <c r="BS201" i="7" a="1"/>
  <c r="BS201" i="7" s="1"/>
  <c r="BT201" i="7" a="1"/>
  <c r="BT201" i="7" s="1"/>
  <c r="BU201" i="7" a="1"/>
  <c r="BU201" i="7" s="1"/>
  <c r="BV201" i="7" a="1"/>
  <c r="BV201" i="7" s="1"/>
  <c r="BW201" i="7" a="1"/>
  <c r="BW201" i="7" s="1"/>
  <c r="BX201" i="7" a="1"/>
  <c r="BX201" i="7" s="1"/>
  <c r="BY201" i="7" a="1"/>
  <c r="BY201" i="7" s="1"/>
  <c r="BZ201" i="7" a="1"/>
  <c r="BZ201" i="7" s="1"/>
  <c r="CA201" i="7" a="1"/>
  <c r="CA201" i="7" s="1"/>
  <c r="CB201" i="7" a="1"/>
  <c r="CB201" i="7" s="1"/>
  <c r="CC201" i="7" a="1"/>
  <c r="CC201" i="7" s="1"/>
  <c r="CD201" i="7" a="1"/>
  <c r="CD201" i="7" s="1"/>
  <c r="CE201" i="7" a="1"/>
  <c r="CE201" i="7" s="1"/>
  <c r="CF201" i="7" a="1"/>
  <c r="CF201" i="7" s="1"/>
  <c r="CG201" i="7" a="1"/>
  <c r="CG201" i="7" s="1"/>
  <c r="CH201" i="7" a="1"/>
  <c r="CH201" i="7" s="1"/>
  <c r="CI201" i="7" a="1"/>
  <c r="CI201" i="7" s="1"/>
  <c r="CJ201" i="7" a="1"/>
  <c r="CJ201" i="7" s="1"/>
  <c r="CK201" i="7" a="1"/>
  <c r="CK201" i="7" s="1"/>
  <c r="CL201" i="7" a="1"/>
  <c r="CL201" i="7" s="1"/>
  <c r="CM201" i="7" a="1"/>
  <c r="CM201" i="7" s="1"/>
  <c r="W202" i="7" a="1"/>
  <c r="W202" i="7" s="1"/>
  <c r="X202" i="7" a="1"/>
  <c r="X202" i="7" s="1"/>
  <c r="Y202" i="7" a="1"/>
  <c r="Y202" i="7" s="1"/>
  <c r="Z202" i="7" a="1"/>
  <c r="Z202" i="7" s="1"/>
  <c r="AA202" i="7" a="1"/>
  <c r="AA202" i="7" s="1"/>
  <c r="AB202" i="7" a="1"/>
  <c r="AB202" i="7" s="1"/>
  <c r="AC202" i="7" a="1"/>
  <c r="AC202" i="7" s="1"/>
  <c r="AD202" i="7" a="1"/>
  <c r="AD202" i="7" s="1"/>
  <c r="AE202" i="7" a="1"/>
  <c r="AE202" i="7" s="1"/>
  <c r="AF202" i="7" a="1"/>
  <c r="AF202" i="7" s="1"/>
  <c r="AG202" i="7" a="1"/>
  <c r="AG202" i="7" s="1"/>
  <c r="AH202" i="7" a="1"/>
  <c r="AH202" i="7" s="1"/>
  <c r="AI202" i="7" a="1"/>
  <c r="AI202" i="7" s="1"/>
  <c r="AJ202" i="7" a="1"/>
  <c r="AJ202" i="7" s="1"/>
  <c r="AK202" i="7" a="1"/>
  <c r="AK202" i="7" s="1"/>
  <c r="AL202" i="7" a="1"/>
  <c r="AL202" i="7" s="1"/>
  <c r="AM202" i="7" a="1"/>
  <c r="AM202" i="7" s="1"/>
  <c r="AN202" i="7" a="1"/>
  <c r="AN202" i="7" s="1"/>
  <c r="AO202" i="7" a="1"/>
  <c r="AO202" i="7" s="1"/>
  <c r="AP202" i="7" a="1"/>
  <c r="AP202" i="7" s="1"/>
  <c r="AQ202" i="7" a="1"/>
  <c r="AQ202" i="7" s="1"/>
  <c r="AR202" i="7" a="1"/>
  <c r="AR202" i="7" s="1"/>
  <c r="AS202" i="7" a="1"/>
  <c r="AS202" i="7" s="1"/>
  <c r="AT202" i="7" a="1"/>
  <c r="AT202" i="7" s="1"/>
  <c r="AU202" i="7" a="1"/>
  <c r="AU202" i="7" s="1"/>
  <c r="AV202" i="7" a="1"/>
  <c r="AV202" i="7" s="1"/>
  <c r="AW202" i="7" a="1"/>
  <c r="AW202" i="7" s="1"/>
  <c r="AX202" i="7" a="1"/>
  <c r="AX202" i="7" s="1"/>
  <c r="AY202" i="7" a="1"/>
  <c r="AY202" i="7" s="1"/>
  <c r="AZ202" i="7" a="1"/>
  <c r="AZ202" i="7" s="1"/>
  <c r="BA202" i="7" a="1"/>
  <c r="BA202" i="7" s="1"/>
  <c r="BB202" i="7" a="1"/>
  <c r="BB202" i="7" s="1"/>
  <c r="BC202" i="7" a="1"/>
  <c r="BC202" i="7" s="1"/>
  <c r="BD202" i="7" a="1"/>
  <c r="BD202" i="7" s="1"/>
  <c r="BE202" i="7" a="1"/>
  <c r="BE202" i="7" s="1"/>
  <c r="BF202" i="7" a="1"/>
  <c r="BF202" i="7" s="1"/>
  <c r="BG202" i="7" a="1"/>
  <c r="BG202" i="7" s="1"/>
  <c r="BH202" i="7" a="1"/>
  <c r="BH202" i="7" s="1"/>
  <c r="BI202" i="7" a="1"/>
  <c r="BI202" i="7" s="1"/>
  <c r="BJ202" i="7" a="1"/>
  <c r="BJ202" i="7" s="1"/>
  <c r="BK202" i="7" a="1"/>
  <c r="BK202" i="7" s="1"/>
  <c r="BL202" i="7" a="1"/>
  <c r="BL202" i="7" s="1"/>
  <c r="BM202" i="7" a="1"/>
  <c r="BM202" i="7" s="1"/>
  <c r="BN202" i="7" a="1"/>
  <c r="BN202" i="7" s="1"/>
  <c r="BO202" i="7" a="1"/>
  <c r="BO202" i="7" s="1"/>
  <c r="BP202" i="7" a="1"/>
  <c r="BP202" i="7" s="1"/>
  <c r="BQ202" i="7" a="1"/>
  <c r="BQ202" i="7" s="1"/>
  <c r="BR202" i="7" a="1"/>
  <c r="BR202" i="7" s="1"/>
  <c r="BS202" i="7" a="1"/>
  <c r="BS202" i="7" s="1"/>
  <c r="BT202" i="7" a="1"/>
  <c r="BT202" i="7" s="1"/>
  <c r="BU202" i="7" a="1"/>
  <c r="BU202" i="7" s="1"/>
  <c r="BV202" i="7" a="1"/>
  <c r="BV202" i="7" s="1"/>
  <c r="BW202" i="7" a="1"/>
  <c r="BW202" i="7" s="1"/>
  <c r="BX202" i="7" a="1"/>
  <c r="BX202" i="7" s="1"/>
  <c r="BY202" i="7" a="1"/>
  <c r="BY202" i="7" s="1"/>
  <c r="BZ202" i="7" a="1"/>
  <c r="BZ202" i="7" s="1"/>
  <c r="CA202" i="7" a="1"/>
  <c r="CA202" i="7" s="1"/>
  <c r="CB202" i="7" a="1"/>
  <c r="CB202" i="7" s="1"/>
  <c r="CC202" i="7" a="1"/>
  <c r="CC202" i="7" s="1"/>
  <c r="CD202" i="7" a="1"/>
  <c r="CD202" i="7" s="1"/>
  <c r="CE202" i="7" a="1"/>
  <c r="CE202" i="7" s="1"/>
  <c r="CF202" i="7" a="1"/>
  <c r="CF202" i="7" s="1"/>
  <c r="CG202" i="7" a="1"/>
  <c r="CG202" i="7" s="1"/>
  <c r="CH202" i="7" a="1"/>
  <c r="CH202" i="7" s="1"/>
  <c r="CI202" i="7" a="1"/>
  <c r="CI202" i="7" s="1"/>
  <c r="CJ202" i="7" a="1"/>
  <c r="CJ202" i="7" s="1"/>
  <c r="CK202" i="7" a="1"/>
  <c r="CK202" i="7" s="1"/>
  <c r="CL202" i="7" a="1"/>
  <c r="CL202" i="7" s="1"/>
  <c r="CM202" i="7" a="1"/>
  <c r="CM202" i="7" s="1"/>
  <c r="W203" i="7" a="1"/>
  <c r="W203" i="7" s="1"/>
  <c r="X203" i="7" a="1"/>
  <c r="X203" i="7" s="1"/>
  <c r="Y203" i="7" a="1"/>
  <c r="Y203" i="7" s="1"/>
  <c r="Z203" i="7" a="1"/>
  <c r="Z203" i="7" s="1"/>
  <c r="AA203" i="7" a="1"/>
  <c r="AA203" i="7" s="1"/>
  <c r="AB203" i="7" a="1"/>
  <c r="AB203" i="7" s="1"/>
  <c r="AC203" i="7" a="1"/>
  <c r="AC203" i="7" s="1"/>
  <c r="AD203" i="7" a="1"/>
  <c r="AD203" i="7" s="1"/>
  <c r="AE203" i="7" a="1"/>
  <c r="AE203" i="7" s="1"/>
  <c r="AF203" i="7" a="1"/>
  <c r="AF203" i="7" s="1"/>
  <c r="AG203" i="7" a="1"/>
  <c r="AG203" i="7" s="1"/>
  <c r="AH203" i="7" a="1"/>
  <c r="AH203" i="7" s="1"/>
  <c r="AI203" i="7" a="1"/>
  <c r="AI203" i="7" s="1"/>
  <c r="AJ203" i="7" a="1"/>
  <c r="AJ203" i="7" s="1"/>
  <c r="AK203" i="7" a="1"/>
  <c r="AK203" i="7" s="1"/>
  <c r="AL203" i="7" a="1"/>
  <c r="AL203" i="7" s="1"/>
  <c r="AM203" i="7" a="1"/>
  <c r="AM203" i="7" s="1"/>
  <c r="AN203" i="7" a="1"/>
  <c r="AN203" i="7" s="1"/>
  <c r="AO203" i="7" a="1"/>
  <c r="AO203" i="7" s="1"/>
  <c r="AP203" i="7" a="1"/>
  <c r="AP203" i="7" s="1"/>
  <c r="AQ203" i="7" a="1"/>
  <c r="AQ203" i="7" s="1"/>
  <c r="AR203" i="7" a="1"/>
  <c r="AR203" i="7" s="1"/>
  <c r="AS203" i="7" a="1"/>
  <c r="AS203" i="7" s="1"/>
  <c r="AT203" i="7" a="1"/>
  <c r="AT203" i="7" s="1"/>
  <c r="AU203" i="7" a="1"/>
  <c r="AU203" i="7" s="1"/>
  <c r="AV203" i="7" a="1"/>
  <c r="AV203" i="7" s="1"/>
  <c r="AW203" i="7" a="1"/>
  <c r="AW203" i="7" s="1"/>
  <c r="AX203" i="7" a="1"/>
  <c r="AX203" i="7" s="1"/>
  <c r="AY203" i="7" a="1"/>
  <c r="AY203" i="7" s="1"/>
  <c r="AZ203" i="7" a="1"/>
  <c r="AZ203" i="7" s="1"/>
  <c r="BA203" i="7" a="1"/>
  <c r="BA203" i="7" s="1"/>
  <c r="BB203" i="7" a="1"/>
  <c r="BB203" i="7" s="1"/>
  <c r="BC203" i="7" a="1"/>
  <c r="BC203" i="7" s="1"/>
  <c r="BD203" i="7" a="1"/>
  <c r="BD203" i="7" s="1"/>
  <c r="BE203" i="7" a="1"/>
  <c r="BE203" i="7" s="1"/>
  <c r="BF203" i="7" a="1"/>
  <c r="BF203" i="7" s="1"/>
  <c r="BG203" i="7" a="1"/>
  <c r="BG203" i="7" s="1"/>
  <c r="BH203" i="7" a="1"/>
  <c r="BH203" i="7" s="1"/>
  <c r="BI203" i="7" a="1"/>
  <c r="BI203" i="7" s="1"/>
  <c r="BJ203" i="7" a="1"/>
  <c r="BJ203" i="7" s="1"/>
  <c r="BK203" i="7" a="1"/>
  <c r="BK203" i="7" s="1"/>
  <c r="BL203" i="7" a="1"/>
  <c r="BL203" i="7" s="1"/>
  <c r="BM203" i="7" a="1"/>
  <c r="BM203" i="7" s="1"/>
  <c r="BN203" i="7" a="1"/>
  <c r="BN203" i="7" s="1"/>
  <c r="BO203" i="7" a="1"/>
  <c r="BO203" i="7" s="1"/>
  <c r="BP203" i="7" a="1"/>
  <c r="BP203" i="7" s="1"/>
  <c r="BQ203" i="7" a="1"/>
  <c r="BQ203" i="7" s="1"/>
  <c r="BR203" i="7" a="1"/>
  <c r="BR203" i="7" s="1"/>
  <c r="BS203" i="7" a="1"/>
  <c r="BS203" i="7" s="1"/>
  <c r="BT203" i="7" a="1"/>
  <c r="BT203" i="7" s="1"/>
  <c r="BU203" i="7" a="1"/>
  <c r="BU203" i="7" s="1"/>
  <c r="BV203" i="7" a="1"/>
  <c r="BV203" i="7" s="1"/>
  <c r="BW203" i="7" a="1"/>
  <c r="BW203" i="7" s="1"/>
  <c r="BX203" i="7" a="1"/>
  <c r="BX203" i="7" s="1"/>
  <c r="BY203" i="7" a="1"/>
  <c r="BY203" i="7" s="1"/>
  <c r="BZ203" i="7" a="1"/>
  <c r="BZ203" i="7" s="1"/>
  <c r="CA203" i="7" a="1"/>
  <c r="CA203" i="7" s="1"/>
  <c r="CB203" i="7" a="1"/>
  <c r="CB203" i="7" s="1"/>
  <c r="CC203" i="7" a="1"/>
  <c r="CC203" i="7" s="1"/>
  <c r="CD203" i="7" a="1"/>
  <c r="CD203" i="7" s="1"/>
  <c r="CE203" i="7" a="1"/>
  <c r="CE203" i="7" s="1"/>
  <c r="CF203" i="7" a="1"/>
  <c r="CF203" i="7" s="1"/>
  <c r="CG203" i="7" a="1"/>
  <c r="CG203" i="7" s="1"/>
  <c r="CH203" i="7" a="1"/>
  <c r="CH203" i="7" s="1"/>
  <c r="CI203" i="7" a="1"/>
  <c r="CI203" i="7" s="1"/>
  <c r="CJ203" i="7" a="1"/>
  <c r="CJ203" i="7" s="1"/>
  <c r="CK203" i="7" a="1"/>
  <c r="CK203" i="7" s="1"/>
  <c r="CL203" i="7" a="1"/>
  <c r="CL203" i="7" s="1"/>
  <c r="CM203" i="7" a="1"/>
  <c r="CM203" i="7" s="1"/>
  <c r="W204" i="7" a="1"/>
  <c r="W204" i="7" s="1"/>
  <c r="X204" i="7" a="1"/>
  <c r="X204" i="7" s="1"/>
  <c r="Y204" i="7" a="1"/>
  <c r="Y204" i="7" s="1"/>
  <c r="Z204" i="7" a="1"/>
  <c r="Z204" i="7" s="1"/>
  <c r="AA204" i="7" a="1"/>
  <c r="AA204" i="7" s="1"/>
  <c r="AB204" i="7" a="1"/>
  <c r="AB204" i="7" s="1"/>
  <c r="AC204" i="7" a="1"/>
  <c r="AC204" i="7" s="1"/>
  <c r="AD204" i="7" a="1"/>
  <c r="AD204" i="7" s="1"/>
  <c r="AE204" i="7" a="1"/>
  <c r="AE204" i="7" s="1"/>
  <c r="AF204" i="7" a="1"/>
  <c r="AF204" i="7" s="1"/>
  <c r="AG204" i="7" a="1"/>
  <c r="AG204" i="7" s="1"/>
  <c r="AH204" i="7" a="1"/>
  <c r="AH204" i="7" s="1"/>
  <c r="AI204" i="7" a="1"/>
  <c r="AI204" i="7" s="1"/>
  <c r="AJ204" i="7" a="1"/>
  <c r="AJ204" i="7" s="1"/>
  <c r="AK204" i="7" a="1"/>
  <c r="AK204" i="7" s="1"/>
  <c r="AL204" i="7" a="1"/>
  <c r="AL204" i="7" s="1"/>
  <c r="AM204" i="7" a="1"/>
  <c r="AM204" i="7" s="1"/>
  <c r="AN204" i="7" a="1"/>
  <c r="AN204" i="7" s="1"/>
  <c r="AO204" i="7" a="1"/>
  <c r="AO204" i="7"/>
  <c r="AP204" i="7" a="1"/>
  <c r="AP204" i="7" s="1"/>
  <c r="AQ204" i="7" a="1"/>
  <c r="AQ204" i="7" s="1"/>
  <c r="AR204" i="7" a="1"/>
  <c r="AR204" i="7" s="1"/>
  <c r="AS204" i="7" a="1"/>
  <c r="AS204" i="7" s="1"/>
  <c r="AT204" i="7" a="1"/>
  <c r="AT204" i="7" s="1"/>
  <c r="AU204" i="7" a="1"/>
  <c r="AU204" i="7" s="1"/>
  <c r="AV204" i="7" a="1"/>
  <c r="AV204" i="7"/>
  <c r="AW204" i="7" a="1"/>
  <c r="AW204" i="7" s="1"/>
  <c r="AX204" i="7" a="1"/>
  <c r="AX204" i="7" s="1"/>
  <c r="AY204" i="7" a="1"/>
  <c r="AY204" i="7" s="1"/>
  <c r="AZ204" i="7" a="1"/>
  <c r="AZ204" i="7" s="1"/>
  <c r="BA204" i="7" a="1"/>
  <c r="BA204" i="7" s="1"/>
  <c r="BB204" i="7" a="1"/>
  <c r="BB204" i="7" s="1"/>
  <c r="BC204" i="7" a="1"/>
  <c r="BC204" i="7" s="1"/>
  <c r="BD204" i="7" a="1"/>
  <c r="BD204" i="7" s="1"/>
  <c r="BE204" i="7" a="1"/>
  <c r="BE204" i="7" s="1"/>
  <c r="BF204" i="7" a="1"/>
  <c r="BF204" i="7" s="1"/>
  <c r="BG204" i="7" a="1"/>
  <c r="BG204" i="7" s="1"/>
  <c r="BH204" i="7" a="1"/>
  <c r="BH204" i="7" s="1"/>
  <c r="BI204" i="7" a="1"/>
  <c r="BI204" i="7" s="1"/>
  <c r="BJ204" i="7" a="1"/>
  <c r="BJ204" i="7" s="1"/>
  <c r="BK204" i="7" a="1"/>
  <c r="BK204" i="7" s="1"/>
  <c r="BL204" i="7" a="1"/>
  <c r="BL204" i="7" s="1"/>
  <c r="BM204" i="7" a="1"/>
  <c r="BM204" i="7" s="1"/>
  <c r="BN204" i="7" a="1"/>
  <c r="BN204" i="7" s="1"/>
  <c r="BO204" i="7" a="1"/>
  <c r="BO204" i="7" s="1"/>
  <c r="BP204" i="7" a="1"/>
  <c r="BP204" i="7" s="1"/>
  <c r="BQ204" i="7" a="1"/>
  <c r="BQ204" i="7" s="1"/>
  <c r="BR204" i="7" a="1"/>
  <c r="BR204" i="7" s="1"/>
  <c r="BS204" i="7" a="1"/>
  <c r="BS204" i="7" s="1"/>
  <c r="BT204" i="7" a="1"/>
  <c r="BT204" i="7" s="1"/>
  <c r="BU204" i="7" a="1"/>
  <c r="BU204" i="7" s="1"/>
  <c r="BV204" i="7" a="1"/>
  <c r="BV204" i="7" s="1"/>
  <c r="BW204" i="7" a="1"/>
  <c r="BW204" i="7" s="1"/>
  <c r="BX204" i="7" a="1"/>
  <c r="BX204" i="7" s="1"/>
  <c r="BY204" i="7" a="1"/>
  <c r="BY204" i="7" s="1"/>
  <c r="BZ204" i="7" a="1"/>
  <c r="BZ204" i="7" s="1"/>
  <c r="CA204" i="7" a="1"/>
  <c r="CA204" i="7" s="1"/>
  <c r="CB204" i="7" a="1"/>
  <c r="CB204" i="7" s="1"/>
  <c r="CC204" i="7" a="1"/>
  <c r="CC204" i="7" s="1"/>
  <c r="CD204" i="7" a="1"/>
  <c r="CD204" i="7" s="1"/>
  <c r="CE204" i="7" a="1"/>
  <c r="CE204" i="7" s="1"/>
  <c r="CF204" i="7" a="1"/>
  <c r="CF204" i="7" s="1"/>
  <c r="CG204" i="7" a="1"/>
  <c r="CG204" i="7" s="1"/>
  <c r="CH204" i="7" a="1"/>
  <c r="CH204" i="7" s="1"/>
  <c r="CI204" i="7" a="1"/>
  <c r="CI204" i="7" s="1"/>
  <c r="CJ204" i="7" a="1"/>
  <c r="CJ204" i="7" s="1"/>
  <c r="CK204" i="7" a="1"/>
  <c r="CK204" i="7" s="1"/>
  <c r="CL204" i="7" a="1"/>
  <c r="CL204" i="7" s="1"/>
  <c r="CM204" i="7" a="1"/>
  <c r="CM204" i="7" s="1"/>
  <c r="W205" i="7" a="1"/>
  <c r="W205" i="7" s="1"/>
  <c r="X205" i="7" a="1"/>
  <c r="X205" i="7" s="1"/>
  <c r="Y205" i="7" a="1"/>
  <c r="Y205" i="7" s="1"/>
  <c r="Z205" i="7" a="1"/>
  <c r="Z205" i="7" s="1"/>
  <c r="AA205" i="7" a="1"/>
  <c r="AA205" i="7" s="1"/>
  <c r="AB205" i="7" a="1"/>
  <c r="AB205" i="7" s="1"/>
  <c r="AC205" i="7" a="1"/>
  <c r="AC205" i="7" s="1"/>
  <c r="AD205" i="7" a="1"/>
  <c r="AD205" i="7" s="1"/>
  <c r="AE205" i="7" a="1"/>
  <c r="AE205" i="7" s="1"/>
  <c r="AF205" i="7" a="1"/>
  <c r="AF205" i="7" s="1"/>
  <c r="AG205" i="7" a="1"/>
  <c r="AG205" i="7" s="1"/>
  <c r="AH205" i="7" a="1"/>
  <c r="AH205" i="7" s="1"/>
  <c r="AI205" i="7" a="1"/>
  <c r="AI205" i="7" s="1"/>
  <c r="AJ205" i="7" a="1"/>
  <c r="AJ205" i="7" s="1"/>
  <c r="AK205" i="7" a="1"/>
  <c r="AK205" i="7" s="1"/>
  <c r="AL205" i="7" a="1"/>
  <c r="AL205" i="7" s="1"/>
  <c r="AM205" i="7" a="1"/>
  <c r="AM205" i="7" s="1"/>
  <c r="AN205" i="7" a="1"/>
  <c r="AN205" i="7" s="1"/>
  <c r="AO205" i="7" a="1"/>
  <c r="AO205" i="7" s="1"/>
  <c r="AP205" i="7" a="1"/>
  <c r="AP205" i="7" s="1"/>
  <c r="AQ205" i="7" a="1"/>
  <c r="AQ205" i="7" s="1"/>
  <c r="AR205" i="7" a="1"/>
  <c r="AR205" i="7" s="1"/>
  <c r="AS205" i="7" a="1"/>
  <c r="AS205" i="7" s="1"/>
  <c r="AT205" i="7" a="1"/>
  <c r="AT205" i="7" s="1"/>
  <c r="AU205" i="7" a="1"/>
  <c r="AU205" i="7" s="1"/>
  <c r="AV205" i="7" a="1"/>
  <c r="AV205" i="7" s="1"/>
  <c r="AW205" i="7" a="1"/>
  <c r="AW205" i="7" s="1"/>
  <c r="AX205" i="7" a="1"/>
  <c r="AX205" i="7" s="1"/>
  <c r="AY205" i="7" a="1"/>
  <c r="AY205" i="7" s="1"/>
  <c r="AZ205" i="7" a="1"/>
  <c r="AZ205" i="7" s="1"/>
  <c r="BA205" i="7" a="1"/>
  <c r="BA205" i="7" s="1"/>
  <c r="BB205" i="7" a="1"/>
  <c r="BB205" i="7" s="1"/>
  <c r="BC205" i="7" a="1"/>
  <c r="BC205" i="7" s="1"/>
  <c r="BD205" i="7" a="1"/>
  <c r="BD205" i="7" s="1"/>
  <c r="BE205" i="7" a="1"/>
  <c r="BE205" i="7" s="1"/>
  <c r="BF205" i="7" a="1"/>
  <c r="BF205" i="7" s="1"/>
  <c r="BG205" i="7" a="1"/>
  <c r="BG205" i="7" s="1"/>
  <c r="BH205" i="7" a="1"/>
  <c r="BH205" i="7" s="1"/>
  <c r="BI205" i="7" a="1"/>
  <c r="BI205" i="7" s="1"/>
  <c r="BJ205" i="7" a="1"/>
  <c r="BJ205" i="7" s="1"/>
  <c r="BK205" i="7" a="1"/>
  <c r="BK205" i="7" s="1"/>
  <c r="BL205" i="7" a="1"/>
  <c r="BL205" i="7" s="1"/>
  <c r="BM205" i="7" a="1"/>
  <c r="BM205" i="7" s="1"/>
  <c r="BN205" i="7" a="1"/>
  <c r="BN205" i="7" s="1"/>
  <c r="BO205" i="7" a="1"/>
  <c r="BO205" i="7" s="1"/>
  <c r="BP205" i="7" a="1"/>
  <c r="BP205" i="7" s="1"/>
  <c r="BQ205" i="7" a="1"/>
  <c r="BQ205" i="7" s="1"/>
  <c r="BR205" i="7" a="1"/>
  <c r="BR205" i="7" s="1"/>
  <c r="BS205" i="7" a="1"/>
  <c r="BS205" i="7" s="1"/>
  <c r="BT205" i="7" a="1"/>
  <c r="BT205" i="7" s="1"/>
  <c r="BU205" i="7" a="1"/>
  <c r="BU205" i="7" s="1"/>
  <c r="BV205" i="7" a="1"/>
  <c r="BV205" i="7" s="1"/>
  <c r="BW205" i="7" a="1"/>
  <c r="BW205" i="7" s="1"/>
  <c r="BX205" i="7" a="1"/>
  <c r="BX205" i="7" s="1"/>
  <c r="BY205" i="7" a="1"/>
  <c r="BY205" i="7" s="1"/>
  <c r="BZ205" i="7" a="1"/>
  <c r="BZ205" i="7" s="1"/>
  <c r="CA205" i="7" a="1"/>
  <c r="CA205" i="7" s="1"/>
  <c r="CB205" i="7" a="1"/>
  <c r="CB205" i="7" s="1"/>
  <c r="CC205" i="7" a="1"/>
  <c r="CC205" i="7" s="1"/>
  <c r="CD205" i="7" a="1"/>
  <c r="CD205" i="7" s="1"/>
  <c r="CE205" i="7" a="1"/>
  <c r="CE205" i="7"/>
  <c r="CF205" i="7" a="1"/>
  <c r="CF205" i="7" s="1"/>
  <c r="CG205" i="7" a="1"/>
  <c r="CG205" i="7" s="1"/>
  <c r="CH205" i="7" a="1"/>
  <c r="CH205" i="7" s="1"/>
  <c r="CI205" i="7" a="1"/>
  <c r="CI205" i="7" s="1"/>
  <c r="CJ205" i="7" a="1"/>
  <c r="CJ205" i="7" s="1"/>
  <c r="CK205" i="7" a="1"/>
  <c r="CK205" i="7" s="1"/>
  <c r="CL205" i="7" a="1"/>
  <c r="CL205" i="7" s="1"/>
  <c r="CM205" i="7" a="1"/>
  <c r="CM205" i="7" s="1"/>
  <c r="W206" i="7" a="1"/>
  <c r="W206" i="7" s="1"/>
  <c r="X206" i="7" a="1"/>
  <c r="X206" i="7" s="1"/>
  <c r="Y206" i="7" a="1"/>
  <c r="Y206" i="7" s="1"/>
  <c r="Z206" i="7" a="1"/>
  <c r="Z206" i="7"/>
  <c r="AA206" i="7" a="1"/>
  <c r="AA206" i="7" s="1"/>
  <c r="AB206" i="7" a="1"/>
  <c r="AB206" i="7"/>
  <c r="AC206" i="7" a="1"/>
  <c r="AC206" i="7" s="1"/>
  <c r="AD206" i="7" a="1"/>
  <c r="AD206" i="7" s="1"/>
  <c r="AE206" i="7" a="1"/>
  <c r="AE206" i="7" s="1"/>
  <c r="AF206" i="7" a="1"/>
  <c r="AF206" i="7" s="1"/>
  <c r="AG206" i="7" a="1"/>
  <c r="AG206" i="7" s="1"/>
  <c r="AH206" i="7" a="1"/>
  <c r="AH206" i="7" s="1"/>
  <c r="AI206" i="7" a="1"/>
  <c r="AI206" i="7" s="1"/>
  <c r="AJ206" i="7" a="1"/>
  <c r="AJ206" i="7" s="1"/>
  <c r="AK206" i="7" a="1"/>
  <c r="AK206" i="7" s="1"/>
  <c r="AL206" i="7" a="1"/>
  <c r="AL206" i="7" s="1"/>
  <c r="AM206" i="7" a="1"/>
  <c r="AM206" i="7" s="1"/>
  <c r="AN206" i="7" a="1"/>
  <c r="AN206" i="7" s="1"/>
  <c r="AO206" i="7" a="1"/>
  <c r="AO206" i="7" s="1"/>
  <c r="AP206" i="7" a="1"/>
  <c r="AP206" i="7" s="1"/>
  <c r="AQ206" i="7" a="1"/>
  <c r="AQ206" i="7" s="1"/>
  <c r="AR206" i="7" a="1"/>
  <c r="AR206" i="7" s="1"/>
  <c r="AS206" i="7" a="1"/>
  <c r="AS206" i="7" s="1"/>
  <c r="AT206" i="7" a="1"/>
  <c r="AT206" i="7" s="1"/>
  <c r="AU206" i="7" a="1"/>
  <c r="AU206" i="7" s="1"/>
  <c r="AV206" i="7" a="1"/>
  <c r="AV206" i="7" s="1"/>
  <c r="AW206" i="7" a="1"/>
  <c r="AW206" i="7" s="1"/>
  <c r="AX206" i="7" a="1"/>
  <c r="AX206" i="7" s="1"/>
  <c r="AY206" i="7" a="1"/>
  <c r="AY206" i="7" s="1"/>
  <c r="AZ206" i="7" a="1"/>
  <c r="AZ206" i="7" s="1"/>
  <c r="BA206" i="7" a="1"/>
  <c r="BA206" i="7" s="1"/>
  <c r="BB206" i="7" a="1"/>
  <c r="BB206" i="7" s="1"/>
  <c r="BC206" i="7" a="1"/>
  <c r="BC206" i="7" s="1"/>
  <c r="BD206" i="7" a="1"/>
  <c r="BD206" i="7" s="1"/>
  <c r="BE206" i="7" a="1"/>
  <c r="BE206" i="7" s="1"/>
  <c r="BF206" i="7" a="1"/>
  <c r="BF206" i="7" s="1"/>
  <c r="BG206" i="7" a="1"/>
  <c r="BG206" i="7" s="1"/>
  <c r="BH206" i="7" a="1"/>
  <c r="BH206" i="7" s="1"/>
  <c r="BI206" i="7" a="1"/>
  <c r="BI206" i="7" s="1"/>
  <c r="BJ206" i="7" a="1"/>
  <c r="BJ206" i="7" s="1"/>
  <c r="BK206" i="7" a="1"/>
  <c r="BK206" i="7" s="1"/>
  <c r="BL206" i="7" a="1"/>
  <c r="BL206" i="7" s="1"/>
  <c r="BM206" i="7" a="1"/>
  <c r="BM206" i="7" s="1"/>
  <c r="BN206" i="7" a="1"/>
  <c r="BN206" i="7" s="1"/>
  <c r="BO206" i="7" a="1"/>
  <c r="BO206" i="7" s="1"/>
  <c r="BP206" i="7" a="1"/>
  <c r="BP206" i="7" s="1"/>
  <c r="BQ206" i="7" a="1"/>
  <c r="BQ206" i="7" s="1"/>
  <c r="BR206" i="7" a="1"/>
  <c r="BR206" i="7" s="1"/>
  <c r="BS206" i="7" a="1"/>
  <c r="BS206" i="7" s="1"/>
  <c r="BT206" i="7" a="1"/>
  <c r="BT206" i="7" s="1"/>
  <c r="BU206" i="7" a="1"/>
  <c r="BU206" i="7" s="1"/>
  <c r="BV206" i="7" a="1"/>
  <c r="BV206" i="7" s="1"/>
  <c r="BW206" i="7" a="1"/>
  <c r="BW206" i="7" s="1"/>
  <c r="BX206" i="7" a="1"/>
  <c r="BX206" i="7" s="1"/>
  <c r="BY206" i="7" a="1"/>
  <c r="BY206" i="7" s="1"/>
  <c r="BZ206" i="7" a="1"/>
  <c r="BZ206" i="7" s="1"/>
  <c r="CA206" i="7" a="1"/>
  <c r="CA206" i="7" s="1"/>
  <c r="CB206" i="7" a="1"/>
  <c r="CB206" i="7" s="1"/>
  <c r="CC206" i="7" a="1"/>
  <c r="CC206" i="7" s="1"/>
  <c r="CD206" i="7" a="1"/>
  <c r="CD206" i="7" s="1"/>
  <c r="CE206" i="7" a="1"/>
  <c r="CE206" i="7" s="1"/>
  <c r="CF206" i="7" a="1"/>
  <c r="CF206" i="7" s="1"/>
  <c r="CG206" i="7" a="1"/>
  <c r="CG206" i="7" s="1"/>
  <c r="CH206" i="7" a="1"/>
  <c r="CH206" i="7" s="1"/>
  <c r="CI206" i="7" a="1"/>
  <c r="CI206" i="7" s="1"/>
  <c r="CJ206" i="7" a="1"/>
  <c r="CJ206" i="7" s="1"/>
  <c r="CK206" i="7" a="1"/>
  <c r="CK206" i="7" s="1"/>
  <c r="CL206" i="7" a="1"/>
  <c r="CL206" i="7" s="1"/>
  <c r="CM206" i="7" a="1"/>
  <c r="CM206" i="7" s="1"/>
  <c r="W207" i="7" a="1"/>
  <c r="W207" i="7"/>
  <c r="X207" i="7" a="1"/>
  <c r="X207" i="7" s="1"/>
  <c r="Y207" i="7" a="1"/>
  <c r="Y207" i="7" s="1"/>
  <c r="Z207" i="7" a="1"/>
  <c r="Z207" i="7" s="1"/>
  <c r="AA207" i="7" a="1"/>
  <c r="AA207" i="7" s="1"/>
  <c r="AB207" i="7" a="1"/>
  <c r="AB207" i="7" s="1"/>
  <c r="AC207" i="7" a="1"/>
  <c r="AC207" i="7" s="1"/>
  <c r="AD207" i="7" a="1"/>
  <c r="AD207" i="7" s="1"/>
  <c r="AE207" i="7" a="1"/>
  <c r="AE207" i="7" s="1"/>
  <c r="AF207" i="7" a="1"/>
  <c r="AF207" i="7" s="1"/>
  <c r="AG207" i="7" a="1"/>
  <c r="AG207" i="7" s="1"/>
  <c r="AH207" i="7" a="1"/>
  <c r="AH207" i="7" s="1"/>
  <c r="AI207" i="7" a="1"/>
  <c r="AI207" i="7" s="1"/>
  <c r="AJ207" i="7" a="1"/>
  <c r="AJ207" i="7" s="1"/>
  <c r="AK207" i="7" a="1"/>
  <c r="AK207" i="7" s="1"/>
  <c r="AL207" i="7" a="1"/>
  <c r="AL207" i="7" s="1"/>
  <c r="AM207" i="7" a="1"/>
  <c r="AM207" i="7" s="1"/>
  <c r="AN207" i="7" a="1"/>
  <c r="AN207" i="7" s="1"/>
  <c r="AO207" i="7" a="1"/>
  <c r="AO207" i="7" s="1"/>
  <c r="AP207" i="7" a="1"/>
  <c r="AP207" i="7" s="1"/>
  <c r="AQ207" i="7" a="1"/>
  <c r="AQ207" i="7" s="1"/>
  <c r="AR207" i="7" a="1"/>
  <c r="AR207" i="7" s="1"/>
  <c r="AS207" i="7" a="1"/>
  <c r="AS207" i="7" s="1"/>
  <c r="AT207" i="7" a="1"/>
  <c r="AT207" i="7" s="1"/>
  <c r="AU207" i="7" a="1"/>
  <c r="AU207" i="7" s="1"/>
  <c r="AV207" i="7" a="1"/>
  <c r="AV207" i="7" s="1"/>
  <c r="AW207" i="7" a="1"/>
  <c r="AW207" i="7" s="1"/>
  <c r="AX207" i="7" a="1"/>
  <c r="AX207" i="7" s="1"/>
  <c r="AY207" i="7" a="1"/>
  <c r="AY207" i="7" s="1"/>
  <c r="AZ207" i="7" a="1"/>
  <c r="AZ207" i="7" s="1"/>
  <c r="BA207" i="7" a="1"/>
  <c r="BA207" i="7" s="1"/>
  <c r="BB207" i="7" a="1"/>
  <c r="BB207" i="7" s="1"/>
  <c r="BC207" i="7" a="1"/>
  <c r="BC207" i="7" s="1"/>
  <c r="BD207" i="7" a="1"/>
  <c r="BD207" i="7" s="1"/>
  <c r="BE207" i="7" a="1"/>
  <c r="BE207" i="7" s="1"/>
  <c r="BF207" i="7" a="1"/>
  <c r="BF207" i="7" s="1"/>
  <c r="BG207" i="7" a="1"/>
  <c r="BG207" i="7" s="1"/>
  <c r="BH207" i="7" a="1"/>
  <c r="BH207" i="7" s="1"/>
  <c r="BI207" i="7" a="1"/>
  <c r="BI207" i="7" s="1"/>
  <c r="BJ207" i="7" a="1"/>
  <c r="BJ207" i="7" s="1"/>
  <c r="BK207" i="7" a="1"/>
  <c r="BK207" i="7" s="1"/>
  <c r="BL207" i="7" a="1"/>
  <c r="BL207" i="7" s="1"/>
  <c r="BM207" i="7" a="1"/>
  <c r="BM207" i="7"/>
  <c r="BN207" i="7" a="1"/>
  <c r="BN207" i="7" s="1"/>
  <c r="BO207" i="7" a="1"/>
  <c r="BO207" i="7" s="1"/>
  <c r="BP207" i="7" a="1"/>
  <c r="BP207" i="7" s="1"/>
  <c r="BQ207" i="7" a="1"/>
  <c r="BQ207" i="7" s="1"/>
  <c r="BR207" i="7" a="1"/>
  <c r="BR207" i="7" s="1"/>
  <c r="BS207" i="7" a="1"/>
  <c r="BS207" i="7" s="1"/>
  <c r="BT207" i="7" a="1"/>
  <c r="BT207" i="7" s="1"/>
  <c r="BU207" i="7" a="1"/>
  <c r="BU207" i="7" s="1"/>
  <c r="BV207" i="7" a="1"/>
  <c r="BV207" i="7" s="1"/>
  <c r="BW207" i="7" a="1"/>
  <c r="BW207" i="7" s="1"/>
  <c r="BX207" i="7" a="1"/>
  <c r="BX207" i="7" s="1"/>
  <c r="BY207" i="7" a="1"/>
  <c r="BY207" i="7" s="1"/>
  <c r="BZ207" i="7" a="1"/>
  <c r="BZ207" i="7" s="1"/>
  <c r="CA207" i="7" a="1"/>
  <c r="CA207" i="7" s="1"/>
  <c r="CB207" i="7" a="1"/>
  <c r="CB207" i="7" s="1"/>
  <c r="CC207" i="7" a="1"/>
  <c r="CC207" i="7" s="1"/>
  <c r="CD207" i="7" a="1"/>
  <c r="CD207" i="7" s="1"/>
  <c r="CE207" i="7" a="1"/>
  <c r="CE207" i="7" s="1"/>
  <c r="CF207" i="7" a="1"/>
  <c r="CF207" i="7" s="1"/>
  <c r="CG207" i="7" a="1"/>
  <c r="CG207" i="7" s="1"/>
  <c r="CH207" i="7" a="1"/>
  <c r="CH207" i="7" s="1"/>
  <c r="CI207" i="7" a="1"/>
  <c r="CI207" i="7" s="1"/>
  <c r="CJ207" i="7" a="1"/>
  <c r="CJ207" i="7" s="1"/>
  <c r="CK207" i="7" a="1"/>
  <c r="CK207" i="7" s="1"/>
  <c r="CL207" i="7" a="1"/>
  <c r="CL207" i="7" s="1"/>
  <c r="CM207" i="7" a="1"/>
  <c r="CM207" i="7" s="1"/>
  <c r="W208" i="7" a="1"/>
  <c r="W208" i="7" s="1"/>
  <c r="X208" i="7" a="1"/>
  <c r="X208" i="7" s="1"/>
  <c r="Y208" i="7" a="1"/>
  <c r="Y208" i="7" s="1"/>
  <c r="Z208" i="7" a="1"/>
  <c r="Z208" i="7" s="1"/>
  <c r="AA208" i="7" a="1"/>
  <c r="AA208" i="7"/>
  <c r="AB208" i="7" a="1"/>
  <c r="AB208" i="7" s="1"/>
  <c r="AC208" i="7" a="1"/>
  <c r="AC208" i="7" s="1"/>
  <c r="AD208" i="7" a="1"/>
  <c r="AD208" i="7" s="1"/>
  <c r="AE208" i="7" a="1"/>
  <c r="AE208" i="7" s="1"/>
  <c r="AF208" i="7" a="1"/>
  <c r="AF208" i="7" s="1"/>
  <c r="AG208" i="7" a="1"/>
  <c r="AG208" i="7" s="1"/>
  <c r="AH208" i="7" a="1"/>
  <c r="AH208" i="7" s="1"/>
  <c r="AI208" i="7" a="1"/>
  <c r="AI208" i="7" s="1"/>
  <c r="AJ208" i="7" a="1"/>
  <c r="AJ208" i="7" s="1"/>
  <c r="AK208" i="7" a="1"/>
  <c r="AK208" i="7" s="1"/>
  <c r="AL208" i="7" a="1"/>
  <c r="AL208" i="7" s="1"/>
  <c r="AM208" i="7" a="1"/>
  <c r="AM208" i="7" s="1"/>
  <c r="AN208" i="7" a="1"/>
  <c r="AN208" i="7" s="1"/>
  <c r="AO208" i="7" a="1"/>
  <c r="AO208" i="7" s="1"/>
  <c r="AP208" i="7" a="1"/>
  <c r="AP208" i="7" s="1"/>
  <c r="AQ208" i="7" a="1"/>
  <c r="AQ208" i="7" s="1"/>
  <c r="AR208" i="7" a="1"/>
  <c r="AR208" i="7" s="1"/>
  <c r="AS208" i="7" a="1"/>
  <c r="AS208" i="7" s="1"/>
  <c r="AT208" i="7" a="1"/>
  <c r="AT208" i="7" s="1"/>
  <c r="AU208" i="7" a="1"/>
  <c r="AU208" i="7" s="1"/>
  <c r="AV208" i="7" a="1"/>
  <c r="AV208" i="7" s="1"/>
  <c r="AW208" i="7" a="1"/>
  <c r="AW208" i="7" s="1"/>
  <c r="AX208" i="7" a="1"/>
  <c r="AX208" i="7" s="1"/>
  <c r="AY208" i="7" a="1"/>
  <c r="AY208" i="7" s="1"/>
  <c r="AZ208" i="7" a="1"/>
  <c r="AZ208" i="7" s="1"/>
  <c r="BA208" i="7" a="1"/>
  <c r="BA208" i="7" s="1"/>
  <c r="BB208" i="7" a="1"/>
  <c r="BB208" i="7" s="1"/>
  <c r="BC208" i="7" a="1"/>
  <c r="BC208" i="7" s="1"/>
  <c r="BD208" i="7" a="1"/>
  <c r="BD208" i="7" s="1"/>
  <c r="BE208" i="7" a="1"/>
  <c r="BE208" i="7" s="1"/>
  <c r="BF208" i="7" a="1"/>
  <c r="BF208" i="7" s="1"/>
  <c r="BG208" i="7" a="1"/>
  <c r="BG208" i="7" s="1"/>
  <c r="BH208" i="7" a="1"/>
  <c r="BH208" i="7" s="1"/>
  <c r="BI208" i="7" a="1"/>
  <c r="BI208" i="7" s="1"/>
  <c r="BJ208" i="7" a="1"/>
  <c r="BJ208" i="7" s="1"/>
  <c r="BK208" i="7" a="1"/>
  <c r="BK208" i="7" s="1"/>
  <c r="BL208" i="7" a="1"/>
  <c r="BL208" i="7" s="1"/>
  <c r="BM208" i="7" a="1"/>
  <c r="BM208" i="7" s="1"/>
  <c r="BN208" i="7" a="1"/>
  <c r="BN208" i="7" s="1"/>
  <c r="BO208" i="7" a="1"/>
  <c r="BO208" i="7" s="1"/>
  <c r="BP208" i="7" a="1"/>
  <c r="BP208" i="7" s="1"/>
  <c r="BQ208" i="7" a="1"/>
  <c r="BQ208" i="7" s="1"/>
  <c r="BR208" i="7" a="1"/>
  <c r="BR208" i="7" s="1"/>
  <c r="BS208" i="7" a="1"/>
  <c r="BS208" i="7" s="1"/>
  <c r="BT208" i="7" a="1"/>
  <c r="BT208" i="7" s="1"/>
  <c r="BU208" i="7" a="1"/>
  <c r="BU208" i="7" s="1"/>
  <c r="BV208" i="7" a="1"/>
  <c r="BV208" i="7" s="1"/>
  <c r="BW208" i="7" a="1"/>
  <c r="BW208" i="7" s="1"/>
  <c r="BX208" i="7" a="1"/>
  <c r="BX208" i="7" s="1"/>
  <c r="BY208" i="7" a="1"/>
  <c r="BY208" i="7" s="1"/>
  <c r="BZ208" i="7" a="1"/>
  <c r="BZ208" i="7" s="1"/>
  <c r="CA208" i="7" a="1"/>
  <c r="CA208" i="7" s="1"/>
  <c r="CB208" i="7" a="1"/>
  <c r="CB208" i="7" s="1"/>
  <c r="CC208" i="7" a="1"/>
  <c r="CC208" i="7" s="1"/>
  <c r="CD208" i="7" a="1"/>
  <c r="CD208" i="7" s="1"/>
  <c r="CE208" i="7" a="1"/>
  <c r="CE208" i="7" s="1"/>
  <c r="CF208" i="7" a="1"/>
  <c r="CF208" i="7" s="1"/>
  <c r="CG208" i="7" a="1"/>
  <c r="CG208" i="7" s="1"/>
  <c r="CH208" i="7" a="1"/>
  <c r="CH208" i="7" s="1"/>
  <c r="CI208" i="7" a="1"/>
  <c r="CI208" i="7" s="1"/>
  <c r="CJ208" i="7" a="1"/>
  <c r="CJ208" i="7" s="1"/>
  <c r="CK208" i="7" a="1"/>
  <c r="CK208" i="7" s="1"/>
  <c r="CL208" i="7" a="1"/>
  <c r="CL208" i="7" s="1"/>
  <c r="CM208" i="7" a="1"/>
  <c r="CM208" i="7" s="1"/>
  <c r="W209" i="7" a="1"/>
  <c r="W209" i="7" s="1"/>
  <c r="X209" i="7" a="1"/>
  <c r="X209" i="7" s="1"/>
  <c r="Y209" i="7" a="1"/>
  <c r="Y209" i="7" s="1"/>
  <c r="Z209" i="7" a="1"/>
  <c r="Z209" i="7" s="1"/>
  <c r="AA209" i="7" a="1"/>
  <c r="AA209" i="7" s="1"/>
  <c r="AB209" i="7" a="1"/>
  <c r="AB209" i="7" s="1"/>
  <c r="AC209" i="7" a="1"/>
  <c r="AC209" i="7" s="1"/>
  <c r="AD209" i="7" a="1"/>
  <c r="AD209" i="7" s="1"/>
  <c r="AE209" i="7" a="1"/>
  <c r="AE209" i="7" s="1"/>
  <c r="AF209" i="7" a="1"/>
  <c r="AF209" i="7" s="1"/>
  <c r="AG209" i="7" a="1"/>
  <c r="AG209" i="7" s="1"/>
  <c r="AH209" i="7" a="1"/>
  <c r="AH209" i="7"/>
  <c r="AI209" i="7" a="1"/>
  <c r="AI209" i="7" s="1"/>
  <c r="AJ209" i="7" a="1"/>
  <c r="AJ209" i="7" s="1"/>
  <c r="AK209" i="7" a="1"/>
  <c r="AK209" i="7" s="1"/>
  <c r="AL209" i="7" a="1"/>
  <c r="AL209" i="7" s="1"/>
  <c r="AM209" i="7" a="1"/>
  <c r="AM209" i="7" s="1"/>
  <c r="AN209" i="7" a="1"/>
  <c r="AN209" i="7" s="1"/>
  <c r="AO209" i="7" a="1"/>
  <c r="AO209" i="7" s="1"/>
  <c r="AP209" i="7" a="1"/>
  <c r="AP209" i="7" s="1"/>
  <c r="AQ209" i="7" a="1"/>
  <c r="AQ209" i="7" s="1"/>
  <c r="AR209" i="7" a="1"/>
  <c r="AR209" i="7" s="1"/>
  <c r="AS209" i="7" a="1"/>
  <c r="AS209" i="7" s="1"/>
  <c r="AT209" i="7" a="1"/>
  <c r="AT209" i="7" s="1"/>
  <c r="AU209" i="7" a="1"/>
  <c r="AU209" i="7" s="1"/>
  <c r="AV209" i="7" a="1"/>
  <c r="AV209" i="7" s="1"/>
  <c r="AW209" i="7" a="1"/>
  <c r="AW209" i="7"/>
  <c r="AX209" i="7" a="1"/>
  <c r="AX209" i="7" s="1"/>
  <c r="AY209" i="7" a="1"/>
  <c r="AY209" i="7" s="1"/>
  <c r="AZ209" i="7" a="1"/>
  <c r="AZ209" i="7" s="1"/>
  <c r="BA209" i="7" a="1"/>
  <c r="BA209" i="7" s="1"/>
  <c r="BB209" i="7" a="1"/>
  <c r="BB209" i="7" s="1"/>
  <c r="BC209" i="7" a="1"/>
  <c r="BC209" i="7" s="1"/>
  <c r="BD209" i="7" a="1"/>
  <c r="BD209" i="7" s="1"/>
  <c r="BE209" i="7" a="1"/>
  <c r="BE209" i="7" s="1"/>
  <c r="BF209" i="7" a="1"/>
  <c r="BF209" i="7" s="1"/>
  <c r="BG209" i="7" a="1"/>
  <c r="BG209" i="7" s="1"/>
  <c r="BH209" i="7" a="1"/>
  <c r="BH209" i="7" s="1"/>
  <c r="BI209" i="7" a="1"/>
  <c r="BI209" i="7" s="1"/>
  <c r="BJ209" i="7" a="1"/>
  <c r="BJ209" i="7" s="1"/>
  <c r="BK209" i="7" a="1"/>
  <c r="BK209" i="7" s="1"/>
  <c r="BL209" i="7" a="1"/>
  <c r="BL209" i="7" s="1"/>
  <c r="BM209" i="7" a="1"/>
  <c r="BM209" i="7" s="1"/>
  <c r="BN209" i="7" a="1"/>
  <c r="BN209" i="7" s="1"/>
  <c r="BO209" i="7" a="1"/>
  <c r="BO209" i="7" s="1"/>
  <c r="BP209" i="7" a="1"/>
  <c r="BP209" i="7" s="1"/>
  <c r="BQ209" i="7" a="1"/>
  <c r="BQ209" i="7" s="1"/>
  <c r="BR209" i="7" a="1"/>
  <c r="BR209" i="7" s="1"/>
  <c r="BS209" i="7" a="1"/>
  <c r="BS209" i="7" s="1"/>
  <c r="BT209" i="7" a="1"/>
  <c r="BT209" i="7" s="1"/>
  <c r="BU209" i="7" a="1"/>
  <c r="BU209" i="7" s="1"/>
  <c r="BV209" i="7" a="1"/>
  <c r="BV209" i="7" s="1"/>
  <c r="BW209" i="7" a="1"/>
  <c r="BW209" i="7" s="1"/>
  <c r="BX209" i="7" a="1"/>
  <c r="BX209" i="7" s="1"/>
  <c r="BY209" i="7" a="1"/>
  <c r="BY209" i="7" s="1"/>
  <c r="BZ209" i="7" a="1"/>
  <c r="BZ209" i="7" s="1"/>
  <c r="CA209" i="7" a="1"/>
  <c r="CA209" i="7" s="1"/>
  <c r="CB209" i="7" a="1"/>
  <c r="CB209" i="7" s="1"/>
  <c r="CC209" i="7" a="1"/>
  <c r="CC209" i="7" s="1"/>
  <c r="CD209" i="7" a="1"/>
  <c r="CD209" i="7" s="1"/>
  <c r="CE209" i="7" a="1"/>
  <c r="CE209" i="7" s="1"/>
  <c r="CF209" i="7" a="1"/>
  <c r="CF209" i="7" s="1"/>
  <c r="CG209" i="7" a="1"/>
  <c r="CG209" i="7" s="1"/>
  <c r="CH209" i="7" a="1"/>
  <c r="CH209" i="7" s="1"/>
  <c r="CI209" i="7" a="1"/>
  <c r="CI209" i="7" s="1"/>
  <c r="CJ209" i="7" a="1"/>
  <c r="CJ209" i="7" s="1"/>
  <c r="CK209" i="7" a="1"/>
  <c r="CK209" i="7" s="1"/>
  <c r="CL209" i="7" a="1"/>
  <c r="CL209" i="7" s="1"/>
  <c r="CM209" i="7" a="1"/>
  <c r="CM209" i="7" s="1"/>
  <c r="W210" i="7" a="1"/>
  <c r="W210" i="7" s="1"/>
  <c r="X210" i="7" a="1"/>
  <c r="X210" i="7" s="1"/>
  <c r="Y210" i="7" a="1"/>
  <c r="Y210" i="7" s="1"/>
  <c r="Z210" i="7" a="1"/>
  <c r="Z210" i="7" s="1"/>
  <c r="AA210" i="7" a="1"/>
  <c r="AA210" i="7" s="1"/>
  <c r="AB210" i="7" a="1"/>
  <c r="AB210" i="7" s="1"/>
  <c r="AC210" i="7" a="1"/>
  <c r="AC210" i="7" s="1"/>
  <c r="AD210" i="7" a="1"/>
  <c r="AD210" i="7" s="1"/>
  <c r="AE210" i="7" a="1"/>
  <c r="AE210" i="7" s="1"/>
  <c r="AF210" i="7" a="1"/>
  <c r="AF210" i="7" s="1"/>
  <c r="AG210" i="7" a="1"/>
  <c r="AG210" i="7" s="1"/>
  <c r="AH210" i="7" a="1"/>
  <c r="AH210" i="7" s="1"/>
  <c r="AI210" i="7" a="1"/>
  <c r="AI210" i="7" s="1"/>
  <c r="AJ210" i="7" a="1"/>
  <c r="AJ210" i="7" s="1"/>
  <c r="AK210" i="7" a="1"/>
  <c r="AK210" i="7" s="1"/>
  <c r="AL210" i="7" a="1"/>
  <c r="AL210" i="7" s="1"/>
  <c r="AM210" i="7" a="1"/>
  <c r="AM210" i="7" s="1"/>
  <c r="AN210" i="7" a="1"/>
  <c r="AN210" i="7" s="1"/>
  <c r="AO210" i="7" a="1"/>
  <c r="AO210" i="7" s="1"/>
  <c r="AP210" i="7" a="1"/>
  <c r="AP210" i="7" s="1"/>
  <c r="AQ210" i="7" a="1"/>
  <c r="AQ210" i="7" s="1"/>
  <c r="AR210" i="7" a="1"/>
  <c r="AR210" i="7" s="1"/>
  <c r="AS210" i="7" a="1"/>
  <c r="AS210" i="7" s="1"/>
  <c r="AT210" i="7" a="1"/>
  <c r="AT210" i="7" s="1"/>
  <c r="AU210" i="7" a="1"/>
  <c r="AU210" i="7" s="1"/>
  <c r="AV210" i="7" a="1"/>
  <c r="AV210" i="7" s="1"/>
  <c r="AW210" i="7" a="1"/>
  <c r="AW210" i="7" s="1"/>
  <c r="AX210" i="7" a="1"/>
  <c r="AX210" i="7" s="1"/>
  <c r="AY210" i="7" a="1"/>
  <c r="AY210" i="7" s="1"/>
  <c r="AZ210" i="7" a="1"/>
  <c r="AZ210" i="7" s="1"/>
  <c r="BA210" i="7" a="1"/>
  <c r="BA210" i="7" s="1"/>
  <c r="BB210" i="7" a="1"/>
  <c r="BB210" i="7" s="1"/>
  <c r="BC210" i="7" a="1"/>
  <c r="BC210" i="7" s="1"/>
  <c r="BD210" i="7" a="1"/>
  <c r="BD210" i="7" s="1"/>
  <c r="BE210" i="7" a="1"/>
  <c r="BE210" i="7" s="1"/>
  <c r="BF210" i="7" a="1"/>
  <c r="BF210" i="7" s="1"/>
  <c r="BG210" i="7" a="1"/>
  <c r="BG210" i="7" s="1"/>
  <c r="BH210" i="7" a="1"/>
  <c r="BH210" i="7" s="1"/>
  <c r="BI210" i="7" a="1"/>
  <c r="BI210" i="7" s="1"/>
  <c r="BJ210" i="7" a="1"/>
  <c r="BJ210" i="7" s="1"/>
  <c r="BK210" i="7" a="1"/>
  <c r="BK210" i="7" s="1"/>
  <c r="BL210" i="7" a="1"/>
  <c r="BL210" i="7" s="1"/>
  <c r="BM210" i="7" a="1"/>
  <c r="BM210" i="7" s="1"/>
  <c r="BN210" i="7" a="1"/>
  <c r="BN210" i="7" s="1"/>
  <c r="BO210" i="7" a="1"/>
  <c r="BO210" i="7" s="1"/>
  <c r="BP210" i="7" a="1"/>
  <c r="BP210" i="7" s="1"/>
  <c r="BQ210" i="7" a="1"/>
  <c r="BQ210" i="7" s="1"/>
  <c r="BR210" i="7" a="1"/>
  <c r="BR210" i="7" s="1"/>
  <c r="BS210" i="7" a="1"/>
  <c r="BS210" i="7" s="1"/>
  <c r="BT210" i="7" a="1"/>
  <c r="BT210" i="7" s="1"/>
  <c r="BU210" i="7" a="1"/>
  <c r="BU210" i="7" s="1"/>
  <c r="BV210" i="7" a="1"/>
  <c r="BV210" i="7" s="1"/>
  <c r="BW210" i="7" a="1"/>
  <c r="BW210" i="7" s="1"/>
  <c r="BX210" i="7" a="1"/>
  <c r="BX210" i="7" s="1"/>
  <c r="BY210" i="7" a="1"/>
  <c r="BY210" i="7" s="1"/>
  <c r="BZ210" i="7" a="1"/>
  <c r="BZ210" i="7" s="1"/>
  <c r="CA210" i="7" a="1"/>
  <c r="CA210" i="7" s="1"/>
  <c r="CB210" i="7" a="1"/>
  <c r="CB210" i="7" s="1"/>
  <c r="CC210" i="7" a="1"/>
  <c r="CC210" i="7" s="1"/>
  <c r="CD210" i="7" a="1"/>
  <c r="CD210" i="7" s="1"/>
  <c r="CE210" i="7" a="1"/>
  <c r="CE210" i="7" s="1"/>
  <c r="CF210" i="7" a="1"/>
  <c r="CF210" i="7" s="1"/>
  <c r="CG210" i="7" a="1"/>
  <c r="CG210" i="7" s="1"/>
  <c r="CH210" i="7" a="1"/>
  <c r="CH210" i="7" s="1"/>
  <c r="CI210" i="7" a="1"/>
  <c r="CI210" i="7" s="1"/>
  <c r="CJ210" i="7" a="1"/>
  <c r="CJ210" i="7" s="1"/>
  <c r="CK210" i="7" a="1"/>
  <c r="CK210" i="7" s="1"/>
  <c r="CL210" i="7" a="1"/>
  <c r="CL210" i="7" s="1"/>
  <c r="CM210" i="7" a="1"/>
  <c r="CM210" i="7" s="1"/>
  <c r="W211" i="7" a="1"/>
  <c r="W211" i="7" s="1"/>
  <c r="X211" i="7" a="1"/>
  <c r="X211" i="7" s="1"/>
  <c r="Y211" i="7" a="1"/>
  <c r="Y211" i="7" s="1"/>
  <c r="Z211" i="7" a="1"/>
  <c r="Z211" i="7" s="1"/>
  <c r="AA211" i="7" a="1"/>
  <c r="AA211" i="7" s="1"/>
  <c r="AB211" i="7" a="1"/>
  <c r="AB211" i="7" s="1"/>
  <c r="AC211" i="7" a="1"/>
  <c r="AC211" i="7" s="1"/>
  <c r="AD211" i="7" a="1"/>
  <c r="AD211" i="7" s="1"/>
  <c r="AE211" i="7" a="1"/>
  <c r="AE211" i="7" s="1"/>
  <c r="AF211" i="7" a="1"/>
  <c r="AF211" i="7" s="1"/>
  <c r="AG211" i="7" a="1"/>
  <c r="AG211" i="7" s="1"/>
  <c r="AH211" i="7" a="1"/>
  <c r="AH211" i="7" s="1"/>
  <c r="AI211" i="7" a="1"/>
  <c r="AI211" i="7" s="1"/>
  <c r="AJ211" i="7" a="1"/>
  <c r="AJ211" i="7" s="1"/>
  <c r="AK211" i="7" a="1"/>
  <c r="AK211" i="7" s="1"/>
  <c r="AL211" i="7" a="1"/>
  <c r="AL211" i="7" s="1"/>
  <c r="AM211" i="7" a="1"/>
  <c r="AM211" i="7" s="1"/>
  <c r="AN211" i="7" a="1"/>
  <c r="AN211" i="7" s="1"/>
  <c r="AO211" i="7" a="1"/>
  <c r="AO211" i="7" s="1"/>
  <c r="AP211" i="7" a="1"/>
  <c r="AP211" i="7" s="1"/>
  <c r="AQ211" i="7" a="1"/>
  <c r="AQ211" i="7" s="1"/>
  <c r="AR211" i="7" a="1"/>
  <c r="AR211" i="7" s="1"/>
  <c r="AS211" i="7" a="1"/>
  <c r="AS211" i="7" s="1"/>
  <c r="AT211" i="7" a="1"/>
  <c r="AT211" i="7" s="1"/>
  <c r="AU211" i="7" a="1"/>
  <c r="AU211" i="7" s="1"/>
  <c r="AV211" i="7" a="1"/>
  <c r="AV211" i="7" s="1"/>
  <c r="AW211" i="7" a="1"/>
  <c r="AW211" i="7" s="1"/>
  <c r="AX211" i="7" a="1"/>
  <c r="AX211" i="7" s="1"/>
  <c r="AY211" i="7" a="1"/>
  <c r="AY211" i="7" s="1"/>
  <c r="AZ211" i="7" a="1"/>
  <c r="AZ211" i="7" s="1"/>
  <c r="BA211" i="7" a="1"/>
  <c r="BA211" i="7" s="1"/>
  <c r="BB211" i="7" a="1"/>
  <c r="BB211" i="7" s="1"/>
  <c r="BC211" i="7" a="1"/>
  <c r="BC211" i="7" s="1"/>
  <c r="BD211" i="7" a="1"/>
  <c r="BD211" i="7" s="1"/>
  <c r="BE211" i="7" a="1"/>
  <c r="BE211" i="7" s="1"/>
  <c r="BF211" i="7" a="1"/>
  <c r="BF211" i="7" s="1"/>
  <c r="BG211" i="7" a="1"/>
  <c r="BG211" i="7" s="1"/>
  <c r="BH211" i="7" a="1"/>
  <c r="BH211" i="7" s="1"/>
  <c r="BI211" i="7" a="1"/>
  <c r="BI211" i="7" s="1"/>
  <c r="BJ211" i="7" a="1"/>
  <c r="BJ211" i="7" s="1"/>
  <c r="BK211" i="7" a="1"/>
  <c r="BK211" i="7" s="1"/>
  <c r="BL211" i="7" a="1"/>
  <c r="BL211" i="7" s="1"/>
  <c r="BM211" i="7" a="1"/>
  <c r="BM211" i="7" s="1"/>
  <c r="BN211" i="7" a="1"/>
  <c r="BN211" i="7" s="1"/>
  <c r="BO211" i="7" a="1"/>
  <c r="BO211" i="7" s="1"/>
  <c r="BP211" i="7" a="1"/>
  <c r="BP211" i="7" s="1"/>
  <c r="BQ211" i="7" a="1"/>
  <c r="BQ211" i="7" s="1"/>
  <c r="BR211" i="7" a="1"/>
  <c r="BR211" i="7" s="1"/>
  <c r="BS211" i="7" a="1"/>
  <c r="BS211" i="7" s="1"/>
  <c r="BT211" i="7" a="1"/>
  <c r="BT211" i="7" s="1"/>
  <c r="BU211" i="7" a="1"/>
  <c r="BU211" i="7" s="1"/>
  <c r="BV211" i="7" a="1"/>
  <c r="BV211" i="7" s="1"/>
  <c r="BW211" i="7" a="1"/>
  <c r="BW211" i="7" s="1"/>
  <c r="BX211" i="7" a="1"/>
  <c r="BX211" i="7" s="1"/>
  <c r="BY211" i="7" a="1"/>
  <c r="BY211" i="7" s="1"/>
  <c r="BZ211" i="7" a="1"/>
  <c r="BZ211" i="7" s="1"/>
  <c r="CA211" i="7" a="1"/>
  <c r="CA211" i="7" s="1"/>
  <c r="CB211" i="7" a="1"/>
  <c r="CB211" i="7" s="1"/>
  <c r="CC211" i="7" a="1"/>
  <c r="CC211" i="7" s="1"/>
  <c r="CD211" i="7" a="1"/>
  <c r="CD211" i="7" s="1"/>
  <c r="CE211" i="7" a="1"/>
  <c r="CE211" i="7" s="1"/>
  <c r="CF211" i="7" a="1"/>
  <c r="CF211" i="7" s="1"/>
  <c r="CG211" i="7" a="1"/>
  <c r="CG211" i="7" s="1"/>
  <c r="CH211" i="7" a="1"/>
  <c r="CH211" i="7" s="1"/>
  <c r="CI211" i="7" a="1"/>
  <c r="CI211" i="7" s="1"/>
  <c r="CJ211" i="7" a="1"/>
  <c r="CJ211" i="7" s="1"/>
  <c r="CK211" i="7" a="1"/>
  <c r="CK211" i="7"/>
  <c r="CL211" i="7" a="1"/>
  <c r="CL211" i="7" s="1"/>
  <c r="CM211" i="7" a="1"/>
  <c r="CM211" i="7" s="1"/>
  <c r="W212" i="7" a="1"/>
  <c r="W212" i="7" s="1"/>
  <c r="X212" i="7" a="1"/>
  <c r="X212" i="7" s="1"/>
  <c r="Y212" i="7" a="1"/>
  <c r="Y212" i="7" s="1"/>
  <c r="Z212" i="7" a="1"/>
  <c r="Z212" i="7" s="1"/>
  <c r="AA212" i="7" a="1"/>
  <c r="AA212" i="7" s="1"/>
  <c r="AB212" i="7" a="1"/>
  <c r="AB212" i="7" s="1"/>
  <c r="AC212" i="7" a="1"/>
  <c r="AC212" i="7" s="1"/>
  <c r="AD212" i="7" a="1"/>
  <c r="AD212" i="7" s="1"/>
  <c r="AE212" i="7" a="1"/>
  <c r="AE212" i="7" s="1"/>
  <c r="AF212" i="7" a="1"/>
  <c r="AF212" i="7" s="1"/>
  <c r="AG212" i="7" a="1"/>
  <c r="AG212" i="7" s="1"/>
  <c r="AH212" i="7" a="1"/>
  <c r="AH212" i="7" s="1"/>
  <c r="AI212" i="7" a="1"/>
  <c r="AI212" i="7" s="1"/>
  <c r="AJ212" i="7" a="1"/>
  <c r="AJ212" i="7" s="1"/>
  <c r="AK212" i="7" a="1"/>
  <c r="AK212" i="7" s="1"/>
  <c r="AL212" i="7" a="1"/>
  <c r="AL212" i="7" s="1"/>
  <c r="AM212" i="7" a="1"/>
  <c r="AM212" i="7" s="1"/>
  <c r="AN212" i="7" a="1"/>
  <c r="AN212" i="7" s="1"/>
  <c r="AO212" i="7" a="1"/>
  <c r="AO212" i="7" s="1"/>
  <c r="AP212" i="7" a="1"/>
  <c r="AP212" i="7" s="1"/>
  <c r="AQ212" i="7" a="1"/>
  <c r="AQ212" i="7"/>
  <c r="AR212" i="7" a="1"/>
  <c r="AR212" i="7" s="1"/>
  <c r="AS212" i="7" a="1"/>
  <c r="AS212" i="7" s="1"/>
  <c r="AT212" i="7" a="1"/>
  <c r="AT212" i="7" s="1"/>
  <c r="AU212" i="7" a="1"/>
  <c r="AU212" i="7" s="1"/>
  <c r="AV212" i="7" a="1"/>
  <c r="AV212" i="7" s="1"/>
  <c r="AW212" i="7" a="1"/>
  <c r="AW212" i="7" s="1"/>
  <c r="AX212" i="7" a="1"/>
  <c r="AX212" i="7" s="1"/>
  <c r="AY212" i="7" a="1"/>
  <c r="AY212" i="7" s="1"/>
  <c r="AZ212" i="7" a="1"/>
  <c r="AZ212" i="7" s="1"/>
  <c r="BA212" i="7" a="1"/>
  <c r="BA212" i="7" s="1"/>
  <c r="BB212" i="7" a="1"/>
  <c r="BB212" i="7" s="1"/>
  <c r="BC212" i="7" a="1"/>
  <c r="BC212" i="7" s="1"/>
  <c r="BD212" i="7" a="1"/>
  <c r="BD212" i="7" s="1"/>
  <c r="BE212" i="7" a="1"/>
  <c r="BE212" i="7" s="1"/>
  <c r="BF212" i="7" a="1"/>
  <c r="BF212" i="7" s="1"/>
  <c r="BG212" i="7" a="1"/>
  <c r="BG212" i="7" s="1"/>
  <c r="BH212" i="7" a="1"/>
  <c r="BH212" i="7" s="1"/>
  <c r="BI212" i="7" a="1"/>
  <c r="BI212" i="7" s="1"/>
  <c r="BJ212" i="7" a="1"/>
  <c r="BJ212" i="7" s="1"/>
  <c r="BK212" i="7" a="1"/>
  <c r="BK212" i="7" s="1"/>
  <c r="BL212" i="7" a="1"/>
  <c r="BL212" i="7" s="1"/>
  <c r="BM212" i="7" a="1"/>
  <c r="BM212" i="7" s="1"/>
  <c r="BN212" i="7" a="1"/>
  <c r="BN212" i="7" s="1"/>
  <c r="BO212" i="7" a="1"/>
  <c r="BO212" i="7" s="1"/>
  <c r="BP212" i="7" a="1"/>
  <c r="BP212" i="7" s="1"/>
  <c r="BQ212" i="7" a="1"/>
  <c r="BQ212" i="7" s="1"/>
  <c r="BR212" i="7" a="1"/>
  <c r="BR212" i="7" s="1"/>
  <c r="BS212" i="7" a="1"/>
  <c r="BS212" i="7" s="1"/>
  <c r="BT212" i="7" a="1"/>
  <c r="BT212" i="7" s="1"/>
  <c r="BU212" i="7" a="1"/>
  <c r="BU212" i="7" s="1"/>
  <c r="BV212" i="7" a="1"/>
  <c r="BV212" i="7" s="1"/>
  <c r="BW212" i="7" a="1"/>
  <c r="BW212" i="7" s="1"/>
  <c r="BX212" i="7" a="1"/>
  <c r="BX212" i="7" s="1"/>
  <c r="BY212" i="7" a="1"/>
  <c r="BY212" i="7" s="1"/>
  <c r="BZ212" i="7" a="1"/>
  <c r="BZ212" i="7" s="1"/>
  <c r="CA212" i="7" a="1"/>
  <c r="CA212" i="7" s="1"/>
  <c r="CB212" i="7" a="1"/>
  <c r="CB212" i="7" s="1"/>
  <c r="CC212" i="7" a="1"/>
  <c r="CC212" i="7" s="1"/>
  <c r="CD212" i="7" a="1"/>
  <c r="CD212" i="7" s="1"/>
  <c r="CE212" i="7" a="1"/>
  <c r="CE212" i="7" s="1"/>
  <c r="CF212" i="7" a="1"/>
  <c r="CF212" i="7" s="1"/>
  <c r="CG212" i="7" a="1"/>
  <c r="CG212" i="7" s="1"/>
  <c r="CH212" i="7" a="1"/>
  <c r="CH212" i="7" s="1"/>
  <c r="CI212" i="7" a="1"/>
  <c r="CI212" i="7" s="1"/>
  <c r="CJ212" i="7" a="1"/>
  <c r="CJ212" i="7" s="1"/>
  <c r="CK212" i="7" a="1"/>
  <c r="CK212" i="7" s="1"/>
  <c r="CL212" i="7" a="1"/>
  <c r="CL212" i="7" s="1"/>
  <c r="CM212" i="7" a="1"/>
  <c r="CM212" i="7" s="1"/>
  <c r="W213" i="7" a="1"/>
  <c r="W213" i="7" s="1"/>
  <c r="X213" i="7" a="1"/>
  <c r="X213" i="7" s="1"/>
  <c r="Y213" i="7" a="1"/>
  <c r="Y213" i="7" s="1"/>
  <c r="Z213" i="7" a="1"/>
  <c r="Z213" i="7" s="1"/>
  <c r="AA213" i="7" a="1"/>
  <c r="AA213" i="7" s="1"/>
  <c r="AB213" i="7" a="1"/>
  <c r="AB213" i="7" s="1"/>
  <c r="AC213" i="7" a="1"/>
  <c r="AC213" i="7" s="1"/>
  <c r="AD213" i="7" a="1"/>
  <c r="AD213" i="7" s="1"/>
  <c r="AE213" i="7" a="1"/>
  <c r="AE213" i="7" s="1"/>
  <c r="AF213" i="7" a="1"/>
  <c r="AF213" i="7" s="1"/>
  <c r="AG213" i="7" a="1"/>
  <c r="AG213" i="7" s="1"/>
  <c r="AH213" i="7" a="1"/>
  <c r="AH213" i="7" s="1"/>
  <c r="AI213" i="7" a="1"/>
  <c r="AI213" i="7" s="1"/>
  <c r="AJ213" i="7" a="1"/>
  <c r="AJ213" i="7" s="1"/>
  <c r="AK213" i="7" a="1"/>
  <c r="AK213" i="7" s="1"/>
  <c r="AL213" i="7" a="1"/>
  <c r="AL213" i="7" s="1"/>
  <c r="AM213" i="7" a="1"/>
  <c r="AM213" i="7" s="1"/>
  <c r="AN213" i="7" a="1"/>
  <c r="AN213" i="7" s="1"/>
  <c r="AO213" i="7" a="1"/>
  <c r="AO213" i="7" s="1"/>
  <c r="AP213" i="7" a="1"/>
  <c r="AP213" i="7" s="1"/>
  <c r="AQ213" i="7" a="1"/>
  <c r="AQ213" i="7" s="1"/>
  <c r="AR213" i="7" a="1"/>
  <c r="AR213" i="7" s="1"/>
  <c r="AS213" i="7" a="1"/>
  <c r="AS213" i="7" s="1"/>
  <c r="AT213" i="7" a="1"/>
  <c r="AT213" i="7" s="1"/>
  <c r="AU213" i="7" a="1"/>
  <c r="AU213" i="7" s="1"/>
  <c r="AV213" i="7" a="1"/>
  <c r="AV213" i="7" s="1"/>
  <c r="AW213" i="7" a="1"/>
  <c r="AW213" i="7" s="1"/>
  <c r="AX213" i="7" a="1"/>
  <c r="AX213" i="7" s="1"/>
  <c r="AY213" i="7" a="1"/>
  <c r="AY213" i="7" s="1"/>
  <c r="AZ213" i="7" a="1"/>
  <c r="AZ213" i="7" s="1"/>
  <c r="BA213" i="7" a="1"/>
  <c r="BA213" i="7" s="1"/>
  <c r="BB213" i="7" a="1"/>
  <c r="BB213" i="7" s="1"/>
  <c r="BC213" i="7" a="1"/>
  <c r="BC213" i="7" s="1"/>
  <c r="BD213" i="7" a="1"/>
  <c r="BD213" i="7" s="1"/>
  <c r="BE213" i="7" a="1"/>
  <c r="BE213" i="7" s="1"/>
  <c r="BF213" i="7" a="1"/>
  <c r="BF213" i="7" s="1"/>
  <c r="BG213" i="7" a="1"/>
  <c r="BG213" i="7" s="1"/>
  <c r="BH213" i="7" a="1"/>
  <c r="BH213" i="7" s="1"/>
  <c r="BI213" i="7" a="1"/>
  <c r="BI213" i="7" s="1"/>
  <c r="BJ213" i="7" a="1"/>
  <c r="BJ213" i="7" s="1"/>
  <c r="BK213" i="7" a="1"/>
  <c r="BK213" i="7" s="1"/>
  <c r="BL213" i="7" a="1"/>
  <c r="BL213" i="7" s="1"/>
  <c r="BM213" i="7" a="1"/>
  <c r="BM213" i="7" s="1"/>
  <c r="BN213" i="7" a="1"/>
  <c r="BN213" i="7" s="1"/>
  <c r="BO213" i="7" a="1"/>
  <c r="BO213" i="7" s="1"/>
  <c r="BP213" i="7" a="1"/>
  <c r="BP213" i="7" s="1"/>
  <c r="BQ213" i="7" a="1"/>
  <c r="BQ213" i="7" s="1"/>
  <c r="BR213" i="7" a="1"/>
  <c r="BR213" i="7" s="1"/>
  <c r="BS213" i="7" a="1"/>
  <c r="BS213" i="7" s="1"/>
  <c r="BT213" i="7" a="1"/>
  <c r="BT213" i="7" s="1"/>
  <c r="BU213" i="7" a="1"/>
  <c r="BU213" i="7" s="1"/>
  <c r="BV213" i="7" a="1"/>
  <c r="BV213" i="7" s="1"/>
  <c r="BW213" i="7" a="1"/>
  <c r="BW213" i="7" s="1"/>
  <c r="BX213" i="7" a="1"/>
  <c r="BX213" i="7" s="1"/>
  <c r="BY213" i="7" a="1"/>
  <c r="BY213" i="7" s="1"/>
  <c r="BZ213" i="7" a="1"/>
  <c r="BZ213" i="7" s="1"/>
  <c r="CA213" i="7" a="1"/>
  <c r="CA213" i="7" s="1"/>
  <c r="CB213" i="7" a="1"/>
  <c r="CB213" i="7" s="1"/>
  <c r="CC213" i="7" a="1"/>
  <c r="CC213" i="7" s="1"/>
  <c r="CD213" i="7" a="1"/>
  <c r="CD213" i="7" s="1"/>
  <c r="CE213" i="7" a="1"/>
  <c r="CE213" i="7" s="1"/>
  <c r="CF213" i="7" a="1"/>
  <c r="CF213" i="7" s="1"/>
  <c r="CG213" i="7" a="1"/>
  <c r="CG213" i="7" s="1"/>
  <c r="CH213" i="7" a="1"/>
  <c r="CH213" i="7" s="1"/>
  <c r="CI213" i="7" a="1"/>
  <c r="CI213" i="7" s="1"/>
  <c r="CJ213" i="7" a="1"/>
  <c r="CJ213" i="7" s="1"/>
  <c r="CK213" i="7" a="1"/>
  <c r="CK213" i="7" s="1"/>
  <c r="CL213" i="7" a="1"/>
  <c r="CL213" i="7" s="1"/>
  <c r="CM213" i="7" a="1"/>
  <c r="CM213" i="7" s="1"/>
  <c r="W214" i="7" a="1"/>
  <c r="W214" i="7" s="1"/>
  <c r="X214" i="7" a="1"/>
  <c r="X214" i="7" s="1"/>
  <c r="Y214" i="7" a="1"/>
  <c r="Y214" i="7" s="1"/>
  <c r="Z214" i="7" a="1"/>
  <c r="Z214" i="7" s="1"/>
  <c r="AA214" i="7" a="1"/>
  <c r="AA214" i="7" s="1"/>
  <c r="AB214" i="7" a="1"/>
  <c r="AB214" i="7" s="1"/>
  <c r="AC214" i="7" a="1"/>
  <c r="AC214" i="7" s="1"/>
  <c r="AD214" i="7" a="1"/>
  <c r="AD214" i="7"/>
  <c r="AE214" i="7" a="1"/>
  <c r="AE214" i="7" s="1"/>
  <c r="AF214" i="7" a="1"/>
  <c r="AF214" i="7" s="1"/>
  <c r="AG214" i="7" a="1"/>
  <c r="AG214" i="7" s="1"/>
  <c r="AH214" i="7" a="1"/>
  <c r="AH214" i="7" s="1"/>
  <c r="AI214" i="7" a="1"/>
  <c r="AI214" i="7" s="1"/>
  <c r="AJ214" i="7" a="1"/>
  <c r="AJ214" i="7" s="1"/>
  <c r="AK214" i="7" a="1"/>
  <c r="AK214" i="7"/>
  <c r="AL214" i="7" a="1"/>
  <c r="AL214" i="7" s="1"/>
  <c r="AM214" i="7" a="1"/>
  <c r="AM214" i="7" s="1"/>
  <c r="AN214" i="7" a="1"/>
  <c r="AN214" i="7" s="1"/>
  <c r="AO214" i="7" a="1"/>
  <c r="AO214" i="7" s="1"/>
  <c r="AP214" i="7" a="1"/>
  <c r="AP214" i="7" s="1"/>
  <c r="AQ214" i="7" a="1"/>
  <c r="AQ214" i="7" s="1"/>
  <c r="AR214" i="7" a="1"/>
  <c r="AR214" i="7" s="1"/>
  <c r="AS214" i="7" a="1"/>
  <c r="AS214" i="7" s="1"/>
  <c r="AT214" i="7" a="1"/>
  <c r="AT214" i="7" s="1"/>
  <c r="AU214" i="7" a="1"/>
  <c r="AU214" i="7" s="1"/>
  <c r="AV214" i="7" a="1"/>
  <c r="AV214" i="7" s="1"/>
  <c r="AW214" i="7" a="1"/>
  <c r="AW214" i="7" s="1"/>
  <c r="AX214" i="7" a="1"/>
  <c r="AX214" i="7" s="1"/>
  <c r="AY214" i="7" a="1"/>
  <c r="AY214" i="7" s="1"/>
  <c r="AZ214" i="7" a="1"/>
  <c r="AZ214" i="7" s="1"/>
  <c r="BA214" i="7" a="1"/>
  <c r="BA214" i="7" s="1"/>
  <c r="BB214" i="7" a="1"/>
  <c r="BB214" i="7" s="1"/>
  <c r="BC214" i="7" a="1"/>
  <c r="BC214" i="7" s="1"/>
  <c r="BD214" i="7" a="1"/>
  <c r="BD214" i="7" s="1"/>
  <c r="BE214" i="7" a="1"/>
  <c r="BE214" i="7" s="1"/>
  <c r="BF214" i="7" a="1"/>
  <c r="BF214" i="7" s="1"/>
  <c r="BG214" i="7" a="1"/>
  <c r="BG214" i="7" s="1"/>
  <c r="BH214" i="7" a="1"/>
  <c r="BH214" i="7" s="1"/>
  <c r="BI214" i="7" a="1"/>
  <c r="BI214" i="7" s="1"/>
  <c r="BJ214" i="7" a="1"/>
  <c r="BJ214" i="7" s="1"/>
  <c r="BK214" i="7" a="1"/>
  <c r="BK214" i="7" s="1"/>
  <c r="BL214" i="7" a="1"/>
  <c r="BL214" i="7" s="1"/>
  <c r="BM214" i="7" a="1"/>
  <c r="BM214" i="7" s="1"/>
  <c r="BN214" i="7" a="1"/>
  <c r="BN214" i="7" s="1"/>
  <c r="BO214" i="7" a="1"/>
  <c r="BO214" i="7" s="1"/>
  <c r="BP214" i="7" a="1"/>
  <c r="BP214" i="7" s="1"/>
  <c r="BQ214" i="7" a="1"/>
  <c r="BQ214" i="7" s="1"/>
  <c r="BR214" i="7" a="1"/>
  <c r="BR214" i="7" s="1"/>
  <c r="BS214" i="7" a="1"/>
  <c r="BS214" i="7" s="1"/>
  <c r="BT214" i="7" a="1"/>
  <c r="BT214" i="7" s="1"/>
  <c r="BU214" i="7" a="1"/>
  <c r="BU214" i="7" s="1"/>
  <c r="BV214" i="7" a="1"/>
  <c r="BV214" i="7" s="1"/>
  <c r="BW214" i="7" a="1"/>
  <c r="BW214" i="7" s="1"/>
  <c r="BX214" i="7" a="1"/>
  <c r="BX214" i="7" s="1"/>
  <c r="BY214" i="7" a="1"/>
  <c r="BY214" i="7" s="1"/>
  <c r="BZ214" i="7" a="1"/>
  <c r="BZ214" i="7" s="1"/>
  <c r="CA214" i="7" a="1"/>
  <c r="CA214" i="7" s="1"/>
  <c r="CB214" i="7" a="1"/>
  <c r="CB214" i="7" s="1"/>
  <c r="CC214" i="7" a="1"/>
  <c r="CC214" i="7" s="1"/>
  <c r="CD214" i="7" a="1"/>
  <c r="CD214" i="7" s="1"/>
  <c r="CE214" i="7" a="1"/>
  <c r="CE214" i="7" s="1"/>
  <c r="CF214" i="7" a="1"/>
  <c r="CF214" i="7" s="1"/>
  <c r="CG214" i="7" a="1"/>
  <c r="CG214" i="7" s="1"/>
  <c r="CH214" i="7" a="1"/>
  <c r="CH214" i="7" s="1"/>
  <c r="CI214" i="7" a="1"/>
  <c r="CI214" i="7" s="1"/>
  <c r="CJ214" i="7" a="1"/>
  <c r="CJ214" i="7" s="1"/>
  <c r="CK214" i="7" a="1"/>
  <c r="CK214" i="7" s="1"/>
  <c r="CL214" i="7" a="1"/>
  <c r="CL214" i="7" s="1"/>
  <c r="CM214" i="7" a="1"/>
  <c r="CM214" i="7" s="1"/>
  <c r="W215" i="7" a="1"/>
  <c r="W215" i="7" s="1"/>
  <c r="X215" i="7" a="1"/>
  <c r="X215" i="7" s="1"/>
  <c r="Y215" i="7" a="1"/>
  <c r="Y215" i="7" s="1"/>
  <c r="Z215" i="7" a="1"/>
  <c r="Z215" i="7" s="1"/>
  <c r="AA215" i="7" a="1"/>
  <c r="AA215" i="7" s="1"/>
  <c r="AB215" i="7" a="1"/>
  <c r="AB215" i="7" s="1"/>
  <c r="AC215" i="7" a="1"/>
  <c r="AC215" i="7" s="1"/>
  <c r="AD215" i="7" a="1"/>
  <c r="AD215" i="7" s="1"/>
  <c r="AE215" i="7" a="1"/>
  <c r="AE215" i="7" s="1"/>
  <c r="AF215" i="7" a="1"/>
  <c r="AF215" i="7" s="1"/>
  <c r="AG215" i="7" a="1"/>
  <c r="AG215" i="7" s="1"/>
  <c r="AH215" i="7" a="1"/>
  <c r="AH215" i="7" s="1"/>
  <c r="AI215" i="7" a="1"/>
  <c r="AI215" i="7" s="1"/>
  <c r="AJ215" i="7" a="1"/>
  <c r="AJ215" i="7" s="1"/>
  <c r="AK215" i="7" a="1"/>
  <c r="AK215" i="7" s="1"/>
  <c r="AL215" i="7" a="1"/>
  <c r="AL215" i="7" s="1"/>
  <c r="AM215" i="7" a="1"/>
  <c r="AM215" i="7" s="1"/>
  <c r="AN215" i="7" a="1"/>
  <c r="AN215" i="7" s="1"/>
  <c r="AO215" i="7" a="1"/>
  <c r="AO215" i="7" s="1"/>
  <c r="AP215" i="7" a="1"/>
  <c r="AP215" i="7" s="1"/>
  <c r="AQ215" i="7" a="1"/>
  <c r="AQ215" i="7" s="1"/>
  <c r="AR215" i="7" a="1"/>
  <c r="AR215" i="7" s="1"/>
  <c r="AS215" i="7" a="1"/>
  <c r="AS215" i="7" s="1"/>
  <c r="AT215" i="7" a="1"/>
  <c r="AT215" i="7" s="1"/>
  <c r="AU215" i="7" a="1"/>
  <c r="AU215" i="7" s="1"/>
  <c r="AV215" i="7" a="1"/>
  <c r="AV215" i="7" s="1"/>
  <c r="AW215" i="7" a="1"/>
  <c r="AW215" i="7" s="1"/>
  <c r="AX215" i="7" a="1"/>
  <c r="AX215" i="7" s="1"/>
  <c r="AY215" i="7" a="1"/>
  <c r="AY215" i="7" s="1"/>
  <c r="AZ215" i="7" a="1"/>
  <c r="AZ215" i="7" s="1"/>
  <c r="BA215" i="7" a="1"/>
  <c r="BA215" i="7" s="1"/>
  <c r="BB215" i="7" a="1"/>
  <c r="BB215" i="7" s="1"/>
  <c r="BC215" i="7" a="1"/>
  <c r="BC215" i="7" s="1"/>
  <c r="BD215" i="7" a="1"/>
  <c r="BD215" i="7" s="1"/>
  <c r="BE215" i="7" a="1"/>
  <c r="BE215" i="7" s="1"/>
  <c r="BF215" i="7" a="1"/>
  <c r="BF215" i="7" s="1"/>
  <c r="BG215" i="7" a="1"/>
  <c r="BG215" i="7" s="1"/>
  <c r="BH215" i="7" a="1"/>
  <c r="BH215" i="7" s="1"/>
  <c r="BI215" i="7" a="1"/>
  <c r="BI215" i="7" s="1"/>
  <c r="BJ215" i="7" a="1"/>
  <c r="BJ215" i="7" s="1"/>
  <c r="BK215" i="7" a="1"/>
  <c r="BK215" i="7" s="1"/>
  <c r="BL215" i="7" a="1"/>
  <c r="BL215" i="7" s="1"/>
  <c r="BM215" i="7" a="1"/>
  <c r="BM215" i="7" s="1"/>
  <c r="BN215" i="7" a="1"/>
  <c r="BN215" i="7" s="1"/>
  <c r="BO215" i="7" a="1"/>
  <c r="BO215" i="7" s="1"/>
  <c r="BP215" i="7" a="1"/>
  <c r="BP215" i="7" s="1"/>
  <c r="BQ215" i="7" a="1"/>
  <c r="BQ215" i="7" s="1"/>
  <c r="BR215" i="7" a="1"/>
  <c r="BR215" i="7" s="1"/>
  <c r="BS215" i="7" a="1"/>
  <c r="BS215" i="7" s="1"/>
  <c r="BT215" i="7" a="1"/>
  <c r="BT215" i="7" s="1"/>
  <c r="BU215" i="7" a="1"/>
  <c r="BU215" i="7" s="1"/>
  <c r="BV215" i="7" a="1"/>
  <c r="BV215" i="7" s="1"/>
  <c r="BW215" i="7" a="1"/>
  <c r="BW215" i="7" s="1"/>
  <c r="BX215" i="7" a="1"/>
  <c r="BX215" i="7" s="1"/>
  <c r="BY215" i="7" a="1"/>
  <c r="BY215" i="7" s="1"/>
  <c r="BZ215" i="7" a="1"/>
  <c r="BZ215" i="7" s="1"/>
  <c r="CA215" i="7" a="1"/>
  <c r="CA215" i="7" s="1"/>
  <c r="CB215" i="7" a="1"/>
  <c r="CB215" i="7" s="1"/>
  <c r="CC215" i="7" a="1"/>
  <c r="CC215" i="7" s="1"/>
  <c r="CD215" i="7" a="1"/>
  <c r="CD215" i="7" s="1"/>
  <c r="CE215" i="7" a="1"/>
  <c r="CE215" i="7" s="1"/>
  <c r="CF215" i="7" a="1"/>
  <c r="CF215" i="7" s="1"/>
  <c r="CG215" i="7" a="1"/>
  <c r="CG215" i="7" s="1"/>
  <c r="CH215" i="7" a="1"/>
  <c r="CH215" i="7" s="1"/>
  <c r="CI215" i="7" a="1"/>
  <c r="CI215" i="7" s="1"/>
  <c r="CJ215" i="7" a="1"/>
  <c r="CJ215" i="7" s="1"/>
  <c r="CK215" i="7" a="1"/>
  <c r="CK215" i="7" s="1"/>
  <c r="CL215" i="7" a="1"/>
  <c r="CL215" i="7" s="1"/>
  <c r="CM215" i="7" a="1"/>
  <c r="CM215" i="7" s="1"/>
  <c r="W216" i="7" a="1"/>
  <c r="W216" i="7" s="1"/>
  <c r="X216" i="7" a="1"/>
  <c r="X216" i="7" s="1"/>
  <c r="Y216" i="7" a="1"/>
  <c r="Y216" i="7" s="1"/>
  <c r="Z216" i="7" a="1"/>
  <c r="Z216" i="7" s="1"/>
  <c r="AA216" i="7" a="1"/>
  <c r="AA216" i="7" s="1"/>
  <c r="AB216" i="7" a="1"/>
  <c r="AB216" i="7" s="1"/>
  <c r="AC216" i="7" a="1"/>
  <c r="AC216" i="7" s="1"/>
  <c r="AD216" i="7" a="1"/>
  <c r="AD216" i="7" s="1"/>
  <c r="AE216" i="7" a="1"/>
  <c r="AE216" i="7" s="1"/>
  <c r="AF216" i="7" a="1"/>
  <c r="AF216" i="7" s="1"/>
  <c r="AG216" i="7" a="1"/>
  <c r="AG216" i="7" s="1"/>
  <c r="AH216" i="7" a="1"/>
  <c r="AH216" i="7" s="1"/>
  <c r="AI216" i="7" a="1"/>
  <c r="AI216" i="7" s="1"/>
  <c r="AJ216" i="7" a="1"/>
  <c r="AJ216" i="7" s="1"/>
  <c r="AK216" i="7" a="1"/>
  <c r="AK216" i="7" s="1"/>
  <c r="AL216" i="7" a="1"/>
  <c r="AL216" i="7" s="1"/>
  <c r="AM216" i="7" a="1"/>
  <c r="AM216" i="7" s="1"/>
  <c r="AN216" i="7" a="1"/>
  <c r="AN216" i="7" s="1"/>
  <c r="AO216" i="7" a="1"/>
  <c r="AO216" i="7" s="1"/>
  <c r="AP216" i="7" a="1"/>
  <c r="AP216" i="7" s="1"/>
  <c r="AQ216" i="7" a="1"/>
  <c r="AQ216" i="7" s="1"/>
  <c r="AR216" i="7" a="1"/>
  <c r="AR216" i="7" s="1"/>
  <c r="AS216" i="7" a="1"/>
  <c r="AS216" i="7" s="1"/>
  <c r="AT216" i="7" a="1"/>
  <c r="AT216" i="7" s="1"/>
  <c r="AU216" i="7" a="1"/>
  <c r="AU216" i="7"/>
  <c r="AV216" i="7" a="1"/>
  <c r="AV216" i="7" s="1"/>
  <c r="AW216" i="7" a="1"/>
  <c r="AW216" i="7" s="1"/>
  <c r="AX216" i="7" a="1"/>
  <c r="AX216" i="7" s="1"/>
  <c r="AY216" i="7" a="1"/>
  <c r="AY216" i="7" s="1"/>
  <c r="AZ216" i="7" a="1"/>
  <c r="AZ216" i="7" s="1"/>
  <c r="BA216" i="7" a="1"/>
  <c r="BA216" i="7" s="1"/>
  <c r="BB216" i="7" a="1"/>
  <c r="BB216" i="7" s="1"/>
  <c r="BC216" i="7" a="1"/>
  <c r="BC216" i="7" s="1"/>
  <c r="BD216" i="7" a="1"/>
  <c r="BD216" i="7" s="1"/>
  <c r="BE216" i="7" a="1"/>
  <c r="BE216" i="7" s="1"/>
  <c r="BF216" i="7" a="1"/>
  <c r="BF216" i="7" s="1"/>
  <c r="BG216" i="7" a="1"/>
  <c r="BG216" i="7" s="1"/>
  <c r="BH216" i="7" a="1"/>
  <c r="BH216" i="7" s="1"/>
  <c r="BI216" i="7" a="1"/>
  <c r="BI216" i="7" s="1"/>
  <c r="BJ216" i="7" a="1"/>
  <c r="BJ216" i="7" s="1"/>
  <c r="BK216" i="7" a="1"/>
  <c r="BK216" i="7" s="1"/>
  <c r="BL216" i="7" a="1"/>
  <c r="BL216" i="7" s="1"/>
  <c r="BM216" i="7" a="1"/>
  <c r="BM216" i="7" s="1"/>
  <c r="BN216" i="7" a="1"/>
  <c r="BN216" i="7" s="1"/>
  <c r="BO216" i="7" a="1"/>
  <c r="BO216" i="7" s="1"/>
  <c r="BP216" i="7" a="1"/>
  <c r="BP216" i="7" s="1"/>
  <c r="BQ216" i="7" a="1"/>
  <c r="BQ216" i="7" s="1"/>
  <c r="BR216" i="7" a="1"/>
  <c r="BR216" i="7" s="1"/>
  <c r="BS216" i="7" a="1"/>
  <c r="BS216" i="7" s="1"/>
  <c r="BT216" i="7" a="1"/>
  <c r="BT216" i="7" s="1"/>
  <c r="BU216" i="7" a="1"/>
  <c r="BU216" i="7" s="1"/>
  <c r="BV216" i="7" a="1"/>
  <c r="BV216" i="7" s="1"/>
  <c r="BW216" i="7" a="1"/>
  <c r="BW216" i="7" s="1"/>
  <c r="BX216" i="7" a="1"/>
  <c r="BX216" i="7" s="1"/>
  <c r="BY216" i="7" a="1"/>
  <c r="BY216" i="7" s="1"/>
  <c r="BZ216" i="7" a="1"/>
  <c r="BZ216" i="7" s="1"/>
  <c r="CA216" i="7" a="1"/>
  <c r="CA216" i="7" s="1"/>
  <c r="CB216" i="7" a="1"/>
  <c r="CB216" i="7" s="1"/>
  <c r="CC216" i="7" a="1"/>
  <c r="CC216" i="7" s="1"/>
  <c r="CD216" i="7" a="1"/>
  <c r="CD216" i="7" s="1"/>
  <c r="CE216" i="7" a="1"/>
  <c r="CE216" i="7" s="1"/>
  <c r="CF216" i="7" a="1"/>
  <c r="CF216" i="7" s="1"/>
  <c r="CG216" i="7" a="1"/>
  <c r="CG216" i="7" s="1"/>
  <c r="CH216" i="7" a="1"/>
  <c r="CH216" i="7" s="1"/>
  <c r="CI216" i="7" a="1"/>
  <c r="CI216" i="7" s="1"/>
  <c r="CJ216" i="7" a="1"/>
  <c r="CJ216" i="7" s="1"/>
  <c r="CK216" i="7" a="1"/>
  <c r="CK216" i="7" s="1"/>
  <c r="CL216" i="7" a="1"/>
  <c r="CL216" i="7" s="1"/>
  <c r="CM216" i="7" a="1"/>
  <c r="CM216" i="7" s="1"/>
  <c r="W217" i="7" a="1"/>
  <c r="W217" i="7" s="1"/>
  <c r="X217" i="7" a="1"/>
  <c r="X217" i="7" s="1"/>
  <c r="Y217" i="7" a="1"/>
  <c r="Y217" i="7" s="1"/>
  <c r="Z217" i="7" a="1"/>
  <c r="Z217" i="7" s="1"/>
  <c r="AA217" i="7" a="1"/>
  <c r="AA217" i="7" s="1"/>
  <c r="AB217" i="7" a="1"/>
  <c r="AB217" i="7" s="1"/>
  <c r="AC217" i="7" a="1"/>
  <c r="AC217" i="7" s="1"/>
  <c r="AD217" i="7" a="1"/>
  <c r="AD217" i="7" s="1"/>
  <c r="AE217" i="7" a="1"/>
  <c r="AE217" i="7" s="1"/>
  <c r="AF217" i="7" a="1"/>
  <c r="AF217" i="7" s="1"/>
  <c r="AG217" i="7" a="1"/>
  <c r="AG217" i="7" s="1"/>
  <c r="AH217" i="7" a="1"/>
  <c r="AH217" i="7" s="1"/>
  <c r="AI217" i="7" a="1"/>
  <c r="AI217" i="7" s="1"/>
  <c r="AJ217" i="7" a="1"/>
  <c r="AJ217" i="7" s="1"/>
  <c r="AK217" i="7" a="1"/>
  <c r="AK217" i="7" s="1"/>
  <c r="AL217" i="7" a="1"/>
  <c r="AL217" i="7" s="1"/>
  <c r="AM217" i="7" a="1"/>
  <c r="AM217" i="7" s="1"/>
  <c r="AN217" i="7" a="1"/>
  <c r="AN217" i="7" s="1"/>
  <c r="AO217" i="7" a="1"/>
  <c r="AO217" i="7" s="1"/>
  <c r="AP217" i="7" a="1"/>
  <c r="AP217" i="7" s="1"/>
  <c r="AQ217" i="7" a="1"/>
  <c r="AQ217" i="7" s="1"/>
  <c r="AR217" i="7" a="1"/>
  <c r="AR217" i="7" s="1"/>
  <c r="AS217" i="7" a="1"/>
  <c r="AS217" i="7" s="1"/>
  <c r="AT217" i="7" a="1"/>
  <c r="AT217" i="7" s="1"/>
  <c r="AU217" i="7" a="1"/>
  <c r="AU217" i="7" s="1"/>
  <c r="AV217" i="7" a="1"/>
  <c r="AV217" i="7" s="1"/>
  <c r="AW217" i="7" a="1"/>
  <c r="AW217" i="7" s="1"/>
  <c r="AX217" i="7" a="1"/>
  <c r="AX217" i="7" s="1"/>
  <c r="AY217" i="7" a="1"/>
  <c r="AY217" i="7"/>
  <c r="AZ217" i="7" a="1"/>
  <c r="AZ217" i="7" s="1"/>
  <c r="BA217" i="7" a="1"/>
  <c r="BA217" i="7" s="1"/>
  <c r="BB217" i="7" a="1"/>
  <c r="BB217" i="7" s="1"/>
  <c r="BC217" i="7" a="1"/>
  <c r="BC217" i="7" s="1"/>
  <c r="BD217" i="7" a="1"/>
  <c r="BD217" i="7" s="1"/>
  <c r="BE217" i="7" a="1"/>
  <c r="BE217" i="7" s="1"/>
  <c r="BF217" i="7" a="1"/>
  <c r="BF217" i="7" s="1"/>
  <c r="BG217" i="7" a="1"/>
  <c r="BG217" i="7" s="1"/>
  <c r="BH217" i="7" a="1"/>
  <c r="BH217" i="7" s="1"/>
  <c r="BI217" i="7" a="1"/>
  <c r="BI217" i="7" s="1"/>
  <c r="BJ217" i="7" a="1"/>
  <c r="BJ217" i="7" s="1"/>
  <c r="BK217" i="7" a="1"/>
  <c r="BK217" i="7" s="1"/>
  <c r="BL217" i="7" a="1"/>
  <c r="BL217" i="7" s="1"/>
  <c r="BM217" i="7" a="1"/>
  <c r="BM217" i="7" s="1"/>
  <c r="BN217" i="7" a="1"/>
  <c r="BN217" i="7" s="1"/>
  <c r="BO217" i="7" a="1"/>
  <c r="BO217" i="7" s="1"/>
  <c r="BP217" i="7" a="1"/>
  <c r="BP217" i="7" s="1"/>
  <c r="BQ217" i="7" a="1"/>
  <c r="BQ217" i="7" s="1"/>
  <c r="BR217" i="7" a="1"/>
  <c r="BR217" i="7" s="1"/>
  <c r="BS217" i="7" a="1"/>
  <c r="BS217" i="7" s="1"/>
  <c r="BT217" i="7" a="1"/>
  <c r="BT217" i="7" s="1"/>
  <c r="BU217" i="7" a="1"/>
  <c r="BU217" i="7" s="1"/>
  <c r="BV217" i="7" a="1"/>
  <c r="BV217" i="7" s="1"/>
  <c r="BW217" i="7" a="1"/>
  <c r="BW217" i="7" s="1"/>
  <c r="D217" i="7" s="1"/>
  <c r="BX217" i="7" a="1"/>
  <c r="BX217" i="7" s="1"/>
  <c r="BY217" i="7" a="1"/>
  <c r="BY217" i="7" s="1"/>
  <c r="BZ217" i="7" a="1"/>
  <c r="BZ217" i="7" s="1"/>
  <c r="CA217" i="7" a="1"/>
  <c r="CA217" i="7" s="1"/>
  <c r="CB217" i="7" a="1"/>
  <c r="CB217" i="7" s="1"/>
  <c r="CC217" i="7" a="1"/>
  <c r="CC217" i="7" s="1"/>
  <c r="CD217" i="7" a="1"/>
  <c r="CD217" i="7" s="1"/>
  <c r="CE217" i="7" a="1"/>
  <c r="CE217" i="7" s="1"/>
  <c r="CF217" i="7" a="1"/>
  <c r="CF217" i="7" s="1"/>
  <c r="CG217" i="7" a="1"/>
  <c r="CG217" i="7" s="1"/>
  <c r="CH217" i="7" a="1"/>
  <c r="CH217" i="7" s="1"/>
  <c r="CI217" i="7" a="1"/>
  <c r="CI217" i="7" s="1"/>
  <c r="CJ217" i="7" a="1"/>
  <c r="CJ217" i="7" s="1"/>
  <c r="CK217" i="7" a="1"/>
  <c r="CK217" i="7" s="1"/>
  <c r="CL217" i="7" a="1"/>
  <c r="CL217" i="7" s="1"/>
  <c r="CM217" i="7" a="1"/>
  <c r="CM217" i="7" s="1"/>
  <c r="W218" i="7" a="1"/>
  <c r="W218" i="7" s="1"/>
  <c r="X218" i="7" a="1"/>
  <c r="X218" i="7" s="1"/>
  <c r="Y218" i="7" a="1"/>
  <c r="Y218" i="7" s="1"/>
  <c r="Z218" i="7" a="1"/>
  <c r="Z218" i="7" s="1"/>
  <c r="AA218" i="7" a="1"/>
  <c r="AA218" i="7" s="1"/>
  <c r="AB218" i="7" a="1"/>
  <c r="AB218" i="7" s="1"/>
  <c r="AC218" i="7" a="1"/>
  <c r="AC218" i="7" s="1"/>
  <c r="AD218" i="7" a="1"/>
  <c r="AD218" i="7" s="1"/>
  <c r="AE218" i="7" a="1"/>
  <c r="AE218" i="7" s="1"/>
  <c r="AF218" i="7" a="1"/>
  <c r="AF218" i="7" s="1"/>
  <c r="AG218" i="7" a="1"/>
  <c r="AG218" i="7" s="1"/>
  <c r="AH218" i="7" a="1"/>
  <c r="AH218" i="7" s="1"/>
  <c r="AI218" i="7" a="1"/>
  <c r="AI218" i="7" s="1"/>
  <c r="AJ218" i="7" a="1"/>
  <c r="AJ218" i="7" s="1"/>
  <c r="AK218" i="7" a="1"/>
  <c r="AK218" i="7" s="1"/>
  <c r="AL218" i="7" a="1"/>
  <c r="AL218" i="7" s="1"/>
  <c r="AM218" i="7" a="1"/>
  <c r="AM218" i="7" s="1"/>
  <c r="AN218" i="7" a="1"/>
  <c r="AN218" i="7" s="1"/>
  <c r="AO218" i="7" a="1"/>
  <c r="AO218" i="7" s="1"/>
  <c r="AP218" i="7" a="1"/>
  <c r="AP218" i="7" s="1"/>
  <c r="AQ218" i="7" a="1"/>
  <c r="AQ218" i="7" s="1"/>
  <c r="AR218" i="7" a="1"/>
  <c r="AR218" i="7" s="1"/>
  <c r="AS218" i="7" a="1"/>
  <c r="AS218" i="7" s="1"/>
  <c r="AT218" i="7" a="1"/>
  <c r="AT218" i="7" s="1"/>
  <c r="AU218" i="7" a="1"/>
  <c r="AU218" i="7" s="1"/>
  <c r="AV218" i="7" a="1"/>
  <c r="AV218" i="7" s="1"/>
  <c r="AW218" i="7" a="1"/>
  <c r="AW218" i="7" s="1"/>
  <c r="AX218" i="7" a="1"/>
  <c r="AX218" i="7" s="1"/>
  <c r="AY218" i="7" a="1"/>
  <c r="AY218" i="7" s="1"/>
  <c r="AZ218" i="7" a="1"/>
  <c r="AZ218" i="7" s="1"/>
  <c r="BA218" i="7" a="1"/>
  <c r="BA218" i="7" s="1"/>
  <c r="BB218" i="7" a="1"/>
  <c r="BB218" i="7" s="1"/>
  <c r="BC218" i="7" a="1"/>
  <c r="BC218" i="7" s="1"/>
  <c r="BD218" i="7" a="1"/>
  <c r="BD218" i="7" s="1"/>
  <c r="BE218" i="7" a="1"/>
  <c r="BE218" i="7" s="1"/>
  <c r="BF218" i="7" a="1"/>
  <c r="BF218" i="7" s="1"/>
  <c r="BG218" i="7" a="1"/>
  <c r="BG218" i="7" s="1"/>
  <c r="BH218" i="7" a="1"/>
  <c r="BH218" i="7" s="1"/>
  <c r="BI218" i="7" a="1"/>
  <c r="BI218" i="7" s="1"/>
  <c r="BJ218" i="7" a="1"/>
  <c r="BJ218" i="7" s="1"/>
  <c r="BK218" i="7" a="1"/>
  <c r="BK218" i="7" s="1"/>
  <c r="BL218" i="7" a="1"/>
  <c r="BL218" i="7" s="1"/>
  <c r="BM218" i="7" a="1"/>
  <c r="BM218" i="7" s="1"/>
  <c r="BN218" i="7" a="1"/>
  <c r="BN218" i="7" s="1"/>
  <c r="BO218" i="7" a="1"/>
  <c r="BO218" i="7" s="1"/>
  <c r="BP218" i="7" a="1"/>
  <c r="BP218" i="7" s="1"/>
  <c r="BQ218" i="7" a="1"/>
  <c r="BQ218" i="7" s="1"/>
  <c r="D218" i="7" s="1"/>
  <c r="BR218" i="7" a="1"/>
  <c r="BR218" i="7" s="1"/>
  <c r="BS218" i="7" a="1"/>
  <c r="BS218" i="7" s="1"/>
  <c r="BT218" i="7" a="1"/>
  <c r="BT218" i="7" s="1"/>
  <c r="BU218" i="7" a="1"/>
  <c r="BU218" i="7" s="1"/>
  <c r="BV218" i="7" a="1"/>
  <c r="BV218" i="7" s="1"/>
  <c r="BW218" i="7" a="1"/>
  <c r="BW218" i="7" s="1"/>
  <c r="BX218" i="7" a="1"/>
  <c r="BX218" i="7" s="1"/>
  <c r="BY218" i="7" a="1"/>
  <c r="BY218" i="7" s="1"/>
  <c r="BZ218" i="7" a="1"/>
  <c r="BZ218" i="7" s="1"/>
  <c r="CA218" i="7" a="1"/>
  <c r="CA218" i="7" s="1"/>
  <c r="CB218" i="7" a="1"/>
  <c r="CB218" i="7" s="1"/>
  <c r="CC218" i="7" a="1"/>
  <c r="CC218" i="7" s="1"/>
  <c r="CD218" i="7" a="1"/>
  <c r="CD218" i="7" s="1"/>
  <c r="CE218" i="7" a="1"/>
  <c r="CE218" i="7" s="1"/>
  <c r="CF218" i="7" a="1"/>
  <c r="CF218" i="7" s="1"/>
  <c r="CG218" i="7" a="1"/>
  <c r="CG218" i="7" s="1"/>
  <c r="CH218" i="7" a="1"/>
  <c r="CH218" i="7" s="1"/>
  <c r="CI218" i="7" a="1"/>
  <c r="CI218" i="7" s="1"/>
  <c r="CJ218" i="7" a="1"/>
  <c r="CJ218" i="7" s="1"/>
  <c r="CK218" i="7" a="1"/>
  <c r="CK218" i="7" s="1"/>
  <c r="CL218" i="7" a="1"/>
  <c r="CL218" i="7" s="1"/>
  <c r="CM218" i="7" a="1"/>
  <c r="CM218" i="7" s="1"/>
  <c r="W219" i="7" a="1"/>
  <c r="W219" i="7" s="1"/>
  <c r="X219" i="7" a="1"/>
  <c r="X219" i="7" s="1"/>
  <c r="Y219" i="7" a="1"/>
  <c r="Y219" i="7" s="1"/>
  <c r="Z219" i="7" a="1"/>
  <c r="Z219" i="7" s="1"/>
  <c r="AA219" i="7" a="1"/>
  <c r="AA219" i="7" s="1"/>
  <c r="AB219" i="7" a="1"/>
  <c r="AB219" i="7" s="1"/>
  <c r="AC219" i="7" a="1"/>
  <c r="AC219" i="7" s="1"/>
  <c r="AD219" i="7" a="1"/>
  <c r="AD219" i="7" s="1"/>
  <c r="AE219" i="7" a="1"/>
  <c r="AE219" i="7" s="1"/>
  <c r="AF219" i="7" a="1"/>
  <c r="AF219" i="7" s="1"/>
  <c r="AG219" i="7" a="1"/>
  <c r="AG219" i="7" s="1"/>
  <c r="AH219" i="7" a="1"/>
  <c r="AH219" i="7" s="1"/>
  <c r="AI219" i="7" a="1"/>
  <c r="AI219" i="7" s="1"/>
  <c r="AJ219" i="7" a="1"/>
  <c r="AJ219" i="7" s="1"/>
  <c r="AK219" i="7" a="1"/>
  <c r="AK219" i="7" s="1"/>
  <c r="AL219" i="7" a="1"/>
  <c r="AL219" i="7" s="1"/>
  <c r="AM219" i="7" a="1"/>
  <c r="AM219" i="7" s="1"/>
  <c r="AN219" i="7" a="1"/>
  <c r="AN219" i="7" s="1"/>
  <c r="AO219" i="7" a="1"/>
  <c r="AO219" i="7" s="1"/>
  <c r="AP219" i="7" a="1"/>
  <c r="AP219" i="7" s="1"/>
  <c r="AQ219" i="7" a="1"/>
  <c r="AQ219" i="7" s="1"/>
  <c r="AR219" i="7" a="1"/>
  <c r="AR219" i="7" s="1"/>
  <c r="AS219" i="7" a="1"/>
  <c r="AS219" i="7" s="1"/>
  <c r="AT219" i="7" a="1"/>
  <c r="AT219" i="7" s="1"/>
  <c r="AU219" i="7" a="1"/>
  <c r="AU219" i="7" s="1"/>
  <c r="AV219" i="7" a="1"/>
  <c r="AV219" i="7" s="1"/>
  <c r="AW219" i="7" a="1"/>
  <c r="AW219" i="7" s="1"/>
  <c r="AX219" i="7" a="1"/>
  <c r="AX219" i="7" s="1"/>
  <c r="AY219" i="7" a="1"/>
  <c r="AY219" i="7" s="1"/>
  <c r="AZ219" i="7" a="1"/>
  <c r="AZ219" i="7" s="1"/>
  <c r="BA219" i="7" a="1"/>
  <c r="BA219" i="7" s="1"/>
  <c r="BB219" i="7" a="1"/>
  <c r="BB219" i="7" s="1"/>
  <c r="BC219" i="7" a="1"/>
  <c r="BC219" i="7" s="1"/>
  <c r="BD219" i="7" a="1"/>
  <c r="BD219" i="7" s="1"/>
  <c r="BE219" i="7" a="1"/>
  <c r="BE219" i="7" s="1"/>
  <c r="BF219" i="7" a="1"/>
  <c r="BF219" i="7" s="1"/>
  <c r="BG219" i="7" a="1"/>
  <c r="BG219" i="7" s="1"/>
  <c r="BH219" i="7" a="1"/>
  <c r="BH219" i="7" s="1"/>
  <c r="BI219" i="7" a="1"/>
  <c r="BI219" i="7" s="1"/>
  <c r="BJ219" i="7" a="1"/>
  <c r="BJ219" i="7" s="1"/>
  <c r="BK219" i="7" a="1"/>
  <c r="BK219" i="7" s="1"/>
  <c r="BL219" i="7" a="1"/>
  <c r="BL219" i="7" s="1"/>
  <c r="BM219" i="7" a="1"/>
  <c r="BM219" i="7" s="1"/>
  <c r="BN219" i="7" a="1"/>
  <c r="BN219" i="7" s="1"/>
  <c r="BO219" i="7" a="1"/>
  <c r="BO219" i="7" s="1"/>
  <c r="BP219" i="7" a="1"/>
  <c r="BP219" i="7" s="1"/>
  <c r="BQ219" i="7" a="1"/>
  <c r="BQ219" i="7" s="1"/>
  <c r="BR219" i="7" a="1"/>
  <c r="BR219" i="7" s="1"/>
  <c r="BS219" i="7" a="1"/>
  <c r="BS219" i="7" s="1"/>
  <c r="BT219" i="7" a="1"/>
  <c r="BT219" i="7" s="1"/>
  <c r="BU219" i="7" a="1"/>
  <c r="BU219" i="7" s="1"/>
  <c r="BV219" i="7" a="1"/>
  <c r="BV219" i="7" s="1"/>
  <c r="BW219" i="7" a="1"/>
  <c r="BW219" i="7" s="1"/>
  <c r="BX219" i="7" a="1"/>
  <c r="BX219" i="7" s="1"/>
  <c r="BY219" i="7" a="1"/>
  <c r="BY219" i="7" s="1"/>
  <c r="BZ219" i="7" a="1"/>
  <c r="BZ219" i="7" s="1"/>
  <c r="CA219" i="7" a="1"/>
  <c r="CA219" i="7" s="1"/>
  <c r="CB219" i="7" a="1"/>
  <c r="CB219" i="7" s="1"/>
  <c r="CC219" i="7" a="1"/>
  <c r="CC219" i="7" s="1"/>
  <c r="CD219" i="7" a="1"/>
  <c r="CD219" i="7" s="1"/>
  <c r="CE219" i="7" a="1"/>
  <c r="CE219" i="7" s="1"/>
  <c r="CF219" i="7" a="1"/>
  <c r="CF219" i="7" s="1"/>
  <c r="CG219" i="7" a="1"/>
  <c r="CG219" i="7" s="1"/>
  <c r="CH219" i="7" a="1"/>
  <c r="CH219" i="7" s="1"/>
  <c r="CI219" i="7" a="1"/>
  <c r="CI219" i="7" s="1"/>
  <c r="CJ219" i="7" a="1"/>
  <c r="CJ219" i="7" s="1"/>
  <c r="CK219" i="7" a="1"/>
  <c r="CK219" i="7" s="1"/>
  <c r="CL219" i="7" a="1"/>
  <c r="CL219" i="7" s="1"/>
  <c r="CM219" i="7" a="1"/>
  <c r="CM219" i="7" s="1"/>
  <c r="W220" i="7" a="1"/>
  <c r="W220" i="7" s="1"/>
  <c r="X220" i="7" a="1"/>
  <c r="X220" i="7" s="1"/>
  <c r="Y220" i="7" a="1"/>
  <c r="Y220" i="7" s="1"/>
  <c r="Z220" i="7" a="1"/>
  <c r="Z220" i="7" s="1"/>
  <c r="AA220" i="7" a="1"/>
  <c r="AA220" i="7" s="1"/>
  <c r="AB220" i="7" a="1"/>
  <c r="AB220" i="7" s="1"/>
  <c r="AC220" i="7" a="1"/>
  <c r="AC220" i="7" s="1"/>
  <c r="AD220" i="7" a="1"/>
  <c r="AD220" i="7" s="1"/>
  <c r="AE220" i="7" a="1"/>
  <c r="AE220" i="7" s="1"/>
  <c r="AF220" i="7" a="1"/>
  <c r="AF220" i="7" s="1"/>
  <c r="AG220" i="7" a="1"/>
  <c r="AG220" i="7" s="1"/>
  <c r="AH220" i="7" a="1"/>
  <c r="AH220" i="7" s="1"/>
  <c r="AI220" i="7" a="1"/>
  <c r="AI220" i="7" s="1"/>
  <c r="AJ220" i="7" a="1"/>
  <c r="AJ220" i="7" s="1"/>
  <c r="AK220" i="7" a="1"/>
  <c r="AK220" i="7" s="1"/>
  <c r="AL220" i="7" a="1"/>
  <c r="AL220" i="7" s="1"/>
  <c r="AM220" i="7" a="1"/>
  <c r="AM220" i="7" s="1"/>
  <c r="AN220" i="7" a="1"/>
  <c r="AN220" i="7" s="1"/>
  <c r="AO220" i="7" a="1"/>
  <c r="AO220" i="7" s="1"/>
  <c r="AP220" i="7" a="1"/>
  <c r="AP220" i="7" s="1"/>
  <c r="AQ220" i="7" a="1"/>
  <c r="AQ220" i="7" s="1"/>
  <c r="AR220" i="7" a="1"/>
  <c r="AR220" i="7" s="1"/>
  <c r="AS220" i="7" a="1"/>
  <c r="AS220" i="7" s="1"/>
  <c r="AT220" i="7" a="1"/>
  <c r="AT220" i="7" s="1"/>
  <c r="AU220" i="7" a="1"/>
  <c r="AU220" i="7" s="1"/>
  <c r="AV220" i="7" a="1"/>
  <c r="AV220" i="7" s="1"/>
  <c r="AW220" i="7" a="1"/>
  <c r="AW220" i="7" s="1"/>
  <c r="AX220" i="7" a="1"/>
  <c r="AX220" i="7" s="1"/>
  <c r="AY220" i="7" a="1"/>
  <c r="AY220" i="7" s="1"/>
  <c r="AZ220" i="7" a="1"/>
  <c r="AZ220" i="7" s="1"/>
  <c r="BA220" i="7" a="1"/>
  <c r="BA220" i="7" s="1"/>
  <c r="BB220" i="7" a="1"/>
  <c r="BB220" i="7" s="1"/>
  <c r="BC220" i="7" a="1"/>
  <c r="BC220" i="7" s="1"/>
  <c r="BD220" i="7" a="1"/>
  <c r="BD220" i="7" s="1"/>
  <c r="BE220" i="7" a="1"/>
  <c r="BE220" i="7" s="1"/>
  <c r="BF220" i="7" a="1"/>
  <c r="BF220" i="7" s="1"/>
  <c r="BG220" i="7" a="1"/>
  <c r="BG220" i="7" s="1"/>
  <c r="BH220" i="7" a="1"/>
  <c r="BH220" i="7" s="1"/>
  <c r="BI220" i="7" a="1"/>
  <c r="BI220" i="7" s="1"/>
  <c r="BJ220" i="7" a="1"/>
  <c r="BJ220" i="7" s="1"/>
  <c r="BK220" i="7" a="1"/>
  <c r="BK220" i="7" s="1"/>
  <c r="BL220" i="7" a="1"/>
  <c r="BL220" i="7" s="1"/>
  <c r="BM220" i="7" a="1"/>
  <c r="BM220" i="7" s="1"/>
  <c r="BN220" i="7" a="1"/>
  <c r="BN220" i="7" s="1"/>
  <c r="BO220" i="7" a="1"/>
  <c r="BO220" i="7" s="1"/>
  <c r="BP220" i="7" a="1"/>
  <c r="BP220" i="7" s="1"/>
  <c r="BQ220" i="7" a="1"/>
  <c r="BQ220" i="7" s="1"/>
  <c r="BR220" i="7" a="1"/>
  <c r="BR220" i="7" s="1"/>
  <c r="BS220" i="7" a="1"/>
  <c r="BS220" i="7" s="1"/>
  <c r="BT220" i="7" a="1"/>
  <c r="BT220" i="7" s="1"/>
  <c r="BU220" i="7" a="1"/>
  <c r="BU220" i="7" s="1"/>
  <c r="BV220" i="7" a="1"/>
  <c r="BV220" i="7" s="1"/>
  <c r="BW220" i="7" a="1"/>
  <c r="BW220" i="7" s="1"/>
  <c r="BX220" i="7" a="1"/>
  <c r="BX220" i="7" s="1"/>
  <c r="BY220" i="7" a="1"/>
  <c r="BY220" i="7" s="1"/>
  <c r="BZ220" i="7" a="1"/>
  <c r="BZ220" i="7" s="1"/>
  <c r="CA220" i="7" a="1"/>
  <c r="CA220" i="7" s="1"/>
  <c r="CB220" i="7" a="1"/>
  <c r="CB220" i="7" s="1"/>
  <c r="CC220" i="7" a="1"/>
  <c r="CC220" i="7" s="1"/>
  <c r="CD220" i="7" a="1"/>
  <c r="CD220" i="7" s="1"/>
  <c r="CE220" i="7" a="1"/>
  <c r="CE220" i="7" s="1"/>
  <c r="CF220" i="7" a="1"/>
  <c r="CF220" i="7" s="1"/>
  <c r="CG220" i="7" a="1"/>
  <c r="CG220" i="7" s="1"/>
  <c r="CH220" i="7" a="1"/>
  <c r="CH220" i="7" s="1"/>
  <c r="CI220" i="7" a="1"/>
  <c r="CI220" i="7" s="1"/>
  <c r="CJ220" i="7" a="1"/>
  <c r="CJ220" i="7" s="1"/>
  <c r="CK220" i="7" a="1"/>
  <c r="CK220" i="7" s="1"/>
  <c r="CL220" i="7" a="1"/>
  <c r="CL220" i="7" s="1"/>
  <c r="CM220" i="7" a="1"/>
  <c r="CM220" i="7" s="1"/>
  <c r="W221" i="7" a="1"/>
  <c r="W221" i="7" s="1"/>
  <c r="X221" i="7" a="1"/>
  <c r="X221" i="7" s="1"/>
  <c r="Y221" i="7" a="1"/>
  <c r="Y221" i="7" s="1"/>
  <c r="Z221" i="7" a="1"/>
  <c r="Z221" i="7" s="1"/>
  <c r="AA221" i="7" a="1"/>
  <c r="AA221" i="7" s="1"/>
  <c r="AB221" i="7" a="1"/>
  <c r="AB221" i="7" s="1"/>
  <c r="AC221" i="7" a="1"/>
  <c r="AC221" i="7" s="1"/>
  <c r="AD221" i="7" a="1"/>
  <c r="AD221" i="7" s="1"/>
  <c r="AE221" i="7" a="1"/>
  <c r="AE221" i="7" s="1"/>
  <c r="AF221" i="7" a="1"/>
  <c r="AF221" i="7" s="1"/>
  <c r="AG221" i="7" a="1"/>
  <c r="AG221" i="7" s="1"/>
  <c r="AH221" i="7" a="1"/>
  <c r="AH221" i="7" s="1"/>
  <c r="AI221" i="7" a="1"/>
  <c r="AI221" i="7" s="1"/>
  <c r="AJ221" i="7" a="1"/>
  <c r="AJ221" i="7" s="1"/>
  <c r="AK221" i="7" a="1"/>
  <c r="AK221" i="7" s="1"/>
  <c r="AL221" i="7" a="1"/>
  <c r="AL221" i="7" s="1"/>
  <c r="AM221" i="7" a="1"/>
  <c r="AM221" i="7" s="1"/>
  <c r="AN221" i="7" a="1"/>
  <c r="AN221" i="7" s="1"/>
  <c r="AO221" i="7" a="1"/>
  <c r="AO221" i="7" s="1"/>
  <c r="AP221" i="7" a="1"/>
  <c r="AP221" i="7" s="1"/>
  <c r="AQ221" i="7" a="1"/>
  <c r="AQ221" i="7" s="1"/>
  <c r="AR221" i="7" a="1"/>
  <c r="AR221" i="7" s="1"/>
  <c r="AS221" i="7" a="1"/>
  <c r="AS221" i="7" s="1"/>
  <c r="AT221" i="7" a="1"/>
  <c r="AT221" i="7" s="1"/>
  <c r="AU221" i="7" a="1"/>
  <c r="AU221" i="7" s="1"/>
  <c r="AV221" i="7" a="1"/>
  <c r="AV221" i="7" s="1"/>
  <c r="AW221" i="7" a="1"/>
  <c r="AW221" i="7" s="1"/>
  <c r="D221" i="7" s="1"/>
  <c r="AX221" i="7" a="1"/>
  <c r="AX221" i="7" s="1"/>
  <c r="AY221" i="7" a="1"/>
  <c r="AY221" i="7" s="1"/>
  <c r="AZ221" i="7" a="1"/>
  <c r="AZ221" i="7" s="1"/>
  <c r="BA221" i="7" a="1"/>
  <c r="BA221" i="7" s="1"/>
  <c r="BB221" i="7" a="1"/>
  <c r="BB221" i="7" s="1"/>
  <c r="BC221" i="7" a="1"/>
  <c r="BC221" i="7" s="1"/>
  <c r="BD221" i="7" a="1"/>
  <c r="BD221" i="7" s="1"/>
  <c r="BE221" i="7" a="1"/>
  <c r="BE221" i="7" s="1"/>
  <c r="BF221" i="7" a="1"/>
  <c r="BF221" i="7" s="1"/>
  <c r="BG221" i="7" a="1"/>
  <c r="BG221" i="7" s="1"/>
  <c r="BH221" i="7" a="1"/>
  <c r="BH221" i="7" s="1"/>
  <c r="BI221" i="7" a="1"/>
  <c r="BI221" i="7" s="1"/>
  <c r="BJ221" i="7" a="1"/>
  <c r="BJ221" i="7" s="1"/>
  <c r="BK221" i="7" a="1"/>
  <c r="BK221" i="7" s="1"/>
  <c r="BL221" i="7" a="1"/>
  <c r="BL221" i="7" s="1"/>
  <c r="BM221" i="7" a="1"/>
  <c r="BM221" i="7" s="1"/>
  <c r="BN221" i="7" a="1"/>
  <c r="BN221" i="7" s="1"/>
  <c r="BO221" i="7" a="1"/>
  <c r="BO221" i="7" s="1"/>
  <c r="BP221" i="7" a="1"/>
  <c r="BP221" i="7" s="1"/>
  <c r="BQ221" i="7" a="1"/>
  <c r="BQ221" i="7" s="1"/>
  <c r="BR221" i="7" a="1"/>
  <c r="BR221" i="7" s="1"/>
  <c r="BS221" i="7" a="1"/>
  <c r="BS221" i="7" s="1"/>
  <c r="BT221" i="7" a="1"/>
  <c r="BT221" i="7" s="1"/>
  <c r="BU221" i="7" a="1"/>
  <c r="BU221" i="7" s="1"/>
  <c r="BV221" i="7" a="1"/>
  <c r="BV221" i="7" s="1"/>
  <c r="BW221" i="7" a="1"/>
  <c r="BW221" i="7" s="1"/>
  <c r="BX221" i="7" a="1"/>
  <c r="BX221" i="7" s="1"/>
  <c r="BY221" i="7" a="1"/>
  <c r="BY221" i="7" s="1"/>
  <c r="BZ221" i="7" a="1"/>
  <c r="BZ221" i="7" s="1"/>
  <c r="CA221" i="7" a="1"/>
  <c r="CA221" i="7" s="1"/>
  <c r="CB221" i="7" a="1"/>
  <c r="CB221" i="7" s="1"/>
  <c r="CC221" i="7" a="1"/>
  <c r="CC221" i="7" s="1"/>
  <c r="CD221" i="7" a="1"/>
  <c r="CD221" i="7" s="1"/>
  <c r="CE221" i="7" a="1"/>
  <c r="CE221" i="7" s="1"/>
  <c r="CF221" i="7" a="1"/>
  <c r="CF221" i="7" s="1"/>
  <c r="CG221" i="7" a="1"/>
  <c r="CG221" i="7" s="1"/>
  <c r="CH221" i="7" a="1"/>
  <c r="CH221" i="7" s="1"/>
  <c r="CI221" i="7" a="1"/>
  <c r="CI221" i="7" s="1"/>
  <c r="CJ221" i="7" a="1"/>
  <c r="CJ221" i="7" s="1"/>
  <c r="CK221" i="7" a="1"/>
  <c r="CK221" i="7" s="1"/>
  <c r="CL221" i="7" a="1"/>
  <c r="CL221" i="7" s="1"/>
  <c r="CM221" i="7" a="1"/>
  <c r="CM221" i="7" s="1"/>
  <c r="W222" i="7" a="1"/>
  <c r="W222" i="7" s="1"/>
  <c r="X222" i="7" a="1"/>
  <c r="X222" i="7" s="1"/>
  <c r="Y222" i="7" a="1"/>
  <c r="Y222" i="7" s="1"/>
  <c r="Z222" i="7" a="1"/>
  <c r="Z222" i="7" s="1"/>
  <c r="AA222" i="7" a="1"/>
  <c r="AA222" i="7" s="1"/>
  <c r="AB222" i="7" a="1"/>
  <c r="AB222" i="7" s="1"/>
  <c r="AC222" i="7" a="1"/>
  <c r="AC222" i="7" s="1"/>
  <c r="AD222" i="7" a="1"/>
  <c r="AD222" i="7" s="1"/>
  <c r="AE222" i="7" a="1"/>
  <c r="AE222" i="7" s="1"/>
  <c r="AF222" i="7" a="1"/>
  <c r="AF222" i="7" s="1"/>
  <c r="AG222" i="7" a="1"/>
  <c r="AG222" i="7" s="1"/>
  <c r="AH222" i="7" a="1"/>
  <c r="AH222" i="7" s="1"/>
  <c r="AI222" i="7" a="1"/>
  <c r="AI222" i="7" s="1"/>
  <c r="AJ222" i="7" a="1"/>
  <c r="AJ222" i="7" s="1"/>
  <c r="AK222" i="7" a="1"/>
  <c r="AK222" i="7" s="1"/>
  <c r="AL222" i="7" a="1"/>
  <c r="AL222" i="7" s="1"/>
  <c r="AM222" i="7" a="1"/>
  <c r="AM222" i="7" s="1"/>
  <c r="AN222" i="7" a="1"/>
  <c r="AN222" i="7" s="1"/>
  <c r="AO222" i="7" a="1"/>
  <c r="AO222" i="7" s="1"/>
  <c r="AP222" i="7" a="1"/>
  <c r="AP222" i="7" s="1"/>
  <c r="AQ222" i="7" a="1"/>
  <c r="AQ222" i="7" s="1"/>
  <c r="AR222" i="7" a="1"/>
  <c r="AR222" i="7" s="1"/>
  <c r="AS222" i="7" a="1"/>
  <c r="AS222" i="7" s="1"/>
  <c r="AT222" i="7" a="1"/>
  <c r="AT222" i="7" s="1"/>
  <c r="AU222" i="7" a="1"/>
  <c r="AU222" i="7" s="1"/>
  <c r="AV222" i="7" a="1"/>
  <c r="AV222" i="7" s="1"/>
  <c r="AW222" i="7" a="1"/>
  <c r="AW222" i="7" s="1"/>
  <c r="AX222" i="7" a="1"/>
  <c r="AX222" i="7" s="1"/>
  <c r="AY222" i="7" a="1"/>
  <c r="AY222" i="7" s="1"/>
  <c r="AZ222" i="7" a="1"/>
  <c r="AZ222" i="7" s="1"/>
  <c r="BA222" i="7" a="1"/>
  <c r="BA222" i="7" s="1"/>
  <c r="BB222" i="7" a="1"/>
  <c r="BB222" i="7" s="1"/>
  <c r="BC222" i="7" a="1"/>
  <c r="BC222" i="7" s="1"/>
  <c r="BD222" i="7" a="1"/>
  <c r="BD222" i="7" s="1"/>
  <c r="BE222" i="7" a="1"/>
  <c r="BE222" i="7" s="1"/>
  <c r="BF222" i="7" a="1"/>
  <c r="BF222" i="7" s="1"/>
  <c r="BG222" i="7" a="1"/>
  <c r="BG222" i="7" s="1"/>
  <c r="BH222" i="7" a="1"/>
  <c r="BH222" i="7" s="1"/>
  <c r="BI222" i="7" a="1"/>
  <c r="BI222" i="7" s="1"/>
  <c r="BJ222" i="7" a="1"/>
  <c r="BJ222" i="7" s="1"/>
  <c r="BK222" i="7" a="1"/>
  <c r="BK222" i="7" s="1"/>
  <c r="BL222" i="7" a="1"/>
  <c r="BL222" i="7" s="1"/>
  <c r="BM222" i="7" a="1"/>
  <c r="BM222" i="7" s="1"/>
  <c r="BN222" i="7" a="1"/>
  <c r="BN222" i="7" s="1"/>
  <c r="BO222" i="7" a="1"/>
  <c r="BO222" i="7" s="1"/>
  <c r="BP222" i="7" a="1"/>
  <c r="BP222" i="7" s="1"/>
  <c r="BQ222" i="7" a="1"/>
  <c r="BQ222" i="7" s="1"/>
  <c r="BR222" i="7" a="1"/>
  <c r="BR222" i="7"/>
  <c r="BS222" i="7" a="1"/>
  <c r="BS222" i="7" s="1"/>
  <c r="BT222" i="7" a="1"/>
  <c r="BT222" i="7" s="1"/>
  <c r="BU222" i="7" a="1"/>
  <c r="BU222" i="7" s="1"/>
  <c r="BV222" i="7" a="1"/>
  <c r="BV222" i="7" s="1"/>
  <c r="BW222" i="7" a="1"/>
  <c r="BW222" i="7" s="1"/>
  <c r="BX222" i="7" a="1"/>
  <c r="BX222" i="7" s="1"/>
  <c r="BY222" i="7" a="1"/>
  <c r="BY222" i="7" s="1"/>
  <c r="BZ222" i="7" a="1"/>
  <c r="BZ222" i="7" s="1"/>
  <c r="CA222" i="7" a="1"/>
  <c r="CA222" i="7" s="1"/>
  <c r="CB222" i="7" a="1"/>
  <c r="CB222" i="7" s="1"/>
  <c r="CC222" i="7" a="1"/>
  <c r="CC222" i="7" s="1"/>
  <c r="CD222" i="7" a="1"/>
  <c r="CD222" i="7" s="1"/>
  <c r="CE222" i="7" a="1"/>
  <c r="CE222" i="7" s="1"/>
  <c r="CF222" i="7" a="1"/>
  <c r="CF222" i="7" s="1"/>
  <c r="CG222" i="7" a="1"/>
  <c r="CG222" i="7" s="1"/>
  <c r="CH222" i="7" a="1"/>
  <c r="CH222" i="7" s="1"/>
  <c r="CI222" i="7" a="1"/>
  <c r="CI222" i="7" s="1"/>
  <c r="CJ222" i="7" a="1"/>
  <c r="CJ222" i="7" s="1"/>
  <c r="CK222" i="7" a="1"/>
  <c r="CK222" i="7" s="1"/>
  <c r="CL222" i="7" a="1"/>
  <c r="CL222" i="7" s="1"/>
  <c r="CM222" i="7" a="1"/>
  <c r="CM222" i="7" s="1"/>
  <c r="W223" i="7" a="1"/>
  <c r="W223" i="7" s="1"/>
  <c r="X223" i="7" a="1"/>
  <c r="X223" i="7" s="1"/>
  <c r="Y223" i="7" a="1"/>
  <c r="Y223" i="7" s="1"/>
  <c r="Z223" i="7" a="1"/>
  <c r="Z223" i="7" s="1"/>
  <c r="AA223" i="7" a="1"/>
  <c r="AA223" i="7" s="1"/>
  <c r="AB223" i="7" a="1"/>
  <c r="AB223" i="7" s="1"/>
  <c r="AC223" i="7" a="1"/>
  <c r="AC223" i="7" s="1"/>
  <c r="AD223" i="7" a="1"/>
  <c r="AD223" i="7" s="1"/>
  <c r="AE223" i="7" a="1"/>
  <c r="AE223" i="7" s="1"/>
  <c r="AF223" i="7" a="1"/>
  <c r="AF223" i="7" s="1"/>
  <c r="AG223" i="7" a="1"/>
  <c r="AG223" i="7" s="1"/>
  <c r="AH223" i="7" a="1"/>
  <c r="AH223" i="7" s="1"/>
  <c r="AI223" i="7" a="1"/>
  <c r="AI223" i="7" s="1"/>
  <c r="AJ223" i="7" a="1"/>
  <c r="AJ223" i="7" s="1"/>
  <c r="AK223" i="7" a="1"/>
  <c r="AK223" i="7" s="1"/>
  <c r="AL223" i="7" a="1"/>
  <c r="AL223" i="7" s="1"/>
  <c r="AM223" i="7" a="1"/>
  <c r="AM223" i="7" s="1"/>
  <c r="AN223" i="7" a="1"/>
  <c r="AN223" i="7"/>
  <c r="AO223" i="7" a="1"/>
  <c r="AO223" i="7" s="1"/>
  <c r="AP223" i="7" a="1"/>
  <c r="AP223" i="7" s="1"/>
  <c r="AQ223" i="7" a="1"/>
  <c r="AQ223" i="7" s="1"/>
  <c r="AR223" i="7" a="1"/>
  <c r="AR223" i="7" s="1"/>
  <c r="AS223" i="7" a="1"/>
  <c r="AS223" i="7" s="1"/>
  <c r="AT223" i="7" a="1"/>
  <c r="AT223" i="7" s="1"/>
  <c r="AU223" i="7" a="1"/>
  <c r="AU223" i="7" s="1"/>
  <c r="AV223" i="7" a="1"/>
  <c r="AV223" i="7" s="1"/>
  <c r="AW223" i="7" a="1"/>
  <c r="AW223" i="7" s="1"/>
  <c r="AX223" i="7" a="1"/>
  <c r="AX223" i="7" s="1"/>
  <c r="AY223" i="7" a="1"/>
  <c r="AY223" i="7" s="1"/>
  <c r="AZ223" i="7" a="1"/>
  <c r="AZ223" i="7" s="1"/>
  <c r="BA223" i="7" a="1"/>
  <c r="BA223" i="7" s="1"/>
  <c r="BB223" i="7" a="1"/>
  <c r="BB223" i="7" s="1"/>
  <c r="BC223" i="7" a="1"/>
  <c r="BC223" i="7"/>
  <c r="BD223" i="7" a="1"/>
  <c r="BD223" i="7" s="1"/>
  <c r="BE223" i="7" a="1"/>
  <c r="BE223" i="7" s="1"/>
  <c r="BF223" i="7" a="1"/>
  <c r="BF223" i="7" s="1"/>
  <c r="BG223" i="7" a="1"/>
  <c r="BG223" i="7" s="1"/>
  <c r="BH223" i="7" a="1"/>
  <c r="BH223" i="7" s="1"/>
  <c r="BI223" i="7" a="1"/>
  <c r="BI223" i="7" s="1"/>
  <c r="BJ223" i="7" a="1"/>
  <c r="BJ223" i="7" s="1"/>
  <c r="BK223" i="7" a="1"/>
  <c r="BK223" i="7" s="1"/>
  <c r="BL223" i="7" a="1"/>
  <c r="BL223" i="7" s="1"/>
  <c r="BM223" i="7" a="1"/>
  <c r="BM223" i="7" s="1"/>
  <c r="BN223" i="7" a="1"/>
  <c r="BN223" i="7" s="1"/>
  <c r="BO223" i="7" a="1"/>
  <c r="BO223" i="7" s="1"/>
  <c r="BP223" i="7" a="1"/>
  <c r="BP223" i="7" s="1"/>
  <c r="BQ223" i="7" a="1"/>
  <c r="BQ223" i="7" s="1"/>
  <c r="BR223" i="7" a="1"/>
  <c r="BR223" i="7" s="1"/>
  <c r="BS223" i="7" a="1"/>
  <c r="BS223" i="7" s="1"/>
  <c r="BT223" i="7" a="1"/>
  <c r="BT223" i="7" s="1"/>
  <c r="BU223" i="7" a="1"/>
  <c r="BU223" i="7" s="1"/>
  <c r="BV223" i="7" a="1"/>
  <c r="BV223" i="7" s="1"/>
  <c r="BW223" i="7" a="1"/>
  <c r="BW223" i="7" s="1"/>
  <c r="BX223" i="7" a="1"/>
  <c r="BX223" i="7" s="1"/>
  <c r="BY223" i="7" a="1"/>
  <c r="BY223" i="7" s="1"/>
  <c r="BZ223" i="7" a="1"/>
  <c r="BZ223" i="7" s="1"/>
  <c r="CA223" i="7" a="1"/>
  <c r="CA223" i="7" s="1"/>
  <c r="CB223" i="7" a="1"/>
  <c r="CB223" i="7" s="1"/>
  <c r="CC223" i="7" a="1"/>
  <c r="CC223" i="7" s="1"/>
  <c r="CD223" i="7" a="1"/>
  <c r="CD223" i="7" s="1"/>
  <c r="CE223" i="7" a="1"/>
  <c r="CE223" i="7" s="1"/>
  <c r="CF223" i="7" a="1"/>
  <c r="CF223" i="7"/>
  <c r="CG223" i="7" a="1"/>
  <c r="CG223" i="7" s="1"/>
  <c r="CH223" i="7" a="1"/>
  <c r="CH223" i="7" s="1"/>
  <c r="CI223" i="7" a="1"/>
  <c r="CI223" i="7" s="1"/>
  <c r="CJ223" i="7" a="1"/>
  <c r="CJ223" i="7" s="1"/>
  <c r="CK223" i="7" a="1"/>
  <c r="CK223" i="7" s="1"/>
  <c r="CL223" i="7" a="1"/>
  <c r="CL223" i="7" s="1"/>
  <c r="CM223" i="7" a="1"/>
  <c r="CM223" i="7" s="1"/>
  <c r="W224" i="7" a="1"/>
  <c r="W224" i="7" s="1"/>
  <c r="X224" i="7" a="1"/>
  <c r="X224" i="7" s="1"/>
  <c r="Y224" i="7" a="1"/>
  <c r="Y224" i="7" s="1"/>
  <c r="Z224" i="7" a="1"/>
  <c r="Z224" i="7" s="1"/>
  <c r="AA224" i="7" a="1"/>
  <c r="AA224" i="7" s="1"/>
  <c r="AB224" i="7" a="1"/>
  <c r="AB224" i="7" s="1"/>
  <c r="AC224" i="7" a="1"/>
  <c r="AC224" i="7" s="1"/>
  <c r="AD224" i="7" a="1"/>
  <c r="AD224" i="7" s="1"/>
  <c r="AE224" i="7" a="1"/>
  <c r="AE224" i="7" s="1"/>
  <c r="AF224" i="7" a="1"/>
  <c r="AF224" i="7" s="1"/>
  <c r="AG224" i="7" a="1"/>
  <c r="AG224" i="7" s="1"/>
  <c r="AH224" i="7" a="1"/>
  <c r="AH224" i="7" s="1"/>
  <c r="AI224" i="7" a="1"/>
  <c r="AI224" i="7" s="1"/>
  <c r="AJ224" i="7" a="1"/>
  <c r="AJ224" i="7" s="1"/>
  <c r="AK224" i="7" a="1"/>
  <c r="AK224" i="7" s="1"/>
  <c r="AL224" i="7" a="1"/>
  <c r="AL224" i="7" s="1"/>
  <c r="AM224" i="7" a="1"/>
  <c r="AM224" i="7" s="1"/>
  <c r="AN224" i="7" a="1"/>
  <c r="AN224" i="7" s="1"/>
  <c r="AO224" i="7" a="1"/>
  <c r="AO224" i="7" s="1"/>
  <c r="AP224" i="7" a="1"/>
  <c r="AP224" i="7" s="1"/>
  <c r="AQ224" i="7" a="1"/>
  <c r="AQ224" i="7" s="1"/>
  <c r="AR224" i="7" a="1"/>
  <c r="AR224" i="7" s="1"/>
  <c r="AS224" i="7" a="1"/>
  <c r="AS224" i="7" s="1"/>
  <c r="AT224" i="7" a="1"/>
  <c r="AT224" i="7" s="1"/>
  <c r="AU224" i="7" a="1"/>
  <c r="AU224" i="7" s="1"/>
  <c r="AV224" i="7" a="1"/>
  <c r="AV224" i="7" s="1"/>
  <c r="AW224" i="7" a="1"/>
  <c r="AW224" i="7" s="1"/>
  <c r="AX224" i="7" a="1"/>
  <c r="AX224" i="7" s="1"/>
  <c r="AY224" i="7" a="1"/>
  <c r="AY224" i="7" s="1"/>
  <c r="AZ224" i="7" a="1"/>
  <c r="AZ224" i="7" s="1"/>
  <c r="BA224" i="7" a="1"/>
  <c r="BA224" i="7" s="1"/>
  <c r="BB224" i="7" a="1"/>
  <c r="BB224" i="7" s="1"/>
  <c r="BC224" i="7" a="1"/>
  <c r="BC224" i="7" s="1"/>
  <c r="BD224" i="7" a="1"/>
  <c r="BD224" i="7" s="1"/>
  <c r="BE224" i="7" a="1"/>
  <c r="BE224" i="7" s="1"/>
  <c r="BF224" i="7" a="1"/>
  <c r="BF224" i="7" s="1"/>
  <c r="BG224" i="7" a="1"/>
  <c r="BG224" i="7" s="1"/>
  <c r="BH224" i="7" a="1"/>
  <c r="BH224" i="7" s="1"/>
  <c r="BI224" i="7" a="1"/>
  <c r="BI224" i="7" s="1"/>
  <c r="BJ224" i="7" a="1"/>
  <c r="BJ224" i="7" s="1"/>
  <c r="BK224" i="7" a="1"/>
  <c r="BK224" i="7" s="1"/>
  <c r="BL224" i="7" a="1"/>
  <c r="BL224" i="7" s="1"/>
  <c r="BM224" i="7" a="1"/>
  <c r="BM224" i="7" s="1"/>
  <c r="BN224" i="7" a="1"/>
  <c r="BN224" i="7" s="1"/>
  <c r="BO224" i="7" a="1"/>
  <c r="BO224" i="7" s="1"/>
  <c r="BP224" i="7" a="1"/>
  <c r="BP224" i="7" s="1"/>
  <c r="BQ224" i="7" a="1"/>
  <c r="BQ224" i="7" s="1"/>
  <c r="BR224" i="7" a="1"/>
  <c r="BR224" i="7" s="1"/>
  <c r="BS224" i="7" a="1"/>
  <c r="BS224" i="7" s="1"/>
  <c r="BT224" i="7" a="1"/>
  <c r="BT224" i="7" s="1"/>
  <c r="BU224" i="7" a="1"/>
  <c r="BU224" i="7" s="1"/>
  <c r="BV224" i="7" a="1"/>
  <c r="BV224" i="7" s="1"/>
  <c r="BW224" i="7" a="1"/>
  <c r="BW224" i="7" s="1"/>
  <c r="BX224" i="7" a="1"/>
  <c r="BX224" i="7" s="1"/>
  <c r="BY224" i="7" a="1"/>
  <c r="BY224" i="7" s="1"/>
  <c r="BZ224" i="7" a="1"/>
  <c r="BZ224" i="7" s="1"/>
  <c r="CA224" i="7" a="1"/>
  <c r="CA224" i="7" s="1"/>
  <c r="CB224" i="7" a="1"/>
  <c r="CB224" i="7" s="1"/>
  <c r="CC224" i="7" a="1"/>
  <c r="CC224" i="7" s="1"/>
  <c r="CD224" i="7" a="1"/>
  <c r="CD224" i="7" s="1"/>
  <c r="CE224" i="7" a="1"/>
  <c r="CE224" i="7" s="1"/>
  <c r="CF224" i="7" a="1"/>
  <c r="CF224" i="7" s="1"/>
  <c r="CG224" i="7" a="1"/>
  <c r="CG224" i="7" s="1"/>
  <c r="CH224" i="7" a="1"/>
  <c r="CH224" i="7" s="1"/>
  <c r="CI224" i="7" a="1"/>
  <c r="CI224" i="7" s="1"/>
  <c r="CJ224" i="7" a="1"/>
  <c r="CJ224" i="7" s="1"/>
  <c r="CK224" i="7" a="1"/>
  <c r="CK224" i="7" s="1"/>
  <c r="CL224" i="7" a="1"/>
  <c r="CL224" i="7" s="1"/>
  <c r="CM224" i="7" a="1"/>
  <c r="CM224" i="7" s="1"/>
  <c r="W225" i="7" a="1"/>
  <c r="W225" i="7" s="1"/>
  <c r="X225" i="7" a="1"/>
  <c r="X225" i="7" s="1"/>
  <c r="Y225" i="7" a="1"/>
  <c r="Y225" i="7" s="1"/>
  <c r="Z225" i="7" a="1"/>
  <c r="Z225" i="7" s="1"/>
  <c r="AA225" i="7" a="1"/>
  <c r="AA225" i="7" s="1"/>
  <c r="AB225" i="7" a="1"/>
  <c r="AB225" i="7" s="1"/>
  <c r="AC225" i="7" a="1"/>
  <c r="AC225" i="7" s="1"/>
  <c r="AD225" i="7" a="1"/>
  <c r="AD225" i="7" s="1"/>
  <c r="AE225" i="7" a="1"/>
  <c r="AE225" i="7" s="1"/>
  <c r="AF225" i="7" a="1"/>
  <c r="AF225" i="7" s="1"/>
  <c r="AG225" i="7" a="1"/>
  <c r="AG225" i="7" s="1"/>
  <c r="AH225" i="7" a="1"/>
  <c r="AH225" i="7" s="1"/>
  <c r="AI225" i="7" a="1"/>
  <c r="AI225" i="7" s="1"/>
  <c r="AJ225" i="7" a="1"/>
  <c r="AJ225" i="7" s="1"/>
  <c r="AK225" i="7" a="1"/>
  <c r="AK225" i="7" s="1"/>
  <c r="AL225" i="7" a="1"/>
  <c r="AL225" i="7" s="1"/>
  <c r="AM225" i="7" a="1"/>
  <c r="AM225" i="7" s="1"/>
  <c r="AN225" i="7" a="1"/>
  <c r="AN225" i="7" s="1"/>
  <c r="AO225" i="7" a="1"/>
  <c r="AO225" i="7" s="1"/>
  <c r="AP225" i="7" a="1"/>
  <c r="AP225" i="7" s="1"/>
  <c r="AQ225" i="7" a="1"/>
  <c r="AQ225" i="7" s="1"/>
  <c r="AR225" i="7" a="1"/>
  <c r="AR225" i="7" s="1"/>
  <c r="AS225" i="7" a="1"/>
  <c r="AS225" i="7" s="1"/>
  <c r="AT225" i="7" a="1"/>
  <c r="AT225" i="7" s="1"/>
  <c r="AU225" i="7" a="1"/>
  <c r="AU225" i="7" s="1"/>
  <c r="AV225" i="7" a="1"/>
  <c r="AV225" i="7" s="1"/>
  <c r="AW225" i="7" a="1"/>
  <c r="AW225" i="7" s="1"/>
  <c r="AX225" i="7" a="1"/>
  <c r="AX225" i="7" s="1"/>
  <c r="AY225" i="7" a="1"/>
  <c r="AY225" i="7" s="1"/>
  <c r="AZ225" i="7" a="1"/>
  <c r="AZ225" i="7" s="1"/>
  <c r="BA225" i="7" a="1"/>
  <c r="BA225" i="7" s="1"/>
  <c r="BB225" i="7" a="1"/>
  <c r="BB225" i="7" s="1"/>
  <c r="BC225" i="7" a="1"/>
  <c r="BC225" i="7" s="1"/>
  <c r="BD225" i="7" a="1"/>
  <c r="BD225" i="7" s="1"/>
  <c r="BE225" i="7" a="1"/>
  <c r="BE225" i="7" s="1"/>
  <c r="BF225" i="7" a="1"/>
  <c r="BF225" i="7" s="1"/>
  <c r="BG225" i="7" a="1"/>
  <c r="BG225" i="7" s="1"/>
  <c r="BH225" i="7" a="1"/>
  <c r="BH225" i="7" s="1"/>
  <c r="BI225" i="7" a="1"/>
  <c r="BI225" i="7" s="1"/>
  <c r="BJ225" i="7" a="1"/>
  <c r="BJ225" i="7" s="1"/>
  <c r="BK225" i="7" a="1"/>
  <c r="BK225" i="7" s="1"/>
  <c r="BL225" i="7" a="1"/>
  <c r="BL225" i="7" s="1"/>
  <c r="BM225" i="7" a="1"/>
  <c r="BM225" i="7" s="1"/>
  <c r="BN225" i="7" a="1"/>
  <c r="BN225" i="7" s="1"/>
  <c r="BO225" i="7" a="1"/>
  <c r="BO225" i="7" s="1"/>
  <c r="BP225" i="7" a="1"/>
  <c r="BP225" i="7" s="1"/>
  <c r="BQ225" i="7" a="1"/>
  <c r="BQ225" i="7" s="1"/>
  <c r="BR225" i="7" a="1"/>
  <c r="BR225" i="7" s="1"/>
  <c r="BS225" i="7" a="1"/>
  <c r="BS225" i="7" s="1"/>
  <c r="BT225" i="7" a="1"/>
  <c r="BT225" i="7" s="1"/>
  <c r="BU225" i="7" a="1"/>
  <c r="BU225" i="7" s="1"/>
  <c r="BV225" i="7" a="1"/>
  <c r="BV225" i="7" s="1"/>
  <c r="BW225" i="7" a="1"/>
  <c r="BW225" i="7" s="1"/>
  <c r="BX225" i="7" a="1"/>
  <c r="BX225" i="7" s="1"/>
  <c r="BY225" i="7" a="1"/>
  <c r="BY225" i="7" s="1"/>
  <c r="BZ225" i="7" a="1"/>
  <c r="BZ225" i="7" s="1"/>
  <c r="CA225" i="7" a="1"/>
  <c r="CA225" i="7" s="1"/>
  <c r="CB225" i="7" a="1"/>
  <c r="CB225" i="7" s="1"/>
  <c r="CC225" i="7" a="1"/>
  <c r="CC225" i="7" s="1"/>
  <c r="CD225" i="7" a="1"/>
  <c r="CD225" i="7" s="1"/>
  <c r="CE225" i="7" a="1"/>
  <c r="CE225" i="7" s="1"/>
  <c r="CF225" i="7" a="1"/>
  <c r="CF225" i="7" s="1"/>
  <c r="CG225" i="7" a="1"/>
  <c r="CG225" i="7" s="1"/>
  <c r="CH225" i="7" a="1"/>
  <c r="CH225" i="7" s="1"/>
  <c r="CI225" i="7" a="1"/>
  <c r="CI225" i="7" s="1"/>
  <c r="CJ225" i="7" a="1"/>
  <c r="CJ225" i="7" s="1"/>
  <c r="CK225" i="7" a="1"/>
  <c r="CK225" i="7" s="1"/>
  <c r="CL225" i="7" a="1"/>
  <c r="CL225" i="7" s="1"/>
  <c r="CM225" i="7" a="1"/>
  <c r="CM225" i="7" s="1"/>
  <c r="W226" i="7" a="1"/>
  <c r="W226" i="7" s="1"/>
  <c r="X226" i="7" a="1"/>
  <c r="X226" i="7" s="1"/>
  <c r="Y226" i="7" a="1"/>
  <c r="Y226" i="7" s="1"/>
  <c r="Z226" i="7" a="1"/>
  <c r="Z226" i="7" s="1"/>
  <c r="AA226" i="7" a="1"/>
  <c r="AA226" i="7" s="1"/>
  <c r="AB226" i="7" a="1"/>
  <c r="AB226" i="7" s="1"/>
  <c r="AC226" i="7" a="1"/>
  <c r="AC226" i="7" s="1"/>
  <c r="AD226" i="7" a="1"/>
  <c r="AD226" i="7" s="1"/>
  <c r="AE226" i="7" a="1"/>
  <c r="AE226" i="7" s="1"/>
  <c r="AF226" i="7" a="1"/>
  <c r="AF226" i="7" s="1"/>
  <c r="AG226" i="7" a="1"/>
  <c r="AG226" i="7" s="1"/>
  <c r="AH226" i="7" a="1"/>
  <c r="AH226" i="7" s="1"/>
  <c r="AI226" i="7" a="1"/>
  <c r="AI226" i="7" s="1"/>
  <c r="AJ226" i="7" a="1"/>
  <c r="AJ226" i="7" s="1"/>
  <c r="AK226" i="7" a="1"/>
  <c r="AK226" i="7" s="1"/>
  <c r="AL226" i="7" a="1"/>
  <c r="AL226" i="7" s="1"/>
  <c r="AM226" i="7" a="1"/>
  <c r="AM226" i="7" s="1"/>
  <c r="AN226" i="7" a="1"/>
  <c r="AN226" i="7" s="1"/>
  <c r="AO226" i="7" a="1"/>
  <c r="AO226" i="7" s="1"/>
  <c r="AP226" i="7" a="1"/>
  <c r="AP226" i="7" s="1"/>
  <c r="AQ226" i="7" a="1"/>
  <c r="AQ226" i="7" s="1"/>
  <c r="AR226" i="7" a="1"/>
  <c r="AR226" i="7" s="1"/>
  <c r="AS226" i="7" a="1"/>
  <c r="AS226" i="7" s="1"/>
  <c r="AT226" i="7" a="1"/>
  <c r="AT226" i="7" s="1"/>
  <c r="AU226" i="7" a="1"/>
  <c r="AU226" i="7" s="1"/>
  <c r="AV226" i="7" a="1"/>
  <c r="AV226" i="7" s="1"/>
  <c r="AW226" i="7" a="1"/>
  <c r="AW226" i="7" s="1"/>
  <c r="AX226" i="7" a="1"/>
  <c r="AX226" i="7" s="1"/>
  <c r="AY226" i="7" a="1"/>
  <c r="AY226" i="7" s="1"/>
  <c r="AZ226" i="7" a="1"/>
  <c r="AZ226" i="7" s="1"/>
  <c r="BA226" i="7" a="1"/>
  <c r="BA226" i="7" s="1"/>
  <c r="BB226" i="7" a="1"/>
  <c r="BB226" i="7" s="1"/>
  <c r="BC226" i="7" a="1"/>
  <c r="BC226" i="7" s="1"/>
  <c r="BD226" i="7" a="1"/>
  <c r="BD226" i="7" s="1"/>
  <c r="BE226" i="7" a="1"/>
  <c r="BE226" i="7" s="1"/>
  <c r="BF226" i="7" a="1"/>
  <c r="BF226" i="7" s="1"/>
  <c r="BG226" i="7" a="1"/>
  <c r="BG226" i="7" s="1"/>
  <c r="BH226" i="7" a="1"/>
  <c r="BH226" i="7" s="1"/>
  <c r="BI226" i="7" a="1"/>
  <c r="BI226" i="7" s="1"/>
  <c r="BJ226" i="7" a="1"/>
  <c r="BJ226" i="7" s="1"/>
  <c r="BK226" i="7" a="1"/>
  <c r="BK226" i="7" s="1"/>
  <c r="BL226" i="7" a="1"/>
  <c r="BL226" i="7" s="1"/>
  <c r="BM226" i="7" a="1"/>
  <c r="BM226" i="7" s="1"/>
  <c r="BN226" i="7" a="1"/>
  <c r="BN226" i="7" s="1"/>
  <c r="BO226" i="7" a="1"/>
  <c r="BO226" i="7" s="1"/>
  <c r="BP226" i="7" a="1"/>
  <c r="BP226" i="7" s="1"/>
  <c r="BQ226" i="7" a="1"/>
  <c r="BQ226" i="7" s="1"/>
  <c r="BR226" i="7" a="1"/>
  <c r="BR226" i="7" s="1"/>
  <c r="BS226" i="7" a="1"/>
  <c r="BS226" i="7" s="1"/>
  <c r="BT226" i="7" a="1"/>
  <c r="BT226" i="7" s="1"/>
  <c r="BU226" i="7" a="1"/>
  <c r="BU226" i="7" s="1"/>
  <c r="BV226" i="7" a="1"/>
  <c r="BV226" i="7" s="1"/>
  <c r="BW226" i="7" a="1"/>
  <c r="BW226" i="7" s="1"/>
  <c r="BX226" i="7" a="1"/>
  <c r="BX226" i="7" s="1"/>
  <c r="BY226" i="7" a="1"/>
  <c r="BY226" i="7" s="1"/>
  <c r="BZ226" i="7" a="1"/>
  <c r="BZ226" i="7" s="1"/>
  <c r="CA226" i="7" a="1"/>
  <c r="CA226" i="7" s="1"/>
  <c r="CB226" i="7" a="1"/>
  <c r="CB226" i="7" s="1"/>
  <c r="CC226" i="7" a="1"/>
  <c r="CC226" i="7" s="1"/>
  <c r="CD226" i="7" a="1"/>
  <c r="CD226" i="7" s="1"/>
  <c r="CE226" i="7" a="1"/>
  <c r="CE226" i="7" s="1"/>
  <c r="CF226" i="7" a="1"/>
  <c r="CF226" i="7" s="1"/>
  <c r="CG226" i="7" a="1"/>
  <c r="CG226" i="7" s="1"/>
  <c r="CH226" i="7" a="1"/>
  <c r="CH226" i="7" s="1"/>
  <c r="CI226" i="7" a="1"/>
  <c r="CI226" i="7" s="1"/>
  <c r="CJ226" i="7" a="1"/>
  <c r="CJ226" i="7" s="1"/>
  <c r="CK226" i="7" a="1"/>
  <c r="CK226" i="7" s="1"/>
  <c r="CL226" i="7" a="1"/>
  <c r="CL226" i="7" s="1"/>
  <c r="CM226" i="7" a="1"/>
  <c r="CM226" i="7" s="1"/>
  <c r="W227" i="7" a="1"/>
  <c r="W227" i="7" s="1"/>
  <c r="X227" i="7" a="1"/>
  <c r="X227" i="7" s="1"/>
  <c r="Y227" i="7" a="1"/>
  <c r="Y227" i="7" s="1"/>
  <c r="Z227" i="7" a="1"/>
  <c r="Z227" i="7" s="1"/>
  <c r="AA227" i="7" a="1"/>
  <c r="AA227" i="7" s="1"/>
  <c r="AB227" i="7" a="1"/>
  <c r="AB227" i="7" s="1"/>
  <c r="AC227" i="7" a="1"/>
  <c r="AC227" i="7" s="1"/>
  <c r="AD227" i="7" a="1"/>
  <c r="AD227" i="7" s="1"/>
  <c r="AE227" i="7" a="1"/>
  <c r="AE227" i="7" s="1"/>
  <c r="AF227" i="7" a="1"/>
  <c r="AF227" i="7" s="1"/>
  <c r="AG227" i="7" a="1"/>
  <c r="AG227" i="7" s="1"/>
  <c r="AH227" i="7" a="1"/>
  <c r="AH227" i="7" s="1"/>
  <c r="AI227" i="7" a="1"/>
  <c r="AI227" i="7" s="1"/>
  <c r="AJ227" i="7" a="1"/>
  <c r="AJ227" i="7" s="1"/>
  <c r="AK227" i="7" a="1"/>
  <c r="AK227" i="7" s="1"/>
  <c r="AL227" i="7" a="1"/>
  <c r="AL227" i="7" s="1"/>
  <c r="AM227" i="7" a="1"/>
  <c r="AM227" i="7" s="1"/>
  <c r="AN227" i="7" a="1"/>
  <c r="AN227" i="7" s="1"/>
  <c r="AO227" i="7" a="1"/>
  <c r="AO227" i="7" s="1"/>
  <c r="AP227" i="7" a="1"/>
  <c r="AP227" i="7" s="1"/>
  <c r="AQ227" i="7" a="1"/>
  <c r="AQ227" i="7" s="1"/>
  <c r="AR227" i="7" a="1"/>
  <c r="AR227" i="7" s="1"/>
  <c r="AS227" i="7" a="1"/>
  <c r="AS227" i="7" s="1"/>
  <c r="AT227" i="7" a="1"/>
  <c r="AT227" i="7" s="1"/>
  <c r="AU227" i="7" a="1"/>
  <c r="AU227" i="7" s="1"/>
  <c r="AV227" i="7" a="1"/>
  <c r="AV227" i="7" s="1"/>
  <c r="AW227" i="7" a="1"/>
  <c r="AW227" i="7" s="1"/>
  <c r="AX227" i="7" a="1"/>
  <c r="AX227" i="7" s="1"/>
  <c r="AY227" i="7" a="1"/>
  <c r="AY227" i="7" s="1"/>
  <c r="AZ227" i="7" a="1"/>
  <c r="AZ227" i="7" s="1"/>
  <c r="BA227" i="7" a="1"/>
  <c r="BA227" i="7" s="1"/>
  <c r="BB227" i="7" a="1"/>
  <c r="BB227" i="7" s="1"/>
  <c r="BC227" i="7" a="1"/>
  <c r="BC227" i="7" s="1"/>
  <c r="BD227" i="7" a="1"/>
  <c r="BD227" i="7" s="1"/>
  <c r="BE227" i="7" a="1"/>
  <c r="BE227" i="7" s="1"/>
  <c r="BF227" i="7" a="1"/>
  <c r="BF227" i="7" s="1"/>
  <c r="BG227" i="7" a="1"/>
  <c r="BG227" i="7" s="1"/>
  <c r="BH227" i="7" a="1"/>
  <c r="BH227" i="7" s="1"/>
  <c r="BI227" i="7" a="1"/>
  <c r="BI227" i="7" s="1"/>
  <c r="BJ227" i="7" a="1"/>
  <c r="BJ227" i="7" s="1"/>
  <c r="BK227" i="7" a="1"/>
  <c r="BK227" i="7" s="1"/>
  <c r="BL227" i="7" a="1"/>
  <c r="BL227" i="7" s="1"/>
  <c r="BM227" i="7" a="1"/>
  <c r="BM227" i="7" s="1"/>
  <c r="BN227" i="7" a="1"/>
  <c r="BN227" i="7" s="1"/>
  <c r="BO227" i="7" a="1"/>
  <c r="BO227" i="7" s="1"/>
  <c r="BP227" i="7" a="1"/>
  <c r="BP227" i="7" s="1"/>
  <c r="BQ227" i="7" a="1"/>
  <c r="BQ227" i="7" s="1"/>
  <c r="BR227" i="7" a="1"/>
  <c r="BR227" i="7" s="1"/>
  <c r="BS227" i="7" a="1"/>
  <c r="BS227" i="7" s="1"/>
  <c r="BT227" i="7" a="1"/>
  <c r="BT227" i="7" s="1"/>
  <c r="BU227" i="7" a="1"/>
  <c r="BU227" i="7" s="1"/>
  <c r="BV227" i="7" a="1"/>
  <c r="BV227" i="7" s="1"/>
  <c r="BW227" i="7" a="1"/>
  <c r="BW227" i="7" s="1"/>
  <c r="BX227" i="7" a="1"/>
  <c r="BX227" i="7" s="1"/>
  <c r="BY227" i="7" a="1"/>
  <c r="BY227" i="7" s="1"/>
  <c r="BZ227" i="7" a="1"/>
  <c r="BZ227" i="7" s="1"/>
  <c r="CA227" i="7" a="1"/>
  <c r="CA227" i="7" s="1"/>
  <c r="CB227" i="7" a="1"/>
  <c r="CB227" i="7" s="1"/>
  <c r="CC227" i="7" a="1"/>
  <c r="CC227" i="7" s="1"/>
  <c r="CD227" i="7" a="1"/>
  <c r="CD227" i="7" s="1"/>
  <c r="CE227" i="7" a="1"/>
  <c r="CE227" i="7" s="1"/>
  <c r="CF227" i="7" a="1"/>
  <c r="CF227" i="7" s="1"/>
  <c r="CG227" i="7" a="1"/>
  <c r="CG227" i="7" s="1"/>
  <c r="CH227" i="7" a="1"/>
  <c r="CH227" i="7" s="1"/>
  <c r="CI227" i="7" a="1"/>
  <c r="CI227" i="7" s="1"/>
  <c r="CJ227" i="7" a="1"/>
  <c r="CJ227" i="7" s="1"/>
  <c r="CK227" i="7" a="1"/>
  <c r="CK227" i="7" s="1"/>
  <c r="CL227" i="7" a="1"/>
  <c r="CL227" i="7" s="1"/>
  <c r="CM227" i="7" a="1"/>
  <c r="CM227" i="7" s="1"/>
  <c r="W228" i="7" a="1"/>
  <c r="W228" i="7" s="1"/>
  <c r="X228" i="7" a="1"/>
  <c r="X228" i="7" s="1"/>
  <c r="Y228" i="7" a="1"/>
  <c r="Y228" i="7" s="1"/>
  <c r="Z228" i="7" a="1"/>
  <c r="Z228" i="7" s="1"/>
  <c r="AA228" i="7" a="1"/>
  <c r="AA228" i="7" s="1"/>
  <c r="AB228" i="7" a="1"/>
  <c r="AB228" i="7" s="1"/>
  <c r="AC228" i="7" a="1"/>
  <c r="AC228" i="7" s="1"/>
  <c r="AD228" i="7" a="1"/>
  <c r="AD228" i="7" s="1"/>
  <c r="AE228" i="7" a="1"/>
  <c r="AE228" i="7" s="1"/>
  <c r="AF228" i="7" a="1"/>
  <c r="AF228" i="7" s="1"/>
  <c r="AG228" i="7" a="1"/>
  <c r="AG228" i="7" s="1"/>
  <c r="AH228" i="7" a="1"/>
  <c r="AH228" i="7" s="1"/>
  <c r="AI228" i="7" a="1"/>
  <c r="AI228" i="7" s="1"/>
  <c r="AJ228" i="7" a="1"/>
  <c r="AJ228" i="7" s="1"/>
  <c r="AK228" i="7" a="1"/>
  <c r="AK228" i="7" s="1"/>
  <c r="AL228" i="7" a="1"/>
  <c r="AL228" i="7" s="1"/>
  <c r="AM228" i="7" a="1"/>
  <c r="AM228" i="7" s="1"/>
  <c r="AN228" i="7" a="1"/>
  <c r="AN228" i="7" s="1"/>
  <c r="AO228" i="7" a="1"/>
  <c r="AO228" i="7" s="1"/>
  <c r="AP228" i="7" a="1"/>
  <c r="AP228" i="7" s="1"/>
  <c r="AQ228" i="7" a="1"/>
  <c r="AQ228" i="7" s="1"/>
  <c r="AR228" i="7" a="1"/>
  <c r="AR228" i="7" s="1"/>
  <c r="AS228" i="7" a="1"/>
  <c r="AS228" i="7" s="1"/>
  <c r="AT228" i="7" a="1"/>
  <c r="AT228" i="7" s="1"/>
  <c r="AU228" i="7" a="1"/>
  <c r="AU228" i="7" s="1"/>
  <c r="AV228" i="7" a="1"/>
  <c r="AV228" i="7" s="1"/>
  <c r="AW228" i="7" a="1"/>
  <c r="AW228" i="7" s="1"/>
  <c r="AX228" i="7" a="1"/>
  <c r="AX228" i="7" s="1"/>
  <c r="AY228" i="7" a="1"/>
  <c r="AY228" i="7" s="1"/>
  <c r="AZ228" i="7" a="1"/>
  <c r="AZ228" i="7" s="1"/>
  <c r="BA228" i="7" a="1"/>
  <c r="BA228" i="7" s="1"/>
  <c r="BB228" i="7" a="1"/>
  <c r="BB228" i="7" s="1"/>
  <c r="BC228" i="7" a="1"/>
  <c r="BC228" i="7" s="1"/>
  <c r="BD228" i="7" a="1"/>
  <c r="BD228" i="7" s="1"/>
  <c r="BE228" i="7" a="1"/>
  <c r="BE228" i="7" s="1"/>
  <c r="BF228" i="7" a="1"/>
  <c r="BF228" i="7" s="1"/>
  <c r="BG228" i="7" a="1"/>
  <c r="BG228" i="7" s="1"/>
  <c r="BH228" i="7" a="1"/>
  <c r="BH228" i="7" s="1"/>
  <c r="BI228" i="7" a="1"/>
  <c r="BI228" i="7" s="1"/>
  <c r="BJ228" i="7" a="1"/>
  <c r="BJ228" i="7" s="1"/>
  <c r="BK228" i="7" a="1"/>
  <c r="BK228" i="7"/>
  <c r="BL228" i="7" a="1"/>
  <c r="BL228" i="7" s="1"/>
  <c r="BM228" i="7" a="1"/>
  <c r="BM228" i="7" s="1"/>
  <c r="BN228" i="7" a="1"/>
  <c r="BN228" i="7" s="1"/>
  <c r="BO228" i="7" a="1"/>
  <c r="BO228" i="7" s="1"/>
  <c r="BP228" i="7" a="1"/>
  <c r="BP228" i="7" s="1"/>
  <c r="BQ228" i="7" a="1"/>
  <c r="BQ228" i="7" s="1"/>
  <c r="BR228" i="7" a="1"/>
  <c r="BR228" i="7" s="1"/>
  <c r="BS228" i="7" a="1"/>
  <c r="BS228" i="7" s="1"/>
  <c r="BT228" i="7" a="1"/>
  <c r="BT228" i="7" s="1"/>
  <c r="BU228" i="7" a="1"/>
  <c r="BU228" i="7" s="1"/>
  <c r="BV228" i="7" a="1"/>
  <c r="BV228" i="7" s="1"/>
  <c r="BW228" i="7" a="1"/>
  <c r="BW228" i="7" s="1"/>
  <c r="BX228" i="7" a="1"/>
  <c r="BX228" i="7" s="1"/>
  <c r="BY228" i="7" a="1"/>
  <c r="BY228" i="7" s="1"/>
  <c r="BZ228" i="7" a="1"/>
  <c r="BZ228" i="7" s="1"/>
  <c r="CA228" i="7" a="1"/>
  <c r="CA228" i="7" s="1"/>
  <c r="CB228" i="7" a="1"/>
  <c r="CB228" i="7" s="1"/>
  <c r="CC228" i="7" a="1"/>
  <c r="CC228" i="7" s="1"/>
  <c r="CD228" i="7" a="1"/>
  <c r="CD228" i="7" s="1"/>
  <c r="CE228" i="7" a="1"/>
  <c r="CE228" i="7" s="1"/>
  <c r="CF228" i="7" a="1"/>
  <c r="CF228" i="7" s="1"/>
  <c r="CG228" i="7" a="1"/>
  <c r="CG228" i="7" s="1"/>
  <c r="CH228" i="7" a="1"/>
  <c r="CH228" i="7" s="1"/>
  <c r="CI228" i="7" a="1"/>
  <c r="CI228" i="7" s="1"/>
  <c r="CJ228" i="7" a="1"/>
  <c r="CJ228" i="7" s="1"/>
  <c r="CK228" i="7" a="1"/>
  <c r="CK228" i="7" s="1"/>
  <c r="CL228" i="7" a="1"/>
  <c r="CL228" i="7" s="1"/>
  <c r="CM228" i="7" a="1"/>
  <c r="CM228" i="7" s="1"/>
  <c r="W229" i="7" a="1"/>
  <c r="W229" i="7" s="1"/>
  <c r="X229" i="7" a="1"/>
  <c r="X229" i="7" s="1"/>
  <c r="Y229" i="7" a="1"/>
  <c r="Y229" i="7" s="1"/>
  <c r="Z229" i="7" a="1"/>
  <c r="Z229" i="7" s="1"/>
  <c r="AA229" i="7" a="1"/>
  <c r="AA229" i="7" s="1"/>
  <c r="AB229" i="7" a="1"/>
  <c r="AB229" i="7" s="1"/>
  <c r="AC229" i="7" a="1"/>
  <c r="AC229" i="7" s="1"/>
  <c r="AD229" i="7" a="1"/>
  <c r="AD229" i="7" s="1"/>
  <c r="AE229" i="7" a="1"/>
  <c r="AE229" i="7" s="1"/>
  <c r="AF229" i="7" a="1"/>
  <c r="AF229" i="7" s="1"/>
  <c r="AG229" i="7" a="1"/>
  <c r="AG229" i="7" s="1"/>
  <c r="AH229" i="7" a="1"/>
  <c r="AH229" i="7" s="1"/>
  <c r="AI229" i="7" a="1"/>
  <c r="AI229" i="7" s="1"/>
  <c r="AJ229" i="7" a="1"/>
  <c r="AJ229" i="7" s="1"/>
  <c r="AK229" i="7" a="1"/>
  <c r="AK229" i="7" s="1"/>
  <c r="AL229" i="7" a="1"/>
  <c r="AL229" i="7" s="1"/>
  <c r="AM229" i="7" a="1"/>
  <c r="AM229" i="7" s="1"/>
  <c r="AN229" i="7" a="1"/>
  <c r="AN229" i="7" s="1"/>
  <c r="AO229" i="7" a="1"/>
  <c r="AO229" i="7" s="1"/>
  <c r="AP229" i="7" a="1"/>
  <c r="AP229" i="7" s="1"/>
  <c r="AQ229" i="7" a="1"/>
  <c r="AQ229" i="7" s="1"/>
  <c r="AR229" i="7" a="1"/>
  <c r="AR229" i="7" s="1"/>
  <c r="AS229" i="7" a="1"/>
  <c r="AS229" i="7" s="1"/>
  <c r="AT229" i="7" a="1"/>
  <c r="AT229" i="7" s="1"/>
  <c r="AU229" i="7" a="1"/>
  <c r="AU229" i="7" s="1"/>
  <c r="AV229" i="7" a="1"/>
  <c r="AV229" i="7" s="1"/>
  <c r="AW229" i="7" a="1"/>
  <c r="AW229" i="7" s="1"/>
  <c r="AX229" i="7" a="1"/>
  <c r="AX229" i="7" s="1"/>
  <c r="AY229" i="7" a="1"/>
  <c r="AY229" i="7" s="1"/>
  <c r="AZ229" i="7" a="1"/>
  <c r="AZ229" i="7" s="1"/>
  <c r="BA229" i="7" a="1"/>
  <c r="BA229" i="7" s="1"/>
  <c r="BB229" i="7" a="1"/>
  <c r="BB229" i="7" s="1"/>
  <c r="BC229" i="7" a="1"/>
  <c r="BC229" i="7" s="1"/>
  <c r="BD229" i="7" a="1"/>
  <c r="BD229" i="7" s="1"/>
  <c r="BE229" i="7" a="1"/>
  <c r="BE229" i="7" s="1"/>
  <c r="BF229" i="7" a="1"/>
  <c r="BF229" i="7" s="1"/>
  <c r="BG229" i="7" a="1"/>
  <c r="BG229" i="7" s="1"/>
  <c r="BH229" i="7" a="1"/>
  <c r="BH229" i="7" s="1"/>
  <c r="BI229" i="7" a="1"/>
  <c r="BI229" i="7" s="1"/>
  <c r="BJ229" i="7" a="1"/>
  <c r="BJ229" i="7" s="1"/>
  <c r="BK229" i="7" a="1"/>
  <c r="BK229" i="7" s="1"/>
  <c r="BL229" i="7" a="1"/>
  <c r="BL229" i="7" s="1"/>
  <c r="BM229" i="7" a="1"/>
  <c r="BM229" i="7" s="1"/>
  <c r="BN229" i="7" a="1"/>
  <c r="BN229" i="7" s="1"/>
  <c r="BO229" i="7" a="1"/>
  <c r="BO229" i="7" s="1"/>
  <c r="BP229" i="7" a="1"/>
  <c r="BP229" i="7" s="1"/>
  <c r="BQ229" i="7" a="1"/>
  <c r="BQ229" i="7" s="1"/>
  <c r="BR229" i="7" a="1"/>
  <c r="BR229" i="7" s="1"/>
  <c r="BS229" i="7" a="1"/>
  <c r="BS229" i="7" s="1"/>
  <c r="BT229" i="7" a="1"/>
  <c r="BT229" i="7" s="1"/>
  <c r="BU229" i="7" a="1"/>
  <c r="BU229" i="7" s="1"/>
  <c r="BV229" i="7" a="1"/>
  <c r="BV229" i="7" s="1"/>
  <c r="BW229" i="7" a="1"/>
  <c r="BW229" i="7" s="1"/>
  <c r="BX229" i="7" a="1"/>
  <c r="BX229" i="7" s="1"/>
  <c r="BY229" i="7" a="1"/>
  <c r="BY229" i="7" s="1"/>
  <c r="BZ229" i="7" a="1"/>
  <c r="BZ229" i="7" s="1"/>
  <c r="CA229" i="7" a="1"/>
  <c r="CA229" i="7" s="1"/>
  <c r="CB229" i="7" a="1"/>
  <c r="CB229" i="7" s="1"/>
  <c r="CC229" i="7" a="1"/>
  <c r="CC229" i="7" s="1"/>
  <c r="CD229" i="7" a="1"/>
  <c r="CD229" i="7" s="1"/>
  <c r="CE229" i="7" a="1"/>
  <c r="CE229" i="7" s="1"/>
  <c r="CF229" i="7" a="1"/>
  <c r="CF229" i="7" s="1"/>
  <c r="CG229" i="7" a="1"/>
  <c r="CG229" i="7" s="1"/>
  <c r="CH229" i="7" a="1"/>
  <c r="CH229" i="7" s="1"/>
  <c r="CI229" i="7" a="1"/>
  <c r="CI229" i="7" s="1"/>
  <c r="CJ229" i="7" a="1"/>
  <c r="CJ229" i="7" s="1"/>
  <c r="CK229" i="7" a="1"/>
  <c r="CK229" i="7" s="1"/>
  <c r="CL229" i="7" a="1"/>
  <c r="CL229" i="7" s="1"/>
  <c r="CM229" i="7" a="1"/>
  <c r="CM229" i="7" s="1"/>
  <c r="W230" i="7" a="1"/>
  <c r="W230" i="7" s="1"/>
  <c r="X230" i="7" a="1"/>
  <c r="X230" i="7" s="1"/>
  <c r="Y230" i="7" a="1"/>
  <c r="Y230" i="7" s="1"/>
  <c r="Z230" i="7" a="1"/>
  <c r="Z230" i="7" s="1"/>
  <c r="AA230" i="7" a="1"/>
  <c r="AA230" i="7" s="1"/>
  <c r="AB230" i="7" a="1"/>
  <c r="AB230" i="7" s="1"/>
  <c r="AC230" i="7" a="1"/>
  <c r="AC230" i="7" s="1"/>
  <c r="AD230" i="7" a="1"/>
  <c r="AD230" i="7" s="1"/>
  <c r="AE230" i="7" a="1"/>
  <c r="AE230" i="7" s="1"/>
  <c r="AF230" i="7" a="1"/>
  <c r="AF230" i="7" s="1"/>
  <c r="AG230" i="7" a="1"/>
  <c r="AG230" i="7" s="1"/>
  <c r="AH230" i="7" a="1"/>
  <c r="AH230" i="7" s="1"/>
  <c r="AI230" i="7" a="1"/>
  <c r="AI230" i="7" s="1"/>
  <c r="AJ230" i="7" a="1"/>
  <c r="AJ230" i="7" s="1"/>
  <c r="AK230" i="7" a="1"/>
  <c r="AK230" i="7" s="1"/>
  <c r="AL230" i="7" a="1"/>
  <c r="AL230" i="7" s="1"/>
  <c r="AM230" i="7" a="1"/>
  <c r="AM230" i="7" s="1"/>
  <c r="AN230" i="7" a="1"/>
  <c r="AN230" i="7" s="1"/>
  <c r="AO230" i="7" a="1"/>
  <c r="AO230" i="7" s="1"/>
  <c r="AP230" i="7" a="1"/>
  <c r="AP230" i="7" s="1"/>
  <c r="AQ230" i="7" a="1"/>
  <c r="AQ230" i="7" s="1"/>
  <c r="AR230" i="7" a="1"/>
  <c r="AR230" i="7" s="1"/>
  <c r="AS230" i="7" a="1"/>
  <c r="AS230" i="7" s="1"/>
  <c r="AT230" i="7" a="1"/>
  <c r="AT230" i="7" s="1"/>
  <c r="AU230" i="7" a="1"/>
  <c r="AU230" i="7" s="1"/>
  <c r="AV230" i="7" a="1"/>
  <c r="AV230" i="7" s="1"/>
  <c r="AW230" i="7" a="1"/>
  <c r="AW230" i="7" s="1"/>
  <c r="AX230" i="7" a="1"/>
  <c r="AX230" i="7" s="1"/>
  <c r="AY230" i="7" a="1"/>
  <c r="AY230" i="7" s="1"/>
  <c r="AZ230" i="7" a="1"/>
  <c r="AZ230" i="7" s="1"/>
  <c r="BA230" i="7" a="1"/>
  <c r="BA230" i="7" s="1"/>
  <c r="BB230" i="7" a="1"/>
  <c r="BB230" i="7" s="1"/>
  <c r="BC230" i="7" a="1"/>
  <c r="BC230" i="7" s="1"/>
  <c r="BD230" i="7" a="1"/>
  <c r="BD230" i="7" s="1"/>
  <c r="BE230" i="7" a="1"/>
  <c r="BE230" i="7" s="1"/>
  <c r="BF230" i="7" a="1"/>
  <c r="BF230" i="7" s="1"/>
  <c r="BG230" i="7" a="1"/>
  <c r="BG230" i="7" s="1"/>
  <c r="BH230" i="7" a="1"/>
  <c r="BH230" i="7" s="1"/>
  <c r="BI230" i="7" a="1"/>
  <c r="BI230" i="7" s="1"/>
  <c r="BJ230" i="7" a="1"/>
  <c r="BJ230" i="7" s="1"/>
  <c r="BK230" i="7" a="1"/>
  <c r="BK230" i="7" s="1"/>
  <c r="BL230" i="7" a="1"/>
  <c r="BL230" i="7" s="1"/>
  <c r="BM230" i="7" a="1"/>
  <c r="BM230" i="7" s="1"/>
  <c r="BN230" i="7" a="1"/>
  <c r="BN230" i="7" s="1"/>
  <c r="BO230" i="7" a="1"/>
  <c r="BO230" i="7" s="1"/>
  <c r="BP230" i="7" a="1"/>
  <c r="BP230" i="7" s="1"/>
  <c r="BQ230" i="7" a="1"/>
  <c r="BQ230" i="7" s="1"/>
  <c r="BR230" i="7" a="1"/>
  <c r="BR230" i="7" s="1"/>
  <c r="BS230" i="7" a="1"/>
  <c r="BS230" i="7" s="1"/>
  <c r="BT230" i="7" a="1"/>
  <c r="BT230" i="7" s="1"/>
  <c r="BU230" i="7" a="1"/>
  <c r="BU230" i="7" s="1"/>
  <c r="BV230" i="7" a="1"/>
  <c r="BV230" i="7" s="1"/>
  <c r="BW230" i="7" a="1"/>
  <c r="BW230" i="7" s="1"/>
  <c r="BX230" i="7" a="1"/>
  <c r="BX230" i="7" s="1"/>
  <c r="BY230" i="7" a="1"/>
  <c r="BY230" i="7" s="1"/>
  <c r="BZ230" i="7" a="1"/>
  <c r="BZ230" i="7" s="1"/>
  <c r="CA230" i="7" a="1"/>
  <c r="CA230" i="7" s="1"/>
  <c r="CB230" i="7" a="1"/>
  <c r="CB230" i="7" s="1"/>
  <c r="CC230" i="7" a="1"/>
  <c r="CC230" i="7" s="1"/>
  <c r="CD230" i="7" a="1"/>
  <c r="CD230" i="7" s="1"/>
  <c r="CE230" i="7" a="1"/>
  <c r="CE230" i="7" s="1"/>
  <c r="CF230" i="7" a="1"/>
  <c r="CF230" i="7" s="1"/>
  <c r="CG230" i="7" a="1"/>
  <c r="CG230" i="7" s="1"/>
  <c r="CH230" i="7" a="1"/>
  <c r="CH230" i="7" s="1"/>
  <c r="CI230" i="7" a="1"/>
  <c r="CI230" i="7" s="1"/>
  <c r="CJ230" i="7" a="1"/>
  <c r="CJ230" i="7" s="1"/>
  <c r="CK230" i="7" a="1"/>
  <c r="CK230" i="7" s="1"/>
  <c r="CL230" i="7" a="1"/>
  <c r="CL230" i="7" s="1"/>
  <c r="CM230" i="7" a="1"/>
  <c r="CM230" i="7" s="1"/>
  <c r="W231" i="7" a="1"/>
  <c r="W231" i="7" s="1"/>
  <c r="X231" i="7" a="1"/>
  <c r="X231" i="7" s="1"/>
  <c r="Y231" i="7" a="1"/>
  <c r="Y231" i="7" s="1"/>
  <c r="Z231" i="7" a="1"/>
  <c r="Z231" i="7" s="1"/>
  <c r="AA231" i="7" a="1"/>
  <c r="AA231" i="7" s="1"/>
  <c r="AB231" i="7" a="1"/>
  <c r="AB231" i="7" s="1"/>
  <c r="AC231" i="7" a="1"/>
  <c r="AC231" i="7" s="1"/>
  <c r="AD231" i="7" a="1"/>
  <c r="AD231" i="7" s="1"/>
  <c r="AE231" i="7" a="1"/>
  <c r="AE231" i="7" s="1"/>
  <c r="AF231" i="7" a="1"/>
  <c r="AF231" i="7" s="1"/>
  <c r="AG231" i="7" a="1"/>
  <c r="AG231" i="7" s="1"/>
  <c r="AH231" i="7" a="1"/>
  <c r="AH231" i="7" s="1"/>
  <c r="AI231" i="7" a="1"/>
  <c r="AI231" i="7" s="1"/>
  <c r="AJ231" i="7" a="1"/>
  <c r="AJ231" i="7" s="1"/>
  <c r="AK231" i="7" a="1"/>
  <c r="AK231" i="7" s="1"/>
  <c r="AL231" i="7" a="1"/>
  <c r="AL231" i="7" s="1"/>
  <c r="AM231" i="7" a="1"/>
  <c r="AM231" i="7" s="1"/>
  <c r="AN231" i="7" a="1"/>
  <c r="AN231" i="7" s="1"/>
  <c r="AO231" i="7" a="1"/>
  <c r="AO231" i="7" s="1"/>
  <c r="AP231" i="7" a="1"/>
  <c r="AP231" i="7" s="1"/>
  <c r="AQ231" i="7" a="1"/>
  <c r="AQ231" i="7" s="1"/>
  <c r="AR231" i="7" a="1"/>
  <c r="AR231" i="7" s="1"/>
  <c r="AS231" i="7" a="1"/>
  <c r="AS231" i="7" s="1"/>
  <c r="AT231" i="7" a="1"/>
  <c r="AT231" i="7" s="1"/>
  <c r="AU231" i="7" a="1"/>
  <c r="AU231" i="7" s="1"/>
  <c r="AV231" i="7" a="1"/>
  <c r="AV231" i="7" s="1"/>
  <c r="AW231" i="7" a="1"/>
  <c r="AW231" i="7" s="1"/>
  <c r="AX231" i="7" a="1"/>
  <c r="AX231" i="7" s="1"/>
  <c r="AY231" i="7" a="1"/>
  <c r="AY231" i="7" s="1"/>
  <c r="AZ231" i="7" a="1"/>
  <c r="AZ231" i="7" s="1"/>
  <c r="BA231" i="7" a="1"/>
  <c r="BA231" i="7" s="1"/>
  <c r="BB231" i="7" a="1"/>
  <c r="BB231" i="7" s="1"/>
  <c r="BC231" i="7" a="1"/>
  <c r="BC231" i="7" s="1"/>
  <c r="BD231" i="7" a="1"/>
  <c r="BD231" i="7" s="1"/>
  <c r="BE231" i="7" a="1"/>
  <c r="BE231" i="7" s="1"/>
  <c r="BF231" i="7" a="1"/>
  <c r="BF231" i="7" s="1"/>
  <c r="BG231" i="7" a="1"/>
  <c r="BG231" i="7" s="1"/>
  <c r="BH231" i="7" a="1"/>
  <c r="BH231" i="7" s="1"/>
  <c r="BI231" i="7" a="1"/>
  <c r="BI231" i="7" s="1"/>
  <c r="BJ231" i="7" a="1"/>
  <c r="BJ231" i="7" s="1"/>
  <c r="BK231" i="7" a="1"/>
  <c r="BK231" i="7" s="1"/>
  <c r="BL231" i="7" a="1"/>
  <c r="BL231" i="7" s="1"/>
  <c r="BM231" i="7" a="1"/>
  <c r="BM231" i="7" s="1"/>
  <c r="BN231" i="7" a="1"/>
  <c r="BN231" i="7" s="1"/>
  <c r="BO231" i="7" a="1"/>
  <c r="BO231" i="7" s="1"/>
  <c r="BP231" i="7" a="1"/>
  <c r="BP231" i="7" s="1"/>
  <c r="BQ231" i="7" a="1"/>
  <c r="BQ231" i="7" s="1"/>
  <c r="BR231" i="7" a="1"/>
  <c r="BR231" i="7" s="1"/>
  <c r="BS231" i="7" a="1"/>
  <c r="BS231" i="7" s="1"/>
  <c r="BT231" i="7" a="1"/>
  <c r="BT231" i="7" s="1"/>
  <c r="BU231" i="7" a="1"/>
  <c r="BU231" i="7" s="1"/>
  <c r="BV231" i="7" a="1"/>
  <c r="BV231" i="7" s="1"/>
  <c r="BW231" i="7" a="1"/>
  <c r="BW231" i="7" s="1"/>
  <c r="BX231" i="7" a="1"/>
  <c r="BX231" i="7" s="1"/>
  <c r="BY231" i="7" a="1"/>
  <c r="BY231" i="7" s="1"/>
  <c r="BZ231" i="7" a="1"/>
  <c r="BZ231" i="7" s="1"/>
  <c r="CA231" i="7" a="1"/>
  <c r="CA231" i="7" s="1"/>
  <c r="CB231" i="7" a="1"/>
  <c r="CB231" i="7" s="1"/>
  <c r="CC231" i="7" a="1"/>
  <c r="CC231" i="7" s="1"/>
  <c r="CD231" i="7" a="1"/>
  <c r="CD231" i="7" s="1"/>
  <c r="CE231" i="7" a="1"/>
  <c r="CE231" i="7" s="1"/>
  <c r="CF231" i="7" a="1"/>
  <c r="CF231" i="7" s="1"/>
  <c r="CG231" i="7" a="1"/>
  <c r="CG231" i="7" s="1"/>
  <c r="CH231" i="7" a="1"/>
  <c r="CH231" i="7" s="1"/>
  <c r="CI231" i="7" a="1"/>
  <c r="CI231" i="7" s="1"/>
  <c r="CJ231" i="7" a="1"/>
  <c r="CJ231" i="7" s="1"/>
  <c r="CK231" i="7" a="1"/>
  <c r="CK231" i="7" s="1"/>
  <c r="CL231" i="7" a="1"/>
  <c r="CL231" i="7" s="1"/>
  <c r="CM231" i="7" a="1"/>
  <c r="CM231" i="7" s="1"/>
  <c r="W232" i="7" a="1"/>
  <c r="W232" i="7" s="1"/>
  <c r="X232" i="7" a="1"/>
  <c r="X232" i="7" s="1"/>
  <c r="Y232" i="7" a="1"/>
  <c r="Y232" i="7" s="1"/>
  <c r="Z232" i="7" a="1"/>
  <c r="Z232" i="7" s="1"/>
  <c r="AA232" i="7" a="1"/>
  <c r="AA232" i="7" s="1"/>
  <c r="AB232" i="7" a="1"/>
  <c r="AB232" i="7" s="1"/>
  <c r="AC232" i="7" a="1"/>
  <c r="AC232" i="7" s="1"/>
  <c r="AD232" i="7" a="1"/>
  <c r="AD232" i="7" s="1"/>
  <c r="AE232" i="7" a="1"/>
  <c r="AE232" i="7" s="1"/>
  <c r="AF232" i="7" a="1"/>
  <c r="AF232" i="7" s="1"/>
  <c r="AG232" i="7" a="1"/>
  <c r="AG232" i="7" s="1"/>
  <c r="AH232" i="7" a="1"/>
  <c r="AH232" i="7" s="1"/>
  <c r="AI232" i="7" a="1"/>
  <c r="AI232" i="7" s="1"/>
  <c r="AJ232" i="7" a="1"/>
  <c r="AJ232" i="7" s="1"/>
  <c r="AK232" i="7" a="1"/>
  <c r="AK232" i="7" s="1"/>
  <c r="AL232" i="7" a="1"/>
  <c r="AL232" i="7" s="1"/>
  <c r="AM232" i="7" a="1"/>
  <c r="AM232" i="7" s="1"/>
  <c r="AN232" i="7" a="1"/>
  <c r="AN232" i="7" s="1"/>
  <c r="AO232" i="7" a="1"/>
  <c r="AO232" i="7" s="1"/>
  <c r="AP232" i="7" a="1"/>
  <c r="AP232" i="7" s="1"/>
  <c r="AQ232" i="7" a="1"/>
  <c r="AQ232" i="7" s="1"/>
  <c r="AR232" i="7" a="1"/>
  <c r="AR232" i="7" s="1"/>
  <c r="AS232" i="7" a="1"/>
  <c r="AS232" i="7" s="1"/>
  <c r="AT232" i="7" a="1"/>
  <c r="AT232" i="7" s="1"/>
  <c r="AU232" i="7" a="1"/>
  <c r="AU232" i="7" s="1"/>
  <c r="AV232" i="7" a="1"/>
  <c r="AV232" i="7" s="1"/>
  <c r="AW232" i="7" a="1"/>
  <c r="AW232" i="7" s="1"/>
  <c r="AX232" i="7" a="1"/>
  <c r="AX232" i="7" s="1"/>
  <c r="AY232" i="7" a="1"/>
  <c r="AY232" i="7" s="1"/>
  <c r="AZ232" i="7" a="1"/>
  <c r="AZ232" i="7" s="1"/>
  <c r="BA232" i="7" a="1"/>
  <c r="BA232" i="7" s="1"/>
  <c r="BB232" i="7" a="1"/>
  <c r="BB232" i="7" s="1"/>
  <c r="BC232" i="7" a="1"/>
  <c r="BC232" i="7" s="1"/>
  <c r="BD232" i="7" a="1"/>
  <c r="BD232" i="7" s="1"/>
  <c r="BE232" i="7" a="1"/>
  <c r="BE232" i="7" s="1"/>
  <c r="BF232" i="7" a="1"/>
  <c r="BF232" i="7" s="1"/>
  <c r="BG232" i="7" a="1"/>
  <c r="BG232" i="7" s="1"/>
  <c r="BH232" i="7" a="1"/>
  <c r="BH232" i="7" s="1"/>
  <c r="BI232" i="7" a="1"/>
  <c r="BI232" i="7" s="1"/>
  <c r="BJ232" i="7" a="1"/>
  <c r="BJ232" i="7" s="1"/>
  <c r="BK232" i="7" a="1"/>
  <c r="BK232" i="7" s="1"/>
  <c r="BL232" i="7" a="1"/>
  <c r="BL232" i="7" s="1"/>
  <c r="BM232" i="7" a="1"/>
  <c r="BM232" i="7" s="1"/>
  <c r="BN232" i="7" a="1"/>
  <c r="BN232" i="7" s="1"/>
  <c r="BO232" i="7" a="1"/>
  <c r="BO232" i="7" s="1"/>
  <c r="BP232" i="7" a="1"/>
  <c r="BP232" i="7" s="1"/>
  <c r="BQ232" i="7" a="1"/>
  <c r="BQ232" i="7" s="1"/>
  <c r="BR232" i="7" a="1"/>
  <c r="BR232" i="7" s="1"/>
  <c r="BS232" i="7" a="1"/>
  <c r="BS232" i="7" s="1"/>
  <c r="BT232" i="7" a="1"/>
  <c r="BT232" i="7" s="1"/>
  <c r="BU232" i="7" a="1"/>
  <c r="BU232" i="7" s="1"/>
  <c r="BV232" i="7" a="1"/>
  <c r="BV232" i="7" s="1"/>
  <c r="BW232" i="7" a="1"/>
  <c r="BW232" i="7" s="1"/>
  <c r="BX232" i="7" a="1"/>
  <c r="BX232" i="7" s="1"/>
  <c r="BY232" i="7" a="1"/>
  <c r="BY232" i="7" s="1"/>
  <c r="BZ232" i="7" a="1"/>
  <c r="BZ232" i="7" s="1"/>
  <c r="CA232" i="7" a="1"/>
  <c r="CA232" i="7" s="1"/>
  <c r="CB232" i="7" a="1"/>
  <c r="CB232" i="7" s="1"/>
  <c r="CC232" i="7" a="1"/>
  <c r="CC232" i="7" s="1"/>
  <c r="CD232" i="7" a="1"/>
  <c r="CD232" i="7" s="1"/>
  <c r="CE232" i="7" a="1"/>
  <c r="CE232" i="7" s="1"/>
  <c r="CF232" i="7" a="1"/>
  <c r="CF232" i="7" s="1"/>
  <c r="CG232" i="7" a="1"/>
  <c r="CG232" i="7" s="1"/>
  <c r="CH232" i="7" a="1"/>
  <c r="CH232" i="7" s="1"/>
  <c r="CI232" i="7" a="1"/>
  <c r="CI232" i="7" s="1"/>
  <c r="CJ232" i="7" a="1"/>
  <c r="CJ232" i="7" s="1"/>
  <c r="CK232" i="7" a="1"/>
  <c r="CK232" i="7" s="1"/>
  <c r="CL232" i="7" a="1"/>
  <c r="CL232" i="7" s="1"/>
  <c r="CM232" i="7" a="1"/>
  <c r="CM232" i="7" s="1"/>
  <c r="W233" i="7" a="1"/>
  <c r="W233" i="7" s="1"/>
  <c r="X233" i="7" a="1"/>
  <c r="X233" i="7" s="1"/>
  <c r="Y233" i="7" a="1"/>
  <c r="Y233" i="7" s="1"/>
  <c r="Z233" i="7" a="1"/>
  <c r="Z233" i="7" s="1"/>
  <c r="AA233" i="7" a="1"/>
  <c r="AA233" i="7" s="1"/>
  <c r="AB233" i="7" a="1"/>
  <c r="AB233" i="7" s="1"/>
  <c r="AC233" i="7" a="1"/>
  <c r="AC233" i="7" s="1"/>
  <c r="AD233" i="7" a="1"/>
  <c r="AD233" i="7" s="1"/>
  <c r="AE233" i="7" a="1"/>
  <c r="AE233" i="7" s="1"/>
  <c r="AF233" i="7" a="1"/>
  <c r="AF233" i="7" s="1"/>
  <c r="AG233" i="7" a="1"/>
  <c r="AG233" i="7" s="1"/>
  <c r="AH233" i="7" a="1"/>
  <c r="AH233" i="7" s="1"/>
  <c r="AI233" i="7" a="1"/>
  <c r="AI233" i="7" s="1"/>
  <c r="AJ233" i="7" a="1"/>
  <c r="AJ233" i="7" s="1"/>
  <c r="AK233" i="7" a="1"/>
  <c r="AK233" i="7" s="1"/>
  <c r="AL233" i="7" a="1"/>
  <c r="AL233" i="7" s="1"/>
  <c r="AM233" i="7" a="1"/>
  <c r="AM233" i="7" s="1"/>
  <c r="AN233" i="7" a="1"/>
  <c r="AN233" i="7" s="1"/>
  <c r="AO233" i="7" a="1"/>
  <c r="AO233" i="7" s="1"/>
  <c r="AP233" i="7" a="1"/>
  <c r="AP233" i="7" s="1"/>
  <c r="AQ233" i="7" a="1"/>
  <c r="AQ233" i="7" s="1"/>
  <c r="AR233" i="7" a="1"/>
  <c r="AR233" i="7" s="1"/>
  <c r="AS233" i="7" a="1"/>
  <c r="AS233" i="7" s="1"/>
  <c r="AT233" i="7" a="1"/>
  <c r="AT233" i="7" s="1"/>
  <c r="AU233" i="7" a="1"/>
  <c r="AU233" i="7" s="1"/>
  <c r="AV233" i="7" a="1"/>
  <c r="AV233" i="7" s="1"/>
  <c r="AW233" i="7" a="1"/>
  <c r="AW233" i="7" s="1"/>
  <c r="AX233" i="7" a="1"/>
  <c r="AX233" i="7" s="1"/>
  <c r="AY233" i="7" a="1"/>
  <c r="AY233" i="7" s="1"/>
  <c r="AZ233" i="7" a="1"/>
  <c r="AZ233" i="7" s="1"/>
  <c r="BA233" i="7" a="1"/>
  <c r="BA233" i="7" s="1"/>
  <c r="BB233" i="7" a="1"/>
  <c r="BB233" i="7" s="1"/>
  <c r="BC233" i="7" a="1"/>
  <c r="BC233" i="7" s="1"/>
  <c r="BD233" i="7" a="1"/>
  <c r="BD233" i="7" s="1"/>
  <c r="BE233" i="7" a="1"/>
  <c r="BE233" i="7" s="1"/>
  <c r="BF233" i="7" a="1"/>
  <c r="BF233" i="7" s="1"/>
  <c r="BG233" i="7" a="1"/>
  <c r="BG233" i="7" s="1"/>
  <c r="BH233" i="7" a="1"/>
  <c r="BH233" i="7" s="1"/>
  <c r="BI233" i="7" a="1"/>
  <c r="BI233" i="7" s="1"/>
  <c r="BJ233" i="7" a="1"/>
  <c r="BJ233" i="7" s="1"/>
  <c r="BK233" i="7" a="1"/>
  <c r="BK233" i="7" s="1"/>
  <c r="BL233" i="7" a="1"/>
  <c r="BL233" i="7" s="1"/>
  <c r="BM233" i="7" a="1"/>
  <c r="BM233" i="7" s="1"/>
  <c r="BN233" i="7" a="1"/>
  <c r="BN233" i="7" s="1"/>
  <c r="BO233" i="7" a="1"/>
  <c r="BO233" i="7" s="1"/>
  <c r="BP233" i="7" a="1"/>
  <c r="BP233" i="7" s="1"/>
  <c r="BQ233" i="7" a="1"/>
  <c r="BQ233" i="7" s="1"/>
  <c r="BR233" i="7" a="1"/>
  <c r="BR233" i="7" s="1"/>
  <c r="BS233" i="7" a="1"/>
  <c r="BS233" i="7" s="1"/>
  <c r="BT233" i="7" a="1"/>
  <c r="BT233" i="7" s="1"/>
  <c r="BU233" i="7" a="1"/>
  <c r="BU233" i="7" s="1"/>
  <c r="BV233" i="7" a="1"/>
  <c r="BV233" i="7" s="1"/>
  <c r="BW233" i="7" a="1"/>
  <c r="BW233" i="7" s="1"/>
  <c r="BX233" i="7" a="1"/>
  <c r="BX233" i="7"/>
  <c r="BY233" i="7" a="1"/>
  <c r="BY233" i="7" s="1"/>
  <c r="BZ233" i="7" a="1"/>
  <c r="BZ233" i="7" s="1"/>
  <c r="CA233" i="7" a="1"/>
  <c r="CA233" i="7" s="1"/>
  <c r="CB233" i="7" a="1"/>
  <c r="CB233" i="7" s="1"/>
  <c r="CC233" i="7" a="1"/>
  <c r="CC233" i="7" s="1"/>
  <c r="CD233" i="7" a="1"/>
  <c r="CD233" i="7" s="1"/>
  <c r="CE233" i="7" a="1"/>
  <c r="CE233" i="7" s="1"/>
  <c r="CF233" i="7" a="1"/>
  <c r="CF233" i="7" s="1"/>
  <c r="CG233" i="7" a="1"/>
  <c r="CG233" i="7" s="1"/>
  <c r="CH233" i="7" a="1"/>
  <c r="CH233" i="7" s="1"/>
  <c r="CI233" i="7" a="1"/>
  <c r="CI233" i="7" s="1"/>
  <c r="CJ233" i="7" a="1"/>
  <c r="CJ233" i="7" s="1"/>
  <c r="CK233" i="7" a="1"/>
  <c r="CK233" i="7" s="1"/>
  <c r="CL233" i="7" a="1"/>
  <c r="CL233" i="7" s="1"/>
  <c r="CM233" i="7" a="1"/>
  <c r="CM233" i="7" s="1"/>
  <c r="W234" i="7" a="1"/>
  <c r="W234" i="7" s="1"/>
  <c r="X234" i="7" a="1"/>
  <c r="X234" i="7" s="1"/>
  <c r="Y234" i="7" a="1"/>
  <c r="Y234" i="7" s="1"/>
  <c r="Z234" i="7" a="1"/>
  <c r="Z234" i="7" s="1"/>
  <c r="AA234" i="7" a="1"/>
  <c r="AA234" i="7" s="1"/>
  <c r="AB234" i="7" a="1"/>
  <c r="AB234" i="7" s="1"/>
  <c r="AC234" i="7" a="1"/>
  <c r="AC234" i="7" s="1"/>
  <c r="AD234" i="7" a="1"/>
  <c r="AD234" i="7" s="1"/>
  <c r="AE234" i="7" a="1"/>
  <c r="AE234" i="7" s="1"/>
  <c r="AF234" i="7" a="1"/>
  <c r="AF234" i="7" s="1"/>
  <c r="AG234" i="7" a="1"/>
  <c r="AG234" i="7" s="1"/>
  <c r="AH234" i="7" a="1"/>
  <c r="AH234" i="7" s="1"/>
  <c r="AI234" i="7" a="1"/>
  <c r="AI234" i="7" s="1"/>
  <c r="AJ234" i="7" a="1"/>
  <c r="AJ234" i="7" s="1"/>
  <c r="AK234" i="7" a="1"/>
  <c r="AK234" i="7" s="1"/>
  <c r="AL234" i="7" a="1"/>
  <c r="AL234" i="7" s="1"/>
  <c r="AM234" i="7" a="1"/>
  <c r="AM234" i="7" s="1"/>
  <c r="AN234" i="7" a="1"/>
  <c r="AN234" i="7" s="1"/>
  <c r="AO234" i="7" a="1"/>
  <c r="AO234" i="7" s="1"/>
  <c r="AP234" i="7" a="1"/>
  <c r="AP234" i="7" s="1"/>
  <c r="AQ234" i="7" a="1"/>
  <c r="AQ234" i="7"/>
  <c r="AR234" i="7" a="1"/>
  <c r="AR234" i="7" s="1"/>
  <c r="AS234" i="7" a="1"/>
  <c r="AS234" i="7" s="1"/>
  <c r="AT234" i="7" a="1"/>
  <c r="AT234" i="7" s="1"/>
  <c r="AU234" i="7" a="1"/>
  <c r="AU234" i="7" s="1"/>
  <c r="AV234" i="7" a="1"/>
  <c r="AV234" i="7" s="1"/>
  <c r="AW234" i="7" a="1"/>
  <c r="AW234" i="7" s="1"/>
  <c r="AX234" i="7" a="1"/>
  <c r="AX234" i="7" s="1"/>
  <c r="AY234" i="7" a="1"/>
  <c r="AY234" i="7" s="1"/>
  <c r="AZ234" i="7" a="1"/>
  <c r="AZ234" i="7" s="1"/>
  <c r="BA234" i="7" a="1"/>
  <c r="BA234" i="7" s="1"/>
  <c r="D234" i="7" s="1"/>
  <c r="BB234" i="7" a="1"/>
  <c r="BB234" i="7" s="1"/>
  <c r="BC234" i="7" a="1"/>
  <c r="BC234" i="7" s="1"/>
  <c r="BD234" i="7" a="1"/>
  <c r="BD234" i="7" s="1"/>
  <c r="BE234" i="7" a="1"/>
  <c r="BE234" i="7" s="1"/>
  <c r="BF234" i="7" a="1"/>
  <c r="BF234" i="7" s="1"/>
  <c r="BG234" i="7" a="1"/>
  <c r="BG234" i="7" s="1"/>
  <c r="BH234" i="7" a="1"/>
  <c r="BH234" i="7" s="1"/>
  <c r="BI234" i="7" a="1"/>
  <c r="BI234" i="7" s="1"/>
  <c r="BJ234" i="7" a="1"/>
  <c r="BJ234" i="7" s="1"/>
  <c r="BK234" i="7" a="1"/>
  <c r="BK234" i="7" s="1"/>
  <c r="BL234" i="7" a="1"/>
  <c r="BL234" i="7" s="1"/>
  <c r="BM234" i="7" a="1"/>
  <c r="BM234" i="7" s="1"/>
  <c r="BN234" i="7" a="1"/>
  <c r="BN234" i="7" s="1"/>
  <c r="BO234" i="7" a="1"/>
  <c r="BO234" i="7" s="1"/>
  <c r="BP234" i="7" a="1"/>
  <c r="BP234" i="7" s="1"/>
  <c r="BQ234" i="7" a="1"/>
  <c r="BQ234" i="7" s="1"/>
  <c r="BR234" i="7" a="1"/>
  <c r="BR234" i="7" s="1"/>
  <c r="BS234" i="7" a="1"/>
  <c r="BS234" i="7" s="1"/>
  <c r="BT234" i="7" a="1"/>
  <c r="BT234" i="7" s="1"/>
  <c r="BU234" i="7" a="1"/>
  <c r="BU234" i="7" s="1"/>
  <c r="BV234" i="7" a="1"/>
  <c r="BV234" i="7" s="1"/>
  <c r="BW234" i="7" a="1"/>
  <c r="BW234" i="7" s="1"/>
  <c r="BX234" i="7" a="1"/>
  <c r="BX234" i="7" s="1"/>
  <c r="BY234" i="7" a="1"/>
  <c r="BY234" i="7" s="1"/>
  <c r="BZ234" i="7" a="1"/>
  <c r="BZ234" i="7" s="1"/>
  <c r="CA234" i="7" a="1"/>
  <c r="CA234" i="7" s="1"/>
  <c r="CB234" i="7" a="1"/>
  <c r="CB234" i="7" s="1"/>
  <c r="CC234" i="7" a="1"/>
  <c r="CC234" i="7" s="1"/>
  <c r="CD234" i="7" a="1"/>
  <c r="CD234" i="7" s="1"/>
  <c r="CE234" i="7" a="1"/>
  <c r="CE234" i="7" s="1"/>
  <c r="CF234" i="7" a="1"/>
  <c r="CF234" i="7" s="1"/>
  <c r="CG234" i="7" a="1"/>
  <c r="CG234" i="7" s="1"/>
  <c r="CH234" i="7" a="1"/>
  <c r="CH234" i="7" s="1"/>
  <c r="CI234" i="7" a="1"/>
  <c r="CI234" i="7" s="1"/>
  <c r="CJ234" i="7" a="1"/>
  <c r="CJ234" i="7" s="1"/>
  <c r="CK234" i="7" a="1"/>
  <c r="CK234" i="7"/>
  <c r="CL234" i="7" a="1"/>
  <c r="CL234" i="7" s="1"/>
  <c r="CM234" i="7" a="1"/>
  <c r="CM234" i="7" s="1"/>
  <c r="W235" i="7" a="1"/>
  <c r="W235" i="7" s="1"/>
  <c r="X235" i="7" a="1"/>
  <c r="X235" i="7" s="1"/>
  <c r="Y235" i="7" a="1"/>
  <c r="Y235" i="7" s="1"/>
  <c r="Z235" i="7" a="1"/>
  <c r="Z235" i="7" s="1"/>
  <c r="AA235" i="7" a="1"/>
  <c r="AA235" i="7" s="1"/>
  <c r="AB235" i="7" a="1"/>
  <c r="AB235" i="7" s="1"/>
  <c r="AC235" i="7" a="1"/>
  <c r="AC235" i="7" s="1"/>
  <c r="AD235" i="7" a="1"/>
  <c r="AD235" i="7" s="1"/>
  <c r="AE235" i="7" a="1"/>
  <c r="AE235" i="7" s="1"/>
  <c r="AF235" i="7" a="1"/>
  <c r="AF235" i="7" s="1"/>
  <c r="AG235" i="7" a="1"/>
  <c r="AG235" i="7" s="1"/>
  <c r="AH235" i="7" a="1"/>
  <c r="AH235" i="7" s="1"/>
  <c r="AI235" i="7" a="1"/>
  <c r="AI235" i="7" s="1"/>
  <c r="AJ235" i="7" a="1"/>
  <c r="AJ235" i="7" s="1"/>
  <c r="AK235" i="7" a="1"/>
  <c r="AK235" i="7" s="1"/>
  <c r="AL235" i="7" a="1"/>
  <c r="AL235" i="7" s="1"/>
  <c r="AM235" i="7" a="1"/>
  <c r="AM235" i="7" s="1"/>
  <c r="AN235" i="7" a="1"/>
  <c r="AN235" i="7" s="1"/>
  <c r="AO235" i="7" a="1"/>
  <c r="AO235" i="7" s="1"/>
  <c r="AP235" i="7" a="1"/>
  <c r="AP235" i="7" s="1"/>
  <c r="AQ235" i="7" a="1"/>
  <c r="AQ235" i="7" s="1"/>
  <c r="AR235" i="7" a="1"/>
  <c r="AR235" i="7" s="1"/>
  <c r="AS235" i="7" a="1"/>
  <c r="AS235" i="7" s="1"/>
  <c r="AT235" i="7" a="1"/>
  <c r="AT235" i="7" s="1"/>
  <c r="AU235" i="7" a="1"/>
  <c r="AU235" i="7" s="1"/>
  <c r="AV235" i="7" a="1"/>
  <c r="AV235" i="7" s="1"/>
  <c r="AW235" i="7" a="1"/>
  <c r="AW235" i="7" s="1"/>
  <c r="AX235" i="7" a="1"/>
  <c r="AX235" i="7" s="1"/>
  <c r="AY235" i="7" a="1"/>
  <c r="AY235" i="7" s="1"/>
  <c r="AZ235" i="7" a="1"/>
  <c r="AZ235" i="7" s="1"/>
  <c r="BA235" i="7" a="1"/>
  <c r="BA235" i="7" s="1"/>
  <c r="BB235" i="7" a="1"/>
  <c r="BB235" i="7" s="1"/>
  <c r="BC235" i="7" a="1"/>
  <c r="BC235" i="7" s="1"/>
  <c r="BD235" i="7" a="1"/>
  <c r="BD235" i="7" s="1"/>
  <c r="BE235" i="7" a="1"/>
  <c r="BE235" i="7" s="1"/>
  <c r="BF235" i="7" a="1"/>
  <c r="BF235" i="7" s="1"/>
  <c r="BG235" i="7" a="1"/>
  <c r="BG235" i="7" s="1"/>
  <c r="BH235" i="7" a="1"/>
  <c r="BH235" i="7" s="1"/>
  <c r="BI235" i="7" a="1"/>
  <c r="BI235" i="7" s="1"/>
  <c r="BJ235" i="7" a="1"/>
  <c r="BJ235" i="7" s="1"/>
  <c r="BK235" i="7" a="1"/>
  <c r="BK235" i="7" s="1"/>
  <c r="BL235" i="7" a="1"/>
  <c r="BL235" i="7" s="1"/>
  <c r="BM235" i="7" a="1"/>
  <c r="BM235" i="7" s="1"/>
  <c r="BN235" i="7" a="1"/>
  <c r="BN235" i="7" s="1"/>
  <c r="BO235" i="7" a="1"/>
  <c r="BO235" i="7" s="1"/>
  <c r="BP235" i="7" a="1"/>
  <c r="BP235" i="7" s="1"/>
  <c r="BQ235" i="7" a="1"/>
  <c r="BQ235" i="7" s="1"/>
  <c r="BR235" i="7" a="1"/>
  <c r="BR235" i="7" s="1"/>
  <c r="BS235" i="7" a="1"/>
  <c r="BS235" i="7" s="1"/>
  <c r="BT235" i="7" a="1"/>
  <c r="BT235" i="7" s="1"/>
  <c r="BU235" i="7" a="1"/>
  <c r="BU235" i="7" s="1"/>
  <c r="BV235" i="7" a="1"/>
  <c r="BV235" i="7" s="1"/>
  <c r="BW235" i="7" a="1"/>
  <c r="BW235" i="7" s="1"/>
  <c r="BX235" i="7" a="1"/>
  <c r="BX235" i="7" s="1"/>
  <c r="BY235" i="7" a="1"/>
  <c r="BY235" i="7" s="1"/>
  <c r="BZ235" i="7" a="1"/>
  <c r="BZ235" i="7" s="1"/>
  <c r="CA235" i="7" a="1"/>
  <c r="CA235" i="7" s="1"/>
  <c r="CB235" i="7" a="1"/>
  <c r="CB235" i="7" s="1"/>
  <c r="CC235" i="7" a="1"/>
  <c r="CC235" i="7" s="1"/>
  <c r="CD235" i="7" a="1"/>
  <c r="CD235" i="7" s="1"/>
  <c r="CE235" i="7" a="1"/>
  <c r="CE235" i="7" s="1"/>
  <c r="CF235" i="7" a="1"/>
  <c r="CF235" i="7" s="1"/>
  <c r="CG235" i="7" a="1"/>
  <c r="CG235" i="7" s="1"/>
  <c r="CH235" i="7" a="1"/>
  <c r="CH235" i="7" s="1"/>
  <c r="CI235" i="7" a="1"/>
  <c r="CI235" i="7" s="1"/>
  <c r="CJ235" i="7" a="1"/>
  <c r="CJ235" i="7" s="1"/>
  <c r="CK235" i="7" a="1"/>
  <c r="CK235" i="7" s="1"/>
  <c r="CL235" i="7" a="1"/>
  <c r="CL235" i="7" s="1"/>
  <c r="CM235" i="7" a="1"/>
  <c r="CM235" i="7" s="1"/>
  <c r="W236" i="7" a="1"/>
  <c r="W236" i="7" s="1"/>
  <c r="X236" i="7" a="1"/>
  <c r="X236" i="7" s="1"/>
  <c r="Y236" i="7" a="1"/>
  <c r="Y236" i="7" s="1"/>
  <c r="Z236" i="7" a="1"/>
  <c r="Z236" i="7" s="1"/>
  <c r="AA236" i="7" a="1"/>
  <c r="AA236" i="7" s="1"/>
  <c r="AB236" i="7" a="1"/>
  <c r="AB236" i="7" s="1"/>
  <c r="AC236" i="7" a="1"/>
  <c r="AC236" i="7" s="1"/>
  <c r="AD236" i="7" a="1"/>
  <c r="AD236" i="7" s="1"/>
  <c r="AE236" i="7" a="1"/>
  <c r="AE236" i="7" s="1"/>
  <c r="AF236" i="7" a="1"/>
  <c r="AF236" i="7" s="1"/>
  <c r="AG236" i="7" a="1"/>
  <c r="AG236" i="7" s="1"/>
  <c r="AH236" i="7" a="1"/>
  <c r="AH236" i="7" s="1"/>
  <c r="AI236" i="7" a="1"/>
  <c r="AI236" i="7" s="1"/>
  <c r="AJ236" i="7" a="1"/>
  <c r="AJ236" i="7" s="1"/>
  <c r="AK236" i="7" a="1"/>
  <c r="AK236" i="7" s="1"/>
  <c r="AL236" i="7" a="1"/>
  <c r="AL236" i="7" s="1"/>
  <c r="AM236" i="7" a="1"/>
  <c r="AM236" i="7" s="1"/>
  <c r="AN236" i="7" a="1"/>
  <c r="AN236" i="7" s="1"/>
  <c r="AO236" i="7" a="1"/>
  <c r="AO236" i="7" s="1"/>
  <c r="AP236" i="7" a="1"/>
  <c r="AP236" i="7" s="1"/>
  <c r="AQ236" i="7" a="1"/>
  <c r="AQ236" i="7"/>
  <c r="AR236" i="7" a="1"/>
  <c r="AR236" i="7" s="1"/>
  <c r="AS236" i="7" a="1"/>
  <c r="AS236" i="7" s="1"/>
  <c r="AT236" i="7" a="1"/>
  <c r="AT236" i="7" s="1"/>
  <c r="AU236" i="7" a="1"/>
  <c r="AU236" i="7" s="1"/>
  <c r="AV236" i="7" a="1"/>
  <c r="AV236" i="7" s="1"/>
  <c r="AW236" i="7" a="1"/>
  <c r="AW236" i="7" s="1"/>
  <c r="AX236" i="7" a="1"/>
  <c r="AX236" i="7" s="1"/>
  <c r="AY236" i="7" a="1"/>
  <c r="AY236" i="7" s="1"/>
  <c r="AZ236" i="7" a="1"/>
  <c r="AZ236" i="7" s="1"/>
  <c r="BA236" i="7" a="1"/>
  <c r="BA236" i="7" s="1"/>
  <c r="BB236" i="7" a="1"/>
  <c r="BB236" i="7" s="1"/>
  <c r="BC236" i="7" a="1"/>
  <c r="BC236" i="7" s="1"/>
  <c r="BD236" i="7" a="1"/>
  <c r="BD236" i="7" s="1"/>
  <c r="BE236" i="7" a="1"/>
  <c r="BE236" i="7" s="1"/>
  <c r="BF236" i="7" a="1"/>
  <c r="BF236" i="7" s="1"/>
  <c r="BG236" i="7" a="1"/>
  <c r="BG236" i="7" s="1"/>
  <c r="BH236" i="7" a="1"/>
  <c r="BH236" i="7" s="1"/>
  <c r="BI236" i="7" a="1"/>
  <c r="BI236" i="7" s="1"/>
  <c r="BJ236" i="7" a="1"/>
  <c r="BJ236" i="7" s="1"/>
  <c r="BK236" i="7" a="1"/>
  <c r="BK236" i="7" s="1"/>
  <c r="BL236" i="7" a="1"/>
  <c r="BL236" i="7" s="1"/>
  <c r="BM236" i="7" a="1"/>
  <c r="BM236" i="7" s="1"/>
  <c r="BN236" i="7" a="1"/>
  <c r="BN236" i="7" s="1"/>
  <c r="BO236" i="7" a="1"/>
  <c r="BO236" i="7" s="1"/>
  <c r="BP236" i="7" a="1"/>
  <c r="BP236" i="7" s="1"/>
  <c r="BQ236" i="7" a="1"/>
  <c r="BQ236" i="7" s="1"/>
  <c r="BR236" i="7" a="1"/>
  <c r="BR236" i="7" s="1"/>
  <c r="BS236" i="7" a="1"/>
  <c r="BS236" i="7" s="1"/>
  <c r="BT236" i="7" a="1"/>
  <c r="BT236" i="7" s="1"/>
  <c r="BU236" i="7" a="1"/>
  <c r="BU236" i="7" s="1"/>
  <c r="BV236" i="7" a="1"/>
  <c r="BV236" i="7" s="1"/>
  <c r="BW236" i="7" a="1"/>
  <c r="BW236" i="7" s="1"/>
  <c r="BX236" i="7" a="1"/>
  <c r="BX236" i="7" s="1"/>
  <c r="BY236" i="7" a="1"/>
  <c r="BY236" i="7" s="1"/>
  <c r="BZ236" i="7" a="1"/>
  <c r="BZ236" i="7" s="1"/>
  <c r="CA236" i="7" a="1"/>
  <c r="CA236" i="7" s="1"/>
  <c r="CB236" i="7" a="1"/>
  <c r="CB236" i="7" s="1"/>
  <c r="CC236" i="7" a="1"/>
  <c r="CC236" i="7" s="1"/>
  <c r="CD236" i="7" a="1"/>
  <c r="CD236" i="7" s="1"/>
  <c r="CE236" i="7" a="1"/>
  <c r="CE236" i="7" s="1"/>
  <c r="CF236" i="7" a="1"/>
  <c r="CF236" i="7" s="1"/>
  <c r="CG236" i="7" a="1"/>
  <c r="CG236" i="7" s="1"/>
  <c r="CH236" i="7" a="1"/>
  <c r="CH236" i="7" s="1"/>
  <c r="CI236" i="7" a="1"/>
  <c r="CI236" i="7" s="1"/>
  <c r="CJ236" i="7" a="1"/>
  <c r="CJ236" i="7" s="1"/>
  <c r="CK236" i="7" a="1"/>
  <c r="CK236" i="7" s="1"/>
  <c r="CL236" i="7" a="1"/>
  <c r="CL236" i="7" s="1"/>
  <c r="CM236" i="7" a="1"/>
  <c r="CM236" i="7" s="1"/>
  <c r="W237" i="7" a="1"/>
  <c r="W237" i="7" s="1"/>
  <c r="X237" i="7" a="1"/>
  <c r="X237" i="7" s="1"/>
  <c r="Y237" i="7" a="1"/>
  <c r="Y237" i="7" s="1"/>
  <c r="Z237" i="7" a="1"/>
  <c r="Z237" i="7" s="1"/>
  <c r="AA237" i="7" a="1"/>
  <c r="AA237" i="7" s="1"/>
  <c r="AB237" i="7" a="1"/>
  <c r="AB237" i="7" s="1"/>
  <c r="AC237" i="7" a="1"/>
  <c r="AC237" i="7" s="1"/>
  <c r="AD237" i="7" a="1"/>
  <c r="AD237" i="7" s="1"/>
  <c r="AE237" i="7" a="1"/>
  <c r="AE237" i="7" s="1"/>
  <c r="AF237" i="7" a="1"/>
  <c r="AF237" i="7" s="1"/>
  <c r="AG237" i="7" a="1"/>
  <c r="AG237" i="7" s="1"/>
  <c r="AH237" i="7" a="1"/>
  <c r="AH237" i="7" s="1"/>
  <c r="AI237" i="7" a="1"/>
  <c r="AI237" i="7" s="1"/>
  <c r="AJ237" i="7" a="1"/>
  <c r="AJ237" i="7" s="1"/>
  <c r="AK237" i="7" a="1"/>
  <c r="AK237" i="7" s="1"/>
  <c r="AL237" i="7" a="1"/>
  <c r="AL237" i="7" s="1"/>
  <c r="AM237" i="7" a="1"/>
  <c r="AM237" i="7" s="1"/>
  <c r="AN237" i="7" a="1"/>
  <c r="AN237" i="7" s="1"/>
  <c r="AO237" i="7" a="1"/>
  <c r="AO237" i="7" s="1"/>
  <c r="AP237" i="7" a="1"/>
  <c r="AP237" i="7" s="1"/>
  <c r="AQ237" i="7" a="1"/>
  <c r="AQ237" i="7" s="1"/>
  <c r="AR237" i="7" a="1"/>
  <c r="AR237" i="7" s="1"/>
  <c r="AS237" i="7" a="1"/>
  <c r="AS237" i="7" s="1"/>
  <c r="AT237" i="7" a="1"/>
  <c r="AT237" i="7" s="1"/>
  <c r="AU237" i="7" a="1"/>
  <c r="AU237" i="7" s="1"/>
  <c r="AV237" i="7" a="1"/>
  <c r="AV237" i="7" s="1"/>
  <c r="AW237" i="7" a="1"/>
  <c r="AW237" i="7" s="1"/>
  <c r="AX237" i="7" a="1"/>
  <c r="AX237" i="7" s="1"/>
  <c r="AY237" i="7" a="1"/>
  <c r="AY237" i="7" s="1"/>
  <c r="AZ237" i="7" a="1"/>
  <c r="AZ237" i="7" s="1"/>
  <c r="BA237" i="7" a="1"/>
  <c r="BA237" i="7" s="1"/>
  <c r="BB237" i="7" a="1"/>
  <c r="BB237" i="7" s="1"/>
  <c r="BC237" i="7" a="1"/>
  <c r="BC237" i="7" s="1"/>
  <c r="BD237" i="7" a="1"/>
  <c r="BD237" i="7" s="1"/>
  <c r="BE237" i="7" a="1"/>
  <c r="BE237" i="7" s="1"/>
  <c r="BF237" i="7" a="1"/>
  <c r="BF237" i="7" s="1"/>
  <c r="BG237" i="7" a="1"/>
  <c r="BG237" i="7" s="1"/>
  <c r="BH237" i="7" a="1"/>
  <c r="BH237" i="7" s="1"/>
  <c r="BI237" i="7" a="1"/>
  <c r="BI237" i="7" s="1"/>
  <c r="BJ237" i="7" a="1"/>
  <c r="BJ237" i="7" s="1"/>
  <c r="BK237" i="7" a="1"/>
  <c r="BK237" i="7" s="1"/>
  <c r="BL237" i="7" a="1"/>
  <c r="BL237" i="7" s="1"/>
  <c r="BM237" i="7" a="1"/>
  <c r="BM237" i="7" s="1"/>
  <c r="BN237" i="7" a="1"/>
  <c r="BN237" i="7" s="1"/>
  <c r="BO237" i="7" a="1"/>
  <c r="BO237" i="7" s="1"/>
  <c r="BP237" i="7" a="1"/>
  <c r="BP237" i="7" s="1"/>
  <c r="BQ237" i="7" a="1"/>
  <c r="BQ237" i="7" s="1"/>
  <c r="BR237" i="7" a="1"/>
  <c r="BR237" i="7" s="1"/>
  <c r="BS237" i="7" a="1"/>
  <c r="BS237" i="7" s="1"/>
  <c r="BT237" i="7" a="1"/>
  <c r="BT237" i="7" s="1"/>
  <c r="BU237" i="7" a="1"/>
  <c r="BU237" i="7" s="1"/>
  <c r="BV237" i="7" a="1"/>
  <c r="BV237" i="7" s="1"/>
  <c r="BW237" i="7" a="1"/>
  <c r="BW237" i="7" s="1"/>
  <c r="BX237" i="7" a="1"/>
  <c r="BX237" i="7" s="1"/>
  <c r="BY237" i="7" a="1"/>
  <c r="BY237" i="7" s="1"/>
  <c r="BZ237" i="7" a="1"/>
  <c r="BZ237" i="7" s="1"/>
  <c r="CA237" i="7" a="1"/>
  <c r="CA237" i="7" s="1"/>
  <c r="CB237" i="7" a="1"/>
  <c r="CB237" i="7" s="1"/>
  <c r="CC237" i="7" a="1"/>
  <c r="CC237" i="7" s="1"/>
  <c r="CD237" i="7" a="1"/>
  <c r="CD237" i="7" s="1"/>
  <c r="CE237" i="7" a="1"/>
  <c r="CE237" i="7" s="1"/>
  <c r="CF237" i="7" a="1"/>
  <c r="CF237" i="7" s="1"/>
  <c r="CG237" i="7" a="1"/>
  <c r="CG237" i="7" s="1"/>
  <c r="CH237" i="7" a="1"/>
  <c r="CH237" i="7" s="1"/>
  <c r="CI237" i="7" a="1"/>
  <c r="CI237" i="7" s="1"/>
  <c r="CJ237" i="7" a="1"/>
  <c r="CJ237" i="7" s="1"/>
  <c r="CK237" i="7" a="1"/>
  <c r="CK237" i="7" s="1"/>
  <c r="CL237" i="7" a="1"/>
  <c r="CL237" i="7" s="1"/>
  <c r="CM237" i="7" a="1"/>
  <c r="CM237" i="7" s="1"/>
  <c r="W238" i="7" a="1"/>
  <c r="W238" i="7" s="1"/>
  <c r="X238" i="7" a="1"/>
  <c r="X238" i="7" s="1"/>
  <c r="Y238" i="7" a="1"/>
  <c r="Y238" i="7" s="1"/>
  <c r="Z238" i="7" a="1"/>
  <c r="Z238" i="7" s="1"/>
  <c r="AA238" i="7" a="1"/>
  <c r="AA238" i="7" s="1"/>
  <c r="AB238" i="7" a="1"/>
  <c r="AB238" i="7" s="1"/>
  <c r="AC238" i="7" a="1"/>
  <c r="AC238" i="7" s="1"/>
  <c r="AD238" i="7" a="1"/>
  <c r="AD238" i="7" s="1"/>
  <c r="AE238" i="7" a="1"/>
  <c r="AE238" i="7" s="1"/>
  <c r="AF238" i="7" a="1"/>
  <c r="AF238" i="7" s="1"/>
  <c r="AG238" i="7" a="1"/>
  <c r="AG238" i="7" s="1"/>
  <c r="AH238" i="7" a="1"/>
  <c r="AH238" i="7" s="1"/>
  <c r="AI238" i="7" a="1"/>
  <c r="AI238" i="7" s="1"/>
  <c r="AJ238" i="7" a="1"/>
  <c r="AJ238" i="7" s="1"/>
  <c r="AK238" i="7" a="1"/>
  <c r="AK238" i="7" s="1"/>
  <c r="D238" i="7" s="1"/>
  <c r="AL238" i="7" a="1"/>
  <c r="AL238" i="7" s="1"/>
  <c r="AM238" i="7" a="1"/>
  <c r="AM238" i="7" s="1"/>
  <c r="AN238" i="7" a="1"/>
  <c r="AN238" i="7" s="1"/>
  <c r="AO238" i="7" a="1"/>
  <c r="AO238" i="7" s="1"/>
  <c r="AP238" i="7" a="1"/>
  <c r="AP238" i="7" s="1"/>
  <c r="AQ238" i="7" a="1"/>
  <c r="AQ238" i="7" s="1"/>
  <c r="AR238" i="7" a="1"/>
  <c r="AR238" i="7" s="1"/>
  <c r="AS238" i="7" a="1"/>
  <c r="AS238" i="7" s="1"/>
  <c r="AT238" i="7" a="1"/>
  <c r="AT238" i="7" s="1"/>
  <c r="AU238" i="7" a="1"/>
  <c r="AU238" i="7" s="1"/>
  <c r="AV238" i="7" a="1"/>
  <c r="AV238" i="7" s="1"/>
  <c r="AW238" i="7" a="1"/>
  <c r="AW238" i="7" s="1"/>
  <c r="AX238" i="7" a="1"/>
  <c r="AX238" i="7" s="1"/>
  <c r="AY238" i="7" a="1"/>
  <c r="AY238" i="7" s="1"/>
  <c r="AZ238" i="7" a="1"/>
  <c r="AZ238" i="7" s="1"/>
  <c r="BA238" i="7" a="1"/>
  <c r="BA238" i="7" s="1"/>
  <c r="BB238" i="7" a="1"/>
  <c r="BB238" i="7" s="1"/>
  <c r="BC238" i="7" a="1"/>
  <c r="BC238" i="7" s="1"/>
  <c r="BD238" i="7" a="1"/>
  <c r="BD238" i="7" s="1"/>
  <c r="BE238" i="7" a="1"/>
  <c r="BE238" i="7" s="1"/>
  <c r="BF238" i="7" a="1"/>
  <c r="BF238" i="7" s="1"/>
  <c r="BG238" i="7" a="1"/>
  <c r="BG238" i="7" s="1"/>
  <c r="BH238" i="7" a="1"/>
  <c r="BH238" i="7" s="1"/>
  <c r="BI238" i="7" a="1"/>
  <c r="BI238" i="7" s="1"/>
  <c r="BJ238" i="7" a="1"/>
  <c r="BJ238" i="7" s="1"/>
  <c r="BK238" i="7" a="1"/>
  <c r="BK238" i="7" s="1"/>
  <c r="BL238" i="7" a="1"/>
  <c r="BL238" i="7" s="1"/>
  <c r="BM238" i="7" a="1"/>
  <c r="BM238" i="7" s="1"/>
  <c r="BN238" i="7" a="1"/>
  <c r="BN238" i="7" s="1"/>
  <c r="BO238" i="7" a="1"/>
  <c r="BO238" i="7" s="1"/>
  <c r="BP238" i="7" a="1"/>
  <c r="BP238" i="7" s="1"/>
  <c r="BQ238" i="7" a="1"/>
  <c r="BQ238" i="7" s="1"/>
  <c r="BR238" i="7" a="1"/>
  <c r="BR238" i="7" s="1"/>
  <c r="BS238" i="7" a="1"/>
  <c r="BS238" i="7" s="1"/>
  <c r="BT238" i="7" a="1"/>
  <c r="BT238" i="7" s="1"/>
  <c r="BU238" i="7" a="1"/>
  <c r="BU238" i="7" s="1"/>
  <c r="BV238" i="7" a="1"/>
  <c r="BV238" i="7" s="1"/>
  <c r="BW238" i="7" a="1"/>
  <c r="BW238" i="7" s="1"/>
  <c r="BX238" i="7" a="1"/>
  <c r="BX238" i="7" s="1"/>
  <c r="BY238" i="7" a="1"/>
  <c r="BY238" i="7" s="1"/>
  <c r="BZ238" i="7" a="1"/>
  <c r="BZ238" i="7" s="1"/>
  <c r="CA238" i="7" a="1"/>
  <c r="CA238" i="7" s="1"/>
  <c r="CB238" i="7" a="1"/>
  <c r="CB238" i="7" s="1"/>
  <c r="CC238" i="7" a="1"/>
  <c r="CC238" i="7" s="1"/>
  <c r="CD238" i="7" a="1"/>
  <c r="CD238" i="7" s="1"/>
  <c r="CE238" i="7" a="1"/>
  <c r="CE238" i="7" s="1"/>
  <c r="CF238" i="7" a="1"/>
  <c r="CF238" i="7" s="1"/>
  <c r="CG238" i="7" a="1"/>
  <c r="CG238" i="7" s="1"/>
  <c r="CH238" i="7" a="1"/>
  <c r="CH238" i="7" s="1"/>
  <c r="CI238" i="7" a="1"/>
  <c r="CI238" i="7" s="1"/>
  <c r="CJ238" i="7" a="1"/>
  <c r="CJ238" i="7" s="1"/>
  <c r="CK238" i="7" a="1"/>
  <c r="CK238" i="7" s="1"/>
  <c r="CL238" i="7" a="1"/>
  <c r="CL238" i="7" s="1"/>
  <c r="CM238" i="7" a="1"/>
  <c r="CM238" i="7" s="1"/>
  <c r="W239" i="7" a="1"/>
  <c r="W239" i="7" s="1"/>
  <c r="D239" i="7" s="1"/>
  <c r="X239" i="7" a="1"/>
  <c r="X239" i="7" s="1"/>
  <c r="Y239" i="7" a="1"/>
  <c r="Y239" i="7" s="1"/>
  <c r="Z239" i="7" a="1"/>
  <c r="Z239" i="7" s="1"/>
  <c r="AA239" i="7" a="1"/>
  <c r="AA239" i="7" s="1"/>
  <c r="AB239" i="7" a="1"/>
  <c r="AB239" i="7" s="1"/>
  <c r="AC239" i="7" a="1"/>
  <c r="AC239" i="7" s="1"/>
  <c r="AD239" i="7" a="1"/>
  <c r="AD239" i="7" s="1"/>
  <c r="AE239" i="7" a="1"/>
  <c r="AE239" i="7" s="1"/>
  <c r="AF239" i="7" a="1"/>
  <c r="AF239" i="7" s="1"/>
  <c r="AG239" i="7" a="1"/>
  <c r="AG239" i="7" s="1"/>
  <c r="AH239" i="7" a="1"/>
  <c r="AH239" i="7" s="1"/>
  <c r="AI239" i="7" a="1"/>
  <c r="AI239" i="7" s="1"/>
  <c r="AJ239" i="7" a="1"/>
  <c r="AJ239" i="7" s="1"/>
  <c r="AK239" i="7" a="1"/>
  <c r="AK239" i="7" s="1"/>
  <c r="AL239" i="7" a="1"/>
  <c r="AL239" i="7" s="1"/>
  <c r="AM239" i="7" a="1"/>
  <c r="AM239" i="7" s="1"/>
  <c r="AN239" i="7" a="1"/>
  <c r="AN239" i="7" s="1"/>
  <c r="AO239" i="7" a="1"/>
  <c r="AO239" i="7" s="1"/>
  <c r="AP239" i="7" a="1"/>
  <c r="AP239" i="7" s="1"/>
  <c r="AQ239" i="7" a="1"/>
  <c r="AQ239" i="7" s="1"/>
  <c r="AR239" i="7" a="1"/>
  <c r="AR239" i="7" s="1"/>
  <c r="AS239" i="7" a="1"/>
  <c r="AS239" i="7" s="1"/>
  <c r="AT239" i="7" a="1"/>
  <c r="AT239" i="7" s="1"/>
  <c r="AU239" i="7" a="1"/>
  <c r="AU239" i="7" s="1"/>
  <c r="AV239" i="7" a="1"/>
  <c r="AV239" i="7" s="1"/>
  <c r="AW239" i="7" a="1"/>
  <c r="AW239" i="7" s="1"/>
  <c r="AX239" i="7" a="1"/>
  <c r="AX239" i="7" s="1"/>
  <c r="AY239" i="7" a="1"/>
  <c r="AY239" i="7" s="1"/>
  <c r="AZ239" i="7" a="1"/>
  <c r="AZ239" i="7" s="1"/>
  <c r="BA239" i="7" a="1"/>
  <c r="BA239" i="7" s="1"/>
  <c r="BB239" i="7" a="1"/>
  <c r="BB239" i="7" s="1"/>
  <c r="BC239" i="7" a="1"/>
  <c r="BC239" i="7" s="1"/>
  <c r="BD239" i="7" a="1"/>
  <c r="BD239" i="7" s="1"/>
  <c r="BE239" i="7" a="1"/>
  <c r="BE239" i="7" s="1"/>
  <c r="BF239" i="7" a="1"/>
  <c r="BF239" i="7" s="1"/>
  <c r="BG239" i="7" a="1"/>
  <c r="BG239" i="7" s="1"/>
  <c r="BH239" i="7" a="1"/>
  <c r="BH239" i="7" s="1"/>
  <c r="BI239" i="7" a="1"/>
  <c r="BI239" i="7" s="1"/>
  <c r="BJ239" i="7" a="1"/>
  <c r="BJ239" i="7" s="1"/>
  <c r="BK239" i="7" a="1"/>
  <c r="BK239" i="7" s="1"/>
  <c r="BL239" i="7" a="1"/>
  <c r="BL239" i="7" s="1"/>
  <c r="BM239" i="7" a="1"/>
  <c r="BM239" i="7" s="1"/>
  <c r="BN239" i="7" a="1"/>
  <c r="BN239" i="7" s="1"/>
  <c r="BO239" i="7" a="1"/>
  <c r="BO239" i="7" s="1"/>
  <c r="BP239" i="7" a="1"/>
  <c r="BP239" i="7" s="1"/>
  <c r="BQ239" i="7" a="1"/>
  <c r="BQ239" i="7" s="1"/>
  <c r="BR239" i="7" a="1"/>
  <c r="BR239" i="7" s="1"/>
  <c r="BS239" i="7" a="1"/>
  <c r="BS239" i="7" s="1"/>
  <c r="BT239" i="7" a="1"/>
  <c r="BT239" i="7" s="1"/>
  <c r="BU239" i="7" a="1"/>
  <c r="BU239" i="7" s="1"/>
  <c r="BV239" i="7" a="1"/>
  <c r="BV239" i="7" s="1"/>
  <c r="BW239" i="7" a="1"/>
  <c r="BW239" i="7" s="1"/>
  <c r="BX239" i="7" a="1"/>
  <c r="BX239" i="7" s="1"/>
  <c r="BY239" i="7" a="1"/>
  <c r="BY239" i="7" s="1"/>
  <c r="BZ239" i="7" a="1"/>
  <c r="BZ239" i="7" s="1"/>
  <c r="CA239" i="7" a="1"/>
  <c r="CA239" i="7" s="1"/>
  <c r="CB239" i="7" a="1"/>
  <c r="CB239" i="7" s="1"/>
  <c r="CC239" i="7" a="1"/>
  <c r="CC239" i="7" s="1"/>
  <c r="CD239" i="7" a="1"/>
  <c r="CD239" i="7" s="1"/>
  <c r="CE239" i="7" a="1"/>
  <c r="CE239" i="7" s="1"/>
  <c r="CF239" i="7" a="1"/>
  <c r="CF239" i="7" s="1"/>
  <c r="CG239" i="7" a="1"/>
  <c r="CG239" i="7" s="1"/>
  <c r="CH239" i="7" a="1"/>
  <c r="CH239" i="7" s="1"/>
  <c r="CI239" i="7" a="1"/>
  <c r="CI239" i="7" s="1"/>
  <c r="CJ239" i="7" a="1"/>
  <c r="CJ239" i="7" s="1"/>
  <c r="CK239" i="7" a="1"/>
  <c r="CK239" i="7" s="1"/>
  <c r="CL239" i="7" a="1"/>
  <c r="CL239" i="7" s="1"/>
  <c r="CM239" i="7" a="1"/>
  <c r="CM239" i="7" s="1"/>
  <c r="W240" i="7" a="1"/>
  <c r="W240" i="7" s="1"/>
  <c r="X240" i="7" a="1"/>
  <c r="X240" i="7" s="1"/>
  <c r="Y240" i="7" a="1"/>
  <c r="Y240" i="7" s="1"/>
  <c r="Z240" i="7" a="1"/>
  <c r="Z240" i="7" s="1"/>
  <c r="AA240" i="7" a="1"/>
  <c r="AA240" i="7" s="1"/>
  <c r="AB240" i="7" a="1"/>
  <c r="AB240" i="7" s="1"/>
  <c r="AC240" i="7" a="1"/>
  <c r="AC240" i="7" s="1"/>
  <c r="AD240" i="7" a="1"/>
  <c r="AD240" i="7" s="1"/>
  <c r="AE240" i="7" a="1"/>
  <c r="AE240" i="7" s="1"/>
  <c r="AF240" i="7" a="1"/>
  <c r="AF240" i="7" s="1"/>
  <c r="AG240" i="7" a="1"/>
  <c r="AG240" i="7" s="1"/>
  <c r="AH240" i="7" a="1"/>
  <c r="AH240" i="7" s="1"/>
  <c r="AI240" i="7" a="1"/>
  <c r="AI240" i="7" s="1"/>
  <c r="AJ240" i="7" a="1"/>
  <c r="AJ240" i="7" s="1"/>
  <c r="AK240" i="7" a="1"/>
  <c r="AK240" i="7" s="1"/>
  <c r="AL240" i="7" a="1"/>
  <c r="AL240" i="7" s="1"/>
  <c r="AM240" i="7" a="1"/>
  <c r="AM240" i="7" s="1"/>
  <c r="AN240" i="7" a="1"/>
  <c r="AN240" i="7" s="1"/>
  <c r="AO240" i="7" a="1"/>
  <c r="AO240" i="7" s="1"/>
  <c r="AP240" i="7" a="1"/>
  <c r="AP240" i="7" s="1"/>
  <c r="AQ240" i="7" a="1"/>
  <c r="AQ240" i="7" s="1"/>
  <c r="AR240" i="7" a="1"/>
  <c r="AR240" i="7" s="1"/>
  <c r="AS240" i="7" a="1"/>
  <c r="AS240" i="7" s="1"/>
  <c r="AT240" i="7" a="1"/>
  <c r="AT240" i="7" s="1"/>
  <c r="AU240" i="7" a="1"/>
  <c r="AU240" i="7" s="1"/>
  <c r="AV240" i="7" a="1"/>
  <c r="AV240" i="7" s="1"/>
  <c r="AW240" i="7" a="1"/>
  <c r="AW240" i="7" s="1"/>
  <c r="AX240" i="7" a="1"/>
  <c r="AX240" i="7" s="1"/>
  <c r="AY240" i="7" a="1"/>
  <c r="AY240" i="7" s="1"/>
  <c r="AZ240" i="7" a="1"/>
  <c r="AZ240" i="7" s="1"/>
  <c r="BA240" i="7" a="1"/>
  <c r="BA240" i="7" s="1"/>
  <c r="BB240" i="7" a="1"/>
  <c r="BB240" i="7" s="1"/>
  <c r="BC240" i="7" a="1"/>
  <c r="BC240" i="7" s="1"/>
  <c r="BD240" i="7" a="1"/>
  <c r="BD240" i="7" s="1"/>
  <c r="BE240" i="7" a="1"/>
  <c r="BE240" i="7" s="1"/>
  <c r="BF240" i="7" a="1"/>
  <c r="BF240" i="7" s="1"/>
  <c r="BG240" i="7" a="1"/>
  <c r="BG240" i="7" s="1"/>
  <c r="BH240" i="7" a="1"/>
  <c r="BH240" i="7" s="1"/>
  <c r="BI240" i="7" a="1"/>
  <c r="BI240" i="7" s="1"/>
  <c r="BJ240" i="7" a="1"/>
  <c r="BJ240" i="7" s="1"/>
  <c r="BK240" i="7" a="1"/>
  <c r="BK240" i="7" s="1"/>
  <c r="BL240" i="7" a="1"/>
  <c r="BL240" i="7" s="1"/>
  <c r="BM240" i="7" a="1"/>
  <c r="BM240" i="7" s="1"/>
  <c r="BN240" i="7" a="1"/>
  <c r="BN240" i="7" s="1"/>
  <c r="BO240" i="7" a="1"/>
  <c r="BO240" i="7" s="1"/>
  <c r="BP240" i="7" a="1"/>
  <c r="BP240" i="7" s="1"/>
  <c r="BQ240" i="7" a="1"/>
  <c r="BQ240" i="7" s="1"/>
  <c r="BR240" i="7" a="1"/>
  <c r="BR240" i="7" s="1"/>
  <c r="BS240" i="7" a="1"/>
  <c r="BS240" i="7" s="1"/>
  <c r="BT240" i="7" a="1"/>
  <c r="BT240" i="7" s="1"/>
  <c r="BU240" i="7" a="1"/>
  <c r="BU240" i="7" s="1"/>
  <c r="BV240" i="7" a="1"/>
  <c r="BV240" i="7" s="1"/>
  <c r="BW240" i="7" a="1"/>
  <c r="BW240" i="7" s="1"/>
  <c r="BX240" i="7" a="1"/>
  <c r="BX240" i="7" s="1"/>
  <c r="BY240" i="7" a="1"/>
  <c r="BY240" i="7" s="1"/>
  <c r="BZ240" i="7" a="1"/>
  <c r="BZ240" i="7" s="1"/>
  <c r="CA240" i="7" a="1"/>
  <c r="CA240" i="7" s="1"/>
  <c r="CB240" i="7" a="1"/>
  <c r="CB240" i="7" s="1"/>
  <c r="CC240" i="7" a="1"/>
  <c r="CC240" i="7" s="1"/>
  <c r="CD240" i="7" a="1"/>
  <c r="CD240" i="7" s="1"/>
  <c r="CE240" i="7" a="1"/>
  <c r="CE240" i="7" s="1"/>
  <c r="CF240" i="7" a="1"/>
  <c r="CF240" i="7" s="1"/>
  <c r="CG240" i="7" a="1"/>
  <c r="CG240" i="7" s="1"/>
  <c r="CH240" i="7" a="1"/>
  <c r="CH240" i="7" s="1"/>
  <c r="CI240" i="7" a="1"/>
  <c r="CI240" i="7" s="1"/>
  <c r="CJ240" i="7" a="1"/>
  <c r="CJ240" i="7" s="1"/>
  <c r="CK240" i="7" a="1"/>
  <c r="CK240" i="7" s="1"/>
  <c r="CL240" i="7" a="1"/>
  <c r="CL240" i="7" s="1"/>
  <c r="CM240" i="7" a="1"/>
  <c r="CM240" i="7" s="1"/>
  <c r="W241" i="7" a="1"/>
  <c r="W241" i="7" s="1"/>
  <c r="X241" i="7" a="1"/>
  <c r="X241" i="7" s="1"/>
  <c r="Y241" i="7" a="1"/>
  <c r="Y241" i="7" s="1"/>
  <c r="Z241" i="7" a="1"/>
  <c r="Z241" i="7" s="1"/>
  <c r="AA241" i="7" a="1"/>
  <c r="AA241" i="7" s="1"/>
  <c r="AB241" i="7" a="1"/>
  <c r="AB241" i="7" s="1"/>
  <c r="AC241" i="7" a="1"/>
  <c r="AC241" i="7" s="1"/>
  <c r="AD241" i="7" a="1"/>
  <c r="AD241" i="7" s="1"/>
  <c r="AE241" i="7" a="1"/>
  <c r="AE241" i="7" s="1"/>
  <c r="AF241" i="7" a="1"/>
  <c r="AF241" i="7" s="1"/>
  <c r="AG241" i="7" a="1"/>
  <c r="AG241" i="7" s="1"/>
  <c r="AH241" i="7" a="1"/>
  <c r="AH241" i="7" s="1"/>
  <c r="AI241" i="7" a="1"/>
  <c r="AI241" i="7" s="1"/>
  <c r="AJ241" i="7" a="1"/>
  <c r="AJ241" i="7" s="1"/>
  <c r="AK241" i="7" a="1"/>
  <c r="AK241" i="7" s="1"/>
  <c r="AL241" i="7" a="1"/>
  <c r="AL241" i="7" s="1"/>
  <c r="AM241" i="7" a="1"/>
  <c r="AM241" i="7" s="1"/>
  <c r="AN241" i="7" a="1"/>
  <c r="AN241" i="7" s="1"/>
  <c r="AO241" i="7" a="1"/>
  <c r="AO241" i="7" s="1"/>
  <c r="AP241" i="7" a="1"/>
  <c r="AP241" i="7" s="1"/>
  <c r="AQ241" i="7" a="1"/>
  <c r="AQ241" i="7" s="1"/>
  <c r="AR241" i="7" a="1"/>
  <c r="AR241" i="7" s="1"/>
  <c r="AS241" i="7" a="1"/>
  <c r="AS241" i="7" s="1"/>
  <c r="AT241" i="7" a="1"/>
  <c r="AT241" i="7" s="1"/>
  <c r="AU241" i="7" a="1"/>
  <c r="AU241" i="7" s="1"/>
  <c r="AV241" i="7" a="1"/>
  <c r="AV241" i="7" s="1"/>
  <c r="AW241" i="7" a="1"/>
  <c r="AW241" i="7" s="1"/>
  <c r="AX241" i="7" a="1"/>
  <c r="AX241" i="7" s="1"/>
  <c r="AY241" i="7" a="1"/>
  <c r="AY241" i="7" s="1"/>
  <c r="AZ241" i="7" a="1"/>
  <c r="AZ241" i="7" s="1"/>
  <c r="BA241" i="7" a="1"/>
  <c r="BA241" i="7" s="1"/>
  <c r="BB241" i="7" a="1"/>
  <c r="BB241" i="7" s="1"/>
  <c r="BC241" i="7" a="1"/>
  <c r="BC241" i="7" s="1"/>
  <c r="BD241" i="7" a="1"/>
  <c r="BD241" i="7" s="1"/>
  <c r="BE241" i="7" a="1"/>
  <c r="BE241" i="7" s="1"/>
  <c r="BF241" i="7" a="1"/>
  <c r="BF241" i="7" s="1"/>
  <c r="BG241" i="7" a="1"/>
  <c r="BG241" i="7" s="1"/>
  <c r="BH241" i="7" a="1"/>
  <c r="BH241" i="7" s="1"/>
  <c r="BI241" i="7" a="1"/>
  <c r="BI241" i="7" s="1"/>
  <c r="BJ241" i="7" a="1"/>
  <c r="BJ241" i="7" s="1"/>
  <c r="BK241" i="7" a="1"/>
  <c r="BK241" i="7" s="1"/>
  <c r="BL241" i="7" a="1"/>
  <c r="BL241" i="7" s="1"/>
  <c r="BM241" i="7" a="1"/>
  <c r="BM241" i="7" s="1"/>
  <c r="BN241" i="7" a="1"/>
  <c r="BN241" i="7" s="1"/>
  <c r="BO241" i="7" a="1"/>
  <c r="BO241" i="7" s="1"/>
  <c r="BP241" i="7" a="1"/>
  <c r="BP241" i="7" s="1"/>
  <c r="BQ241" i="7" a="1"/>
  <c r="BQ241" i="7" s="1"/>
  <c r="BR241" i="7" a="1"/>
  <c r="BR241" i="7" s="1"/>
  <c r="BS241" i="7" a="1"/>
  <c r="BS241" i="7" s="1"/>
  <c r="BT241" i="7" a="1"/>
  <c r="BT241" i="7" s="1"/>
  <c r="BU241" i="7" a="1"/>
  <c r="BU241" i="7" s="1"/>
  <c r="BV241" i="7" a="1"/>
  <c r="BV241" i="7" s="1"/>
  <c r="BW241" i="7" a="1"/>
  <c r="BW241" i="7" s="1"/>
  <c r="BX241" i="7" a="1"/>
  <c r="BX241" i="7" s="1"/>
  <c r="BY241" i="7" a="1"/>
  <c r="BY241" i="7" s="1"/>
  <c r="BZ241" i="7" a="1"/>
  <c r="BZ241" i="7" s="1"/>
  <c r="CA241" i="7" a="1"/>
  <c r="CA241" i="7" s="1"/>
  <c r="CB241" i="7" a="1"/>
  <c r="CB241" i="7" s="1"/>
  <c r="CC241" i="7" a="1"/>
  <c r="CC241" i="7" s="1"/>
  <c r="CD241" i="7" a="1"/>
  <c r="CD241" i="7" s="1"/>
  <c r="CE241" i="7" a="1"/>
  <c r="CE241" i="7" s="1"/>
  <c r="CF241" i="7" a="1"/>
  <c r="CF241" i="7" s="1"/>
  <c r="CG241" i="7" a="1"/>
  <c r="CG241" i="7" s="1"/>
  <c r="D241" i="7" s="1"/>
  <c r="CH241" i="7" a="1"/>
  <c r="CH241" i="7" s="1"/>
  <c r="CI241" i="7" a="1"/>
  <c r="CI241" i="7" s="1"/>
  <c r="CJ241" i="7" a="1"/>
  <c r="CJ241" i="7" s="1"/>
  <c r="CK241" i="7" a="1"/>
  <c r="CK241" i="7" s="1"/>
  <c r="CL241" i="7" a="1"/>
  <c r="CL241" i="7" s="1"/>
  <c r="CM241" i="7" a="1"/>
  <c r="CM241" i="7" s="1"/>
  <c r="W242" i="7" a="1"/>
  <c r="W242" i="7" s="1"/>
  <c r="X242" i="7" a="1"/>
  <c r="X242" i="7" s="1"/>
  <c r="Y242" i="7" a="1"/>
  <c r="Y242" i="7" s="1"/>
  <c r="Z242" i="7" a="1"/>
  <c r="Z242" i="7" s="1"/>
  <c r="AA242" i="7" a="1"/>
  <c r="AA242" i="7" s="1"/>
  <c r="AB242" i="7" a="1"/>
  <c r="AB242" i="7" s="1"/>
  <c r="AC242" i="7" a="1"/>
  <c r="AC242" i="7" s="1"/>
  <c r="AD242" i="7" a="1"/>
  <c r="AD242" i="7" s="1"/>
  <c r="AE242" i="7" a="1"/>
  <c r="AE242" i="7" s="1"/>
  <c r="AF242" i="7" a="1"/>
  <c r="AF242" i="7" s="1"/>
  <c r="AG242" i="7" a="1"/>
  <c r="AG242" i="7" s="1"/>
  <c r="AH242" i="7" a="1"/>
  <c r="AH242" i="7" s="1"/>
  <c r="AI242" i="7" a="1"/>
  <c r="AI242" i="7" s="1"/>
  <c r="AJ242" i="7" a="1"/>
  <c r="AJ242" i="7" s="1"/>
  <c r="AK242" i="7" a="1"/>
  <c r="AK242" i="7" s="1"/>
  <c r="AL242" i="7" a="1"/>
  <c r="AL242" i="7" s="1"/>
  <c r="AM242" i="7" a="1"/>
  <c r="AM242" i="7" s="1"/>
  <c r="AN242" i="7" a="1"/>
  <c r="AN242" i="7" s="1"/>
  <c r="AO242" i="7" a="1"/>
  <c r="AO242" i="7" s="1"/>
  <c r="AP242" i="7" a="1"/>
  <c r="AP242" i="7" s="1"/>
  <c r="AQ242" i="7" a="1"/>
  <c r="AQ242" i="7" s="1"/>
  <c r="AR242" i="7" a="1"/>
  <c r="AR242" i="7" s="1"/>
  <c r="AS242" i="7" a="1"/>
  <c r="AS242" i="7" s="1"/>
  <c r="AT242" i="7" a="1"/>
  <c r="AT242" i="7" s="1"/>
  <c r="AU242" i="7" a="1"/>
  <c r="AU242" i="7" s="1"/>
  <c r="AV242" i="7" a="1"/>
  <c r="AV242" i="7" s="1"/>
  <c r="AW242" i="7" a="1"/>
  <c r="AW242" i="7" s="1"/>
  <c r="AX242" i="7" a="1"/>
  <c r="AX242" i="7" s="1"/>
  <c r="AY242" i="7" a="1"/>
  <c r="AY242" i="7" s="1"/>
  <c r="AZ242" i="7" a="1"/>
  <c r="AZ242" i="7" s="1"/>
  <c r="BA242" i="7" a="1"/>
  <c r="BA242" i="7" s="1"/>
  <c r="BB242" i="7" a="1"/>
  <c r="BB242" i="7" s="1"/>
  <c r="BC242" i="7" a="1"/>
  <c r="BC242" i="7" s="1"/>
  <c r="BD242" i="7" a="1"/>
  <c r="BD242" i="7" s="1"/>
  <c r="BE242" i="7" a="1"/>
  <c r="BE242" i="7" s="1"/>
  <c r="BF242" i="7" a="1"/>
  <c r="BF242" i="7" s="1"/>
  <c r="BG242" i="7" a="1"/>
  <c r="BG242" i="7" s="1"/>
  <c r="BH242" i="7" a="1"/>
  <c r="BH242" i="7" s="1"/>
  <c r="BI242" i="7" a="1"/>
  <c r="BI242" i="7" s="1"/>
  <c r="BJ242" i="7" a="1"/>
  <c r="BJ242" i="7" s="1"/>
  <c r="BK242" i="7" a="1"/>
  <c r="BK242" i="7" s="1"/>
  <c r="BL242" i="7" a="1"/>
  <c r="BL242" i="7" s="1"/>
  <c r="BM242" i="7" a="1"/>
  <c r="BM242" i="7" s="1"/>
  <c r="BN242" i="7" a="1"/>
  <c r="BN242" i="7" s="1"/>
  <c r="BO242" i="7" a="1"/>
  <c r="BO242" i="7" s="1"/>
  <c r="BP242" i="7" a="1"/>
  <c r="BP242" i="7" s="1"/>
  <c r="BQ242" i="7" a="1"/>
  <c r="BQ242" i="7" s="1"/>
  <c r="BR242" i="7" a="1"/>
  <c r="BR242" i="7" s="1"/>
  <c r="BS242" i="7" a="1"/>
  <c r="BS242" i="7" s="1"/>
  <c r="BT242" i="7" a="1"/>
  <c r="BT242" i="7" s="1"/>
  <c r="BU242" i="7" a="1"/>
  <c r="BU242" i="7" s="1"/>
  <c r="BV242" i="7" a="1"/>
  <c r="BV242" i="7" s="1"/>
  <c r="BW242" i="7" a="1"/>
  <c r="BW242" i="7" s="1"/>
  <c r="BX242" i="7" a="1"/>
  <c r="BX242" i="7" s="1"/>
  <c r="BY242" i="7" a="1"/>
  <c r="BY242" i="7" s="1"/>
  <c r="BZ242" i="7" a="1"/>
  <c r="BZ242" i="7" s="1"/>
  <c r="CA242" i="7" a="1"/>
  <c r="CA242" i="7" s="1"/>
  <c r="CB242" i="7" a="1"/>
  <c r="CB242" i="7" s="1"/>
  <c r="CC242" i="7" a="1"/>
  <c r="CC242" i="7" s="1"/>
  <c r="CD242" i="7" a="1"/>
  <c r="CD242" i="7" s="1"/>
  <c r="CE242" i="7" a="1"/>
  <c r="CE242" i="7" s="1"/>
  <c r="CF242" i="7" a="1"/>
  <c r="CF242" i="7" s="1"/>
  <c r="CG242" i="7" a="1"/>
  <c r="CG242" i="7" s="1"/>
  <c r="CH242" i="7" a="1"/>
  <c r="CH242" i="7" s="1"/>
  <c r="CI242" i="7" a="1"/>
  <c r="CI242" i="7" s="1"/>
  <c r="CJ242" i="7" a="1"/>
  <c r="CJ242" i="7" s="1"/>
  <c r="CK242" i="7" a="1"/>
  <c r="CK242" i="7" s="1"/>
  <c r="CL242" i="7" a="1"/>
  <c r="CL242" i="7" s="1"/>
  <c r="CM242" i="7" a="1"/>
  <c r="CM242" i="7" s="1"/>
  <c r="W243" i="7" a="1"/>
  <c r="W243" i="7" s="1"/>
  <c r="X243" i="7" a="1"/>
  <c r="X243" i="7" s="1"/>
  <c r="Y243" i="7" a="1"/>
  <c r="Y243" i="7" s="1"/>
  <c r="D243" i="7" s="1"/>
  <c r="Z243" i="7" a="1"/>
  <c r="Z243" i="7" s="1"/>
  <c r="AA243" i="7" a="1"/>
  <c r="AA243" i="7" s="1"/>
  <c r="AB243" i="7" a="1"/>
  <c r="AB243" i="7" s="1"/>
  <c r="AC243" i="7" a="1"/>
  <c r="AC243" i="7" s="1"/>
  <c r="AD243" i="7" a="1"/>
  <c r="AD243" i="7" s="1"/>
  <c r="AE243" i="7" a="1"/>
  <c r="AE243" i="7" s="1"/>
  <c r="AF243" i="7" a="1"/>
  <c r="AF243" i="7" s="1"/>
  <c r="AG243" i="7" a="1"/>
  <c r="AG243" i="7" s="1"/>
  <c r="AH243" i="7" a="1"/>
  <c r="AH243" i="7" s="1"/>
  <c r="AI243" i="7" a="1"/>
  <c r="AI243" i="7" s="1"/>
  <c r="AJ243" i="7" a="1"/>
  <c r="AJ243" i="7" s="1"/>
  <c r="AK243" i="7" a="1"/>
  <c r="AK243" i="7" s="1"/>
  <c r="AL243" i="7" a="1"/>
  <c r="AL243" i="7" s="1"/>
  <c r="AM243" i="7" a="1"/>
  <c r="AM243" i="7" s="1"/>
  <c r="AN243" i="7" a="1"/>
  <c r="AN243" i="7" s="1"/>
  <c r="AO243" i="7" a="1"/>
  <c r="AO243" i="7" s="1"/>
  <c r="AP243" i="7" a="1"/>
  <c r="AP243" i="7" s="1"/>
  <c r="AQ243" i="7" a="1"/>
  <c r="AQ243" i="7" s="1"/>
  <c r="AR243" i="7" a="1"/>
  <c r="AR243" i="7" s="1"/>
  <c r="AS243" i="7" a="1"/>
  <c r="AS243" i="7" s="1"/>
  <c r="AT243" i="7" a="1"/>
  <c r="AT243" i="7" s="1"/>
  <c r="AU243" i="7" a="1"/>
  <c r="AU243" i="7" s="1"/>
  <c r="AV243" i="7" a="1"/>
  <c r="AV243" i="7" s="1"/>
  <c r="AW243" i="7" a="1"/>
  <c r="AW243" i="7" s="1"/>
  <c r="AX243" i="7" a="1"/>
  <c r="AX243" i="7" s="1"/>
  <c r="AY243" i="7" a="1"/>
  <c r="AY243" i="7" s="1"/>
  <c r="AZ243" i="7" a="1"/>
  <c r="AZ243" i="7" s="1"/>
  <c r="BA243" i="7" a="1"/>
  <c r="BA243" i="7" s="1"/>
  <c r="BB243" i="7" a="1"/>
  <c r="BB243" i="7" s="1"/>
  <c r="BC243" i="7" a="1"/>
  <c r="BC243" i="7" s="1"/>
  <c r="BD243" i="7" a="1"/>
  <c r="BD243" i="7" s="1"/>
  <c r="BE243" i="7" a="1"/>
  <c r="BE243" i="7" s="1"/>
  <c r="BF243" i="7" a="1"/>
  <c r="BF243" i="7" s="1"/>
  <c r="BG243" i="7" a="1"/>
  <c r="BG243" i="7" s="1"/>
  <c r="BH243" i="7" a="1"/>
  <c r="BH243" i="7" s="1"/>
  <c r="BI243" i="7" a="1"/>
  <c r="BI243" i="7" s="1"/>
  <c r="BJ243" i="7" a="1"/>
  <c r="BJ243" i="7" s="1"/>
  <c r="BK243" i="7" a="1"/>
  <c r="BK243" i="7" s="1"/>
  <c r="BL243" i="7" a="1"/>
  <c r="BL243" i="7" s="1"/>
  <c r="BM243" i="7" a="1"/>
  <c r="BM243" i="7" s="1"/>
  <c r="BN243" i="7" a="1"/>
  <c r="BN243" i="7" s="1"/>
  <c r="BO243" i="7" a="1"/>
  <c r="BO243" i="7" s="1"/>
  <c r="BP243" i="7" a="1"/>
  <c r="BP243" i="7" s="1"/>
  <c r="BQ243" i="7" a="1"/>
  <c r="BQ243" i="7" s="1"/>
  <c r="BR243" i="7" a="1"/>
  <c r="BR243" i="7" s="1"/>
  <c r="BS243" i="7" a="1"/>
  <c r="BS243" i="7" s="1"/>
  <c r="BT243" i="7" a="1"/>
  <c r="BT243" i="7" s="1"/>
  <c r="BU243" i="7" a="1"/>
  <c r="BU243" i="7" s="1"/>
  <c r="BV243" i="7" a="1"/>
  <c r="BV243" i="7" s="1"/>
  <c r="BW243" i="7" a="1"/>
  <c r="BW243" i="7" s="1"/>
  <c r="BX243" i="7" a="1"/>
  <c r="BX243" i="7" s="1"/>
  <c r="BY243" i="7" a="1"/>
  <c r="BY243" i="7" s="1"/>
  <c r="BZ243" i="7" a="1"/>
  <c r="BZ243" i="7" s="1"/>
  <c r="CA243" i="7" a="1"/>
  <c r="CA243" i="7" s="1"/>
  <c r="CB243" i="7" a="1"/>
  <c r="CB243" i="7" s="1"/>
  <c r="CC243" i="7" a="1"/>
  <c r="CC243" i="7" s="1"/>
  <c r="CD243" i="7" a="1"/>
  <c r="CD243" i="7" s="1"/>
  <c r="CE243" i="7" a="1"/>
  <c r="CE243" i="7" s="1"/>
  <c r="CF243" i="7" a="1"/>
  <c r="CF243" i="7" s="1"/>
  <c r="CG243" i="7" a="1"/>
  <c r="CG243" i="7" s="1"/>
  <c r="CH243" i="7" a="1"/>
  <c r="CH243" i="7" s="1"/>
  <c r="CI243" i="7" a="1"/>
  <c r="CI243" i="7" s="1"/>
  <c r="CJ243" i="7" a="1"/>
  <c r="CJ243" i="7" s="1"/>
  <c r="CK243" i="7" a="1"/>
  <c r="CK243" i="7" s="1"/>
  <c r="CL243" i="7" a="1"/>
  <c r="CL243" i="7" s="1"/>
  <c r="CM243" i="7" a="1"/>
  <c r="CM243" i="7" s="1"/>
  <c r="W244" i="7" a="1"/>
  <c r="W244" i="7" s="1"/>
  <c r="X244" i="7" a="1"/>
  <c r="X244" i="7" s="1"/>
  <c r="Y244" i="7" a="1"/>
  <c r="Y244" i="7" s="1"/>
  <c r="Z244" i="7" a="1"/>
  <c r="Z244" i="7" s="1"/>
  <c r="AA244" i="7" a="1"/>
  <c r="AA244" i="7" s="1"/>
  <c r="AB244" i="7" a="1"/>
  <c r="AB244" i="7" s="1"/>
  <c r="AC244" i="7" a="1"/>
  <c r="AC244" i="7" s="1"/>
  <c r="AD244" i="7" a="1"/>
  <c r="AD244" i="7" s="1"/>
  <c r="AE244" i="7" a="1"/>
  <c r="AE244" i="7" s="1"/>
  <c r="AF244" i="7" a="1"/>
  <c r="AF244" i="7" s="1"/>
  <c r="AG244" i="7" a="1"/>
  <c r="AG244" i="7" s="1"/>
  <c r="AH244" i="7" a="1"/>
  <c r="AH244" i="7" s="1"/>
  <c r="AI244" i="7" a="1"/>
  <c r="AI244" i="7" s="1"/>
  <c r="AJ244" i="7" a="1"/>
  <c r="AJ244" i="7" s="1"/>
  <c r="AK244" i="7" a="1"/>
  <c r="AK244" i="7" s="1"/>
  <c r="AL244" i="7" a="1"/>
  <c r="AL244" i="7" s="1"/>
  <c r="AM244" i="7" a="1"/>
  <c r="AM244" i="7" s="1"/>
  <c r="AN244" i="7" a="1"/>
  <c r="AN244" i="7" s="1"/>
  <c r="AO244" i="7" a="1"/>
  <c r="AO244" i="7" s="1"/>
  <c r="AP244" i="7" a="1"/>
  <c r="AP244" i="7" s="1"/>
  <c r="AQ244" i="7" a="1"/>
  <c r="AQ244" i="7" s="1"/>
  <c r="AR244" i="7" a="1"/>
  <c r="AR244" i="7" s="1"/>
  <c r="AS244" i="7" a="1"/>
  <c r="AS244" i="7" s="1"/>
  <c r="AT244" i="7" a="1"/>
  <c r="AT244" i="7" s="1"/>
  <c r="AU244" i="7" a="1"/>
  <c r="AU244" i="7" s="1"/>
  <c r="AV244" i="7" a="1"/>
  <c r="AV244" i="7" s="1"/>
  <c r="AW244" i="7" a="1"/>
  <c r="AW244" i="7" s="1"/>
  <c r="AX244" i="7" a="1"/>
  <c r="AX244" i="7" s="1"/>
  <c r="AY244" i="7" a="1"/>
  <c r="AY244" i="7" s="1"/>
  <c r="AZ244" i="7" a="1"/>
  <c r="AZ244" i="7" s="1"/>
  <c r="BA244" i="7" a="1"/>
  <c r="BA244" i="7" s="1"/>
  <c r="BB244" i="7" a="1"/>
  <c r="BB244" i="7" s="1"/>
  <c r="BC244" i="7" a="1"/>
  <c r="BC244" i="7" s="1"/>
  <c r="BD244" i="7" a="1"/>
  <c r="BD244" i="7" s="1"/>
  <c r="BE244" i="7" a="1"/>
  <c r="BE244" i="7" s="1"/>
  <c r="BF244" i="7" a="1"/>
  <c r="BF244" i="7" s="1"/>
  <c r="BG244" i="7" a="1"/>
  <c r="BG244" i="7" s="1"/>
  <c r="BH244" i="7" a="1"/>
  <c r="BH244" i="7" s="1"/>
  <c r="BI244" i="7" a="1"/>
  <c r="BI244" i="7" s="1"/>
  <c r="BJ244" i="7" a="1"/>
  <c r="BJ244" i="7" s="1"/>
  <c r="BK244" i="7" a="1"/>
  <c r="BK244" i="7" s="1"/>
  <c r="BL244" i="7" a="1"/>
  <c r="BL244" i="7" s="1"/>
  <c r="BM244" i="7" a="1"/>
  <c r="BM244" i="7" s="1"/>
  <c r="BN244" i="7" a="1"/>
  <c r="BN244" i="7" s="1"/>
  <c r="BO244" i="7" a="1"/>
  <c r="BO244" i="7" s="1"/>
  <c r="BP244" i="7" a="1"/>
  <c r="BP244" i="7" s="1"/>
  <c r="BQ244" i="7" a="1"/>
  <c r="BQ244" i="7" s="1"/>
  <c r="BR244" i="7" a="1"/>
  <c r="BR244" i="7" s="1"/>
  <c r="BS244" i="7" a="1"/>
  <c r="BS244" i="7" s="1"/>
  <c r="BT244" i="7" a="1"/>
  <c r="BT244" i="7" s="1"/>
  <c r="BU244" i="7" a="1"/>
  <c r="BU244" i="7" s="1"/>
  <c r="BV244" i="7" a="1"/>
  <c r="BV244" i="7" s="1"/>
  <c r="BW244" i="7" a="1"/>
  <c r="BW244" i="7" s="1"/>
  <c r="BX244" i="7" a="1"/>
  <c r="BX244" i="7" s="1"/>
  <c r="BY244" i="7" a="1"/>
  <c r="BY244" i="7" s="1"/>
  <c r="BZ244" i="7" a="1"/>
  <c r="BZ244" i="7" s="1"/>
  <c r="CA244" i="7" a="1"/>
  <c r="CA244" i="7" s="1"/>
  <c r="CB244" i="7" a="1"/>
  <c r="CB244" i="7" s="1"/>
  <c r="CC244" i="7" a="1"/>
  <c r="CC244" i="7" s="1"/>
  <c r="CD244" i="7" a="1"/>
  <c r="CD244" i="7" s="1"/>
  <c r="CE244" i="7" a="1"/>
  <c r="CE244" i="7" s="1"/>
  <c r="CF244" i="7" a="1"/>
  <c r="CF244" i="7" s="1"/>
  <c r="CG244" i="7" a="1"/>
  <c r="CG244" i="7" s="1"/>
  <c r="CH244" i="7" a="1"/>
  <c r="CH244" i="7" s="1"/>
  <c r="CI244" i="7" a="1"/>
  <c r="CI244" i="7" s="1"/>
  <c r="CJ244" i="7" a="1"/>
  <c r="CJ244" i="7" s="1"/>
  <c r="CK244" i="7" a="1"/>
  <c r="CK244" i="7" s="1"/>
  <c r="CL244" i="7" a="1"/>
  <c r="CL244" i="7" s="1"/>
  <c r="CM244" i="7" a="1"/>
  <c r="CM244" i="7" s="1"/>
  <c r="W245" i="7" a="1"/>
  <c r="W245" i="7" s="1"/>
  <c r="X245" i="7" a="1"/>
  <c r="X245" i="7" s="1"/>
  <c r="Y245" i="7" a="1"/>
  <c r="Y245" i="7" s="1"/>
  <c r="Z245" i="7" a="1"/>
  <c r="Z245" i="7" s="1"/>
  <c r="AA245" i="7" a="1"/>
  <c r="AA245" i="7" s="1"/>
  <c r="AB245" i="7" a="1"/>
  <c r="AB245" i="7" s="1"/>
  <c r="AC245" i="7" a="1"/>
  <c r="AC245" i="7" s="1"/>
  <c r="AD245" i="7" a="1"/>
  <c r="AD245" i="7" s="1"/>
  <c r="AE245" i="7" a="1"/>
  <c r="AE245" i="7" s="1"/>
  <c r="AF245" i="7" a="1"/>
  <c r="AF245" i="7" s="1"/>
  <c r="AG245" i="7" a="1"/>
  <c r="AG245" i="7" s="1"/>
  <c r="AH245" i="7" a="1"/>
  <c r="AH245" i="7" s="1"/>
  <c r="AI245" i="7" a="1"/>
  <c r="AI245" i="7" s="1"/>
  <c r="AJ245" i="7" a="1"/>
  <c r="AJ245" i="7" s="1"/>
  <c r="AK245" i="7" a="1"/>
  <c r="AK245" i="7" s="1"/>
  <c r="AL245" i="7" a="1"/>
  <c r="AL245" i="7" s="1"/>
  <c r="AM245" i="7" a="1"/>
  <c r="AM245" i="7" s="1"/>
  <c r="AN245" i="7" a="1"/>
  <c r="AN245" i="7" s="1"/>
  <c r="AO245" i="7" a="1"/>
  <c r="AO245" i="7" s="1"/>
  <c r="AP245" i="7" a="1"/>
  <c r="AP245" i="7" s="1"/>
  <c r="AQ245" i="7" a="1"/>
  <c r="AQ245" i="7" s="1"/>
  <c r="AR245" i="7" a="1"/>
  <c r="AR245" i="7" s="1"/>
  <c r="AS245" i="7" a="1"/>
  <c r="AS245" i="7" s="1"/>
  <c r="AT245" i="7" a="1"/>
  <c r="AT245" i="7" s="1"/>
  <c r="AU245" i="7" a="1"/>
  <c r="AU245" i="7" s="1"/>
  <c r="AV245" i="7" a="1"/>
  <c r="AV245" i="7" s="1"/>
  <c r="AW245" i="7" a="1"/>
  <c r="AW245" i="7" s="1"/>
  <c r="AX245" i="7" a="1"/>
  <c r="AX245" i="7" s="1"/>
  <c r="AY245" i="7" a="1"/>
  <c r="AY245" i="7" s="1"/>
  <c r="AZ245" i="7" a="1"/>
  <c r="AZ245" i="7" s="1"/>
  <c r="BA245" i="7" a="1"/>
  <c r="BA245" i="7" s="1"/>
  <c r="BB245" i="7" a="1"/>
  <c r="BB245" i="7" s="1"/>
  <c r="BC245" i="7" a="1"/>
  <c r="BC245" i="7" s="1"/>
  <c r="BD245" i="7" a="1"/>
  <c r="BD245" i="7" s="1"/>
  <c r="BE245" i="7" a="1"/>
  <c r="BE245" i="7" s="1"/>
  <c r="BF245" i="7" a="1"/>
  <c r="BF245" i="7" s="1"/>
  <c r="BG245" i="7" a="1"/>
  <c r="BG245" i="7" s="1"/>
  <c r="BH245" i="7" a="1"/>
  <c r="BH245" i="7" s="1"/>
  <c r="BI245" i="7" a="1"/>
  <c r="BI245" i="7" s="1"/>
  <c r="BJ245" i="7" a="1"/>
  <c r="BJ245" i="7" s="1"/>
  <c r="BK245" i="7" a="1"/>
  <c r="BK245" i="7" s="1"/>
  <c r="BL245" i="7" a="1"/>
  <c r="BL245" i="7" s="1"/>
  <c r="BM245" i="7" a="1"/>
  <c r="BM245" i="7" s="1"/>
  <c r="BN245" i="7" a="1"/>
  <c r="BN245" i="7" s="1"/>
  <c r="BO245" i="7" a="1"/>
  <c r="BO245" i="7" s="1"/>
  <c r="BP245" i="7" a="1"/>
  <c r="BP245" i="7" s="1"/>
  <c r="BQ245" i="7" a="1"/>
  <c r="BQ245" i="7" s="1"/>
  <c r="BR245" i="7" a="1"/>
  <c r="BR245" i="7" s="1"/>
  <c r="BS245" i="7" a="1"/>
  <c r="BS245" i="7" s="1"/>
  <c r="BT245" i="7" a="1"/>
  <c r="BT245" i="7" s="1"/>
  <c r="BU245" i="7" a="1"/>
  <c r="BU245" i="7" s="1"/>
  <c r="BV245" i="7" a="1"/>
  <c r="BV245" i="7" s="1"/>
  <c r="BW245" i="7" a="1"/>
  <c r="BW245" i="7" s="1"/>
  <c r="BX245" i="7" a="1"/>
  <c r="BX245" i="7" s="1"/>
  <c r="BY245" i="7" a="1"/>
  <c r="BY245" i="7" s="1"/>
  <c r="BZ245" i="7" a="1"/>
  <c r="BZ245" i="7" s="1"/>
  <c r="CA245" i="7" a="1"/>
  <c r="CA245" i="7" s="1"/>
  <c r="CB245" i="7" a="1"/>
  <c r="CB245" i="7" s="1"/>
  <c r="CC245" i="7" a="1"/>
  <c r="CC245" i="7" s="1"/>
  <c r="CD245" i="7" a="1"/>
  <c r="CD245" i="7" s="1"/>
  <c r="CE245" i="7" a="1"/>
  <c r="CE245" i="7" s="1"/>
  <c r="CF245" i="7" a="1"/>
  <c r="CF245" i="7" s="1"/>
  <c r="CG245" i="7" a="1"/>
  <c r="CG245" i="7" s="1"/>
  <c r="CH245" i="7" a="1"/>
  <c r="CH245" i="7" s="1"/>
  <c r="CI245" i="7" a="1"/>
  <c r="CI245" i="7" s="1"/>
  <c r="CJ245" i="7" a="1"/>
  <c r="CJ245" i="7" s="1"/>
  <c r="CK245" i="7" a="1"/>
  <c r="CK245" i="7" s="1"/>
  <c r="CL245" i="7" a="1"/>
  <c r="CL245" i="7" s="1"/>
  <c r="CM245" i="7" a="1"/>
  <c r="CM245" i="7" s="1"/>
  <c r="W246" i="7" a="1"/>
  <c r="W246" i="7" s="1"/>
  <c r="X246" i="7" a="1"/>
  <c r="X246" i="7" s="1"/>
  <c r="Y246" i="7" a="1"/>
  <c r="Y246" i="7" s="1"/>
  <c r="Z246" i="7" a="1"/>
  <c r="Z246" i="7" s="1"/>
  <c r="AA246" i="7" a="1"/>
  <c r="AA246" i="7" s="1"/>
  <c r="AB246" i="7" a="1"/>
  <c r="AB246" i="7" s="1"/>
  <c r="AC246" i="7" a="1"/>
  <c r="AC246" i="7" s="1"/>
  <c r="AD246" i="7" a="1"/>
  <c r="AD246" i="7" s="1"/>
  <c r="AE246" i="7" a="1"/>
  <c r="AE246" i="7" s="1"/>
  <c r="AF246" i="7" a="1"/>
  <c r="AF246" i="7" s="1"/>
  <c r="AG246" i="7" a="1"/>
  <c r="AG246" i="7" s="1"/>
  <c r="AH246" i="7" a="1"/>
  <c r="AH246" i="7" s="1"/>
  <c r="AI246" i="7" a="1"/>
  <c r="AI246" i="7" s="1"/>
  <c r="AJ246" i="7" a="1"/>
  <c r="AJ246" i="7" s="1"/>
  <c r="AK246" i="7" a="1"/>
  <c r="AK246" i="7" s="1"/>
  <c r="AL246" i="7" a="1"/>
  <c r="AL246" i="7" s="1"/>
  <c r="AM246" i="7" a="1"/>
  <c r="AM246" i="7" s="1"/>
  <c r="AN246" i="7" a="1"/>
  <c r="AN246" i="7" s="1"/>
  <c r="AO246" i="7" a="1"/>
  <c r="AO246" i="7" s="1"/>
  <c r="AP246" i="7" a="1"/>
  <c r="AP246" i="7" s="1"/>
  <c r="AQ246" i="7" a="1"/>
  <c r="AQ246" i="7" s="1"/>
  <c r="AR246" i="7" a="1"/>
  <c r="AR246" i="7" s="1"/>
  <c r="AS246" i="7" a="1"/>
  <c r="AS246" i="7" s="1"/>
  <c r="AT246" i="7" a="1"/>
  <c r="AT246" i="7" s="1"/>
  <c r="AU246" i="7" a="1"/>
  <c r="AU246" i="7" s="1"/>
  <c r="AV246" i="7" a="1"/>
  <c r="AV246" i="7" s="1"/>
  <c r="AW246" i="7" a="1"/>
  <c r="AW246" i="7" s="1"/>
  <c r="AX246" i="7" a="1"/>
  <c r="AX246" i="7" s="1"/>
  <c r="AY246" i="7" a="1"/>
  <c r="AY246" i="7" s="1"/>
  <c r="AZ246" i="7" a="1"/>
  <c r="AZ246" i="7" s="1"/>
  <c r="BA246" i="7" a="1"/>
  <c r="BA246" i="7" s="1"/>
  <c r="BB246" i="7" a="1"/>
  <c r="BB246" i="7" s="1"/>
  <c r="BC246" i="7" a="1"/>
  <c r="BC246" i="7" s="1"/>
  <c r="BD246" i="7" a="1"/>
  <c r="BD246" i="7" s="1"/>
  <c r="BE246" i="7" a="1"/>
  <c r="BE246" i="7" s="1"/>
  <c r="BF246" i="7" a="1"/>
  <c r="BF246" i="7" s="1"/>
  <c r="BG246" i="7" a="1"/>
  <c r="BG246" i="7" s="1"/>
  <c r="BH246" i="7" a="1"/>
  <c r="BH246" i="7" s="1"/>
  <c r="BI246" i="7" a="1"/>
  <c r="BI246" i="7" s="1"/>
  <c r="BJ246" i="7" a="1"/>
  <c r="BJ246" i="7" s="1"/>
  <c r="BK246" i="7" a="1"/>
  <c r="BK246" i="7" s="1"/>
  <c r="BL246" i="7" a="1"/>
  <c r="BL246" i="7" s="1"/>
  <c r="BM246" i="7" a="1"/>
  <c r="BM246" i="7" s="1"/>
  <c r="BN246" i="7" a="1"/>
  <c r="BN246" i="7" s="1"/>
  <c r="BO246" i="7" a="1"/>
  <c r="BO246" i="7" s="1"/>
  <c r="BP246" i="7" a="1"/>
  <c r="BP246" i="7" s="1"/>
  <c r="BQ246" i="7" a="1"/>
  <c r="BQ246" i="7" s="1"/>
  <c r="BR246" i="7" a="1"/>
  <c r="BR246" i="7" s="1"/>
  <c r="BS246" i="7" a="1"/>
  <c r="BS246" i="7" s="1"/>
  <c r="BT246" i="7" a="1"/>
  <c r="BT246" i="7" s="1"/>
  <c r="BU246" i="7" a="1"/>
  <c r="BU246" i="7" s="1"/>
  <c r="BV246" i="7" a="1"/>
  <c r="BV246" i="7" s="1"/>
  <c r="BW246" i="7" a="1"/>
  <c r="BW246" i="7" s="1"/>
  <c r="BX246" i="7" a="1"/>
  <c r="BX246" i="7" s="1"/>
  <c r="BY246" i="7" a="1"/>
  <c r="BY246" i="7" s="1"/>
  <c r="BZ246" i="7" a="1"/>
  <c r="BZ246" i="7" s="1"/>
  <c r="CA246" i="7" a="1"/>
  <c r="CA246" i="7" s="1"/>
  <c r="CB246" i="7" a="1"/>
  <c r="CB246" i="7" s="1"/>
  <c r="CC246" i="7" a="1"/>
  <c r="CC246" i="7" s="1"/>
  <c r="CD246" i="7" a="1"/>
  <c r="CD246" i="7" s="1"/>
  <c r="CE246" i="7" a="1"/>
  <c r="CE246" i="7" s="1"/>
  <c r="CF246" i="7" a="1"/>
  <c r="CF246" i="7" s="1"/>
  <c r="CG246" i="7" a="1"/>
  <c r="CG246" i="7" s="1"/>
  <c r="CH246" i="7" a="1"/>
  <c r="CH246" i="7" s="1"/>
  <c r="CI246" i="7" a="1"/>
  <c r="CI246" i="7" s="1"/>
  <c r="CJ246" i="7" a="1"/>
  <c r="CJ246" i="7" s="1"/>
  <c r="CK246" i="7" a="1"/>
  <c r="CK246" i="7" s="1"/>
  <c r="CL246" i="7" a="1"/>
  <c r="CL246" i="7" s="1"/>
  <c r="CM246" i="7" a="1"/>
  <c r="CM246" i="7" s="1"/>
  <c r="W247" i="7" a="1"/>
  <c r="W247" i="7" s="1"/>
  <c r="X247" i="7" a="1"/>
  <c r="X247" i="7" s="1"/>
  <c r="Y247" i="7" a="1"/>
  <c r="Y247" i="7" s="1"/>
  <c r="Z247" i="7" a="1"/>
  <c r="Z247" i="7" s="1"/>
  <c r="AA247" i="7" a="1"/>
  <c r="AA247" i="7" s="1"/>
  <c r="AB247" i="7" a="1"/>
  <c r="AB247" i="7" s="1"/>
  <c r="AC247" i="7" a="1"/>
  <c r="AC247" i="7" s="1"/>
  <c r="AD247" i="7" a="1"/>
  <c r="AD247" i="7" s="1"/>
  <c r="AE247" i="7" a="1"/>
  <c r="AE247" i="7" s="1"/>
  <c r="AF247" i="7" a="1"/>
  <c r="AF247" i="7" s="1"/>
  <c r="AG247" i="7" a="1"/>
  <c r="AG247" i="7" s="1"/>
  <c r="AH247" i="7" a="1"/>
  <c r="AH247" i="7" s="1"/>
  <c r="AI247" i="7" a="1"/>
  <c r="AI247" i="7" s="1"/>
  <c r="AJ247" i="7" a="1"/>
  <c r="AJ247" i="7" s="1"/>
  <c r="AK247" i="7" a="1"/>
  <c r="AK247" i="7" s="1"/>
  <c r="AL247" i="7" a="1"/>
  <c r="AL247" i="7" s="1"/>
  <c r="AM247" i="7" a="1"/>
  <c r="AM247" i="7" s="1"/>
  <c r="AN247" i="7" a="1"/>
  <c r="AN247" i="7" s="1"/>
  <c r="AO247" i="7" a="1"/>
  <c r="AO247" i="7" s="1"/>
  <c r="AP247" i="7" a="1"/>
  <c r="AP247" i="7" s="1"/>
  <c r="AQ247" i="7" a="1"/>
  <c r="AQ247" i="7" s="1"/>
  <c r="AR247" i="7" a="1"/>
  <c r="AR247" i="7" s="1"/>
  <c r="AS247" i="7" a="1"/>
  <c r="AS247" i="7" s="1"/>
  <c r="AT247" i="7" a="1"/>
  <c r="AT247" i="7" s="1"/>
  <c r="AU247" i="7" a="1"/>
  <c r="AU247" i="7" s="1"/>
  <c r="AV247" i="7" a="1"/>
  <c r="AV247" i="7" s="1"/>
  <c r="AW247" i="7" a="1"/>
  <c r="AW247" i="7" s="1"/>
  <c r="AX247" i="7" a="1"/>
  <c r="AX247" i="7" s="1"/>
  <c r="AY247" i="7" a="1"/>
  <c r="AY247" i="7" s="1"/>
  <c r="AZ247" i="7" a="1"/>
  <c r="AZ247" i="7" s="1"/>
  <c r="BA247" i="7" a="1"/>
  <c r="BA247" i="7" s="1"/>
  <c r="BB247" i="7" a="1"/>
  <c r="BB247" i="7" s="1"/>
  <c r="D247" i="7" s="1"/>
  <c r="BC247" i="7" a="1"/>
  <c r="BC247" i="7" s="1"/>
  <c r="BD247" i="7" a="1"/>
  <c r="BD247" i="7" s="1"/>
  <c r="BE247" i="7" a="1"/>
  <c r="BE247" i="7" s="1"/>
  <c r="BF247" i="7" a="1"/>
  <c r="BF247" i="7" s="1"/>
  <c r="BG247" i="7" a="1"/>
  <c r="BG247" i="7" s="1"/>
  <c r="BH247" i="7" a="1"/>
  <c r="BH247" i="7" s="1"/>
  <c r="BI247" i="7" a="1"/>
  <c r="BI247" i="7" s="1"/>
  <c r="BJ247" i="7" a="1"/>
  <c r="BJ247" i="7" s="1"/>
  <c r="BK247" i="7" a="1"/>
  <c r="BK247" i="7" s="1"/>
  <c r="BL247" i="7" a="1"/>
  <c r="BL247" i="7" s="1"/>
  <c r="BM247" i="7" a="1"/>
  <c r="BM247" i="7" s="1"/>
  <c r="BN247" i="7" a="1"/>
  <c r="BN247" i="7" s="1"/>
  <c r="BO247" i="7" a="1"/>
  <c r="BO247" i="7" s="1"/>
  <c r="BP247" i="7" a="1"/>
  <c r="BP247" i="7" s="1"/>
  <c r="BQ247" i="7" a="1"/>
  <c r="BQ247" i="7" s="1"/>
  <c r="BR247" i="7" a="1"/>
  <c r="BR247" i="7" s="1"/>
  <c r="BS247" i="7" a="1"/>
  <c r="BS247" i="7" s="1"/>
  <c r="BT247" i="7" a="1"/>
  <c r="BT247" i="7" s="1"/>
  <c r="BU247" i="7" a="1"/>
  <c r="BU247" i="7" s="1"/>
  <c r="BV247" i="7" a="1"/>
  <c r="BV247" i="7" s="1"/>
  <c r="BW247" i="7" a="1"/>
  <c r="BW247" i="7" s="1"/>
  <c r="BX247" i="7" a="1"/>
  <c r="BX247" i="7" s="1"/>
  <c r="BY247" i="7" a="1"/>
  <c r="BY247" i="7" s="1"/>
  <c r="BZ247" i="7" a="1"/>
  <c r="BZ247" i="7" s="1"/>
  <c r="CA247" i="7" a="1"/>
  <c r="CA247" i="7" s="1"/>
  <c r="CB247" i="7" a="1"/>
  <c r="CB247" i="7" s="1"/>
  <c r="CC247" i="7" a="1"/>
  <c r="CC247" i="7" s="1"/>
  <c r="CD247" i="7" a="1"/>
  <c r="CD247" i="7" s="1"/>
  <c r="CE247" i="7" a="1"/>
  <c r="CE247" i="7" s="1"/>
  <c r="CF247" i="7" a="1"/>
  <c r="CF247" i="7" s="1"/>
  <c r="CG247" i="7" a="1"/>
  <c r="CG247" i="7" s="1"/>
  <c r="CH247" i="7" a="1"/>
  <c r="CH247" i="7" s="1"/>
  <c r="CI247" i="7" a="1"/>
  <c r="CI247" i="7" s="1"/>
  <c r="CJ247" i="7" a="1"/>
  <c r="CJ247" i="7" s="1"/>
  <c r="CK247" i="7" a="1"/>
  <c r="CK247" i="7" s="1"/>
  <c r="CL247" i="7" a="1"/>
  <c r="CL247" i="7" s="1"/>
  <c r="CM247" i="7" a="1"/>
  <c r="CM247" i="7" s="1"/>
  <c r="W248" i="7" a="1"/>
  <c r="W248" i="7" s="1"/>
  <c r="X248" i="7" a="1"/>
  <c r="X248" i="7" s="1"/>
  <c r="Y248" i="7" a="1"/>
  <c r="Y248" i="7" s="1"/>
  <c r="Z248" i="7" a="1"/>
  <c r="Z248" i="7" s="1"/>
  <c r="AA248" i="7" a="1"/>
  <c r="AA248" i="7" s="1"/>
  <c r="AB248" i="7" a="1"/>
  <c r="AB248" i="7" s="1"/>
  <c r="AC248" i="7" a="1"/>
  <c r="AC248" i="7" s="1"/>
  <c r="AD248" i="7" a="1"/>
  <c r="AD248" i="7" s="1"/>
  <c r="AE248" i="7" a="1"/>
  <c r="AE248" i="7" s="1"/>
  <c r="AF248" i="7" a="1"/>
  <c r="AF248" i="7" s="1"/>
  <c r="AG248" i="7" a="1"/>
  <c r="AG248" i="7" s="1"/>
  <c r="AH248" i="7" a="1"/>
  <c r="AH248" i="7" s="1"/>
  <c r="AI248" i="7" a="1"/>
  <c r="AI248" i="7" s="1"/>
  <c r="AJ248" i="7" a="1"/>
  <c r="AJ248" i="7" s="1"/>
  <c r="AK248" i="7" a="1"/>
  <c r="AK248" i="7" s="1"/>
  <c r="AL248" i="7" a="1"/>
  <c r="AL248" i="7" s="1"/>
  <c r="AM248" i="7" a="1"/>
  <c r="AM248" i="7" s="1"/>
  <c r="AN248" i="7" a="1"/>
  <c r="AN248" i="7" s="1"/>
  <c r="AO248" i="7" a="1"/>
  <c r="AO248" i="7" s="1"/>
  <c r="AP248" i="7" a="1"/>
  <c r="AP248" i="7" s="1"/>
  <c r="AQ248" i="7" a="1"/>
  <c r="AQ248" i="7" s="1"/>
  <c r="AR248" i="7" a="1"/>
  <c r="AR248" i="7" s="1"/>
  <c r="AS248" i="7" a="1"/>
  <c r="AS248" i="7" s="1"/>
  <c r="AT248" i="7" a="1"/>
  <c r="AT248" i="7" s="1"/>
  <c r="AU248" i="7" a="1"/>
  <c r="AU248" i="7" s="1"/>
  <c r="AV248" i="7" a="1"/>
  <c r="AV248" i="7" s="1"/>
  <c r="AW248" i="7" a="1"/>
  <c r="AW248" i="7" s="1"/>
  <c r="AX248" i="7" a="1"/>
  <c r="AX248" i="7" s="1"/>
  <c r="AY248" i="7" a="1"/>
  <c r="AY248" i="7" s="1"/>
  <c r="AZ248" i="7" a="1"/>
  <c r="AZ248" i="7" s="1"/>
  <c r="BA248" i="7" a="1"/>
  <c r="BA248" i="7" s="1"/>
  <c r="BB248" i="7" a="1"/>
  <c r="BB248" i="7" s="1"/>
  <c r="BC248" i="7" a="1"/>
  <c r="BC248" i="7" s="1"/>
  <c r="BD248" i="7" a="1"/>
  <c r="BD248" i="7" s="1"/>
  <c r="BE248" i="7" a="1"/>
  <c r="BE248" i="7" s="1"/>
  <c r="BF248" i="7" a="1"/>
  <c r="BF248" i="7" s="1"/>
  <c r="BG248" i="7" a="1"/>
  <c r="BG248" i="7" s="1"/>
  <c r="BH248" i="7" a="1"/>
  <c r="BH248" i="7" s="1"/>
  <c r="BI248" i="7" a="1"/>
  <c r="BI248" i="7" s="1"/>
  <c r="BJ248" i="7" a="1"/>
  <c r="BJ248" i="7" s="1"/>
  <c r="BK248" i="7" a="1"/>
  <c r="BK248" i="7" s="1"/>
  <c r="BL248" i="7" a="1"/>
  <c r="BL248" i="7" s="1"/>
  <c r="BM248" i="7" a="1"/>
  <c r="BM248" i="7" s="1"/>
  <c r="BN248" i="7" a="1"/>
  <c r="BN248" i="7" s="1"/>
  <c r="BO248" i="7" a="1"/>
  <c r="BO248" i="7" s="1"/>
  <c r="BP248" i="7" a="1"/>
  <c r="BP248" i="7" s="1"/>
  <c r="BQ248" i="7" a="1"/>
  <c r="BQ248" i="7" s="1"/>
  <c r="BR248" i="7" a="1"/>
  <c r="BR248" i="7" s="1"/>
  <c r="BS248" i="7" a="1"/>
  <c r="BS248" i="7" s="1"/>
  <c r="BT248" i="7" a="1"/>
  <c r="BT248" i="7" s="1"/>
  <c r="BU248" i="7" a="1"/>
  <c r="BU248" i="7" s="1"/>
  <c r="BV248" i="7" a="1"/>
  <c r="BV248" i="7" s="1"/>
  <c r="BW248" i="7" a="1"/>
  <c r="BW248" i="7" s="1"/>
  <c r="BX248" i="7" a="1"/>
  <c r="BX248" i="7" s="1"/>
  <c r="BY248" i="7" a="1"/>
  <c r="BY248" i="7" s="1"/>
  <c r="BZ248" i="7" a="1"/>
  <c r="BZ248" i="7" s="1"/>
  <c r="CA248" i="7" a="1"/>
  <c r="CA248" i="7" s="1"/>
  <c r="CB248" i="7" a="1"/>
  <c r="CB248" i="7" s="1"/>
  <c r="CC248" i="7" a="1"/>
  <c r="CC248" i="7" s="1"/>
  <c r="CD248" i="7" a="1"/>
  <c r="CD248" i="7" s="1"/>
  <c r="CE248" i="7" a="1"/>
  <c r="CE248" i="7" s="1"/>
  <c r="CF248" i="7" a="1"/>
  <c r="CF248" i="7" s="1"/>
  <c r="CG248" i="7" a="1"/>
  <c r="CG248" i="7" s="1"/>
  <c r="CH248" i="7" a="1"/>
  <c r="CH248" i="7" s="1"/>
  <c r="CI248" i="7" a="1"/>
  <c r="CI248" i="7" s="1"/>
  <c r="CJ248" i="7" a="1"/>
  <c r="CJ248" i="7" s="1"/>
  <c r="CK248" i="7" a="1"/>
  <c r="CK248" i="7" s="1"/>
  <c r="CL248" i="7" a="1"/>
  <c r="CL248" i="7" s="1"/>
  <c r="CM248" i="7" a="1"/>
  <c r="CM248" i="7" s="1"/>
  <c r="W249" i="7" a="1"/>
  <c r="W249" i="7" s="1"/>
  <c r="X249" i="7" a="1"/>
  <c r="X249" i="7" s="1"/>
  <c r="Y249" i="7" a="1"/>
  <c r="Y249" i="7" s="1"/>
  <c r="Z249" i="7" a="1"/>
  <c r="Z249" i="7" s="1"/>
  <c r="AA249" i="7" a="1"/>
  <c r="AA249" i="7" s="1"/>
  <c r="AB249" i="7" a="1"/>
  <c r="AB249" i="7" s="1"/>
  <c r="AC249" i="7" a="1"/>
  <c r="AC249" i="7" s="1"/>
  <c r="AD249" i="7" a="1"/>
  <c r="AD249" i="7" s="1"/>
  <c r="AE249" i="7" a="1"/>
  <c r="AE249" i="7" s="1"/>
  <c r="AF249" i="7" a="1"/>
  <c r="AF249" i="7" s="1"/>
  <c r="AG249" i="7" a="1"/>
  <c r="AG249" i="7" s="1"/>
  <c r="AH249" i="7" a="1"/>
  <c r="AH249" i="7" s="1"/>
  <c r="AI249" i="7" a="1"/>
  <c r="AI249" i="7" s="1"/>
  <c r="AJ249" i="7" a="1"/>
  <c r="AJ249" i="7" s="1"/>
  <c r="AK249" i="7" a="1"/>
  <c r="AK249" i="7" s="1"/>
  <c r="AL249" i="7" a="1"/>
  <c r="AL249" i="7" s="1"/>
  <c r="AM249" i="7" a="1"/>
  <c r="AM249" i="7" s="1"/>
  <c r="AN249" i="7" a="1"/>
  <c r="AN249" i="7" s="1"/>
  <c r="AO249" i="7" a="1"/>
  <c r="AO249" i="7" s="1"/>
  <c r="AP249" i="7" a="1"/>
  <c r="AP249" i="7" s="1"/>
  <c r="AQ249" i="7" a="1"/>
  <c r="AQ249" i="7" s="1"/>
  <c r="AR249" i="7" a="1"/>
  <c r="AR249" i="7" s="1"/>
  <c r="AS249" i="7" a="1"/>
  <c r="AS249" i="7" s="1"/>
  <c r="AT249" i="7" a="1"/>
  <c r="AT249" i="7" s="1"/>
  <c r="AU249" i="7" a="1"/>
  <c r="AU249" i="7" s="1"/>
  <c r="AV249" i="7" a="1"/>
  <c r="AV249" i="7" s="1"/>
  <c r="AW249" i="7" a="1"/>
  <c r="AW249" i="7" s="1"/>
  <c r="AX249" i="7" a="1"/>
  <c r="AX249" i="7" s="1"/>
  <c r="AY249" i="7" a="1"/>
  <c r="AY249" i="7" s="1"/>
  <c r="AZ249" i="7" a="1"/>
  <c r="AZ249" i="7" s="1"/>
  <c r="BA249" i="7" a="1"/>
  <c r="BA249" i="7" s="1"/>
  <c r="BB249" i="7" a="1"/>
  <c r="BB249" i="7" s="1"/>
  <c r="BC249" i="7" a="1"/>
  <c r="BC249" i="7" s="1"/>
  <c r="BD249" i="7" a="1"/>
  <c r="BD249" i="7" s="1"/>
  <c r="BE249" i="7" a="1"/>
  <c r="BE249" i="7" s="1"/>
  <c r="BF249" i="7" a="1"/>
  <c r="BF249" i="7" s="1"/>
  <c r="BG249" i="7" a="1"/>
  <c r="BG249" i="7" s="1"/>
  <c r="BH249" i="7" a="1"/>
  <c r="BH249" i="7" s="1"/>
  <c r="BI249" i="7" a="1"/>
  <c r="BI249" i="7" s="1"/>
  <c r="BJ249" i="7" a="1"/>
  <c r="BJ249" i="7" s="1"/>
  <c r="BK249" i="7" a="1"/>
  <c r="BK249" i="7" s="1"/>
  <c r="BL249" i="7" a="1"/>
  <c r="BL249" i="7" s="1"/>
  <c r="BM249" i="7" a="1"/>
  <c r="BM249" i="7" s="1"/>
  <c r="BN249" i="7" a="1"/>
  <c r="BN249" i="7" s="1"/>
  <c r="BO249" i="7" a="1"/>
  <c r="BO249" i="7" s="1"/>
  <c r="BP249" i="7" a="1"/>
  <c r="BP249" i="7" s="1"/>
  <c r="BQ249" i="7" a="1"/>
  <c r="BQ249" i="7" s="1"/>
  <c r="BR249" i="7" a="1"/>
  <c r="BR249" i="7" s="1"/>
  <c r="BS249" i="7" a="1"/>
  <c r="BS249" i="7" s="1"/>
  <c r="BT249" i="7" a="1"/>
  <c r="BT249" i="7" s="1"/>
  <c r="BU249" i="7" a="1"/>
  <c r="BU249" i="7" s="1"/>
  <c r="BV249" i="7" a="1"/>
  <c r="BV249" i="7" s="1"/>
  <c r="BW249" i="7" a="1"/>
  <c r="BW249" i="7" s="1"/>
  <c r="BX249" i="7" a="1"/>
  <c r="BX249" i="7" s="1"/>
  <c r="BY249" i="7" a="1"/>
  <c r="BY249" i="7" s="1"/>
  <c r="BZ249" i="7" a="1"/>
  <c r="BZ249" i="7" s="1"/>
  <c r="CA249" i="7" a="1"/>
  <c r="CA249" i="7" s="1"/>
  <c r="CB249" i="7" a="1"/>
  <c r="CB249" i="7" s="1"/>
  <c r="CC249" i="7" a="1"/>
  <c r="CC249" i="7" s="1"/>
  <c r="CD249" i="7" a="1"/>
  <c r="CD249" i="7" s="1"/>
  <c r="CE249" i="7" a="1"/>
  <c r="CE249" i="7" s="1"/>
  <c r="CF249" i="7" a="1"/>
  <c r="CF249" i="7"/>
  <c r="CG249" i="7" a="1"/>
  <c r="CG249" i="7" s="1"/>
  <c r="CH249" i="7" a="1"/>
  <c r="CH249" i="7" s="1"/>
  <c r="CI249" i="7" a="1"/>
  <c r="CI249" i="7" s="1"/>
  <c r="CJ249" i="7" a="1"/>
  <c r="CJ249" i="7" s="1"/>
  <c r="CK249" i="7" a="1"/>
  <c r="CK249" i="7" s="1"/>
  <c r="CL249" i="7" a="1"/>
  <c r="CL249" i="7" s="1"/>
  <c r="CM249" i="7" a="1"/>
  <c r="CM249" i="7" s="1"/>
  <c r="W250" i="7" a="1"/>
  <c r="W250" i="7" s="1"/>
  <c r="X250" i="7" a="1"/>
  <c r="X250" i="7" s="1"/>
  <c r="Y250" i="7" a="1"/>
  <c r="Y250" i="7" s="1"/>
  <c r="Z250" i="7" a="1"/>
  <c r="Z250" i="7" s="1"/>
  <c r="AA250" i="7" a="1"/>
  <c r="AA250" i="7" s="1"/>
  <c r="AB250" i="7" a="1"/>
  <c r="AB250" i="7" s="1"/>
  <c r="AC250" i="7" a="1"/>
  <c r="AC250" i="7" s="1"/>
  <c r="AD250" i="7" a="1"/>
  <c r="AD250" i="7" s="1"/>
  <c r="AE250" i="7" a="1"/>
  <c r="AE250" i="7" s="1"/>
  <c r="AF250" i="7" a="1"/>
  <c r="AF250" i="7" s="1"/>
  <c r="AG250" i="7" a="1"/>
  <c r="AG250" i="7" s="1"/>
  <c r="AH250" i="7" a="1"/>
  <c r="AH250" i="7" s="1"/>
  <c r="AI250" i="7" a="1"/>
  <c r="AI250" i="7" s="1"/>
  <c r="AJ250" i="7" a="1"/>
  <c r="AJ250" i="7" s="1"/>
  <c r="AK250" i="7" a="1"/>
  <c r="AK250" i="7" s="1"/>
  <c r="AL250" i="7" a="1"/>
  <c r="AL250" i="7" s="1"/>
  <c r="AM250" i="7" a="1"/>
  <c r="AM250" i="7" s="1"/>
  <c r="AN250" i="7" a="1"/>
  <c r="AN250" i="7" s="1"/>
  <c r="AO250" i="7" a="1"/>
  <c r="AO250" i="7" s="1"/>
  <c r="AP250" i="7" a="1"/>
  <c r="AP250" i="7" s="1"/>
  <c r="AQ250" i="7" a="1"/>
  <c r="AQ250" i="7" s="1"/>
  <c r="AR250" i="7" a="1"/>
  <c r="AR250" i="7" s="1"/>
  <c r="AS250" i="7" a="1"/>
  <c r="AS250" i="7" s="1"/>
  <c r="AT250" i="7" a="1"/>
  <c r="AT250" i="7" s="1"/>
  <c r="AU250" i="7" a="1"/>
  <c r="AU250" i="7" s="1"/>
  <c r="AV250" i="7" a="1"/>
  <c r="AV250" i="7" s="1"/>
  <c r="AW250" i="7" a="1"/>
  <c r="AW250" i="7" s="1"/>
  <c r="AX250" i="7" a="1"/>
  <c r="AX250" i="7" s="1"/>
  <c r="AY250" i="7" a="1"/>
  <c r="AY250" i="7" s="1"/>
  <c r="AZ250" i="7" a="1"/>
  <c r="AZ250" i="7" s="1"/>
  <c r="BA250" i="7" a="1"/>
  <c r="BA250" i="7" s="1"/>
  <c r="BB250" i="7" a="1"/>
  <c r="BB250" i="7" s="1"/>
  <c r="BC250" i="7" a="1"/>
  <c r="BC250" i="7" s="1"/>
  <c r="BD250" i="7" a="1"/>
  <c r="BD250" i="7" s="1"/>
  <c r="BE250" i="7" a="1"/>
  <c r="BE250" i="7" s="1"/>
  <c r="BF250" i="7" a="1"/>
  <c r="BF250" i="7" s="1"/>
  <c r="BG250" i="7" a="1"/>
  <c r="BG250" i="7" s="1"/>
  <c r="BH250" i="7" a="1"/>
  <c r="BH250" i="7" s="1"/>
  <c r="BI250" i="7" a="1"/>
  <c r="BI250" i="7" s="1"/>
  <c r="BJ250" i="7" a="1"/>
  <c r="BJ250" i="7" s="1"/>
  <c r="BK250" i="7" a="1"/>
  <c r="BK250" i="7" s="1"/>
  <c r="BL250" i="7" a="1"/>
  <c r="BL250" i="7" s="1"/>
  <c r="BM250" i="7" a="1"/>
  <c r="BM250" i="7" s="1"/>
  <c r="BN250" i="7" a="1"/>
  <c r="BN250" i="7" s="1"/>
  <c r="BO250" i="7" a="1"/>
  <c r="BO250" i="7" s="1"/>
  <c r="BP250" i="7" a="1"/>
  <c r="BP250" i="7" s="1"/>
  <c r="BQ250" i="7" a="1"/>
  <c r="BQ250" i="7" s="1"/>
  <c r="BR250" i="7" a="1"/>
  <c r="BR250" i="7" s="1"/>
  <c r="BS250" i="7" a="1"/>
  <c r="BS250" i="7" s="1"/>
  <c r="BT250" i="7" a="1"/>
  <c r="BT250" i="7" s="1"/>
  <c r="BU250" i="7" a="1"/>
  <c r="BU250" i="7" s="1"/>
  <c r="BV250" i="7" a="1"/>
  <c r="BV250" i="7" s="1"/>
  <c r="BW250" i="7" a="1"/>
  <c r="BW250" i="7" s="1"/>
  <c r="BX250" i="7" a="1"/>
  <c r="BX250" i="7" s="1"/>
  <c r="BY250" i="7" a="1"/>
  <c r="BY250" i="7" s="1"/>
  <c r="BZ250" i="7" a="1"/>
  <c r="BZ250" i="7" s="1"/>
  <c r="CA250" i="7" a="1"/>
  <c r="CA250" i="7" s="1"/>
  <c r="CB250" i="7" a="1"/>
  <c r="CB250" i="7" s="1"/>
  <c r="CC250" i="7" a="1"/>
  <c r="CC250" i="7" s="1"/>
  <c r="CD250" i="7" a="1"/>
  <c r="CD250" i="7" s="1"/>
  <c r="CE250" i="7" a="1"/>
  <c r="CE250" i="7" s="1"/>
  <c r="CF250" i="7" a="1"/>
  <c r="CF250" i="7" s="1"/>
  <c r="CG250" i="7" a="1"/>
  <c r="CG250" i="7" s="1"/>
  <c r="CH250" i="7" a="1"/>
  <c r="CH250" i="7" s="1"/>
  <c r="CI250" i="7" a="1"/>
  <c r="CI250" i="7" s="1"/>
  <c r="CJ250" i="7" a="1"/>
  <c r="CJ250" i="7" s="1"/>
  <c r="CK250" i="7" a="1"/>
  <c r="CK250" i="7" s="1"/>
  <c r="CL250" i="7" a="1"/>
  <c r="CL250" i="7" s="1"/>
  <c r="CM250" i="7" a="1"/>
  <c r="CM250" i="7" s="1"/>
  <c r="W251" i="7" a="1"/>
  <c r="W251" i="7" s="1"/>
  <c r="X251" i="7" a="1"/>
  <c r="X251" i="7" s="1"/>
  <c r="Y251" i="7" a="1"/>
  <c r="Y251" i="7" s="1"/>
  <c r="Z251" i="7" a="1"/>
  <c r="Z251" i="7" s="1"/>
  <c r="AA251" i="7" a="1"/>
  <c r="AA251" i="7" s="1"/>
  <c r="AB251" i="7" a="1"/>
  <c r="AB251" i="7" s="1"/>
  <c r="AC251" i="7" a="1"/>
  <c r="AC251" i="7" s="1"/>
  <c r="AD251" i="7" a="1"/>
  <c r="AD251" i="7" s="1"/>
  <c r="AE251" i="7" a="1"/>
  <c r="AE251" i="7" s="1"/>
  <c r="AF251" i="7" a="1"/>
  <c r="AF251" i="7" s="1"/>
  <c r="AG251" i="7" a="1"/>
  <c r="AG251" i="7" s="1"/>
  <c r="AH251" i="7" a="1"/>
  <c r="AH251" i="7" s="1"/>
  <c r="AI251" i="7" a="1"/>
  <c r="AI251" i="7" s="1"/>
  <c r="AJ251" i="7" a="1"/>
  <c r="AJ251" i="7" s="1"/>
  <c r="AK251" i="7" a="1"/>
  <c r="AK251" i="7" s="1"/>
  <c r="AL251" i="7" a="1"/>
  <c r="AL251" i="7" s="1"/>
  <c r="AM251" i="7" a="1"/>
  <c r="AM251" i="7" s="1"/>
  <c r="AN251" i="7" a="1"/>
  <c r="AN251" i="7" s="1"/>
  <c r="AO251" i="7" a="1"/>
  <c r="AO251" i="7" s="1"/>
  <c r="AP251" i="7" a="1"/>
  <c r="AP251" i="7" s="1"/>
  <c r="AQ251" i="7" a="1"/>
  <c r="AQ251" i="7" s="1"/>
  <c r="AR251" i="7" a="1"/>
  <c r="AR251" i="7" s="1"/>
  <c r="AS251" i="7" a="1"/>
  <c r="AS251" i="7" s="1"/>
  <c r="AT251" i="7" a="1"/>
  <c r="AT251" i="7" s="1"/>
  <c r="AU251" i="7" a="1"/>
  <c r="AU251" i="7" s="1"/>
  <c r="AV251" i="7" a="1"/>
  <c r="AV251" i="7" s="1"/>
  <c r="AW251" i="7" a="1"/>
  <c r="AW251" i="7" s="1"/>
  <c r="AX251" i="7" a="1"/>
  <c r="AX251" i="7" s="1"/>
  <c r="AY251" i="7" a="1"/>
  <c r="AY251" i="7" s="1"/>
  <c r="AZ251" i="7" a="1"/>
  <c r="AZ251" i="7" s="1"/>
  <c r="BA251" i="7" a="1"/>
  <c r="BA251" i="7" s="1"/>
  <c r="BB251" i="7" a="1"/>
  <c r="BB251" i="7" s="1"/>
  <c r="BC251" i="7" a="1"/>
  <c r="BC251" i="7" s="1"/>
  <c r="BD251" i="7" a="1"/>
  <c r="BD251" i="7" s="1"/>
  <c r="BE251" i="7" a="1"/>
  <c r="BE251" i="7" s="1"/>
  <c r="BF251" i="7" a="1"/>
  <c r="BF251" i="7" s="1"/>
  <c r="BG251" i="7" a="1"/>
  <c r="BG251" i="7" s="1"/>
  <c r="BH251" i="7" a="1"/>
  <c r="BH251" i="7" s="1"/>
  <c r="BI251" i="7" a="1"/>
  <c r="BI251" i="7" s="1"/>
  <c r="BJ251" i="7" a="1"/>
  <c r="BJ251" i="7" s="1"/>
  <c r="BK251" i="7" a="1"/>
  <c r="BK251" i="7" s="1"/>
  <c r="BL251" i="7" a="1"/>
  <c r="BL251" i="7" s="1"/>
  <c r="BM251" i="7" a="1"/>
  <c r="BM251" i="7" s="1"/>
  <c r="BN251" i="7" a="1"/>
  <c r="BN251" i="7" s="1"/>
  <c r="BO251" i="7" a="1"/>
  <c r="BO251" i="7" s="1"/>
  <c r="BP251" i="7" a="1"/>
  <c r="BP251" i="7" s="1"/>
  <c r="BQ251" i="7" a="1"/>
  <c r="BQ251" i="7" s="1"/>
  <c r="BR251" i="7" a="1"/>
  <c r="BR251" i="7" s="1"/>
  <c r="BS251" i="7" a="1"/>
  <c r="BS251" i="7" s="1"/>
  <c r="BT251" i="7" a="1"/>
  <c r="BT251" i="7" s="1"/>
  <c r="BU251" i="7" a="1"/>
  <c r="BU251" i="7" s="1"/>
  <c r="BV251" i="7" a="1"/>
  <c r="BV251" i="7" s="1"/>
  <c r="BW251" i="7" a="1"/>
  <c r="BW251" i="7" s="1"/>
  <c r="BX251" i="7" a="1"/>
  <c r="BX251" i="7" s="1"/>
  <c r="BY251" i="7" a="1"/>
  <c r="BY251" i="7" s="1"/>
  <c r="BZ251" i="7" a="1"/>
  <c r="BZ251" i="7" s="1"/>
  <c r="CA251" i="7" a="1"/>
  <c r="CA251" i="7" s="1"/>
  <c r="CB251" i="7" a="1"/>
  <c r="CB251" i="7" s="1"/>
  <c r="CC251" i="7" a="1"/>
  <c r="CC251" i="7" s="1"/>
  <c r="CD251" i="7" a="1"/>
  <c r="CD251" i="7" s="1"/>
  <c r="D251" i="7" s="1"/>
  <c r="CE251" i="7" a="1"/>
  <c r="CE251" i="7" s="1"/>
  <c r="CF251" i="7" a="1"/>
  <c r="CF251" i="7" s="1"/>
  <c r="CG251" i="7" a="1"/>
  <c r="CG251" i="7" s="1"/>
  <c r="CH251" i="7" a="1"/>
  <c r="CH251" i="7" s="1"/>
  <c r="CI251" i="7" a="1"/>
  <c r="CI251" i="7" s="1"/>
  <c r="CJ251" i="7" a="1"/>
  <c r="CJ251" i="7" s="1"/>
  <c r="CK251" i="7" a="1"/>
  <c r="CK251" i="7" s="1"/>
  <c r="CL251" i="7" a="1"/>
  <c r="CL251" i="7" s="1"/>
  <c r="CM251" i="7" a="1"/>
  <c r="CM251" i="7" s="1"/>
  <c r="W252" i="7" a="1"/>
  <c r="W252" i="7" s="1"/>
  <c r="X252" i="7" a="1"/>
  <c r="X252" i="7" s="1"/>
  <c r="Y252" i="7" a="1"/>
  <c r="Y252" i="7" s="1"/>
  <c r="Z252" i="7" a="1"/>
  <c r="Z252" i="7" s="1"/>
  <c r="AA252" i="7" a="1"/>
  <c r="AA252" i="7" s="1"/>
  <c r="AB252" i="7" a="1"/>
  <c r="AB252" i="7" s="1"/>
  <c r="AC252" i="7" a="1"/>
  <c r="AC252" i="7" s="1"/>
  <c r="AD252" i="7" a="1"/>
  <c r="AD252" i="7" s="1"/>
  <c r="AE252" i="7" a="1"/>
  <c r="AE252" i="7" s="1"/>
  <c r="AF252" i="7" a="1"/>
  <c r="AF252" i="7" s="1"/>
  <c r="AG252" i="7" a="1"/>
  <c r="AG252" i="7" s="1"/>
  <c r="AH252" i="7" a="1"/>
  <c r="AH252" i="7" s="1"/>
  <c r="AI252" i="7" a="1"/>
  <c r="AI252" i="7" s="1"/>
  <c r="AJ252" i="7" a="1"/>
  <c r="AJ252" i="7" s="1"/>
  <c r="AK252" i="7" a="1"/>
  <c r="AK252" i="7" s="1"/>
  <c r="AL252" i="7" a="1"/>
  <c r="AL252" i="7" s="1"/>
  <c r="AM252" i="7" a="1"/>
  <c r="AM252" i="7" s="1"/>
  <c r="AN252" i="7" a="1"/>
  <c r="AN252" i="7" s="1"/>
  <c r="AO252" i="7" a="1"/>
  <c r="AO252" i="7" s="1"/>
  <c r="AP252" i="7" a="1"/>
  <c r="AP252" i="7" s="1"/>
  <c r="AQ252" i="7" a="1"/>
  <c r="AQ252" i="7" s="1"/>
  <c r="AR252" i="7" a="1"/>
  <c r="AR252" i="7" s="1"/>
  <c r="AS252" i="7" a="1"/>
  <c r="AS252" i="7" s="1"/>
  <c r="AT252" i="7" a="1"/>
  <c r="AT252" i="7" s="1"/>
  <c r="AU252" i="7" a="1"/>
  <c r="AU252" i="7" s="1"/>
  <c r="AV252" i="7" a="1"/>
  <c r="AV252" i="7" s="1"/>
  <c r="AW252" i="7" a="1"/>
  <c r="AW252" i="7" s="1"/>
  <c r="AX252" i="7" a="1"/>
  <c r="AX252" i="7" s="1"/>
  <c r="AY252" i="7" a="1"/>
  <c r="AY252" i="7" s="1"/>
  <c r="AZ252" i="7" a="1"/>
  <c r="AZ252" i="7" s="1"/>
  <c r="BA252" i="7" a="1"/>
  <c r="BA252" i="7" s="1"/>
  <c r="BB252" i="7" a="1"/>
  <c r="BB252" i="7" s="1"/>
  <c r="BC252" i="7" a="1"/>
  <c r="BC252" i="7" s="1"/>
  <c r="BD252" i="7" a="1"/>
  <c r="BD252" i="7" s="1"/>
  <c r="BE252" i="7" a="1"/>
  <c r="BE252" i="7" s="1"/>
  <c r="BF252" i="7" a="1"/>
  <c r="BF252" i="7" s="1"/>
  <c r="BG252" i="7" a="1"/>
  <c r="BG252" i="7" s="1"/>
  <c r="BH252" i="7" a="1"/>
  <c r="BH252" i="7" s="1"/>
  <c r="BI252" i="7" a="1"/>
  <c r="BI252" i="7" s="1"/>
  <c r="BJ252" i="7" a="1"/>
  <c r="BJ252" i="7" s="1"/>
  <c r="BK252" i="7" a="1"/>
  <c r="BK252" i="7" s="1"/>
  <c r="BL252" i="7" a="1"/>
  <c r="BL252" i="7" s="1"/>
  <c r="BM252" i="7" a="1"/>
  <c r="BM252" i="7" s="1"/>
  <c r="BN252" i="7" a="1"/>
  <c r="BN252" i="7" s="1"/>
  <c r="BO252" i="7" a="1"/>
  <c r="BO252" i="7" s="1"/>
  <c r="BP252" i="7" a="1"/>
  <c r="BP252" i="7" s="1"/>
  <c r="BQ252" i="7" a="1"/>
  <c r="BQ252" i="7" s="1"/>
  <c r="BR252" i="7" a="1"/>
  <c r="BR252" i="7" s="1"/>
  <c r="BS252" i="7" a="1"/>
  <c r="BS252" i="7" s="1"/>
  <c r="BT252" i="7" a="1"/>
  <c r="BT252" i="7" s="1"/>
  <c r="BU252" i="7" a="1"/>
  <c r="BU252" i="7" s="1"/>
  <c r="BV252" i="7" a="1"/>
  <c r="BV252" i="7" s="1"/>
  <c r="BW252" i="7" a="1"/>
  <c r="BW252" i="7" s="1"/>
  <c r="BX252" i="7" a="1"/>
  <c r="BX252" i="7" s="1"/>
  <c r="BY252" i="7" a="1"/>
  <c r="BY252" i="7" s="1"/>
  <c r="BZ252" i="7" a="1"/>
  <c r="BZ252" i="7" s="1"/>
  <c r="CA252" i="7" a="1"/>
  <c r="CA252" i="7" s="1"/>
  <c r="CB252" i="7" a="1"/>
  <c r="CB252" i="7" s="1"/>
  <c r="CC252" i="7" a="1"/>
  <c r="CC252" i="7" s="1"/>
  <c r="CD252" i="7" a="1"/>
  <c r="CD252" i="7" s="1"/>
  <c r="CE252" i="7" a="1"/>
  <c r="CE252" i="7" s="1"/>
  <c r="CF252" i="7" a="1"/>
  <c r="CF252" i="7" s="1"/>
  <c r="CG252" i="7" a="1"/>
  <c r="CG252" i="7" s="1"/>
  <c r="CH252" i="7" a="1"/>
  <c r="CH252" i="7" s="1"/>
  <c r="CI252" i="7" a="1"/>
  <c r="CI252" i="7" s="1"/>
  <c r="CJ252" i="7" a="1"/>
  <c r="CJ252" i="7" s="1"/>
  <c r="CK252" i="7" a="1"/>
  <c r="CK252" i="7" s="1"/>
  <c r="CL252" i="7" a="1"/>
  <c r="CL252" i="7" s="1"/>
  <c r="CM252" i="7" a="1"/>
  <c r="CM252" i="7" s="1"/>
  <c r="W253" i="7" a="1"/>
  <c r="W253" i="7" s="1"/>
  <c r="X253" i="7" a="1"/>
  <c r="X253" i="7" s="1"/>
  <c r="Y253" i="7" a="1"/>
  <c r="Y253" i="7" s="1"/>
  <c r="Z253" i="7" a="1"/>
  <c r="Z253" i="7" s="1"/>
  <c r="AA253" i="7" a="1"/>
  <c r="AA253" i="7" s="1"/>
  <c r="AB253" i="7" a="1"/>
  <c r="AB253" i="7" s="1"/>
  <c r="AC253" i="7" a="1"/>
  <c r="AC253" i="7" s="1"/>
  <c r="D253" i="7" s="1"/>
  <c r="AD253" i="7" a="1"/>
  <c r="AD253" i="7" s="1"/>
  <c r="AE253" i="7" a="1"/>
  <c r="AE253" i="7" s="1"/>
  <c r="AF253" i="7" a="1"/>
  <c r="AF253" i="7" s="1"/>
  <c r="AG253" i="7" a="1"/>
  <c r="AG253" i="7" s="1"/>
  <c r="AH253" i="7" a="1"/>
  <c r="AH253" i="7" s="1"/>
  <c r="AI253" i="7" a="1"/>
  <c r="AI253" i="7" s="1"/>
  <c r="AJ253" i="7" a="1"/>
  <c r="AJ253" i="7" s="1"/>
  <c r="AK253" i="7" a="1"/>
  <c r="AK253" i="7" s="1"/>
  <c r="AL253" i="7" a="1"/>
  <c r="AL253" i="7" s="1"/>
  <c r="AM253" i="7" a="1"/>
  <c r="AM253" i="7" s="1"/>
  <c r="AN253" i="7" a="1"/>
  <c r="AN253" i="7" s="1"/>
  <c r="AO253" i="7" a="1"/>
  <c r="AO253" i="7" s="1"/>
  <c r="AP253" i="7" a="1"/>
  <c r="AP253" i="7" s="1"/>
  <c r="AQ253" i="7" a="1"/>
  <c r="AQ253" i="7" s="1"/>
  <c r="AR253" i="7" a="1"/>
  <c r="AR253" i="7" s="1"/>
  <c r="AS253" i="7" a="1"/>
  <c r="AS253" i="7" s="1"/>
  <c r="AT253" i="7" a="1"/>
  <c r="AT253" i="7" s="1"/>
  <c r="AU253" i="7" a="1"/>
  <c r="AU253" i="7" s="1"/>
  <c r="AV253" i="7" a="1"/>
  <c r="AV253" i="7" s="1"/>
  <c r="AW253" i="7" a="1"/>
  <c r="AW253" i="7" s="1"/>
  <c r="AX253" i="7" a="1"/>
  <c r="AX253" i="7" s="1"/>
  <c r="AY253" i="7" a="1"/>
  <c r="AY253" i="7" s="1"/>
  <c r="AZ253" i="7" a="1"/>
  <c r="AZ253" i="7" s="1"/>
  <c r="BA253" i="7" a="1"/>
  <c r="BA253" i="7" s="1"/>
  <c r="BB253" i="7" a="1"/>
  <c r="BB253" i="7" s="1"/>
  <c r="BC253" i="7" a="1"/>
  <c r="BC253" i="7" s="1"/>
  <c r="BD253" i="7" a="1"/>
  <c r="BD253" i="7" s="1"/>
  <c r="BE253" i="7" a="1"/>
  <c r="BE253" i="7" s="1"/>
  <c r="BF253" i="7" a="1"/>
  <c r="BF253" i="7" s="1"/>
  <c r="BG253" i="7" a="1"/>
  <c r="BG253" i="7" s="1"/>
  <c r="BH253" i="7" a="1"/>
  <c r="BH253" i="7" s="1"/>
  <c r="BI253" i="7" a="1"/>
  <c r="BI253" i="7" s="1"/>
  <c r="BJ253" i="7" a="1"/>
  <c r="BJ253" i="7" s="1"/>
  <c r="BK253" i="7" a="1"/>
  <c r="BK253" i="7" s="1"/>
  <c r="BL253" i="7" a="1"/>
  <c r="BL253" i="7" s="1"/>
  <c r="BM253" i="7" a="1"/>
  <c r="BM253" i="7" s="1"/>
  <c r="BN253" i="7" a="1"/>
  <c r="BN253" i="7" s="1"/>
  <c r="BO253" i="7" a="1"/>
  <c r="BO253" i="7" s="1"/>
  <c r="BP253" i="7" a="1"/>
  <c r="BP253" i="7" s="1"/>
  <c r="BQ253" i="7" a="1"/>
  <c r="BQ253" i="7" s="1"/>
  <c r="BR253" i="7" a="1"/>
  <c r="BR253" i="7" s="1"/>
  <c r="BS253" i="7" a="1"/>
  <c r="BS253" i="7" s="1"/>
  <c r="BT253" i="7" a="1"/>
  <c r="BT253" i="7"/>
  <c r="BU253" i="7" a="1"/>
  <c r="BU253" i="7" s="1"/>
  <c r="BV253" i="7" a="1"/>
  <c r="BV253" i="7" s="1"/>
  <c r="BW253" i="7" a="1"/>
  <c r="BW253" i="7" s="1"/>
  <c r="BX253" i="7" a="1"/>
  <c r="BX253" i="7" s="1"/>
  <c r="BY253" i="7" a="1"/>
  <c r="BY253" i="7" s="1"/>
  <c r="BZ253" i="7" a="1"/>
  <c r="BZ253" i="7" s="1"/>
  <c r="CA253" i="7" a="1"/>
  <c r="CA253" i="7" s="1"/>
  <c r="CB253" i="7" a="1"/>
  <c r="CB253" i="7" s="1"/>
  <c r="CC253" i="7" a="1"/>
  <c r="CC253" i="7" s="1"/>
  <c r="CD253" i="7" a="1"/>
  <c r="CD253" i="7" s="1"/>
  <c r="CE253" i="7" a="1"/>
  <c r="CE253" i="7" s="1"/>
  <c r="CF253" i="7" a="1"/>
  <c r="CF253" i="7" s="1"/>
  <c r="CG253" i="7" a="1"/>
  <c r="CG253" i="7" s="1"/>
  <c r="CH253" i="7" a="1"/>
  <c r="CH253" i="7" s="1"/>
  <c r="CI253" i="7" a="1"/>
  <c r="CI253" i="7" s="1"/>
  <c r="CJ253" i="7" a="1"/>
  <c r="CJ253" i="7" s="1"/>
  <c r="CK253" i="7" a="1"/>
  <c r="CK253" i="7" s="1"/>
  <c r="CL253" i="7" a="1"/>
  <c r="CL253" i="7" s="1"/>
  <c r="CM253" i="7" a="1"/>
  <c r="CM253" i="7" s="1"/>
  <c r="W254" i="7" a="1"/>
  <c r="W254" i="7" s="1"/>
  <c r="X254" i="7" a="1"/>
  <c r="X254" i="7" s="1"/>
  <c r="Y254" i="7" a="1"/>
  <c r="Y254" i="7" s="1"/>
  <c r="Z254" i="7" a="1"/>
  <c r="Z254" i="7" s="1"/>
  <c r="AA254" i="7" a="1"/>
  <c r="AA254" i="7" s="1"/>
  <c r="AB254" i="7" a="1"/>
  <c r="AB254" i="7" s="1"/>
  <c r="AC254" i="7" a="1"/>
  <c r="AC254" i="7" s="1"/>
  <c r="AD254" i="7" a="1"/>
  <c r="AD254" i="7" s="1"/>
  <c r="AE254" i="7" a="1"/>
  <c r="AE254" i="7" s="1"/>
  <c r="AF254" i="7" a="1"/>
  <c r="AF254" i="7" s="1"/>
  <c r="AG254" i="7" a="1"/>
  <c r="AG254" i="7" s="1"/>
  <c r="AH254" i="7" a="1"/>
  <c r="AH254" i="7" s="1"/>
  <c r="AI254" i="7" a="1"/>
  <c r="AI254" i="7" s="1"/>
  <c r="AJ254" i="7" a="1"/>
  <c r="AJ254" i="7" s="1"/>
  <c r="AK254" i="7" a="1"/>
  <c r="AK254" i="7" s="1"/>
  <c r="AL254" i="7" a="1"/>
  <c r="AL254" i="7" s="1"/>
  <c r="AM254" i="7" a="1"/>
  <c r="AM254" i="7" s="1"/>
  <c r="AN254" i="7" a="1"/>
  <c r="AN254" i="7" s="1"/>
  <c r="AO254" i="7" a="1"/>
  <c r="AO254" i="7" s="1"/>
  <c r="AP254" i="7" a="1"/>
  <c r="AP254" i="7" s="1"/>
  <c r="AQ254" i="7" a="1"/>
  <c r="AQ254" i="7" s="1"/>
  <c r="AR254" i="7" a="1"/>
  <c r="AR254" i="7" s="1"/>
  <c r="AS254" i="7" a="1"/>
  <c r="AS254" i="7" s="1"/>
  <c r="AT254" i="7" a="1"/>
  <c r="AT254" i="7" s="1"/>
  <c r="AU254" i="7" a="1"/>
  <c r="AU254" i="7" s="1"/>
  <c r="AV254" i="7" a="1"/>
  <c r="AV254" i="7" s="1"/>
  <c r="AW254" i="7" a="1"/>
  <c r="AW254" i="7" s="1"/>
  <c r="AX254" i="7" a="1"/>
  <c r="AX254" i="7" s="1"/>
  <c r="AY254" i="7" a="1"/>
  <c r="AY254" i="7" s="1"/>
  <c r="AZ254" i="7" a="1"/>
  <c r="AZ254" i="7" s="1"/>
  <c r="BA254" i="7" a="1"/>
  <c r="BA254" i="7" s="1"/>
  <c r="BB254" i="7" a="1"/>
  <c r="BB254" i="7" s="1"/>
  <c r="BC254" i="7" a="1"/>
  <c r="BC254" i="7" s="1"/>
  <c r="BD254" i="7" a="1"/>
  <c r="BD254" i="7" s="1"/>
  <c r="BE254" i="7" a="1"/>
  <c r="BE254" i="7" s="1"/>
  <c r="BF254" i="7" a="1"/>
  <c r="BF254" i="7" s="1"/>
  <c r="BG254" i="7" a="1"/>
  <c r="BG254" i="7" s="1"/>
  <c r="BH254" i="7" a="1"/>
  <c r="BH254" i="7" s="1"/>
  <c r="BI254" i="7" a="1"/>
  <c r="BI254" i="7" s="1"/>
  <c r="BJ254" i="7" a="1"/>
  <c r="BJ254" i="7" s="1"/>
  <c r="BK254" i="7" a="1"/>
  <c r="BK254" i="7" s="1"/>
  <c r="BL254" i="7" a="1"/>
  <c r="BL254" i="7" s="1"/>
  <c r="BM254" i="7" a="1"/>
  <c r="BM254" i="7" s="1"/>
  <c r="BN254" i="7" a="1"/>
  <c r="BN254" i="7" s="1"/>
  <c r="BO254" i="7" a="1"/>
  <c r="BO254" i="7" s="1"/>
  <c r="BP254" i="7" a="1"/>
  <c r="BP254" i="7" s="1"/>
  <c r="BQ254" i="7" a="1"/>
  <c r="BQ254" i="7" s="1"/>
  <c r="BR254" i="7" a="1"/>
  <c r="BR254" i="7" s="1"/>
  <c r="BS254" i="7" a="1"/>
  <c r="BS254" i="7" s="1"/>
  <c r="BT254" i="7" a="1"/>
  <c r="BT254" i="7" s="1"/>
  <c r="BU254" i="7" a="1"/>
  <c r="BU254" i="7" s="1"/>
  <c r="BV254" i="7" a="1"/>
  <c r="BV254" i="7" s="1"/>
  <c r="BW254" i="7" a="1"/>
  <c r="BW254" i="7" s="1"/>
  <c r="BX254" i="7" a="1"/>
  <c r="BX254" i="7" s="1"/>
  <c r="BY254" i="7" a="1"/>
  <c r="BY254" i="7" s="1"/>
  <c r="BZ254" i="7" a="1"/>
  <c r="BZ254" i="7" s="1"/>
  <c r="CA254" i="7" a="1"/>
  <c r="CA254" i="7" s="1"/>
  <c r="CB254" i="7" a="1"/>
  <c r="CB254" i="7" s="1"/>
  <c r="CC254" i="7" a="1"/>
  <c r="CC254" i="7" s="1"/>
  <c r="CD254" i="7" a="1"/>
  <c r="CD254" i="7" s="1"/>
  <c r="CE254" i="7" a="1"/>
  <c r="CE254" i="7" s="1"/>
  <c r="CF254" i="7" a="1"/>
  <c r="CF254" i="7" s="1"/>
  <c r="CG254" i="7" a="1"/>
  <c r="CG254" i="7" s="1"/>
  <c r="CH254" i="7" a="1"/>
  <c r="CH254" i="7" s="1"/>
  <c r="CI254" i="7" a="1"/>
  <c r="CI254" i="7"/>
  <c r="CJ254" i="7" a="1"/>
  <c r="CJ254" i="7" s="1"/>
  <c r="CK254" i="7" a="1"/>
  <c r="CK254" i="7" s="1"/>
  <c r="CL254" i="7" a="1"/>
  <c r="CL254" i="7" s="1"/>
  <c r="CM254" i="7" a="1"/>
  <c r="CM254" i="7" s="1"/>
  <c r="W255" i="7" a="1"/>
  <c r="W255" i="7" s="1"/>
  <c r="X255" i="7" a="1"/>
  <c r="X255" i="7" s="1"/>
  <c r="Y255" i="7" a="1"/>
  <c r="Y255" i="7" s="1"/>
  <c r="Z255" i="7" a="1"/>
  <c r="Z255" i="7" s="1"/>
  <c r="AA255" i="7" a="1"/>
  <c r="AA255" i="7" s="1"/>
  <c r="AB255" i="7" a="1"/>
  <c r="AB255" i="7" s="1"/>
  <c r="AC255" i="7" a="1"/>
  <c r="AC255" i="7" s="1"/>
  <c r="AD255" i="7" a="1"/>
  <c r="AD255" i="7" s="1"/>
  <c r="AE255" i="7" a="1"/>
  <c r="AE255" i="7" s="1"/>
  <c r="AF255" i="7" a="1"/>
  <c r="AF255" i="7" s="1"/>
  <c r="AG255" i="7" a="1"/>
  <c r="AG255" i="7" s="1"/>
  <c r="AH255" i="7" a="1"/>
  <c r="AH255" i="7" s="1"/>
  <c r="AI255" i="7" a="1"/>
  <c r="AI255" i="7" s="1"/>
  <c r="AJ255" i="7" a="1"/>
  <c r="AJ255" i="7" s="1"/>
  <c r="AK255" i="7" a="1"/>
  <c r="AK255" i="7" s="1"/>
  <c r="AL255" i="7" a="1"/>
  <c r="AL255" i="7" s="1"/>
  <c r="AM255" i="7" a="1"/>
  <c r="AM255" i="7" s="1"/>
  <c r="AN255" i="7" a="1"/>
  <c r="AN255" i="7" s="1"/>
  <c r="AO255" i="7" a="1"/>
  <c r="AO255" i="7" s="1"/>
  <c r="AP255" i="7" a="1"/>
  <c r="AP255" i="7" s="1"/>
  <c r="AQ255" i="7" a="1"/>
  <c r="AQ255" i="7" s="1"/>
  <c r="AR255" i="7" a="1"/>
  <c r="AR255" i="7" s="1"/>
  <c r="AS255" i="7" a="1"/>
  <c r="AS255" i="7" s="1"/>
  <c r="AT255" i="7" a="1"/>
  <c r="AT255" i="7" s="1"/>
  <c r="AU255" i="7" a="1"/>
  <c r="AU255" i="7" s="1"/>
  <c r="AV255" i="7" a="1"/>
  <c r="AV255" i="7" s="1"/>
  <c r="AW255" i="7" a="1"/>
  <c r="AW255" i="7" s="1"/>
  <c r="AX255" i="7" a="1"/>
  <c r="AX255" i="7" s="1"/>
  <c r="AY255" i="7" a="1"/>
  <c r="AY255" i="7" s="1"/>
  <c r="AZ255" i="7" a="1"/>
  <c r="AZ255" i="7" s="1"/>
  <c r="BA255" i="7" a="1"/>
  <c r="BA255" i="7" s="1"/>
  <c r="BB255" i="7" a="1"/>
  <c r="BB255" i="7" s="1"/>
  <c r="BC255" i="7" a="1"/>
  <c r="BC255" i="7" s="1"/>
  <c r="BD255" i="7" a="1"/>
  <c r="BD255" i="7" s="1"/>
  <c r="BE255" i="7" a="1"/>
  <c r="BE255" i="7" s="1"/>
  <c r="BF255" i="7" a="1"/>
  <c r="BF255" i="7" s="1"/>
  <c r="BG255" i="7" a="1"/>
  <c r="BG255" i="7" s="1"/>
  <c r="BH255" i="7" a="1"/>
  <c r="BH255" i="7" s="1"/>
  <c r="BI255" i="7" a="1"/>
  <c r="BI255" i="7" s="1"/>
  <c r="BJ255" i="7" a="1"/>
  <c r="BJ255" i="7" s="1"/>
  <c r="BK255" i="7" a="1"/>
  <c r="BK255" i="7" s="1"/>
  <c r="BL255" i="7" a="1"/>
  <c r="BL255" i="7" s="1"/>
  <c r="BM255" i="7" a="1"/>
  <c r="BM255" i="7" s="1"/>
  <c r="BN255" i="7" a="1"/>
  <c r="BN255" i="7" s="1"/>
  <c r="BO255" i="7" a="1"/>
  <c r="BO255" i="7" s="1"/>
  <c r="BP255" i="7" a="1"/>
  <c r="BP255" i="7" s="1"/>
  <c r="BQ255" i="7" a="1"/>
  <c r="BQ255" i="7" s="1"/>
  <c r="BR255" i="7" a="1"/>
  <c r="BR255" i="7" s="1"/>
  <c r="BS255" i="7" a="1"/>
  <c r="BS255" i="7" s="1"/>
  <c r="BT255" i="7" a="1"/>
  <c r="BT255" i="7" s="1"/>
  <c r="BU255" i="7" a="1"/>
  <c r="BU255" i="7" s="1"/>
  <c r="BV255" i="7" a="1"/>
  <c r="BV255" i="7" s="1"/>
  <c r="BW255" i="7" a="1"/>
  <c r="BW255" i="7" s="1"/>
  <c r="BX255" i="7" a="1"/>
  <c r="BX255" i="7" s="1"/>
  <c r="BY255" i="7" a="1"/>
  <c r="BY255" i="7" s="1"/>
  <c r="BZ255" i="7" a="1"/>
  <c r="BZ255" i="7" s="1"/>
  <c r="CA255" i="7" a="1"/>
  <c r="CA255" i="7" s="1"/>
  <c r="CB255" i="7" a="1"/>
  <c r="CB255" i="7" s="1"/>
  <c r="CC255" i="7" a="1"/>
  <c r="CC255" i="7" s="1"/>
  <c r="CD255" i="7" a="1"/>
  <c r="CD255" i="7" s="1"/>
  <c r="CE255" i="7" a="1"/>
  <c r="CE255" i="7" s="1"/>
  <c r="CF255" i="7" a="1"/>
  <c r="CF255" i="7" s="1"/>
  <c r="CG255" i="7" a="1"/>
  <c r="CG255" i="7" s="1"/>
  <c r="CH255" i="7" a="1"/>
  <c r="CH255" i="7" s="1"/>
  <c r="CI255" i="7" a="1"/>
  <c r="CI255" i="7" s="1"/>
  <c r="CJ255" i="7" a="1"/>
  <c r="CJ255" i="7" s="1"/>
  <c r="CK255" i="7" a="1"/>
  <c r="CK255" i="7" s="1"/>
  <c r="CL255" i="7" a="1"/>
  <c r="CL255" i="7" s="1"/>
  <c r="CM255" i="7" a="1"/>
  <c r="CM255" i="7" s="1"/>
  <c r="W256" i="7" a="1"/>
  <c r="W256" i="7" s="1"/>
  <c r="X256" i="7" a="1"/>
  <c r="X256" i="7" s="1"/>
  <c r="Y256" i="7" a="1"/>
  <c r="Y256" i="7" s="1"/>
  <c r="Z256" i="7" a="1"/>
  <c r="Z256" i="7" s="1"/>
  <c r="AA256" i="7" a="1"/>
  <c r="AA256" i="7" s="1"/>
  <c r="AB256" i="7" a="1"/>
  <c r="AB256" i="7" s="1"/>
  <c r="AC256" i="7" a="1"/>
  <c r="AC256" i="7" s="1"/>
  <c r="AD256" i="7" a="1"/>
  <c r="AD256" i="7" s="1"/>
  <c r="AE256" i="7" a="1"/>
  <c r="AE256" i="7" s="1"/>
  <c r="AF256" i="7" a="1"/>
  <c r="AF256" i="7" s="1"/>
  <c r="AG256" i="7" a="1"/>
  <c r="AG256" i="7" s="1"/>
  <c r="AH256" i="7" a="1"/>
  <c r="AH256" i="7" s="1"/>
  <c r="AI256" i="7" a="1"/>
  <c r="AI256" i="7" s="1"/>
  <c r="AJ256" i="7" a="1"/>
  <c r="AJ256" i="7" s="1"/>
  <c r="AK256" i="7" a="1"/>
  <c r="AK256" i="7" s="1"/>
  <c r="AL256" i="7" a="1"/>
  <c r="AL256" i="7" s="1"/>
  <c r="AM256" i="7" a="1"/>
  <c r="AM256" i="7" s="1"/>
  <c r="AN256" i="7" a="1"/>
  <c r="AN256" i="7" s="1"/>
  <c r="AO256" i="7" a="1"/>
  <c r="AO256" i="7" s="1"/>
  <c r="AP256" i="7" a="1"/>
  <c r="AP256" i="7" s="1"/>
  <c r="AQ256" i="7" a="1"/>
  <c r="AQ256" i="7" s="1"/>
  <c r="AR256" i="7" a="1"/>
  <c r="AR256" i="7" s="1"/>
  <c r="AS256" i="7" a="1"/>
  <c r="AS256" i="7" s="1"/>
  <c r="AT256" i="7" a="1"/>
  <c r="AT256" i="7" s="1"/>
  <c r="AU256" i="7" a="1"/>
  <c r="AU256" i="7" s="1"/>
  <c r="AV256" i="7" a="1"/>
  <c r="AV256" i="7" s="1"/>
  <c r="AW256" i="7" a="1"/>
  <c r="AW256" i="7" s="1"/>
  <c r="AX256" i="7" a="1"/>
  <c r="AX256" i="7" s="1"/>
  <c r="AY256" i="7" a="1"/>
  <c r="AY256" i="7" s="1"/>
  <c r="AZ256" i="7" a="1"/>
  <c r="AZ256" i="7" s="1"/>
  <c r="BA256" i="7" a="1"/>
  <c r="BA256" i="7" s="1"/>
  <c r="BB256" i="7" a="1"/>
  <c r="BB256" i="7" s="1"/>
  <c r="BC256" i="7" a="1"/>
  <c r="BC256" i="7" s="1"/>
  <c r="BD256" i="7" a="1"/>
  <c r="BD256" i="7" s="1"/>
  <c r="BE256" i="7" a="1"/>
  <c r="BE256" i="7" s="1"/>
  <c r="BF256" i="7" a="1"/>
  <c r="BF256" i="7" s="1"/>
  <c r="BG256" i="7" a="1"/>
  <c r="BG256" i="7" s="1"/>
  <c r="BH256" i="7" a="1"/>
  <c r="BH256" i="7" s="1"/>
  <c r="BI256" i="7" a="1"/>
  <c r="BI256" i="7" s="1"/>
  <c r="BJ256" i="7" a="1"/>
  <c r="BJ256" i="7" s="1"/>
  <c r="BK256" i="7" a="1"/>
  <c r="BK256" i="7" s="1"/>
  <c r="BL256" i="7" a="1"/>
  <c r="BL256" i="7" s="1"/>
  <c r="BM256" i="7" a="1"/>
  <c r="BM256" i="7" s="1"/>
  <c r="BN256" i="7" a="1"/>
  <c r="BN256" i="7" s="1"/>
  <c r="BO256" i="7" a="1"/>
  <c r="BO256" i="7" s="1"/>
  <c r="BP256" i="7" a="1"/>
  <c r="BP256" i="7" s="1"/>
  <c r="BQ256" i="7" a="1"/>
  <c r="BQ256" i="7" s="1"/>
  <c r="BR256" i="7" a="1"/>
  <c r="BR256" i="7" s="1"/>
  <c r="BS256" i="7" a="1"/>
  <c r="BS256" i="7" s="1"/>
  <c r="BT256" i="7" a="1"/>
  <c r="BT256" i="7" s="1"/>
  <c r="BU256" i="7" a="1"/>
  <c r="BU256" i="7" s="1"/>
  <c r="BV256" i="7" a="1"/>
  <c r="BV256" i="7" s="1"/>
  <c r="BW256" i="7" a="1"/>
  <c r="BW256" i="7" s="1"/>
  <c r="BX256" i="7" a="1"/>
  <c r="BX256" i="7" s="1"/>
  <c r="BY256" i="7" a="1"/>
  <c r="BY256" i="7"/>
  <c r="BZ256" i="7" a="1"/>
  <c r="BZ256" i="7" s="1"/>
  <c r="CA256" i="7" a="1"/>
  <c r="CA256" i="7" s="1"/>
  <c r="CB256" i="7" a="1"/>
  <c r="CB256" i="7" s="1"/>
  <c r="CC256" i="7" a="1"/>
  <c r="CC256" i="7" s="1"/>
  <c r="CD256" i="7" a="1"/>
  <c r="CD256" i="7" s="1"/>
  <c r="CE256" i="7" a="1"/>
  <c r="CE256" i="7" s="1"/>
  <c r="CF256" i="7" a="1"/>
  <c r="CF256" i="7" s="1"/>
  <c r="CG256" i="7" a="1"/>
  <c r="CG256" i="7" s="1"/>
  <c r="CH256" i="7" a="1"/>
  <c r="CH256" i="7" s="1"/>
  <c r="CI256" i="7" a="1"/>
  <c r="CI256" i="7" s="1"/>
  <c r="CJ256" i="7" a="1"/>
  <c r="CJ256" i="7" s="1"/>
  <c r="CK256" i="7" a="1"/>
  <c r="CK256" i="7" s="1"/>
  <c r="CL256" i="7" a="1"/>
  <c r="CL256" i="7" s="1"/>
  <c r="CM256" i="7" a="1"/>
  <c r="CM256" i="7" s="1"/>
  <c r="W257" i="7" a="1"/>
  <c r="W257" i="7" s="1"/>
  <c r="X257" i="7" a="1"/>
  <c r="X257" i="7" s="1"/>
  <c r="Y257" i="7" a="1"/>
  <c r="Y257" i="7" s="1"/>
  <c r="Z257" i="7" a="1"/>
  <c r="Z257" i="7" s="1"/>
  <c r="AA257" i="7" a="1"/>
  <c r="AA257" i="7" s="1"/>
  <c r="AB257" i="7" a="1"/>
  <c r="AB257" i="7" s="1"/>
  <c r="AC257" i="7" a="1"/>
  <c r="AC257" i="7" s="1"/>
  <c r="AD257" i="7" a="1"/>
  <c r="AD257" i="7" s="1"/>
  <c r="AE257" i="7" a="1"/>
  <c r="AE257" i="7" s="1"/>
  <c r="AF257" i="7" a="1"/>
  <c r="AF257" i="7" s="1"/>
  <c r="AG257" i="7" a="1"/>
  <c r="AG257" i="7" s="1"/>
  <c r="AH257" i="7" a="1"/>
  <c r="AH257" i="7" s="1"/>
  <c r="AI257" i="7" a="1"/>
  <c r="AI257" i="7" s="1"/>
  <c r="AJ257" i="7" a="1"/>
  <c r="AJ257" i="7" s="1"/>
  <c r="AK257" i="7" a="1"/>
  <c r="AK257" i="7" s="1"/>
  <c r="AL257" i="7" a="1"/>
  <c r="AL257" i="7" s="1"/>
  <c r="AM257" i="7" a="1"/>
  <c r="AM257" i="7" s="1"/>
  <c r="AN257" i="7" a="1"/>
  <c r="AN257" i="7" s="1"/>
  <c r="AO257" i="7" a="1"/>
  <c r="AO257" i="7" s="1"/>
  <c r="AP257" i="7" a="1"/>
  <c r="AP257" i="7" s="1"/>
  <c r="AQ257" i="7" a="1"/>
  <c r="AQ257" i="7" s="1"/>
  <c r="AR257" i="7" a="1"/>
  <c r="AR257" i="7" s="1"/>
  <c r="AS257" i="7" a="1"/>
  <c r="AS257" i="7" s="1"/>
  <c r="AT257" i="7" a="1"/>
  <c r="AT257" i="7" s="1"/>
  <c r="AU257" i="7" a="1"/>
  <c r="AU257" i="7" s="1"/>
  <c r="AV257" i="7" a="1"/>
  <c r="AV257" i="7" s="1"/>
  <c r="AW257" i="7" a="1"/>
  <c r="AW257" i="7" s="1"/>
  <c r="AX257" i="7" a="1"/>
  <c r="AX257" i="7" s="1"/>
  <c r="AY257" i="7" a="1"/>
  <c r="AY257" i="7" s="1"/>
  <c r="AZ257" i="7" a="1"/>
  <c r="AZ257" i="7" s="1"/>
  <c r="BA257" i="7" a="1"/>
  <c r="BA257" i="7" s="1"/>
  <c r="BB257" i="7" a="1"/>
  <c r="BB257" i="7" s="1"/>
  <c r="BC257" i="7" a="1"/>
  <c r="BC257" i="7" s="1"/>
  <c r="BD257" i="7" a="1"/>
  <c r="BD257" i="7" s="1"/>
  <c r="BE257" i="7" a="1"/>
  <c r="BE257" i="7" s="1"/>
  <c r="BF257" i="7" a="1"/>
  <c r="BF257" i="7" s="1"/>
  <c r="BG257" i="7" a="1"/>
  <c r="BG257" i="7" s="1"/>
  <c r="BH257" i="7" a="1"/>
  <c r="BH257" i="7" s="1"/>
  <c r="BI257" i="7" a="1"/>
  <c r="BI257" i="7" s="1"/>
  <c r="BJ257" i="7" a="1"/>
  <c r="BJ257" i="7" s="1"/>
  <c r="BK257" i="7" a="1"/>
  <c r="BK257" i="7" s="1"/>
  <c r="BL257" i="7" a="1"/>
  <c r="BL257" i="7" s="1"/>
  <c r="BM257" i="7" a="1"/>
  <c r="BM257" i="7" s="1"/>
  <c r="BN257" i="7" a="1"/>
  <c r="BN257" i="7" s="1"/>
  <c r="BO257" i="7" a="1"/>
  <c r="BO257" i="7" s="1"/>
  <c r="BP257" i="7" a="1"/>
  <c r="BP257" i="7" s="1"/>
  <c r="BQ257" i="7" a="1"/>
  <c r="BQ257" i="7" s="1"/>
  <c r="BR257" i="7" a="1"/>
  <c r="BR257" i="7" s="1"/>
  <c r="BS257" i="7" a="1"/>
  <c r="BS257" i="7" s="1"/>
  <c r="BT257" i="7" a="1"/>
  <c r="BT257" i="7" s="1"/>
  <c r="BU257" i="7" a="1"/>
  <c r="BU257" i="7" s="1"/>
  <c r="BV257" i="7" a="1"/>
  <c r="BV257" i="7" s="1"/>
  <c r="BW257" i="7" a="1"/>
  <c r="BW257" i="7" s="1"/>
  <c r="BX257" i="7" a="1"/>
  <c r="BX257" i="7" s="1"/>
  <c r="BY257" i="7" a="1"/>
  <c r="BY257" i="7" s="1"/>
  <c r="BZ257" i="7" a="1"/>
  <c r="BZ257" i="7" s="1"/>
  <c r="CA257" i="7" a="1"/>
  <c r="CA257" i="7" s="1"/>
  <c r="CB257" i="7" a="1"/>
  <c r="CB257" i="7" s="1"/>
  <c r="CC257" i="7" a="1"/>
  <c r="CC257" i="7" s="1"/>
  <c r="CD257" i="7" a="1"/>
  <c r="CD257" i="7" s="1"/>
  <c r="CE257" i="7" a="1"/>
  <c r="CE257" i="7" s="1"/>
  <c r="CF257" i="7" a="1"/>
  <c r="CF257" i="7" s="1"/>
  <c r="CG257" i="7" a="1"/>
  <c r="CG257" i="7" s="1"/>
  <c r="CH257" i="7" a="1"/>
  <c r="CH257" i="7" s="1"/>
  <c r="CI257" i="7" a="1"/>
  <c r="CI257" i="7" s="1"/>
  <c r="CJ257" i="7" a="1"/>
  <c r="CJ257" i="7" s="1"/>
  <c r="CK257" i="7" a="1"/>
  <c r="CK257" i="7" s="1"/>
  <c r="CL257" i="7" a="1"/>
  <c r="CL257" i="7" s="1"/>
  <c r="CM257" i="7" a="1"/>
  <c r="CM257" i="7" s="1"/>
  <c r="W258" i="7" a="1"/>
  <c r="W258" i="7" s="1"/>
  <c r="X258" i="7" a="1"/>
  <c r="X258" i="7" s="1"/>
  <c r="Y258" i="7" a="1"/>
  <c r="Y258" i="7" s="1"/>
  <c r="Z258" i="7" a="1"/>
  <c r="Z258" i="7" s="1"/>
  <c r="AA258" i="7" a="1"/>
  <c r="AA258" i="7" s="1"/>
  <c r="AB258" i="7" a="1"/>
  <c r="AB258" i="7" s="1"/>
  <c r="AC258" i="7" a="1"/>
  <c r="AC258" i="7" s="1"/>
  <c r="AD258" i="7" a="1"/>
  <c r="AD258" i="7" s="1"/>
  <c r="AE258" i="7" a="1"/>
  <c r="AE258" i="7" s="1"/>
  <c r="AF258" i="7" a="1"/>
  <c r="AF258" i="7" s="1"/>
  <c r="AG258" i="7" a="1"/>
  <c r="AG258" i="7" s="1"/>
  <c r="AH258" i="7" a="1"/>
  <c r="AH258" i="7" s="1"/>
  <c r="AI258" i="7" a="1"/>
  <c r="AI258" i="7" s="1"/>
  <c r="AJ258" i="7" a="1"/>
  <c r="AJ258" i="7" s="1"/>
  <c r="AK258" i="7" a="1"/>
  <c r="AK258" i="7" s="1"/>
  <c r="AL258" i="7" a="1"/>
  <c r="AL258" i="7" s="1"/>
  <c r="AM258" i="7" a="1"/>
  <c r="AM258" i="7" s="1"/>
  <c r="AN258" i="7" a="1"/>
  <c r="AN258" i="7" s="1"/>
  <c r="AO258" i="7" a="1"/>
  <c r="AO258" i="7"/>
  <c r="AP258" i="7" a="1"/>
  <c r="AP258" i="7" s="1"/>
  <c r="AQ258" i="7" a="1"/>
  <c r="AQ258" i="7" s="1"/>
  <c r="AR258" i="7" a="1"/>
  <c r="AR258" i="7" s="1"/>
  <c r="AS258" i="7" a="1"/>
  <c r="AS258" i="7" s="1"/>
  <c r="AT258" i="7" a="1"/>
  <c r="AT258" i="7" s="1"/>
  <c r="AU258" i="7" a="1"/>
  <c r="AU258" i="7" s="1"/>
  <c r="AV258" i="7" a="1"/>
  <c r="AV258" i="7" s="1"/>
  <c r="AW258" i="7" a="1"/>
  <c r="AW258" i="7" s="1"/>
  <c r="AX258" i="7" a="1"/>
  <c r="AX258" i="7" s="1"/>
  <c r="AY258" i="7" a="1"/>
  <c r="AY258" i="7" s="1"/>
  <c r="AZ258" i="7" a="1"/>
  <c r="AZ258" i="7" s="1"/>
  <c r="BA258" i="7" a="1"/>
  <c r="BA258" i="7" s="1"/>
  <c r="BB258" i="7" a="1"/>
  <c r="BB258" i="7" s="1"/>
  <c r="BC258" i="7" a="1"/>
  <c r="BC258" i="7" s="1"/>
  <c r="BD258" i="7" a="1"/>
  <c r="BD258" i="7" s="1"/>
  <c r="BE258" i="7" a="1"/>
  <c r="BE258" i="7" s="1"/>
  <c r="BF258" i="7" a="1"/>
  <c r="BF258" i="7" s="1"/>
  <c r="BG258" i="7" a="1"/>
  <c r="BG258" i="7" s="1"/>
  <c r="BH258" i="7" a="1"/>
  <c r="BH258" i="7" s="1"/>
  <c r="BI258" i="7" a="1"/>
  <c r="BI258" i="7" s="1"/>
  <c r="BJ258" i="7" a="1"/>
  <c r="BJ258" i="7" s="1"/>
  <c r="BK258" i="7" a="1"/>
  <c r="BK258" i="7" s="1"/>
  <c r="BL258" i="7" a="1"/>
  <c r="BL258" i="7" s="1"/>
  <c r="BM258" i="7" a="1"/>
  <c r="BM258" i="7" s="1"/>
  <c r="BN258" i="7" a="1"/>
  <c r="BN258" i="7" s="1"/>
  <c r="BO258" i="7" a="1"/>
  <c r="BO258" i="7" s="1"/>
  <c r="BP258" i="7" a="1"/>
  <c r="BP258" i="7" s="1"/>
  <c r="BQ258" i="7" a="1"/>
  <c r="BQ258" i="7" s="1"/>
  <c r="BR258" i="7" a="1"/>
  <c r="BR258" i="7" s="1"/>
  <c r="BS258" i="7" a="1"/>
  <c r="BS258" i="7" s="1"/>
  <c r="BT258" i="7" a="1"/>
  <c r="BT258" i="7" s="1"/>
  <c r="BU258" i="7" a="1"/>
  <c r="BU258" i="7" s="1"/>
  <c r="BV258" i="7" a="1"/>
  <c r="BV258" i="7" s="1"/>
  <c r="BW258" i="7" a="1"/>
  <c r="BW258" i="7" s="1"/>
  <c r="BX258" i="7" a="1"/>
  <c r="BX258" i="7" s="1"/>
  <c r="BY258" i="7" a="1"/>
  <c r="BY258" i="7" s="1"/>
  <c r="BZ258" i="7" a="1"/>
  <c r="BZ258" i="7" s="1"/>
  <c r="CA258" i="7" a="1"/>
  <c r="CA258" i="7" s="1"/>
  <c r="CB258" i="7" a="1"/>
  <c r="CB258" i="7" s="1"/>
  <c r="CC258" i="7" a="1"/>
  <c r="CC258" i="7" s="1"/>
  <c r="CD258" i="7" a="1"/>
  <c r="CD258" i="7" s="1"/>
  <c r="CE258" i="7" a="1"/>
  <c r="CE258" i="7" s="1"/>
  <c r="CF258" i="7" a="1"/>
  <c r="CF258" i="7" s="1"/>
  <c r="CG258" i="7" a="1"/>
  <c r="CG258" i="7" s="1"/>
  <c r="CH258" i="7" a="1"/>
  <c r="CH258" i="7" s="1"/>
  <c r="CI258" i="7" a="1"/>
  <c r="CI258" i="7" s="1"/>
  <c r="CJ258" i="7" a="1"/>
  <c r="CJ258" i="7" s="1"/>
  <c r="CK258" i="7" a="1"/>
  <c r="CK258" i="7" s="1"/>
  <c r="CL258" i="7" a="1"/>
  <c r="CL258" i="7" s="1"/>
  <c r="CM258" i="7" a="1"/>
  <c r="CM258" i="7" s="1"/>
  <c r="W259" i="7" a="1"/>
  <c r="W259" i="7" s="1"/>
  <c r="X259" i="7" a="1"/>
  <c r="X259" i="7" s="1"/>
  <c r="Y259" i="7" a="1"/>
  <c r="Y259" i="7" s="1"/>
  <c r="Z259" i="7" a="1"/>
  <c r="Z259" i="7" s="1"/>
  <c r="AA259" i="7" a="1"/>
  <c r="AA259" i="7" s="1"/>
  <c r="AB259" i="7" a="1"/>
  <c r="AB259" i="7" s="1"/>
  <c r="AC259" i="7" a="1"/>
  <c r="AC259" i="7" s="1"/>
  <c r="AD259" i="7" a="1"/>
  <c r="AD259" i="7" s="1"/>
  <c r="AE259" i="7" a="1"/>
  <c r="AE259" i="7" s="1"/>
  <c r="AF259" i="7" a="1"/>
  <c r="AF259" i="7" s="1"/>
  <c r="AG259" i="7" a="1"/>
  <c r="AG259" i="7" s="1"/>
  <c r="AH259" i="7" a="1"/>
  <c r="AH259" i="7" s="1"/>
  <c r="AI259" i="7" a="1"/>
  <c r="AI259" i="7" s="1"/>
  <c r="AJ259" i="7" a="1"/>
  <c r="AJ259" i="7" s="1"/>
  <c r="AK259" i="7" a="1"/>
  <c r="AK259" i="7" s="1"/>
  <c r="AL259" i="7" a="1"/>
  <c r="AL259" i="7" s="1"/>
  <c r="AM259" i="7" a="1"/>
  <c r="AM259" i="7" s="1"/>
  <c r="AN259" i="7" a="1"/>
  <c r="AN259" i="7" s="1"/>
  <c r="AO259" i="7" a="1"/>
  <c r="AO259" i="7" s="1"/>
  <c r="AP259" i="7" a="1"/>
  <c r="AP259" i="7" s="1"/>
  <c r="AQ259" i="7" a="1"/>
  <c r="AQ259" i="7" s="1"/>
  <c r="AR259" i="7" a="1"/>
  <c r="AR259" i="7" s="1"/>
  <c r="AS259" i="7" a="1"/>
  <c r="AS259" i="7" s="1"/>
  <c r="AT259" i="7" a="1"/>
  <c r="AT259" i="7" s="1"/>
  <c r="AU259" i="7" a="1"/>
  <c r="AU259" i="7" s="1"/>
  <c r="AV259" i="7" a="1"/>
  <c r="AV259" i="7" s="1"/>
  <c r="AW259" i="7" a="1"/>
  <c r="AW259" i="7" s="1"/>
  <c r="AX259" i="7" a="1"/>
  <c r="AX259" i="7" s="1"/>
  <c r="AY259" i="7" a="1"/>
  <c r="AY259" i="7" s="1"/>
  <c r="AZ259" i="7" a="1"/>
  <c r="AZ259" i="7" s="1"/>
  <c r="BA259" i="7" a="1"/>
  <c r="BA259" i="7" s="1"/>
  <c r="BB259" i="7" a="1"/>
  <c r="BB259" i="7" s="1"/>
  <c r="BC259" i="7" a="1"/>
  <c r="BC259" i="7" s="1"/>
  <c r="BD259" i="7" a="1"/>
  <c r="BD259" i="7" s="1"/>
  <c r="BE259" i="7" a="1"/>
  <c r="BE259" i="7" s="1"/>
  <c r="BF259" i="7" a="1"/>
  <c r="BF259" i="7" s="1"/>
  <c r="BG259" i="7" a="1"/>
  <c r="BG259" i="7" s="1"/>
  <c r="BH259" i="7" a="1"/>
  <c r="BH259" i="7" s="1"/>
  <c r="BI259" i="7" a="1"/>
  <c r="BI259" i="7" s="1"/>
  <c r="BJ259" i="7" a="1"/>
  <c r="BJ259" i="7" s="1"/>
  <c r="BK259" i="7" a="1"/>
  <c r="BK259" i="7" s="1"/>
  <c r="BL259" i="7" a="1"/>
  <c r="BL259" i="7" s="1"/>
  <c r="BM259" i="7" a="1"/>
  <c r="BM259" i="7" s="1"/>
  <c r="BN259" i="7" a="1"/>
  <c r="BN259" i="7" s="1"/>
  <c r="BO259" i="7" a="1"/>
  <c r="BO259" i="7" s="1"/>
  <c r="BP259" i="7" a="1"/>
  <c r="BP259" i="7" s="1"/>
  <c r="BQ259" i="7" a="1"/>
  <c r="BQ259" i="7" s="1"/>
  <c r="BR259" i="7" a="1"/>
  <c r="BR259" i="7" s="1"/>
  <c r="BS259" i="7" a="1"/>
  <c r="BS259" i="7" s="1"/>
  <c r="BT259" i="7" a="1"/>
  <c r="BT259" i="7" s="1"/>
  <c r="BU259" i="7" a="1"/>
  <c r="BU259" i="7" s="1"/>
  <c r="BV259" i="7" a="1"/>
  <c r="BV259" i="7" s="1"/>
  <c r="BW259" i="7" a="1"/>
  <c r="BW259" i="7" s="1"/>
  <c r="BX259" i="7" a="1"/>
  <c r="BX259" i="7" s="1"/>
  <c r="BY259" i="7" a="1"/>
  <c r="BY259" i="7" s="1"/>
  <c r="BZ259" i="7" a="1"/>
  <c r="BZ259" i="7" s="1"/>
  <c r="CA259" i="7" a="1"/>
  <c r="CA259" i="7" s="1"/>
  <c r="CB259" i="7" a="1"/>
  <c r="CB259" i="7" s="1"/>
  <c r="CC259" i="7" a="1"/>
  <c r="CC259" i="7" s="1"/>
  <c r="CD259" i="7" a="1"/>
  <c r="CD259" i="7" s="1"/>
  <c r="CE259" i="7" a="1"/>
  <c r="CE259" i="7" s="1"/>
  <c r="CF259" i="7" a="1"/>
  <c r="CF259" i="7" s="1"/>
  <c r="CG259" i="7" a="1"/>
  <c r="CG259" i="7" s="1"/>
  <c r="CH259" i="7" a="1"/>
  <c r="CH259" i="7" s="1"/>
  <c r="CI259" i="7" a="1"/>
  <c r="CI259" i="7" s="1"/>
  <c r="CJ259" i="7" a="1"/>
  <c r="CJ259" i="7" s="1"/>
  <c r="CK259" i="7" a="1"/>
  <c r="CK259" i="7" s="1"/>
  <c r="CL259" i="7" a="1"/>
  <c r="CL259" i="7" s="1"/>
  <c r="CM259" i="7" a="1"/>
  <c r="CM259" i="7" s="1"/>
  <c r="W260" i="7" a="1"/>
  <c r="W260" i="7" s="1"/>
  <c r="X260" i="7" a="1"/>
  <c r="X260" i="7" s="1"/>
  <c r="Y260" i="7" a="1"/>
  <c r="Y260" i="7" s="1"/>
  <c r="Z260" i="7" a="1"/>
  <c r="Z260" i="7" s="1"/>
  <c r="AA260" i="7" a="1"/>
  <c r="AA260" i="7" s="1"/>
  <c r="AB260" i="7" a="1"/>
  <c r="AB260" i="7" s="1"/>
  <c r="AC260" i="7" a="1"/>
  <c r="AC260" i="7" s="1"/>
  <c r="AD260" i="7" a="1"/>
  <c r="AD260" i="7" s="1"/>
  <c r="AE260" i="7" a="1"/>
  <c r="AE260" i="7" s="1"/>
  <c r="AF260" i="7" a="1"/>
  <c r="AF260" i="7" s="1"/>
  <c r="AG260" i="7" a="1"/>
  <c r="AG260" i="7"/>
  <c r="AH260" i="7" a="1"/>
  <c r="AH260" i="7" s="1"/>
  <c r="AI260" i="7" a="1"/>
  <c r="AI260" i="7" s="1"/>
  <c r="AJ260" i="7" a="1"/>
  <c r="AJ260" i="7" s="1"/>
  <c r="AK260" i="7" a="1"/>
  <c r="AK260" i="7" s="1"/>
  <c r="AL260" i="7" a="1"/>
  <c r="AL260" i="7" s="1"/>
  <c r="AM260" i="7" a="1"/>
  <c r="AM260" i="7" s="1"/>
  <c r="AN260" i="7" a="1"/>
  <c r="AN260" i="7" s="1"/>
  <c r="AO260" i="7" a="1"/>
  <c r="AO260" i="7" s="1"/>
  <c r="AP260" i="7" a="1"/>
  <c r="AP260" i="7" s="1"/>
  <c r="AQ260" i="7" a="1"/>
  <c r="AQ260" i="7" s="1"/>
  <c r="AR260" i="7" a="1"/>
  <c r="AR260" i="7" s="1"/>
  <c r="AS260" i="7" a="1"/>
  <c r="AS260" i="7" s="1"/>
  <c r="AT260" i="7" a="1"/>
  <c r="AT260" i="7" s="1"/>
  <c r="AU260" i="7" a="1"/>
  <c r="AU260" i="7" s="1"/>
  <c r="AV260" i="7" a="1"/>
  <c r="AV260" i="7" s="1"/>
  <c r="AW260" i="7" a="1"/>
  <c r="AW260" i="7" s="1"/>
  <c r="AX260" i="7" a="1"/>
  <c r="AX260" i="7" s="1"/>
  <c r="AY260" i="7" a="1"/>
  <c r="AY260" i="7" s="1"/>
  <c r="AZ260" i="7" a="1"/>
  <c r="AZ260" i="7" s="1"/>
  <c r="BA260" i="7" a="1"/>
  <c r="BA260" i="7" s="1"/>
  <c r="BB260" i="7" a="1"/>
  <c r="BB260" i="7" s="1"/>
  <c r="BC260" i="7" a="1"/>
  <c r="BC260" i="7" s="1"/>
  <c r="BD260" i="7" a="1"/>
  <c r="BD260" i="7" s="1"/>
  <c r="BE260" i="7" a="1"/>
  <c r="BE260" i="7" s="1"/>
  <c r="BF260" i="7" a="1"/>
  <c r="BF260" i="7" s="1"/>
  <c r="BG260" i="7" a="1"/>
  <c r="BG260" i="7" s="1"/>
  <c r="BH260" i="7" a="1"/>
  <c r="BH260" i="7" s="1"/>
  <c r="BI260" i="7" a="1"/>
  <c r="BI260" i="7" s="1"/>
  <c r="BJ260" i="7" a="1"/>
  <c r="BJ260" i="7" s="1"/>
  <c r="BK260" i="7" a="1"/>
  <c r="BK260" i="7" s="1"/>
  <c r="BL260" i="7" a="1"/>
  <c r="BL260" i="7" s="1"/>
  <c r="BM260" i="7" a="1"/>
  <c r="BM260" i="7" s="1"/>
  <c r="BN260" i="7" a="1"/>
  <c r="BN260" i="7" s="1"/>
  <c r="BO260" i="7" a="1"/>
  <c r="BO260" i="7" s="1"/>
  <c r="BP260" i="7" a="1"/>
  <c r="BP260" i="7" s="1"/>
  <c r="BQ260" i="7" a="1"/>
  <c r="BQ260" i="7" s="1"/>
  <c r="BR260" i="7" a="1"/>
  <c r="BR260" i="7" s="1"/>
  <c r="BS260" i="7" a="1"/>
  <c r="BS260" i="7" s="1"/>
  <c r="BT260" i="7" a="1"/>
  <c r="BT260" i="7" s="1"/>
  <c r="BU260" i="7" a="1"/>
  <c r="BU260" i="7" s="1"/>
  <c r="BV260" i="7" a="1"/>
  <c r="BV260" i="7" s="1"/>
  <c r="BW260" i="7" a="1"/>
  <c r="BW260" i="7" s="1"/>
  <c r="BX260" i="7" a="1"/>
  <c r="BX260" i="7" s="1"/>
  <c r="BY260" i="7" a="1"/>
  <c r="BY260" i="7" s="1"/>
  <c r="BZ260" i="7" a="1"/>
  <c r="BZ260" i="7" s="1"/>
  <c r="CA260" i="7" a="1"/>
  <c r="CA260" i="7" s="1"/>
  <c r="CB260" i="7" a="1"/>
  <c r="CB260" i="7" s="1"/>
  <c r="CC260" i="7" a="1"/>
  <c r="CC260" i="7" s="1"/>
  <c r="CD260" i="7" a="1"/>
  <c r="CD260" i="7" s="1"/>
  <c r="CE260" i="7" a="1"/>
  <c r="CE260" i="7" s="1"/>
  <c r="CF260" i="7" a="1"/>
  <c r="CF260" i="7" s="1"/>
  <c r="CG260" i="7" a="1"/>
  <c r="CG260" i="7" s="1"/>
  <c r="CH260" i="7" a="1"/>
  <c r="CH260" i="7" s="1"/>
  <c r="CI260" i="7" a="1"/>
  <c r="CI260" i="7" s="1"/>
  <c r="CJ260" i="7" a="1"/>
  <c r="CJ260" i="7"/>
  <c r="CK260" i="7" a="1"/>
  <c r="CK260" i="7" s="1"/>
  <c r="CL260" i="7" a="1"/>
  <c r="CL260" i="7" s="1"/>
  <c r="CM260" i="7" a="1"/>
  <c r="CM260" i="7" s="1"/>
  <c r="W261" i="7" a="1"/>
  <c r="W261" i="7" s="1"/>
  <c r="X261" i="7" a="1"/>
  <c r="X261" i="7" s="1"/>
  <c r="Y261" i="7" a="1"/>
  <c r="Y261" i="7" s="1"/>
  <c r="Z261" i="7" a="1"/>
  <c r="Z261" i="7" s="1"/>
  <c r="AA261" i="7" a="1"/>
  <c r="AA261" i="7" s="1"/>
  <c r="AB261" i="7" a="1"/>
  <c r="AB261" i="7" s="1"/>
  <c r="AC261" i="7" a="1"/>
  <c r="AC261" i="7" s="1"/>
  <c r="AD261" i="7" a="1"/>
  <c r="AD261" i="7" s="1"/>
  <c r="AE261" i="7" a="1"/>
  <c r="AE261" i="7" s="1"/>
  <c r="AF261" i="7" a="1"/>
  <c r="AF261" i="7" s="1"/>
  <c r="AG261" i="7" a="1"/>
  <c r="AG261" i="7" s="1"/>
  <c r="AH261" i="7" a="1"/>
  <c r="AH261" i="7" s="1"/>
  <c r="AI261" i="7" a="1"/>
  <c r="AI261" i="7" s="1"/>
  <c r="AJ261" i="7" a="1"/>
  <c r="AJ261" i="7" s="1"/>
  <c r="AK261" i="7" a="1"/>
  <c r="AK261" i="7" s="1"/>
  <c r="AL261" i="7" a="1"/>
  <c r="AL261" i="7" s="1"/>
  <c r="AM261" i="7" a="1"/>
  <c r="AM261" i="7" s="1"/>
  <c r="AN261" i="7" a="1"/>
  <c r="AN261" i="7" s="1"/>
  <c r="AO261" i="7" a="1"/>
  <c r="AO261" i="7" s="1"/>
  <c r="AP261" i="7" a="1"/>
  <c r="AP261" i="7" s="1"/>
  <c r="AQ261" i="7" a="1"/>
  <c r="AQ261" i="7" s="1"/>
  <c r="AR261" i="7" a="1"/>
  <c r="AR261" i="7" s="1"/>
  <c r="AS261" i="7" a="1"/>
  <c r="AS261" i="7" s="1"/>
  <c r="AT261" i="7" a="1"/>
  <c r="AT261" i="7" s="1"/>
  <c r="AU261" i="7" a="1"/>
  <c r="AU261" i="7" s="1"/>
  <c r="AV261" i="7" a="1"/>
  <c r="AV261" i="7" s="1"/>
  <c r="AW261" i="7" a="1"/>
  <c r="AW261" i="7" s="1"/>
  <c r="AX261" i="7" a="1"/>
  <c r="AX261" i="7" s="1"/>
  <c r="AY261" i="7" a="1"/>
  <c r="AY261" i="7" s="1"/>
  <c r="AZ261" i="7" a="1"/>
  <c r="AZ261" i="7" s="1"/>
  <c r="BA261" i="7" a="1"/>
  <c r="BA261" i="7" s="1"/>
  <c r="BB261" i="7" a="1"/>
  <c r="BB261" i="7" s="1"/>
  <c r="BC261" i="7" a="1"/>
  <c r="BC261" i="7" s="1"/>
  <c r="BD261" i="7" a="1"/>
  <c r="BD261" i="7" s="1"/>
  <c r="BE261" i="7" a="1"/>
  <c r="BE261" i="7" s="1"/>
  <c r="BF261" i="7" a="1"/>
  <c r="BF261" i="7" s="1"/>
  <c r="BG261" i="7" a="1"/>
  <c r="BG261" i="7" s="1"/>
  <c r="BH261" i="7" a="1"/>
  <c r="BH261" i="7" s="1"/>
  <c r="BI261" i="7" a="1"/>
  <c r="BI261" i="7" s="1"/>
  <c r="BJ261" i="7" a="1"/>
  <c r="BJ261" i="7" s="1"/>
  <c r="BK261" i="7" a="1"/>
  <c r="BK261" i="7" s="1"/>
  <c r="BL261" i="7" a="1"/>
  <c r="BL261" i="7" s="1"/>
  <c r="BM261" i="7" a="1"/>
  <c r="BM261" i="7" s="1"/>
  <c r="BN261" i="7" a="1"/>
  <c r="BN261" i="7" s="1"/>
  <c r="BO261" i="7" a="1"/>
  <c r="BO261" i="7" s="1"/>
  <c r="BP261" i="7" a="1"/>
  <c r="BP261" i="7" s="1"/>
  <c r="BQ261" i="7" a="1"/>
  <c r="BQ261" i="7" s="1"/>
  <c r="BR261" i="7" a="1"/>
  <c r="BR261" i="7" s="1"/>
  <c r="BS261" i="7" a="1"/>
  <c r="BS261" i="7" s="1"/>
  <c r="BT261" i="7" a="1"/>
  <c r="BT261" i="7" s="1"/>
  <c r="BU261" i="7" a="1"/>
  <c r="BU261" i="7" s="1"/>
  <c r="BV261" i="7" a="1"/>
  <c r="BV261" i="7" s="1"/>
  <c r="BW261" i="7" a="1"/>
  <c r="BW261" i="7" s="1"/>
  <c r="BX261" i="7" a="1"/>
  <c r="BX261" i="7" s="1"/>
  <c r="BY261" i="7" a="1"/>
  <c r="BY261" i="7" s="1"/>
  <c r="BZ261" i="7" a="1"/>
  <c r="BZ261" i="7" s="1"/>
  <c r="CA261" i="7" a="1"/>
  <c r="CA261" i="7" s="1"/>
  <c r="CB261" i="7" a="1"/>
  <c r="CB261" i="7" s="1"/>
  <c r="CC261" i="7" a="1"/>
  <c r="CC261" i="7" s="1"/>
  <c r="CD261" i="7" a="1"/>
  <c r="CD261" i="7" s="1"/>
  <c r="CE261" i="7" a="1"/>
  <c r="CE261" i="7" s="1"/>
  <c r="CF261" i="7" a="1"/>
  <c r="CF261" i="7" s="1"/>
  <c r="CG261" i="7" a="1"/>
  <c r="CG261" i="7" s="1"/>
  <c r="CH261" i="7" a="1"/>
  <c r="CH261" i="7" s="1"/>
  <c r="CI261" i="7" a="1"/>
  <c r="CI261" i="7" s="1"/>
  <c r="CJ261" i="7" a="1"/>
  <c r="CJ261" i="7" s="1"/>
  <c r="CK261" i="7" a="1"/>
  <c r="CK261" i="7" s="1"/>
  <c r="CL261" i="7" a="1"/>
  <c r="CL261" i="7" s="1"/>
  <c r="CM261" i="7" a="1"/>
  <c r="CM261" i="7" s="1"/>
  <c r="W262" i="7" a="1"/>
  <c r="W262" i="7" s="1"/>
  <c r="X262" i="7" a="1"/>
  <c r="X262" i="7" s="1"/>
  <c r="Y262" i="7" a="1"/>
  <c r="Y262" i="7" s="1"/>
  <c r="Z262" i="7" a="1"/>
  <c r="Z262" i="7" s="1"/>
  <c r="AA262" i="7" a="1"/>
  <c r="AA262" i="7" s="1"/>
  <c r="AB262" i="7" a="1"/>
  <c r="AB262" i="7" s="1"/>
  <c r="AC262" i="7" a="1"/>
  <c r="AC262" i="7" s="1"/>
  <c r="AD262" i="7" a="1"/>
  <c r="AD262" i="7" s="1"/>
  <c r="AE262" i="7" a="1"/>
  <c r="AE262" i="7" s="1"/>
  <c r="AF262" i="7" a="1"/>
  <c r="AF262" i="7" s="1"/>
  <c r="AG262" i="7" a="1"/>
  <c r="AG262" i="7" s="1"/>
  <c r="AH262" i="7" a="1"/>
  <c r="AH262" i="7" s="1"/>
  <c r="AI262" i="7" a="1"/>
  <c r="AI262" i="7" s="1"/>
  <c r="AJ262" i="7" a="1"/>
  <c r="AJ262" i="7" s="1"/>
  <c r="AK262" i="7" a="1"/>
  <c r="AK262" i="7" s="1"/>
  <c r="AL262" i="7" a="1"/>
  <c r="AL262" i="7" s="1"/>
  <c r="AM262" i="7" a="1"/>
  <c r="AM262" i="7" s="1"/>
  <c r="AN262" i="7" a="1"/>
  <c r="AN262" i="7" s="1"/>
  <c r="AO262" i="7" a="1"/>
  <c r="AO262" i="7" s="1"/>
  <c r="D262" i="7" s="1"/>
  <c r="AP262" i="7" a="1"/>
  <c r="AP262" i="7" s="1"/>
  <c r="AQ262" i="7" a="1"/>
  <c r="AQ262" i="7" s="1"/>
  <c r="AR262" i="7" a="1"/>
  <c r="AR262" i="7" s="1"/>
  <c r="AS262" i="7" a="1"/>
  <c r="AS262" i="7" s="1"/>
  <c r="AT262" i="7" a="1"/>
  <c r="AT262" i="7" s="1"/>
  <c r="AU262" i="7" a="1"/>
  <c r="AU262" i="7" s="1"/>
  <c r="AV262" i="7" a="1"/>
  <c r="AV262" i="7" s="1"/>
  <c r="AW262" i="7" a="1"/>
  <c r="AW262" i="7" s="1"/>
  <c r="AX262" i="7" a="1"/>
  <c r="AX262" i="7" s="1"/>
  <c r="AY262" i="7" a="1"/>
  <c r="AY262" i="7" s="1"/>
  <c r="AZ262" i="7" a="1"/>
  <c r="AZ262" i="7" s="1"/>
  <c r="BA262" i="7" a="1"/>
  <c r="BA262" i="7" s="1"/>
  <c r="BB262" i="7" a="1"/>
  <c r="BB262" i="7" s="1"/>
  <c r="BC262" i="7" a="1"/>
  <c r="BC262" i="7" s="1"/>
  <c r="BD262" i="7" a="1"/>
  <c r="BD262" i="7" s="1"/>
  <c r="BE262" i="7" a="1"/>
  <c r="BE262" i="7" s="1"/>
  <c r="BF262" i="7" a="1"/>
  <c r="BF262" i="7" s="1"/>
  <c r="BG262" i="7" a="1"/>
  <c r="BG262" i="7" s="1"/>
  <c r="BH262" i="7" a="1"/>
  <c r="BH262" i="7" s="1"/>
  <c r="BI262" i="7" a="1"/>
  <c r="BI262" i="7" s="1"/>
  <c r="BJ262" i="7" a="1"/>
  <c r="BJ262" i="7" s="1"/>
  <c r="BK262" i="7" a="1"/>
  <c r="BK262" i="7" s="1"/>
  <c r="BL262" i="7" a="1"/>
  <c r="BL262" i="7" s="1"/>
  <c r="BM262" i="7" a="1"/>
  <c r="BM262" i="7" s="1"/>
  <c r="BN262" i="7" a="1"/>
  <c r="BN262" i="7" s="1"/>
  <c r="BO262" i="7" a="1"/>
  <c r="BO262" i="7" s="1"/>
  <c r="BP262" i="7" a="1"/>
  <c r="BP262" i="7" s="1"/>
  <c r="BQ262" i="7" a="1"/>
  <c r="BQ262" i="7" s="1"/>
  <c r="BR262" i="7" a="1"/>
  <c r="BR262" i="7" s="1"/>
  <c r="BS262" i="7" a="1"/>
  <c r="BS262" i="7" s="1"/>
  <c r="BT262" i="7" a="1"/>
  <c r="BT262" i="7" s="1"/>
  <c r="BU262" i="7" a="1"/>
  <c r="BU262" i="7" s="1"/>
  <c r="BV262" i="7" a="1"/>
  <c r="BV262" i="7" s="1"/>
  <c r="BW262" i="7" a="1"/>
  <c r="BW262" i="7" s="1"/>
  <c r="BX262" i="7" a="1"/>
  <c r="BX262" i="7" s="1"/>
  <c r="BY262" i="7" a="1"/>
  <c r="BY262" i="7" s="1"/>
  <c r="BZ262" i="7" a="1"/>
  <c r="BZ262" i="7" s="1"/>
  <c r="CA262" i="7" a="1"/>
  <c r="CA262" i="7" s="1"/>
  <c r="CB262" i="7" a="1"/>
  <c r="CB262" i="7" s="1"/>
  <c r="CC262" i="7" a="1"/>
  <c r="CC262" i="7" s="1"/>
  <c r="CD262" i="7" a="1"/>
  <c r="CD262" i="7" s="1"/>
  <c r="CE262" i="7" a="1"/>
  <c r="CE262" i="7" s="1"/>
  <c r="CF262" i="7" a="1"/>
  <c r="CF262" i="7" s="1"/>
  <c r="CG262" i="7" a="1"/>
  <c r="CG262" i="7" s="1"/>
  <c r="CH262" i="7" a="1"/>
  <c r="CH262" i="7" s="1"/>
  <c r="CI262" i="7" a="1"/>
  <c r="CI262" i="7" s="1"/>
  <c r="CJ262" i="7" a="1"/>
  <c r="CJ262" i="7" s="1"/>
  <c r="CK262" i="7" a="1"/>
  <c r="CK262" i="7" s="1"/>
  <c r="CL262" i="7" a="1"/>
  <c r="CL262" i="7" s="1"/>
  <c r="CM262" i="7" a="1"/>
  <c r="CM262" i="7" s="1"/>
  <c r="W263" i="7" a="1"/>
  <c r="W263" i="7" s="1"/>
  <c r="X263" i="7" a="1"/>
  <c r="X263" i="7" s="1"/>
  <c r="Y263" i="7" a="1"/>
  <c r="Y263" i="7" s="1"/>
  <c r="Z263" i="7" a="1"/>
  <c r="Z263" i="7" s="1"/>
  <c r="AA263" i="7" a="1"/>
  <c r="AA263" i="7" s="1"/>
  <c r="AB263" i="7" a="1"/>
  <c r="AB263" i="7" s="1"/>
  <c r="AC263" i="7" a="1"/>
  <c r="AC263" i="7" s="1"/>
  <c r="AD263" i="7" a="1"/>
  <c r="AD263" i="7" s="1"/>
  <c r="AE263" i="7" a="1"/>
  <c r="AE263" i="7" s="1"/>
  <c r="AF263" i="7" a="1"/>
  <c r="AF263" i="7" s="1"/>
  <c r="AG263" i="7" a="1"/>
  <c r="AG263" i="7" s="1"/>
  <c r="AH263" i="7" a="1"/>
  <c r="AH263" i="7" s="1"/>
  <c r="AI263" i="7" a="1"/>
  <c r="AI263" i="7" s="1"/>
  <c r="AJ263" i="7" a="1"/>
  <c r="AJ263" i="7" s="1"/>
  <c r="AK263" i="7" a="1"/>
  <c r="AK263" i="7" s="1"/>
  <c r="AL263" i="7" a="1"/>
  <c r="AL263" i="7" s="1"/>
  <c r="AM263" i="7" a="1"/>
  <c r="AM263" i="7" s="1"/>
  <c r="AN263" i="7" a="1"/>
  <c r="AN263" i="7" s="1"/>
  <c r="AO263" i="7" a="1"/>
  <c r="AO263" i="7" s="1"/>
  <c r="AP263" i="7" a="1"/>
  <c r="AP263" i="7" s="1"/>
  <c r="AQ263" i="7" a="1"/>
  <c r="AQ263" i="7" s="1"/>
  <c r="AR263" i="7" a="1"/>
  <c r="AR263" i="7" s="1"/>
  <c r="AS263" i="7" a="1"/>
  <c r="AS263" i="7" s="1"/>
  <c r="AT263" i="7" a="1"/>
  <c r="AT263" i="7" s="1"/>
  <c r="AU263" i="7" a="1"/>
  <c r="AU263" i="7" s="1"/>
  <c r="AV263" i="7" a="1"/>
  <c r="AV263" i="7" s="1"/>
  <c r="AW263" i="7" a="1"/>
  <c r="AW263" i="7" s="1"/>
  <c r="AX263" i="7" a="1"/>
  <c r="AX263" i="7" s="1"/>
  <c r="AY263" i="7" a="1"/>
  <c r="AY263" i="7" s="1"/>
  <c r="AZ263" i="7" a="1"/>
  <c r="AZ263" i="7" s="1"/>
  <c r="BA263" i="7" a="1"/>
  <c r="BA263" i="7" s="1"/>
  <c r="BB263" i="7" a="1"/>
  <c r="BB263" i="7" s="1"/>
  <c r="BC263" i="7" a="1"/>
  <c r="BC263" i="7" s="1"/>
  <c r="BD263" i="7" a="1"/>
  <c r="BD263" i="7" s="1"/>
  <c r="BE263" i="7" a="1"/>
  <c r="BE263" i="7" s="1"/>
  <c r="BF263" i="7" a="1"/>
  <c r="BF263" i="7" s="1"/>
  <c r="BG263" i="7" a="1"/>
  <c r="BG263" i="7" s="1"/>
  <c r="BH263" i="7" a="1"/>
  <c r="BH263" i="7" s="1"/>
  <c r="BI263" i="7" a="1"/>
  <c r="BI263" i="7" s="1"/>
  <c r="BJ263" i="7" a="1"/>
  <c r="BJ263" i="7" s="1"/>
  <c r="BK263" i="7" a="1"/>
  <c r="BK263" i="7" s="1"/>
  <c r="BL263" i="7" a="1"/>
  <c r="BL263" i="7" s="1"/>
  <c r="BM263" i="7" a="1"/>
  <c r="BM263" i="7" s="1"/>
  <c r="BN263" i="7" a="1"/>
  <c r="BN263" i="7" s="1"/>
  <c r="BO263" i="7" a="1"/>
  <c r="BO263" i="7" s="1"/>
  <c r="BP263" i="7" a="1"/>
  <c r="BP263" i="7" s="1"/>
  <c r="BQ263" i="7" a="1"/>
  <c r="BQ263" i="7" s="1"/>
  <c r="BR263" i="7" a="1"/>
  <c r="BR263" i="7" s="1"/>
  <c r="BS263" i="7" a="1"/>
  <c r="BS263" i="7" s="1"/>
  <c r="BT263" i="7" a="1"/>
  <c r="BT263" i="7" s="1"/>
  <c r="BU263" i="7" a="1"/>
  <c r="BU263" i="7" s="1"/>
  <c r="BV263" i="7" a="1"/>
  <c r="BV263" i="7" s="1"/>
  <c r="BW263" i="7" a="1"/>
  <c r="BW263" i="7" s="1"/>
  <c r="BX263" i="7" a="1"/>
  <c r="BX263" i="7" s="1"/>
  <c r="BY263" i="7" a="1"/>
  <c r="BY263" i="7" s="1"/>
  <c r="BZ263" i="7" a="1"/>
  <c r="BZ263" i="7" s="1"/>
  <c r="CA263" i="7" a="1"/>
  <c r="CA263" i="7" s="1"/>
  <c r="CB263" i="7" a="1"/>
  <c r="CB263" i="7" s="1"/>
  <c r="CC263" i="7" a="1"/>
  <c r="CC263" i="7" s="1"/>
  <c r="CD263" i="7" a="1"/>
  <c r="CD263" i="7" s="1"/>
  <c r="CE263" i="7" a="1"/>
  <c r="CE263" i="7" s="1"/>
  <c r="CF263" i="7" a="1"/>
  <c r="CF263" i="7" s="1"/>
  <c r="CG263" i="7" a="1"/>
  <c r="CG263" i="7" s="1"/>
  <c r="CH263" i="7" a="1"/>
  <c r="CH263" i="7" s="1"/>
  <c r="CI263" i="7" a="1"/>
  <c r="CI263" i="7" s="1"/>
  <c r="CJ263" i="7" a="1"/>
  <c r="CJ263" i="7" s="1"/>
  <c r="CK263" i="7" a="1"/>
  <c r="CK263" i="7" s="1"/>
  <c r="CL263" i="7" a="1"/>
  <c r="CL263" i="7" s="1"/>
  <c r="CM263" i="7" a="1"/>
  <c r="CM263" i="7" s="1"/>
  <c r="W264" i="7" a="1"/>
  <c r="W264" i="7" s="1"/>
  <c r="X264" i="7" a="1"/>
  <c r="X264" i="7" s="1"/>
  <c r="Y264" i="7" a="1"/>
  <c r="Y264" i="7" s="1"/>
  <c r="Z264" i="7" a="1"/>
  <c r="Z264" i="7" s="1"/>
  <c r="AA264" i="7" a="1"/>
  <c r="AA264" i="7" s="1"/>
  <c r="AB264" i="7" a="1"/>
  <c r="AB264" i="7" s="1"/>
  <c r="AC264" i="7" a="1"/>
  <c r="AC264" i="7" s="1"/>
  <c r="AD264" i="7" a="1"/>
  <c r="AD264" i="7" s="1"/>
  <c r="AE264" i="7" a="1"/>
  <c r="AE264" i="7" s="1"/>
  <c r="AF264" i="7" a="1"/>
  <c r="AF264" i="7" s="1"/>
  <c r="AG264" i="7" a="1"/>
  <c r="AG264" i="7" s="1"/>
  <c r="AH264" i="7" a="1"/>
  <c r="AH264" i="7" s="1"/>
  <c r="AI264" i="7" a="1"/>
  <c r="AI264" i="7" s="1"/>
  <c r="AJ264" i="7" a="1"/>
  <c r="AJ264" i="7" s="1"/>
  <c r="AK264" i="7" a="1"/>
  <c r="AK264" i="7" s="1"/>
  <c r="AL264" i="7" a="1"/>
  <c r="AL264" i="7" s="1"/>
  <c r="AM264" i="7" a="1"/>
  <c r="AM264" i="7" s="1"/>
  <c r="AN264" i="7" a="1"/>
  <c r="AN264" i="7" s="1"/>
  <c r="AO264" i="7" a="1"/>
  <c r="AO264" i="7" s="1"/>
  <c r="AP264" i="7" a="1"/>
  <c r="AP264" i="7" s="1"/>
  <c r="AQ264" i="7" a="1"/>
  <c r="AQ264" i="7" s="1"/>
  <c r="AR264" i="7" a="1"/>
  <c r="AR264" i="7" s="1"/>
  <c r="AS264" i="7" a="1"/>
  <c r="AS264" i="7" s="1"/>
  <c r="AT264" i="7" a="1"/>
  <c r="AT264" i="7" s="1"/>
  <c r="AU264" i="7" a="1"/>
  <c r="AU264" i="7" s="1"/>
  <c r="AV264" i="7" a="1"/>
  <c r="AV264" i="7" s="1"/>
  <c r="AW264" i="7" a="1"/>
  <c r="AW264" i="7" s="1"/>
  <c r="AX264" i="7" a="1"/>
  <c r="AX264" i="7" s="1"/>
  <c r="AY264" i="7" a="1"/>
  <c r="AY264" i="7" s="1"/>
  <c r="AZ264" i="7" a="1"/>
  <c r="AZ264" i="7" s="1"/>
  <c r="BA264" i="7" a="1"/>
  <c r="BA264" i="7" s="1"/>
  <c r="BB264" i="7" a="1"/>
  <c r="BB264" i="7" s="1"/>
  <c r="BC264" i="7" a="1"/>
  <c r="BC264" i="7" s="1"/>
  <c r="BD264" i="7" a="1"/>
  <c r="BD264" i="7" s="1"/>
  <c r="BE264" i="7" a="1"/>
  <c r="BE264" i="7" s="1"/>
  <c r="BF264" i="7" a="1"/>
  <c r="BF264" i="7" s="1"/>
  <c r="BG264" i="7" a="1"/>
  <c r="BG264" i="7" s="1"/>
  <c r="BH264" i="7" a="1"/>
  <c r="BH264" i="7" s="1"/>
  <c r="BI264" i="7" a="1"/>
  <c r="BI264" i="7" s="1"/>
  <c r="BJ264" i="7" a="1"/>
  <c r="BJ264" i="7" s="1"/>
  <c r="BK264" i="7" a="1"/>
  <c r="BK264" i="7" s="1"/>
  <c r="BL264" i="7" a="1"/>
  <c r="BL264" i="7" s="1"/>
  <c r="BM264" i="7" a="1"/>
  <c r="BM264" i="7" s="1"/>
  <c r="BN264" i="7" a="1"/>
  <c r="BN264" i="7" s="1"/>
  <c r="BO264" i="7" a="1"/>
  <c r="BO264" i="7" s="1"/>
  <c r="BP264" i="7" a="1"/>
  <c r="BP264" i="7" s="1"/>
  <c r="BQ264" i="7" a="1"/>
  <c r="BQ264" i="7" s="1"/>
  <c r="BR264" i="7" a="1"/>
  <c r="BR264" i="7" s="1"/>
  <c r="BS264" i="7" a="1"/>
  <c r="BS264" i="7" s="1"/>
  <c r="BT264" i="7" a="1"/>
  <c r="BT264" i="7" s="1"/>
  <c r="BU264" i="7" a="1"/>
  <c r="BU264" i="7" s="1"/>
  <c r="BV264" i="7" a="1"/>
  <c r="BV264" i="7" s="1"/>
  <c r="BW264" i="7" a="1"/>
  <c r="BW264" i="7" s="1"/>
  <c r="BX264" i="7" a="1"/>
  <c r="BX264" i="7" s="1"/>
  <c r="BY264" i="7" a="1"/>
  <c r="BY264" i="7" s="1"/>
  <c r="BZ264" i="7" a="1"/>
  <c r="BZ264" i="7" s="1"/>
  <c r="CA264" i="7" a="1"/>
  <c r="CA264" i="7"/>
  <c r="CB264" i="7" a="1"/>
  <c r="CB264" i="7" s="1"/>
  <c r="CC264" i="7" a="1"/>
  <c r="CC264" i="7" s="1"/>
  <c r="CD264" i="7" a="1"/>
  <c r="CD264" i="7" s="1"/>
  <c r="CE264" i="7" a="1"/>
  <c r="CE264" i="7" s="1"/>
  <c r="CF264" i="7" a="1"/>
  <c r="CF264" i="7" s="1"/>
  <c r="CG264" i="7" a="1"/>
  <c r="CG264" i="7" s="1"/>
  <c r="CH264" i="7" a="1"/>
  <c r="CH264" i="7"/>
  <c r="CI264" i="7" a="1"/>
  <c r="CI264" i="7" s="1"/>
  <c r="CJ264" i="7" a="1"/>
  <c r="CJ264" i="7" s="1"/>
  <c r="CK264" i="7" a="1"/>
  <c r="CK264" i="7" s="1"/>
  <c r="CL264" i="7" a="1"/>
  <c r="CL264" i="7" s="1"/>
  <c r="CM264" i="7" a="1"/>
  <c r="CM264" i="7" s="1"/>
  <c r="W265" i="7" a="1"/>
  <c r="W265" i="7" s="1"/>
  <c r="X265" i="7" a="1"/>
  <c r="X265" i="7" s="1"/>
  <c r="Y265" i="7" a="1"/>
  <c r="Y265" i="7" s="1"/>
  <c r="Z265" i="7" a="1"/>
  <c r="Z265" i="7" s="1"/>
  <c r="AA265" i="7" a="1"/>
  <c r="AA265" i="7" s="1"/>
  <c r="AB265" i="7" a="1"/>
  <c r="AB265" i="7" s="1"/>
  <c r="AC265" i="7" a="1"/>
  <c r="AC265" i="7" s="1"/>
  <c r="AD265" i="7" a="1"/>
  <c r="AD265" i="7" s="1"/>
  <c r="AE265" i="7" a="1"/>
  <c r="AE265" i="7" s="1"/>
  <c r="AF265" i="7" a="1"/>
  <c r="AF265" i="7" s="1"/>
  <c r="AG265" i="7" a="1"/>
  <c r="AG265" i="7" s="1"/>
  <c r="AH265" i="7" a="1"/>
  <c r="AH265" i="7" s="1"/>
  <c r="AI265" i="7" a="1"/>
  <c r="AI265" i="7" s="1"/>
  <c r="AJ265" i="7" a="1"/>
  <c r="AJ265" i="7" s="1"/>
  <c r="AK265" i="7" a="1"/>
  <c r="AK265" i="7" s="1"/>
  <c r="AL265" i="7" a="1"/>
  <c r="AL265" i="7" s="1"/>
  <c r="AM265" i="7" a="1"/>
  <c r="AM265" i="7" s="1"/>
  <c r="AN265" i="7" a="1"/>
  <c r="AN265" i="7" s="1"/>
  <c r="AO265" i="7" a="1"/>
  <c r="AO265" i="7" s="1"/>
  <c r="AP265" i="7" a="1"/>
  <c r="AP265" i="7" s="1"/>
  <c r="AQ265" i="7" a="1"/>
  <c r="AQ265" i="7" s="1"/>
  <c r="AR265" i="7" a="1"/>
  <c r="AR265" i="7" s="1"/>
  <c r="AS265" i="7" a="1"/>
  <c r="AS265" i="7" s="1"/>
  <c r="AT265" i="7" a="1"/>
  <c r="AT265" i="7" s="1"/>
  <c r="AU265" i="7" a="1"/>
  <c r="AU265" i="7" s="1"/>
  <c r="AV265" i="7" a="1"/>
  <c r="AV265" i="7" s="1"/>
  <c r="AW265" i="7" a="1"/>
  <c r="AW265" i="7" s="1"/>
  <c r="AX265" i="7" a="1"/>
  <c r="AX265" i="7" s="1"/>
  <c r="AY265" i="7" a="1"/>
  <c r="AY265" i="7" s="1"/>
  <c r="AZ265" i="7" a="1"/>
  <c r="AZ265" i="7" s="1"/>
  <c r="BA265" i="7" a="1"/>
  <c r="BA265" i="7" s="1"/>
  <c r="BB265" i="7" a="1"/>
  <c r="BB265" i="7" s="1"/>
  <c r="BC265" i="7" a="1"/>
  <c r="BC265" i="7" s="1"/>
  <c r="BD265" i="7" a="1"/>
  <c r="BD265" i="7" s="1"/>
  <c r="BE265" i="7" a="1"/>
  <c r="BE265" i="7" s="1"/>
  <c r="BF265" i="7" a="1"/>
  <c r="BF265" i="7"/>
  <c r="BG265" i="7" a="1"/>
  <c r="BG265" i="7" s="1"/>
  <c r="BH265" i="7" a="1"/>
  <c r="BH265" i="7" s="1"/>
  <c r="BI265" i="7" a="1"/>
  <c r="BI265" i="7" s="1"/>
  <c r="BJ265" i="7" a="1"/>
  <c r="BJ265" i="7" s="1"/>
  <c r="BK265" i="7" a="1"/>
  <c r="BK265" i="7" s="1"/>
  <c r="BL265" i="7" a="1"/>
  <c r="BL265" i="7" s="1"/>
  <c r="BM265" i="7" a="1"/>
  <c r="BM265" i="7" s="1"/>
  <c r="BN265" i="7" a="1"/>
  <c r="BN265" i="7" s="1"/>
  <c r="BO265" i="7" a="1"/>
  <c r="BO265" i="7" s="1"/>
  <c r="BP265" i="7" a="1"/>
  <c r="BP265" i="7" s="1"/>
  <c r="BQ265" i="7" a="1"/>
  <c r="BQ265" i="7" s="1"/>
  <c r="BR265" i="7" a="1"/>
  <c r="BR265" i="7" s="1"/>
  <c r="BS265" i="7" a="1"/>
  <c r="BS265" i="7" s="1"/>
  <c r="BT265" i="7" a="1"/>
  <c r="BT265" i="7" s="1"/>
  <c r="BU265" i="7" a="1"/>
  <c r="BU265" i="7" s="1"/>
  <c r="BV265" i="7" a="1"/>
  <c r="BV265" i="7" s="1"/>
  <c r="BW265" i="7" a="1"/>
  <c r="BW265" i="7" s="1"/>
  <c r="BX265" i="7" a="1"/>
  <c r="BX265" i="7" s="1"/>
  <c r="BY265" i="7" a="1"/>
  <c r="BY265" i="7" s="1"/>
  <c r="BZ265" i="7" a="1"/>
  <c r="BZ265" i="7" s="1"/>
  <c r="CA265" i="7" a="1"/>
  <c r="CA265" i="7" s="1"/>
  <c r="CB265" i="7" a="1"/>
  <c r="CB265" i="7" s="1"/>
  <c r="CC265" i="7" a="1"/>
  <c r="CC265" i="7" s="1"/>
  <c r="CD265" i="7" a="1"/>
  <c r="CD265" i="7" s="1"/>
  <c r="CE265" i="7" a="1"/>
  <c r="CE265" i="7" s="1"/>
  <c r="CF265" i="7" a="1"/>
  <c r="CF265" i="7" s="1"/>
  <c r="CG265" i="7" a="1"/>
  <c r="CG265" i="7" s="1"/>
  <c r="CH265" i="7" a="1"/>
  <c r="CH265" i="7" s="1"/>
  <c r="CI265" i="7" a="1"/>
  <c r="CI265" i="7" s="1"/>
  <c r="CJ265" i="7" a="1"/>
  <c r="CJ265" i="7" s="1"/>
  <c r="CK265" i="7" a="1"/>
  <c r="CK265" i="7" s="1"/>
  <c r="CL265" i="7" a="1"/>
  <c r="CL265" i="7" s="1"/>
  <c r="CM265" i="7" a="1"/>
  <c r="CM265" i="7" s="1"/>
  <c r="W266" i="7" a="1"/>
  <c r="W266" i="7" s="1"/>
  <c r="X266" i="7" a="1"/>
  <c r="X266" i="7" s="1"/>
  <c r="Y266" i="7" a="1"/>
  <c r="Y266" i="7" s="1"/>
  <c r="Z266" i="7" a="1"/>
  <c r="Z266" i="7" s="1"/>
  <c r="AA266" i="7" a="1"/>
  <c r="AA266" i="7" s="1"/>
  <c r="AB266" i="7" a="1"/>
  <c r="AB266" i="7" s="1"/>
  <c r="AC266" i="7" a="1"/>
  <c r="AC266" i="7" s="1"/>
  <c r="AD266" i="7" a="1"/>
  <c r="AD266" i="7" s="1"/>
  <c r="AE266" i="7" a="1"/>
  <c r="AE266" i="7" s="1"/>
  <c r="AF266" i="7" a="1"/>
  <c r="AF266" i="7" s="1"/>
  <c r="AG266" i="7" a="1"/>
  <c r="AG266" i="7" s="1"/>
  <c r="AH266" i="7" a="1"/>
  <c r="AH266" i="7" s="1"/>
  <c r="AI266" i="7" a="1"/>
  <c r="AI266" i="7" s="1"/>
  <c r="AJ266" i="7" a="1"/>
  <c r="AJ266" i="7" s="1"/>
  <c r="AK266" i="7" a="1"/>
  <c r="AK266" i="7" s="1"/>
  <c r="AL266" i="7" a="1"/>
  <c r="AL266" i="7" s="1"/>
  <c r="AM266" i="7" a="1"/>
  <c r="AM266" i="7" s="1"/>
  <c r="AN266" i="7" a="1"/>
  <c r="AN266" i="7" s="1"/>
  <c r="AO266" i="7" a="1"/>
  <c r="AO266" i="7" s="1"/>
  <c r="AP266" i="7" a="1"/>
  <c r="AP266" i="7" s="1"/>
  <c r="AQ266" i="7" a="1"/>
  <c r="AQ266" i="7" s="1"/>
  <c r="AR266" i="7" a="1"/>
  <c r="AR266" i="7" s="1"/>
  <c r="AS266" i="7" a="1"/>
  <c r="AS266" i="7" s="1"/>
  <c r="AT266" i="7" a="1"/>
  <c r="AT266" i="7" s="1"/>
  <c r="AU266" i="7" a="1"/>
  <c r="AU266" i="7" s="1"/>
  <c r="AV266" i="7" a="1"/>
  <c r="AV266" i="7" s="1"/>
  <c r="AW266" i="7" a="1"/>
  <c r="AW266" i="7" s="1"/>
  <c r="AX266" i="7" a="1"/>
  <c r="AX266" i="7" s="1"/>
  <c r="AY266" i="7" a="1"/>
  <c r="AY266" i="7" s="1"/>
  <c r="AZ266" i="7" a="1"/>
  <c r="AZ266" i="7" s="1"/>
  <c r="BA266" i="7" a="1"/>
  <c r="BA266" i="7" s="1"/>
  <c r="BB266" i="7" a="1"/>
  <c r="BB266" i="7" s="1"/>
  <c r="BC266" i="7" a="1"/>
  <c r="BC266" i="7" s="1"/>
  <c r="BD266" i="7" a="1"/>
  <c r="BD266" i="7" s="1"/>
  <c r="BE266" i="7" a="1"/>
  <c r="BE266" i="7" s="1"/>
  <c r="BF266" i="7" a="1"/>
  <c r="BF266" i="7" s="1"/>
  <c r="BG266" i="7" a="1"/>
  <c r="BG266" i="7" s="1"/>
  <c r="BH266" i="7" a="1"/>
  <c r="BH266" i="7" s="1"/>
  <c r="BI266" i="7" a="1"/>
  <c r="BI266" i="7" s="1"/>
  <c r="BJ266" i="7" a="1"/>
  <c r="BJ266" i="7" s="1"/>
  <c r="BK266" i="7" a="1"/>
  <c r="BK266" i="7" s="1"/>
  <c r="BL266" i="7" a="1"/>
  <c r="BL266" i="7" s="1"/>
  <c r="BM266" i="7" a="1"/>
  <c r="BM266" i="7" s="1"/>
  <c r="BN266" i="7" a="1"/>
  <c r="BN266" i="7" s="1"/>
  <c r="BO266" i="7" a="1"/>
  <c r="BO266" i="7" s="1"/>
  <c r="BP266" i="7" a="1"/>
  <c r="BP266" i="7" s="1"/>
  <c r="BQ266" i="7" a="1"/>
  <c r="BQ266" i="7" s="1"/>
  <c r="BR266" i="7" a="1"/>
  <c r="BR266" i="7" s="1"/>
  <c r="BS266" i="7" a="1"/>
  <c r="BS266" i="7" s="1"/>
  <c r="BT266" i="7" a="1"/>
  <c r="BT266" i="7" s="1"/>
  <c r="BU266" i="7" a="1"/>
  <c r="BU266" i="7" s="1"/>
  <c r="BV266" i="7" a="1"/>
  <c r="BV266" i="7" s="1"/>
  <c r="BW266" i="7" a="1"/>
  <c r="BW266" i="7" s="1"/>
  <c r="BX266" i="7" a="1"/>
  <c r="BX266" i="7" s="1"/>
  <c r="BY266" i="7" a="1"/>
  <c r="BY266" i="7" s="1"/>
  <c r="BZ266" i="7" a="1"/>
  <c r="BZ266" i="7" s="1"/>
  <c r="CA266" i="7" a="1"/>
  <c r="CA266" i="7" s="1"/>
  <c r="CB266" i="7" a="1"/>
  <c r="CB266" i="7" s="1"/>
  <c r="CC266" i="7" a="1"/>
  <c r="CC266" i="7" s="1"/>
  <c r="CD266" i="7" a="1"/>
  <c r="CD266" i="7" s="1"/>
  <c r="CE266" i="7" a="1"/>
  <c r="CE266" i="7" s="1"/>
  <c r="CF266" i="7" a="1"/>
  <c r="CF266" i="7" s="1"/>
  <c r="CG266" i="7" a="1"/>
  <c r="CG266" i="7" s="1"/>
  <c r="CH266" i="7" a="1"/>
  <c r="CH266" i="7" s="1"/>
  <c r="CI266" i="7" a="1"/>
  <c r="CI266" i="7" s="1"/>
  <c r="CJ266" i="7" a="1"/>
  <c r="CJ266" i="7" s="1"/>
  <c r="CK266" i="7" a="1"/>
  <c r="CK266" i="7" s="1"/>
  <c r="CL266" i="7" a="1"/>
  <c r="CL266" i="7" s="1"/>
  <c r="CM266" i="7" a="1"/>
  <c r="CM266" i="7" s="1"/>
  <c r="W267" i="7" a="1"/>
  <c r="W267" i="7" s="1"/>
  <c r="X267" i="7" a="1"/>
  <c r="X267" i="7" s="1"/>
  <c r="Y267" i="7" a="1"/>
  <c r="Y267" i="7" s="1"/>
  <c r="Z267" i="7" a="1"/>
  <c r="Z267" i="7" s="1"/>
  <c r="AA267" i="7" a="1"/>
  <c r="AA267" i="7" s="1"/>
  <c r="AB267" i="7" a="1"/>
  <c r="AB267" i="7" s="1"/>
  <c r="AC267" i="7" a="1"/>
  <c r="AC267" i="7" s="1"/>
  <c r="AD267" i="7" a="1"/>
  <c r="AD267" i="7" s="1"/>
  <c r="AE267" i="7" a="1"/>
  <c r="AE267" i="7" s="1"/>
  <c r="AF267" i="7" a="1"/>
  <c r="AF267" i="7" s="1"/>
  <c r="AG267" i="7" a="1"/>
  <c r="AG267" i="7" s="1"/>
  <c r="AH267" i="7" a="1"/>
  <c r="AH267" i="7" s="1"/>
  <c r="AI267" i="7" a="1"/>
  <c r="AI267" i="7" s="1"/>
  <c r="AJ267" i="7" a="1"/>
  <c r="AJ267" i="7" s="1"/>
  <c r="AK267" i="7" a="1"/>
  <c r="AK267" i="7" s="1"/>
  <c r="AL267" i="7" a="1"/>
  <c r="AL267" i="7" s="1"/>
  <c r="AM267" i="7" a="1"/>
  <c r="AM267" i="7" s="1"/>
  <c r="AN267" i="7" a="1"/>
  <c r="AN267" i="7" s="1"/>
  <c r="AO267" i="7" a="1"/>
  <c r="AO267" i="7" s="1"/>
  <c r="AP267" i="7" a="1"/>
  <c r="AP267" i="7" s="1"/>
  <c r="AQ267" i="7" a="1"/>
  <c r="AQ267" i="7" s="1"/>
  <c r="AR267" i="7" a="1"/>
  <c r="AR267" i="7" s="1"/>
  <c r="AS267" i="7" a="1"/>
  <c r="AS267" i="7" s="1"/>
  <c r="AT267" i="7" a="1"/>
  <c r="AT267" i="7" s="1"/>
  <c r="AU267" i="7" a="1"/>
  <c r="AU267" i="7" s="1"/>
  <c r="AV267" i="7" a="1"/>
  <c r="AV267" i="7" s="1"/>
  <c r="AW267" i="7" a="1"/>
  <c r="AW267" i="7" s="1"/>
  <c r="AX267" i="7" a="1"/>
  <c r="AX267" i="7" s="1"/>
  <c r="AY267" i="7" a="1"/>
  <c r="AY267" i="7" s="1"/>
  <c r="AZ267" i="7" a="1"/>
  <c r="AZ267" i="7" s="1"/>
  <c r="BA267" i="7" a="1"/>
  <c r="BA267" i="7" s="1"/>
  <c r="BB267" i="7" a="1"/>
  <c r="BB267" i="7" s="1"/>
  <c r="BC267" i="7" a="1"/>
  <c r="BC267" i="7" s="1"/>
  <c r="BD267" i="7" a="1"/>
  <c r="BD267" i="7" s="1"/>
  <c r="BE267" i="7" a="1"/>
  <c r="BE267" i="7" s="1"/>
  <c r="BF267" i="7" a="1"/>
  <c r="BF267" i="7" s="1"/>
  <c r="BG267" i="7" a="1"/>
  <c r="BG267" i="7" s="1"/>
  <c r="BH267" i="7" a="1"/>
  <c r="BH267" i="7" s="1"/>
  <c r="BI267" i="7" a="1"/>
  <c r="BI267" i="7" s="1"/>
  <c r="BJ267" i="7" a="1"/>
  <c r="BJ267" i="7" s="1"/>
  <c r="BK267" i="7" a="1"/>
  <c r="BK267" i="7" s="1"/>
  <c r="BL267" i="7" a="1"/>
  <c r="BL267" i="7" s="1"/>
  <c r="BM267" i="7" a="1"/>
  <c r="BM267" i="7" s="1"/>
  <c r="BN267" i="7" a="1"/>
  <c r="BN267" i="7" s="1"/>
  <c r="BO267" i="7" a="1"/>
  <c r="BO267" i="7" s="1"/>
  <c r="BP267" i="7" a="1"/>
  <c r="BP267" i="7" s="1"/>
  <c r="BQ267" i="7" a="1"/>
  <c r="BQ267" i="7" s="1"/>
  <c r="BR267" i="7" a="1"/>
  <c r="BR267" i="7" s="1"/>
  <c r="BS267" i="7" a="1"/>
  <c r="BS267" i="7" s="1"/>
  <c r="BT267" i="7" a="1"/>
  <c r="BT267" i="7" s="1"/>
  <c r="BU267" i="7" a="1"/>
  <c r="BU267" i="7" s="1"/>
  <c r="BV267" i="7" a="1"/>
  <c r="BV267" i="7" s="1"/>
  <c r="BW267" i="7" a="1"/>
  <c r="BW267" i="7" s="1"/>
  <c r="BX267" i="7" a="1"/>
  <c r="BX267" i="7" s="1"/>
  <c r="BY267" i="7" a="1"/>
  <c r="BY267" i="7" s="1"/>
  <c r="BZ267" i="7" a="1"/>
  <c r="BZ267" i="7" s="1"/>
  <c r="CA267" i="7" a="1"/>
  <c r="CA267" i="7" s="1"/>
  <c r="CB267" i="7" a="1"/>
  <c r="CB267" i="7" s="1"/>
  <c r="CC267" i="7" a="1"/>
  <c r="CC267" i="7" s="1"/>
  <c r="CD267" i="7" a="1"/>
  <c r="CD267" i="7" s="1"/>
  <c r="CE267" i="7" a="1"/>
  <c r="CE267" i="7" s="1"/>
  <c r="CF267" i="7" a="1"/>
  <c r="CF267" i="7" s="1"/>
  <c r="CG267" i="7" a="1"/>
  <c r="CG267" i="7" s="1"/>
  <c r="CH267" i="7" a="1"/>
  <c r="CH267" i="7" s="1"/>
  <c r="CI267" i="7" a="1"/>
  <c r="CI267" i="7" s="1"/>
  <c r="CJ267" i="7" a="1"/>
  <c r="CJ267" i="7" s="1"/>
  <c r="CK267" i="7" a="1"/>
  <c r="CK267" i="7" s="1"/>
  <c r="CL267" i="7" a="1"/>
  <c r="CL267" i="7" s="1"/>
  <c r="CM267" i="7" a="1"/>
  <c r="CM267" i="7" s="1"/>
  <c r="W268" i="7" a="1"/>
  <c r="W268" i="7" s="1"/>
  <c r="X268" i="7" a="1"/>
  <c r="X268" i="7" s="1"/>
  <c r="Y268" i="7" a="1"/>
  <c r="Y268" i="7" s="1"/>
  <c r="Z268" i="7" a="1"/>
  <c r="Z268" i="7" s="1"/>
  <c r="AA268" i="7" a="1"/>
  <c r="AA268" i="7" s="1"/>
  <c r="AB268" i="7" a="1"/>
  <c r="AB268" i="7" s="1"/>
  <c r="AC268" i="7" a="1"/>
  <c r="AC268" i="7" s="1"/>
  <c r="AD268" i="7" a="1"/>
  <c r="AD268" i="7" s="1"/>
  <c r="AE268" i="7" a="1"/>
  <c r="AE268" i="7" s="1"/>
  <c r="AF268" i="7" a="1"/>
  <c r="AF268" i="7" s="1"/>
  <c r="AG268" i="7" a="1"/>
  <c r="AG268" i="7" s="1"/>
  <c r="AH268" i="7" a="1"/>
  <c r="AH268" i="7" s="1"/>
  <c r="AI268" i="7" a="1"/>
  <c r="AI268" i="7" s="1"/>
  <c r="AJ268" i="7" a="1"/>
  <c r="AJ268" i="7" s="1"/>
  <c r="AK268" i="7" a="1"/>
  <c r="AK268" i="7" s="1"/>
  <c r="AL268" i="7" a="1"/>
  <c r="AL268" i="7" s="1"/>
  <c r="AM268" i="7" a="1"/>
  <c r="AM268" i="7" s="1"/>
  <c r="AN268" i="7" a="1"/>
  <c r="AN268" i="7" s="1"/>
  <c r="AO268" i="7" a="1"/>
  <c r="AO268" i="7" s="1"/>
  <c r="AP268" i="7" a="1"/>
  <c r="AP268" i="7" s="1"/>
  <c r="AQ268" i="7" a="1"/>
  <c r="AQ268" i="7" s="1"/>
  <c r="AR268" i="7" a="1"/>
  <c r="AR268" i="7" s="1"/>
  <c r="AS268" i="7" a="1"/>
  <c r="AS268" i="7" s="1"/>
  <c r="AT268" i="7" a="1"/>
  <c r="AT268" i="7" s="1"/>
  <c r="AU268" i="7" a="1"/>
  <c r="AU268" i="7"/>
  <c r="AV268" i="7" a="1"/>
  <c r="AV268" i="7" s="1"/>
  <c r="AW268" i="7" a="1"/>
  <c r="AW268" i="7" s="1"/>
  <c r="AX268" i="7" a="1"/>
  <c r="AX268" i="7" s="1"/>
  <c r="AY268" i="7" a="1"/>
  <c r="AY268" i="7" s="1"/>
  <c r="AZ268" i="7" a="1"/>
  <c r="AZ268" i="7" s="1"/>
  <c r="BA268" i="7" a="1"/>
  <c r="BA268" i="7" s="1"/>
  <c r="BB268" i="7" a="1"/>
  <c r="BB268" i="7" s="1"/>
  <c r="BC268" i="7" a="1"/>
  <c r="BC268" i="7" s="1"/>
  <c r="BD268" i="7" a="1"/>
  <c r="BD268" i="7" s="1"/>
  <c r="BE268" i="7" a="1"/>
  <c r="BE268" i="7" s="1"/>
  <c r="BF268" i="7" a="1"/>
  <c r="BF268" i="7" s="1"/>
  <c r="BG268" i="7" a="1"/>
  <c r="BG268" i="7" s="1"/>
  <c r="BH268" i="7" a="1"/>
  <c r="BH268" i="7" s="1"/>
  <c r="BI268" i="7" a="1"/>
  <c r="BI268" i="7" s="1"/>
  <c r="BJ268" i="7" a="1"/>
  <c r="BJ268" i="7"/>
  <c r="BK268" i="7" a="1"/>
  <c r="BK268" i="7" s="1"/>
  <c r="BL268" i="7" a="1"/>
  <c r="BL268" i="7" s="1"/>
  <c r="BM268" i="7" a="1"/>
  <c r="BM268" i="7" s="1"/>
  <c r="BN268" i="7" a="1"/>
  <c r="BN268" i="7" s="1"/>
  <c r="BO268" i="7" a="1"/>
  <c r="BO268" i="7" s="1"/>
  <c r="BP268" i="7" a="1"/>
  <c r="BP268" i="7" s="1"/>
  <c r="BQ268" i="7" a="1"/>
  <c r="BQ268" i="7" s="1"/>
  <c r="BR268" i="7" a="1"/>
  <c r="BR268" i="7" s="1"/>
  <c r="BS268" i="7" a="1"/>
  <c r="BS268" i="7" s="1"/>
  <c r="BT268" i="7" a="1"/>
  <c r="BT268" i="7" s="1"/>
  <c r="BU268" i="7" a="1"/>
  <c r="BU268" i="7" s="1"/>
  <c r="BV268" i="7" a="1"/>
  <c r="BV268" i="7" s="1"/>
  <c r="BW268" i="7" a="1"/>
  <c r="BW268" i="7" s="1"/>
  <c r="BX268" i="7" a="1"/>
  <c r="BX268" i="7" s="1"/>
  <c r="BY268" i="7" a="1"/>
  <c r="BY268" i="7" s="1"/>
  <c r="BZ268" i="7" a="1"/>
  <c r="BZ268" i="7" s="1"/>
  <c r="CA268" i="7" a="1"/>
  <c r="CA268" i="7" s="1"/>
  <c r="CB268" i="7" a="1"/>
  <c r="CB268" i="7" s="1"/>
  <c r="CC268" i="7" a="1"/>
  <c r="CC268" i="7" s="1"/>
  <c r="CD268" i="7" a="1"/>
  <c r="CD268" i="7" s="1"/>
  <c r="CE268" i="7" a="1"/>
  <c r="CE268" i="7" s="1"/>
  <c r="CF268" i="7" a="1"/>
  <c r="CF268" i="7" s="1"/>
  <c r="CG268" i="7" a="1"/>
  <c r="CG268" i="7" s="1"/>
  <c r="CH268" i="7" a="1"/>
  <c r="CH268" i="7" s="1"/>
  <c r="CI268" i="7" a="1"/>
  <c r="CI268" i="7" s="1"/>
  <c r="CJ268" i="7" a="1"/>
  <c r="CJ268" i="7" s="1"/>
  <c r="CK268" i="7" a="1"/>
  <c r="CK268" i="7" s="1"/>
  <c r="CL268" i="7" a="1"/>
  <c r="CL268" i="7" s="1"/>
  <c r="CM268" i="7" a="1"/>
  <c r="CM268" i="7" s="1"/>
  <c r="W269" i="7" a="1"/>
  <c r="W269" i="7" s="1"/>
  <c r="X269" i="7" a="1"/>
  <c r="X269" i="7" s="1"/>
  <c r="Y269" i="7" a="1"/>
  <c r="Y269" i="7" s="1"/>
  <c r="Z269" i="7" a="1"/>
  <c r="Z269" i="7" s="1"/>
  <c r="AA269" i="7" a="1"/>
  <c r="AA269" i="7" s="1"/>
  <c r="AB269" i="7" a="1"/>
  <c r="AB269" i="7" s="1"/>
  <c r="AC269" i="7" a="1"/>
  <c r="AC269" i="7" s="1"/>
  <c r="AD269" i="7" a="1"/>
  <c r="AD269" i="7" s="1"/>
  <c r="AE269" i="7" a="1"/>
  <c r="AE269" i="7" s="1"/>
  <c r="AF269" i="7" a="1"/>
  <c r="AF269" i="7" s="1"/>
  <c r="AG269" i="7" a="1"/>
  <c r="AG269" i="7" s="1"/>
  <c r="AH269" i="7" a="1"/>
  <c r="AH269" i="7" s="1"/>
  <c r="AI269" i="7" a="1"/>
  <c r="AI269" i="7" s="1"/>
  <c r="AJ269" i="7" a="1"/>
  <c r="AJ269" i="7" s="1"/>
  <c r="AK269" i="7" a="1"/>
  <c r="AK269" i="7" s="1"/>
  <c r="AL269" i="7" a="1"/>
  <c r="AL269" i="7" s="1"/>
  <c r="AM269" i="7" a="1"/>
  <c r="AM269" i="7" s="1"/>
  <c r="AN269" i="7" a="1"/>
  <c r="AN269" i="7" s="1"/>
  <c r="AO269" i="7" a="1"/>
  <c r="AO269" i="7" s="1"/>
  <c r="AP269" i="7" a="1"/>
  <c r="AP269" i="7" s="1"/>
  <c r="AQ269" i="7" a="1"/>
  <c r="AQ269" i="7" s="1"/>
  <c r="AR269" i="7" a="1"/>
  <c r="AR269" i="7" s="1"/>
  <c r="AS269" i="7" a="1"/>
  <c r="AS269" i="7" s="1"/>
  <c r="AT269" i="7" a="1"/>
  <c r="AT269" i="7" s="1"/>
  <c r="AU269" i="7" a="1"/>
  <c r="AU269" i="7" s="1"/>
  <c r="AV269" i="7" a="1"/>
  <c r="AV269" i="7" s="1"/>
  <c r="AW269" i="7" a="1"/>
  <c r="AW269" i="7" s="1"/>
  <c r="AX269" i="7" a="1"/>
  <c r="AX269" i="7" s="1"/>
  <c r="AY269" i="7" a="1"/>
  <c r="AY269" i="7" s="1"/>
  <c r="AZ269" i="7" a="1"/>
  <c r="AZ269" i="7" s="1"/>
  <c r="BA269" i="7" a="1"/>
  <c r="BA269" i="7" s="1"/>
  <c r="BB269" i="7" a="1"/>
  <c r="BB269" i="7" s="1"/>
  <c r="BC269" i="7" a="1"/>
  <c r="BC269" i="7" s="1"/>
  <c r="BD269" i="7" a="1"/>
  <c r="BD269" i="7" s="1"/>
  <c r="BE269" i="7" a="1"/>
  <c r="BE269" i="7" s="1"/>
  <c r="BF269" i="7" a="1"/>
  <c r="BF269" i="7" s="1"/>
  <c r="BG269" i="7" a="1"/>
  <c r="BG269" i="7" s="1"/>
  <c r="BH269" i="7" a="1"/>
  <c r="BH269" i="7" s="1"/>
  <c r="BI269" i="7" a="1"/>
  <c r="BI269" i="7" s="1"/>
  <c r="BJ269" i="7" a="1"/>
  <c r="BJ269" i="7" s="1"/>
  <c r="BK269" i="7" a="1"/>
  <c r="BK269" i="7" s="1"/>
  <c r="BL269" i="7" a="1"/>
  <c r="BL269" i="7" s="1"/>
  <c r="BM269" i="7" a="1"/>
  <c r="BM269" i="7" s="1"/>
  <c r="BN269" i="7" a="1"/>
  <c r="BN269" i="7" s="1"/>
  <c r="BO269" i="7" a="1"/>
  <c r="BO269" i="7" s="1"/>
  <c r="BP269" i="7" a="1"/>
  <c r="BP269" i="7" s="1"/>
  <c r="BQ269" i="7" a="1"/>
  <c r="BQ269" i="7" s="1"/>
  <c r="BR269" i="7" a="1"/>
  <c r="BR269" i="7" s="1"/>
  <c r="BS269" i="7" a="1"/>
  <c r="BS269" i="7" s="1"/>
  <c r="BT269" i="7" a="1"/>
  <c r="BT269" i="7" s="1"/>
  <c r="BU269" i="7" a="1"/>
  <c r="BU269" i="7" s="1"/>
  <c r="BV269" i="7" a="1"/>
  <c r="BV269" i="7" s="1"/>
  <c r="BW269" i="7" a="1"/>
  <c r="BW269" i="7" s="1"/>
  <c r="BX269" i="7" a="1"/>
  <c r="BX269" i="7" s="1"/>
  <c r="BY269" i="7" a="1"/>
  <c r="BY269" i="7" s="1"/>
  <c r="BZ269" i="7" a="1"/>
  <c r="BZ269" i="7" s="1"/>
  <c r="CA269" i="7" a="1"/>
  <c r="CA269" i="7" s="1"/>
  <c r="CB269" i="7" a="1"/>
  <c r="CB269" i="7" s="1"/>
  <c r="CC269" i="7" a="1"/>
  <c r="CC269" i="7" s="1"/>
  <c r="CD269" i="7" a="1"/>
  <c r="CD269" i="7" s="1"/>
  <c r="CE269" i="7" a="1"/>
  <c r="CE269" i="7" s="1"/>
  <c r="CF269" i="7" a="1"/>
  <c r="CF269" i="7" s="1"/>
  <c r="CG269" i="7" a="1"/>
  <c r="CG269" i="7" s="1"/>
  <c r="CH269" i="7" a="1"/>
  <c r="CH269" i="7" s="1"/>
  <c r="CI269" i="7" a="1"/>
  <c r="CI269" i="7" s="1"/>
  <c r="CJ269" i="7" a="1"/>
  <c r="CJ269" i="7" s="1"/>
  <c r="CK269" i="7" a="1"/>
  <c r="CK269" i="7" s="1"/>
  <c r="CL269" i="7" a="1"/>
  <c r="CL269" i="7" s="1"/>
  <c r="CM269" i="7" a="1"/>
  <c r="CM269" i="7" s="1"/>
  <c r="W270" i="7" a="1"/>
  <c r="W270" i="7" s="1"/>
  <c r="X270" i="7" a="1"/>
  <c r="X270" i="7" s="1"/>
  <c r="Y270" i="7" a="1"/>
  <c r="Y270" i="7" s="1"/>
  <c r="Z270" i="7" a="1"/>
  <c r="Z270" i="7" s="1"/>
  <c r="AA270" i="7" a="1"/>
  <c r="AA270" i="7" s="1"/>
  <c r="AB270" i="7" a="1"/>
  <c r="AB270" i="7" s="1"/>
  <c r="AC270" i="7" a="1"/>
  <c r="AC270" i="7" s="1"/>
  <c r="AD270" i="7" a="1"/>
  <c r="AD270" i="7" s="1"/>
  <c r="AE270" i="7" a="1"/>
  <c r="AE270" i="7" s="1"/>
  <c r="AF270" i="7" a="1"/>
  <c r="AF270" i="7" s="1"/>
  <c r="AG270" i="7" a="1"/>
  <c r="AG270" i="7" s="1"/>
  <c r="AH270" i="7" a="1"/>
  <c r="AH270" i="7" s="1"/>
  <c r="AI270" i="7" a="1"/>
  <c r="AI270" i="7"/>
  <c r="AJ270" i="7" a="1"/>
  <c r="AJ270" i="7" s="1"/>
  <c r="AK270" i="7" a="1"/>
  <c r="AK270" i="7" s="1"/>
  <c r="AL270" i="7" a="1"/>
  <c r="AL270" i="7" s="1"/>
  <c r="AM270" i="7" a="1"/>
  <c r="AM270" i="7" s="1"/>
  <c r="AN270" i="7" a="1"/>
  <c r="AN270" i="7" s="1"/>
  <c r="AO270" i="7" a="1"/>
  <c r="AO270" i="7" s="1"/>
  <c r="AP270" i="7" a="1"/>
  <c r="AP270" i="7" s="1"/>
  <c r="AQ270" i="7" a="1"/>
  <c r="AQ270" i="7" s="1"/>
  <c r="AR270" i="7" a="1"/>
  <c r="AR270" i="7" s="1"/>
  <c r="AS270" i="7" a="1"/>
  <c r="AS270" i="7" s="1"/>
  <c r="AT270" i="7" a="1"/>
  <c r="AT270" i="7" s="1"/>
  <c r="AU270" i="7" a="1"/>
  <c r="AU270" i="7" s="1"/>
  <c r="AV270" i="7" a="1"/>
  <c r="AV270" i="7" s="1"/>
  <c r="AW270" i="7" a="1"/>
  <c r="AW270" i="7" s="1"/>
  <c r="AX270" i="7" a="1"/>
  <c r="AX270" i="7" s="1"/>
  <c r="AY270" i="7" a="1"/>
  <c r="AY270" i="7" s="1"/>
  <c r="AZ270" i="7" a="1"/>
  <c r="AZ270" i="7" s="1"/>
  <c r="BA270" i="7" a="1"/>
  <c r="BA270" i="7" s="1"/>
  <c r="BB270" i="7" a="1"/>
  <c r="BB270" i="7" s="1"/>
  <c r="BC270" i="7" a="1"/>
  <c r="BC270" i="7" s="1"/>
  <c r="BD270" i="7" a="1"/>
  <c r="BD270" i="7" s="1"/>
  <c r="BE270" i="7" a="1"/>
  <c r="BE270" i="7" s="1"/>
  <c r="BF270" i="7" a="1"/>
  <c r="BF270" i="7" s="1"/>
  <c r="BG270" i="7" a="1"/>
  <c r="BG270" i="7" s="1"/>
  <c r="BH270" i="7" a="1"/>
  <c r="BH270" i="7" s="1"/>
  <c r="BI270" i="7" a="1"/>
  <c r="BI270" i="7" s="1"/>
  <c r="BJ270" i="7" a="1"/>
  <c r="BJ270" i="7" s="1"/>
  <c r="BK270" i="7" a="1"/>
  <c r="BK270" i="7" s="1"/>
  <c r="BL270" i="7" a="1"/>
  <c r="BL270" i="7" s="1"/>
  <c r="BM270" i="7" a="1"/>
  <c r="BM270" i="7" s="1"/>
  <c r="BN270" i="7" a="1"/>
  <c r="BN270" i="7" s="1"/>
  <c r="BO270" i="7" a="1"/>
  <c r="BO270" i="7" s="1"/>
  <c r="BP270" i="7" a="1"/>
  <c r="BP270" i="7" s="1"/>
  <c r="BQ270" i="7" a="1"/>
  <c r="BQ270" i="7" s="1"/>
  <c r="BR270" i="7" a="1"/>
  <c r="BR270" i="7" s="1"/>
  <c r="BS270" i="7" a="1"/>
  <c r="BS270" i="7" s="1"/>
  <c r="BT270" i="7" a="1"/>
  <c r="BT270" i="7" s="1"/>
  <c r="BU270" i="7" a="1"/>
  <c r="BU270" i="7" s="1"/>
  <c r="BV270" i="7" a="1"/>
  <c r="BV270" i="7" s="1"/>
  <c r="BW270" i="7" a="1"/>
  <c r="BW270" i="7" s="1"/>
  <c r="BX270" i="7" a="1"/>
  <c r="BX270" i="7" s="1"/>
  <c r="BY270" i="7" a="1"/>
  <c r="BY270" i="7" s="1"/>
  <c r="BZ270" i="7" a="1"/>
  <c r="BZ270" i="7" s="1"/>
  <c r="CA270" i="7" a="1"/>
  <c r="CA270" i="7" s="1"/>
  <c r="CB270" i="7" a="1"/>
  <c r="CB270" i="7" s="1"/>
  <c r="CC270" i="7" a="1"/>
  <c r="CC270" i="7" s="1"/>
  <c r="CD270" i="7" a="1"/>
  <c r="CD270" i="7" s="1"/>
  <c r="CE270" i="7" a="1"/>
  <c r="CE270" i="7" s="1"/>
  <c r="CF270" i="7" a="1"/>
  <c r="CF270" i="7" s="1"/>
  <c r="CG270" i="7" a="1"/>
  <c r="CG270" i="7" s="1"/>
  <c r="CH270" i="7" a="1"/>
  <c r="CH270" i="7" s="1"/>
  <c r="CI270" i="7" a="1"/>
  <c r="CI270" i="7" s="1"/>
  <c r="CJ270" i="7" a="1"/>
  <c r="CJ270" i="7" s="1"/>
  <c r="CK270" i="7" a="1"/>
  <c r="CK270" i="7" s="1"/>
  <c r="CL270" i="7" a="1"/>
  <c r="CL270" i="7" s="1"/>
  <c r="CM270" i="7" a="1"/>
  <c r="CM270" i="7" s="1"/>
  <c r="W271" i="7" a="1"/>
  <c r="W271" i="7" s="1"/>
  <c r="X271" i="7" a="1"/>
  <c r="X271" i="7" s="1"/>
  <c r="Y271" i="7" a="1"/>
  <c r="Y271" i="7" s="1"/>
  <c r="Z271" i="7" a="1"/>
  <c r="Z271" i="7" s="1"/>
  <c r="AA271" i="7" a="1"/>
  <c r="AA271" i="7" s="1"/>
  <c r="AB271" i="7" a="1"/>
  <c r="AB271" i="7" s="1"/>
  <c r="AC271" i="7" a="1"/>
  <c r="AC271" i="7" s="1"/>
  <c r="AD271" i="7" a="1"/>
  <c r="AD271" i="7" s="1"/>
  <c r="AE271" i="7" a="1"/>
  <c r="AE271" i="7" s="1"/>
  <c r="AF271" i="7" a="1"/>
  <c r="AF271" i="7" s="1"/>
  <c r="AG271" i="7" a="1"/>
  <c r="AG271" i="7" s="1"/>
  <c r="AH271" i="7" a="1"/>
  <c r="AH271" i="7" s="1"/>
  <c r="AI271" i="7" a="1"/>
  <c r="AI271" i="7" s="1"/>
  <c r="AJ271" i="7" a="1"/>
  <c r="AJ271" i="7" s="1"/>
  <c r="AK271" i="7" a="1"/>
  <c r="AK271" i="7" s="1"/>
  <c r="AL271" i="7" a="1"/>
  <c r="AL271" i="7" s="1"/>
  <c r="AM271" i="7" a="1"/>
  <c r="AM271" i="7" s="1"/>
  <c r="AN271" i="7" a="1"/>
  <c r="AN271" i="7" s="1"/>
  <c r="AO271" i="7" a="1"/>
  <c r="AO271" i="7" s="1"/>
  <c r="AP271" i="7" a="1"/>
  <c r="AP271" i="7" s="1"/>
  <c r="AQ271" i="7" a="1"/>
  <c r="AQ271" i="7" s="1"/>
  <c r="AR271" i="7" a="1"/>
  <c r="AR271" i="7" s="1"/>
  <c r="AS271" i="7" a="1"/>
  <c r="AS271" i="7" s="1"/>
  <c r="AT271" i="7" a="1"/>
  <c r="AT271" i="7" s="1"/>
  <c r="AU271" i="7" a="1"/>
  <c r="AU271" i="7" s="1"/>
  <c r="AV271" i="7" a="1"/>
  <c r="AV271" i="7" s="1"/>
  <c r="AW271" i="7" a="1"/>
  <c r="AW271" i="7" s="1"/>
  <c r="AX271" i="7" a="1"/>
  <c r="AX271" i="7" s="1"/>
  <c r="AY271" i="7" a="1"/>
  <c r="AY271" i="7" s="1"/>
  <c r="AZ271" i="7" a="1"/>
  <c r="AZ271" i="7" s="1"/>
  <c r="BA271" i="7" a="1"/>
  <c r="BA271" i="7" s="1"/>
  <c r="BB271" i="7" a="1"/>
  <c r="BB271" i="7" s="1"/>
  <c r="BC271" i="7" a="1"/>
  <c r="BC271" i="7" s="1"/>
  <c r="BD271" i="7" a="1"/>
  <c r="BD271" i="7" s="1"/>
  <c r="BE271" i="7" a="1"/>
  <c r="BE271" i="7" s="1"/>
  <c r="BF271" i="7" a="1"/>
  <c r="BF271" i="7" s="1"/>
  <c r="BG271" i="7" a="1"/>
  <c r="BG271" i="7" s="1"/>
  <c r="BH271" i="7" a="1"/>
  <c r="BH271" i="7" s="1"/>
  <c r="BI271" i="7" a="1"/>
  <c r="BI271" i="7" s="1"/>
  <c r="BJ271" i="7" a="1"/>
  <c r="BJ271" i="7" s="1"/>
  <c r="BK271" i="7" a="1"/>
  <c r="BK271" i="7" s="1"/>
  <c r="BL271" i="7" a="1"/>
  <c r="BL271" i="7" s="1"/>
  <c r="BM271" i="7" a="1"/>
  <c r="BM271" i="7" s="1"/>
  <c r="BN271" i="7" a="1"/>
  <c r="BN271" i="7" s="1"/>
  <c r="BO271" i="7" a="1"/>
  <c r="BO271" i="7" s="1"/>
  <c r="BP271" i="7" a="1"/>
  <c r="BP271" i="7" s="1"/>
  <c r="BQ271" i="7" a="1"/>
  <c r="BQ271" i="7" s="1"/>
  <c r="BR271" i="7" a="1"/>
  <c r="BR271" i="7" s="1"/>
  <c r="BS271" i="7" a="1"/>
  <c r="BS271" i="7" s="1"/>
  <c r="BT271" i="7" a="1"/>
  <c r="BT271" i="7" s="1"/>
  <c r="BU271" i="7" a="1"/>
  <c r="BU271" i="7" s="1"/>
  <c r="BV271" i="7" a="1"/>
  <c r="BV271" i="7" s="1"/>
  <c r="BW271" i="7" a="1"/>
  <c r="BW271" i="7" s="1"/>
  <c r="BX271" i="7" a="1"/>
  <c r="BX271" i="7" s="1"/>
  <c r="BY271" i="7" a="1"/>
  <c r="BY271" i="7" s="1"/>
  <c r="BZ271" i="7" a="1"/>
  <c r="BZ271" i="7" s="1"/>
  <c r="CA271" i="7" a="1"/>
  <c r="CA271" i="7" s="1"/>
  <c r="CB271" i="7" a="1"/>
  <c r="CB271" i="7" s="1"/>
  <c r="CC271" i="7" a="1"/>
  <c r="CC271" i="7" s="1"/>
  <c r="CD271" i="7" a="1"/>
  <c r="CD271" i="7" s="1"/>
  <c r="CE271" i="7" a="1"/>
  <c r="CE271" i="7" s="1"/>
  <c r="CF271" i="7" a="1"/>
  <c r="CF271" i="7" s="1"/>
  <c r="CG271" i="7" a="1"/>
  <c r="CG271" i="7" s="1"/>
  <c r="CH271" i="7" a="1"/>
  <c r="CH271" i="7" s="1"/>
  <c r="CI271" i="7" a="1"/>
  <c r="CI271" i="7" s="1"/>
  <c r="CJ271" i="7" a="1"/>
  <c r="CJ271" i="7" s="1"/>
  <c r="CK271" i="7" a="1"/>
  <c r="CK271" i="7" s="1"/>
  <c r="CL271" i="7" a="1"/>
  <c r="CL271" i="7" s="1"/>
  <c r="CM271" i="7" a="1"/>
  <c r="CM271" i="7" s="1"/>
  <c r="W272" i="7" a="1"/>
  <c r="W272" i="7" s="1"/>
  <c r="X272" i="7" a="1"/>
  <c r="X272" i="7" s="1"/>
  <c r="Y272" i="7" a="1"/>
  <c r="Y272" i="7" s="1"/>
  <c r="Z272" i="7" a="1"/>
  <c r="Z272" i="7" s="1"/>
  <c r="AA272" i="7" a="1"/>
  <c r="AA272" i="7" s="1"/>
  <c r="AB272" i="7" a="1"/>
  <c r="AB272" i="7" s="1"/>
  <c r="AC272" i="7" a="1"/>
  <c r="AC272" i="7" s="1"/>
  <c r="AD272" i="7" a="1"/>
  <c r="AD272" i="7" s="1"/>
  <c r="AE272" i="7" a="1"/>
  <c r="AE272" i="7" s="1"/>
  <c r="AF272" i="7" a="1"/>
  <c r="AF272" i="7" s="1"/>
  <c r="AG272" i="7" a="1"/>
  <c r="AG272" i="7" s="1"/>
  <c r="AH272" i="7" a="1"/>
  <c r="AH272" i="7" s="1"/>
  <c r="AI272" i="7" a="1"/>
  <c r="AI272" i="7" s="1"/>
  <c r="AJ272" i="7" a="1"/>
  <c r="AJ272" i="7" s="1"/>
  <c r="AK272" i="7" a="1"/>
  <c r="AK272" i="7" s="1"/>
  <c r="AL272" i="7" a="1"/>
  <c r="AL272" i="7" s="1"/>
  <c r="AM272" i="7" a="1"/>
  <c r="AM272" i="7" s="1"/>
  <c r="AN272" i="7" a="1"/>
  <c r="AN272" i="7" s="1"/>
  <c r="AO272" i="7" a="1"/>
  <c r="AO272" i="7" s="1"/>
  <c r="AP272" i="7" a="1"/>
  <c r="AP272" i="7" s="1"/>
  <c r="AQ272" i="7" a="1"/>
  <c r="AQ272" i="7" s="1"/>
  <c r="AR272" i="7" a="1"/>
  <c r="AR272" i="7" s="1"/>
  <c r="AS272" i="7" a="1"/>
  <c r="AS272" i="7" s="1"/>
  <c r="AT272" i="7" a="1"/>
  <c r="AT272" i="7" s="1"/>
  <c r="AU272" i="7" a="1"/>
  <c r="AU272" i="7" s="1"/>
  <c r="AV272" i="7" a="1"/>
  <c r="AV272" i="7" s="1"/>
  <c r="AW272" i="7" a="1"/>
  <c r="AW272" i="7" s="1"/>
  <c r="AX272" i="7" a="1"/>
  <c r="AX272" i="7" s="1"/>
  <c r="AY272" i="7" a="1"/>
  <c r="AY272" i="7" s="1"/>
  <c r="AZ272" i="7" a="1"/>
  <c r="AZ272" i="7" s="1"/>
  <c r="BA272" i="7" a="1"/>
  <c r="BA272" i="7" s="1"/>
  <c r="BB272" i="7" a="1"/>
  <c r="BB272" i="7" s="1"/>
  <c r="BC272" i="7" a="1"/>
  <c r="BC272" i="7" s="1"/>
  <c r="BD272" i="7" a="1"/>
  <c r="BD272" i="7" s="1"/>
  <c r="BE272" i="7" a="1"/>
  <c r="BE272" i="7" s="1"/>
  <c r="BF272" i="7" a="1"/>
  <c r="BF272" i="7" s="1"/>
  <c r="BG272" i="7" a="1"/>
  <c r="BG272" i="7" s="1"/>
  <c r="BH272" i="7" a="1"/>
  <c r="BH272" i="7" s="1"/>
  <c r="BI272" i="7" a="1"/>
  <c r="BI272" i="7" s="1"/>
  <c r="BJ272" i="7" a="1"/>
  <c r="BJ272" i="7" s="1"/>
  <c r="BK272" i="7" a="1"/>
  <c r="BK272" i="7" s="1"/>
  <c r="BL272" i="7" a="1"/>
  <c r="BL272" i="7" s="1"/>
  <c r="BM272" i="7" a="1"/>
  <c r="BM272" i="7"/>
  <c r="BN272" i="7" a="1"/>
  <c r="BN272" i="7" s="1"/>
  <c r="BO272" i="7" a="1"/>
  <c r="BO272" i="7" s="1"/>
  <c r="BP272" i="7" a="1"/>
  <c r="BP272" i="7" s="1"/>
  <c r="BQ272" i="7" a="1"/>
  <c r="BQ272" i="7" s="1"/>
  <c r="BR272" i="7" a="1"/>
  <c r="BR272" i="7" s="1"/>
  <c r="BS272" i="7" a="1"/>
  <c r="BS272" i="7" s="1"/>
  <c r="BT272" i="7" a="1"/>
  <c r="BT272" i="7" s="1"/>
  <c r="BU272" i="7" a="1"/>
  <c r="BU272" i="7" s="1"/>
  <c r="BV272" i="7" a="1"/>
  <c r="BV272" i="7" s="1"/>
  <c r="BW272" i="7" a="1"/>
  <c r="BW272" i="7" s="1"/>
  <c r="BX272" i="7" a="1"/>
  <c r="BX272" i="7" s="1"/>
  <c r="BY272" i="7" a="1"/>
  <c r="BY272" i="7" s="1"/>
  <c r="BZ272" i="7" a="1"/>
  <c r="BZ272" i="7" s="1"/>
  <c r="CA272" i="7" a="1"/>
  <c r="CA272" i="7" s="1"/>
  <c r="CB272" i="7" a="1"/>
  <c r="CB272" i="7" s="1"/>
  <c r="CC272" i="7" a="1"/>
  <c r="CC272" i="7" s="1"/>
  <c r="CD272" i="7" a="1"/>
  <c r="CD272" i="7" s="1"/>
  <c r="CE272" i="7" a="1"/>
  <c r="CE272" i="7" s="1"/>
  <c r="CF272" i="7" a="1"/>
  <c r="CF272" i="7" s="1"/>
  <c r="CG272" i="7" a="1"/>
  <c r="CG272" i="7" s="1"/>
  <c r="CH272" i="7" a="1"/>
  <c r="CH272" i="7" s="1"/>
  <c r="CI272" i="7" a="1"/>
  <c r="CI272" i="7" s="1"/>
  <c r="CJ272" i="7" a="1"/>
  <c r="CJ272" i="7" s="1"/>
  <c r="CK272" i="7" a="1"/>
  <c r="CK272" i="7" s="1"/>
  <c r="CL272" i="7" a="1"/>
  <c r="CL272" i="7" s="1"/>
  <c r="CM272" i="7" a="1"/>
  <c r="CM272" i="7" s="1"/>
  <c r="W273" i="7" a="1"/>
  <c r="W273" i="7" s="1"/>
  <c r="X273" i="7" a="1"/>
  <c r="X273" i="7" s="1"/>
  <c r="Y273" i="7" a="1"/>
  <c r="Y273" i="7" s="1"/>
  <c r="Z273" i="7" a="1"/>
  <c r="Z273" i="7" s="1"/>
  <c r="AA273" i="7" a="1"/>
  <c r="AA273" i="7" s="1"/>
  <c r="AB273" i="7" a="1"/>
  <c r="AB273" i="7" s="1"/>
  <c r="AC273" i="7" a="1"/>
  <c r="AC273" i="7" s="1"/>
  <c r="AD273" i="7" a="1"/>
  <c r="AD273" i="7" s="1"/>
  <c r="AE273" i="7" a="1"/>
  <c r="AE273" i="7" s="1"/>
  <c r="AF273" i="7" a="1"/>
  <c r="AF273" i="7" s="1"/>
  <c r="AG273" i="7" a="1"/>
  <c r="AG273" i="7" s="1"/>
  <c r="AH273" i="7" a="1"/>
  <c r="AH273" i="7" s="1"/>
  <c r="AI273" i="7" a="1"/>
  <c r="AI273" i="7" s="1"/>
  <c r="AJ273" i="7" a="1"/>
  <c r="AJ273" i="7" s="1"/>
  <c r="AK273" i="7" a="1"/>
  <c r="AK273" i="7" s="1"/>
  <c r="AL273" i="7" a="1"/>
  <c r="AL273" i="7" s="1"/>
  <c r="AM273" i="7" a="1"/>
  <c r="AM273" i="7" s="1"/>
  <c r="AN273" i="7" a="1"/>
  <c r="AN273" i="7" s="1"/>
  <c r="AO273" i="7" a="1"/>
  <c r="AO273" i="7" s="1"/>
  <c r="AP273" i="7" a="1"/>
  <c r="AP273" i="7" s="1"/>
  <c r="AQ273" i="7" a="1"/>
  <c r="AQ273" i="7" s="1"/>
  <c r="AR273" i="7" a="1"/>
  <c r="AR273" i="7" s="1"/>
  <c r="AS273" i="7" a="1"/>
  <c r="AS273" i="7" s="1"/>
  <c r="AT273" i="7" a="1"/>
  <c r="AT273" i="7" s="1"/>
  <c r="AU273" i="7" a="1"/>
  <c r="AU273" i="7" s="1"/>
  <c r="AV273" i="7" a="1"/>
  <c r="AV273" i="7" s="1"/>
  <c r="AW273" i="7" a="1"/>
  <c r="AW273" i="7" s="1"/>
  <c r="AX273" i="7" a="1"/>
  <c r="AX273" i="7" s="1"/>
  <c r="AY273" i="7" a="1"/>
  <c r="AY273" i="7" s="1"/>
  <c r="AZ273" i="7" a="1"/>
  <c r="AZ273" i="7" s="1"/>
  <c r="BA273" i="7" a="1"/>
  <c r="BA273" i="7" s="1"/>
  <c r="BB273" i="7" a="1"/>
  <c r="BB273" i="7" s="1"/>
  <c r="BC273" i="7" a="1"/>
  <c r="BC273" i="7" s="1"/>
  <c r="BD273" i="7" a="1"/>
  <c r="BD273" i="7" s="1"/>
  <c r="BE273" i="7" a="1"/>
  <c r="BE273" i="7" s="1"/>
  <c r="BF273" i="7" a="1"/>
  <c r="BF273" i="7" s="1"/>
  <c r="BG273" i="7" a="1"/>
  <c r="BG273" i="7" s="1"/>
  <c r="BH273" i="7" a="1"/>
  <c r="BH273" i="7" s="1"/>
  <c r="BI273" i="7" a="1"/>
  <c r="BI273" i="7" s="1"/>
  <c r="BJ273" i="7" a="1"/>
  <c r="BJ273" i="7" s="1"/>
  <c r="BK273" i="7" a="1"/>
  <c r="BK273" i="7" s="1"/>
  <c r="BL273" i="7" a="1"/>
  <c r="BL273" i="7" s="1"/>
  <c r="BM273" i="7" a="1"/>
  <c r="BM273" i="7" s="1"/>
  <c r="BN273" i="7" a="1"/>
  <c r="BN273" i="7" s="1"/>
  <c r="BO273" i="7" a="1"/>
  <c r="BO273" i="7" s="1"/>
  <c r="BP273" i="7" a="1"/>
  <c r="BP273" i="7" s="1"/>
  <c r="BQ273" i="7" a="1"/>
  <c r="BQ273" i="7" s="1"/>
  <c r="BR273" i="7" a="1"/>
  <c r="BR273" i="7" s="1"/>
  <c r="BS273" i="7" a="1"/>
  <c r="BS273" i="7" s="1"/>
  <c r="BT273" i="7" a="1"/>
  <c r="BT273" i="7" s="1"/>
  <c r="BU273" i="7" a="1"/>
  <c r="BU273" i="7" s="1"/>
  <c r="BV273" i="7" a="1"/>
  <c r="BV273" i="7" s="1"/>
  <c r="BW273" i="7" a="1"/>
  <c r="BW273" i="7" s="1"/>
  <c r="BX273" i="7" a="1"/>
  <c r="BX273" i="7" s="1"/>
  <c r="BY273" i="7" a="1"/>
  <c r="BY273" i="7" s="1"/>
  <c r="BZ273" i="7" a="1"/>
  <c r="BZ273" i="7" s="1"/>
  <c r="CA273" i="7" a="1"/>
  <c r="CA273" i="7" s="1"/>
  <c r="CB273" i="7" a="1"/>
  <c r="CB273" i="7" s="1"/>
  <c r="CC273" i="7" a="1"/>
  <c r="CC273" i="7" s="1"/>
  <c r="CD273" i="7" a="1"/>
  <c r="CD273" i="7" s="1"/>
  <c r="CE273" i="7" a="1"/>
  <c r="CE273" i="7" s="1"/>
  <c r="CF273" i="7" a="1"/>
  <c r="CF273" i="7" s="1"/>
  <c r="CG273" i="7" a="1"/>
  <c r="CG273" i="7" s="1"/>
  <c r="CH273" i="7" a="1"/>
  <c r="CH273" i="7" s="1"/>
  <c r="CI273" i="7" a="1"/>
  <c r="CI273" i="7" s="1"/>
  <c r="CJ273" i="7" a="1"/>
  <c r="CJ273" i="7" s="1"/>
  <c r="CK273" i="7" a="1"/>
  <c r="CK273" i="7" s="1"/>
  <c r="CL273" i="7" a="1"/>
  <c r="CL273" i="7" s="1"/>
  <c r="CM273" i="7" a="1"/>
  <c r="CM273" i="7" s="1"/>
  <c r="W274" i="7" a="1"/>
  <c r="W274" i="7" s="1"/>
  <c r="X274" i="7" a="1"/>
  <c r="X274" i="7" s="1"/>
  <c r="Y274" i="7" a="1"/>
  <c r="Y274" i="7" s="1"/>
  <c r="Z274" i="7" a="1"/>
  <c r="Z274" i="7" s="1"/>
  <c r="AA274" i="7" a="1"/>
  <c r="AA274" i="7" s="1"/>
  <c r="AB274" i="7" a="1"/>
  <c r="AB274" i="7" s="1"/>
  <c r="AC274" i="7" a="1"/>
  <c r="AC274" i="7" s="1"/>
  <c r="AD274" i="7" a="1"/>
  <c r="AD274" i="7" s="1"/>
  <c r="AE274" i="7" a="1"/>
  <c r="AE274" i="7" s="1"/>
  <c r="AF274" i="7" a="1"/>
  <c r="AF274" i="7" s="1"/>
  <c r="AG274" i="7" a="1"/>
  <c r="AG274" i="7" s="1"/>
  <c r="AH274" i="7" a="1"/>
  <c r="AH274" i="7" s="1"/>
  <c r="AI274" i="7" a="1"/>
  <c r="AI274" i="7" s="1"/>
  <c r="AJ274" i="7" a="1"/>
  <c r="AJ274" i="7" s="1"/>
  <c r="AK274" i="7" a="1"/>
  <c r="AK274" i="7" s="1"/>
  <c r="AL274" i="7" a="1"/>
  <c r="AL274" i="7" s="1"/>
  <c r="AM274" i="7" a="1"/>
  <c r="AM274" i="7" s="1"/>
  <c r="AN274" i="7" a="1"/>
  <c r="AN274" i="7" s="1"/>
  <c r="AO274" i="7" a="1"/>
  <c r="AO274" i="7"/>
  <c r="AP274" i="7" a="1"/>
  <c r="AP274" i="7" s="1"/>
  <c r="AQ274" i="7" a="1"/>
  <c r="AQ274" i="7" s="1"/>
  <c r="AR274" i="7" a="1"/>
  <c r="AR274" i="7" s="1"/>
  <c r="AS274" i="7" a="1"/>
  <c r="AS274" i="7" s="1"/>
  <c r="AT274" i="7" a="1"/>
  <c r="AT274" i="7" s="1"/>
  <c r="AU274" i="7" a="1"/>
  <c r="AU274" i="7"/>
  <c r="AV274" i="7" a="1"/>
  <c r="AV274" i="7" s="1"/>
  <c r="AW274" i="7" a="1"/>
  <c r="AW274" i="7" s="1"/>
  <c r="AX274" i="7" a="1"/>
  <c r="AX274" i="7" s="1"/>
  <c r="AY274" i="7" a="1"/>
  <c r="AY274" i="7" s="1"/>
  <c r="AZ274" i="7" a="1"/>
  <c r="AZ274" i="7" s="1"/>
  <c r="BA274" i="7" a="1"/>
  <c r="BA274" i="7" s="1"/>
  <c r="BB274" i="7" a="1"/>
  <c r="BB274" i="7" s="1"/>
  <c r="BC274" i="7" a="1"/>
  <c r="BC274" i="7" s="1"/>
  <c r="BD274" i="7" a="1"/>
  <c r="BD274" i="7" s="1"/>
  <c r="BE274" i="7" a="1"/>
  <c r="BE274" i="7" s="1"/>
  <c r="BF274" i="7" a="1"/>
  <c r="BF274" i="7" s="1"/>
  <c r="BG274" i="7" a="1"/>
  <c r="BG274" i="7" s="1"/>
  <c r="BH274" i="7" a="1"/>
  <c r="BH274" i="7" s="1"/>
  <c r="BI274" i="7" a="1"/>
  <c r="BI274" i="7" s="1"/>
  <c r="BJ274" i="7" a="1"/>
  <c r="BJ274" i="7" s="1"/>
  <c r="BK274" i="7" a="1"/>
  <c r="BK274" i="7" s="1"/>
  <c r="BL274" i="7" a="1"/>
  <c r="BL274" i="7" s="1"/>
  <c r="BM274" i="7" a="1"/>
  <c r="BM274" i="7" s="1"/>
  <c r="BN274" i="7" a="1"/>
  <c r="BN274" i="7" s="1"/>
  <c r="BO274" i="7" a="1"/>
  <c r="BO274" i="7" s="1"/>
  <c r="BP274" i="7" a="1"/>
  <c r="BP274" i="7" s="1"/>
  <c r="BQ274" i="7" a="1"/>
  <c r="BQ274" i="7" s="1"/>
  <c r="BR274" i="7" a="1"/>
  <c r="BR274" i="7" s="1"/>
  <c r="BS274" i="7" a="1"/>
  <c r="BS274" i="7" s="1"/>
  <c r="BT274" i="7" a="1"/>
  <c r="BT274" i="7" s="1"/>
  <c r="BU274" i="7" a="1"/>
  <c r="BU274" i="7" s="1"/>
  <c r="BV274" i="7" a="1"/>
  <c r="BV274" i="7" s="1"/>
  <c r="BW274" i="7" a="1"/>
  <c r="BW274" i="7" s="1"/>
  <c r="BX274" i="7" a="1"/>
  <c r="BX274" i="7" s="1"/>
  <c r="BY274" i="7" a="1"/>
  <c r="BY274" i="7" s="1"/>
  <c r="BZ274" i="7" a="1"/>
  <c r="BZ274" i="7" s="1"/>
  <c r="CA274" i="7" a="1"/>
  <c r="CA274" i="7" s="1"/>
  <c r="CB274" i="7" a="1"/>
  <c r="CB274" i="7" s="1"/>
  <c r="CC274" i="7" a="1"/>
  <c r="CC274" i="7" s="1"/>
  <c r="CD274" i="7" a="1"/>
  <c r="CD274" i="7" s="1"/>
  <c r="CE274" i="7" a="1"/>
  <c r="CE274" i="7" s="1"/>
  <c r="CF274" i="7" a="1"/>
  <c r="CF274" i="7" s="1"/>
  <c r="CG274" i="7" a="1"/>
  <c r="CG274" i="7" s="1"/>
  <c r="CH274" i="7" a="1"/>
  <c r="CH274" i="7" s="1"/>
  <c r="CI274" i="7" a="1"/>
  <c r="CI274" i="7" s="1"/>
  <c r="CJ274" i="7" a="1"/>
  <c r="CJ274" i="7" s="1"/>
  <c r="CK274" i="7" a="1"/>
  <c r="CK274" i="7" s="1"/>
  <c r="CL274" i="7" a="1"/>
  <c r="CL274" i="7" s="1"/>
  <c r="CM274" i="7" a="1"/>
  <c r="CM274" i="7" s="1"/>
  <c r="W275" i="7" a="1"/>
  <c r="W275" i="7" s="1"/>
  <c r="X275" i="7" a="1"/>
  <c r="X275" i="7" s="1"/>
  <c r="Y275" i="7" a="1"/>
  <c r="Y275" i="7" s="1"/>
  <c r="Z275" i="7" a="1"/>
  <c r="Z275" i="7" s="1"/>
  <c r="AA275" i="7" a="1"/>
  <c r="AA275" i="7" s="1"/>
  <c r="AB275" i="7" a="1"/>
  <c r="AB275" i="7" s="1"/>
  <c r="AC275" i="7" a="1"/>
  <c r="AC275" i="7" s="1"/>
  <c r="AD275" i="7" a="1"/>
  <c r="AD275" i="7" s="1"/>
  <c r="AE275" i="7" a="1"/>
  <c r="AE275" i="7" s="1"/>
  <c r="AF275" i="7" a="1"/>
  <c r="AF275" i="7" s="1"/>
  <c r="AG275" i="7" a="1"/>
  <c r="AG275" i="7" s="1"/>
  <c r="AH275" i="7" a="1"/>
  <c r="AH275" i="7" s="1"/>
  <c r="AI275" i="7" a="1"/>
  <c r="AI275" i="7" s="1"/>
  <c r="AJ275" i="7" a="1"/>
  <c r="AJ275" i="7" s="1"/>
  <c r="AK275" i="7" a="1"/>
  <c r="AK275" i="7" s="1"/>
  <c r="AL275" i="7" a="1"/>
  <c r="AL275" i="7" s="1"/>
  <c r="AM275" i="7" a="1"/>
  <c r="AM275" i="7" s="1"/>
  <c r="AN275" i="7" a="1"/>
  <c r="AN275" i="7" s="1"/>
  <c r="AO275" i="7" a="1"/>
  <c r="AO275" i="7" s="1"/>
  <c r="AP275" i="7" a="1"/>
  <c r="AP275" i="7" s="1"/>
  <c r="AQ275" i="7" a="1"/>
  <c r="AQ275" i="7" s="1"/>
  <c r="AR275" i="7" a="1"/>
  <c r="AR275" i="7" s="1"/>
  <c r="AS275" i="7" a="1"/>
  <c r="AS275" i="7" s="1"/>
  <c r="AT275" i="7" a="1"/>
  <c r="AT275" i="7" s="1"/>
  <c r="AU275" i="7" a="1"/>
  <c r="AU275" i="7" s="1"/>
  <c r="AV275" i="7" a="1"/>
  <c r="AV275" i="7" s="1"/>
  <c r="AW275" i="7" a="1"/>
  <c r="AW275" i="7" s="1"/>
  <c r="AX275" i="7" a="1"/>
  <c r="AX275" i="7" s="1"/>
  <c r="AY275" i="7" a="1"/>
  <c r="AY275" i="7" s="1"/>
  <c r="AZ275" i="7" a="1"/>
  <c r="AZ275" i="7" s="1"/>
  <c r="BA275" i="7" a="1"/>
  <c r="BA275" i="7" s="1"/>
  <c r="BB275" i="7" a="1"/>
  <c r="BB275" i="7" s="1"/>
  <c r="BC275" i="7" a="1"/>
  <c r="BC275" i="7" s="1"/>
  <c r="BD275" i="7" a="1"/>
  <c r="BD275" i="7" s="1"/>
  <c r="BE275" i="7" a="1"/>
  <c r="BE275" i="7" s="1"/>
  <c r="BF275" i="7" a="1"/>
  <c r="BF275" i="7" s="1"/>
  <c r="BG275" i="7" a="1"/>
  <c r="BG275" i="7" s="1"/>
  <c r="BH275" i="7" a="1"/>
  <c r="BH275" i="7" s="1"/>
  <c r="BI275" i="7" a="1"/>
  <c r="BI275" i="7" s="1"/>
  <c r="BJ275" i="7" a="1"/>
  <c r="BJ275" i="7" s="1"/>
  <c r="BK275" i="7" a="1"/>
  <c r="BK275" i="7" s="1"/>
  <c r="BL275" i="7" a="1"/>
  <c r="BL275" i="7" s="1"/>
  <c r="BM275" i="7" a="1"/>
  <c r="BM275" i="7" s="1"/>
  <c r="BN275" i="7" a="1"/>
  <c r="BN275" i="7" s="1"/>
  <c r="BO275" i="7" a="1"/>
  <c r="BO275" i="7" s="1"/>
  <c r="BP275" i="7" a="1"/>
  <c r="BP275" i="7" s="1"/>
  <c r="BQ275" i="7" a="1"/>
  <c r="BQ275" i="7" s="1"/>
  <c r="BR275" i="7" a="1"/>
  <c r="BR275" i="7" s="1"/>
  <c r="BS275" i="7" a="1"/>
  <c r="BS275" i="7" s="1"/>
  <c r="BT275" i="7" a="1"/>
  <c r="BT275" i="7" s="1"/>
  <c r="BU275" i="7" a="1"/>
  <c r="BU275" i="7" s="1"/>
  <c r="BV275" i="7" a="1"/>
  <c r="BV275" i="7" s="1"/>
  <c r="BW275" i="7" a="1"/>
  <c r="BW275" i="7" s="1"/>
  <c r="BX275" i="7" a="1"/>
  <c r="BX275" i="7" s="1"/>
  <c r="BY275" i="7" a="1"/>
  <c r="BY275" i="7" s="1"/>
  <c r="BZ275" i="7" a="1"/>
  <c r="BZ275" i="7" s="1"/>
  <c r="CA275" i="7" a="1"/>
  <c r="CA275" i="7" s="1"/>
  <c r="CB275" i="7" a="1"/>
  <c r="CB275" i="7" s="1"/>
  <c r="CC275" i="7" a="1"/>
  <c r="CC275" i="7" s="1"/>
  <c r="CD275" i="7" a="1"/>
  <c r="CD275" i="7" s="1"/>
  <c r="CE275" i="7" a="1"/>
  <c r="CE275" i="7" s="1"/>
  <c r="CF275" i="7" a="1"/>
  <c r="CF275" i="7" s="1"/>
  <c r="CG275" i="7" a="1"/>
  <c r="CG275" i="7" s="1"/>
  <c r="CH275" i="7" a="1"/>
  <c r="CH275" i="7" s="1"/>
  <c r="CI275" i="7" a="1"/>
  <c r="CI275" i="7" s="1"/>
  <c r="CJ275" i="7" a="1"/>
  <c r="CJ275" i="7" s="1"/>
  <c r="CK275" i="7" a="1"/>
  <c r="CK275" i="7" s="1"/>
  <c r="CL275" i="7" a="1"/>
  <c r="CL275" i="7" s="1"/>
  <c r="CM275" i="7" a="1"/>
  <c r="CM275" i="7" s="1"/>
  <c r="W276" i="7" a="1"/>
  <c r="W276" i="7" s="1"/>
  <c r="X276" i="7" a="1"/>
  <c r="X276" i="7" s="1"/>
  <c r="Y276" i="7" a="1"/>
  <c r="Y276" i="7" s="1"/>
  <c r="Z276" i="7" a="1"/>
  <c r="Z276" i="7" s="1"/>
  <c r="AA276" i="7" a="1"/>
  <c r="AA276" i="7" s="1"/>
  <c r="AB276" i="7" a="1"/>
  <c r="AB276" i="7" s="1"/>
  <c r="AC276" i="7" a="1"/>
  <c r="AC276" i="7" s="1"/>
  <c r="AD276" i="7" a="1"/>
  <c r="AD276" i="7" s="1"/>
  <c r="AE276" i="7" a="1"/>
  <c r="AE276" i="7" s="1"/>
  <c r="AF276" i="7" a="1"/>
  <c r="AF276" i="7" s="1"/>
  <c r="AG276" i="7" a="1"/>
  <c r="AG276" i="7" s="1"/>
  <c r="AH276" i="7" a="1"/>
  <c r="AH276" i="7" s="1"/>
  <c r="AI276" i="7" a="1"/>
  <c r="AI276" i="7" s="1"/>
  <c r="AJ276" i="7" a="1"/>
  <c r="AJ276" i="7" s="1"/>
  <c r="AK276" i="7" a="1"/>
  <c r="AK276" i="7" s="1"/>
  <c r="AL276" i="7" a="1"/>
  <c r="AL276" i="7" s="1"/>
  <c r="AM276" i="7" a="1"/>
  <c r="AM276" i="7" s="1"/>
  <c r="AN276" i="7" a="1"/>
  <c r="AN276" i="7" s="1"/>
  <c r="AO276" i="7" a="1"/>
  <c r="AO276" i="7" s="1"/>
  <c r="AP276" i="7" a="1"/>
  <c r="AP276" i="7" s="1"/>
  <c r="AQ276" i="7" a="1"/>
  <c r="AQ276" i="7" s="1"/>
  <c r="AR276" i="7" a="1"/>
  <c r="AR276" i="7" s="1"/>
  <c r="AS276" i="7" a="1"/>
  <c r="AS276" i="7" s="1"/>
  <c r="AT276" i="7" a="1"/>
  <c r="AT276" i="7" s="1"/>
  <c r="AU276" i="7" a="1"/>
  <c r="AU276" i="7" s="1"/>
  <c r="AV276" i="7" a="1"/>
  <c r="AV276" i="7" s="1"/>
  <c r="AW276" i="7" a="1"/>
  <c r="AW276" i="7" s="1"/>
  <c r="AX276" i="7" a="1"/>
  <c r="AX276" i="7" s="1"/>
  <c r="AY276" i="7" a="1"/>
  <c r="AY276" i="7" s="1"/>
  <c r="AZ276" i="7" a="1"/>
  <c r="AZ276" i="7" s="1"/>
  <c r="BA276" i="7" a="1"/>
  <c r="BA276" i="7" s="1"/>
  <c r="BB276" i="7" a="1"/>
  <c r="BB276" i="7" s="1"/>
  <c r="BC276" i="7" a="1"/>
  <c r="BC276" i="7" s="1"/>
  <c r="BD276" i="7" a="1"/>
  <c r="BD276" i="7" s="1"/>
  <c r="BE276" i="7" a="1"/>
  <c r="BE276" i="7" s="1"/>
  <c r="BF276" i="7" a="1"/>
  <c r="BF276" i="7" s="1"/>
  <c r="BG276" i="7" a="1"/>
  <c r="BG276" i="7" s="1"/>
  <c r="BH276" i="7" a="1"/>
  <c r="BH276" i="7" s="1"/>
  <c r="BI276" i="7" a="1"/>
  <c r="BI276" i="7" s="1"/>
  <c r="BJ276" i="7" a="1"/>
  <c r="BJ276" i="7" s="1"/>
  <c r="BK276" i="7" a="1"/>
  <c r="BK276" i="7" s="1"/>
  <c r="BL276" i="7" a="1"/>
  <c r="BL276" i="7" s="1"/>
  <c r="BM276" i="7" a="1"/>
  <c r="BM276" i="7" s="1"/>
  <c r="BN276" i="7" a="1"/>
  <c r="BN276" i="7" s="1"/>
  <c r="BO276" i="7" a="1"/>
  <c r="BO276" i="7" s="1"/>
  <c r="BP276" i="7" a="1"/>
  <c r="BP276" i="7" s="1"/>
  <c r="BQ276" i="7" a="1"/>
  <c r="BQ276" i="7" s="1"/>
  <c r="BR276" i="7" a="1"/>
  <c r="BR276" i="7" s="1"/>
  <c r="BS276" i="7" a="1"/>
  <c r="BS276" i="7" s="1"/>
  <c r="BT276" i="7" a="1"/>
  <c r="BT276" i="7" s="1"/>
  <c r="BU276" i="7" a="1"/>
  <c r="BU276" i="7" s="1"/>
  <c r="BV276" i="7" a="1"/>
  <c r="BV276" i="7" s="1"/>
  <c r="BW276" i="7" a="1"/>
  <c r="BW276" i="7" s="1"/>
  <c r="BX276" i="7" a="1"/>
  <c r="BX276" i="7" s="1"/>
  <c r="BY276" i="7" a="1"/>
  <c r="BY276" i="7" s="1"/>
  <c r="BZ276" i="7" a="1"/>
  <c r="BZ276" i="7" s="1"/>
  <c r="CA276" i="7" a="1"/>
  <c r="CA276" i="7" s="1"/>
  <c r="CB276" i="7" a="1"/>
  <c r="CB276" i="7" s="1"/>
  <c r="CC276" i="7" a="1"/>
  <c r="CC276" i="7" s="1"/>
  <c r="CD276" i="7" a="1"/>
  <c r="CD276" i="7" s="1"/>
  <c r="CE276" i="7" a="1"/>
  <c r="CE276" i="7" s="1"/>
  <c r="CF276" i="7" a="1"/>
  <c r="CF276" i="7" s="1"/>
  <c r="CG276" i="7" a="1"/>
  <c r="CG276" i="7" s="1"/>
  <c r="CH276" i="7" a="1"/>
  <c r="CH276" i="7" s="1"/>
  <c r="CI276" i="7" a="1"/>
  <c r="CI276" i="7" s="1"/>
  <c r="CJ276" i="7" a="1"/>
  <c r="CJ276" i="7" s="1"/>
  <c r="CK276" i="7" a="1"/>
  <c r="CK276" i="7" s="1"/>
  <c r="CL276" i="7" a="1"/>
  <c r="CL276" i="7" s="1"/>
  <c r="CM276" i="7" a="1"/>
  <c r="CM276" i="7" s="1"/>
  <c r="W277" i="7" a="1"/>
  <c r="W277" i="7" s="1"/>
  <c r="X277" i="7" a="1"/>
  <c r="X277" i="7" s="1"/>
  <c r="Y277" i="7" a="1"/>
  <c r="Y277" i="7" s="1"/>
  <c r="Z277" i="7" a="1"/>
  <c r="Z277" i="7" s="1"/>
  <c r="AA277" i="7" a="1"/>
  <c r="AA277" i="7" s="1"/>
  <c r="AB277" i="7" a="1"/>
  <c r="AB277" i="7" s="1"/>
  <c r="AC277" i="7" a="1"/>
  <c r="AC277" i="7" s="1"/>
  <c r="AD277" i="7" a="1"/>
  <c r="AD277" i="7" s="1"/>
  <c r="AE277" i="7" a="1"/>
  <c r="AE277" i="7" s="1"/>
  <c r="AF277" i="7" a="1"/>
  <c r="AF277" i="7" s="1"/>
  <c r="AG277" i="7" a="1"/>
  <c r="AG277" i="7" s="1"/>
  <c r="AH277" i="7" a="1"/>
  <c r="AH277" i="7" s="1"/>
  <c r="AI277" i="7" a="1"/>
  <c r="AI277" i="7" s="1"/>
  <c r="AJ277" i="7" a="1"/>
  <c r="AJ277" i="7" s="1"/>
  <c r="AK277" i="7" a="1"/>
  <c r="AK277" i="7" s="1"/>
  <c r="AL277" i="7" a="1"/>
  <c r="AL277" i="7" s="1"/>
  <c r="AM277" i="7" a="1"/>
  <c r="AM277" i="7" s="1"/>
  <c r="AN277" i="7" a="1"/>
  <c r="AN277" i="7" s="1"/>
  <c r="AO277" i="7" a="1"/>
  <c r="AO277" i="7" s="1"/>
  <c r="AP277" i="7" a="1"/>
  <c r="AP277" i="7" s="1"/>
  <c r="AQ277" i="7" a="1"/>
  <c r="AQ277" i="7" s="1"/>
  <c r="AR277" i="7" a="1"/>
  <c r="AR277" i="7" s="1"/>
  <c r="AS277" i="7" a="1"/>
  <c r="AS277" i="7" s="1"/>
  <c r="AT277" i="7" a="1"/>
  <c r="AT277" i="7" s="1"/>
  <c r="AU277" i="7" a="1"/>
  <c r="AU277" i="7" s="1"/>
  <c r="AV277" i="7" a="1"/>
  <c r="AV277" i="7" s="1"/>
  <c r="AW277" i="7" a="1"/>
  <c r="AW277" i="7" s="1"/>
  <c r="AX277" i="7" a="1"/>
  <c r="AX277" i="7" s="1"/>
  <c r="AY277" i="7" a="1"/>
  <c r="AY277" i="7" s="1"/>
  <c r="AZ277" i="7" a="1"/>
  <c r="AZ277" i="7" s="1"/>
  <c r="BA277" i="7" a="1"/>
  <c r="BA277" i="7" s="1"/>
  <c r="BB277" i="7" a="1"/>
  <c r="BB277" i="7" s="1"/>
  <c r="BC277" i="7" a="1"/>
  <c r="BC277" i="7" s="1"/>
  <c r="BD277" i="7" a="1"/>
  <c r="BD277" i="7" s="1"/>
  <c r="BE277" i="7" a="1"/>
  <c r="BE277" i="7" s="1"/>
  <c r="BF277" i="7" a="1"/>
  <c r="BF277" i="7" s="1"/>
  <c r="BG277" i="7" a="1"/>
  <c r="BG277" i="7" s="1"/>
  <c r="BH277" i="7" a="1"/>
  <c r="BH277" i="7" s="1"/>
  <c r="BI277" i="7" a="1"/>
  <c r="BI277" i="7" s="1"/>
  <c r="BJ277" i="7" a="1"/>
  <c r="BJ277" i="7" s="1"/>
  <c r="BK277" i="7" a="1"/>
  <c r="BK277" i="7" s="1"/>
  <c r="BL277" i="7" a="1"/>
  <c r="BL277" i="7" s="1"/>
  <c r="BM277" i="7" a="1"/>
  <c r="BM277" i="7" s="1"/>
  <c r="BN277" i="7" a="1"/>
  <c r="BN277" i="7" s="1"/>
  <c r="BO277" i="7" a="1"/>
  <c r="BO277" i="7" s="1"/>
  <c r="BP277" i="7" a="1"/>
  <c r="BP277" i="7" s="1"/>
  <c r="BQ277" i="7" a="1"/>
  <c r="BQ277" i="7" s="1"/>
  <c r="BR277" i="7" a="1"/>
  <c r="BR277" i="7" s="1"/>
  <c r="BS277" i="7" a="1"/>
  <c r="BS277" i="7" s="1"/>
  <c r="BT277" i="7" a="1"/>
  <c r="BT277" i="7" s="1"/>
  <c r="BU277" i="7" a="1"/>
  <c r="BU277" i="7" s="1"/>
  <c r="BV277" i="7" a="1"/>
  <c r="BV277" i="7" s="1"/>
  <c r="BW277" i="7" a="1"/>
  <c r="BW277" i="7" s="1"/>
  <c r="BX277" i="7" a="1"/>
  <c r="BX277" i="7" s="1"/>
  <c r="BY277" i="7" a="1"/>
  <c r="BY277" i="7" s="1"/>
  <c r="BZ277" i="7" a="1"/>
  <c r="BZ277" i="7" s="1"/>
  <c r="CA277" i="7" a="1"/>
  <c r="CA277" i="7" s="1"/>
  <c r="CB277" i="7" a="1"/>
  <c r="CB277" i="7" s="1"/>
  <c r="CC277" i="7" a="1"/>
  <c r="CC277" i="7" s="1"/>
  <c r="CD277" i="7" a="1"/>
  <c r="CD277" i="7" s="1"/>
  <c r="CE277" i="7" a="1"/>
  <c r="CE277" i="7" s="1"/>
  <c r="CF277" i="7" a="1"/>
  <c r="CF277" i="7" s="1"/>
  <c r="CG277" i="7" a="1"/>
  <c r="CG277" i="7" s="1"/>
  <c r="CH277" i="7" a="1"/>
  <c r="CH277" i="7" s="1"/>
  <c r="CI277" i="7" a="1"/>
  <c r="CI277" i="7" s="1"/>
  <c r="CJ277" i="7" a="1"/>
  <c r="CJ277" i="7" s="1"/>
  <c r="CK277" i="7" a="1"/>
  <c r="CK277" i="7" s="1"/>
  <c r="CL277" i="7" a="1"/>
  <c r="CL277" i="7" s="1"/>
  <c r="CM277" i="7" a="1"/>
  <c r="CM277" i="7" s="1"/>
  <c r="W278" i="7" a="1"/>
  <c r="W278" i="7"/>
  <c r="X278" i="7" a="1"/>
  <c r="X278" i="7" s="1"/>
  <c r="Y278" i="7" a="1"/>
  <c r="Y278" i="7" s="1"/>
  <c r="Z278" i="7" a="1"/>
  <c r="Z278" i="7" s="1"/>
  <c r="AA278" i="7" a="1"/>
  <c r="AA278" i="7" s="1"/>
  <c r="AB278" i="7" a="1"/>
  <c r="AB278" i="7" s="1"/>
  <c r="AC278" i="7" a="1"/>
  <c r="AC278" i="7" s="1"/>
  <c r="AD278" i="7" a="1"/>
  <c r="AD278" i="7" s="1"/>
  <c r="AE278" i="7" a="1"/>
  <c r="AE278" i="7" s="1"/>
  <c r="AF278" i="7" a="1"/>
  <c r="AF278" i="7" s="1"/>
  <c r="AG278" i="7" a="1"/>
  <c r="AG278" i="7" s="1"/>
  <c r="AH278" i="7" a="1"/>
  <c r="AH278" i="7" s="1"/>
  <c r="AI278" i="7" a="1"/>
  <c r="AI278" i="7" s="1"/>
  <c r="AJ278" i="7" a="1"/>
  <c r="AJ278" i="7" s="1"/>
  <c r="AK278" i="7" a="1"/>
  <c r="AK278" i="7" s="1"/>
  <c r="AL278" i="7" a="1"/>
  <c r="AL278" i="7" s="1"/>
  <c r="AM278" i="7" a="1"/>
  <c r="AM278" i="7" s="1"/>
  <c r="AN278" i="7" a="1"/>
  <c r="AN278" i="7" s="1"/>
  <c r="AO278" i="7" a="1"/>
  <c r="AO278" i="7" s="1"/>
  <c r="AP278" i="7" a="1"/>
  <c r="AP278" i="7" s="1"/>
  <c r="AQ278" i="7" a="1"/>
  <c r="AQ278" i="7" s="1"/>
  <c r="AR278" i="7" a="1"/>
  <c r="AR278" i="7" s="1"/>
  <c r="AS278" i="7" a="1"/>
  <c r="AS278" i="7" s="1"/>
  <c r="AT278" i="7" a="1"/>
  <c r="AT278" i="7" s="1"/>
  <c r="AU278" i="7" a="1"/>
  <c r="AU278" i="7" s="1"/>
  <c r="AV278" i="7" a="1"/>
  <c r="AV278" i="7" s="1"/>
  <c r="AW278" i="7" a="1"/>
  <c r="AW278" i="7" s="1"/>
  <c r="AX278" i="7" a="1"/>
  <c r="AX278" i="7" s="1"/>
  <c r="AY278" i="7" a="1"/>
  <c r="AY278" i="7" s="1"/>
  <c r="AZ278" i="7" a="1"/>
  <c r="AZ278" i="7" s="1"/>
  <c r="BA278" i="7" a="1"/>
  <c r="BA278" i="7" s="1"/>
  <c r="BB278" i="7" a="1"/>
  <c r="BB278" i="7" s="1"/>
  <c r="BC278" i="7" a="1"/>
  <c r="BC278" i="7" s="1"/>
  <c r="BD278" i="7" a="1"/>
  <c r="BD278" i="7" s="1"/>
  <c r="BE278" i="7" a="1"/>
  <c r="BE278" i="7" s="1"/>
  <c r="BF278" i="7" a="1"/>
  <c r="BF278" i="7" s="1"/>
  <c r="BG278" i="7" a="1"/>
  <c r="BG278" i="7" s="1"/>
  <c r="BH278" i="7" a="1"/>
  <c r="BH278" i="7" s="1"/>
  <c r="BI278" i="7" a="1"/>
  <c r="BI278" i="7" s="1"/>
  <c r="BJ278" i="7" a="1"/>
  <c r="BJ278" i="7" s="1"/>
  <c r="BK278" i="7" a="1"/>
  <c r="BK278" i="7" s="1"/>
  <c r="BL278" i="7" a="1"/>
  <c r="BL278" i="7" s="1"/>
  <c r="BM278" i="7" a="1"/>
  <c r="BM278" i="7" s="1"/>
  <c r="BN278" i="7" a="1"/>
  <c r="BN278" i="7" s="1"/>
  <c r="BO278" i="7" a="1"/>
  <c r="BO278" i="7" s="1"/>
  <c r="BP278" i="7" a="1"/>
  <c r="BP278" i="7" s="1"/>
  <c r="BQ278" i="7" a="1"/>
  <c r="BQ278" i="7" s="1"/>
  <c r="BR278" i="7" a="1"/>
  <c r="BR278" i="7" s="1"/>
  <c r="BS278" i="7" a="1"/>
  <c r="BS278" i="7" s="1"/>
  <c r="BT278" i="7" a="1"/>
  <c r="BT278" i="7" s="1"/>
  <c r="BU278" i="7" a="1"/>
  <c r="BU278" i="7"/>
  <c r="BV278" i="7" a="1"/>
  <c r="BV278" i="7" s="1"/>
  <c r="BW278" i="7" a="1"/>
  <c r="BW278" i="7" s="1"/>
  <c r="BX278" i="7" a="1"/>
  <c r="BX278" i="7" s="1"/>
  <c r="BY278" i="7" a="1"/>
  <c r="BY278" i="7" s="1"/>
  <c r="BZ278" i="7" a="1"/>
  <c r="BZ278" i="7" s="1"/>
  <c r="CA278" i="7" a="1"/>
  <c r="CA278" i="7" s="1"/>
  <c r="CB278" i="7" a="1"/>
  <c r="CB278" i="7" s="1"/>
  <c r="CC278" i="7" a="1"/>
  <c r="CC278" i="7" s="1"/>
  <c r="CD278" i="7" a="1"/>
  <c r="CD278" i="7" s="1"/>
  <c r="CE278" i="7" a="1"/>
  <c r="CE278" i="7" s="1"/>
  <c r="CF278" i="7" a="1"/>
  <c r="CF278" i="7" s="1"/>
  <c r="CG278" i="7" a="1"/>
  <c r="CG278" i="7" s="1"/>
  <c r="CH278" i="7" a="1"/>
  <c r="CH278" i="7" s="1"/>
  <c r="CI278" i="7" a="1"/>
  <c r="CI278" i="7" s="1"/>
  <c r="CJ278" i="7" a="1"/>
  <c r="CJ278" i="7" s="1"/>
  <c r="CK278" i="7" a="1"/>
  <c r="CK278" i="7" s="1"/>
  <c r="CL278" i="7" a="1"/>
  <c r="CL278" i="7" s="1"/>
  <c r="CM278" i="7" a="1"/>
  <c r="CM278" i="7" s="1"/>
  <c r="W279" i="7" a="1"/>
  <c r="W279" i="7" s="1"/>
  <c r="X279" i="7" a="1"/>
  <c r="X279" i="7" s="1"/>
  <c r="Y279" i="7" a="1"/>
  <c r="Y279" i="7" s="1"/>
  <c r="Z279" i="7" a="1"/>
  <c r="Z279" i="7" s="1"/>
  <c r="AA279" i="7" a="1"/>
  <c r="AA279" i="7" s="1"/>
  <c r="AB279" i="7" a="1"/>
  <c r="AB279" i="7" s="1"/>
  <c r="AC279" i="7" a="1"/>
  <c r="AC279" i="7" s="1"/>
  <c r="AD279" i="7" a="1"/>
  <c r="AD279" i="7" s="1"/>
  <c r="AE279" i="7" a="1"/>
  <c r="AE279" i="7" s="1"/>
  <c r="AF279" i="7" a="1"/>
  <c r="AF279" i="7" s="1"/>
  <c r="AG279" i="7" a="1"/>
  <c r="AG279" i="7" s="1"/>
  <c r="AH279" i="7" a="1"/>
  <c r="AH279" i="7" s="1"/>
  <c r="AI279" i="7" a="1"/>
  <c r="AI279" i="7" s="1"/>
  <c r="AJ279" i="7" a="1"/>
  <c r="AJ279" i="7" s="1"/>
  <c r="AK279" i="7" a="1"/>
  <c r="AK279" i="7" s="1"/>
  <c r="AL279" i="7" a="1"/>
  <c r="AL279" i="7" s="1"/>
  <c r="AM279" i="7" a="1"/>
  <c r="AM279" i="7" s="1"/>
  <c r="AN279" i="7" a="1"/>
  <c r="AN279" i="7" s="1"/>
  <c r="AO279" i="7" a="1"/>
  <c r="AO279" i="7" s="1"/>
  <c r="AP279" i="7" a="1"/>
  <c r="AP279" i="7" s="1"/>
  <c r="AQ279" i="7" a="1"/>
  <c r="AQ279" i="7" s="1"/>
  <c r="AR279" i="7" a="1"/>
  <c r="AR279" i="7" s="1"/>
  <c r="AS279" i="7" a="1"/>
  <c r="AS279" i="7" s="1"/>
  <c r="AT279" i="7" a="1"/>
  <c r="AT279" i="7" s="1"/>
  <c r="AU279" i="7" a="1"/>
  <c r="AU279" i="7" s="1"/>
  <c r="AV279" i="7" a="1"/>
  <c r="AV279" i="7" s="1"/>
  <c r="AW279" i="7" a="1"/>
  <c r="AW279" i="7" s="1"/>
  <c r="AX279" i="7" a="1"/>
  <c r="AX279" i="7" s="1"/>
  <c r="AY279" i="7" a="1"/>
  <c r="AY279" i="7" s="1"/>
  <c r="AZ279" i="7" a="1"/>
  <c r="AZ279" i="7" s="1"/>
  <c r="BA279" i="7" a="1"/>
  <c r="BA279" i="7" s="1"/>
  <c r="BB279" i="7" a="1"/>
  <c r="BB279" i="7" s="1"/>
  <c r="BC279" i="7" a="1"/>
  <c r="BC279" i="7" s="1"/>
  <c r="BD279" i="7" a="1"/>
  <c r="BD279" i="7" s="1"/>
  <c r="BE279" i="7" a="1"/>
  <c r="BE279" i="7" s="1"/>
  <c r="BF279" i="7" a="1"/>
  <c r="BF279" i="7" s="1"/>
  <c r="BG279" i="7" a="1"/>
  <c r="BG279" i="7" s="1"/>
  <c r="BH279" i="7" a="1"/>
  <c r="BH279" i="7" s="1"/>
  <c r="BI279" i="7" a="1"/>
  <c r="BI279" i="7" s="1"/>
  <c r="BJ279" i="7" a="1"/>
  <c r="BJ279" i="7" s="1"/>
  <c r="BK279" i="7" a="1"/>
  <c r="BK279" i="7" s="1"/>
  <c r="BL279" i="7" a="1"/>
  <c r="BL279" i="7" s="1"/>
  <c r="BM279" i="7" a="1"/>
  <c r="BM279" i="7" s="1"/>
  <c r="BN279" i="7" a="1"/>
  <c r="BN279" i="7" s="1"/>
  <c r="BO279" i="7" a="1"/>
  <c r="BO279" i="7" s="1"/>
  <c r="BP279" i="7" a="1"/>
  <c r="BP279" i="7" s="1"/>
  <c r="BQ279" i="7" a="1"/>
  <c r="BQ279" i="7" s="1"/>
  <c r="BR279" i="7" a="1"/>
  <c r="BR279" i="7" s="1"/>
  <c r="BS279" i="7" a="1"/>
  <c r="BS279" i="7" s="1"/>
  <c r="BT279" i="7" a="1"/>
  <c r="BT279" i="7" s="1"/>
  <c r="BU279" i="7" a="1"/>
  <c r="BU279" i="7" s="1"/>
  <c r="BV279" i="7" a="1"/>
  <c r="BV279" i="7" s="1"/>
  <c r="BW279" i="7" a="1"/>
  <c r="BW279" i="7" s="1"/>
  <c r="BX279" i="7" a="1"/>
  <c r="BX279" i="7" s="1"/>
  <c r="BY279" i="7" a="1"/>
  <c r="BY279" i="7" s="1"/>
  <c r="BZ279" i="7" a="1"/>
  <c r="BZ279" i="7" s="1"/>
  <c r="CA279" i="7" a="1"/>
  <c r="CA279" i="7" s="1"/>
  <c r="CB279" i="7" a="1"/>
  <c r="CB279" i="7" s="1"/>
  <c r="CC279" i="7" a="1"/>
  <c r="CC279" i="7" s="1"/>
  <c r="CD279" i="7" a="1"/>
  <c r="CD279" i="7" s="1"/>
  <c r="CE279" i="7" a="1"/>
  <c r="CE279" i="7" s="1"/>
  <c r="CF279" i="7" a="1"/>
  <c r="CF279" i="7" s="1"/>
  <c r="CG279" i="7" a="1"/>
  <c r="CG279" i="7" s="1"/>
  <c r="CH279" i="7" a="1"/>
  <c r="CH279" i="7" s="1"/>
  <c r="CI279" i="7" a="1"/>
  <c r="CI279" i="7" s="1"/>
  <c r="CJ279" i="7" a="1"/>
  <c r="CJ279" i="7" s="1"/>
  <c r="CK279" i="7" a="1"/>
  <c r="CK279" i="7" s="1"/>
  <c r="CL279" i="7" a="1"/>
  <c r="CL279" i="7" s="1"/>
  <c r="CM279" i="7" a="1"/>
  <c r="CM279" i="7" s="1"/>
  <c r="W280" i="7" a="1"/>
  <c r="W280" i="7" s="1"/>
  <c r="X280" i="7" a="1"/>
  <c r="X280" i="7" s="1"/>
  <c r="Y280" i="7" a="1"/>
  <c r="Y280" i="7" s="1"/>
  <c r="Z280" i="7" a="1"/>
  <c r="Z280" i="7" s="1"/>
  <c r="AA280" i="7" a="1"/>
  <c r="AA280" i="7" s="1"/>
  <c r="AB280" i="7" a="1"/>
  <c r="AB280" i="7" s="1"/>
  <c r="AC280" i="7" a="1"/>
  <c r="AC280" i="7" s="1"/>
  <c r="AD280" i="7" a="1"/>
  <c r="AD280" i="7" s="1"/>
  <c r="AE280" i="7" a="1"/>
  <c r="AE280" i="7" s="1"/>
  <c r="AF280" i="7" a="1"/>
  <c r="AF280" i="7" s="1"/>
  <c r="AG280" i="7" a="1"/>
  <c r="AG280" i="7" s="1"/>
  <c r="AH280" i="7" a="1"/>
  <c r="AH280" i="7" s="1"/>
  <c r="AI280" i="7" a="1"/>
  <c r="AI280" i="7" s="1"/>
  <c r="AJ280" i="7" a="1"/>
  <c r="AJ280" i="7" s="1"/>
  <c r="AK280" i="7" a="1"/>
  <c r="AK280" i="7" s="1"/>
  <c r="AL280" i="7" a="1"/>
  <c r="AL280" i="7" s="1"/>
  <c r="AM280" i="7" a="1"/>
  <c r="AM280" i="7" s="1"/>
  <c r="AN280" i="7" a="1"/>
  <c r="AN280" i="7" s="1"/>
  <c r="AO280" i="7" a="1"/>
  <c r="AO280" i="7" s="1"/>
  <c r="AP280" i="7" a="1"/>
  <c r="AP280" i="7" s="1"/>
  <c r="AQ280" i="7" a="1"/>
  <c r="AQ280" i="7" s="1"/>
  <c r="AR280" i="7" a="1"/>
  <c r="AR280" i="7" s="1"/>
  <c r="AS280" i="7" a="1"/>
  <c r="AS280" i="7" s="1"/>
  <c r="AT280" i="7" a="1"/>
  <c r="AT280" i="7" s="1"/>
  <c r="AU280" i="7" a="1"/>
  <c r="AU280" i="7" s="1"/>
  <c r="AV280" i="7" a="1"/>
  <c r="AV280" i="7" s="1"/>
  <c r="AW280" i="7" a="1"/>
  <c r="AW280" i="7" s="1"/>
  <c r="AX280" i="7" a="1"/>
  <c r="AX280" i="7" s="1"/>
  <c r="AY280" i="7" a="1"/>
  <c r="AY280" i="7" s="1"/>
  <c r="AZ280" i="7" a="1"/>
  <c r="AZ280" i="7"/>
  <c r="BA280" i="7" a="1"/>
  <c r="BA280" i="7" s="1"/>
  <c r="BB280" i="7" a="1"/>
  <c r="BB280" i="7" s="1"/>
  <c r="BC280" i="7" a="1"/>
  <c r="BC280" i="7" s="1"/>
  <c r="BD280" i="7" a="1"/>
  <c r="BD280" i="7" s="1"/>
  <c r="BE280" i="7" a="1"/>
  <c r="BE280" i="7" s="1"/>
  <c r="BF280" i="7" a="1"/>
  <c r="BF280" i="7" s="1"/>
  <c r="BG280" i="7" a="1"/>
  <c r="BG280" i="7" s="1"/>
  <c r="BH280" i="7" a="1"/>
  <c r="BH280" i="7" s="1"/>
  <c r="BI280" i="7" a="1"/>
  <c r="BI280" i="7" s="1"/>
  <c r="BJ280" i="7" a="1"/>
  <c r="BJ280" i="7" s="1"/>
  <c r="BK280" i="7" a="1"/>
  <c r="BK280" i="7" s="1"/>
  <c r="BL280" i="7" a="1"/>
  <c r="BL280" i="7" s="1"/>
  <c r="BM280" i="7" a="1"/>
  <c r="BM280" i="7" s="1"/>
  <c r="BN280" i="7" a="1"/>
  <c r="BN280" i="7" s="1"/>
  <c r="BO280" i="7" a="1"/>
  <c r="BO280" i="7" s="1"/>
  <c r="BP280" i="7" a="1"/>
  <c r="BP280" i="7" s="1"/>
  <c r="BQ280" i="7" a="1"/>
  <c r="BQ280" i="7" s="1"/>
  <c r="BR280" i="7" a="1"/>
  <c r="BR280" i="7" s="1"/>
  <c r="BS280" i="7" a="1"/>
  <c r="BS280" i="7" s="1"/>
  <c r="BT280" i="7" a="1"/>
  <c r="BT280" i="7" s="1"/>
  <c r="BU280" i="7" a="1"/>
  <c r="BU280" i="7" s="1"/>
  <c r="BV280" i="7" a="1"/>
  <c r="BV280" i="7" s="1"/>
  <c r="BW280" i="7" a="1"/>
  <c r="BW280" i="7" s="1"/>
  <c r="BX280" i="7" a="1"/>
  <c r="BX280" i="7" s="1"/>
  <c r="BY280" i="7" a="1"/>
  <c r="BY280" i="7" s="1"/>
  <c r="BZ280" i="7" a="1"/>
  <c r="BZ280" i="7" s="1"/>
  <c r="CA280" i="7" a="1"/>
  <c r="CA280" i="7" s="1"/>
  <c r="CB280" i="7" a="1"/>
  <c r="CB280" i="7" s="1"/>
  <c r="CC280" i="7" a="1"/>
  <c r="CC280" i="7" s="1"/>
  <c r="CD280" i="7" a="1"/>
  <c r="CD280" i="7" s="1"/>
  <c r="CE280" i="7" a="1"/>
  <c r="CE280" i="7" s="1"/>
  <c r="CF280" i="7" a="1"/>
  <c r="CF280" i="7" s="1"/>
  <c r="CG280" i="7" a="1"/>
  <c r="CG280" i="7" s="1"/>
  <c r="CH280" i="7" a="1"/>
  <c r="CH280" i="7" s="1"/>
  <c r="CI280" i="7" a="1"/>
  <c r="CI280" i="7" s="1"/>
  <c r="CJ280" i="7" a="1"/>
  <c r="CJ280" i="7" s="1"/>
  <c r="CK280" i="7" a="1"/>
  <c r="CK280" i="7" s="1"/>
  <c r="CL280" i="7" a="1"/>
  <c r="CL280" i="7" s="1"/>
  <c r="CM280" i="7" a="1"/>
  <c r="CM280" i="7" s="1"/>
  <c r="W281" i="7" a="1"/>
  <c r="W281" i="7" s="1"/>
  <c r="X281" i="7" a="1"/>
  <c r="X281" i="7" s="1"/>
  <c r="Y281" i="7" a="1"/>
  <c r="Y281" i="7" s="1"/>
  <c r="Z281" i="7" a="1"/>
  <c r="Z281" i="7"/>
  <c r="AA281" i="7" a="1"/>
  <c r="AA281" i="7" s="1"/>
  <c r="AB281" i="7" a="1"/>
  <c r="AB281" i="7" s="1"/>
  <c r="AC281" i="7" a="1"/>
  <c r="AC281" i="7" s="1"/>
  <c r="AD281" i="7" a="1"/>
  <c r="AD281" i="7" s="1"/>
  <c r="AE281" i="7" a="1"/>
  <c r="AE281" i="7" s="1"/>
  <c r="AF281" i="7" a="1"/>
  <c r="AF281" i="7" s="1"/>
  <c r="AG281" i="7" a="1"/>
  <c r="AG281" i="7" s="1"/>
  <c r="AH281" i="7" a="1"/>
  <c r="AH281" i="7" s="1"/>
  <c r="AI281" i="7" a="1"/>
  <c r="AI281" i="7" s="1"/>
  <c r="AJ281" i="7" a="1"/>
  <c r="AJ281" i="7" s="1"/>
  <c r="AK281" i="7" a="1"/>
  <c r="AK281" i="7" s="1"/>
  <c r="AL281" i="7" a="1"/>
  <c r="AL281" i="7" s="1"/>
  <c r="AM281" i="7" a="1"/>
  <c r="AM281" i="7" s="1"/>
  <c r="AN281" i="7" a="1"/>
  <c r="AN281" i="7" s="1"/>
  <c r="AO281" i="7" a="1"/>
  <c r="AO281" i="7" s="1"/>
  <c r="AP281" i="7" a="1"/>
  <c r="AP281" i="7" s="1"/>
  <c r="AQ281" i="7" a="1"/>
  <c r="AQ281" i="7" s="1"/>
  <c r="AR281" i="7" a="1"/>
  <c r="AR281" i="7" s="1"/>
  <c r="AS281" i="7" a="1"/>
  <c r="AS281" i="7" s="1"/>
  <c r="AT281" i="7" a="1"/>
  <c r="AT281" i="7" s="1"/>
  <c r="AU281" i="7" a="1"/>
  <c r="AU281" i="7" s="1"/>
  <c r="AV281" i="7" a="1"/>
  <c r="AV281" i="7" s="1"/>
  <c r="AW281" i="7" a="1"/>
  <c r="AW281" i="7" s="1"/>
  <c r="AX281" i="7" a="1"/>
  <c r="AX281" i="7" s="1"/>
  <c r="AY281" i="7" a="1"/>
  <c r="AY281" i="7" s="1"/>
  <c r="AZ281" i="7" a="1"/>
  <c r="AZ281" i="7" s="1"/>
  <c r="BA281" i="7" a="1"/>
  <c r="BA281" i="7" s="1"/>
  <c r="BB281" i="7" a="1"/>
  <c r="BB281" i="7" s="1"/>
  <c r="BC281" i="7" a="1"/>
  <c r="BC281" i="7" s="1"/>
  <c r="BD281" i="7" a="1"/>
  <c r="BD281" i="7" s="1"/>
  <c r="BE281" i="7" a="1"/>
  <c r="BE281" i="7" s="1"/>
  <c r="BF281" i="7" a="1"/>
  <c r="BF281" i="7" s="1"/>
  <c r="BG281" i="7" a="1"/>
  <c r="BG281" i="7" s="1"/>
  <c r="BH281" i="7" a="1"/>
  <c r="BH281" i="7" s="1"/>
  <c r="BI281" i="7" a="1"/>
  <c r="BI281" i="7" s="1"/>
  <c r="BJ281" i="7" a="1"/>
  <c r="BJ281" i="7" s="1"/>
  <c r="BK281" i="7" a="1"/>
  <c r="BK281" i="7" s="1"/>
  <c r="BL281" i="7" a="1"/>
  <c r="BL281" i="7" s="1"/>
  <c r="BM281" i="7" a="1"/>
  <c r="BM281" i="7" s="1"/>
  <c r="BN281" i="7" a="1"/>
  <c r="BN281" i="7" s="1"/>
  <c r="BO281" i="7" a="1"/>
  <c r="BO281" i="7"/>
  <c r="BP281" i="7" a="1"/>
  <c r="BP281" i="7" s="1"/>
  <c r="BQ281" i="7" a="1"/>
  <c r="BQ281" i="7" s="1"/>
  <c r="BR281" i="7" a="1"/>
  <c r="BR281" i="7" s="1"/>
  <c r="BS281" i="7" a="1"/>
  <c r="BS281" i="7" s="1"/>
  <c r="BT281" i="7" a="1"/>
  <c r="BT281" i="7" s="1"/>
  <c r="BU281" i="7" a="1"/>
  <c r="BU281" i="7" s="1"/>
  <c r="BV281" i="7" a="1"/>
  <c r="BV281" i="7" s="1"/>
  <c r="BW281" i="7" a="1"/>
  <c r="BW281" i="7" s="1"/>
  <c r="BX281" i="7" a="1"/>
  <c r="BX281" i="7" s="1"/>
  <c r="BY281" i="7" a="1"/>
  <c r="BY281" i="7" s="1"/>
  <c r="BZ281" i="7" a="1"/>
  <c r="BZ281" i="7" s="1"/>
  <c r="CA281" i="7" a="1"/>
  <c r="CA281" i="7" s="1"/>
  <c r="CB281" i="7" a="1"/>
  <c r="CB281" i="7" s="1"/>
  <c r="CC281" i="7" a="1"/>
  <c r="CC281" i="7" s="1"/>
  <c r="CD281" i="7" a="1"/>
  <c r="CD281" i="7" s="1"/>
  <c r="CE281" i="7" a="1"/>
  <c r="CE281" i="7" s="1"/>
  <c r="CF281" i="7" a="1"/>
  <c r="CF281" i="7" s="1"/>
  <c r="CG281" i="7" a="1"/>
  <c r="CG281" i="7" s="1"/>
  <c r="CH281" i="7" a="1"/>
  <c r="CH281" i="7" s="1"/>
  <c r="CI281" i="7" a="1"/>
  <c r="CI281" i="7" s="1"/>
  <c r="CJ281" i="7" a="1"/>
  <c r="CJ281" i="7" s="1"/>
  <c r="CK281" i="7" a="1"/>
  <c r="CK281" i="7" s="1"/>
  <c r="CL281" i="7" a="1"/>
  <c r="CL281" i="7" s="1"/>
  <c r="CM281" i="7" a="1"/>
  <c r="CM281" i="7" s="1"/>
  <c r="W282" i="7" a="1"/>
  <c r="W282" i="7" s="1"/>
  <c r="X282" i="7" a="1"/>
  <c r="X282" i="7" s="1"/>
  <c r="Y282" i="7" a="1"/>
  <c r="Y282" i="7"/>
  <c r="Z282" i="7" a="1"/>
  <c r="Z282" i="7" s="1"/>
  <c r="AA282" i="7" a="1"/>
  <c r="AA282" i="7" s="1"/>
  <c r="AB282" i="7" a="1"/>
  <c r="AB282" i="7" s="1"/>
  <c r="AC282" i="7" a="1"/>
  <c r="AC282" i="7" s="1"/>
  <c r="AD282" i="7" a="1"/>
  <c r="AD282" i="7" s="1"/>
  <c r="AE282" i="7" a="1"/>
  <c r="AE282" i="7" s="1"/>
  <c r="AF282" i="7" a="1"/>
  <c r="AF282" i="7" s="1"/>
  <c r="AG282" i="7" a="1"/>
  <c r="AG282" i="7" s="1"/>
  <c r="AH282" i="7" a="1"/>
  <c r="AH282" i="7" s="1"/>
  <c r="AI282" i="7" a="1"/>
  <c r="AI282" i="7" s="1"/>
  <c r="AJ282" i="7" a="1"/>
  <c r="AJ282" i="7" s="1"/>
  <c r="AK282" i="7" a="1"/>
  <c r="AK282" i="7" s="1"/>
  <c r="AL282" i="7" a="1"/>
  <c r="AL282" i="7" s="1"/>
  <c r="AM282" i="7" a="1"/>
  <c r="AM282" i="7" s="1"/>
  <c r="AN282" i="7" a="1"/>
  <c r="AN282" i="7" s="1"/>
  <c r="AO282" i="7" a="1"/>
  <c r="AO282" i="7" s="1"/>
  <c r="AP282" i="7" a="1"/>
  <c r="AP282" i="7" s="1"/>
  <c r="AQ282" i="7" a="1"/>
  <c r="AQ282" i="7" s="1"/>
  <c r="AR282" i="7" a="1"/>
  <c r="AR282" i="7" s="1"/>
  <c r="AS282" i="7" a="1"/>
  <c r="AS282" i="7" s="1"/>
  <c r="AT282" i="7" a="1"/>
  <c r="AT282" i="7" s="1"/>
  <c r="AU282" i="7" a="1"/>
  <c r="AU282" i="7" s="1"/>
  <c r="AV282" i="7" a="1"/>
  <c r="AV282" i="7" s="1"/>
  <c r="AW282" i="7" a="1"/>
  <c r="AW282" i="7" s="1"/>
  <c r="AX282" i="7" a="1"/>
  <c r="AX282" i="7" s="1"/>
  <c r="AY282" i="7" a="1"/>
  <c r="AY282" i="7" s="1"/>
  <c r="AZ282" i="7" a="1"/>
  <c r="AZ282" i="7" s="1"/>
  <c r="BA282" i="7" a="1"/>
  <c r="BA282" i="7" s="1"/>
  <c r="BB282" i="7" a="1"/>
  <c r="BB282" i="7" s="1"/>
  <c r="BC282" i="7" a="1"/>
  <c r="BC282" i="7" s="1"/>
  <c r="BD282" i="7" a="1"/>
  <c r="BD282" i="7" s="1"/>
  <c r="BE282" i="7" a="1"/>
  <c r="BE282" i="7" s="1"/>
  <c r="BF282" i="7" a="1"/>
  <c r="BF282" i="7" s="1"/>
  <c r="BG282" i="7" a="1"/>
  <c r="BG282" i="7" s="1"/>
  <c r="BH282" i="7" a="1"/>
  <c r="BH282" i="7" s="1"/>
  <c r="BI282" i="7" a="1"/>
  <c r="BI282" i="7" s="1"/>
  <c r="BJ282" i="7" a="1"/>
  <c r="BJ282" i="7" s="1"/>
  <c r="BK282" i="7" a="1"/>
  <c r="BK282" i="7" s="1"/>
  <c r="BL282" i="7" a="1"/>
  <c r="BL282" i="7" s="1"/>
  <c r="BM282" i="7" a="1"/>
  <c r="BM282" i="7" s="1"/>
  <c r="BN282" i="7" a="1"/>
  <c r="BN282" i="7" s="1"/>
  <c r="BO282" i="7" a="1"/>
  <c r="BO282" i="7" s="1"/>
  <c r="BP282" i="7" a="1"/>
  <c r="BP282" i="7" s="1"/>
  <c r="BQ282" i="7" a="1"/>
  <c r="BQ282" i="7" s="1"/>
  <c r="BR282" i="7" a="1"/>
  <c r="BR282" i="7" s="1"/>
  <c r="BS282" i="7" a="1"/>
  <c r="BS282" i="7" s="1"/>
  <c r="BT282" i="7" a="1"/>
  <c r="BT282" i="7" s="1"/>
  <c r="BU282" i="7" a="1"/>
  <c r="BU282" i="7" s="1"/>
  <c r="BV282" i="7" a="1"/>
  <c r="BV282" i="7" s="1"/>
  <c r="BW282" i="7" a="1"/>
  <c r="BW282" i="7" s="1"/>
  <c r="BX282" i="7" a="1"/>
  <c r="BX282" i="7" s="1"/>
  <c r="BY282" i="7" a="1"/>
  <c r="BY282" i="7" s="1"/>
  <c r="BZ282" i="7" a="1"/>
  <c r="BZ282" i="7" s="1"/>
  <c r="CA282" i="7" a="1"/>
  <c r="CA282" i="7" s="1"/>
  <c r="CB282" i="7" a="1"/>
  <c r="CB282" i="7" s="1"/>
  <c r="CC282" i="7" a="1"/>
  <c r="CC282" i="7" s="1"/>
  <c r="CD282" i="7" a="1"/>
  <c r="CD282" i="7" s="1"/>
  <c r="CE282" i="7" a="1"/>
  <c r="CE282" i="7" s="1"/>
  <c r="CF282" i="7" a="1"/>
  <c r="CF282" i="7" s="1"/>
  <c r="CG282" i="7" a="1"/>
  <c r="CG282" i="7" s="1"/>
  <c r="CH282" i="7" a="1"/>
  <c r="CH282" i="7" s="1"/>
  <c r="CI282" i="7" a="1"/>
  <c r="CI282" i="7" s="1"/>
  <c r="CJ282" i="7" a="1"/>
  <c r="CJ282" i="7" s="1"/>
  <c r="CK282" i="7" a="1"/>
  <c r="CK282" i="7" s="1"/>
  <c r="CL282" i="7" a="1"/>
  <c r="CL282" i="7" s="1"/>
  <c r="CM282" i="7" a="1"/>
  <c r="CM282" i="7" s="1"/>
  <c r="W283" i="7" a="1"/>
  <c r="W283" i="7" s="1"/>
  <c r="X283" i="7" a="1"/>
  <c r="X283" i="7" s="1"/>
  <c r="Y283" i="7" a="1"/>
  <c r="Y283" i="7" s="1"/>
  <c r="Z283" i="7" a="1"/>
  <c r="Z283" i="7" s="1"/>
  <c r="AA283" i="7" a="1"/>
  <c r="AA283" i="7" s="1"/>
  <c r="AB283" i="7" a="1"/>
  <c r="AB283" i="7" s="1"/>
  <c r="AC283" i="7" a="1"/>
  <c r="AC283" i="7" s="1"/>
  <c r="AD283" i="7" a="1"/>
  <c r="AD283" i="7" s="1"/>
  <c r="AE283" i="7" a="1"/>
  <c r="AE283" i="7" s="1"/>
  <c r="AF283" i="7" a="1"/>
  <c r="AF283" i="7" s="1"/>
  <c r="AG283" i="7" a="1"/>
  <c r="AG283" i="7" s="1"/>
  <c r="AH283" i="7" a="1"/>
  <c r="AH283" i="7" s="1"/>
  <c r="AI283" i="7" a="1"/>
  <c r="AI283" i="7" s="1"/>
  <c r="AJ283" i="7" a="1"/>
  <c r="AJ283" i="7" s="1"/>
  <c r="AK283" i="7" a="1"/>
  <c r="AK283" i="7" s="1"/>
  <c r="AL283" i="7" a="1"/>
  <c r="AL283" i="7" s="1"/>
  <c r="AM283" i="7" a="1"/>
  <c r="AM283" i="7" s="1"/>
  <c r="AN283" i="7" a="1"/>
  <c r="AN283" i="7" s="1"/>
  <c r="AO283" i="7" a="1"/>
  <c r="AO283" i="7" s="1"/>
  <c r="AP283" i="7" a="1"/>
  <c r="AP283" i="7" s="1"/>
  <c r="AQ283" i="7" a="1"/>
  <c r="AQ283" i="7" s="1"/>
  <c r="AR283" i="7" a="1"/>
  <c r="AR283" i="7" s="1"/>
  <c r="AS283" i="7" a="1"/>
  <c r="AS283" i="7" s="1"/>
  <c r="AT283" i="7" a="1"/>
  <c r="AT283" i="7" s="1"/>
  <c r="AU283" i="7" a="1"/>
  <c r="AU283" i="7" s="1"/>
  <c r="AV283" i="7" a="1"/>
  <c r="AV283" i="7" s="1"/>
  <c r="AW283" i="7" a="1"/>
  <c r="AW283" i="7" s="1"/>
  <c r="AX283" i="7" a="1"/>
  <c r="AX283" i="7" s="1"/>
  <c r="AY283" i="7" a="1"/>
  <c r="AY283" i="7" s="1"/>
  <c r="AZ283" i="7" a="1"/>
  <c r="AZ283" i="7" s="1"/>
  <c r="BA283" i="7" a="1"/>
  <c r="BA283" i="7" s="1"/>
  <c r="BB283" i="7" a="1"/>
  <c r="BB283" i="7" s="1"/>
  <c r="BC283" i="7" a="1"/>
  <c r="BC283" i="7" s="1"/>
  <c r="BD283" i="7" a="1"/>
  <c r="BD283" i="7" s="1"/>
  <c r="BE283" i="7" a="1"/>
  <c r="BE283" i="7" s="1"/>
  <c r="BF283" i="7" a="1"/>
  <c r="BF283" i="7" s="1"/>
  <c r="BG283" i="7" a="1"/>
  <c r="BG283" i="7" s="1"/>
  <c r="BH283" i="7" a="1"/>
  <c r="BH283" i="7" s="1"/>
  <c r="BI283" i="7" a="1"/>
  <c r="BI283" i="7" s="1"/>
  <c r="BJ283" i="7" a="1"/>
  <c r="BJ283" i="7" s="1"/>
  <c r="BK283" i="7" a="1"/>
  <c r="BK283" i="7" s="1"/>
  <c r="BL283" i="7" a="1"/>
  <c r="BL283" i="7" s="1"/>
  <c r="BM283" i="7" a="1"/>
  <c r="BM283" i="7" s="1"/>
  <c r="BN283" i="7" a="1"/>
  <c r="BN283" i="7" s="1"/>
  <c r="BO283" i="7" a="1"/>
  <c r="BO283" i="7" s="1"/>
  <c r="BP283" i="7" a="1"/>
  <c r="BP283" i="7" s="1"/>
  <c r="BQ283" i="7" a="1"/>
  <c r="BQ283" i="7" s="1"/>
  <c r="BR283" i="7" a="1"/>
  <c r="BR283" i="7" s="1"/>
  <c r="BS283" i="7" a="1"/>
  <c r="BS283" i="7" s="1"/>
  <c r="BT283" i="7" a="1"/>
  <c r="BT283" i="7" s="1"/>
  <c r="BU283" i="7" a="1"/>
  <c r="BU283" i="7" s="1"/>
  <c r="BV283" i="7" a="1"/>
  <c r="BV283" i="7" s="1"/>
  <c r="BW283" i="7" a="1"/>
  <c r="BW283" i="7" s="1"/>
  <c r="BX283" i="7" a="1"/>
  <c r="BX283" i="7" s="1"/>
  <c r="BY283" i="7" a="1"/>
  <c r="BY283" i="7" s="1"/>
  <c r="BZ283" i="7" a="1"/>
  <c r="BZ283" i="7" s="1"/>
  <c r="CA283" i="7" a="1"/>
  <c r="CA283" i="7" s="1"/>
  <c r="CB283" i="7" a="1"/>
  <c r="CB283" i="7" s="1"/>
  <c r="CC283" i="7" a="1"/>
  <c r="CC283" i="7" s="1"/>
  <c r="CD283" i="7" a="1"/>
  <c r="CD283" i="7" s="1"/>
  <c r="CE283" i="7" a="1"/>
  <c r="CE283" i="7" s="1"/>
  <c r="CF283" i="7" a="1"/>
  <c r="CF283" i="7" s="1"/>
  <c r="CG283" i="7" a="1"/>
  <c r="CG283" i="7" s="1"/>
  <c r="CH283" i="7" a="1"/>
  <c r="CH283" i="7" s="1"/>
  <c r="CI283" i="7" a="1"/>
  <c r="CI283" i="7" s="1"/>
  <c r="CJ283" i="7" a="1"/>
  <c r="CJ283" i="7" s="1"/>
  <c r="CK283" i="7" a="1"/>
  <c r="CK283" i="7" s="1"/>
  <c r="CL283" i="7" a="1"/>
  <c r="CL283" i="7" s="1"/>
  <c r="CM283" i="7" a="1"/>
  <c r="CM283" i="7" s="1"/>
  <c r="W284" i="7" a="1"/>
  <c r="W284" i="7" s="1"/>
  <c r="X284" i="7" a="1"/>
  <c r="X284" i="7" s="1"/>
  <c r="Y284" i="7" a="1"/>
  <c r="Y284" i="7" s="1"/>
  <c r="Z284" i="7" a="1"/>
  <c r="Z284" i="7" s="1"/>
  <c r="AA284" i="7" a="1"/>
  <c r="AA284" i="7" s="1"/>
  <c r="AB284" i="7" a="1"/>
  <c r="AB284" i="7" s="1"/>
  <c r="AC284" i="7" a="1"/>
  <c r="AC284" i="7" s="1"/>
  <c r="AD284" i="7" a="1"/>
  <c r="AD284" i="7" s="1"/>
  <c r="AE284" i="7" a="1"/>
  <c r="AE284" i="7" s="1"/>
  <c r="AF284" i="7" a="1"/>
  <c r="AF284" i="7" s="1"/>
  <c r="AG284" i="7" a="1"/>
  <c r="AG284" i="7" s="1"/>
  <c r="AH284" i="7" a="1"/>
  <c r="AH284" i="7" s="1"/>
  <c r="AI284" i="7" a="1"/>
  <c r="AI284" i="7" s="1"/>
  <c r="AJ284" i="7" a="1"/>
  <c r="AJ284" i="7" s="1"/>
  <c r="AK284" i="7" a="1"/>
  <c r="AK284" i="7" s="1"/>
  <c r="AL284" i="7" a="1"/>
  <c r="AL284" i="7" s="1"/>
  <c r="AM284" i="7" a="1"/>
  <c r="AM284" i="7" s="1"/>
  <c r="AN284" i="7" a="1"/>
  <c r="AN284" i="7" s="1"/>
  <c r="AO284" i="7" a="1"/>
  <c r="AO284" i="7" s="1"/>
  <c r="AP284" i="7" a="1"/>
  <c r="AP284" i="7" s="1"/>
  <c r="AQ284" i="7" a="1"/>
  <c r="AQ284" i="7" s="1"/>
  <c r="AR284" i="7" a="1"/>
  <c r="AR284" i="7" s="1"/>
  <c r="AS284" i="7" a="1"/>
  <c r="AS284" i="7" s="1"/>
  <c r="AT284" i="7" a="1"/>
  <c r="AT284" i="7" s="1"/>
  <c r="AU284" i="7" a="1"/>
  <c r="AU284" i="7" s="1"/>
  <c r="AV284" i="7" a="1"/>
  <c r="AV284" i="7" s="1"/>
  <c r="AW284" i="7" a="1"/>
  <c r="AW284" i="7" s="1"/>
  <c r="AX284" i="7" a="1"/>
  <c r="AX284" i="7" s="1"/>
  <c r="AY284" i="7" a="1"/>
  <c r="AY284" i="7" s="1"/>
  <c r="AZ284" i="7" a="1"/>
  <c r="AZ284" i="7" s="1"/>
  <c r="BA284" i="7" a="1"/>
  <c r="BA284" i="7" s="1"/>
  <c r="BB284" i="7" a="1"/>
  <c r="BB284" i="7" s="1"/>
  <c r="BC284" i="7" a="1"/>
  <c r="BC284" i="7" s="1"/>
  <c r="BD284" i="7" a="1"/>
  <c r="BD284" i="7" s="1"/>
  <c r="BE284" i="7" a="1"/>
  <c r="BE284" i="7" s="1"/>
  <c r="BF284" i="7" a="1"/>
  <c r="BF284" i="7" s="1"/>
  <c r="BG284" i="7" a="1"/>
  <c r="BG284" i="7" s="1"/>
  <c r="BH284" i="7" a="1"/>
  <c r="BH284" i="7" s="1"/>
  <c r="BI284" i="7" a="1"/>
  <c r="BI284" i="7" s="1"/>
  <c r="BJ284" i="7" a="1"/>
  <c r="BJ284" i="7" s="1"/>
  <c r="BK284" i="7" a="1"/>
  <c r="BK284" i="7" s="1"/>
  <c r="BL284" i="7" a="1"/>
  <c r="BL284" i="7" s="1"/>
  <c r="BM284" i="7" a="1"/>
  <c r="BM284" i="7" s="1"/>
  <c r="BN284" i="7" a="1"/>
  <c r="BN284" i="7" s="1"/>
  <c r="BO284" i="7" a="1"/>
  <c r="BO284" i="7" s="1"/>
  <c r="BP284" i="7" a="1"/>
  <c r="BP284" i="7" s="1"/>
  <c r="BQ284" i="7" a="1"/>
  <c r="BQ284" i="7" s="1"/>
  <c r="BR284" i="7" a="1"/>
  <c r="BR284" i="7" s="1"/>
  <c r="BS284" i="7" a="1"/>
  <c r="BS284" i="7" s="1"/>
  <c r="BT284" i="7" a="1"/>
  <c r="BT284" i="7" s="1"/>
  <c r="BU284" i="7" a="1"/>
  <c r="BU284" i="7" s="1"/>
  <c r="BV284" i="7" a="1"/>
  <c r="BV284" i="7" s="1"/>
  <c r="BW284" i="7" a="1"/>
  <c r="BW284" i="7" s="1"/>
  <c r="BX284" i="7" a="1"/>
  <c r="BX284" i="7" s="1"/>
  <c r="BY284" i="7" a="1"/>
  <c r="BY284" i="7" s="1"/>
  <c r="BZ284" i="7" a="1"/>
  <c r="BZ284" i="7" s="1"/>
  <c r="CA284" i="7" a="1"/>
  <c r="CA284" i="7" s="1"/>
  <c r="CB284" i="7" a="1"/>
  <c r="CB284" i="7" s="1"/>
  <c r="CC284" i="7" a="1"/>
  <c r="CC284" i="7" s="1"/>
  <c r="CD284" i="7" a="1"/>
  <c r="CD284" i="7" s="1"/>
  <c r="CE284" i="7" a="1"/>
  <c r="CE284" i="7" s="1"/>
  <c r="CF284" i="7" a="1"/>
  <c r="CF284" i="7" s="1"/>
  <c r="CG284" i="7" a="1"/>
  <c r="CG284" i="7" s="1"/>
  <c r="CH284" i="7" a="1"/>
  <c r="CH284" i="7" s="1"/>
  <c r="CI284" i="7" a="1"/>
  <c r="CI284" i="7" s="1"/>
  <c r="CJ284" i="7" a="1"/>
  <c r="CJ284" i="7" s="1"/>
  <c r="CK284" i="7" a="1"/>
  <c r="CK284" i="7" s="1"/>
  <c r="CL284" i="7" a="1"/>
  <c r="CL284" i="7" s="1"/>
  <c r="CM284" i="7" a="1"/>
  <c r="CM284" i="7" s="1"/>
  <c r="W285" i="7" a="1"/>
  <c r="W285" i="7" s="1"/>
  <c r="X285" i="7" a="1"/>
  <c r="X285" i="7" s="1"/>
  <c r="Y285" i="7" a="1"/>
  <c r="Y285" i="7" s="1"/>
  <c r="Z285" i="7" a="1"/>
  <c r="Z285" i="7" s="1"/>
  <c r="AA285" i="7" a="1"/>
  <c r="AA285" i="7" s="1"/>
  <c r="AB285" i="7" a="1"/>
  <c r="AB285" i="7" s="1"/>
  <c r="AC285" i="7" a="1"/>
  <c r="AC285" i="7" s="1"/>
  <c r="AD285" i="7" a="1"/>
  <c r="AD285" i="7" s="1"/>
  <c r="AE285" i="7" a="1"/>
  <c r="AE285" i="7" s="1"/>
  <c r="AF285" i="7" a="1"/>
  <c r="AF285" i="7" s="1"/>
  <c r="AG285" i="7" a="1"/>
  <c r="AG285" i="7" s="1"/>
  <c r="AH285" i="7" a="1"/>
  <c r="AH285" i="7" s="1"/>
  <c r="AI285" i="7" a="1"/>
  <c r="AI285" i="7" s="1"/>
  <c r="AJ285" i="7" a="1"/>
  <c r="AJ285" i="7" s="1"/>
  <c r="AK285" i="7" a="1"/>
  <c r="AK285" i="7" s="1"/>
  <c r="AL285" i="7" a="1"/>
  <c r="AL285" i="7" s="1"/>
  <c r="AM285" i="7" a="1"/>
  <c r="AM285" i="7" s="1"/>
  <c r="AN285" i="7" a="1"/>
  <c r="AN285" i="7" s="1"/>
  <c r="AO285" i="7" a="1"/>
  <c r="AO285" i="7" s="1"/>
  <c r="AP285" i="7" a="1"/>
  <c r="AP285" i="7" s="1"/>
  <c r="AQ285" i="7" a="1"/>
  <c r="AQ285" i="7" s="1"/>
  <c r="AR285" i="7" a="1"/>
  <c r="AR285" i="7" s="1"/>
  <c r="AS285" i="7" a="1"/>
  <c r="AS285" i="7" s="1"/>
  <c r="AT285" i="7" a="1"/>
  <c r="AT285" i="7" s="1"/>
  <c r="AU285" i="7" a="1"/>
  <c r="AU285" i="7" s="1"/>
  <c r="AV285" i="7" a="1"/>
  <c r="AV285" i="7" s="1"/>
  <c r="AW285" i="7" a="1"/>
  <c r="AW285" i="7" s="1"/>
  <c r="AX285" i="7" a="1"/>
  <c r="AX285" i="7" s="1"/>
  <c r="AY285" i="7" a="1"/>
  <c r="AY285" i="7" s="1"/>
  <c r="AZ285" i="7" a="1"/>
  <c r="AZ285" i="7" s="1"/>
  <c r="BA285" i="7" a="1"/>
  <c r="BA285" i="7" s="1"/>
  <c r="BB285" i="7" a="1"/>
  <c r="BB285" i="7" s="1"/>
  <c r="BC285" i="7" a="1"/>
  <c r="BC285" i="7" s="1"/>
  <c r="BD285" i="7" a="1"/>
  <c r="BD285" i="7" s="1"/>
  <c r="BE285" i="7" a="1"/>
  <c r="BE285" i="7" s="1"/>
  <c r="BF285" i="7" a="1"/>
  <c r="BF285" i="7" s="1"/>
  <c r="BG285" i="7" a="1"/>
  <c r="BG285" i="7" s="1"/>
  <c r="BH285" i="7" a="1"/>
  <c r="BH285" i="7" s="1"/>
  <c r="BI285" i="7" a="1"/>
  <c r="BI285" i="7" s="1"/>
  <c r="BJ285" i="7" a="1"/>
  <c r="BJ285" i="7" s="1"/>
  <c r="BK285" i="7" a="1"/>
  <c r="BK285" i="7" s="1"/>
  <c r="BL285" i="7" a="1"/>
  <c r="BL285" i="7" s="1"/>
  <c r="BM285" i="7" a="1"/>
  <c r="BM285" i="7" s="1"/>
  <c r="BN285" i="7" a="1"/>
  <c r="BN285" i="7" s="1"/>
  <c r="BO285" i="7" a="1"/>
  <c r="BO285" i="7" s="1"/>
  <c r="BP285" i="7" a="1"/>
  <c r="BP285" i="7" s="1"/>
  <c r="BQ285" i="7" a="1"/>
  <c r="BQ285" i="7" s="1"/>
  <c r="BR285" i="7" a="1"/>
  <c r="BR285" i="7" s="1"/>
  <c r="BS285" i="7" a="1"/>
  <c r="BS285" i="7" s="1"/>
  <c r="BT285" i="7" a="1"/>
  <c r="BT285" i="7" s="1"/>
  <c r="BU285" i="7" a="1"/>
  <c r="BU285" i="7" s="1"/>
  <c r="BV285" i="7" a="1"/>
  <c r="BV285" i="7" s="1"/>
  <c r="BW285" i="7" a="1"/>
  <c r="BW285" i="7" s="1"/>
  <c r="BX285" i="7" a="1"/>
  <c r="BX285" i="7" s="1"/>
  <c r="BY285" i="7" a="1"/>
  <c r="BY285" i="7" s="1"/>
  <c r="BZ285" i="7" a="1"/>
  <c r="BZ285" i="7" s="1"/>
  <c r="CA285" i="7" a="1"/>
  <c r="CA285" i="7" s="1"/>
  <c r="CB285" i="7" a="1"/>
  <c r="CB285" i="7" s="1"/>
  <c r="CC285" i="7" a="1"/>
  <c r="CC285" i="7" s="1"/>
  <c r="CD285" i="7" a="1"/>
  <c r="CD285" i="7" s="1"/>
  <c r="CE285" i="7" a="1"/>
  <c r="CE285" i="7" s="1"/>
  <c r="CF285" i="7" a="1"/>
  <c r="CF285" i="7" s="1"/>
  <c r="CG285" i="7" a="1"/>
  <c r="CG285" i="7" s="1"/>
  <c r="CH285" i="7" a="1"/>
  <c r="CH285" i="7" s="1"/>
  <c r="CI285" i="7" a="1"/>
  <c r="CI285" i="7" s="1"/>
  <c r="CJ285" i="7" a="1"/>
  <c r="CJ285" i="7" s="1"/>
  <c r="CK285" i="7" a="1"/>
  <c r="CK285" i="7" s="1"/>
  <c r="CL285" i="7" a="1"/>
  <c r="CL285" i="7" s="1"/>
  <c r="CM285" i="7" a="1"/>
  <c r="CM285" i="7" s="1"/>
  <c r="W286" i="7" a="1"/>
  <c r="W286" i="7" s="1"/>
  <c r="X286" i="7" a="1"/>
  <c r="X286" i="7" s="1"/>
  <c r="Y286" i="7" a="1"/>
  <c r="Y286" i="7" s="1"/>
  <c r="Z286" i="7" a="1"/>
  <c r="Z286" i="7" s="1"/>
  <c r="AA286" i="7" a="1"/>
  <c r="AA286" i="7" s="1"/>
  <c r="AB286" i="7" a="1"/>
  <c r="AB286" i="7" s="1"/>
  <c r="AC286" i="7" a="1"/>
  <c r="AC286" i="7" s="1"/>
  <c r="AD286" i="7" a="1"/>
  <c r="AD286" i="7" s="1"/>
  <c r="AE286" i="7" a="1"/>
  <c r="AE286" i="7" s="1"/>
  <c r="AF286" i="7" a="1"/>
  <c r="AF286" i="7" s="1"/>
  <c r="AG286" i="7" a="1"/>
  <c r="AG286" i="7" s="1"/>
  <c r="AH286" i="7" a="1"/>
  <c r="AH286" i="7" s="1"/>
  <c r="AI286" i="7" a="1"/>
  <c r="AI286" i="7" s="1"/>
  <c r="AJ286" i="7" a="1"/>
  <c r="AJ286" i="7" s="1"/>
  <c r="AK286" i="7" a="1"/>
  <c r="AK286" i="7" s="1"/>
  <c r="AL286" i="7" a="1"/>
  <c r="AL286" i="7" s="1"/>
  <c r="AM286" i="7" a="1"/>
  <c r="AM286" i="7" s="1"/>
  <c r="AN286" i="7" a="1"/>
  <c r="AN286" i="7" s="1"/>
  <c r="AO286" i="7" a="1"/>
  <c r="AO286" i="7" s="1"/>
  <c r="AP286" i="7" a="1"/>
  <c r="AP286" i="7" s="1"/>
  <c r="AQ286" i="7" a="1"/>
  <c r="AQ286" i="7" s="1"/>
  <c r="AR286" i="7" a="1"/>
  <c r="AR286" i="7" s="1"/>
  <c r="AS286" i="7" a="1"/>
  <c r="AS286" i="7" s="1"/>
  <c r="AT286" i="7" a="1"/>
  <c r="AT286" i="7" s="1"/>
  <c r="AU286" i="7" a="1"/>
  <c r="AU286" i="7" s="1"/>
  <c r="AV286" i="7" a="1"/>
  <c r="AV286" i="7" s="1"/>
  <c r="AW286" i="7" a="1"/>
  <c r="AW286" i="7" s="1"/>
  <c r="AX286" i="7" a="1"/>
  <c r="AX286" i="7" s="1"/>
  <c r="AY286" i="7" a="1"/>
  <c r="AY286" i="7" s="1"/>
  <c r="AZ286" i="7" a="1"/>
  <c r="AZ286" i="7" s="1"/>
  <c r="BA286" i="7" a="1"/>
  <c r="BA286" i="7" s="1"/>
  <c r="BB286" i="7" a="1"/>
  <c r="BB286" i="7" s="1"/>
  <c r="BC286" i="7" a="1"/>
  <c r="BC286" i="7" s="1"/>
  <c r="BD286" i="7" a="1"/>
  <c r="BD286" i="7" s="1"/>
  <c r="BE286" i="7" a="1"/>
  <c r="BE286" i="7" s="1"/>
  <c r="BF286" i="7" a="1"/>
  <c r="BF286" i="7" s="1"/>
  <c r="BG286" i="7" a="1"/>
  <c r="BG286" i="7" s="1"/>
  <c r="BH286" i="7" a="1"/>
  <c r="BH286" i="7" s="1"/>
  <c r="BI286" i="7" a="1"/>
  <c r="BI286" i="7" s="1"/>
  <c r="BJ286" i="7" a="1"/>
  <c r="BJ286" i="7" s="1"/>
  <c r="BK286" i="7" a="1"/>
  <c r="BK286" i="7" s="1"/>
  <c r="BL286" i="7" a="1"/>
  <c r="BL286" i="7" s="1"/>
  <c r="BM286" i="7" a="1"/>
  <c r="BM286" i="7" s="1"/>
  <c r="BN286" i="7" a="1"/>
  <c r="BN286" i="7" s="1"/>
  <c r="BO286" i="7" a="1"/>
  <c r="BO286" i="7" s="1"/>
  <c r="BP286" i="7" a="1"/>
  <c r="BP286" i="7" s="1"/>
  <c r="BQ286" i="7" a="1"/>
  <c r="BQ286" i="7"/>
  <c r="BR286" i="7" a="1"/>
  <c r="BR286" i="7" s="1"/>
  <c r="BS286" i="7" a="1"/>
  <c r="BS286" i="7" s="1"/>
  <c r="BT286" i="7" a="1"/>
  <c r="BT286" i="7" s="1"/>
  <c r="BU286" i="7" a="1"/>
  <c r="BU286" i="7" s="1"/>
  <c r="BV286" i="7" a="1"/>
  <c r="BV286" i="7" s="1"/>
  <c r="BW286" i="7" a="1"/>
  <c r="BW286" i="7" s="1"/>
  <c r="BX286" i="7" a="1"/>
  <c r="BX286" i="7" s="1"/>
  <c r="BY286" i="7" a="1"/>
  <c r="BY286" i="7" s="1"/>
  <c r="BZ286" i="7" a="1"/>
  <c r="BZ286" i="7" s="1"/>
  <c r="CA286" i="7" a="1"/>
  <c r="CA286" i="7" s="1"/>
  <c r="CB286" i="7" a="1"/>
  <c r="CB286" i="7" s="1"/>
  <c r="CC286" i="7" a="1"/>
  <c r="CC286" i="7" s="1"/>
  <c r="CD286" i="7" a="1"/>
  <c r="CD286" i="7" s="1"/>
  <c r="CE286" i="7" a="1"/>
  <c r="CE286" i="7" s="1"/>
  <c r="CF286" i="7" a="1"/>
  <c r="CF286" i="7" s="1"/>
  <c r="CG286" i="7" a="1"/>
  <c r="CG286" i="7" s="1"/>
  <c r="CH286" i="7" a="1"/>
  <c r="CH286" i="7" s="1"/>
  <c r="CI286" i="7" a="1"/>
  <c r="CI286" i="7" s="1"/>
  <c r="CJ286" i="7" a="1"/>
  <c r="CJ286" i="7" s="1"/>
  <c r="CK286" i="7" a="1"/>
  <c r="CK286" i="7" s="1"/>
  <c r="CL286" i="7" a="1"/>
  <c r="CL286" i="7" s="1"/>
  <c r="CM286" i="7" a="1"/>
  <c r="CM286" i="7" s="1"/>
  <c r="W287" i="7" a="1"/>
  <c r="W287" i="7" s="1"/>
  <c r="X287" i="7" a="1"/>
  <c r="X287" i="7" s="1"/>
  <c r="Y287" i="7" a="1"/>
  <c r="Y287" i="7" s="1"/>
  <c r="Z287" i="7" a="1"/>
  <c r="Z287" i="7" s="1"/>
  <c r="AA287" i="7" a="1"/>
  <c r="AA287" i="7" s="1"/>
  <c r="AB287" i="7" a="1"/>
  <c r="AB287" i="7" s="1"/>
  <c r="AC287" i="7" a="1"/>
  <c r="AC287" i="7" s="1"/>
  <c r="AD287" i="7" a="1"/>
  <c r="AD287" i="7" s="1"/>
  <c r="AE287" i="7" a="1"/>
  <c r="AE287" i="7" s="1"/>
  <c r="AF287" i="7" a="1"/>
  <c r="AF287" i="7" s="1"/>
  <c r="AG287" i="7" a="1"/>
  <c r="AG287" i="7" s="1"/>
  <c r="AH287" i="7" a="1"/>
  <c r="AH287" i="7" s="1"/>
  <c r="AI287" i="7" a="1"/>
  <c r="AI287" i="7" s="1"/>
  <c r="AJ287" i="7" a="1"/>
  <c r="AJ287" i="7" s="1"/>
  <c r="AK287" i="7" a="1"/>
  <c r="AK287" i="7" s="1"/>
  <c r="AL287" i="7" a="1"/>
  <c r="AL287" i="7" s="1"/>
  <c r="AM287" i="7" a="1"/>
  <c r="AM287" i="7" s="1"/>
  <c r="AN287" i="7" a="1"/>
  <c r="AN287" i="7" s="1"/>
  <c r="AO287" i="7" a="1"/>
  <c r="AO287" i="7" s="1"/>
  <c r="AP287" i="7" a="1"/>
  <c r="AP287" i="7" s="1"/>
  <c r="AQ287" i="7" a="1"/>
  <c r="AQ287" i="7" s="1"/>
  <c r="AR287" i="7" a="1"/>
  <c r="AR287" i="7" s="1"/>
  <c r="AS287" i="7" a="1"/>
  <c r="AS287" i="7" s="1"/>
  <c r="AT287" i="7" a="1"/>
  <c r="AT287" i="7" s="1"/>
  <c r="AU287" i="7" a="1"/>
  <c r="AU287" i="7" s="1"/>
  <c r="AV287" i="7" a="1"/>
  <c r="AV287" i="7" s="1"/>
  <c r="AW287" i="7" a="1"/>
  <c r="AW287" i="7" s="1"/>
  <c r="AX287" i="7" a="1"/>
  <c r="AX287" i="7" s="1"/>
  <c r="AY287" i="7" a="1"/>
  <c r="AY287" i="7" s="1"/>
  <c r="AZ287" i="7" a="1"/>
  <c r="AZ287" i="7" s="1"/>
  <c r="BA287" i="7" a="1"/>
  <c r="BA287" i="7" s="1"/>
  <c r="BB287" i="7" a="1"/>
  <c r="BB287" i="7" s="1"/>
  <c r="BC287" i="7" a="1"/>
  <c r="BC287" i="7" s="1"/>
  <c r="BD287" i="7" a="1"/>
  <c r="BD287" i="7" s="1"/>
  <c r="BE287" i="7" a="1"/>
  <c r="BE287" i="7" s="1"/>
  <c r="BF287" i="7" a="1"/>
  <c r="BF287" i="7" s="1"/>
  <c r="BG287" i="7" a="1"/>
  <c r="BG287" i="7" s="1"/>
  <c r="BH287" i="7" a="1"/>
  <c r="BH287" i="7" s="1"/>
  <c r="BI287" i="7" a="1"/>
  <c r="BI287" i="7" s="1"/>
  <c r="BJ287" i="7" a="1"/>
  <c r="BJ287" i="7" s="1"/>
  <c r="BK287" i="7" a="1"/>
  <c r="BK287" i="7" s="1"/>
  <c r="BL287" i="7" a="1"/>
  <c r="BL287" i="7" s="1"/>
  <c r="BM287" i="7" a="1"/>
  <c r="BM287" i="7" s="1"/>
  <c r="BN287" i="7" a="1"/>
  <c r="BN287" i="7" s="1"/>
  <c r="BO287" i="7" a="1"/>
  <c r="BO287" i="7" s="1"/>
  <c r="BP287" i="7" a="1"/>
  <c r="BP287" i="7" s="1"/>
  <c r="BQ287" i="7" a="1"/>
  <c r="BQ287" i="7" s="1"/>
  <c r="BR287" i="7" a="1"/>
  <c r="BR287" i="7" s="1"/>
  <c r="BS287" i="7" a="1"/>
  <c r="BS287" i="7" s="1"/>
  <c r="BT287" i="7" a="1"/>
  <c r="BT287" i="7" s="1"/>
  <c r="BU287" i="7" a="1"/>
  <c r="BU287" i="7" s="1"/>
  <c r="BV287" i="7" a="1"/>
  <c r="BV287" i="7" s="1"/>
  <c r="BW287" i="7" a="1"/>
  <c r="BW287" i="7" s="1"/>
  <c r="BX287" i="7" a="1"/>
  <c r="BX287" i="7" s="1"/>
  <c r="BY287" i="7" a="1"/>
  <c r="BY287" i="7" s="1"/>
  <c r="BZ287" i="7" a="1"/>
  <c r="BZ287" i="7" s="1"/>
  <c r="CA287" i="7" a="1"/>
  <c r="CA287" i="7" s="1"/>
  <c r="CB287" i="7" a="1"/>
  <c r="CB287" i="7" s="1"/>
  <c r="CC287" i="7" a="1"/>
  <c r="CC287" i="7" s="1"/>
  <c r="CD287" i="7" a="1"/>
  <c r="CD287" i="7" s="1"/>
  <c r="CE287" i="7" a="1"/>
  <c r="CE287" i="7" s="1"/>
  <c r="CF287" i="7" a="1"/>
  <c r="CF287" i="7" s="1"/>
  <c r="CG287" i="7" a="1"/>
  <c r="CG287" i="7" s="1"/>
  <c r="CH287" i="7" a="1"/>
  <c r="CH287" i="7" s="1"/>
  <c r="CI287" i="7" a="1"/>
  <c r="CI287" i="7" s="1"/>
  <c r="CJ287" i="7" a="1"/>
  <c r="CJ287" i="7" s="1"/>
  <c r="CK287" i="7" a="1"/>
  <c r="CK287" i="7" s="1"/>
  <c r="CL287" i="7" a="1"/>
  <c r="CL287" i="7" s="1"/>
  <c r="CM287" i="7" a="1"/>
  <c r="CM287" i="7" s="1"/>
  <c r="W288" i="7" a="1"/>
  <c r="W288" i="7" s="1"/>
  <c r="X288" i="7" a="1"/>
  <c r="X288" i="7" s="1"/>
  <c r="Y288" i="7" a="1"/>
  <c r="Y288" i="7" s="1"/>
  <c r="Z288" i="7" a="1"/>
  <c r="Z288" i="7" s="1"/>
  <c r="AA288" i="7" a="1"/>
  <c r="AA288" i="7" s="1"/>
  <c r="AB288" i="7" a="1"/>
  <c r="AB288" i="7" s="1"/>
  <c r="AC288" i="7" a="1"/>
  <c r="AC288" i="7" s="1"/>
  <c r="AD288" i="7" a="1"/>
  <c r="AD288" i="7" s="1"/>
  <c r="AE288" i="7" a="1"/>
  <c r="AE288" i="7" s="1"/>
  <c r="AF288" i="7" a="1"/>
  <c r="AF288" i="7" s="1"/>
  <c r="AG288" i="7" a="1"/>
  <c r="AG288" i="7" s="1"/>
  <c r="AH288" i="7" a="1"/>
  <c r="AH288" i="7" s="1"/>
  <c r="AI288" i="7" a="1"/>
  <c r="AI288" i="7" s="1"/>
  <c r="AJ288" i="7" a="1"/>
  <c r="AJ288" i="7" s="1"/>
  <c r="AK288" i="7" a="1"/>
  <c r="AK288" i="7" s="1"/>
  <c r="AL288" i="7" a="1"/>
  <c r="AL288" i="7" s="1"/>
  <c r="AM288" i="7" a="1"/>
  <c r="AM288" i="7" s="1"/>
  <c r="AN288" i="7" a="1"/>
  <c r="AN288" i="7" s="1"/>
  <c r="AO288" i="7" a="1"/>
  <c r="AO288" i="7" s="1"/>
  <c r="AP288" i="7" a="1"/>
  <c r="AP288" i="7" s="1"/>
  <c r="AQ288" i="7" a="1"/>
  <c r="AQ288" i="7" s="1"/>
  <c r="AR288" i="7" a="1"/>
  <c r="AR288" i="7" s="1"/>
  <c r="AS288" i="7" a="1"/>
  <c r="AS288" i="7" s="1"/>
  <c r="AT288" i="7" a="1"/>
  <c r="AT288" i="7" s="1"/>
  <c r="AU288" i="7" a="1"/>
  <c r="AU288" i="7" s="1"/>
  <c r="AV288" i="7" a="1"/>
  <c r="AV288" i="7" s="1"/>
  <c r="AW288" i="7" a="1"/>
  <c r="AW288" i="7" s="1"/>
  <c r="AX288" i="7" a="1"/>
  <c r="AX288" i="7" s="1"/>
  <c r="AY288" i="7" a="1"/>
  <c r="AY288" i="7" s="1"/>
  <c r="AZ288" i="7" a="1"/>
  <c r="AZ288" i="7" s="1"/>
  <c r="BA288" i="7" a="1"/>
  <c r="BA288" i="7" s="1"/>
  <c r="BB288" i="7" a="1"/>
  <c r="BB288" i="7" s="1"/>
  <c r="BC288" i="7" a="1"/>
  <c r="BC288" i="7" s="1"/>
  <c r="BD288" i="7" a="1"/>
  <c r="BD288" i="7" s="1"/>
  <c r="BE288" i="7" a="1"/>
  <c r="BE288" i="7" s="1"/>
  <c r="BF288" i="7" a="1"/>
  <c r="BF288" i="7" s="1"/>
  <c r="BG288" i="7" a="1"/>
  <c r="BG288" i="7" s="1"/>
  <c r="BH288" i="7" a="1"/>
  <c r="BH288" i="7" s="1"/>
  <c r="BI288" i="7" a="1"/>
  <c r="BI288" i="7" s="1"/>
  <c r="BJ288" i="7" a="1"/>
  <c r="BJ288" i="7" s="1"/>
  <c r="BK288" i="7" a="1"/>
  <c r="BK288" i="7" s="1"/>
  <c r="BL288" i="7" a="1"/>
  <c r="BL288" i="7" s="1"/>
  <c r="BM288" i="7" a="1"/>
  <c r="BM288" i="7" s="1"/>
  <c r="BN288" i="7" a="1"/>
  <c r="BN288" i="7" s="1"/>
  <c r="BO288" i="7" a="1"/>
  <c r="BO288" i="7" s="1"/>
  <c r="BP288" i="7" a="1"/>
  <c r="BP288" i="7" s="1"/>
  <c r="BQ288" i="7" a="1"/>
  <c r="BQ288" i="7" s="1"/>
  <c r="BR288" i="7" a="1"/>
  <c r="BR288" i="7" s="1"/>
  <c r="BS288" i="7" a="1"/>
  <c r="BS288" i="7" s="1"/>
  <c r="BT288" i="7" a="1"/>
  <c r="BT288" i="7" s="1"/>
  <c r="BU288" i="7" a="1"/>
  <c r="BU288" i="7" s="1"/>
  <c r="BV288" i="7" a="1"/>
  <c r="BV288" i="7" s="1"/>
  <c r="BW288" i="7" a="1"/>
  <c r="BW288" i="7" s="1"/>
  <c r="BX288" i="7" a="1"/>
  <c r="BX288" i="7" s="1"/>
  <c r="BY288" i="7" a="1"/>
  <c r="BY288" i="7" s="1"/>
  <c r="BZ288" i="7" a="1"/>
  <c r="BZ288" i="7" s="1"/>
  <c r="CA288" i="7" a="1"/>
  <c r="CA288" i="7" s="1"/>
  <c r="CB288" i="7" a="1"/>
  <c r="CB288" i="7" s="1"/>
  <c r="CC288" i="7" a="1"/>
  <c r="CC288" i="7" s="1"/>
  <c r="CD288" i="7" a="1"/>
  <c r="CD288" i="7" s="1"/>
  <c r="CE288" i="7" a="1"/>
  <c r="CE288" i="7" s="1"/>
  <c r="CF288" i="7" a="1"/>
  <c r="CF288" i="7" s="1"/>
  <c r="CG288" i="7" a="1"/>
  <c r="CG288" i="7" s="1"/>
  <c r="CH288" i="7" a="1"/>
  <c r="CH288" i="7" s="1"/>
  <c r="CI288" i="7" a="1"/>
  <c r="CI288" i="7" s="1"/>
  <c r="CJ288" i="7" a="1"/>
  <c r="CJ288" i="7" s="1"/>
  <c r="CK288" i="7" a="1"/>
  <c r="CK288" i="7" s="1"/>
  <c r="CL288" i="7" a="1"/>
  <c r="CL288" i="7" s="1"/>
  <c r="CM288" i="7" a="1"/>
  <c r="CM288" i="7" s="1"/>
  <c r="W289" i="7" a="1"/>
  <c r="W289" i="7" s="1"/>
  <c r="X289" i="7" a="1"/>
  <c r="X289" i="7" s="1"/>
  <c r="Y289" i="7" a="1"/>
  <c r="Y289" i="7" s="1"/>
  <c r="Z289" i="7" a="1"/>
  <c r="Z289" i="7" s="1"/>
  <c r="AA289" i="7" a="1"/>
  <c r="AA289" i="7" s="1"/>
  <c r="AB289" i="7" a="1"/>
  <c r="AB289" i="7" s="1"/>
  <c r="AC289" i="7" a="1"/>
  <c r="AC289" i="7" s="1"/>
  <c r="AD289" i="7" a="1"/>
  <c r="AD289" i="7" s="1"/>
  <c r="AE289" i="7" a="1"/>
  <c r="AE289" i="7" s="1"/>
  <c r="AF289" i="7" a="1"/>
  <c r="AF289" i="7" s="1"/>
  <c r="AG289" i="7" a="1"/>
  <c r="AG289" i="7" s="1"/>
  <c r="AH289" i="7" a="1"/>
  <c r="AH289" i="7" s="1"/>
  <c r="AI289" i="7" a="1"/>
  <c r="AI289" i="7" s="1"/>
  <c r="AJ289" i="7" a="1"/>
  <c r="AJ289" i="7" s="1"/>
  <c r="AK289" i="7" a="1"/>
  <c r="AK289" i="7" s="1"/>
  <c r="AL289" i="7" a="1"/>
  <c r="AL289" i="7" s="1"/>
  <c r="AM289" i="7" a="1"/>
  <c r="AM289" i="7" s="1"/>
  <c r="AN289" i="7" a="1"/>
  <c r="AN289" i="7" s="1"/>
  <c r="AO289" i="7" a="1"/>
  <c r="AO289" i="7" s="1"/>
  <c r="AP289" i="7" a="1"/>
  <c r="AP289" i="7" s="1"/>
  <c r="AQ289" i="7" a="1"/>
  <c r="AQ289" i="7" s="1"/>
  <c r="AR289" i="7" a="1"/>
  <c r="AR289" i="7" s="1"/>
  <c r="AS289" i="7" a="1"/>
  <c r="AS289" i="7" s="1"/>
  <c r="AT289" i="7" a="1"/>
  <c r="AT289" i="7" s="1"/>
  <c r="AU289" i="7" a="1"/>
  <c r="AU289" i="7" s="1"/>
  <c r="AV289" i="7" a="1"/>
  <c r="AV289" i="7" s="1"/>
  <c r="AW289" i="7" a="1"/>
  <c r="AW289" i="7" s="1"/>
  <c r="AX289" i="7" a="1"/>
  <c r="AX289" i="7" s="1"/>
  <c r="AY289" i="7" a="1"/>
  <c r="AY289" i="7" s="1"/>
  <c r="AZ289" i="7" a="1"/>
  <c r="AZ289" i="7" s="1"/>
  <c r="BA289" i="7" a="1"/>
  <c r="BA289" i="7" s="1"/>
  <c r="BB289" i="7" a="1"/>
  <c r="BB289" i="7" s="1"/>
  <c r="BC289" i="7" a="1"/>
  <c r="BC289" i="7" s="1"/>
  <c r="BD289" i="7" a="1"/>
  <c r="BD289" i="7" s="1"/>
  <c r="BE289" i="7" a="1"/>
  <c r="BE289" i="7" s="1"/>
  <c r="BF289" i="7" a="1"/>
  <c r="BF289" i="7" s="1"/>
  <c r="BG289" i="7" a="1"/>
  <c r="BG289" i="7" s="1"/>
  <c r="BH289" i="7" a="1"/>
  <c r="BH289" i="7" s="1"/>
  <c r="BI289" i="7" a="1"/>
  <c r="BI289" i="7" s="1"/>
  <c r="BJ289" i="7" a="1"/>
  <c r="BJ289" i="7" s="1"/>
  <c r="BK289" i="7" a="1"/>
  <c r="BK289" i="7" s="1"/>
  <c r="BL289" i="7" a="1"/>
  <c r="BL289" i="7" s="1"/>
  <c r="BM289" i="7" a="1"/>
  <c r="BM289" i="7" s="1"/>
  <c r="BN289" i="7" a="1"/>
  <c r="BN289" i="7" s="1"/>
  <c r="BO289" i="7" a="1"/>
  <c r="BO289" i="7" s="1"/>
  <c r="BP289" i="7" a="1"/>
  <c r="BP289" i="7" s="1"/>
  <c r="BQ289" i="7" a="1"/>
  <c r="BQ289" i="7" s="1"/>
  <c r="BR289" i="7" a="1"/>
  <c r="BR289" i="7" s="1"/>
  <c r="BS289" i="7" a="1"/>
  <c r="BS289" i="7" s="1"/>
  <c r="BT289" i="7" a="1"/>
  <c r="BT289" i="7" s="1"/>
  <c r="BU289" i="7" a="1"/>
  <c r="BU289" i="7" s="1"/>
  <c r="BV289" i="7" a="1"/>
  <c r="BV289" i="7" s="1"/>
  <c r="BW289" i="7" a="1"/>
  <c r="BW289" i="7" s="1"/>
  <c r="BX289" i="7" a="1"/>
  <c r="BX289" i="7" s="1"/>
  <c r="BY289" i="7" a="1"/>
  <c r="BY289" i="7" s="1"/>
  <c r="BZ289" i="7" a="1"/>
  <c r="BZ289" i="7" s="1"/>
  <c r="CA289" i="7" a="1"/>
  <c r="CA289" i="7" s="1"/>
  <c r="CB289" i="7" a="1"/>
  <c r="CB289" i="7" s="1"/>
  <c r="CC289" i="7" a="1"/>
  <c r="CC289" i="7" s="1"/>
  <c r="CD289" i="7" a="1"/>
  <c r="CD289" i="7" s="1"/>
  <c r="CE289" i="7" a="1"/>
  <c r="CE289" i="7" s="1"/>
  <c r="CF289" i="7" a="1"/>
  <c r="CF289" i="7" s="1"/>
  <c r="CG289" i="7" a="1"/>
  <c r="CG289" i="7" s="1"/>
  <c r="CH289" i="7" a="1"/>
  <c r="CH289" i="7" s="1"/>
  <c r="CI289" i="7" a="1"/>
  <c r="CI289" i="7" s="1"/>
  <c r="CJ289" i="7" a="1"/>
  <c r="CJ289" i="7" s="1"/>
  <c r="CK289" i="7" a="1"/>
  <c r="CK289" i="7" s="1"/>
  <c r="CL289" i="7" a="1"/>
  <c r="CL289" i="7" s="1"/>
  <c r="CM289" i="7" a="1"/>
  <c r="CM289" i="7" s="1"/>
  <c r="W290" i="7" a="1"/>
  <c r="W290" i="7" s="1"/>
  <c r="X290" i="7" a="1"/>
  <c r="X290" i="7" s="1"/>
  <c r="Y290" i="7" a="1"/>
  <c r="Y290" i="7" s="1"/>
  <c r="Z290" i="7" a="1"/>
  <c r="Z290" i="7" s="1"/>
  <c r="AA290" i="7" a="1"/>
  <c r="AA290" i="7" s="1"/>
  <c r="AB290" i="7" a="1"/>
  <c r="AB290" i="7" s="1"/>
  <c r="AC290" i="7" a="1"/>
  <c r="AC290" i="7" s="1"/>
  <c r="AD290" i="7" a="1"/>
  <c r="AD290" i="7" s="1"/>
  <c r="AE290" i="7" a="1"/>
  <c r="AE290" i="7" s="1"/>
  <c r="AF290" i="7" a="1"/>
  <c r="AF290" i="7" s="1"/>
  <c r="AG290" i="7" a="1"/>
  <c r="AG290" i="7" s="1"/>
  <c r="AH290" i="7" a="1"/>
  <c r="AH290" i="7" s="1"/>
  <c r="AI290" i="7" a="1"/>
  <c r="AI290" i="7" s="1"/>
  <c r="AJ290" i="7" a="1"/>
  <c r="AJ290" i="7" s="1"/>
  <c r="AK290" i="7" a="1"/>
  <c r="AK290" i="7" s="1"/>
  <c r="AL290" i="7" a="1"/>
  <c r="AL290" i="7" s="1"/>
  <c r="AM290" i="7" a="1"/>
  <c r="AM290" i="7" s="1"/>
  <c r="AN290" i="7" a="1"/>
  <c r="AN290" i="7" s="1"/>
  <c r="AO290" i="7" a="1"/>
  <c r="AO290" i="7" s="1"/>
  <c r="AP290" i="7" a="1"/>
  <c r="AP290" i="7" s="1"/>
  <c r="AQ290" i="7" a="1"/>
  <c r="AQ290" i="7" s="1"/>
  <c r="AR290" i="7" a="1"/>
  <c r="AR290" i="7" s="1"/>
  <c r="AS290" i="7" a="1"/>
  <c r="AS290" i="7" s="1"/>
  <c r="AT290" i="7" a="1"/>
  <c r="AT290" i="7" s="1"/>
  <c r="AU290" i="7" a="1"/>
  <c r="AU290" i="7" s="1"/>
  <c r="AV290" i="7" a="1"/>
  <c r="AV290" i="7" s="1"/>
  <c r="AW290" i="7" a="1"/>
  <c r="AW290" i="7" s="1"/>
  <c r="AX290" i="7" a="1"/>
  <c r="AX290" i="7" s="1"/>
  <c r="AY290" i="7" a="1"/>
  <c r="AY290" i="7"/>
  <c r="AZ290" i="7" a="1"/>
  <c r="AZ290" i="7" s="1"/>
  <c r="BA290" i="7" a="1"/>
  <c r="BA290" i="7" s="1"/>
  <c r="BB290" i="7" a="1"/>
  <c r="BB290" i="7" s="1"/>
  <c r="BC290" i="7" a="1"/>
  <c r="BC290" i="7" s="1"/>
  <c r="BD290" i="7" a="1"/>
  <c r="BD290" i="7" s="1"/>
  <c r="BE290" i="7" a="1"/>
  <c r="BE290" i="7" s="1"/>
  <c r="BF290" i="7" a="1"/>
  <c r="BF290" i="7" s="1"/>
  <c r="BG290" i="7" a="1"/>
  <c r="BG290" i="7" s="1"/>
  <c r="BH290" i="7" a="1"/>
  <c r="BH290" i="7" s="1"/>
  <c r="BI290" i="7" a="1"/>
  <c r="BI290" i="7" s="1"/>
  <c r="BJ290" i="7" a="1"/>
  <c r="BJ290" i="7" s="1"/>
  <c r="BK290" i="7" a="1"/>
  <c r="BK290" i="7" s="1"/>
  <c r="BL290" i="7" a="1"/>
  <c r="BL290" i="7" s="1"/>
  <c r="BM290" i="7" a="1"/>
  <c r="BM290" i="7" s="1"/>
  <c r="BN290" i="7" a="1"/>
  <c r="BN290" i="7" s="1"/>
  <c r="BO290" i="7" a="1"/>
  <c r="BO290" i="7" s="1"/>
  <c r="BP290" i="7" a="1"/>
  <c r="BP290" i="7" s="1"/>
  <c r="BQ290" i="7" a="1"/>
  <c r="BQ290" i="7" s="1"/>
  <c r="BR290" i="7" a="1"/>
  <c r="BR290" i="7" s="1"/>
  <c r="BS290" i="7" a="1"/>
  <c r="BS290" i="7" s="1"/>
  <c r="BT290" i="7" a="1"/>
  <c r="BT290" i="7" s="1"/>
  <c r="BU290" i="7" a="1"/>
  <c r="BU290" i="7" s="1"/>
  <c r="BV290" i="7" a="1"/>
  <c r="BV290" i="7" s="1"/>
  <c r="BW290" i="7" a="1"/>
  <c r="BW290" i="7" s="1"/>
  <c r="BX290" i="7" a="1"/>
  <c r="BX290" i="7" s="1"/>
  <c r="BY290" i="7" a="1"/>
  <c r="BY290" i="7" s="1"/>
  <c r="BZ290" i="7" a="1"/>
  <c r="BZ290" i="7" s="1"/>
  <c r="CA290" i="7" a="1"/>
  <c r="CA290" i="7" s="1"/>
  <c r="CB290" i="7" a="1"/>
  <c r="CB290" i="7" s="1"/>
  <c r="CC290" i="7" a="1"/>
  <c r="CC290" i="7" s="1"/>
  <c r="CD290" i="7" a="1"/>
  <c r="CD290" i="7" s="1"/>
  <c r="CE290" i="7" a="1"/>
  <c r="CE290" i="7" s="1"/>
  <c r="CF290" i="7" a="1"/>
  <c r="CF290" i="7" s="1"/>
  <c r="CG290" i="7" a="1"/>
  <c r="CG290" i="7" s="1"/>
  <c r="CH290" i="7" a="1"/>
  <c r="CH290" i="7" s="1"/>
  <c r="CI290" i="7" a="1"/>
  <c r="CI290" i="7" s="1"/>
  <c r="CJ290" i="7" a="1"/>
  <c r="CJ290" i="7" s="1"/>
  <c r="CK290" i="7" a="1"/>
  <c r="CK290" i="7" s="1"/>
  <c r="CL290" i="7" a="1"/>
  <c r="CL290" i="7" s="1"/>
  <c r="CM290" i="7" a="1"/>
  <c r="CM290" i="7" s="1"/>
  <c r="W291" i="7" a="1"/>
  <c r="W291" i="7" s="1"/>
  <c r="X291" i="7" a="1"/>
  <c r="X291" i="7" s="1"/>
  <c r="Y291" i="7" a="1"/>
  <c r="Y291" i="7" s="1"/>
  <c r="Z291" i="7" a="1"/>
  <c r="Z291" i="7" s="1"/>
  <c r="AA291" i="7" a="1"/>
  <c r="AA291" i="7" s="1"/>
  <c r="AB291" i="7" a="1"/>
  <c r="AB291" i="7" s="1"/>
  <c r="AC291" i="7" a="1"/>
  <c r="AC291" i="7" s="1"/>
  <c r="AD291" i="7" a="1"/>
  <c r="AD291" i="7" s="1"/>
  <c r="AE291" i="7" a="1"/>
  <c r="AE291" i="7" s="1"/>
  <c r="AF291" i="7" a="1"/>
  <c r="AF291" i="7" s="1"/>
  <c r="AG291" i="7" a="1"/>
  <c r="AG291" i="7" s="1"/>
  <c r="AH291" i="7" a="1"/>
  <c r="AH291" i="7" s="1"/>
  <c r="AI291" i="7" a="1"/>
  <c r="AI291" i="7" s="1"/>
  <c r="AJ291" i="7" a="1"/>
  <c r="AJ291" i="7" s="1"/>
  <c r="AK291" i="7" a="1"/>
  <c r="AK291" i="7" s="1"/>
  <c r="AL291" i="7" a="1"/>
  <c r="AL291" i="7" s="1"/>
  <c r="AM291" i="7" a="1"/>
  <c r="AM291" i="7" s="1"/>
  <c r="AN291" i="7" a="1"/>
  <c r="AN291" i="7" s="1"/>
  <c r="AO291" i="7" a="1"/>
  <c r="AO291" i="7" s="1"/>
  <c r="AP291" i="7" a="1"/>
  <c r="AP291" i="7" s="1"/>
  <c r="AQ291" i="7" a="1"/>
  <c r="AQ291" i="7" s="1"/>
  <c r="AR291" i="7" a="1"/>
  <c r="AR291" i="7" s="1"/>
  <c r="AS291" i="7" a="1"/>
  <c r="AS291" i="7" s="1"/>
  <c r="AT291" i="7" a="1"/>
  <c r="AT291" i="7" s="1"/>
  <c r="AU291" i="7" a="1"/>
  <c r="AU291" i="7" s="1"/>
  <c r="AV291" i="7" a="1"/>
  <c r="AV291" i="7" s="1"/>
  <c r="AW291" i="7" a="1"/>
  <c r="AW291" i="7" s="1"/>
  <c r="AX291" i="7" a="1"/>
  <c r="AX291" i="7" s="1"/>
  <c r="AY291" i="7" a="1"/>
  <c r="AY291" i="7" s="1"/>
  <c r="AZ291" i="7" a="1"/>
  <c r="AZ291" i="7" s="1"/>
  <c r="BA291" i="7" a="1"/>
  <c r="BA291" i="7" s="1"/>
  <c r="BB291" i="7" a="1"/>
  <c r="BB291" i="7" s="1"/>
  <c r="BC291" i="7" a="1"/>
  <c r="BC291" i="7" s="1"/>
  <c r="BD291" i="7" a="1"/>
  <c r="BD291" i="7" s="1"/>
  <c r="BE291" i="7" a="1"/>
  <c r="BE291" i="7" s="1"/>
  <c r="BF291" i="7" a="1"/>
  <c r="BF291" i="7" s="1"/>
  <c r="BG291" i="7" a="1"/>
  <c r="BG291" i="7" s="1"/>
  <c r="BH291" i="7" a="1"/>
  <c r="BH291" i="7" s="1"/>
  <c r="BI291" i="7" a="1"/>
  <c r="BI291" i="7" s="1"/>
  <c r="BJ291" i="7" a="1"/>
  <c r="BJ291" i="7" s="1"/>
  <c r="BK291" i="7" a="1"/>
  <c r="BK291" i="7" s="1"/>
  <c r="BL291" i="7" a="1"/>
  <c r="BL291" i="7" s="1"/>
  <c r="BM291" i="7" a="1"/>
  <c r="BM291" i="7" s="1"/>
  <c r="BN291" i="7" a="1"/>
  <c r="BN291" i="7"/>
  <c r="BO291" i="7" a="1"/>
  <c r="BO291" i="7" s="1"/>
  <c r="BP291" i="7" a="1"/>
  <c r="BP291" i="7" s="1"/>
  <c r="BQ291" i="7" a="1"/>
  <c r="BQ291" i="7" s="1"/>
  <c r="BR291" i="7" a="1"/>
  <c r="BR291" i="7" s="1"/>
  <c r="BS291" i="7" a="1"/>
  <c r="BS291" i="7" s="1"/>
  <c r="BT291" i="7" a="1"/>
  <c r="BT291" i="7" s="1"/>
  <c r="BU291" i="7" a="1"/>
  <c r="BU291" i="7" s="1"/>
  <c r="BV291" i="7" a="1"/>
  <c r="BV291" i="7" s="1"/>
  <c r="BW291" i="7" a="1"/>
  <c r="BW291" i="7" s="1"/>
  <c r="BX291" i="7" a="1"/>
  <c r="BX291" i="7" s="1"/>
  <c r="BY291" i="7" a="1"/>
  <c r="BY291" i="7" s="1"/>
  <c r="BZ291" i="7" a="1"/>
  <c r="BZ291" i="7" s="1"/>
  <c r="CA291" i="7" a="1"/>
  <c r="CA291" i="7" s="1"/>
  <c r="CB291" i="7" a="1"/>
  <c r="CB291" i="7" s="1"/>
  <c r="CC291" i="7" a="1"/>
  <c r="CC291" i="7" s="1"/>
  <c r="CD291" i="7" a="1"/>
  <c r="CD291" i="7" s="1"/>
  <c r="CE291" i="7" a="1"/>
  <c r="CE291" i="7" s="1"/>
  <c r="CF291" i="7" a="1"/>
  <c r="CF291" i="7" s="1"/>
  <c r="CG291" i="7" a="1"/>
  <c r="CG291" i="7" s="1"/>
  <c r="CH291" i="7" a="1"/>
  <c r="CH291" i="7" s="1"/>
  <c r="CI291" i="7" a="1"/>
  <c r="CI291" i="7" s="1"/>
  <c r="CJ291" i="7" a="1"/>
  <c r="CJ291" i="7" s="1"/>
  <c r="CK291" i="7" a="1"/>
  <c r="CK291" i="7" s="1"/>
  <c r="CL291" i="7" a="1"/>
  <c r="CL291" i="7" s="1"/>
  <c r="CM291" i="7" a="1"/>
  <c r="CM291" i="7" s="1"/>
  <c r="W292" i="7" a="1"/>
  <c r="W292" i="7" s="1"/>
  <c r="X292" i="7" a="1"/>
  <c r="X292" i="7" s="1"/>
  <c r="Y292" i="7" a="1"/>
  <c r="Y292" i="7" s="1"/>
  <c r="Z292" i="7" a="1"/>
  <c r="Z292" i="7" s="1"/>
  <c r="AA292" i="7" a="1"/>
  <c r="AA292" i="7" s="1"/>
  <c r="AB292" i="7" a="1"/>
  <c r="AB292" i="7" s="1"/>
  <c r="AC292" i="7" a="1"/>
  <c r="AC292" i="7" s="1"/>
  <c r="AD292" i="7" a="1"/>
  <c r="AD292" i="7" s="1"/>
  <c r="AE292" i="7" a="1"/>
  <c r="AE292" i="7" s="1"/>
  <c r="AF292" i="7" a="1"/>
  <c r="AF292" i="7" s="1"/>
  <c r="AG292" i="7" a="1"/>
  <c r="AG292" i="7" s="1"/>
  <c r="AH292" i="7" a="1"/>
  <c r="AH292" i="7" s="1"/>
  <c r="AI292" i="7" a="1"/>
  <c r="AI292" i="7" s="1"/>
  <c r="AJ292" i="7" a="1"/>
  <c r="AJ292" i="7" s="1"/>
  <c r="AK292" i="7" a="1"/>
  <c r="AK292" i="7" s="1"/>
  <c r="AL292" i="7" a="1"/>
  <c r="AL292" i="7" s="1"/>
  <c r="AM292" i="7" a="1"/>
  <c r="AM292" i="7" s="1"/>
  <c r="AN292" i="7" a="1"/>
  <c r="AN292" i="7" s="1"/>
  <c r="AO292" i="7" a="1"/>
  <c r="AO292" i="7" s="1"/>
  <c r="AP292" i="7" a="1"/>
  <c r="AP292" i="7" s="1"/>
  <c r="AQ292" i="7" a="1"/>
  <c r="AQ292" i="7" s="1"/>
  <c r="AR292" i="7" a="1"/>
  <c r="AR292" i="7" s="1"/>
  <c r="AS292" i="7" a="1"/>
  <c r="AS292" i="7" s="1"/>
  <c r="AT292" i="7" a="1"/>
  <c r="AT292" i="7" s="1"/>
  <c r="AU292" i="7" a="1"/>
  <c r="AU292" i="7" s="1"/>
  <c r="AV292" i="7" a="1"/>
  <c r="AV292" i="7" s="1"/>
  <c r="AW292" i="7" a="1"/>
  <c r="AW292" i="7" s="1"/>
  <c r="AX292" i="7" a="1"/>
  <c r="AX292" i="7" s="1"/>
  <c r="AY292" i="7" a="1"/>
  <c r="AY292" i="7" s="1"/>
  <c r="AZ292" i="7" a="1"/>
  <c r="AZ292" i="7" s="1"/>
  <c r="BA292" i="7" a="1"/>
  <c r="BA292" i="7" s="1"/>
  <c r="BB292" i="7" a="1"/>
  <c r="BB292" i="7" s="1"/>
  <c r="BC292" i="7" a="1"/>
  <c r="BC292" i="7" s="1"/>
  <c r="BD292" i="7" a="1"/>
  <c r="BD292" i="7" s="1"/>
  <c r="BE292" i="7" a="1"/>
  <c r="BE292" i="7" s="1"/>
  <c r="BF292" i="7" a="1"/>
  <c r="BF292" i="7" s="1"/>
  <c r="BG292" i="7" a="1"/>
  <c r="BG292" i="7" s="1"/>
  <c r="BH292" i="7" a="1"/>
  <c r="BH292" i="7" s="1"/>
  <c r="BI292" i="7" a="1"/>
  <c r="BI292" i="7" s="1"/>
  <c r="BJ292" i="7" a="1"/>
  <c r="BJ292" i="7" s="1"/>
  <c r="BK292" i="7" a="1"/>
  <c r="BK292" i="7" s="1"/>
  <c r="BL292" i="7" a="1"/>
  <c r="BL292" i="7" s="1"/>
  <c r="BM292" i="7" a="1"/>
  <c r="BM292" i="7" s="1"/>
  <c r="BN292" i="7" a="1"/>
  <c r="BN292" i="7" s="1"/>
  <c r="BO292" i="7" a="1"/>
  <c r="BO292" i="7" s="1"/>
  <c r="BP292" i="7" a="1"/>
  <c r="BP292" i="7" s="1"/>
  <c r="BQ292" i="7" a="1"/>
  <c r="BQ292" i="7" s="1"/>
  <c r="BR292" i="7" a="1"/>
  <c r="BR292" i="7" s="1"/>
  <c r="BS292" i="7" a="1"/>
  <c r="BS292" i="7" s="1"/>
  <c r="BT292" i="7" a="1"/>
  <c r="BT292" i="7" s="1"/>
  <c r="BU292" i="7" a="1"/>
  <c r="BU292" i="7" s="1"/>
  <c r="BV292" i="7" a="1"/>
  <c r="BV292" i="7" s="1"/>
  <c r="BW292" i="7" a="1"/>
  <c r="BW292" i="7" s="1"/>
  <c r="BX292" i="7" a="1"/>
  <c r="BX292" i="7" s="1"/>
  <c r="BY292" i="7" a="1"/>
  <c r="BY292" i="7" s="1"/>
  <c r="BZ292" i="7" a="1"/>
  <c r="BZ292" i="7" s="1"/>
  <c r="CA292" i="7" a="1"/>
  <c r="CA292" i="7" s="1"/>
  <c r="CB292" i="7" a="1"/>
  <c r="CB292" i="7" s="1"/>
  <c r="CC292" i="7" a="1"/>
  <c r="CC292" i="7" s="1"/>
  <c r="CD292" i="7" a="1"/>
  <c r="CD292" i="7" s="1"/>
  <c r="CE292" i="7" a="1"/>
  <c r="CE292" i="7" s="1"/>
  <c r="CF292" i="7" a="1"/>
  <c r="CF292" i="7" s="1"/>
  <c r="CG292" i="7" a="1"/>
  <c r="CG292" i="7" s="1"/>
  <c r="CH292" i="7" a="1"/>
  <c r="CH292" i="7" s="1"/>
  <c r="CI292" i="7" a="1"/>
  <c r="CI292" i="7" s="1"/>
  <c r="CJ292" i="7" a="1"/>
  <c r="CJ292" i="7" s="1"/>
  <c r="CK292" i="7" a="1"/>
  <c r="CK292" i="7" s="1"/>
  <c r="CL292" i="7" a="1"/>
  <c r="CL292" i="7" s="1"/>
  <c r="CM292" i="7" a="1"/>
  <c r="CM292" i="7" s="1"/>
  <c r="W293" i="7" a="1"/>
  <c r="W293" i="7" s="1"/>
  <c r="X293" i="7" a="1"/>
  <c r="X293" i="7" s="1"/>
  <c r="Y293" i="7" a="1"/>
  <c r="Y293" i="7" s="1"/>
  <c r="Z293" i="7" a="1"/>
  <c r="Z293" i="7" s="1"/>
  <c r="AA293" i="7" a="1"/>
  <c r="AA293" i="7" s="1"/>
  <c r="AB293" i="7" a="1"/>
  <c r="AB293" i="7" s="1"/>
  <c r="AC293" i="7" a="1"/>
  <c r="AC293" i="7" s="1"/>
  <c r="AD293" i="7" a="1"/>
  <c r="AD293" i="7" s="1"/>
  <c r="AE293" i="7" a="1"/>
  <c r="AE293" i="7" s="1"/>
  <c r="AF293" i="7" a="1"/>
  <c r="AF293" i="7" s="1"/>
  <c r="AG293" i="7" a="1"/>
  <c r="AG293" i="7" s="1"/>
  <c r="AH293" i="7" a="1"/>
  <c r="AH293" i="7" s="1"/>
  <c r="AI293" i="7" a="1"/>
  <c r="AI293" i="7" s="1"/>
  <c r="AJ293" i="7" a="1"/>
  <c r="AJ293" i="7" s="1"/>
  <c r="AK293" i="7" a="1"/>
  <c r="AK293" i="7" s="1"/>
  <c r="AL293" i="7" a="1"/>
  <c r="AL293" i="7" s="1"/>
  <c r="AM293" i="7" a="1"/>
  <c r="AM293" i="7" s="1"/>
  <c r="AN293" i="7" a="1"/>
  <c r="AN293" i="7" s="1"/>
  <c r="AO293" i="7" a="1"/>
  <c r="AO293" i="7" s="1"/>
  <c r="AP293" i="7" a="1"/>
  <c r="AP293" i="7" s="1"/>
  <c r="AQ293" i="7" a="1"/>
  <c r="AQ293" i="7" s="1"/>
  <c r="AR293" i="7" a="1"/>
  <c r="AR293" i="7" s="1"/>
  <c r="AS293" i="7" a="1"/>
  <c r="AS293" i="7" s="1"/>
  <c r="AT293" i="7" a="1"/>
  <c r="AT293" i="7" s="1"/>
  <c r="AU293" i="7" a="1"/>
  <c r="AU293" i="7" s="1"/>
  <c r="AV293" i="7" a="1"/>
  <c r="AV293" i="7" s="1"/>
  <c r="AW293" i="7" a="1"/>
  <c r="AW293" i="7" s="1"/>
  <c r="AX293" i="7" a="1"/>
  <c r="AX293" i="7" s="1"/>
  <c r="AY293" i="7" a="1"/>
  <c r="AY293" i="7" s="1"/>
  <c r="AZ293" i="7" a="1"/>
  <c r="AZ293" i="7" s="1"/>
  <c r="BA293" i="7" a="1"/>
  <c r="BA293" i="7" s="1"/>
  <c r="BB293" i="7" a="1"/>
  <c r="BB293" i="7" s="1"/>
  <c r="BC293" i="7" a="1"/>
  <c r="BC293" i="7" s="1"/>
  <c r="BD293" i="7" a="1"/>
  <c r="BD293" i="7" s="1"/>
  <c r="BE293" i="7" a="1"/>
  <c r="BE293" i="7" s="1"/>
  <c r="BF293" i="7" a="1"/>
  <c r="BF293" i="7" s="1"/>
  <c r="BG293" i="7" a="1"/>
  <c r="BG293" i="7" s="1"/>
  <c r="BH293" i="7" a="1"/>
  <c r="BH293" i="7" s="1"/>
  <c r="BI293" i="7" a="1"/>
  <c r="BI293" i="7" s="1"/>
  <c r="BJ293" i="7" a="1"/>
  <c r="BJ293" i="7" s="1"/>
  <c r="BK293" i="7" a="1"/>
  <c r="BK293" i="7" s="1"/>
  <c r="BL293" i="7" a="1"/>
  <c r="BL293" i="7" s="1"/>
  <c r="BM293" i="7" a="1"/>
  <c r="BM293" i="7" s="1"/>
  <c r="BN293" i="7" a="1"/>
  <c r="BN293" i="7" s="1"/>
  <c r="BO293" i="7" a="1"/>
  <c r="BO293" i="7" s="1"/>
  <c r="BP293" i="7" a="1"/>
  <c r="BP293" i="7" s="1"/>
  <c r="BQ293" i="7" a="1"/>
  <c r="BQ293" i="7" s="1"/>
  <c r="BR293" i="7" a="1"/>
  <c r="BR293" i="7" s="1"/>
  <c r="BS293" i="7" a="1"/>
  <c r="BS293" i="7" s="1"/>
  <c r="BT293" i="7" a="1"/>
  <c r="BT293" i="7" s="1"/>
  <c r="BU293" i="7" a="1"/>
  <c r="BU293" i="7" s="1"/>
  <c r="BV293" i="7" a="1"/>
  <c r="BV293" i="7" s="1"/>
  <c r="BW293" i="7" a="1"/>
  <c r="BW293" i="7" s="1"/>
  <c r="BX293" i="7" a="1"/>
  <c r="BX293" i="7" s="1"/>
  <c r="BY293" i="7" a="1"/>
  <c r="BY293" i="7" s="1"/>
  <c r="BZ293" i="7" a="1"/>
  <c r="BZ293" i="7" s="1"/>
  <c r="CA293" i="7" a="1"/>
  <c r="CA293" i="7" s="1"/>
  <c r="CB293" i="7" a="1"/>
  <c r="CB293" i="7" s="1"/>
  <c r="CC293" i="7" a="1"/>
  <c r="CC293" i="7" s="1"/>
  <c r="CD293" i="7" a="1"/>
  <c r="CD293" i="7" s="1"/>
  <c r="CE293" i="7" a="1"/>
  <c r="CE293" i="7" s="1"/>
  <c r="CF293" i="7" a="1"/>
  <c r="CF293" i="7" s="1"/>
  <c r="CG293" i="7" a="1"/>
  <c r="CG293" i="7" s="1"/>
  <c r="CH293" i="7" a="1"/>
  <c r="CH293" i="7" s="1"/>
  <c r="CI293" i="7" a="1"/>
  <c r="CI293" i="7" s="1"/>
  <c r="CJ293" i="7" a="1"/>
  <c r="CJ293" i="7" s="1"/>
  <c r="CK293" i="7" a="1"/>
  <c r="CK293" i="7" s="1"/>
  <c r="CL293" i="7" a="1"/>
  <c r="CL293" i="7" s="1"/>
  <c r="CM293" i="7" a="1"/>
  <c r="CM293" i="7" s="1"/>
  <c r="W294" i="7" a="1"/>
  <c r="W294" i="7" s="1"/>
  <c r="X294" i="7" a="1"/>
  <c r="X294" i="7" s="1"/>
  <c r="Y294" i="7" a="1"/>
  <c r="Y294" i="7" s="1"/>
  <c r="Z294" i="7" a="1"/>
  <c r="Z294" i="7" s="1"/>
  <c r="AA294" i="7" a="1"/>
  <c r="AA294" i="7" s="1"/>
  <c r="AB294" i="7" a="1"/>
  <c r="AB294" i="7" s="1"/>
  <c r="AC294" i="7" a="1"/>
  <c r="AC294" i="7" s="1"/>
  <c r="AD294" i="7" a="1"/>
  <c r="AD294" i="7" s="1"/>
  <c r="AE294" i="7" a="1"/>
  <c r="AE294" i="7" s="1"/>
  <c r="AF294" i="7" a="1"/>
  <c r="AF294" i="7" s="1"/>
  <c r="AG294" i="7" a="1"/>
  <c r="AG294" i="7" s="1"/>
  <c r="AH294" i="7" a="1"/>
  <c r="AH294" i="7" s="1"/>
  <c r="AI294" i="7" a="1"/>
  <c r="AI294" i="7" s="1"/>
  <c r="AJ294" i="7" a="1"/>
  <c r="AJ294" i="7" s="1"/>
  <c r="AK294" i="7" a="1"/>
  <c r="AK294" i="7" s="1"/>
  <c r="AL294" i="7" a="1"/>
  <c r="AL294" i="7" s="1"/>
  <c r="AM294" i="7" a="1"/>
  <c r="AM294" i="7" s="1"/>
  <c r="AN294" i="7" a="1"/>
  <c r="AN294" i="7" s="1"/>
  <c r="AO294" i="7" a="1"/>
  <c r="AO294" i="7" s="1"/>
  <c r="AP294" i="7" a="1"/>
  <c r="AP294" i="7" s="1"/>
  <c r="AQ294" i="7" a="1"/>
  <c r="AQ294" i="7" s="1"/>
  <c r="AR294" i="7" a="1"/>
  <c r="AR294" i="7" s="1"/>
  <c r="AS294" i="7" a="1"/>
  <c r="AS294" i="7" s="1"/>
  <c r="AT294" i="7" a="1"/>
  <c r="AT294" i="7" s="1"/>
  <c r="AU294" i="7" a="1"/>
  <c r="AU294" i="7" s="1"/>
  <c r="AV294" i="7" a="1"/>
  <c r="AV294" i="7" s="1"/>
  <c r="AW294" i="7" a="1"/>
  <c r="AW294" i="7" s="1"/>
  <c r="AX294" i="7" a="1"/>
  <c r="AX294" i="7" s="1"/>
  <c r="AY294" i="7" a="1"/>
  <c r="AY294" i="7" s="1"/>
  <c r="AZ294" i="7" a="1"/>
  <c r="AZ294" i="7" s="1"/>
  <c r="BA294" i="7" a="1"/>
  <c r="BA294" i="7" s="1"/>
  <c r="BB294" i="7" a="1"/>
  <c r="BB294" i="7" s="1"/>
  <c r="BC294" i="7" a="1"/>
  <c r="BC294" i="7" s="1"/>
  <c r="BD294" i="7" a="1"/>
  <c r="BD294" i="7" s="1"/>
  <c r="BE294" i="7" a="1"/>
  <c r="BE294" i="7" s="1"/>
  <c r="BF294" i="7" a="1"/>
  <c r="BF294" i="7" s="1"/>
  <c r="BG294" i="7" a="1"/>
  <c r="BG294" i="7" s="1"/>
  <c r="BH294" i="7" a="1"/>
  <c r="BH294" i="7" s="1"/>
  <c r="BI294" i="7" a="1"/>
  <c r="BI294" i="7" s="1"/>
  <c r="BJ294" i="7" a="1"/>
  <c r="BJ294" i="7" s="1"/>
  <c r="BK294" i="7" a="1"/>
  <c r="BK294" i="7" s="1"/>
  <c r="BL294" i="7" a="1"/>
  <c r="BL294" i="7" s="1"/>
  <c r="BM294" i="7" a="1"/>
  <c r="BM294" i="7" s="1"/>
  <c r="BN294" i="7" a="1"/>
  <c r="BN294" i="7" s="1"/>
  <c r="BO294" i="7" a="1"/>
  <c r="BO294" i="7" s="1"/>
  <c r="BP294" i="7" a="1"/>
  <c r="BP294" i="7" s="1"/>
  <c r="BQ294" i="7" a="1"/>
  <c r="BQ294" i="7" s="1"/>
  <c r="BR294" i="7" a="1"/>
  <c r="BR294" i="7" s="1"/>
  <c r="BS294" i="7" a="1"/>
  <c r="BS294" i="7" s="1"/>
  <c r="BT294" i="7" a="1"/>
  <c r="BT294" i="7" s="1"/>
  <c r="BU294" i="7" a="1"/>
  <c r="BU294" i="7" s="1"/>
  <c r="BV294" i="7" a="1"/>
  <c r="BV294" i="7" s="1"/>
  <c r="BW294" i="7" a="1"/>
  <c r="BW294" i="7" s="1"/>
  <c r="BX294" i="7" a="1"/>
  <c r="BX294" i="7" s="1"/>
  <c r="BY294" i="7" a="1"/>
  <c r="BY294" i="7" s="1"/>
  <c r="BZ294" i="7" a="1"/>
  <c r="BZ294" i="7" s="1"/>
  <c r="CA294" i="7" a="1"/>
  <c r="CA294" i="7" s="1"/>
  <c r="CB294" i="7" a="1"/>
  <c r="CB294" i="7" s="1"/>
  <c r="CC294" i="7" a="1"/>
  <c r="CC294" i="7" s="1"/>
  <c r="CD294" i="7" a="1"/>
  <c r="CD294" i="7" s="1"/>
  <c r="CE294" i="7" a="1"/>
  <c r="CE294" i="7" s="1"/>
  <c r="CF294" i="7" a="1"/>
  <c r="CF294" i="7" s="1"/>
  <c r="CG294" i="7" a="1"/>
  <c r="CG294" i="7" s="1"/>
  <c r="CH294" i="7" a="1"/>
  <c r="CH294" i="7" s="1"/>
  <c r="CI294" i="7" a="1"/>
  <c r="CI294" i="7" s="1"/>
  <c r="CJ294" i="7" a="1"/>
  <c r="CJ294" i="7" s="1"/>
  <c r="CK294" i="7" a="1"/>
  <c r="CK294" i="7" s="1"/>
  <c r="CL294" i="7" a="1"/>
  <c r="CL294" i="7" s="1"/>
  <c r="CM294" i="7" a="1"/>
  <c r="CM294" i="7" s="1"/>
  <c r="W295" i="7" a="1"/>
  <c r="W295" i="7" s="1"/>
  <c r="X295" i="7" a="1"/>
  <c r="X295" i="7" s="1"/>
  <c r="Y295" i="7" a="1"/>
  <c r="Y295" i="7" s="1"/>
  <c r="Z295" i="7" a="1"/>
  <c r="Z295" i="7" s="1"/>
  <c r="AA295" i="7" a="1"/>
  <c r="AA295" i="7" s="1"/>
  <c r="AB295" i="7" a="1"/>
  <c r="AB295" i="7" s="1"/>
  <c r="AC295" i="7" a="1"/>
  <c r="AC295" i="7" s="1"/>
  <c r="AD295" i="7" a="1"/>
  <c r="AD295" i="7" s="1"/>
  <c r="AE295" i="7" a="1"/>
  <c r="AE295" i="7" s="1"/>
  <c r="AF295" i="7" a="1"/>
  <c r="AF295" i="7" s="1"/>
  <c r="AG295" i="7" a="1"/>
  <c r="AG295" i="7" s="1"/>
  <c r="AH295" i="7" a="1"/>
  <c r="AH295" i="7" s="1"/>
  <c r="AI295" i="7" a="1"/>
  <c r="AI295" i="7" s="1"/>
  <c r="AJ295" i="7" a="1"/>
  <c r="AJ295" i="7" s="1"/>
  <c r="AK295" i="7" a="1"/>
  <c r="AK295" i="7" s="1"/>
  <c r="AL295" i="7" a="1"/>
  <c r="AL295" i="7" s="1"/>
  <c r="AM295" i="7" a="1"/>
  <c r="AM295" i="7" s="1"/>
  <c r="AN295" i="7" a="1"/>
  <c r="AN295" i="7" s="1"/>
  <c r="AO295" i="7" a="1"/>
  <c r="AO295" i="7" s="1"/>
  <c r="AP295" i="7" a="1"/>
  <c r="AP295" i="7" s="1"/>
  <c r="AQ295" i="7" a="1"/>
  <c r="AQ295" i="7" s="1"/>
  <c r="AR295" i="7" a="1"/>
  <c r="AR295" i="7" s="1"/>
  <c r="AS295" i="7" a="1"/>
  <c r="AS295" i="7" s="1"/>
  <c r="AT295" i="7" a="1"/>
  <c r="AT295" i="7" s="1"/>
  <c r="AU295" i="7" a="1"/>
  <c r="AU295" i="7" s="1"/>
  <c r="AV295" i="7" a="1"/>
  <c r="AV295" i="7" s="1"/>
  <c r="AW295" i="7" a="1"/>
  <c r="AW295" i="7" s="1"/>
  <c r="AX295" i="7" a="1"/>
  <c r="AX295" i="7" s="1"/>
  <c r="AY295" i="7" a="1"/>
  <c r="AY295" i="7" s="1"/>
  <c r="AZ295" i="7" a="1"/>
  <c r="AZ295" i="7" s="1"/>
  <c r="BA295" i="7" a="1"/>
  <c r="BA295" i="7" s="1"/>
  <c r="BB295" i="7" a="1"/>
  <c r="BB295" i="7" s="1"/>
  <c r="BC295" i="7" a="1"/>
  <c r="BC295" i="7" s="1"/>
  <c r="BD295" i="7" a="1"/>
  <c r="BD295" i="7" s="1"/>
  <c r="BE295" i="7" a="1"/>
  <c r="BE295" i="7" s="1"/>
  <c r="BF295" i="7" a="1"/>
  <c r="BF295" i="7" s="1"/>
  <c r="BG295" i="7" a="1"/>
  <c r="BG295" i="7" s="1"/>
  <c r="BH295" i="7" a="1"/>
  <c r="BH295" i="7" s="1"/>
  <c r="BI295" i="7" a="1"/>
  <c r="BI295" i="7" s="1"/>
  <c r="BJ295" i="7" a="1"/>
  <c r="BJ295" i="7" s="1"/>
  <c r="BK295" i="7" a="1"/>
  <c r="BK295" i="7" s="1"/>
  <c r="BL295" i="7" a="1"/>
  <c r="BL295" i="7" s="1"/>
  <c r="BM295" i="7" a="1"/>
  <c r="BM295" i="7" s="1"/>
  <c r="BN295" i="7" a="1"/>
  <c r="BN295" i="7" s="1"/>
  <c r="BO295" i="7" a="1"/>
  <c r="BO295" i="7" s="1"/>
  <c r="BP295" i="7" a="1"/>
  <c r="BP295" i="7" s="1"/>
  <c r="BQ295" i="7" a="1"/>
  <c r="BQ295" i="7" s="1"/>
  <c r="BR295" i="7" a="1"/>
  <c r="BR295" i="7"/>
  <c r="BS295" i="7" a="1"/>
  <c r="BS295" i="7" s="1"/>
  <c r="BT295" i="7" a="1"/>
  <c r="BT295" i="7" s="1"/>
  <c r="BU295" i="7" a="1"/>
  <c r="BU295" i="7" s="1"/>
  <c r="BV295" i="7" a="1"/>
  <c r="BV295" i="7" s="1"/>
  <c r="BW295" i="7" a="1"/>
  <c r="BW295" i="7" s="1"/>
  <c r="BX295" i="7" a="1"/>
  <c r="BX295" i="7" s="1"/>
  <c r="BY295" i="7" a="1"/>
  <c r="BY295" i="7" s="1"/>
  <c r="BZ295" i="7" a="1"/>
  <c r="BZ295" i="7" s="1"/>
  <c r="CA295" i="7" a="1"/>
  <c r="CA295" i="7" s="1"/>
  <c r="CB295" i="7" a="1"/>
  <c r="CB295" i="7" s="1"/>
  <c r="CC295" i="7" a="1"/>
  <c r="CC295" i="7" s="1"/>
  <c r="CD295" i="7" a="1"/>
  <c r="CD295" i="7" s="1"/>
  <c r="CE295" i="7" a="1"/>
  <c r="CE295" i="7" s="1"/>
  <c r="CF295" i="7" a="1"/>
  <c r="CF295" i="7" s="1"/>
  <c r="CG295" i="7" a="1"/>
  <c r="CG295" i="7" s="1"/>
  <c r="CH295" i="7" a="1"/>
  <c r="CH295" i="7" s="1"/>
  <c r="CI295" i="7" a="1"/>
  <c r="CI295" i="7" s="1"/>
  <c r="CJ295" i="7" a="1"/>
  <c r="CJ295" i="7" s="1"/>
  <c r="CK295" i="7" a="1"/>
  <c r="CK295" i="7" s="1"/>
  <c r="CL295" i="7" a="1"/>
  <c r="CL295" i="7" s="1"/>
  <c r="CM295" i="7" a="1"/>
  <c r="CM295" i="7" s="1"/>
  <c r="W296" i="7" a="1"/>
  <c r="W296" i="7" s="1"/>
  <c r="X296" i="7" a="1"/>
  <c r="X296" i="7" s="1"/>
  <c r="Y296" i="7" a="1"/>
  <c r="Y296" i="7" s="1"/>
  <c r="Z296" i="7" a="1"/>
  <c r="Z296" i="7" s="1"/>
  <c r="AA296" i="7" a="1"/>
  <c r="AA296" i="7" s="1"/>
  <c r="AB296" i="7" a="1"/>
  <c r="AB296" i="7" s="1"/>
  <c r="AC296" i="7" a="1"/>
  <c r="AC296" i="7" s="1"/>
  <c r="AD296" i="7" a="1"/>
  <c r="AD296" i="7" s="1"/>
  <c r="AE296" i="7" a="1"/>
  <c r="AE296" i="7" s="1"/>
  <c r="AF296" i="7" a="1"/>
  <c r="AF296" i="7" s="1"/>
  <c r="AG296" i="7" a="1"/>
  <c r="AG296" i="7" s="1"/>
  <c r="AH296" i="7" a="1"/>
  <c r="AH296" i="7" s="1"/>
  <c r="AI296" i="7" a="1"/>
  <c r="AI296" i="7" s="1"/>
  <c r="AJ296" i="7" a="1"/>
  <c r="AJ296" i="7" s="1"/>
  <c r="AK296" i="7" a="1"/>
  <c r="AK296" i="7" s="1"/>
  <c r="AL296" i="7" a="1"/>
  <c r="AL296" i="7" s="1"/>
  <c r="AM296" i="7" a="1"/>
  <c r="AM296" i="7" s="1"/>
  <c r="AN296" i="7" a="1"/>
  <c r="AN296" i="7" s="1"/>
  <c r="AO296" i="7" a="1"/>
  <c r="AO296" i="7" s="1"/>
  <c r="AP296" i="7" a="1"/>
  <c r="AP296" i="7" s="1"/>
  <c r="AQ296" i="7" a="1"/>
  <c r="AQ296" i="7" s="1"/>
  <c r="AR296" i="7" a="1"/>
  <c r="AR296" i="7" s="1"/>
  <c r="AS296" i="7" a="1"/>
  <c r="AS296" i="7" s="1"/>
  <c r="AT296" i="7" a="1"/>
  <c r="AT296" i="7" s="1"/>
  <c r="AU296" i="7" a="1"/>
  <c r="AU296" i="7" s="1"/>
  <c r="AV296" i="7" a="1"/>
  <c r="AV296" i="7" s="1"/>
  <c r="AW296" i="7" a="1"/>
  <c r="AW296" i="7" s="1"/>
  <c r="AX296" i="7" a="1"/>
  <c r="AX296" i="7" s="1"/>
  <c r="AY296" i="7" a="1"/>
  <c r="AY296" i="7" s="1"/>
  <c r="AZ296" i="7" a="1"/>
  <c r="AZ296" i="7" s="1"/>
  <c r="BA296" i="7" a="1"/>
  <c r="BA296" i="7" s="1"/>
  <c r="BB296" i="7" a="1"/>
  <c r="BB296" i="7" s="1"/>
  <c r="BC296" i="7" a="1"/>
  <c r="BC296" i="7" s="1"/>
  <c r="BD296" i="7" a="1"/>
  <c r="BD296" i="7" s="1"/>
  <c r="BE296" i="7" a="1"/>
  <c r="BE296" i="7" s="1"/>
  <c r="BF296" i="7" a="1"/>
  <c r="BF296" i="7" s="1"/>
  <c r="BG296" i="7" a="1"/>
  <c r="BG296" i="7" s="1"/>
  <c r="BH296" i="7" a="1"/>
  <c r="BH296" i="7" s="1"/>
  <c r="BI296" i="7" a="1"/>
  <c r="BI296" i="7" s="1"/>
  <c r="BJ296" i="7" a="1"/>
  <c r="BJ296" i="7" s="1"/>
  <c r="BK296" i="7" a="1"/>
  <c r="BK296" i="7" s="1"/>
  <c r="BL296" i="7" a="1"/>
  <c r="BL296" i="7" s="1"/>
  <c r="BM296" i="7" a="1"/>
  <c r="BM296" i="7" s="1"/>
  <c r="BN296" i="7" a="1"/>
  <c r="BN296" i="7" s="1"/>
  <c r="BO296" i="7" a="1"/>
  <c r="BO296" i="7" s="1"/>
  <c r="BP296" i="7" a="1"/>
  <c r="BP296" i="7" s="1"/>
  <c r="BQ296" i="7" a="1"/>
  <c r="BQ296" i="7" s="1"/>
  <c r="BR296" i="7" a="1"/>
  <c r="BR296" i="7" s="1"/>
  <c r="BS296" i="7" a="1"/>
  <c r="BS296" i="7" s="1"/>
  <c r="BT296" i="7" a="1"/>
  <c r="BT296" i="7" s="1"/>
  <c r="BU296" i="7" a="1"/>
  <c r="BU296" i="7" s="1"/>
  <c r="BV296" i="7" a="1"/>
  <c r="BV296" i="7" s="1"/>
  <c r="BW296" i="7" a="1"/>
  <c r="BW296" i="7" s="1"/>
  <c r="BX296" i="7" a="1"/>
  <c r="BX296" i="7" s="1"/>
  <c r="BY296" i="7" a="1"/>
  <c r="BY296" i="7" s="1"/>
  <c r="BZ296" i="7" a="1"/>
  <c r="BZ296" i="7" s="1"/>
  <c r="CA296" i="7" a="1"/>
  <c r="CA296" i="7" s="1"/>
  <c r="CB296" i="7" a="1"/>
  <c r="CB296" i="7" s="1"/>
  <c r="CC296" i="7" a="1"/>
  <c r="CC296" i="7" s="1"/>
  <c r="CD296" i="7" a="1"/>
  <c r="CD296" i="7" s="1"/>
  <c r="CE296" i="7" a="1"/>
  <c r="CE296" i="7" s="1"/>
  <c r="CF296" i="7" a="1"/>
  <c r="CF296" i="7" s="1"/>
  <c r="CG296" i="7" a="1"/>
  <c r="CG296" i="7" s="1"/>
  <c r="CH296" i="7" a="1"/>
  <c r="CH296" i="7" s="1"/>
  <c r="CI296" i="7" a="1"/>
  <c r="CI296" i="7" s="1"/>
  <c r="CJ296" i="7" a="1"/>
  <c r="CJ296" i="7" s="1"/>
  <c r="CK296" i="7" a="1"/>
  <c r="CK296" i="7" s="1"/>
  <c r="CL296" i="7" a="1"/>
  <c r="CL296" i="7" s="1"/>
  <c r="CM296" i="7" a="1"/>
  <c r="CM296" i="7" s="1"/>
  <c r="W297" i="7" a="1"/>
  <c r="W297" i="7" s="1"/>
  <c r="X297" i="7" a="1"/>
  <c r="X297" i="7" s="1"/>
  <c r="Y297" i="7" a="1"/>
  <c r="Y297" i="7" s="1"/>
  <c r="Z297" i="7" a="1"/>
  <c r="Z297" i="7" s="1"/>
  <c r="AA297" i="7" a="1"/>
  <c r="AA297" i="7" s="1"/>
  <c r="AB297" i="7" a="1"/>
  <c r="AB297" i="7" s="1"/>
  <c r="AC297" i="7" a="1"/>
  <c r="AC297" i="7" s="1"/>
  <c r="AD297" i="7" a="1"/>
  <c r="AD297" i="7" s="1"/>
  <c r="AE297" i="7" a="1"/>
  <c r="AE297" i="7" s="1"/>
  <c r="AF297" i="7" a="1"/>
  <c r="AF297" i="7"/>
  <c r="AG297" i="7" a="1"/>
  <c r="AG297" i="7" s="1"/>
  <c r="AH297" i="7" a="1"/>
  <c r="AH297" i="7" s="1"/>
  <c r="AI297" i="7" a="1"/>
  <c r="AI297" i="7" s="1"/>
  <c r="AJ297" i="7" a="1"/>
  <c r="AJ297" i="7" s="1"/>
  <c r="AK297" i="7" a="1"/>
  <c r="AK297" i="7" s="1"/>
  <c r="AL297" i="7" a="1"/>
  <c r="AL297" i="7" s="1"/>
  <c r="AM297" i="7" a="1"/>
  <c r="AM297" i="7" s="1"/>
  <c r="AN297" i="7" a="1"/>
  <c r="AN297" i="7" s="1"/>
  <c r="AO297" i="7" a="1"/>
  <c r="AO297" i="7" s="1"/>
  <c r="AP297" i="7" a="1"/>
  <c r="AP297" i="7" s="1"/>
  <c r="AQ297" i="7" a="1"/>
  <c r="AQ297" i="7" s="1"/>
  <c r="AR297" i="7" a="1"/>
  <c r="AR297" i="7" s="1"/>
  <c r="AS297" i="7" a="1"/>
  <c r="AS297" i="7" s="1"/>
  <c r="AT297" i="7" a="1"/>
  <c r="AT297" i="7" s="1"/>
  <c r="AU297" i="7" a="1"/>
  <c r="AU297" i="7" s="1"/>
  <c r="AV297" i="7" a="1"/>
  <c r="AV297" i="7" s="1"/>
  <c r="AW297" i="7" a="1"/>
  <c r="AW297" i="7" s="1"/>
  <c r="AX297" i="7" a="1"/>
  <c r="AX297" i="7" s="1"/>
  <c r="AY297" i="7" a="1"/>
  <c r="AY297" i="7" s="1"/>
  <c r="AZ297" i="7" a="1"/>
  <c r="AZ297" i="7" s="1"/>
  <c r="BA297" i="7" a="1"/>
  <c r="BA297" i="7" s="1"/>
  <c r="BB297" i="7" a="1"/>
  <c r="BB297" i="7" s="1"/>
  <c r="BC297" i="7" a="1"/>
  <c r="BC297" i="7" s="1"/>
  <c r="BD297" i="7" a="1"/>
  <c r="BD297" i="7" s="1"/>
  <c r="BE297" i="7" a="1"/>
  <c r="BE297" i="7" s="1"/>
  <c r="BF297" i="7" a="1"/>
  <c r="BF297" i="7" s="1"/>
  <c r="BG297" i="7" a="1"/>
  <c r="BG297" i="7" s="1"/>
  <c r="BH297" i="7" a="1"/>
  <c r="BH297" i="7" s="1"/>
  <c r="BI297" i="7" a="1"/>
  <c r="BI297" i="7" s="1"/>
  <c r="BJ297" i="7" a="1"/>
  <c r="BJ297" i="7" s="1"/>
  <c r="BK297" i="7" a="1"/>
  <c r="BK297" i="7" s="1"/>
  <c r="BL297" i="7" a="1"/>
  <c r="BL297" i="7" s="1"/>
  <c r="BM297" i="7" a="1"/>
  <c r="BM297" i="7" s="1"/>
  <c r="BN297" i="7" a="1"/>
  <c r="BN297" i="7" s="1"/>
  <c r="BO297" i="7" a="1"/>
  <c r="BO297" i="7" s="1"/>
  <c r="BP297" i="7" a="1"/>
  <c r="BP297" i="7" s="1"/>
  <c r="BQ297" i="7" a="1"/>
  <c r="BQ297" i="7" s="1"/>
  <c r="BR297" i="7" a="1"/>
  <c r="BR297" i="7" s="1"/>
  <c r="BS297" i="7" a="1"/>
  <c r="BS297" i="7" s="1"/>
  <c r="BT297" i="7" a="1"/>
  <c r="BT297" i="7" s="1"/>
  <c r="BU297" i="7" a="1"/>
  <c r="BU297" i="7" s="1"/>
  <c r="BV297" i="7" a="1"/>
  <c r="BV297" i="7" s="1"/>
  <c r="BW297" i="7" a="1"/>
  <c r="BW297" i="7" s="1"/>
  <c r="BX297" i="7" a="1"/>
  <c r="BX297" i="7" s="1"/>
  <c r="BY297" i="7" a="1"/>
  <c r="BY297" i="7" s="1"/>
  <c r="BZ297" i="7" a="1"/>
  <c r="BZ297" i="7" s="1"/>
  <c r="CA297" i="7" a="1"/>
  <c r="CA297" i="7" s="1"/>
  <c r="CB297" i="7" a="1"/>
  <c r="CB297" i="7" s="1"/>
  <c r="CC297" i="7" a="1"/>
  <c r="CC297" i="7" s="1"/>
  <c r="CD297" i="7" a="1"/>
  <c r="CD297" i="7" s="1"/>
  <c r="CE297" i="7" a="1"/>
  <c r="CE297" i="7" s="1"/>
  <c r="CF297" i="7" a="1"/>
  <c r="CF297" i="7" s="1"/>
  <c r="CG297" i="7" a="1"/>
  <c r="CG297" i="7" s="1"/>
  <c r="CH297" i="7" a="1"/>
  <c r="CH297" i="7" s="1"/>
  <c r="CI297" i="7" a="1"/>
  <c r="CI297" i="7" s="1"/>
  <c r="CJ297" i="7" a="1"/>
  <c r="CJ297" i="7" s="1"/>
  <c r="CK297" i="7" a="1"/>
  <c r="CK297" i="7" s="1"/>
  <c r="CL297" i="7" a="1"/>
  <c r="CL297" i="7" s="1"/>
  <c r="CM297" i="7" a="1"/>
  <c r="CM297" i="7" s="1"/>
  <c r="W298" i="7" a="1"/>
  <c r="W298" i="7" s="1"/>
  <c r="X298" i="7" a="1"/>
  <c r="X298" i="7" s="1"/>
  <c r="Y298" i="7" a="1"/>
  <c r="Y298" i="7" s="1"/>
  <c r="Z298" i="7" a="1"/>
  <c r="Z298" i="7" s="1"/>
  <c r="AA298" i="7" a="1"/>
  <c r="AA298" i="7" s="1"/>
  <c r="AB298" i="7" a="1"/>
  <c r="AB298" i="7" s="1"/>
  <c r="AC298" i="7" a="1"/>
  <c r="AC298" i="7" s="1"/>
  <c r="AD298" i="7" a="1"/>
  <c r="AD298" i="7" s="1"/>
  <c r="AE298" i="7" a="1"/>
  <c r="AE298" i="7" s="1"/>
  <c r="AF298" i="7" a="1"/>
  <c r="AF298" i="7" s="1"/>
  <c r="AG298" i="7" a="1"/>
  <c r="AG298" i="7" s="1"/>
  <c r="AH298" i="7" a="1"/>
  <c r="AH298" i="7" s="1"/>
  <c r="AI298" i="7" a="1"/>
  <c r="AI298" i="7" s="1"/>
  <c r="AJ298" i="7" a="1"/>
  <c r="AJ298" i="7" s="1"/>
  <c r="AK298" i="7" a="1"/>
  <c r="AK298" i="7" s="1"/>
  <c r="AL298" i="7" a="1"/>
  <c r="AL298" i="7" s="1"/>
  <c r="AM298" i="7" a="1"/>
  <c r="AM298" i="7" s="1"/>
  <c r="AN298" i="7" a="1"/>
  <c r="AN298" i="7" s="1"/>
  <c r="AO298" i="7" a="1"/>
  <c r="AO298" i="7" s="1"/>
  <c r="AP298" i="7" a="1"/>
  <c r="AP298" i="7" s="1"/>
  <c r="AQ298" i="7" a="1"/>
  <c r="AQ298" i="7" s="1"/>
  <c r="AR298" i="7" a="1"/>
  <c r="AR298" i="7" s="1"/>
  <c r="AS298" i="7" a="1"/>
  <c r="AS298" i="7" s="1"/>
  <c r="AT298" i="7" a="1"/>
  <c r="AT298" i="7" s="1"/>
  <c r="AU298" i="7" a="1"/>
  <c r="AU298" i="7" s="1"/>
  <c r="AV298" i="7" a="1"/>
  <c r="AV298" i="7" s="1"/>
  <c r="AW298" i="7" a="1"/>
  <c r="AW298" i="7" s="1"/>
  <c r="AX298" i="7" a="1"/>
  <c r="AX298" i="7" s="1"/>
  <c r="AY298" i="7" a="1"/>
  <c r="AY298" i="7" s="1"/>
  <c r="AZ298" i="7" a="1"/>
  <c r="AZ298" i="7" s="1"/>
  <c r="BA298" i="7" a="1"/>
  <c r="BA298" i="7" s="1"/>
  <c r="BB298" i="7" a="1"/>
  <c r="BB298" i="7" s="1"/>
  <c r="BC298" i="7" a="1"/>
  <c r="BC298" i="7" s="1"/>
  <c r="BD298" i="7" a="1"/>
  <c r="BD298" i="7" s="1"/>
  <c r="BE298" i="7" a="1"/>
  <c r="BE298" i="7" s="1"/>
  <c r="BF298" i="7" a="1"/>
  <c r="BF298" i="7" s="1"/>
  <c r="BG298" i="7" a="1"/>
  <c r="BG298" i="7" s="1"/>
  <c r="BH298" i="7" a="1"/>
  <c r="BH298" i="7" s="1"/>
  <c r="BI298" i="7" a="1"/>
  <c r="BI298" i="7" s="1"/>
  <c r="BJ298" i="7" a="1"/>
  <c r="BJ298" i="7" s="1"/>
  <c r="BK298" i="7" a="1"/>
  <c r="BK298" i="7" s="1"/>
  <c r="BL298" i="7" a="1"/>
  <c r="BL298" i="7" s="1"/>
  <c r="BM298" i="7" a="1"/>
  <c r="BM298" i="7" s="1"/>
  <c r="BN298" i="7" a="1"/>
  <c r="BN298" i="7" s="1"/>
  <c r="BO298" i="7" a="1"/>
  <c r="BO298" i="7" s="1"/>
  <c r="BP298" i="7" a="1"/>
  <c r="BP298" i="7" s="1"/>
  <c r="BQ298" i="7" a="1"/>
  <c r="BQ298" i="7" s="1"/>
  <c r="BR298" i="7" a="1"/>
  <c r="BR298" i="7" s="1"/>
  <c r="BS298" i="7" a="1"/>
  <c r="BS298" i="7" s="1"/>
  <c r="BT298" i="7" a="1"/>
  <c r="BT298" i="7" s="1"/>
  <c r="BU298" i="7" a="1"/>
  <c r="BU298" i="7" s="1"/>
  <c r="BV298" i="7" a="1"/>
  <c r="BV298" i="7" s="1"/>
  <c r="BW298" i="7" a="1"/>
  <c r="BW298" i="7" s="1"/>
  <c r="BX298" i="7" a="1"/>
  <c r="BX298" i="7" s="1"/>
  <c r="BY298" i="7" a="1"/>
  <c r="BY298" i="7" s="1"/>
  <c r="BZ298" i="7" a="1"/>
  <c r="BZ298" i="7" s="1"/>
  <c r="CA298" i="7" a="1"/>
  <c r="CA298" i="7" s="1"/>
  <c r="CB298" i="7" a="1"/>
  <c r="CB298" i="7" s="1"/>
  <c r="CC298" i="7" a="1"/>
  <c r="CC298" i="7" s="1"/>
  <c r="CD298" i="7" a="1"/>
  <c r="CD298" i="7" s="1"/>
  <c r="CE298" i="7" a="1"/>
  <c r="CE298" i="7" s="1"/>
  <c r="CF298" i="7" a="1"/>
  <c r="CF298" i="7" s="1"/>
  <c r="CG298" i="7" a="1"/>
  <c r="CG298" i="7" s="1"/>
  <c r="CH298" i="7" a="1"/>
  <c r="CH298" i="7" s="1"/>
  <c r="CI298" i="7" a="1"/>
  <c r="CI298" i="7" s="1"/>
  <c r="CJ298" i="7" a="1"/>
  <c r="CJ298" i="7" s="1"/>
  <c r="CK298" i="7" a="1"/>
  <c r="CK298" i="7" s="1"/>
  <c r="CL298" i="7" a="1"/>
  <c r="CL298" i="7" s="1"/>
  <c r="CM298" i="7" a="1"/>
  <c r="CM298" i="7" s="1"/>
  <c r="W299" i="7" a="1"/>
  <c r="W299" i="7" s="1"/>
  <c r="X299" i="7" a="1"/>
  <c r="X299" i="7" s="1"/>
  <c r="Y299" i="7" a="1"/>
  <c r="Y299" i="7" s="1"/>
  <c r="Z299" i="7" a="1"/>
  <c r="Z299" i="7" s="1"/>
  <c r="AA299" i="7" a="1"/>
  <c r="AA299" i="7" s="1"/>
  <c r="AB299" i="7" a="1"/>
  <c r="AB299" i="7" s="1"/>
  <c r="AC299" i="7" a="1"/>
  <c r="AC299" i="7" s="1"/>
  <c r="AD299" i="7" a="1"/>
  <c r="AD299" i="7" s="1"/>
  <c r="AE299" i="7" a="1"/>
  <c r="AE299" i="7" s="1"/>
  <c r="AF299" i="7" a="1"/>
  <c r="AF299" i="7" s="1"/>
  <c r="AG299" i="7" a="1"/>
  <c r="AG299" i="7" s="1"/>
  <c r="AH299" i="7" a="1"/>
  <c r="AH299" i="7" s="1"/>
  <c r="AI299" i="7" a="1"/>
  <c r="AI299" i="7" s="1"/>
  <c r="AJ299" i="7" a="1"/>
  <c r="AJ299" i="7" s="1"/>
  <c r="AK299" i="7" a="1"/>
  <c r="AK299" i="7" s="1"/>
  <c r="AL299" i="7" a="1"/>
  <c r="AL299" i="7" s="1"/>
  <c r="AM299" i="7" a="1"/>
  <c r="AM299" i="7" s="1"/>
  <c r="AN299" i="7" a="1"/>
  <c r="AN299" i="7" s="1"/>
  <c r="AO299" i="7" a="1"/>
  <c r="AO299" i="7" s="1"/>
  <c r="AP299" i="7" a="1"/>
  <c r="AP299" i="7" s="1"/>
  <c r="AQ299" i="7" a="1"/>
  <c r="AQ299" i="7" s="1"/>
  <c r="AR299" i="7" a="1"/>
  <c r="AR299" i="7" s="1"/>
  <c r="AS299" i="7" a="1"/>
  <c r="AS299" i="7" s="1"/>
  <c r="AT299" i="7" a="1"/>
  <c r="AT299" i="7" s="1"/>
  <c r="AU299" i="7" a="1"/>
  <c r="AU299" i="7" s="1"/>
  <c r="AV299" i="7" a="1"/>
  <c r="AV299" i="7" s="1"/>
  <c r="AW299" i="7" a="1"/>
  <c r="AW299" i="7" s="1"/>
  <c r="AX299" i="7" a="1"/>
  <c r="AX299" i="7" s="1"/>
  <c r="AY299" i="7" a="1"/>
  <c r="AY299" i="7" s="1"/>
  <c r="AZ299" i="7" a="1"/>
  <c r="AZ299" i="7"/>
  <c r="BA299" i="7" a="1"/>
  <c r="BA299" i="7" s="1"/>
  <c r="BB299" i="7" a="1"/>
  <c r="BB299" i="7" s="1"/>
  <c r="BC299" i="7" a="1"/>
  <c r="BC299" i="7" s="1"/>
  <c r="BD299" i="7" a="1"/>
  <c r="BD299" i="7" s="1"/>
  <c r="BE299" i="7" a="1"/>
  <c r="BE299" i="7" s="1"/>
  <c r="BF299" i="7" a="1"/>
  <c r="BF299" i="7" s="1"/>
  <c r="BG299" i="7" a="1"/>
  <c r="BG299" i="7" s="1"/>
  <c r="BH299" i="7" a="1"/>
  <c r="BH299" i="7" s="1"/>
  <c r="BI299" i="7" a="1"/>
  <c r="BI299" i="7" s="1"/>
  <c r="BJ299" i="7" a="1"/>
  <c r="BJ299" i="7" s="1"/>
  <c r="BK299" i="7" a="1"/>
  <c r="BK299" i="7" s="1"/>
  <c r="BL299" i="7" a="1"/>
  <c r="BL299" i="7" s="1"/>
  <c r="BM299" i="7" a="1"/>
  <c r="BM299" i="7" s="1"/>
  <c r="BN299" i="7" a="1"/>
  <c r="BN299" i="7"/>
  <c r="BO299" i="7" a="1"/>
  <c r="BO299" i="7" s="1"/>
  <c r="BP299" i="7" a="1"/>
  <c r="BP299" i="7" s="1"/>
  <c r="BQ299" i="7" a="1"/>
  <c r="BQ299" i="7" s="1"/>
  <c r="BR299" i="7" a="1"/>
  <c r="BR299" i="7" s="1"/>
  <c r="BS299" i="7" a="1"/>
  <c r="BS299" i="7" s="1"/>
  <c r="BT299" i="7" a="1"/>
  <c r="BT299" i="7"/>
  <c r="BU299" i="7" a="1"/>
  <c r="BU299" i="7" s="1"/>
  <c r="BV299" i="7" a="1"/>
  <c r="BV299" i="7" s="1"/>
  <c r="BW299" i="7" a="1"/>
  <c r="BW299" i="7" s="1"/>
  <c r="BX299" i="7" a="1"/>
  <c r="BX299" i="7" s="1"/>
  <c r="BY299" i="7" a="1"/>
  <c r="BY299" i="7" s="1"/>
  <c r="BZ299" i="7" a="1"/>
  <c r="BZ299" i="7" s="1"/>
  <c r="CA299" i="7" a="1"/>
  <c r="CA299" i="7" s="1"/>
  <c r="CB299" i="7" a="1"/>
  <c r="CB299" i="7" s="1"/>
  <c r="CC299" i="7" a="1"/>
  <c r="CC299" i="7" s="1"/>
  <c r="CD299" i="7" a="1"/>
  <c r="CD299" i="7" s="1"/>
  <c r="CE299" i="7" a="1"/>
  <c r="CE299" i="7" s="1"/>
  <c r="CF299" i="7" a="1"/>
  <c r="CF299" i="7" s="1"/>
  <c r="CG299" i="7" a="1"/>
  <c r="CG299" i="7" s="1"/>
  <c r="CH299" i="7" a="1"/>
  <c r="CH299" i="7" s="1"/>
  <c r="CI299" i="7" a="1"/>
  <c r="CI299" i="7" s="1"/>
  <c r="CJ299" i="7" a="1"/>
  <c r="CJ299" i="7" s="1"/>
  <c r="CK299" i="7" a="1"/>
  <c r="CK299" i="7" s="1"/>
  <c r="CL299" i="7" a="1"/>
  <c r="CL299" i="7" s="1"/>
  <c r="CM299" i="7" a="1"/>
  <c r="CM299" i="7" s="1"/>
  <c r="W300" i="7" a="1"/>
  <c r="W300" i="7" s="1"/>
  <c r="X300" i="7" a="1"/>
  <c r="X300" i="7" s="1"/>
  <c r="Y300" i="7" a="1"/>
  <c r="Y300" i="7" s="1"/>
  <c r="Z300" i="7" a="1"/>
  <c r="Z300" i="7" s="1"/>
  <c r="AA300" i="7" a="1"/>
  <c r="AA300" i="7" s="1"/>
  <c r="AB300" i="7" a="1"/>
  <c r="AB300" i="7" s="1"/>
  <c r="AC300" i="7" a="1"/>
  <c r="AC300" i="7"/>
  <c r="AD300" i="7" a="1"/>
  <c r="AD300" i="7" s="1"/>
  <c r="AE300" i="7" a="1"/>
  <c r="AE300" i="7" s="1"/>
  <c r="AF300" i="7" a="1"/>
  <c r="AF300" i="7" s="1"/>
  <c r="AG300" i="7" a="1"/>
  <c r="AG300" i="7" s="1"/>
  <c r="AH300" i="7" a="1"/>
  <c r="AH300" i="7" s="1"/>
  <c r="AI300" i="7" a="1"/>
  <c r="AI300" i="7" s="1"/>
  <c r="AJ300" i="7" a="1"/>
  <c r="AJ300" i="7" s="1"/>
  <c r="AK300" i="7" a="1"/>
  <c r="AK300" i="7" s="1"/>
  <c r="AL300" i="7" a="1"/>
  <c r="AL300" i="7" s="1"/>
  <c r="AM300" i="7" a="1"/>
  <c r="AM300" i="7" s="1"/>
  <c r="AN300" i="7" a="1"/>
  <c r="AN300" i="7" s="1"/>
  <c r="AO300" i="7" a="1"/>
  <c r="AO300" i="7" s="1"/>
  <c r="AP300" i="7" a="1"/>
  <c r="AP300" i="7" s="1"/>
  <c r="AQ300" i="7" a="1"/>
  <c r="AQ300" i="7" s="1"/>
  <c r="AR300" i="7" a="1"/>
  <c r="AR300" i="7" s="1"/>
  <c r="AS300" i="7" a="1"/>
  <c r="AS300" i="7" s="1"/>
  <c r="AT300" i="7" a="1"/>
  <c r="AT300" i="7" s="1"/>
  <c r="AU300" i="7" a="1"/>
  <c r="AU300" i="7" s="1"/>
  <c r="AV300" i="7" a="1"/>
  <c r="AV300" i="7" s="1"/>
  <c r="AW300" i="7" a="1"/>
  <c r="AW300" i="7" s="1"/>
  <c r="AX300" i="7" a="1"/>
  <c r="AX300" i="7" s="1"/>
  <c r="AY300" i="7" a="1"/>
  <c r="AY300" i="7" s="1"/>
  <c r="AZ300" i="7" a="1"/>
  <c r="AZ300" i="7" s="1"/>
  <c r="BA300" i="7" a="1"/>
  <c r="BA300" i="7" s="1"/>
  <c r="BB300" i="7" a="1"/>
  <c r="BB300" i="7" s="1"/>
  <c r="BC300" i="7" a="1"/>
  <c r="BC300" i="7" s="1"/>
  <c r="BD300" i="7" a="1"/>
  <c r="BD300" i="7" s="1"/>
  <c r="BE300" i="7" a="1"/>
  <c r="BE300" i="7" s="1"/>
  <c r="BF300" i="7" a="1"/>
  <c r="BF300" i="7" s="1"/>
  <c r="BG300" i="7" a="1"/>
  <c r="BG300" i="7" s="1"/>
  <c r="BH300" i="7" a="1"/>
  <c r="BH300" i="7" s="1"/>
  <c r="BI300" i="7" a="1"/>
  <c r="BI300" i="7" s="1"/>
  <c r="BJ300" i="7" a="1"/>
  <c r="BJ300" i="7" s="1"/>
  <c r="BK300" i="7" a="1"/>
  <c r="BK300" i="7" s="1"/>
  <c r="BL300" i="7" a="1"/>
  <c r="BL300" i="7" s="1"/>
  <c r="BM300" i="7" a="1"/>
  <c r="BM300" i="7" s="1"/>
  <c r="BN300" i="7" a="1"/>
  <c r="BN300" i="7" s="1"/>
  <c r="BO300" i="7" a="1"/>
  <c r="BO300" i="7" s="1"/>
  <c r="BP300" i="7" a="1"/>
  <c r="BP300" i="7" s="1"/>
  <c r="BQ300" i="7" a="1"/>
  <c r="BQ300" i="7" s="1"/>
  <c r="BR300" i="7" a="1"/>
  <c r="BR300" i="7" s="1"/>
  <c r="BS300" i="7" a="1"/>
  <c r="BS300" i="7" s="1"/>
  <c r="BT300" i="7" a="1"/>
  <c r="BT300" i="7" s="1"/>
  <c r="BU300" i="7" a="1"/>
  <c r="BU300" i="7" s="1"/>
  <c r="BV300" i="7" a="1"/>
  <c r="BV300" i="7" s="1"/>
  <c r="BW300" i="7" a="1"/>
  <c r="BW300" i="7" s="1"/>
  <c r="BX300" i="7" a="1"/>
  <c r="BX300" i="7" s="1"/>
  <c r="BY300" i="7" a="1"/>
  <c r="BY300" i="7" s="1"/>
  <c r="BZ300" i="7" a="1"/>
  <c r="BZ300" i="7" s="1"/>
  <c r="CA300" i="7" a="1"/>
  <c r="CA300" i="7"/>
  <c r="CB300" i="7" a="1"/>
  <c r="CB300" i="7" s="1"/>
  <c r="CC300" i="7" a="1"/>
  <c r="CC300" i="7" s="1"/>
  <c r="CD300" i="7" a="1"/>
  <c r="CD300" i="7" s="1"/>
  <c r="CE300" i="7" a="1"/>
  <c r="CE300" i="7" s="1"/>
  <c r="CF300" i="7" a="1"/>
  <c r="CF300" i="7" s="1"/>
  <c r="CG300" i="7" a="1"/>
  <c r="CG300" i="7" s="1"/>
  <c r="CH300" i="7" a="1"/>
  <c r="CH300" i="7" s="1"/>
  <c r="CI300" i="7" a="1"/>
  <c r="CI300" i="7" s="1"/>
  <c r="CJ300" i="7" a="1"/>
  <c r="CJ300" i="7" s="1"/>
  <c r="CK300" i="7" a="1"/>
  <c r="CK300" i="7" s="1"/>
  <c r="CL300" i="7" a="1"/>
  <c r="CL300" i="7" s="1"/>
  <c r="CM300" i="7" a="1"/>
  <c r="CM300" i="7" s="1"/>
  <c r="W301" i="7" a="1"/>
  <c r="W301" i="7" s="1"/>
  <c r="X301" i="7" a="1"/>
  <c r="X301" i="7" s="1"/>
  <c r="Y301" i="7" a="1"/>
  <c r="Y301" i="7" s="1"/>
  <c r="Z301" i="7" a="1"/>
  <c r="Z301" i="7" s="1"/>
  <c r="AA301" i="7" a="1"/>
  <c r="AA301" i="7" s="1"/>
  <c r="AB301" i="7" a="1"/>
  <c r="AB301" i="7" s="1"/>
  <c r="AC301" i="7" a="1"/>
  <c r="AC301" i="7" s="1"/>
  <c r="AD301" i="7" a="1"/>
  <c r="AD301" i="7" s="1"/>
  <c r="AE301" i="7" a="1"/>
  <c r="AE301" i="7" s="1"/>
  <c r="AF301" i="7" a="1"/>
  <c r="AF301" i="7" s="1"/>
  <c r="AG301" i="7" a="1"/>
  <c r="AG301" i="7" s="1"/>
  <c r="AH301" i="7" a="1"/>
  <c r="AH301" i="7" s="1"/>
  <c r="AI301" i="7" a="1"/>
  <c r="AI301" i="7" s="1"/>
  <c r="AJ301" i="7" a="1"/>
  <c r="AJ301" i="7" s="1"/>
  <c r="AK301" i="7" a="1"/>
  <c r="AK301" i="7" s="1"/>
  <c r="AL301" i="7" a="1"/>
  <c r="AL301" i="7" s="1"/>
  <c r="AM301" i="7" a="1"/>
  <c r="AM301" i="7" s="1"/>
  <c r="AN301" i="7" a="1"/>
  <c r="AN301" i="7" s="1"/>
  <c r="AO301" i="7" a="1"/>
  <c r="AO301" i="7" s="1"/>
  <c r="AP301" i="7" a="1"/>
  <c r="AP301" i="7" s="1"/>
  <c r="AQ301" i="7" a="1"/>
  <c r="AQ301" i="7" s="1"/>
  <c r="AR301" i="7" a="1"/>
  <c r="AR301" i="7" s="1"/>
  <c r="AS301" i="7" a="1"/>
  <c r="AS301" i="7" s="1"/>
  <c r="AT301" i="7" a="1"/>
  <c r="AT301" i="7" s="1"/>
  <c r="AU301" i="7" a="1"/>
  <c r="AU301" i="7" s="1"/>
  <c r="AV301" i="7" a="1"/>
  <c r="AV301" i="7" s="1"/>
  <c r="AW301" i="7" a="1"/>
  <c r="AW301" i="7" s="1"/>
  <c r="AX301" i="7" a="1"/>
  <c r="AX301" i="7" s="1"/>
  <c r="AY301" i="7" a="1"/>
  <c r="AY301" i="7" s="1"/>
  <c r="AZ301" i="7" a="1"/>
  <c r="AZ301" i="7" s="1"/>
  <c r="BA301" i="7" a="1"/>
  <c r="BA301" i="7" s="1"/>
  <c r="BB301" i="7" a="1"/>
  <c r="BB301" i="7" s="1"/>
  <c r="BC301" i="7" a="1"/>
  <c r="BC301" i="7" s="1"/>
  <c r="BD301" i="7" a="1"/>
  <c r="BD301" i="7" s="1"/>
  <c r="BE301" i="7" a="1"/>
  <c r="BE301" i="7" s="1"/>
  <c r="BF301" i="7" a="1"/>
  <c r="BF301" i="7" s="1"/>
  <c r="BG301" i="7" a="1"/>
  <c r="BG301" i="7" s="1"/>
  <c r="BH301" i="7" a="1"/>
  <c r="BH301" i="7" s="1"/>
  <c r="BI301" i="7" a="1"/>
  <c r="BI301" i="7" s="1"/>
  <c r="BJ301" i="7" a="1"/>
  <c r="BJ301" i="7" s="1"/>
  <c r="BK301" i="7" a="1"/>
  <c r="BK301" i="7" s="1"/>
  <c r="BL301" i="7" a="1"/>
  <c r="BL301" i="7" s="1"/>
  <c r="BM301" i="7" a="1"/>
  <c r="BM301" i="7" s="1"/>
  <c r="BN301" i="7" a="1"/>
  <c r="BN301" i="7" s="1"/>
  <c r="BO301" i="7" a="1"/>
  <c r="BO301" i="7" s="1"/>
  <c r="BP301" i="7" a="1"/>
  <c r="BP301" i="7" s="1"/>
  <c r="BQ301" i="7" a="1"/>
  <c r="BQ301" i="7" s="1"/>
  <c r="BR301" i="7" a="1"/>
  <c r="BR301" i="7" s="1"/>
  <c r="BS301" i="7" a="1"/>
  <c r="BS301" i="7" s="1"/>
  <c r="BT301" i="7" a="1"/>
  <c r="BT301" i="7" s="1"/>
  <c r="BU301" i="7" a="1"/>
  <c r="BU301" i="7" s="1"/>
  <c r="BV301" i="7" a="1"/>
  <c r="BV301" i="7" s="1"/>
  <c r="BW301" i="7" a="1"/>
  <c r="BW301" i="7" s="1"/>
  <c r="BX301" i="7" a="1"/>
  <c r="BX301" i="7" s="1"/>
  <c r="BY301" i="7" a="1"/>
  <c r="BY301" i="7" s="1"/>
  <c r="BZ301" i="7" a="1"/>
  <c r="BZ301" i="7" s="1"/>
  <c r="CA301" i="7" a="1"/>
  <c r="CA301" i="7" s="1"/>
  <c r="CB301" i="7" a="1"/>
  <c r="CB301" i="7" s="1"/>
  <c r="CC301" i="7" a="1"/>
  <c r="CC301" i="7" s="1"/>
  <c r="CD301" i="7" a="1"/>
  <c r="CD301" i="7" s="1"/>
  <c r="CE301" i="7" a="1"/>
  <c r="CE301" i="7" s="1"/>
  <c r="CF301" i="7" a="1"/>
  <c r="CF301" i="7" s="1"/>
  <c r="CG301" i="7" a="1"/>
  <c r="CG301" i="7" s="1"/>
  <c r="CH301" i="7" a="1"/>
  <c r="CH301" i="7" s="1"/>
  <c r="CI301" i="7" a="1"/>
  <c r="CI301" i="7" s="1"/>
  <c r="CJ301" i="7" a="1"/>
  <c r="CJ301" i="7" s="1"/>
  <c r="CK301" i="7" a="1"/>
  <c r="CK301" i="7" s="1"/>
  <c r="CL301" i="7" a="1"/>
  <c r="CL301" i="7" s="1"/>
  <c r="CM301" i="7" a="1"/>
  <c r="CM301" i="7" s="1"/>
  <c r="W302" i="7" a="1"/>
  <c r="W302" i="7" s="1"/>
  <c r="X302" i="7" a="1"/>
  <c r="X302" i="7" s="1"/>
  <c r="Y302" i="7" a="1"/>
  <c r="Y302" i="7" s="1"/>
  <c r="Z302" i="7" a="1"/>
  <c r="Z302" i="7" s="1"/>
  <c r="AA302" i="7" a="1"/>
  <c r="AA302" i="7" s="1"/>
  <c r="AB302" i="7" a="1"/>
  <c r="AB302" i="7" s="1"/>
  <c r="AC302" i="7" a="1"/>
  <c r="AC302" i="7" s="1"/>
  <c r="AD302" i="7" a="1"/>
  <c r="AD302" i="7" s="1"/>
  <c r="AE302" i="7" a="1"/>
  <c r="AE302" i="7" s="1"/>
  <c r="AF302" i="7" a="1"/>
  <c r="AF302" i="7" s="1"/>
  <c r="AG302" i="7" a="1"/>
  <c r="AG302" i="7" s="1"/>
  <c r="AH302" i="7" a="1"/>
  <c r="AH302" i="7" s="1"/>
  <c r="AI302" i="7" a="1"/>
  <c r="AI302" i="7" s="1"/>
  <c r="AJ302" i="7" a="1"/>
  <c r="AJ302" i="7" s="1"/>
  <c r="AK302" i="7" a="1"/>
  <c r="AK302" i="7" s="1"/>
  <c r="AL302" i="7" a="1"/>
  <c r="AL302" i="7" s="1"/>
  <c r="AM302" i="7" a="1"/>
  <c r="AM302" i="7" s="1"/>
  <c r="AN302" i="7" a="1"/>
  <c r="AN302" i="7" s="1"/>
  <c r="AO302" i="7" a="1"/>
  <c r="AO302" i="7" s="1"/>
  <c r="AP302" i="7" a="1"/>
  <c r="AP302" i="7" s="1"/>
  <c r="AQ302" i="7" a="1"/>
  <c r="AQ302" i="7" s="1"/>
  <c r="AR302" i="7" a="1"/>
  <c r="AR302" i="7" s="1"/>
  <c r="AS302" i="7" a="1"/>
  <c r="AS302" i="7" s="1"/>
  <c r="AT302" i="7" a="1"/>
  <c r="AT302" i="7" s="1"/>
  <c r="AU302" i="7" a="1"/>
  <c r="AU302" i="7" s="1"/>
  <c r="AV302" i="7" a="1"/>
  <c r="AV302" i="7" s="1"/>
  <c r="AW302" i="7" a="1"/>
  <c r="AW302" i="7" s="1"/>
  <c r="AX302" i="7" a="1"/>
  <c r="AX302" i="7" s="1"/>
  <c r="AY302" i="7" a="1"/>
  <c r="AY302" i="7" s="1"/>
  <c r="AZ302" i="7" a="1"/>
  <c r="AZ302" i="7" s="1"/>
  <c r="BA302" i="7" a="1"/>
  <c r="BA302" i="7" s="1"/>
  <c r="BB302" i="7" a="1"/>
  <c r="BB302" i="7" s="1"/>
  <c r="BC302" i="7" a="1"/>
  <c r="BC302" i="7" s="1"/>
  <c r="BD302" i="7" a="1"/>
  <c r="BD302" i="7" s="1"/>
  <c r="BE302" i="7" a="1"/>
  <c r="BE302" i="7" s="1"/>
  <c r="BF302" i="7" a="1"/>
  <c r="BF302" i="7" s="1"/>
  <c r="BG302" i="7" a="1"/>
  <c r="BG302" i="7" s="1"/>
  <c r="BH302" i="7" a="1"/>
  <c r="BH302" i="7" s="1"/>
  <c r="BI302" i="7" a="1"/>
  <c r="BI302" i="7" s="1"/>
  <c r="BJ302" i="7" a="1"/>
  <c r="BJ302" i="7" s="1"/>
  <c r="BK302" i="7" a="1"/>
  <c r="BK302" i="7" s="1"/>
  <c r="BL302" i="7" a="1"/>
  <c r="BL302" i="7" s="1"/>
  <c r="BM302" i="7" a="1"/>
  <c r="BM302" i="7" s="1"/>
  <c r="BN302" i="7" a="1"/>
  <c r="BN302" i="7" s="1"/>
  <c r="BO302" i="7" a="1"/>
  <c r="BO302" i="7" s="1"/>
  <c r="BP302" i="7" a="1"/>
  <c r="BP302" i="7" s="1"/>
  <c r="BQ302" i="7" a="1"/>
  <c r="BQ302" i="7" s="1"/>
  <c r="BR302" i="7" a="1"/>
  <c r="BR302" i="7" s="1"/>
  <c r="BS302" i="7" a="1"/>
  <c r="BS302" i="7" s="1"/>
  <c r="BT302" i="7" a="1"/>
  <c r="BT302" i="7" s="1"/>
  <c r="BU302" i="7" a="1"/>
  <c r="BU302" i="7" s="1"/>
  <c r="BV302" i="7" a="1"/>
  <c r="BV302" i="7" s="1"/>
  <c r="BW302" i="7" a="1"/>
  <c r="BW302" i="7" s="1"/>
  <c r="BX302" i="7" a="1"/>
  <c r="BX302" i="7" s="1"/>
  <c r="BY302" i="7" a="1"/>
  <c r="BY302" i="7" s="1"/>
  <c r="BZ302" i="7" a="1"/>
  <c r="BZ302" i="7" s="1"/>
  <c r="CA302" i="7" a="1"/>
  <c r="CA302" i="7" s="1"/>
  <c r="CB302" i="7" a="1"/>
  <c r="CB302" i="7" s="1"/>
  <c r="CC302" i="7" a="1"/>
  <c r="CC302" i="7" s="1"/>
  <c r="CD302" i="7" a="1"/>
  <c r="CD302" i="7" s="1"/>
  <c r="CE302" i="7" a="1"/>
  <c r="CE302" i="7" s="1"/>
  <c r="CF302" i="7" a="1"/>
  <c r="CF302" i="7" s="1"/>
  <c r="CG302" i="7" a="1"/>
  <c r="CG302" i="7" s="1"/>
  <c r="CH302" i="7" a="1"/>
  <c r="CH302" i="7" s="1"/>
  <c r="CI302" i="7" a="1"/>
  <c r="CI302" i="7" s="1"/>
  <c r="CJ302" i="7" a="1"/>
  <c r="CJ302" i="7" s="1"/>
  <c r="CK302" i="7" a="1"/>
  <c r="CK302" i="7" s="1"/>
  <c r="CL302" i="7" a="1"/>
  <c r="CL302" i="7" s="1"/>
  <c r="CM302" i="7" a="1"/>
  <c r="CM302" i="7" s="1"/>
  <c r="W303" i="7" a="1"/>
  <c r="W303" i="7" s="1"/>
  <c r="X303" i="7" a="1"/>
  <c r="X303" i="7" s="1"/>
  <c r="Y303" i="7" a="1"/>
  <c r="Y303" i="7" s="1"/>
  <c r="Z303" i="7" a="1"/>
  <c r="Z303" i="7" s="1"/>
  <c r="AA303" i="7" a="1"/>
  <c r="AA303" i="7" s="1"/>
  <c r="AB303" i="7" a="1"/>
  <c r="AB303" i="7" s="1"/>
  <c r="AC303" i="7" a="1"/>
  <c r="AC303" i="7" s="1"/>
  <c r="AD303" i="7" a="1"/>
  <c r="AD303" i="7" s="1"/>
  <c r="AE303" i="7" a="1"/>
  <c r="AE303" i="7" s="1"/>
  <c r="AF303" i="7" a="1"/>
  <c r="AF303" i="7" s="1"/>
  <c r="AG303" i="7" a="1"/>
  <c r="AG303" i="7" s="1"/>
  <c r="AH303" i="7" a="1"/>
  <c r="AH303" i="7" s="1"/>
  <c r="AI303" i="7" a="1"/>
  <c r="AI303" i="7" s="1"/>
  <c r="AJ303" i="7" a="1"/>
  <c r="AJ303" i="7" s="1"/>
  <c r="AK303" i="7" a="1"/>
  <c r="AK303" i="7" s="1"/>
  <c r="AL303" i="7" a="1"/>
  <c r="AL303" i="7" s="1"/>
  <c r="AM303" i="7" a="1"/>
  <c r="AM303" i="7" s="1"/>
  <c r="AN303" i="7" a="1"/>
  <c r="AN303" i="7" s="1"/>
  <c r="AO303" i="7" a="1"/>
  <c r="AO303" i="7" s="1"/>
  <c r="AP303" i="7" a="1"/>
  <c r="AP303" i="7" s="1"/>
  <c r="AQ303" i="7" a="1"/>
  <c r="AQ303" i="7" s="1"/>
  <c r="AR303" i="7" a="1"/>
  <c r="AR303" i="7" s="1"/>
  <c r="AS303" i="7" a="1"/>
  <c r="AS303" i="7" s="1"/>
  <c r="AT303" i="7" a="1"/>
  <c r="AT303" i="7" s="1"/>
  <c r="AU303" i="7" a="1"/>
  <c r="AU303" i="7" s="1"/>
  <c r="AV303" i="7" a="1"/>
  <c r="AV303" i="7" s="1"/>
  <c r="AW303" i="7" a="1"/>
  <c r="AW303" i="7" s="1"/>
  <c r="AX303" i="7" a="1"/>
  <c r="AX303" i="7" s="1"/>
  <c r="AY303" i="7" a="1"/>
  <c r="AY303" i="7" s="1"/>
  <c r="AZ303" i="7" a="1"/>
  <c r="AZ303" i="7" s="1"/>
  <c r="BA303" i="7" a="1"/>
  <c r="BA303" i="7" s="1"/>
  <c r="BB303" i="7" a="1"/>
  <c r="BB303" i="7" s="1"/>
  <c r="BC303" i="7" a="1"/>
  <c r="BC303" i="7" s="1"/>
  <c r="BD303" i="7" a="1"/>
  <c r="BD303" i="7" s="1"/>
  <c r="BE303" i="7" a="1"/>
  <c r="BE303" i="7" s="1"/>
  <c r="BF303" i="7" a="1"/>
  <c r="BF303" i="7" s="1"/>
  <c r="BG303" i="7" a="1"/>
  <c r="BG303" i="7" s="1"/>
  <c r="BH303" i="7" a="1"/>
  <c r="BH303" i="7" s="1"/>
  <c r="BI303" i="7" a="1"/>
  <c r="BI303" i="7" s="1"/>
  <c r="BJ303" i="7" a="1"/>
  <c r="BJ303" i="7" s="1"/>
  <c r="BK303" i="7" a="1"/>
  <c r="BK303" i="7" s="1"/>
  <c r="BL303" i="7" a="1"/>
  <c r="BL303" i="7" s="1"/>
  <c r="BM303" i="7" a="1"/>
  <c r="BM303" i="7" s="1"/>
  <c r="BN303" i="7" a="1"/>
  <c r="BN303" i="7" s="1"/>
  <c r="BO303" i="7" a="1"/>
  <c r="BO303" i="7" s="1"/>
  <c r="BP303" i="7" a="1"/>
  <c r="BP303" i="7" s="1"/>
  <c r="BQ303" i="7" a="1"/>
  <c r="BQ303" i="7" s="1"/>
  <c r="BR303" i="7" a="1"/>
  <c r="BR303" i="7" s="1"/>
  <c r="BS303" i="7" a="1"/>
  <c r="BS303" i="7" s="1"/>
  <c r="BT303" i="7" a="1"/>
  <c r="BT303" i="7" s="1"/>
  <c r="BU303" i="7" a="1"/>
  <c r="BU303" i="7" s="1"/>
  <c r="BV303" i="7" a="1"/>
  <c r="BV303" i="7" s="1"/>
  <c r="BW303" i="7" a="1"/>
  <c r="BW303" i="7" s="1"/>
  <c r="BX303" i="7" a="1"/>
  <c r="BX303" i="7" s="1"/>
  <c r="BY303" i="7" a="1"/>
  <c r="BY303" i="7" s="1"/>
  <c r="BZ303" i="7" a="1"/>
  <c r="BZ303" i="7" s="1"/>
  <c r="CA303" i="7" a="1"/>
  <c r="CA303" i="7" s="1"/>
  <c r="CB303" i="7" a="1"/>
  <c r="CB303" i="7" s="1"/>
  <c r="CC303" i="7" a="1"/>
  <c r="CC303" i="7" s="1"/>
  <c r="CD303" i="7" a="1"/>
  <c r="CD303" i="7" s="1"/>
  <c r="CE303" i="7" a="1"/>
  <c r="CE303" i="7" s="1"/>
  <c r="CF303" i="7" a="1"/>
  <c r="CF303" i="7" s="1"/>
  <c r="CG303" i="7" a="1"/>
  <c r="CG303" i="7" s="1"/>
  <c r="CH303" i="7" a="1"/>
  <c r="CH303" i="7" s="1"/>
  <c r="CI303" i="7" a="1"/>
  <c r="CI303" i="7" s="1"/>
  <c r="CJ303" i="7" a="1"/>
  <c r="CJ303" i="7" s="1"/>
  <c r="CK303" i="7" a="1"/>
  <c r="CK303" i="7" s="1"/>
  <c r="CL303" i="7" a="1"/>
  <c r="CL303" i="7" s="1"/>
  <c r="CM303" i="7" a="1"/>
  <c r="CM303" i="7" s="1"/>
  <c r="W304" i="7" a="1"/>
  <c r="W304" i="7" s="1"/>
  <c r="X304" i="7" a="1"/>
  <c r="X304" i="7" s="1"/>
  <c r="Y304" i="7" a="1"/>
  <c r="Y304" i="7" s="1"/>
  <c r="Z304" i="7" a="1"/>
  <c r="Z304" i="7" s="1"/>
  <c r="AA304" i="7" a="1"/>
  <c r="AA304" i="7"/>
  <c r="AB304" i="7" a="1"/>
  <c r="AB304" i="7" s="1"/>
  <c r="AC304" i="7" a="1"/>
  <c r="AC304" i="7" s="1"/>
  <c r="AD304" i="7" a="1"/>
  <c r="AD304" i="7" s="1"/>
  <c r="AE304" i="7" a="1"/>
  <c r="AE304" i="7" s="1"/>
  <c r="AF304" i="7" a="1"/>
  <c r="AF304" i="7" s="1"/>
  <c r="AG304" i="7" a="1"/>
  <c r="AG304" i="7" s="1"/>
  <c r="AH304" i="7" a="1"/>
  <c r="AH304" i="7" s="1"/>
  <c r="AI304" i="7" a="1"/>
  <c r="AI304" i="7" s="1"/>
  <c r="AJ304" i="7" a="1"/>
  <c r="AJ304" i="7" s="1"/>
  <c r="AK304" i="7" a="1"/>
  <c r="AK304" i="7" s="1"/>
  <c r="AL304" i="7" a="1"/>
  <c r="AL304" i="7" s="1"/>
  <c r="AM304" i="7" a="1"/>
  <c r="AM304" i="7" s="1"/>
  <c r="AN304" i="7" a="1"/>
  <c r="AN304" i="7" s="1"/>
  <c r="AO304" i="7" a="1"/>
  <c r="AO304" i="7" s="1"/>
  <c r="AP304" i="7" a="1"/>
  <c r="AP304" i="7" s="1"/>
  <c r="AQ304" i="7" a="1"/>
  <c r="AQ304" i="7" s="1"/>
  <c r="AR304" i="7" a="1"/>
  <c r="AR304" i="7" s="1"/>
  <c r="AS304" i="7" a="1"/>
  <c r="AS304" i="7" s="1"/>
  <c r="AT304" i="7" a="1"/>
  <c r="AT304" i="7" s="1"/>
  <c r="AU304" i="7" a="1"/>
  <c r="AU304" i="7" s="1"/>
  <c r="AV304" i="7" a="1"/>
  <c r="AV304" i="7" s="1"/>
  <c r="AW304" i="7" a="1"/>
  <c r="AW304" i="7" s="1"/>
  <c r="AX304" i="7" a="1"/>
  <c r="AX304" i="7" s="1"/>
  <c r="AY304" i="7" a="1"/>
  <c r="AY304" i="7" s="1"/>
  <c r="AZ304" i="7" a="1"/>
  <c r="AZ304" i="7" s="1"/>
  <c r="BA304" i="7" a="1"/>
  <c r="BA304" i="7" s="1"/>
  <c r="BB304" i="7" a="1"/>
  <c r="BB304" i="7" s="1"/>
  <c r="BC304" i="7" a="1"/>
  <c r="BC304" i="7" s="1"/>
  <c r="BD304" i="7" a="1"/>
  <c r="BD304" i="7" s="1"/>
  <c r="BE304" i="7" a="1"/>
  <c r="BE304" i="7" s="1"/>
  <c r="BF304" i="7" a="1"/>
  <c r="BF304" i="7" s="1"/>
  <c r="BG304" i="7" a="1"/>
  <c r="BG304" i="7" s="1"/>
  <c r="BH304" i="7" a="1"/>
  <c r="BH304" i="7" s="1"/>
  <c r="BI304" i="7" a="1"/>
  <c r="BI304" i="7" s="1"/>
  <c r="BJ304" i="7" a="1"/>
  <c r="BJ304" i="7" s="1"/>
  <c r="BK304" i="7" a="1"/>
  <c r="BK304" i="7" s="1"/>
  <c r="BL304" i="7" a="1"/>
  <c r="BL304" i="7" s="1"/>
  <c r="BM304" i="7" a="1"/>
  <c r="BM304" i="7" s="1"/>
  <c r="BN304" i="7" a="1"/>
  <c r="BN304" i="7" s="1"/>
  <c r="BO304" i="7" a="1"/>
  <c r="BO304" i="7" s="1"/>
  <c r="BP304" i="7" a="1"/>
  <c r="BP304" i="7" s="1"/>
  <c r="BQ304" i="7" a="1"/>
  <c r="BQ304" i="7" s="1"/>
  <c r="BR304" i="7" a="1"/>
  <c r="BR304" i="7" s="1"/>
  <c r="BS304" i="7" a="1"/>
  <c r="BS304" i="7" s="1"/>
  <c r="BT304" i="7" a="1"/>
  <c r="BT304" i="7" s="1"/>
  <c r="BU304" i="7" a="1"/>
  <c r="BU304" i="7" s="1"/>
  <c r="BV304" i="7" a="1"/>
  <c r="BV304" i="7" s="1"/>
  <c r="BW304" i="7" a="1"/>
  <c r="BW304" i="7" s="1"/>
  <c r="BX304" i="7" a="1"/>
  <c r="BX304" i="7" s="1"/>
  <c r="BY304" i="7" a="1"/>
  <c r="BY304" i="7" s="1"/>
  <c r="BZ304" i="7" a="1"/>
  <c r="BZ304" i="7" s="1"/>
  <c r="CA304" i="7" a="1"/>
  <c r="CA304" i="7" s="1"/>
  <c r="CB304" i="7" a="1"/>
  <c r="CB304" i="7" s="1"/>
  <c r="CC304" i="7" a="1"/>
  <c r="CC304" i="7" s="1"/>
  <c r="CD304" i="7" a="1"/>
  <c r="CD304" i="7" s="1"/>
  <c r="CE304" i="7" a="1"/>
  <c r="CE304" i="7" s="1"/>
  <c r="CF304" i="7" a="1"/>
  <c r="CF304" i="7" s="1"/>
  <c r="CG304" i="7" a="1"/>
  <c r="CG304" i="7" s="1"/>
  <c r="CH304" i="7" a="1"/>
  <c r="CH304" i="7" s="1"/>
  <c r="CI304" i="7" a="1"/>
  <c r="CI304" i="7" s="1"/>
  <c r="CJ304" i="7" a="1"/>
  <c r="CJ304" i="7" s="1"/>
  <c r="CK304" i="7" a="1"/>
  <c r="CK304" i="7" s="1"/>
  <c r="CL304" i="7" a="1"/>
  <c r="CL304" i="7" s="1"/>
  <c r="CM304" i="7" a="1"/>
  <c r="CM304" i="7" s="1"/>
  <c r="W305" i="7" a="1"/>
  <c r="W305" i="7" s="1"/>
  <c r="X305" i="7" a="1"/>
  <c r="X305" i="7" s="1"/>
  <c r="Y305" i="7" a="1"/>
  <c r="Y305" i="7" s="1"/>
  <c r="Z305" i="7" a="1"/>
  <c r="Z305" i="7" s="1"/>
  <c r="AA305" i="7" a="1"/>
  <c r="AA305" i="7" s="1"/>
  <c r="AB305" i="7" a="1"/>
  <c r="AB305" i="7" s="1"/>
  <c r="AC305" i="7" a="1"/>
  <c r="AC305" i="7" s="1"/>
  <c r="AD305" i="7" a="1"/>
  <c r="AD305" i="7" s="1"/>
  <c r="AE305" i="7" a="1"/>
  <c r="AE305" i="7" s="1"/>
  <c r="AF305" i="7" a="1"/>
  <c r="AF305" i="7" s="1"/>
  <c r="AG305" i="7" a="1"/>
  <c r="AG305" i="7" s="1"/>
  <c r="AH305" i="7" a="1"/>
  <c r="AH305" i="7" s="1"/>
  <c r="AI305" i="7" a="1"/>
  <c r="AI305" i="7" s="1"/>
  <c r="AJ305" i="7" a="1"/>
  <c r="AJ305" i="7" s="1"/>
  <c r="AK305" i="7" a="1"/>
  <c r="AK305" i="7" s="1"/>
  <c r="AL305" i="7" a="1"/>
  <c r="AL305" i="7" s="1"/>
  <c r="AM305" i="7" a="1"/>
  <c r="AM305" i="7" s="1"/>
  <c r="AN305" i="7" a="1"/>
  <c r="AN305" i="7" s="1"/>
  <c r="AO305" i="7" a="1"/>
  <c r="AO305" i="7" s="1"/>
  <c r="AP305" i="7" a="1"/>
  <c r="AP305" i="7" s="1"/>
  <c r="AQ305" i="7" a="1"/>
  <c r="AQ305" i="7" s="1"/>
  <c r="AR305" i="7" a="1"/>
  <c r="AR305" i="7" s="1"/>
  <c r="AS305" i="7" a="1"/>
  <c r="AS305" i="7" s="1"/>
  <c r="AT305" i="7" a="1"/>
  <c r="AT305" i="7" s="1"/>
  <c r="AU305" i="7" a="1"/>
  <c r="AU305" i="7" s="1"/>
  <c r="AV305" i="7" a="1"/>
  <c r="AV305" i="7" s="1"/>
  <c r="AW305" i="7" a="1"/>
  <c r="AW305" i="7" s="1"/>
  <c r="AX305" i="7" a="1"/>
  <c r="AX305" i="7" s="1"/>
  <c r="AY305" i="7" a="1"/>
  <c r="AY305" i="7" s="1"/>
  <c r="AZ305" i="7" a="1"/>
  <c r="AZ305" i="7" s="1"/>
  <c r="BA305" i="7" a="1"/>
  <c r="BA305" i="7" s="1"/>
  <c r="BB305" i="7" a="1"/>
  <c r="BB305" i="7" s="1"/>
  <c r="BC305" i="7" a="1"/>
  <c r="BC305" i="7" s="1"/>
  <c r="BD305" i="7" a="1"/>
  <c r="BD305" i="7" s="1"/>
  <c r="BE305" i="7" a="1"/>
  <c r="BE305" i="7" s="1"/>
  <c r="BF305" i="7" a="1"/>
  <c r="BF305" i="7" s="1"/>
  <c r="BG305" i="7" a="1"/>
  <c r="BG305" i="7" s="1"/>
  <c r="BH305" i="7" a="1"/>
  <c r="BH305" i="7" s="1"/>
  <c r="BI305" i="7" a="1"/>
  <c r="BI305" i="7" s="1"/>
  <c r="BJ305" i="7" a="1"/>
  <c r="BJ305" i="7" s="1"/>
  <c r="BK305" i="7" a="1"/>
  <c r="BK305" i="7" s="1"/>
  <c r="BL305" i="7" a="1"/>
  <c r="BL305" i="7" s="1"/>
  <c r="BM305" i="7" a="1"/>
  <c r="BM305" i="7" s="1"/>
  <c r="BN305" i="7" a="1"/>
  <c r="BN305" i="7" s="1"/>
  <c r="BO305" i="7" a="1"/>
  <c r="BO305" i="7" s="1"/>
  <c r="BP305" i="7" a="1"/>
  <c r="BP305" i="7" s="1"/>
  <c r="BQ305" i="7" a="1"/>
  <c r="BQ305" i="7" s="1"/>
  <c r="BR305" i="7" a="1"/>
  <c r="BR305" i="7"/>
  <c r="BS305" i="7" a="1"/>
  <c r="BS305" i="7" s="1"/>
  <c r="BT305" i="7" a="1"/>
  <c r="BT305" i="7" s="1"/>
  <c r="BU305" i="7" a="1"/>
  <c r="BU305" i="7" s="1"/>
  <c r="BV305" i="7" a="1"/>
  <c r="BV305" i="7" s="1"/>
  <c r="BW305" i="7" a="1"/>
  <c r="BW305" i="7" s="1"/>
  <c r="BX305" i="7" a="1"/>
  <c r="BX305" i="7" s="1"/>
  <c r="BY305" i="7" a="1"/>
  <c r="BY305" i="7" s="1"/>
  <c r="BZ305" i="7" a="1"/>
  <c r="BZ305" i="7" s="1"/>
  <c r="CA305" i="7" a="1"/>
  <c r="CA305" i="7" s="1"/>
  <c r="CB305" i="7" a="1"/>
  <c r="CB305" i="7" s="1"/>
  <c r="CC305" i="7" a="1"/>
  <c r="CC305" i="7" s="1"/>
  <c r="CD305" i="7" a="1"/>
  <c r="CD305" i="7" s="1"/>
  <c r="CE305" i="7" a="1"/>
  <c r="CE305" i="7" s="1"/>
  <c r="CF305" i="7" a="1"/>
  <c r="CF305" i="7" s="1"/>
  <c r="CG305" i="7" a="1"/>
  <c r="CG305" i="7" s="1"/>
  <c r="CH305" i="7" a="1"/>
  <c r="CH305" i="7" s="1"/>
  <c r="CI305" i="7" a="1"/>
  <c r="CI305" i="7" s="1"/>
  <c r="CJ305" i="7" a="1"/>
  <c r="CJ305" i="7" s="1"/>
  <c r="CK305" i="7" a="1"/>
  <c r="CK305" i="7" s="1"/>
  <c r="CL305" i="7" a="1"/>
  <c r="CL305" i="7" s="1"/>
  <c r="CM305" i="7" a="1"/>
  <c r="CM305" i="7" s="1"/>
  <c r="W306" i="7" a="1"/>
  <c r="W306" i="7" s="1"/>
  <c r="X306" i="7" a="1"/>
  <c r="X306" i="7" s="1"/>
  <c r="Y306" i="7" a="1"/>
  <c r="Y306" i="7" s="1"/>
  <c r="Z306" i="7" a="1"/>
  <c r="Z306" i="7" s="1"/>
  <c r="AA306" i="7" a="1"/>
  <c r="AA306" i="7" s="1"/>
  <c r="AB306" i="7" a="1"/>
  <c r="AB306" i="7" s="1"/>
  <c r="AC306" i="7" a="1"/>
  <c r="AC306" i="7" s="1"/>
  <c r="AD306" i="7" a="1"/>
  <c r="AD306" i="7" s="1"/>
  <c r="AE306" i="7" a="1"/>
  <c r="AE306" i="7" s="1"/>
  <c r="AF306" i="7" a="1"/>
  <c r="AF306" i="7" s="1"/>
  <c r="AG306" i="7" a="1"/>
  <c r="AG306" i="7" s="1"/>
  <c r="AH306" i="7" a="1"/>
  <c r="AH306" i="7" s="1"/>
  <c r="AI306" i="7" a="1"/>
  <c r="AI306" i="7" s="1"/>
  <c r="AJ306" i="7" a="1"/>
  <c r="AJ306" i="7" s="1"/>
  <c r="AK306" i="7" a="1"/>
  <c r="AK306" i="7" s="1"/>
  <c r="AL306" i="7" a="1"/>
  <c r="AL306" i="7" s="1"/>
  <c r="AM306" i="7" a="1"/>
  <c r="AM306" i="7" s="1"/>
  <c r="AN306" i="7" a="1"/>
  <c r="AN306" i="7" s="1"/>
  <c r="AO306" i="7" a="1"/>
  <c r="AO306" i="7" s="1"/>
  <c r="AP306" i="7" a="1"/>
  <c r="AP306" i="7" s="1"/>
  <c r="AQ306" i="7" a="1"/>
  <c r="AQ306" i="7" s="1"/>
  <c r="AR306" i="7" a="1"/>
  <c r="AR306" i="7" s="1"/>
  <c r="AS306" i="7" a="1"/>
  <c r="AS306" i="7" s="1"/>
  <c r="AT306" i="7" a="1"/>
  <c r="AT306" i="7" s="1"/>
  <c r="AU306" i="7" a="1"/>
  <c r="AU306" i="7"/>
  <c r="AV306" i="7" a="1"/>
  <c r="AV306" i="7" s="1"/>
  <c r="AW306" i="7" a="1"/>
  <c r="AW306" i="7" s="1"/>
  <c r="AX306" i="7" a="1"/>
  <c r="AX306" i="7" s="1"/>
  <c r="AY306" i="7" a="1"/>
  <c r="AY306" i="7" s="1"/>
  <c r="AZ306" i="7" a="1"/>
  <c r="AZ306" i="7" s="1"/>
  <c r="BA306" i="7" a="1"/>
  <c r="BA306" i="7" s="1"/>
  <c r="BB306" i="7" a="1"/>
  <c r="BB306" i="7" s="1"/>
  <c r="BC306" i="7" a="1"/>
  <c r="BC306" i="7" s="1"/>
  <c r="BD306" i="7" a="1"/>
  <c r="BD306" i="7" s="1"/>
  <c r="BE306" i="7" a="1"/>
  <c r="BE306" i="7" s="1"/>
  <c r="BF306" i="7" a="1"/>
  <c r="BF306" i="7" s="1"/>
  <c r="BG306" i="7" a="1"/>
  <c r="BG306" i="7" s="1"/>
  <c r="BH306" i="7" a="1"/>
  <c r="BH306" i="7" s="1"/>
  <c r="BI306" i="7" a="1"/>
  <c r="BI306" i="7" s="1"/>
  <c r="BJ306" i="7" a="1"/>
  <c r="BJ306" i="7" s="1"/>
  <c r="BK306" i="7" a="1"/>
  <c r="BK306" i="7" s="1"/>
  <c r="BL306" i="7" a="1"/>
  <c r="BL306" i="7" s="1"/>
  <c r="BM306" i="7" a="1"/>
  <c r="BM306" i="7" s="1"/>
  <c r="BN306" i="7" a="1"/>
  <c r="BN306" i="7" s="1"/>
  <c r="BO306" i="7" a="1"/>
  <c r="BO306" i="7" s="1"/>
  <c r="BP306" i="7" a="1"/>
  <c r="BP306" i="7" s="1"/>
  <c r="BQ306" i="7" a="1"/>
  <c r="BQ306" i="7" s="1"/>
  <c r="BR306" i="7" a="1"/>
  <c r="BR306" i="7" s="1"/>
  <c r="BS306" i="7" a="1"/>
  <c r="BS306" i="7" s="1"/>
  <c r="BT306" i="7" a="1"/>
  <c r="BT306" i="7" s="1"/>
  <c r="BU306" i="7" a="1"/>
  <c r="BU306" i="7" s="1"/>
  <c r="BV306" i="7" a="1"/>
  <c r="BV306" i="7" s="1"/>
  <c r="BW306" i="7" a="1"/>
  <c r="BW306" i="7" s="1"/>
  <c r="BX306" i="7" a="1"/>
  <c r="BX306" i="7" s="1"/>
  <c r="BY306" i="7" a="1"/>
  <c r="BY306" i="7" s="1"/>
  <c r="BZ306" i="7" a="1"/>
  <c r="BZ306" i="7" s="1"/>
  <c r="CA306" i="7" a="1"/>
  <c r="CA306" i="7" s="1"/>
  <c r="CB306" i="7" a="1"/>
  <c r="CB306" i="7" s="1"/>
  <c r="CC306" i="7" a="1"/>
  <c r="CC306" i="7" s="1"/>
  <c r="CD306" i="7" a="1"/>
  <c r="CD306" i="7" s="1"/>
  <c r="CE306" i="7" a="1"/>
  <c r="CE306" i="7" s="1"/>
  <c r="CF306" i="7" a="1"/>
  <c r="CF306" i="7" s="1"/>
  <c r="CG306" i="7" a="1"/>
  <c r="CG306" i="7" s="1"/>
  <c r="CH306" i="7" a="1"/>
  <c r="CH306" i="7" s="1"/>
  <c r="CI306" i="7" a="1"/>
  <c r="CI306" i="7" s="1"/>
  <c r="CJ306" i="7" a="1"/>
  <c r="CJ306" i="7" s="1"/>
  <c r="CK306" i="7" a="1"/>
  <c r="CK306" i="7" s="1"/>
  <c r="CL306" i="7" a="1"/>
  <c r="CL306" i="7" s="1"/>
  <c r="CM306" i="7" a="1"/>
  <c r="CM306" i="7" s="1"/>
  <c r="W307" i="7" a="1"/>
  <c r="W307" i="7" s="1"/>
  <c r="X307" i="7" a="1"/>
  <c r="X307" i="7" s="1"/>
  <c r="Y307" i="7" a="1"/>
  <c r="Y307" i="7" s="1"/>
  <c r="Z307" i="7" a="1"/>
  <c r="Z307" i="7" s="1"/>
  <c r="AA307" i="7" a="1"/>
  <c r="AA307" i="7" s="1"/>
  <c r="AB307" i="7" a="1"/>
  <c r="AB307" i="7" s="1"/>
  <c r="AC307" i="7" a="1"/>
  <c r="AC307" i="7" s="1"/>
  <c r="AD307" i="7" a="1"/>
  <c r="AD307" i="7" s="1"/>
  <c r="AE307" i="7" a="1"/>
  <c r="AE307" i="7" s="1"/>
  <c r="AF307" i="7" a="1"/>
  <c r="AF307" i="7" s="1"/>
  <c r="AG307" i="7" a="1"/>
  <c r="AG307" i="7" s="1"/>
  <c r="AH307" i="7" a="1"/>
  <c r="AH307" i="7" s="1"/>
  <c r="AI307" i="7" a="1"/>
  <c r="AI307" i="7" s="1"/>
  <c r="AJ307" i="7" a="1"/>
  <c r="AJ307" i="7" s="1"/>
  <c r="AK307" i="7" a="1"/>
  <c r="AK307" i="7" s="1"/>
  <c r="AL307" i="7" a="1"/>
  <c r="AL307" i="7" s="1"/>
  <c r="AM307" i="7" a="1"/>
  <c r="AM307" i="7" s="1"/>
  <c r="AN307" i="7" a="1"/>
  <c r="AN307" i="7" s="1"/>
  <c r="AO307" i="7" a="1"/>
  <c r="AO307" i="7" s="1"/>
  <c r="AP307" i="7" a="1"/>
  <c r="AP307" i="7" s="1"/>
  <c r="AQ307" i="7" a="1"/>
  <c r="AQ307" i="7" s="1"/>
  <c r="AR307" i="7" a="1"/>
  <c r="AR307" i="7" s="1"/>
  <c r="AS307" i="7" a="1"/>
  <c r="AS307" i="7" s="1"/>
  <c r="AT307" i="7" a="1"/>
  <c r="AT307" i="7" s="1"/>
  <c r="AU307" i="7" a="1"/>
  <c r="AU307" i="7" s="1"/>
  <c r="AV307" i="7" a="1"/>
  <c r="AV307" i="7" s="1"/>
  <c r="AW307" i="7" a="1"/>
  <c r="AW307" i="7" s="1"/>
  <c r="AX307" i="7" a="1"/>
  <c r="AX307" i="7" s="1"/>
  <c r="AY307" i="7" a="1"/>
  <c r="AY307" i="7" s="1"/>
  <c r="AZ307" i="7" a="1"/>
  <c r="AZ307" i="7" s="1"/>
  <c r="BA307" i="7" a="1"/>
  <c r="BA307" i="7" s="1"/>
  <c r="BB307" i="7" a="1"/>
  <c r="BB307" i="7" s="1"/>
  <c r="BC307" i="7" a="1"/>
  <c r="BC307" i="7" s="1"/>
  <c r="BD307" i="7" a="1"/>
  <c r="BD307" i="7" s="1"/>
  <c r="BE307" i="7" a="1"/>
  <c r="BE307" i="7" s="1"/>
  <c r="BF307" i="7" a="1"/>
  <c r="BF307" i="7" s="1"/>
  <c r="BG307" i="7" a="1"/>
  <c r="BG307" i="7" s="1"/>
  <c r="BH307" i="7" a="1"/>
  <c r="BH307" i="7" s="1"/>
  <c r="BI307" i="7" a="1"/>
  <c r="BI307" i="7" s="1"/>
  <c r="BJ307" i="7" a="1"/>
  <c r="BJ307" i="7" s="1"/>
  <c r="BK307" i="7" a="1"/>
  <c r="BK307" i="7" s="1"/>
  <c r="BL307" i="7" a="1"/>
  <c r="BL307" i="7" s="1"/>
  <c r="BM307" i="7" a="1"/>
  <c r="BM307" i="7" s="1"/>
  <c r="BN307" i="7" a="1"/>
  <c r="BN307" i="7" s="1"/>
  <c r="BO307" i="7" a="1"/>
  <c r="BO307" i="7" s="1"/>
  <c r="BP307" i="7" a="1"/>
  <c r="BP307" i="7" s="1"/>
  <c r="BQ307" i="7" a="1"/>
  <c r="BQ307" i="7" s="1"/>
  <c r="BR307" i="7" a="1"/>
  <c r="BR307" i="7" s="1"/>
  <c r="BS307" i="7" a="1"/>
  <c r="BS307" i="7" s="1"/>
  <c r="BT307" i="7" a="1"/>
  <c r="BT307" i="7" s="1"/>
  <c r="BU307" i="7" a="1"/>
  <c r="BU307" i="7" s="1"/>
  <c r="BV307" i="7" a="1"/>
  <c r="BV307" i="7" s="1"/>
  <c r="BW307" i="7" a="1"/>
  <c r="BW307" i="7" s="1"/>
  <c r="BX307" i="7" a="1"/>
  <c r="BX307" i="7" s="1"/>
  <c r="BY307" i="7" a="1"/>
  <c r="BY307" i="7" s="1"/>
  <c r="BZ307" i="7" a="1"/>
  <c r="BZ307" i="7" s="1"/>
  <c r="CA307" i="7" a="1"/>
  <c r="CA307" i="7" s="1"/>
  <c r="CB307" i="7" a="1"/>
  <c r="CB307" i="7" s="1"/>
  <c r="CC307" i="7" a="1"/>
  <c r="CC307" i="7" s="1"/>
  <c r="CD307" i="7" a="1"/>
  <c r="CD307" i="7" s="1"/>
  <c r="CE307" i="7" a="1"/>
  <c r="CE307" i="7" s="1"/>
  <c r="CF307" i="7" a="1"/>
  <c r="CF307" i="7" s="1"/>
  <c r="CG307" i="7" a="1"/>
  <c r="CG307" i="7" s="1"/>
  <c r="CH307" i="7" a="1"/>
  <c r="CH307" i="7" s="1"/>
  <c r="CI307" i="7" a="1"/>
  <c r="CI307" i="7" s="1"/>
  <c r="CJ307" i="7" a="1"/>
  <c r="CJ307" i="7" s="1"/>
  <c r="CK307" i="7" a="1"/>
  <c r="CK307" i="7" s="1"/>
  <c r="CL307" i="7" a="1"/>
  <c r="CL307" i="7" s="1"/>
  <c r="CM307" i="7" a="1"/>
  <c r="CM307" i="7" s="1"/>
  <c r="W308" i="7" a="1"/>
  <c r="W308" i="7" s="1"/>
  <c r="X308" i="7" a="1"/>
  <c r="X308" i="7" s="1"/>
  <c r="Y308" i="7" a="1"/>
  <c r="Y308" i="7" s="1"/>
  <c r="Z308" i="7" a="1"/>
  <c r="Z308" i="7" s="1"/>
  <c r="AA308" i="7" a="1"/>
  <c r="AA308" i="7" s="1"/>
  <c r="AB308" i="7" a="1"/>
  <c r="AB308" i="7" s="1"/>
  <c r="AC308" i="7" a="1"/>
  <c r="AC308" i="7" s="1"/>
  <c r="AD308" i="7" a="1"/>
  <c r="AD308" i="7" s="1"/>
  <c r="AE308" i="7" a="1"/>
  <c r="AE308" i="7" s="1"/>
  <c r="AF308" i="7" a="1"/>
  <c r="AF308" i="7" s="1"/>
  <c r="AG308" i="7" a="1"/>
  <c r="AG308" i="7" s="1"/>
  <c r="AH308" i="7" a="1"/>
  <c r="AH308" i="7" s="1"/>
  <c r="AI308" i="7" a="1"/>
  <c r="AI308" i="7" s="1"/>
  <c r="AJ308" i="7" a="1"/>
  <c r="AJ308" i="7" s="1"/>
  <c r="AK308" i="7" a="1"/>
  <c r="AK308" i="7" s="1"/>
  <c r="AL308" i="7" a="1"/>
  <c r="AL308" i="7" s="1"/>
  <c r="AM308" i="7" a="1"/>
  <c r="AM308" i="7" s="1"/>
  <c r="AN308" i="7" a="1"/>
  <c r="AN308" i="7" s="1"/>
  <c r="AO308" i="7" a="1"/>
  <c r="AO308" i="7" s="1"/>
  <c r="AP308" i="7" a="1"/>
  <c r="AP308" i="7" s="1"/>
  <c r="AQ308" i="7" a="1"/>
  <c r="AQ308" i="7" s="1"/>
  <c r="AR308" i="7" a="1"/>
  <c r="AR308" i="7" s="1"/>
  <c r="AS308" i="7" a="1"/>
  <c r="AS308" i="7" s="1"/>
  <c r="AT308" i="7" a="1"/>
  <c r="AT308" i="7" s="1"/>
  <c r="AU308" i="7" a="1"/>
  <c r="AU308" i="7" s="1"/>
  <c r="AV308" i="7" a="1"/>
  <c r="AV308" i="7" s="1"/>
  <c r="AW308" i="7" a="1"/>
  <c r="AW308" i="7" s="1"/>
  <c r="AX308" i="7" a="1"/>
  <c r="AX308" i="7" s="1"/>
  <c r="AY308" i="7" a="1"/>
  <c r="AY308" i="7" s="1"/>
  <c r="AZ308" i="7" a="1"/>
  <c r="AZ308" i="7" s="1"/>
  <c r="BA308" i="7" a="1"/>
  <c r="BA308" i="7" s="1"/>
  <c r="BB308" i="7" a="1"/>
  <c r="BB308" i="7" s="1"/>
  <c r="BC308" i="7" a="1"/>
  <c r="BC308" i="7" s="1"/>
  <c r="BD308" i="7" a="1"/>
  <c r="BD308" i="7" s="1"/>
  <c r="BE308" i="7" a="1"/>
  <c r="BE308" i="7" s="1"/>
  <c r="BF308" i="7" a="1"/>
  <c r="BF308" i="7" s="1"/>
  <c r="BG308" i="7" a="1"/>
  <c r="BG308" i="7" s="1"/>
  <c r="BH308" i="7" a="1"/>
  <c r="BH308" i="7" s="1"/>
  <c r="BI308" i="7" a="1"/>
  <c r="BI308" i="7" s="1"/>
  <c r="BJ308" i="7" a="1"/>
  <c r="BJ308" i="7" s="1"/>
  <c r="BK308" i="7" a="1"/>
  <c r="BK308" i="7" s="1"/>
  <c r="BL308" i="7" a="1"/>
  <c r="BL308" i="7" s="1"/>
  <c r="BM308" i="7" a="1"/>
  <c r="BM308" i="7" s="1"/>
  <c r="BN308" i="7" a="1"/>
  <c r="BN308" i="7" s="1"/>
  <c r="BO308" i="7" a="1"/>
  <c r="BO308" i="7" s="1"/>
  <c r="BP308" i="7" a="1"/>
  <c r="BP308" i="7" s="1"/>
  <c r="BQ308" i="7" a="1"/>
  <c r="BQ308" i="7" s="1"/>
  <c r="BR308" i="7" a="1"/>
  <c r="BR308" i="7" s="1"/>
  <c r="BS308" i="7" a="1"/>
  <c r="BS308" i="7" s="1"/>
  <c r="BT308" i="7" a="1"/>
  <c r="BT308" i="7" s="1"/>
  <c r="BU308" i="7" a="1"/>
  <c r="BU308" i="7" s="1"/>
  <c r="BV308" i="7" a="1"/>
  <c r="BV308" i="7" s="1"/>
  <c r="BW308" i="7" a="1"/>
  <c r="BW308" i="7" s="1"/>
  <c r="BX308" i="7" a="1"/>
  <c r="BX308" i="7" s="1"/>
  <c r="BY308" i="7" a="1"/>
  <c r="BY308" i="7" s="1"/>
  <c r="BZ308" i="7" a="1"/>
  <c r="BZ308" i="7" s="1"/>
  <c r="CA308" i="7" a="1"/>
  <c r="CA308" i="7" s="1"/>
  <c r="CB308" i="7" a="1"/>
  <c r="CB308" i="7" s="1"/>
  <c r="CC308" i="7" a="1"/>
  <c r="CC308" i="7" s="1"/>
  <c r="CD308" i="7" a="1"/>
  <c r="CD308" i="7" s="1"/>
  <c r="CE308" i="7" a="1"/>
  <c r="CE308" i="7" s="1"/>
  <c r="CF308" i="7" a="1"/>
  <c r="CF308" i="7" s="1"/>
  <c r="CG308" i="7" a="1"/>
  <c r="CG308" i="7" s="1"/>
  <c r="CH308" i="7" a="1"/>
  <c r="CH308" i="7" s="1"/>
  <c r="CI308" i="7" a="1"/>
  <c r="CI308" i="7" s="1"/>
  <c r="CJ308" i="7" a="1"/>
  <c r="CJ308" i="7" s="1"/>
  <c r="CK308" i="7" a="1"/>
  <c r="CK308" i="7" s="1"/>
  <c r="CL308" i="7" a="1"/>
  <c r="CL308" i="7" s="1"/>
  <c r="CM308" i="7" a="1"/>
  <c r="CM308" i="7" s="1"/>
  <c r="W309" i="7" a="1"/>
  <c r="W309" i="7" s="1"/>
  <c r="X309" i="7" a="1"/>
  <c r="X309" i="7" s="1"/>
  <c r="Y309" i="7" a="1"/>
  <c r="Y309" i="7" s="1"/>
  <c r="Z309" i="7" a="1"/>
  <c r="Z309" i="7" s="1"/>
  <c r="AA309" i="7" a="1"/>
  <c r="AA309" i="7" s="1"/>
  <c r="AB309" i="7" a="1"/>
  <c r="AB309" i="7" s="1"/>
  <c r="AC309" i="7" a="1"/>
  <c r="AC309" i="7" s="1"/>
  <c r="AD309" i="7" a="1"/>
  <c r="AD309" i="7" s="1"/>
  <c r="AE309" i="7" a="1"/>
  <c r="AE309" i="7" s="1"/>
  <c r="AF309" i="7" a="1"/>
  <c r="AF309" i="7" s="1"/>
  <c r="AG309" i="7" a="1"/>
  <c r="AG309" i="7" s="1"/>
  <c r="AH309" i="7" a="1"/>
  <c r="AH309" i="7" s="1"/>
  <c r="AI309" i="7" a="1"/>
  <c r="AI309" i="7" s="1"/>
  <c r="AJ309" i="7" a="1"/>
  <c r="AJ309" i="7" s="1"/>
  <c r="AK309" i="7" a="1"/>
  <c r="AK309" i="7" s="1"/>
  <c r="AL309" i="7" a="1"/>
  <c r="AL309" i="7" s="1"/>
  <c r="AM309" i="7" a="1"/>
  <c r="AM309" i="7" s="1"/>
  <c r="AN309" i="7" a="1"/>
  <c r="AN309" i="7" s="1"/>
  <c r="AO309" i="7" a="1"/>
  <c r="AO309" i="7" s="1"/>
  <c r="AP309" i="7" a="1"/>
  <c r="AP309" i="7" s="1"/>
  <c r="AQ309" i="7" a="1"/>
  <c r="AQ309" i="7" s="1"/>
  <c r="AR309" i="7" a="1"/>
  <c r="AR309" i="7" s="1"/>
  <c r="AS309" i="7" a="1"/>
  <c r="AS309" i="7" s="1"/>
  <c r="AT309" i="7" a="1"/>
  <c r="AT309" i="7" s="1"/>
  <c r="AU309" i="7" a="1"/>
  <c r="AU309" i="7" s="1"/>
  <c r="AV309" i="7" a="1"/>
  <c r="AV309" i="7" s="1"/>
  <c r="AW309" i="7" a="1"/>
  <c r="AW309" i="7" s="1"/>
  <c r="AX309" i="7" a="1"/>
  <c r="AX309" i="7" s="1"/>
  <c r="AY309" i="7" a="1"/>
  <c r="AY309" i="7" s="1"/>
  <c r="AZ309" i="7" a="1"/>
  <c r="AZ309" i="7" s="1"/>
  <c r="BA309" i="7" a="1"/>
  <c r="BA309" i="7" s="1"/>
  <c r="BB309" i="7" a="1"/>
  <c r="BB309" i="7" s="1"/>
  <c r="BC309" i="7" a="1"/>
  <c r="BC309" i="7" s="1"/>
  <c r="BD309" i="7" a="1"/>
  <c r="BD309" i="7" s="1"/>
  <c r="BE309" i="7" a="1"/>
  <c r="BE309" i="7" s="1"/>
  <c r="BF309" i="7" a="1"/>
  <c r="BF309" i="7" s="1"/>
  <c r="BG309" i="7" a="1"/>
  <c r="BG309" i="7" s="1"/>
  <c r="BH309" i="7" a="1"/>
  <c r="BH309" i="7" s="1"/>
  <c r="BI309" i="7" a="1"/>
  <c r="BI309" i="7" s="1"/>
  <c r="BJ309" i="7" a="1"/>
  <c r="BJ309" i="7" s="1"/>
  <c r="BK309" i="7" a="1"/>
  <c r="BK309" i="7" s="1"/>
  <c r="BL309" i="7" a="1"/>
  <c r="BL309" i="7" s="1"/>
  <c r="BM309" i="7" a="1"/>
  <c r="BM309" i="7" s="1"/>
  <c r="BN309" i="7" a="1"/>
  <c r="BN309" i="7" s="1"/>
  <c r="BO309" i="7" a="1"/>
  <c r="BO309" i="7" s="1"/>
  <c r="BP309" i="7" a="1"/>
  <c r="BP309" i="7" s="1"/>
  <c r="BQ309" i="7" a="1"/>
  <c r="BQ309" i="7" s="1"/>
  <c r="BR309" i="7" a="1"/>
  <c r="BR309" i="7" s="1"/>
  <c r="BS309" i="7" a="1"/>
  <c r="BS309" i="7" s="1"/>
  <c r="BT309" i="7" a="1"/>
  <c r="BT309" i="7" s="1"/>
  <c r="BU309" i="7" a="1"/>
  <c r="BU309" i="7" s="1"/>
  <c r="BV309" i="7" a="1"/>
  <c r="BV309" i="7" s="1"/>
  <c r="BW309" i="7" a="1"/>
  <c r="BW309" i="7" s="1"/>
  <c r="BX309" i="7" a="1"/>
  <c r="BX309" i="7" s="1"/>
  <c r="BY309" i="7" a="1"/>
  <c r="BY309" i="7" s="1"/>
  <c r="BZ309" i="7" a="1"/>
  <c r="BZ309" i="7" s="1"/>
  <c r="CA309" i="7" a="1"/>
  <c r="CA309" i="7" s="1"/>
  <c r="CB309" i="7" a="1"/>
  <c r="CB309" i="7" s="1"/>
  <c r="CC309" i="7" a="1"/>
  <c r="CC309" i="7" s="1"/>
  <c r="CD309" i="7" a="1"/>
  <c r="CD309" i="7" s="1"/>
  <c r="CE309" i="7" a="1"/>
  <c r="CE309" i="7" s="1"/>
  <c r="CF309" i="7" a="1"/>
  <c r="CF309" i="7" s="1"/>
  <c r="CG309" i="7" a="1"/>
  <c r="CG309" i="7" s="1"/>
  <c r="CH309" i="7" a="1"/>
  <c r="CH309" i="7" s="1"/>
  <c r="CI309" i="7" a="1"/>
  <c r="CI309" i="7" s="1"/>
  <c r="CJ309" i="7" a="1"/>
  <c r="CJ309" i="7" s="1"/>
  <c r="CK309" i="7" a="1"/>
  <c r="CK309" i="7" s="1"/>
  <c r="CL309" i="7" a="1"/>
  <c r="CL309" i="7" s="1"/>
  <c r="CM309" i="7" a="1"/>
  <c r="CM309" i="7" s="1"/>
  <c r="W310" i="7" a="1"/>
  <c r="W310" i="7" s="1"/>
  <c r="X310" i="7" a="1"/>
  <c r="X310" i="7" s="1"/>
  <c r="Y310" i="7" a="1"/>
  <c r="Y310" i="7" s="1"/>
  <c r="Z310" i="7" a="1"/>
  <c r="Z310" i="7" s="1"/>
  <c r="AA310" i="7" a="1"/>
  <c r="AA310" i="7" s="1"/>
  <c r="AB310" i="7" a="1"/>
  <c r="AB310" i="7" s="1"/>
  <c r="AC310" i="7" a="1"/>
  <c r="AC310" i="7" s="1"/>
  <c r="AD310" i="7" a="1"/>
  <c r="AD310" i="7" s="1"/>
  <c r="AE310" i="7" a="1"/>
  <c r="AE310" i="7"/>
  <c r="AF310" i="7" a="1"/>
  <c r="AF310" i="7" s="1"/>
  <c r="AG310" i="7" a="1"/>
  <c r="AG310" i="7" s="1"/>
  <c r="AH310" i="7" a="1"/>
  <c r="AH310" i="7" s="1"/>
  <c r="AI310" i="7" a="1"/>
  <c r="AI310" i="7" s="1"/>
  <c r="AJ310" i="7" a="1"/>
  <c r="AJ310" i="7" s="1"/>
  <c r="AK310" i="7" a="1"/>
  <c r="AK310" i="7" s="1"/>
  <c r="AL310" i="7" a="1"/>
  <c r="AL310" i="7" s="1"/>
  <c r="AM310" i="7" a="1"/>
  <c r="AM310" i="7" s="1"/>
  <c r="AN310" i="7" a="1"/>
  <c r="AN310" i="7" s="1"/>
  <c r="AO310" i="7" a="1"/>
  <c r="AO310" i="7" s="1"/>
  <c r="AP310" i="7" a="1"/>
  <c r="AP310" i="7" s="1"/>
  <c r="AQ310" i="7" a="1"/>
  <c r="AQ310" i="7" s="1"/>
  <c r="AR310" i="7" a="1"/>
  <c r="AR310" i="7" s="1"/>
  <c r="AS310" i="7" a="1"/>
  <c r="AS310" i="7" s="1"/>
  <c r="AT310" i="7" a="1"/>
  <c r="AT310" i="7" s="1"/>
  <c r="AU310" i="7" a="1"/>
  <c r="AU310" i="7" s="1"/>
  <c r="AV310" i="7" a="1"/>
  <c r="AV310" i="7" s="1"/>
  <c r="AW310" i="7" a="1"/>
  <c r="AW310" i="7" s="1"/>
  <c r="AX310" i="7" a="1"/>
  <c r="AX310" i="7" s="1"/>
  <c r="AY310" i="7" a="1"/>
  <c r="AY310" i="7" s="1"/>
  <c r="AZ310" i="7" a="1"/>
  <c r="AZ310" i="7" s="1"/>
  <c r="BA310" i="7" a="1"/>
  <c r="BA310" i="7" s="1"/>
  <c r="BB310" i="7" a="1"/>
  <c r="BB310" i="7" s="1"/>
  <c r="BC310" i="7" a="1"/>
  <c r="BC310" i="7" s="1"/>
  <c r="BD310" i="7" a="1"/>
  <c r="BD310" i="7" s="1"/>
  <c r="BE310" i="7" a="1"/>
  <c r="BE310" i="7" s="1"/>
  <c r="BF310" i="7" a="1"/>
  <c r="BF310" i="7" s="1"/>
  <c r="BG310" i="7" a="1"/>
  <c r="BG310" i="7" s="1"/>
  <c r="BH310" i="7" a="1"/>
  <c r="BH310" i="7" s="1"/>
  <c r="BI310" i="7" a="1"/>
  <c r="BI310" i="7" s="1"/>
  <c r="BJ310" i="7" a="1"/>
  <c r="BJ310" i="7" s="1"/>
  <c r="BK310" i="7" a="1"/>
  <c r="BK310" i="7" s="1"/>
  <c r="BL310" i="7" a="1"/>
  <c r="BL310" i="7" s="1"/>
  <c r="BM310" i="7" a="1"/>
  <c r="BM310" i="7" s="1"/>
  <c r="BN310" i="7" a="1"/>
  <c r="BN310" i="7" s="1"/>
  <c r="BO310" i="7" a="1"/>
  <c r="BO310" i="7" s="1"/>
  <c r="BP310" i="7" a="1"/>
  <c r="BP310" i="7" s="1"/>
  <c r="BQ310" i="7" a="1"/>
  <c r="BQ310" i="7" s="1"/>
  <c r="BR310" i="7" a="1"/>
  <c r="BR310" i="7" s="1"/>
  <c r="BS310" i="7" a="1"/>
  <c r="BS310" i="7" s="1"/>
  <c r="BT310" i="7" a="1"/>
  <c r="BT310" i="7" s="1"/>
  <c r="BU310" i="7" a="1"/>
  <c r="BU310" i="7" s="1"/>
  <c r="BV310" i="7" a="1"/>
  <c r="BV310" i="7" s="1"/>
  <c r="BW310" i="7" a="1"/>
  <c r="BW310" i="7" s="1"/>
  <c r="BX310" i="7" a="1"/>
  <c r="BX310" i="7" s="1"/>
  <c r="BY310" i="7" a="1"/>
  <c r="BY310" i="7" s="1"/>
  <c r="BZ310" i="7" a="1"/>
  <c r="BZ310" i="7" s="1"/>
  <c r="CA310" i="7" a="1"/>
  <c r="CA310" i="7" s="1"/>
  <c r="CB310" i="7" a="1"/>
  <c r="CB310" i="7" s="1"/>
  <c r="CC310" i="7" a="1"/>
  <c r="CC310" i="7" s="1"/>
  <c r="CD310" i="7" a="1"/>
  <c r="CD310" i="7" s="1"/>
  <c r="CE310" i="7" a="1"/>
  <c r="CE310" i="7" s="1"/>
  <c r="CF310" i="7" a="1"/>
  <c r="CF310" i="7" s="1"/>
  <c r="CG310" i="7" a="1"/>
  <c r="CG310" i="7" s="1"/>
  <c r="CH310" i="7" a="1"/>
  <c r="CH310" i="7" s="1"/>
  <c r="CI310" i="7" a="1"/>
  <c r="CI310" i="7" s="1"/>
  <c r="CJ310" i="7" a="1"/>
  <c r="CJ310" i="7" s="1"/>
  <c r="CK310" i="7" a="1"/>
  <c r="CK310" i="7" s="1"/>
  <c r="CL310" i="7" a="1"/>
  <c r="CL310" i="7" s="1"/>
  <c r="CM310" i="7" a="1"/>
  <c r="CM310" i="7" s="1"/>
  <c r="W311" i="7" a="1"/>
  <c r="W311" i="7" s="1"/>
  <c r="X311" i="7" a="1"/>
  <c r="X311" i="7" s="1"/>
  <c r="Y311" i="7" a="1"/>
  <c r="Y311" i="7" s="1"/>
  <c r="Z311" i="7" a="1"/>
  <c r="Z311" i="7" s="1"/>
  <c r="AA311" i="7" a="1"/>
  <c r="AA311" i="7" s="1"/>
  <c r="AB311" i="7" a="1"/>
  <c r="AB311" i="7" s="1"/>
  <c r="AC311" i="7" a="1"/>
  <c r="AC311" i="7" s="1"/>
  <c r="AD311" i="7" a="1"/>
  <c r="AD311" i="7" s="1"/>
  <c r="AE311" i="7" a="1"/>
  <c r="AE311" i="7" s="1"/>
  <c r="AF311" i="7" a="1"/>
  <c r="AF311" i="7" s="1"/>
  <c r="AG311" i="7" a="1"/>
  <c r="AG311" i="7" s="1"/>
  <c r="AH311" i="7" a="1"/>
  <c r="AH311" i="7" s="1"/>
  <c r="AI311" i="7" a="1"/>
  <c r="AI311" i="7" s="1"/>
  <c r="AJ311" i="7" a="1"/>
  <c r="AJ311" i="7" s="1"/>
  <c r="AK311" i="7" a="1"/>
  <c r="AK311" i="7" s="1"/>
  <c r="AL311" i="7" a="1"/>
  <c r="AL311" i="7" s="1"/>
  <c r="AM311" i="7" a="1"/>
  <c r="AM311" i="7" s="1"/>
  <c r="AN311" i="7" a="1"/>
  <c r="AN311" i="7" s="1"/>
  <c r="AO311" i="7" a="1"/>
  <c r="AO311" i="7" s="1"/>
  <c r="AP311" i="7" a="1"/>
  <c r="AP311" i="7" s="1"/>
  <c r="AQ311" i="7" a="1"/>
  <c r="AQ311" i="7" s="1"/>
  <c r="AR311" i="7" a="1"/>
  <c r="AR311" i="7" s="1"/>
  <c r="AS311" i="7" a="1"/>
  <c r="AS311" i="7" s="1"/>
  <c r="AT311" i="7" a="1"/>
  <c r="AT311" i="7" s="1"/>
  <c r="AU311" i="7" a="1"/>
  <c r="AU311" i="7" s="1"/>
  <c r="AV311" i="7" a="1"/>
  <c r="AV311" i="7" s="1"/>
  <c r="AW311" i="7" a="1"/>
  <c r="AW311" i="7" s="1"/>
  <c r="AX311" i="7" a="1"/>
  <c r="AX311" i="7" s="1"/>
  <c r="AY311" i="7" a="1"/>
  <c r="AY311" i="7" s="1"/>
  <c r="AZ311" i="7" a="1"/>
  <c r="AZ311" i="7" s="1"/>
  <c r="BA311" i="7" a="1"/>
  <c r="BA311" i="7" s="1"/>
  <c r="BB311" i="7" a="1"/>
  <c r="BB311" i="7" s="1"/>
  <c r="BC311" i="7" a="1"/>
  <c r="BC311" i="7" s="1"/>
  <c r="BD311" i="7" a="1"/>
  <c r="BD311" i="7" s="1"/>
  <c r="BE311" i="7" a="1"/>
  <c r="BE311" i="7" s="1"/>
  <c r="BF311" i="7" a="1"/>
  <c r="BF311" i="7" s="1"/>
  <c r="BG311" i="7" a="1"/>
  <c r="BG311" i="7" s="1"/>
  <c r="BH311" i="7" a="1"/>
  <c r="BH311" i="7" s="1"/>
  <c r="BI311" i="7" a="1"/>
  <c r="BI311" i="7" s="1"/>
  <c r="BJ311" i="7" a="1"/>
  <c r="BJ311" i="7" s="1"/>
  <c r="BK311" i="7" a="1"/>
  <c r="BK311" i="7" s="1"/>
  <c r="BL311" i="7" a="1"/>
  <c r="BL311" i="7" s="1"/>
  <c r="BM311" i="7" a="1"/>
  <c r="BM311" i="7" s="1"/>
  <c r="BN311" i="7" a="1"/>
  <c r="BN311" i="7" s="1"/>
  <c r="BO311" i="7" a="1"/>
  <c r="BO311" i="7" s="1"/>
  <c r="BP311" i="7" a="1"/>
  <c r="BP311" i="7" s="1"/>
  <c r="BQ311" i="7" a="1"/>
  <c r="BQ311" i="7" s="1"/>
  <c r="BR311" i="7" a="1"/>
  <c r="BR311" i="7" s="1"/>
  <c r="BS311" i="7" a="1"/>
  <c r="BS311" i="7" s="1"/>
  <c r="BT311" i="7" a="1"/>
  <c r="BT311" i="7" s="1"/>
  <c r="BU311" i="7" a="1"/>
  <c r="BU311" i="7" s="1"/>
  <c r="BV311" i="7" a="1"/>
  <c r="BV311" i="7" s="1"/>
  <c r="BW311" i="7" a="1"/>
  <c r="BW311" i="7" s="1"/>
  <c r="BX311" i="7" a="1"/>
  <c r="BX311" i="7" s="1"/>
  <c r="BY311" i="7" a="1"/>
  <c r="BY311" i="7" s="1"/>
  <c r="BZ311" i="7" a="1"/>
  <c r="BZ311" i="7" s="1"/>
  <c r="CA311" i="7" a="1"/>
  <c r="CA311" i="7" s="1"/>
  <c r="CB311" i="7" a="1"/>
  <c r="CB311" i="7" s="1"/>
  <c r="CC311" i="7" a="1"/>
  <c r="CC311" i="7" s="1"/>
  <c r="CD311" i="7" a="1"/>
  <c r="CD311" i="7" s="1"/>
  <c r="CE311" i="7" a="1"/>
  <c r="CE311" i="7" s="1"/>
  <c r="CF311" i="7" a="1"/>
  <c r="CF311" i="7" s="1"/>
  <c r="CG311" i="7" a="1"/>
  <c r="CG311" i="7" s="1"/>
  <c r="CH311" i="7" a="1"/>
  <c r="CH311" i="7" s="1"/>
  <c r="CI311" i="7" a="1"/>
  <c r="CI311" i="7"/>
  <c r="CJ311" i="7" a="1"/>
  <c r="CJ311" i="7" s="1"/>
  <c r="CK311" i="7" a="1"/>
  <c r="CK311" i="7" s="1"/>
  <c r="CL311" i="7" a="1"/>
  <c r="CL311" i="7" s="1"/>
  <c r="CM311" i="7" a="1"/>
  <c r="CM311" i="7" s="1"/>
  <c r="W312" i="7" a="1"/>
  <c r="W312" i="7" s="1"/>
  <c r="X312" i="7" a="1"/>
  <c r="X312" i="7" s="1"/>
  <c r="Y312" i="7" a="1"/>
  <c r="Y312" i="7" s="1"/>
  <c r="Z312" i="7" a="1"/>
  <c r="Z312" i="7" s="1"/>
  <c r="AA312" i="7" a="1"/>
  <c r="AA312" i="7" s="1"/>
  <c r="AB312" i="7" a="1"/>
  <c r="AB312" i="7" s="1"/>
  <c r="AC312" i="7" a="1"/>
  <c r="AC312" i="7" s="1"/>
  <c r="AD312" i="7" a="1"/>
  <c r="AD312" i="7" s="1"/>
  <c r="AE312" i="7" a="1"/>
  <c r="AE312" i="7" s="1"/>
  <c r="AF312" i="7" a="1"/>
  <c r="AF312" i="7" s="1"/>
  <c r="AG312" i="7" a="1"/>
  <c r="AG312" i="7" s="1"/>
  <c r="AH312" i="7" a="1"/>
  <c r="AH312" i="7" s="1"/>
  <c r="AI312" i="7" a="1"/>
  <c r="AI312" i="7" s="1"/>
  <c r="AJ312" i="7" a="1"/>
  <c r="AJ312" i="7" s="1"/>
  <c r="AK312" i="7" a="1"/>
  <c r="AK312" i="7" s="1"/>
  <c r="AL312" i="7" a="1"/>
  <c r="AL312" i="7" s="1"/>
  <c r="AM312" i="7" a="1"/>
  <c r="AM312" i="7" s="1"/>
  <c r="AN312" i="7" a="1"/>
  <c r="AN312" i="7" s="1"/>
  <c r="AO312" i="7" a="1"/>
  <c r="AO312" i="7" s="1"/>
  <c r="AP312" i="7" a="1"/>
  <c r="AP312" i="7" s="1"/>
  <c r="AQ312" i="7" a="1"/>
  <c r="AQ312" i="7" s="1"/>
  <c r="AR312" i="7" a="1"/>
  <c r="AR312" i="7" s="1"/>
  <c r="AS312" i="7" a="1"/>
  <c r="AS312" i="7" s="1"/>
  <c r="AT312" i="7" a="1"/>
  <c r="AT312" i="7" s="1"/>
  <c r="AU312" i="7" a="1"/>
  <c r="AU312" i="7" s="1"/>
  <c r="AV312" i="7" a="1"/>
  <c r="AV312" i="7" s="1"/>
  <c r="AW312" i="7" a="1"/>
  <c r="AW312" i="7" s="1"/>
  <c r="AX312" i="7" a="1"/>
  <c r="AX312" i="7" s="1"/>
  <c r="AY312" i="7" a="1"/>
  <c r="AY312" i="7" s="1"/>
  <c r="AZ312" i="7" a="1"/>
  <c r="AZ312" i="7" s="1"/>
  <c r="BA312" i="7" a="1"/>
  <c r="BA312" i="7" s="1"/>
  <c r="BB312" i="7" a="1"/>
  <c r="BB312" i="7" s="1"/>
  <c r="BC312" i="7" a="1"/>
  <c r="BC312" i="7" s="1"/>
  <c r="BD312" i="7" a="1"/>
  <c r="BD312" i="7" s="1"/>
  <c r="BE312" i="7" a="1"/>
  <c r="BE312" i="7" s="1"/>
  <c r="BF312" i="7" a="1"/>
  <c r="BF312" i="7" s="1"/>
  <c r="BG312" i="7" a="1"/>
  <c r="BG312" i="7" s="1"/>
  <c r="BH312" i="7" a="1"/>
  <c r="BH312" i="7" s="1"/>
  <c r="BI312" i="7" a="1"/>
  <c r="BI312" i="7" s="1"/>
  <c r="BJ312" i="7" a="1"/>
  <c r="BJ312" i="7" s="1"/>
  <c r="BK312" i="7" a="1"/>
  <c r="BK312" i="7" s="1"/>
  <c r="BL312" i="7" a="1"/>
  <c r="BL312" i="7" s="1"/>
  <c r="BM312" i="7" a="1"/>
  <c r="BM312" i="7" s="1"/>
  <c r="BN312" i="7" a="1"/>
  <c r="BN312" i="7" s="1"/>
  <c r="BO312" i="7" a="1"/>
  <c r="BO312" i="7" s="1"/>
  <c r="BP312" i="7" a="1"/>
  <c r="BP312" i="7" s="1"/>
  <c r="BQ312" i="7" a="1"/>
  <c r="BQ312" i="7" s="1"/>
  <c r="BR312" i="7" a="1"/>
  <c r="BR312" i="7" s="1"/>
  <c r="BS312" i="7" a="1"/>
  <c r="BS312" i="7" s="1"/>
  <c r="BT312" i="7" a="1"/>
  <c r="BT312" i="7" s="1"/>
  <c r="BU312" i="7" a="1"/>
  <c r="BU312" i="7" s="1"/>
  <c r="BV312" i="7" a="1"/>
  <c r="BV312" i="7" s="1"/>
  <c r="BW312" i="7" a="1"/>
  <c r="BW312" i="7" s="1"/>
  <c r="BX312" i="7" a="1"/>
  <c r="BX312" i="7" s="1"/>
  <c r="BY312" i="7" a="1"/>
  <c r="BY312" i="7" s="1"/>
  <c r="BZ312" i="7" a="1"/>
  <c r="BZ312" i="7" s="1"/>
  <c r="CA312" i="7" a="1"/>
  <c r="CA312" i="7" s="1"/>
  <c r="CB312" i="7" a="1"/>
  <c r="CB312" i="7" s="1"/>
  <c r="CC312" i="7" a="1"/>
  <c r="CC312" i="7" s="1"/>
  <c r="CD312" i="7" a="1"/>
  <c r="CD312" i="7" s="1"/>
  <c r="CE312" i="7" a="1"/>
  <c r="CE312" i="7" s="1"/>
  <c r="CF312" i="7" a="1"/>
  <c r="CF312" i="7" s="1"/>
  <c r="CG312" i="7" a="1"/>
  <c r="CG312" i="7" s="1"/>
  <c r="CH312" i="7" a="1"/>
  <c r="CH312" i="7" s="1"/>
  <c r="CI312" i="7" a="1"/>
  <c r="CI312" i="7" s="1"/>
  <c r="CJ312" i="7" a="1"/>
  <c r="CJ312" i="7" s="1"/>
  <c r="CK312" i="7" a="1"/>
  <c r="CK312" i="7" s="1"/>
  <c r="CL312" i="7" a="1"/>
  <c r="CL312" i="7" s="1"/>
  <c r="CM312" i="7" a="1"/>
  <c r="CM312" i="7" s="1"/>
  <c r="W313" i="7" a="1"/>
  <c r="W313" i="7" s="1"/>
  <c r="X313" i="7" a="1"/>
  <c r="X313" i="7" s="1"/>
  <c r="Y313" i="7" a="1"/>
  <c r="Y313" i="7" s="1"/>
  <c r="Z313" i="7" a="1"/>
  <c r="Z313" i="7" s="1"/>
  <c r="AA313" i="7" a="1"/>
  <c r="AA313" i="7" s="1"/>
  <c r="AB313" i="7" a="1"/>
  <c r="AB313" i="7" s="1"/>
  <c r="AC313" i="7" a="1"/>
  <c r="AC313" i="7" s="1"/>
  <c r="AD313" i="7" a="1"/>
  <c r="AD313" i="7" s="1"/>
  <c r="AE313" i="7" a="1"/>
  <c r="AE313" i="7" s="1"/>
  <c r="AF313" i="7" a="1"/>
  <c r="AF313" i="7" s="1"/>
  <c r="AG313" i="7" a="1"/>
  <c r="AG313" i="7" s="1"/>
  <c r="AH313" i="7" a="1"/>
  <c r="AH313" i="7" s="1"/>
  <c r="AI313" i="7" a="1"/>
  <c r="AI313" i="7" s="1"/>
  <c r="AJ313" i="7" a="1"/>
  <c r="AJ313" i="7" s="1"/>
  <c r="AK313" i="7" a="1"/>
  <c r="AK313" i="7" s="1"/>
  <c r="AL313" i="7" a="1"/>
  <c r="AL313" i="7" s="1"/>
  <c r="AM313" i="7" a="1"/>
  <c r="AM313" i="7" s="1"/>
  <c r="AN313" i="7" a="1"/>
  <c r="AN313" i="7" s="1"/>
  <c r="AO313" i="7" a="1"/>
  <c r="AO313" i="7" s="1"/>
  <c r="AP313" i="7" a="1"/>
  <c r="AP313" i="7" s="1"/>
  <c r="AQ313" i="7" a="1"/>
  <c r="AQ313" i="7" s="1"/>
  <c r="AR313" i="7" a="1"/>
  <c r="AR313" i="7" s="1"/>
  <c r="AS313" i="7" a="1"/>
  <c r="AS313" i="7" s="1"/>
  <c r="AT313" i="7" a="1"/>
  <c r="AT313" i="7" s="1"/>
  <c r="AU313" i="7" a="1"/>
  <c r="AU313" i="7" s="1"/>
  <c r="AV313" i="7" a="1"/>
  <c r="AV313" i="7" s="1"/>
  <c r="AW313" i="7" a="1"/>
  <c r="AW313" i="7" s="1"/>
  <c r="AX313" i="7" a="1"/>
  <c r="AX313" i="7" s="1"/>
  <c r="AY313" i="7" a="1"/>
  <c r="AY313" i="7" s="1"/>
  <c r="AZ313" i="7" a="1"/>
  <c r="AZ313" i="7" s="1"/>
  <c r="BA313" i="7" a="1"/>
  <c r="BA313" i="7" s="1"/>
  <c r="BB313" i="7" a="1"/>
  <c r="BB313" i="7" s="1"/>
  <c r="BC313" i="7" a="1"/>
  <c r="BC313" i="7" s="1"/>
  <c r="BD313" i="7" a="1"/>
  <c r="BD313" i="7" s="1"/>
  <c r="BE313" i="7" a="1"/>
  <c r="BE313" i="7" s="1"/>
  <c r="BF313" i="7" a="1"/>
  <c r="BF313" i="7" s="1"/>
  <c r="BG313" i="7" a="1"/>
  <c r="BG313" i="7" s="1"/>
  <c r="BH313" i="7" a="1"/>
  <c r="BH313" i="7" s="1"/>
  <c r="BI313" i="7" a="1"/>
  <c r="BI313" i="7" s="1"/>
  <c r="BJ313" i="7" a="1"/>
  <c r="BJ313" i="7" s="1"/>
  <c r="BK313" i="7" a="1"/>
  <c r="BK313" i="7" s="1"/>
  <c r="BL313" i="7" a="1"/>
  <c r="BL313" i="7" s="1"/>
  <c r="BM313" i="7" a="1"/>
  <c r="BM313" i="7" s="1"/>
  <c r="BN313" i="7" a="1"/>
  <c r="BN313" i="7" s="1"/>
  <c r="BO313" i="7" a="1"/>
  <c r="BO313" i="7" s="1"/>
  <c r="BP313" i="7" a="1"/>
  <c r="BP313" i="7" s="1"/>
  <c r="BQ313" i="7" a="1"/>
  <c r="BQ313" i="7" s="1"/>
  <c r="BR313" i="7" a="1"/>
  <c r="BR313" i="7" s="1"/>
  <c r="BS313" i="7" a="1"/>
  <c r="BS313" i="7" s="1"/>
  <c r="BT313" i="7" a="1"/>
  <c r="BT313" i="7" s="1"/>
  <c r="BU313" i="7" a="1"/>
  <c r="BU313" i="7" s="1"/>
  <c r="BV313" i="7" a="1"/>
  <c r="BV313" i="7" s="1"/>
  <c r="BW313" i="7" a="1"/>
  <c r="BW313" i="7" s="1"/>
  <c r="BX313" i="7" a="1"/>
  <c r="BX313" i="7" s="1"/>
  <c r="BY313" i="7" a="1"/>
  <c r="BY313" i="7" s="1"/>
  <c r="BZ313" i="7" a="1"/>
  <c r="BZ313" i="7" s="1"/>
  <c r="CA313" i="7" a="1"/>
  <c r="CA313" i="7" s="1"/>
  <c r="CB313" i="7" a="1"/>
  <c r="CB313" i="7"/>
  <c r="CC313" i="7" a="1"/>
  <c r="CC313" i="7" s="1"/>
  <c r="CD313" i="7" a="1"/>
  <c r="CD313" i="7" s="1"/>
  <c r="CE313" i="7" a="1"/>
  <c r="CE313" i="7" s="1"/>
  <c r="CF313" i="7" a="1"/>
  <c r="CF313" i="7" s="1"/>
  <c r="CG313" i="7" a="1"/>
  <c r="CG313" i="7" s="1"/>
  <c r="CH313" i="7" a="1"/>
  <c r="CH313" i="7" s="1"/>
  <c r="CI313" i="7" a="1"/>
  <c r="CI313" i="7" s="1"/>
  <c r="CJ313" i="7" a="1"/>
  <c r="CJ313" i="7" s="1"/>
  <c r="CK313" i="7" a="1"/>
  <c r="CK313" i="7" s="1"/>
  <c r="CL313" i="7" a="1"/>
  <c r="CL313" i="7" s="1"/>
  <c r="CM313" i="7" a="1"/>
  <c r="CM313" i="7" s="1"/>
  <c r="W314" i="7" a="1"/>
  <c r="W314" i="7" s="1"/>
  <c r="X314" i="7" a="1"/>
  <c r="X314" i="7" s="1"/>
  <c r="Y314" i="7" a="1"/>
  <c r="Y314" i="7" s="1"/>
  <c r="Z314" i="7" a="1"/>
  <c r="Z314" i="7" s="1"/>
  <c r="AA314" i="7" a="1"/>
  <c r="AA314" i="7" s="1"/>
  <c r="AB314" i="7" a="1"/>
  <c r="AB314" i="7" s="1"/>
  <c r="AC314" i="7" a="1"/>
  <c r="AC314" i="7" s="1"/>
  <c r="AD314" i="7" a="1"/>
  <c r="AD314" i="7" s="1"/>
  <c r="AE314" i="7" a="1"/>
  <c r="AE314" i="7" s="1"/>
  <c r="AF314" i="7" a="1"/>
  <c r="AF314" i="7" s="1"/>
  <c r="AG314" i="7" a="1"/>
  <c r="AG314" i="7" s="1"/>
  <c r="AH314" i="7" a="1"/>
  <c r="AH314" i="7" s="1"/>
  <c r="AI314" i="7" a="1"/>
  <c r="AI314" i="7" s="1"/>
  <c r="AJ314" i="7" a="1"/>
  <c r="AJ314" i="7" s="1"/>
  <c r="AK314" i="7" a="1"/>
  <c r="AK314" i="7" s="1"/>
  <c r="AL314" i="7" a="1"/>
  <c r="AL314" i="7" s="1"/>
  <c r="AM314" i="7" a="1"/>
  <c r="AM314" i="7" s="1"/>
  <c r="AN314" i="7" a="1"/>
  <c r="AN314" i="7" s="1"/>
  <c r="AO314" i="7" a="1"/>
  <c r="AO314" i="7" s="1"/>
  <c r="AP314" i="7" a="1"/>
  <c r="AP314" i="7" s="1"/>
  <c r="AQ314" i="7" a="1"/>
  <c r="AQ314" i="7" s="1"/>
  <c r="AR314" i="7" a="1"/>
  <c r="AR314" i="7" s="1"/>
  <c r="AS314" i="7" a="1"/>
  <c r="AS314" i="7" s="1"/>
  <c r="AT314" i="7" a="1"/>
  <c r="AT314" i="7" s="1"/>
  <c r="AU314" i="7" a="1"/>
  <c r="AU314" i="7" s="1"/>
  <c r="AV314" i="7" a="1"/>
  <c r="AV314" i="7" s="1"/>
  <c r="AW314" i="7" a="1"/>
  <c r="AW314" i="7" s="1"/>
  <c r="AX314" i="7" a="1"/>
  <c r="AX314" i="7" s="1"/>
  <c r="AY314" i="7" a="1"/>
  <c r="AY314" i="7" s="1"/>
  <c r="AZ314" i="7" a="1"/>
  <c r="AZ314" i="7" s="1"/>
  <c r="BA314" i="7" a="1"/>
  <c r="BA314" i="7" s="1"/>
  <c r="BB314" i="7" a="1"/>
  <c r="BB314" i="7" s="1"/>
  <c r="BC314" i="7" a="1"/>
  <c r="BC314" i="7" s="1"/>
  <c r="BD314" i="7" a="1"/>
  <c r="BD314" i="7" s="1"/>
  <c r="BE314" i="7" a="1"/>
  <c r="BE314" i="7" s="1"/>
  <c r="BF314" i="7" a="1"/>
  <c r="BF314" i="7" s="1"/>
  <c r="BG314" i="7" a="1"/>
  <c r="BG314" i="7" s="1"/>
  <c r="BH314" i="7" a="1"/>
  <c r="BH314" i="7" s="1"/>
  <c r="BI314" i="7" a="1"/>
  <c r="BI314" i="7" s="1"/>
  <c r="BJ314" i="7" a="1"/>
  <c r="BJ314" i="7" s="1"/>
  <c r="BK314" i="7" a="1"/>
  <c r="BK314" i="7" s="1"/>
  <c r="BL314" i="7" a="1"/>
  <c r="BL314" i="7" s="1"/>
  <c r="BM314" i="7" a="1"/>
  <c r="BM314" i="7" s="1"/>
  <c r="BN314" i="7" a="1"/>
  <c r="BN314" i="7" s="1"/>
  <c r="BO314" i="7" a="1"/>
  <c r="BO314" i="7" s="1"/>
  <c r="BP314" i="7" a="1"/>
  <c r="BP314" i="7" s="1"/>
  <c r="BQ314" i="7" a="1"/>
  <c r="BQ314" i="7" s="1"/>
  <c r="BR314" i="7" a="1"/>
  <c r="BR314" i="7" s="1"/>
  <c r="BS314" i="7" a="1"/>
  <c r="BS314" i="7"/>
  <c r="BT314" i="7" a="1"/>
  <c r="BT314" i="7" s="1"/>
  <c r="BU314" i="7" a="1"/>
  <c r="BU314" i="7" s="1"/>
  <c r="BV314" i="7" a="1"/>
  <c r="BV314" i="7" s="1"/>
  <c r="BW314" i="7" a="1"/>
  <c r="BW314" i="7" s="1"/>
  <c r="BX314" i="7" a="1"/>
  <c r="BX314" i="7" s="1"/>
  <c r="BY314" i="7" a="1"/>
  <c r="BY314" i="7" s="1"/>
  <c r="BZ314" i="7" a="1"/>
  <c r="BZ314" i="7" s="1"/>
  <c r="CA314" i="7" a="1"/>
  <c r="CA314" i="7" s="1"/>
  <c r="CB314" i="7" a="1"/>
  <c r="CB314" i="7" s="1"/>
  <c r="CC314" i="7" a="1"/>
  <c r="CC314" i="7" s="1"/>
  <c r="CD314" i="7" a="1"/>
  <c r="CD314" i="7" s="1"/>
  <c r="CE314" i="7" a="1"/>
  <c r="CE314" i="7" s="1"/>
  <c r="CF314" i="7" a="1"/>
  <c r="CF314" i="7" s="1"/>
  <c r="CG314" i="7" a="1"/>
  <c r="CG314" i="7" s="1"/>
  <c r="CH314" i="7" a="1"/>
  <c r="CH314" i="7" s="1"/>
  <c r="CI314" i="7" a="1"/>
  <c r="CI314" i="7" s="1"/>
  <c r="CJ314" i="7" a="1"/>
  <c r="CJ314" i="7"/>
  <c r="CK314" i="7" a="1"/>
  <c r="CK314" i="7" s="1"/>
  <c r="CL314" i="7" a="1"/>
  <c r="CL314" i="7" s="1"/>
  <c r="CM314" i="7" a="1"/>
  <c r="CM314" i="7" s="1"/>
  <c r="W315" i="7" a="1"/>
  <c r="W315" i="7" s="1"/>
  <c r="X315" i="7" a="1"/>
  <c r="X315" i="7" s="1"/>
  <c r="Y315" i="7" a="1"/>
  <c r="Y315" i="7" s="1"/>
  <c r="Z315" i="7" a="1"/>
  <c r="Z315" i="7" s="1"/>
  <c r="AA315" i="7" a="1"/>
  <c r="AA315" i="7" s="1"/>
  <c r="AB315" i="7" a="1"/>
  <c r="AB315" i="7" s="1"/>
  <c r="AC315" i="7" a="1"/>
  <c r="AC315" i="7" s="1"/>
  <c r="AD315" i="7" a="1"/>
  <c r="AD315" i="7" s="1"/>
  <c r="AE315" i="7" a="1"/>
  <c r="AE315" i="7" s="1"/>
  <c r="AF315" i="7" a="1"/>
  <c r="AF315" i="7" s="1"/>
  <c r="AG315" i="7" a="1"/>
  <c r="AG315" i="7" s="1"/>
  <c r="AH315" i="7" a="1"/>
  <c r="AH315" i="7" s="1"/>
  <c r="AI315" i="7" a="1"/>
  <c r="AI315" i="7" s="1"/>
  <c r="AJ315" i="7" a="1"/>
  <c r="AJ315" i="7" s="1"/>
  <c r="AK315" i="7" a="1"/>
  <c r="AK315" i="7" s="1"/>
  <c r="AL315" i="7" a="1"/>
  <c r="AL315" i="7" s="1"/>
  <c r="AM315" i="7" a="1"/>
  <c r="AM315" i="7" s="1"/>
  <c r="AN315" i="7" a="1"/>
  <c r="AN315" i="7" s="1"/>
  <c r="AO315" i="7" a="1"/>
  <c r="AO315" i="7" s="1"/>
  <c r="AP315" i="7" a="1"/>
  <c r="AP315" i="7" s="1"/>
  <c r="AQ315" i="7" a="1"/>
  <c r="AQ315" i="7" s="1"/>
  <c r="AR315" i="7" a="1"/>
  <c r="AR315" i="7" s="1"/>
  <c r="AS315" i="7" a="1"/>
  <c r="AS315" i="7" s="1"/>
  <c r="AT315" i="7" a="1"/>
  <c r="AT315" i="7" s="1"/>
  <c r="AU315" i="7" a="1"/>
  <c r="AU315" i="7" s="1"/>
  <c r="AV315" i="7" a="1"/>
  <c r="AV315" i="7" s="1"/>
  <c r="AW315" i="7" a="1"/>
  <c r="AW315" i="7" s="1"/>
  <c r="AX315" i="7" a="1"/>
  <c r="AX315" i="7" s="1"/>
  <c r="AY315" i="7" a="1"/>
  <c r="AY315" i="7" s="1"/>
  <c r="AZ315" i="7" a="1"/>
  <c r="AZ315" i="7" s="1"/>
  <c r="BA315" i="7" a="1"/>
  <c r="BA315" i="7" s="1"/>
  <c r="BB315" i="7" a="1"/>
  <c r="BB315" i="7" s="1"/>
  <c r="BC315" i="7" a="1"/>
  <c r="BC315" i="7" s="1"/>
  <c r="BD315" i="7" a="1"/>
  <c r="BD315" i="7" s="1"/>
  <c r="BE315" i="7" a="1"/>
  <c r="BE315" i="7" s="1"/>
  <c r="BF315" i="7" a="1"/>
  <c r="BF315" i="7" s="1"/>
  <c r="BG315" i="7" a="1"/>
  <c r="BG315" i="7" s="1"/>
  <c r="BH315" i="7" a="1"/>
  <c r="BH315" i="7" s="1"/>
  <c r="BI315" i="7" a="1"/>
  <c r="BI315" i="7" s="1"/>
  <c r="BJ315" i="7" a="1"/>
  <c r="BJ315" i="7" s="1"/>
  <c r="BK315" i="7" a="1"/>
  <c r="BK315" i="7" s="1"/>
  <c r="BL315" i="7" a="1"/>
  <c r="BL315" i="7" s="1"/>
  <c r="BM315" i="7" a="1"/>
  <c r="BM315" i="7" s="1"/>
  <c r="BN315" i="7" a="1"/>
  <c r="BN315" i="7" s="1"/>
  <c r="BO315" i="7" a="1"/>
  <c r="BO315" i="7" s="1"/>
  <c r="BP315" i="7" a="1"/>
  <c r="BP315" i="7" s="1"/>
  <c r="BQ315" i="7" a="1"/>
  <c r="BQ315" i="7" s="1"/>
  <c r="BR315" i="7" a="1"/>
  <c r="BR315" i="7" s="1"/>
  <c r="BS315" i="7" a="1"/>
  <c r="BS315" i="7" s="1"/>
  <c r="BT315" i="7" a="1"/>
  <c r="BT315" i="7" s="1"/>
  <c r="BU315" i="7" a="1"/>
  <c r="BU315" i="7" s="1"/>
  <c r="BV315" i="7" a="1"/>
  <c r="BV315" i="7" s="1"/>
  <c r="BW315" i="7" a="1"/>
  <c r="BW315" i="7" s="1"/>
  <c r="BX315" i="7" a="1"/>
  <c r="BX315" i="7" s="1"/>
  <c r="BY315" i="7" a="1"/>
  <c r="BY315" i="7" s="1"/>
  <c r="BZ315" i="7" a="1"/>
  <c r="BZ315" i="7" s="1"/>
  <c r="CA315" i="7" a="1"/>
  <c r="CA315" i="7" s="1"/>
  <c r="CB315" i="7" a="1"/>
  <c r="CB315" i="7" s="1"/>
  <c r="CC315" i="7" a="1"/>
  <c r="CC315" i="7" s="1"/>
  <c r="CD315" i="7" a="1"/>
  <c r="CD315" i="7" s="1"/>
  <c r="CE315" i="7" a="1"/>
  <c r="CE315" i="7" s="1"/>
  <c r="CF315" i="7" a="1"/>
  <c r="CF315" i="7" s="1"/>
  <c r="CG315" i="7" a="1"/>
  <c r="CG315" i="7" s="1"/>
  <c r="CH315" i="7" a="1"/>
  <c r="CH315" i="7" s="1"/>
  <c r="CI315" i="7" a="1"/>
  <c r="CI315" i="7" s="1"/>
  <c r="CJ315" i="7" a="1"/>
  <c r="CJ315" i="7" s="1"/>
  <c r="CK315" i="7" a="1"/>
  <c r="CK315" i="7" s="1"/>
  <c r="CL315" i="7" a="1"/>
  <c r="CL315" i="7" s="1"/>
  <c r="CM315" i="7" a="1"/>
  <c r="CM315" i="7" s="1"/>
  <c r="W316" i="7" a="1"/>
  <c r="W316" i="7" s="1"/>
  <c r="X316" i="7" a="1"/>
  <c r="X316" i="7" s="1"/>
  <c r="Y316" i="7" a="1"/>
  <c r="Y316" i="7" s="1"/>
  <c r="Z316" i="7" a="1"/>
  <c r="Z316" i="7" s="1"/>
  <c r="AA316" i="7" a="1"/>
  <c r="AA316" i="7" s="1"/>
  <c r="AB316" i="7" a="1"/>
  <c r="AB316" i="7" s="1"/>
  <c r="AC316" i="7" a="1"/>
  <c r="AC316" i="7" s="1"/>
  <c r="AD316" i="7" a="1"/>
  <c r="AD316" i="7" s="1"/>
  <c r="AE316" i="7" a="1"/>
  <c r="AE316" i="7" s="1"/>
  <c r="AF316" i="7" a="1"/>
  <c r="AF316" i="7" s="1"/>
  <c r="AG316" i="7" a="1"/>
  <c r="AG316" i="7" s="1"/>
  <c r="AH316" i="7" a="1"/>
  <c r="AH316" i="7" s="1"/>
  <c r="AI316" i="7" a="1"/>
  <c r="AI316" i="7" s="1"/>
  <c r="AJ316" i="7" a="1"/>
  <c r="AJ316" i="7" s="1"/>
  <c r="AK316" i="7" a="1"/>
  <c r="AK316" i="7" s="1"/>
  <c r="AL316" i="7" a="1"/>
  <c r="AL316" i="7" s="1"/>
  <c r="AM316" i="7" a="1"/>
  <c r="AM316" i="7" s="1"/>
  <c r="AN316" i="7" a="1"/>
  <c r="AN316" i="7" s="1"/>
  <c r="AO316" i="7" a="1"/>
  <c r="AO316" i="7" s="1"/>
  <c r="AP316" i="7" a="1"/>
  <c r="AP316" i="7" s="1"/>
  <c r="AQ316" i="7" a="1"/>
  <c r="AQ316" i="7" s="1"/>
  <c r="AR316" i="7" a="1"/>
  <c r="AR316" i="7" s="1"/>
  <c r="AS316" i="7" a="1"/>
  <c r="AS316" i="7" s="1"/>
  <c r="AT316" i="7" a="1"/>
  <c r="AT316" i="7" s="1"/>
  <c r="AU316" i="7" a="1"/>
  <c r="AU316" i="7" s="1"/>
  <c r="AV316" i="7" a="1"/>
  <c r="AV316" i="7" s="1"/>
  <c r="AW316" i="7" a="1"/>
  <c r="AW316" i="7" s="1"/>
  <c r="AX316" i="7" a="1"/>
  <c r="AX316" i="7" s="1"/>
  <c r="AY316" i="7" a="1"/>
  <c r="AY316" i="7" s="1"/>
  <c r="AZ316" i="7" a="1"/>
  <c r="AZ316" i="7" s="1"/>
  <c r="BA316" i="7" a="1"/>
  <c r="BA316" i="7" s="1"/>
  <c r="BB316" i="7" a="1"/>
  <c r="BB316" i="7" s="1"/>
  <c r="BC316" i="7" a="1"/>
  <c r="BC316" i="7" s="1"/>
  <c r="BD316" i="7" a="1"/>
  <c r="BD316" i="7" s="1"/>
  <c r="BE316" i="7" a="1"/>
  <c r="BE316" i="7" s="1"/>
  <c r="BF316" i="7" a="1"/>
  <c r="BF316" i="7" s="1"/>
  <c r="BG316" i="7" a="1"/>
  <c r="BG316" i="7" s="1"/>
  <c r="BH316" i="7" a="1"/>
  <c r="BH316" i="7" s="1"/>
  <c r="BI316" i="7" a="1"/>
  <c r="BI316" i="7" s="1"/>
  <c r="BJ316" i="7" a="1"/>
  <c r="BJ316" i="7" s="1"/>
  <c r="BK316" i="7" a="1"/>
  <c r="BK316" i="7" s="1"/>
  <c r="BL316" i="7" a="1"/>
  <c r="BL316" i="7" s="1"/>
  <c r="BM316" i="7" a="1"/>
  <c r="BM316" i="7" s="1"/>
  <c r="BN316" i="7" a="1"/>
  <c r="BN316" i="7" s="1"/>
  <c r="BO316" i="7" a="1"/>
  <c r="BO316" i="7" s="1"/>
  <c r="BP316" i="7" a="1"/>
  <c r="BP316" i="7" s="1"/>
  <c r="BQ316" i="7" a="1"/>
  <c r="BQ316" i="7" s="1"/>
  <c r="BR316" i="7" a="1"/>
  <c r="BR316" i="7" s="1"/>
  <c r="BS316" i="7" a="1"/>
  <c r="BS316" i="7" s="1"/>
  <c r="BT316" i="7" a="1"/>
  <c r="BT316" i="7" s="1"/>
  <c r="BU316" i="7" a="1"/>
  <c r="BU316" i="7" s="1"/>
  <c r="BV316" i="7" a="1"/>
  <c r="BV316" i="7" s="1"/>
  <c r="BW316" i="7" a="1"/>
  <c r="BW316" i="7" s="1"/>
  <c r="BX316" i="7" a="1"/>
  <c r="BX316" i="7" s="1"/>
  <c r="BY316" i="7" a="1"/>
  <c r="BY316" i="7" s="1"/>
  <c r="BZ316" i="7" a="1"/>
  <c r="BZ316" i="7"/>
  <c r="CA316" i="7" a="1"/>
  <c r="CA316" i="7" s="1"/>
  <c r="CB316" i="7" a="1"/>
  <c r="CB316" i="7" s="1"/>
  <c r="CC316" i="7" a="1"/>
  <c r="CC316" i="7" s="1"/>
  <c r="CD316" i="7" a="1"/>
  <c r="CD316" i="7" s="1"/>
  <c r="CE316" i="7" a="1"/>
  <c r="CE316" i="7" s="1"/>
  <c r="CF316" i="7" a="1"/>
  <c r="CF316" i="7" s="1"/>
  <c r="CG316" i="7" a="1"/>
  <c r="CG316" i="7" s="1"/>
  <c r="CH316" i="7" a="1"/>
  <c r="CH316" i="7" s="1"/>
  <c r="CI316" i="7" a="1"/>
  <c r="CI316" i="7" s="1"/>
  <c r="CJ316" i="7" a="1"/>
  <c r="CJ316" i="7" s="1"/>
  <c r="CK316" i="7" a="1"/>
  <c r="CK316" i="7" s="1"/>
  <c r="CL316" i="7" a="1"/>
  <c r="CL316" i="7" s="1"/>
  <c r="CM316" i="7" a="1"/>
  <c r="CM316" i="7" s="1"/>
  <c r="W317" i="7" a="1"/>
  <c r="W317" i="7" s="1"/>
  <c r="X317" i="7" a="1"/>
  <c r="X317" i="7" s="1"/>
  <c r="Y317" i="7" a="1"/>
  <c r="Y317" i="7" s="1"/>
  <c r="Z317" i="7" a="1"/>
  <c r="Z317" i="7" s="1"/>
  <c r="AA317" i="7" a="1"/>
  <c r="AA317" i="7" s="1"/>
  <c r="AB317" i="7" a="1"/>
  <c r="AB317" i="7" s="1"/>
  <c r="AC317" i="7" a="1"/>
  <c r="AC317" i="7" s="1"/>
  <c r="AD317" i="7" a="1"/>
  <c r="AD317" i="7" s="1"/>
  <c r="AE317" i="7" a="1"/>
  <c r="AE317" i="7" s="1"/>
  <c r="AF317" i="7" a="1"/>
  <c r="AF317" i="7" s="1"/>
  <c r="AG317" i="7" a="1"/>
  <c r="AG317" i="7" s="1"/>
  <c r="AH317" i="7" a="1"/>
  <c r="AH317" i="7" s="1"/>
  <c r="AI317" i="7" a="1"/>
  <c r="AI317" i="7" s="1"/>
  <c r="AJ317" i="7" a="1"/>
  <c r="AJ317" i="7" s="1"/>
  <c r="AK317" i="7" a="1"/>
  <c r="AK317" i="7" s="1"/>
  <c r="AL317" i="7" a="1"/>
  <c r="AL317" i="7" s="1"/>
  <c r="AM317" i="7" a="1"/>
  <c r="AM317" i="7" s="1"/>
  <c r="AN317" i="7" a="1"/>
  <c r="AN317" i="7" s="1"/>
  <c r="AO317" i="7" a="1"/>
  <c r="AO317" i="7" s="1"/>
  <c r="AP317" i="7" a="1"/>
  <c r="AP317" i="7" s="1"/>
  <c r="AQ317" i="7" a="1"/>
  <c r="AQ317" i="7" s="1"/>
  <c r="AR317" i="7" a="1"/>
  <c r="AR317" i="7" s="1"/>
  <c r="AS317" i="7" a="1"/>
  <c r="AS317" i="7" s="1"/>
  <c r="AT317" i="7" a="1"/>
  <c r="AT317" i="7" s="1"/>
  <c r="AU317" i="7" a="1"/>
  <c r="AU317" i="7" s="1"/>
  <c r="AV317" i="7" a="1"/>
  <c r="AV317" i="7" s="1"/>
  <c r="AW317" i="7" a="1"/>
  <c r="AW317" i="7" s="1"/>
  <c r="AX317" i="7" a="1"/>
  <c r="AX317" i="7" s="1"/>
  <c r="AY317" i="7" a="1"/>
  <c r="AY317" i="7" s="1"/>
  <c r="AZ317" i="7" a="1"/>
  <c r="AZ317" i="7" s="1"/>
  <c r="BA317" i="7" a="1"/>
  <c r="BA317" i="7" s="1"/>
  <c r="BB317" i="7" a="1"/>
  <c r="BB317" i="7" s="1"/>
  <c r="BC317" i="7" a="1"/>
  <c r="BC317" i="7" s="1"/>
  <c r="BD317" i="7" a="1"/>
  <c r="BD317" i="7" s="1"/>
  <c r="BE317" i="7" a="1"/>
  <c r="BE317" i="7" s="1"/>
  <c r="BF317" i="7" a="1"/>
  <c r="BF317" i="7" s="1"/>
  <c r="BG317" i="7" a="1"/>
  <c r="BG317" i="7" s="1"/>
  <c r="BH317" i="7" a="1"/>
  <c r="BH317" i="7" s="1"/>
  <c r="BI317" i="7" a="1"/>
  <c r="BI317" i="7" s="1"/>
  <c r="BJ317" i="7" a="1"/>
  <c r="BJ317" i="7" s="1"/>
  <c r="BK317" i="7" a="1"/>
  <c r="BK317" i="7" s="1"/>
  <c r="BL317" i="7" a="1"/>
  <c r="BL317" i="7" s="1"/>
  <c r="BM317" i="7" a="1"/>
  <c r="BM317" i="7" s="1"/>
  <c r="BN317" i="7" a="1"/>
  <c r="BN317" i="7" s="1"/>
  <c r="BO317" i="7" a="1"/>
  <c r="BO317" i="7" s="1"/>
  <c r="BP317" i="7" a="1"/>
  <c r="BP317" i="7" s="1"/>
  <c r="BQ317" i="7" a="1"/>
  <c r="BQ317" i="7" s="1"/>
  <c r="BR317" i="7" a="1"/>
  <c r="BR317" i="7" s="1"/>
  <c r="BS317" i="7" a="1"/>
  <c r="BS317" i="7" s="1"/>
  <c r="BT317" i="7" a="1"/>
  <c r="BT317" i="7" s="1"/>
  <c r="BU317" i="7" a="1"/>
  <c r="BU317" i="7" s="1"/>
  <c r="BV317" i="7" a="1"/>
  <c r="BV317" i="7" s="1"/>
  <c r="BW317" i="7" a="1"/>
  <c r="BW317" i="7" s="1"/>
  <c r="BX317" i="7" a="1"/>
  <c r="BX317" i="7" s="1"/>
  <c r="BY317" i="7" a="1"/>
  <c r="BY317" i="7" s="1"/>
  <c r="BZ317" i="7" a="1"/>
  <c r="BZ317" i="7" s="1"/>
  <c r="CA317" i="7" a="1"/>
  <c r="CA317" i="7" s="1"/>
  <c r="CB317" i="7" a="1"/>
  <c r="CB317" i="7" s="1"/>
  <c r="CC317" i="7" a="1"/>
  <c r="CC317" i="7" s="1"/>
  <c r="CD317" i="7" a="1"/>
  <c r="CD317" i="7" s="1"/>
  <c r="CE317" i="7" a="1"/>
  <c r="CE317" i="7" s="1"/>
  <c r="CF317" i="7" a="1"/>
  <c r="CF317" i="7" s="1"/>
  <c r="CG317" i="7" a="1"/>
  <c r="CG317" i="7" s="1"/>
  <c r="CH317" i="7" a="1"/>
  <c r="CH317" i="7" s="1"/>
  <c r="CI317" i="7" a="1"/>
  <c r="CI317" i="7" s="1"/>
  <c r="CJ317" i="7" a="1"/>
  <c r="CJ317" i="7" s="1"/>
  <c r="CK317" i="7" a="1"/>
  <c r="CK317" i="7" s="1"/>
  <c r="CL317" i="7" a="1"/>
  <c r="CL317" i="7" s="1"/>
  <c r="CM317" i="7" a="1"/>
  <c r="CM317" i="7" s="1"/>
  <c r="AN169" i="7" a="1"/>
  <c r="AN169" i="7" s="1"/>
  <c r="AO169" i="7" a="1"/>
  <c r="AO169" i="7" s="1"/>
  <c r="AP169" i="7" a="1"/>
  <c r="AP169" i="7" s="1"/>
  <c r="AQ169" i="7" a="1"/>
  <c r="AQ169" i="7" s="1"/>
  <c r="AR169" i="7" a="1"/>
  <c r="AR169" i="7" s="1"/>
  <c r="AS169" i="7" a="1"/>
  <c r="AS169" i="7" s="1"/>
  <c r="AT169" i="7" a="1"/>
  <c r="AT169" i="7" s="1"/>
  <c r="AU169" i="7" a="1"/>
  <c r="AU169" i="7" s="1"/>
  <c r="AV169" i="7" a="1"/>
  <c r="AV169" i="7" s="1"/>
  <c r="AW169" i="7" a="1"/>
  <c r="AW169" i="7" s="1"/>
  <c r="AX169" i="7" a="1"/>
  <c r="AX169" i="7" s="1"/>
  <c r="AY169" i="7" a="1"/>
  <c r="AY169" i="7" s="1"/>
  <c r="AZ169" i="7" a="1"/>
  <c r="AZ169" i="7" s="1"/>
  <c r="BA169" i="7" a="1"/>
  <c r="BA169" i="7" s="1"/>
  <c r="BB169" i="7" a="1"/>
  <c r="BB169" i="7" s="1"/>
  <c r="BC169" i="7" a="1"/>
  <c r="BC169" i="7" s="1"/>
  <c r="BD169" i="7" a="1"/>
  <c r="BD169" i="7" s="1"/>
  <c r="BE169" i="7" a="1"/>
  <c r="BE169" i="7" s="1"/>
  <c r="BF169" i="7" a="1"/>
  <c r="BF169" i="7" s="1"/>
  <c r="BG169" i="7" a="1"/>
  <c r="BG169" i="7" s="1"/>
  <c r="BH169" i="7" a="1"/>
  <c r="BH169" i="7" s="1"/>
  <c r="BI169" i="7" a="1"/>
  <c r="BI169" i="7" s="1"/>
  <c r="BJ169" i="7" a="1"/>
  <c r="BJ169" i="7" s="1"/>
  <c r="BK169" i="7" a="1"/>
  <c r="BK169" i="7"/>
  <c r="BL169" i="7" a="1"/>
  <c r="BL169" i="7" s="1"/>
  <c r="BM169" i="7" a="1"/>
  <c r="BM169" i="7" s="1"/>
  <c r="BN169" i="7" a="1"/>
  <c r="BN169" i="7" s="1"/>
  <c r="BO169" i="7" a="1"/>
  <c r="BO169" i="7" s="1"/>
  <c r="BP169" i="7" a="1"/>
  <c r="BP169" i="7" s="1"/>
  <c r="BQ169" i="7" a="1"/>
  <c r="BQ169" i="7" s="1"/>
  <c r="BR169" i="7" a="1"/>
  <c r="BR169" i="7" s="1"/>
  <c r="BS169" i="7" a="1"/>
  <c r="BS169" i="7" s="1"/>
  <c r="BT169" i="7" a="1"/>
  <c r="BT169" i="7" s="1"/>
  <c r="BU169" i="7" a="1"/>
  <c r="BU169" i="7" s="1"/>
  <c r="BV169" i="7" a="1"/>
  <c r="BV169" i="7" s="1"/>
  <c r="BW169" i="7" a="1"/>
  <c r="BW169" i="7" s="1"/>
  <c r="BX169" i="7" a="1"/>
  <c r="BX169" i="7" s="1"/>
  <c r="BY169" i="7" a="1"/>
  <c r="BY169" i="7" s="1"/>
  <c r="BZ169" i="7" a="1"/>
  <c r="BZ169" i="7" s="1"/>
  <c r="CA169" i="7" a="1"/>
  <c r="CA169" i="7" s="1"/>
  <c r="CB169" i="7" a="1"/>
  <c r="CB169" i="7" s="1"/>
  <c r="CC169" i="7" a="1"/>
  <c r="CC169" i="7" s="1"/>
  <c r="CD169" i="7" a="1"/>
  <c r="CD169" i="7" s="1"/>
  <c r="CE169" i="7" a="1"/>
  <c r="CE169" i="7" s="1"/>
  <c r="CF169" i="7" a="1"/>
  <c r="CF169" i="7" s="1"/>
  <c r="CG169" i="7" a="1"/>
  <c r="CG169" i="7" s="1"/>
  <c r="CH169" i="7" a="1"/>
  <c r="CH169" i="7" s="1"/>
  <c r="CI169" i="7" a="1"/>
  <c r="CI169" i="7" s="1"/>
  <c r="CJ169" i="7" a="1"/>
  <c r="CJ169" i="7" s="1"/>
  <c r="CK169" i="7" a="1"/>
  <c r="CK169" i="7" s="1"/>
  <c r="CL169" i="7" a="1"/>
  <c r="CL169" i="7" s="1"/>
  <c r="CM169" i="7" a="1"/>
  <c r="CM169" i="7" s="1"/>
  <c r="X169" i="7" a="1"/>
  <c r="X169" i="7" s="1"/>
  <c r="Y169" i="7" a="1"/>
  <c r="Y169" i="7" s="1"/>
  <c r="Z169" i="7" a="1"/>
  <c r="Z169" i="7" s="1"/>
  <c r="AA169" i="7" a="1"/>
  <c r="AA169" i="7" s="1"/>
  <c r="AB169" i="7" a="1"/>
  <c r="AB169" i="7" s="1"/>
  <c r="AC169" i="7" a="1"/>
  <c r="AC169" i="7" s="1"/>
  <c r="AD169" i="7" a="1"/>
  <c r="AD169" i="7" s="1"/>
  <c r="AE169" i="7" a="1"/>
  <c r="AE169" i="7" s="1"/>
  <c r="AF169" i="7" a="1"/>
  <c r="AF169" i="7" s="1"/>
  <c r="AG169" i="7" a="1"/>
  <c r="AG169" i="7" s="1"/>
  <c r="AH169" i="7" a="1"/>
  <c r="AH169" i="7" s="1"/>
  <c r="AI169" i="7" a="1"/>
  <c r="AI169" i="7" s="1"/>
  <c r="AJ169" i="7" a="1"/>
  <c r="AJ169" i="7" s="1"/>
  <c r="AK169" i="7" a="1"/>
  <c r="AK169" i="7" s="1"/>
  <c r="AL169" i="7" a="1"/>
  <c r="AL169" i="7" s="1"/>
  <c r="AM169" i="7" a="1"/>
  <c r="AM169" i="7" s="1"/>
  <c r="D249" i="7"/>
  <c r="D246" i="7"/>
  <c r="D245" i="7"/>
  <c r="D242" i="7"/>
  <c r="D240" i="7"/>
  <c r="D226" i="7"/>
  <c r="D213" i="7"/>
  <c r="D205" i="7"/>
  <c r="D203" i="7"/>
  <c r="D202" i="7"/>
  <c r="D198" i="7"/>
  <c r="D185" i="7"/>
  <c r="D181" i="7"/>
  <c r="D180" i="7"/>
  <c r="D179" i="7"/>
  <c r="D176" i="7"/>
  <c r="W169" i="7" a="1"/>
  <c r="W169" i="7" s="1"/>
  <c r="X168" i="7" a="1"/>
  <c r="X168" i="7" s="1"/>
  <c r="Y168" i="7" a="1"/>
  <c r="Y168" i="7" s="1"/>
  <c r="Z168" i="7" a="1"/>
  <c r="Z168" i="7" s="1"/>
  <c r="AA168" i="7" a="1"/>
  <c r="AA168" i="7" s="1"/>
  <c r="AB168" i="7" a="1"/>
  <c r="AB168" i="7" s="1"/>
  <c r="AC168" i="7" a="1"/>
  <c r="AC168" i="7" s="1"/>
  <c r="AD168" i="7" a="1"/>
  <c r="AD168" i="7" s="1"/>
  <c r="AE168" i="7" a="1"/>
  <c r="AE168" i="7" s="1"/>
  <c r="AF168" i="7" a="1"/>
  <c r="AF168" i="7" s="1"/>
  <c r="AG168" i="7" a="1"/>
  <c r="AG168" i="7" s="1"/>
  <c r="AH168" i="7" a="1"/>
  <c r="AH168" i="7" s="1"/>
  <c r="AI168" i="7" a="1"/>
  <c r="AI168" i="7" s="1"/>
  <c r="AJ168" i="7" a="1"/>
  <c r="AJ168" i="7" s="1"/>
  <c r="CM168" i="7" a="1"/>
  <c r="CM168" i="7" s="1"/>
  <c r="CL168" i="7" a="1"/>
  <c r="CL168" i="7" s="1"/>
  <c r="CK168" i="7" a="1"/>
  <c r="CK168" i="7" s="1"/>
  <c r="CJ168" i="7" a="1"/>
  <c r="CJ168" i="7" s="1"/>
  <c r="CI168" i="7" a="1"/>
  <c r="CI168" i="7" s="1"/>
  <c r="CH168" i="7" a="1"/>
  <c r="CH168" i="7" s="1"/>
  <c r="CG168" i="7" a="1"/>
  <c r="CG168" i="7" s="1"/>
  <c r="CF168" i="7" a="1"/>
  <c r="CF168" i="7" s="1"/>
  <c r="CE168" i="7" a="1"/>
  <c r="CE168" i="7" s="1"/>
  <c r="CD168" i="7" a="1"/>
  <c r="CD168" i="7" s="1"/>
  <c r="CC168" i="7" a="1"/>
  <c r="CC168" i="7" s="1"/>
  <c r="CB168" i="7" a="1"/>
  <c r="CB168" i="7" s="1"/>
  <c r="CA168" i="7" a="1"/>
  <c r="CA168" i="7" s="1"/>
  <c r="BZ168" i="7" a="1"/>
  <c r="BZ168" i="7" s="1"/>
  <c r="BY168" i="7" a="1"/>
  <c r="BY168" i="7" s="1"/>
  <c r="BX168" i="7" a="1"/>
  <c r="BX168" i="7" s="1"/>
  <c r="BW168" i="7" a="1"/>
  <c r="BW168" i="7" s="1"/>
  <c r="BV168" i="7" a="1"/>
  <c r="BV168" i="7" s="1"/>
  <c r="BU168" i="7" a="1"/>
  <c r="BU168" i="7" s="1"/>
  <c r="BT168" i="7" a="1"/>
  <c r="BT168" i="7" s="1"/>
  <c r="BS168" i="7" a="1"/>
  <c r="BS168" i="7" s="1"/>
  <c r="BR168" i="7" a="1"/>
  <c r="BR168" i="7" s="1"/>
  <c r="BQ168" i="7" a="1"/>
  <c r="BQ168" i="7" s="1"/>
  <c r="BP168" i="7" a="1"/>
  <c r="BP168" i="7" s="1"/>
  <c r="BO168" i="7" a="1"/>
  <c r="BO168" i="7" s="1"/>
  <c r="BN168" i="7" a="1"/>
  <c r="BN168" i="7" s="1"/>
  <c r="BM168" i="7" a="1"/>
  <c r="BM168" i="7" s="1"/>
  <c r="BL168" i="7" a="1"/>
  <c r="BL168" i="7" s="1"/>
  <c r="BK168" i="7" a="1"/>
  <c r="BK168" i="7" s="1"/>
  <c r="BJ168" i="7" a="1"/>
  <c r="BJ168" i="7" s="1"/>
  <c r="BI168" i="7" a="1"/>
  <c r="BI168" i="7" s="1"/>
  <c r="BH168" i="7" a="1"/>
  <c r="BH168" i="7" s="1"/>
  <c r="BG168" i="7" a="1"/>
  <c r="BG168" i="7" s="1"/>
  <c r="BF168" i="7" a="1"/>
  <c r="BF168" i="7" s="1"/>
  <c r="BE168" i="7" a="1"/>
  <c r="BE168" i="7" s="1"/>
  <c r="BD168" i="7" a="1"/>
  <c r="BD168" i="7" s="1"/>
  <c r="BC168" i="7" a="1"/>
  <c r="BC168" i="7" s="1"/>
  <c r="BB168" i="7" a="1"/>
  <c r="BB168" i="7" s="1"/>
  <c r="BA168" i="7" a="1"/>
  <c r="BA168" i="7" s="1"/>
  <c r="AZ168" i="7" a="1"/>
  <c r="AZ168" i="7" s="1"/>
  <c r="AY168" i="7" a="1"/>
  <c r="AY168" i="7" s="1"/>
  <c r="AX168" i="7" a="1"/>
  <c r="AX168" i="7" s="1"/>
  <c r="AW168" i="7" a="1"/>
  <c r="AW168" i="7" s="1"/>
  <c r="AV168" i="7" a="1"/>
  <c r="AV168" i="7" s="1"/>
  <c r="AU168" i="7" a="1"/>
  <c r="AU168" i="7" s="1"/>
  <c r="AT168" i="7" a="1"/>
  <c r="AT168" i="7" s="1"/>
  <c r="AS168" i="7" a="1"/>
  <c r="AS168" i="7" s="1"/>
  <c r="AR168" i="7" a="1"/>
  <c r="AR168" i="7" s="1"/>
  <c r="AQ168" i="7" a="1"/>
  <c r="AQ168" i="7" s="1"/>
  <c r="AP168" i="7" a="1"/>
  <c r="AP168" i="7" s="1"/>
  <c r="AO168" i="7" a="1"/>
  <c r="AO168" i="7" s="1"/>
  <c r="AN168" i="7" a="1"/>
  <c r="AN168" i="7" s="1"/>
  <c r="AM168" i="7" a="1"/>
  <c r="AM168" i="7" s="1"/>
  <c r="AL168" i="7" a="1"/>
  <c r="AL168" i="7" s="1"/>
  <c r="AK168" i="7" a="1"/>
  <c r="AK168" i="7" s="1"/>
  <c r="W168" i="7" a="1"/>
  <c r="W168" i="7" s="1"/>
  <c r="D271" i="7" l="1"/>
  <c r="D244" i="7"/>
  <c r="D232" i="7"/>
  <c r="D230" i="7"/>
  <c r="D229" i="7"/>
  <c r="D222" i="7"/>
  <c r="D219" i="7"/>
  <c r="D214" i="7"/>
  <c r="D196" i="7"/>
  <c r="D193" i="7"/>
  <c r="D188" i="7"/>
  <c r="D173" i="7"/>
  <c r="D250" i="7"/>
  <c r="D220" i="7"/>
  <c r="D216" i="7"/>
  <c r="D215" i="7"/>
  <c r="D204" i="7"/>
  <c r="D195" i="7"/>
  <c r="D192" i="7"/>
  <c r="D177" i="7"/>
  <c r="D248" i="7"/>
  <c r="D233" i="7"/>
  <c r="D254" i="7"/>
  <c r="D224" i="7"/>
  <c r="D206" i="7"/>
  <c r="D200" i="7"/>
  <c r="D187" i="7"/>
  <c r="D184" i="7"/>
  <c r="D178" i="7"/>
  <c r="D261" i="7"/>
  <c r="D256" i="7"/>
  <c r="D252" i="7"/>
  <c r="D225" i="7"/>
  <c r="D211" i="7"/>
  <c r="D209" i="7"/>
  <c r="D191" i="7"/>
  <c r="D237" i="7"/>
  <c r="D231" i="7"/>
  <c r="D207" i="7"/>
  <c r="D189" i="7"/>
  <c r="D279" i="7"/>
  <c r="D235" i="7"/>
  <c r="D210" i="7"/>
  <c r="D199" i="7"/>
  <c r="D228" i="7"/>
  <c r="D227" i="7"/>
  <c r="D223" i="7"/>
  <c r="D190" i="7"/>
  <c r="D182" i="7"/>
  <c r="D175" i="7"/>
  <c r="D212" i="7"/>
  <c r="D197" i="7"/>
  <c r="D171" i="7"/>
  <c r="D183" i="7"/>
  <c r="D258" i="7"/>
  <c r="D236" i="7"/>
  <c r="D208" i="7"/>
  <c r="D273" i="7"/>
  <c r="D259" i="7"/>
  <c r="D267" i="7"/>
  <c r="D263" i="7"/>
  <c r="D255" i="7"/>
  <c r="D266" i="7"/>
  <c r="D260" i="7"/>
  <c r="D272" i="7"/>
  <c r="D264" i="7"/>
  <c r="D257" i="7"/>
  <c r="D268" i="7"/>
  <c r="D265" i="7"/>
  <c r="D269" i="7"/>
  <c r="D281" i="7"/>
  <c r="D278" i="7"/>
  <c r="D270" i="7"/>
  <c r="D276" i="7"/>
  <c r="D277" i="7"/>
  <c r="D274" i="7"/>
  <c r="D275" i="7"/>
  <c r="D280" i="7"/>
  <c r="D282" i="7"/>
  <c r="D284" i="7"/>
  <c r="D303" i="7"/>
  <c r="D300" i="7"/>
  <c r="D296" i="7"/>
  <c r="D294" i="7"/>
  <c r="D283" i="7"/>
  <c r="D311" i="7"/>
  <c r="D306" i="7"/>
  <c r="D292" i="7"/>
  <c r="D299" i="7"/>
  <c r="D298" i="7"/>
  <c r="D297" i="7"/>
  <c r="D315" i="7"/>
  <c r="D312" i="7"/>
  <c r="D309" i="7"/>
  <c r="D291" i="7"/>
  <c r="D290" i="7"/>
  <c r="D287" i="7"/>
  <c r="D286" i="7"/>
  <c r="D285" i="7"/>
  <c r="D313" i="7"/>
  <c r="D295" i="7"/>
  <c r="D293" i="7"/>
  <c r="D288" i="7"/>
  <c r="D317" i="7"/>
  <c r="D316" i="7"/>
  <c r="D314" i="7"/>
  <c r="D310" i="7"/>
  <c r="D307" i="7"/>
  <c r="D301" i="7"/>
  <c r="D302" i="7"/>
  <c r="D308" i="7"/>
  <c r="D305" i="7"/>
  <c r="D304" i="7"/>
  <c r="D289" i="7"/>
  <c r="D169" i="7"/>
  <c r="D168" i="7"/>
  <c r="A85" i="12"/>
  <c r="A86" i="12" s="1"/>
  <c r="A83" i="12"/>
  <c r="A84" i="12" s="1"/>
  <c r="U81" i="12"/>
  <c r="U64" i="12" l="1"/>
  <c r="A57" i="12" l="1"/>
  <c r="A58" i="12" s="1"/>
  <c r="A53" i="12"/>
  <c r="A54" i="12" s="1"/>
  <c r="A55" i="12"/>
  <c r="A56" i="12" s="1"/>
  <c r="A51" i="12"/>
  <c r="A52" i="12" s="1"/>
  <c r="A43" i="12"/>
  <c r="A44" i="12" s="1"/>
  <c r="V12" i="12"/>
  <c r="U12" i="12"/>
  <c r="V11" i="12"/>
  <c r="U11" i="12"/>
  <c r="V8" i="12"/>
  <c r="U8" i="12"/>
  <c r="V7" i="12"/>
  <c r="U7" i="12"/>
  <c r="A7" i="12"/>
  <c r="A8" i="12" s="1"/>
  <c r="A11" i="12"/>
  <c r="A12" i="12" s="1"/>
  <c r="A19" i="12"/>
  <c r="A20" i="12" s="1"/>
  <c r="A41" i="12"/>
  <c r="A42" i="12" s="1"/>
  <c r="V38" i="12"/>
  <c r="A28" i="12"/>
  <c r="A37" i="12"/>
  <c r="A38" i="12" s="1"/>
  <c r="A35" i="12"/>
  <c r="A36" i="12" s="1"/>
  <c r="A33" i="12"/>
  <c r="A34" i="12" s="1"/>
  <c r="A31" i="12"/>
  <c r="A32" i="12" s="1"/>
  <c r="A29" i="12"/>
  <c r="A30" i="12" s="1"/>
  <c r="U28" i="12"/>
  <c r="V36" i="12"/>
  <c r="V32" i="12"/>
  <c r="V33" i="12"/>
  <c r="A25" i="12"/>
  <c r="A26" i="12" s="1"/>
  <c r="A23" i="12"/>
  <c r="A24" i="12" s="1"/>
  <c r="A21" i="12"/>
  <c r="A22" i="12" s="1"/>
  <c r="A17" i="12"/>
  <c r="A18" i="12" s="1"/>
  <c r="V29" i="12"/>
  <c r="A13" i="12"/>
  <c r="A14" i="12" s="1"/>
  <c r="A9" i="12"/>
  <c r="A10" i="12" s="1"/>
  <c r="A5" i="12"/>
  <c r="A6" i="12" s="1"/>
  <c r="A3" i="12"/>
  <c r="V79" i="12"/>
  <c r="V76" i="12"/>
  <c r="V75" i="12"/>
  <c r="V70" i="12"/>
  <c r="V59" i="12"/>
  <c r="V84" i="12"/>
  <c r="V48" i="12"/>
  <c r="V54" i="12"/>
  <c r="V53" i="12"/>
  <c r="V24" i="12"/>
  <c r="V23" i="12"/>
  <c r="V13" i="12"/>
  <c r="U14" i="12"/>
  <c r="U40" i="12"/>
  <c r="U67" i="12"/>
  <c r="U65" i="12"/>
  <c r="P241" i="12"/>
  <c r="P240" i="12"/>
  <c r="P239" i="12"/>
  <c r="P238" i="12"/>
  <c r="P237" i="12"/>
  <c r="P236" i="12"/>
  <c r="P235" i="12"/>
  <c r="P234" i="12"/>
  <c r="P233" i="12"/>
  <c r="P232" i="12"/>
  <c r="P231" i="12"/>
  <c r="P230" i="12"/>
  <c r="P229" i="12"/>
  <c r="P228" i="12"/>
  <c r="P227" i="12"/>
  <c r="P226" i="12"/>
  <c r="P225" i="12"/>
  <c r="P224" i="12"/>
  <c r="P223" i="12"/>
  <c r="P222" i="12"/>
  <c r="P221" i="12"/>
  <c r="P220" i="12"/>
  <c r="P219" i="12"/>
  <c r="P218" i="12"/>
  <c r="P217" i="12"/>
  <c r="P216" i="12"/>
  <c r="P215" i="12"/>
  <c r="P214" i="12"/>
  <c r="P213" i="12"/>
  <c r="P212" i="12"/>
  <c r="P211" i="12"/>
  <c r="P210" i="12"/>
  <c r="P209" i="12"/>
  <c r="P208" i="12"/>
  <c r="P207" i="12"/>
  <c r="P206" i="12"/>
  <c r="P205" i="12"/>
  <c r="P204" i="12"/>
  <c r="P203" i="12"/>
  <c r="P202" i="12"/>
  <c r="P201" i="12"/>
  <c r="P200" i="12"/>
  <c r="P199" i="12"/>
  <c r="P198" i="12"/>
  <c r="P197" i="12"/>
  <c r="P196" i="12"/>
  <c r="P195" i="12"/>
  <c r="P194" i="12"/>
  <c r="P193" i="12"/>
  <c r="P192" i="12"/>
  <c r="P191" i="12"/>
  <c r="P190" i="12"/>
  <c r="P189" i="12"/>
  <c r="P188" i="12"/>
  <c r="P187" i="12"/>
  <c r="P186" i="12"/>
  <c r="P185" i="12"/>
  <c r="P184" i="12"/>
  <c r="P183" i="12"/>
  <c r="P182" i="12"/>
  <c r="P181" i="12"/>
  <c r="P180" i="12"/>
  <c r="P179" i="12"/>
  <c r="P178" i="12"/>
  <c r="P177" i="12"/>
  <c r="P176" i="12"/>
  <c r="P175" i="12"/>
  <c r="P174" i="12"/>
  <c r="P173" i="12"/>
  <c r="P172" i="12"/>
  <c r="P171" i="12"/>
  <c r="P170" i="12"/>
  <c r="P169" i="12"/>
  <c r="P168" i="12"/>
  <c r="P167" i="12"/>
  <c r="P166" i="12"/>
  <c r="P165" i="12"/>
  <c r="P164" i="12"/>
  <c r="P163" i="12"/>
  <c r="P162" i="12"/>
  <c r="P161" i="12"/>
  <c r="P160" i="12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242" i="12"/>
  <c r="A4" i="12" l="1"/>
  <c r="S232" i="12"/>
  <c r="S227" i="12"/>
  <c r="S211" i="12"/>
  <c r="S207" i="12"/>
  <c r="S200" i="12"/>
  <c r="S195" i="12"/>
  <c r="S185" i="12"/>
  <c r="S172" i="12"/>
  <c r="S164" i="12"/>
  <c r="S161" i="12"/>
  <c r="S159" i="12"/>
  <c r="S157" i="12"/>
  <c r="S156" i="12"/>
  <c r="S155" i="12"/>
  <c r="S154" i="12"/>
  <c r="S153" i="12"/>
  <c r="S152" i="12"/>
  <c r="S151" i="12"/>
  <c r="S150" i="12"/>
  <c r="S149" i="12"/>
  <c r="S148" i="12"/>
  <c r="S147" i="12"/>
  <c r="S146" i="12"/>
  <c r="S145" i="12"/>
  <c r="S144" i="12"/>
  <c r="S143" i="12"/>
  <c r="S142" i="12"/>
  <c r="S141" i="12"/>
  <c r="S140" i="12"/>
  <c r="S139" i="12"/>
  <c r="S138" i="12"/>
  <c r="S137" i="12"/>
  <c r="S136" i="12"/>
  <c r="S135" i="12"/>
  <c r="S134" i="12"/>
  <c r="S133" i="12"/>
  <c r="S132" i="12"/>
  <c r="S131" i="12"/>
  <c r="S130" i="12"/>
  <c r="S129" i="12"/>
  <c r="S128" i="12"/>
  <c r="S127" i="12"/>
  <c r="S126" i="12"/>
  <c r="S125" i="12"/>
  <c r="S124" i="12"/>
  <c r="S123" i="12"/>
  <c r="S122" i="12"/>
  <c r="S121" i="12"/>
  <c r="S120" i="12"/>
  <c r="S119" i="12"/>
  <c r="S118" i="12"/>
  <c r="S117" i="12"/>
  <c r="S116" i="12"/>
  <c r="S115" i="12"/>
  <c r="S114" i="12"/>
  <c r="S113" i="12"/>
  <c r="S112" i="12"/>
  <c r="S111" i="12"/>
  <c r="S110" i="12"/>
  <c r="S109" i="12"/>
  <c r="S108" i="12"/>
  <c r="S107" i="12"/>
  <c r="S106" i="12"/>
  <c r="S105" i="12"/>
  <c r="S104" i="12"/>
  <c r="S103" i="12"/>
  <c r="S102" i="12"/>
  <c r="S101" i="12"/>
  <c r="S100" i="12"/>
  <c r="S99" i="12"/>
  <c r="S98" i="12"/>
  <c r="S97" i="12"/>
  <c r="S96" i="12"/>
  <c r="S95" i="12"/>
  <c r="S94" i="12"/>
  <c r="S9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S176" i="12" l="1"/>
  <c r="S179" i="12"/>
  <c r="S189" i="12"/>
  <c r="S203" i="12"/>
  <c r="S235" i="12"/>
  <c r="S177" i="12"/>
  <c r="S187" i="12"/>
  <c r="S163" i="12"/>
  <c r="S180" i="12"/>
  <c r="S219" i="12"/>
  <c r="S191" i="12"/>
  <c r="S216" i="12"/>
  <c r="S223" i="12"/>
  <c r="S165" i="12"/>
  <c r="S173" i="12"/>
  <c r="S213" i="12"/>
  <c r="S242" i="12"/>
  <c r="S171" i="12"/>
  <c r="S238" i="12"/>
  <c r="S197" i="12"/>
  <c r="S169" i="12"/>
  <c r="S229" i="12"/>
  <c r="S240" i="12"/>
  <c r="S160" i="12"/>
  <c r="S167" i="12"/>
  <c r="S175" i="12"/>
  <c r="S184" i="12"/>
  <c r="S188" i="12"/>
  <c r="S192" i="12"/>
  <c r="S199" i="12"/>
  <c r="S208" i="12"/>
  <c r="S215" i="12"/>
  <c r="S224" i="12"/>
  <c r="S231" i="12"/>
  <c r="S168" i="12"/>
  <c r="S181" i="12"/>
  <c r="S183" i="12"/>
  <c r="S205" i="12"/>
  <c r="S221" i="12"/>
  <c r="S237" i="12"/>
  <c r="S239" i="12"/>
  <c r="S241" i="12"/>
  <c r="S196" i="12"/>
  <c r="S204" i="12"/>
  <c r="S212" i="12"/>
  <c r="S220" i="12"/>
  <c r="S228" i="12"/>
  <c r="S236" i="12"/>
  <c r="S158" i="12"/>
  <c r="S162" i="12"/>
  <c r="S166" i="12"/>
  <c r="S170" i="12"/>
  <c r="S174" i="12"/>
  <c r="S178" i="12"/>
  <c r="S182" i="12"/>
  <c r="S186" i="12"/>
  <c r="S190" i="12"/>
  <c r="S193" i="12"/>
  <c r="S201" i="12"/>
  <c r="S209" i="12"/>
  <c r="S217" i="12"/>
  <c r="S225" i="12"/>
  <c r="S233" i="12"/>
  <c r="S198" i="12"/>
  <c r="S206" i="12"/>
  <c r="S214" i="12"/>
  <c r="S222" i="12"/>
  <c r="S230" i="12"/>
  <c r="S194" i="12"/>
  <c r="S202" i="12"/>
  <c r="S210" i="12"/>
  <c r="S218" i="12"/>
  <c r="S226" i="12"/>
  <c r="S234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T126" i="12" l="1"/>
  <c r="R126" i="12"/>
  <c r="Q126" i="12"/>
  <c r="Q182" i="12"/>
  <c r="T182" i="12"/>
  <c r="R182" i="12"/>
  <c r="Q230" i="12"/>
  <c r="T230" i="12"/>
  <c r="R230" i="12"/>
  <c r="T119" i="12"/>
  <c r="R119" i="12"/>
  <c r="Q119" i="12"/>
  <c r="T159" i="12"/>
  <c r="R159" i="12"/>
  <c r="Q159" i="12"/>
  <c r="T215" i="12"/>
  <c r="Q215" i="12"/>
  <c r="R215" i="12"/>
  <c r="Q93" i="12"/>
  <c r="R93" i="12"/>
  <c r="T93" i="12"/>
  <c r="Q101" i="12"/>
  <c r="T101" i="12"/>
  <c r="R101" i="12"/>
  <c r="Q109" i="12"/>
  <c r="T109" i="12"/>
  <c r="R109" i="12"/>
  <c r="Q117" i="12"/>
  <c r="T117" i="12"/>
  <c r="R117" i="12"/>
  <c r="Q125" i="12"/>
  <c r="T125" i="12"/>
  <c r="R125" i="12"/>
  <c r="R133" i="12"/>
  <c r="Q133" i="12"/>
  <c r="T133" i="12"/>
  <c r="R141" i="12"/>
  <c r="Q141" i="12"/>
  <c r="T141" i="12"/>
  <c r="R149" i="12"/>
  <c r="Q149" i="12"/>
  <c r="T149" i="12"/>
  <c r="R157" i="12"/>
  <c r="Q157" i="12"/>
  <c r="T157" i="12"/>
  <c r="R165" i="12"/>
  <c r="Q165" i="12"/>
  <c r="T165" i="12"/>
  <c r="R173" i="12"/>
  <c r="Q173" i="12"/>
  <c r="T173" i="12"/>
  <c r="R181" i="12"/>
  <c r="Q181" i="12"/>
  <c r="T181" i="12"/>
  <c r="R189" i="12"/>
  <c r="Q189" i="12"/>
  <c r="T189" i="12"/>
  <c r="R197" i="12"/>
  <c r="Q197" i="12"/>
  <c r="T197" i="12"/>
  <c r="R205" i="12"/>
  <c r="Q205" i="12"/>
  <c r="T205" i="12"/>
  <c r="R213" i="12"/>
  <c r="Q213" i="12"/>
  <c r="T213" i="12"/>
  <c r="R221" i="12"/>
  <c r="Q221" i="12"/>
  <c r="T221" i="12"/>
  <c r="R229" i="12"/>
  <c r="Q229" i="12"/>
  <c r="T229" i="12"/>
  <c r="R237" i="12"/>
  <c r="Q237" i="12"/>
  <c r="T237" i="12"/>
  <c r="T102" i="12"/>
  <c r="R102" i="12"/>
  <c r="Q102" i="12"/>
  <c r="Q150" i="12"/>
  <c r="T150" i="12"/>
  <c r="R150" i="12"/>
  <c r="Q198" i="12"/>
  <c r="T198" i="12"/>
  <c r="R198" i="12"/>
  <c r="T111" i="12"/>
  <c r="R111" i="12"/>
  <c r="Q111" i="12"/>
  <c r="T143" i="12"/>
  <c r="R143" i="12"/>
  <c r="Q143" i="12"/>
  <c r="T183" i="12"/>
  <c r="Q183" i="12"/>
  <c r="R183" i="12"/>
  <c r="T239" i="12"/>
  <c r="R239" i="12"/>
  <c r="Q239" i="12"/>
  <c r="T104" i="12"/>
  <c r="R104" i="12"/>
  <c r="Q104" i="12"/>
  <c r="T120" i="12"/>
  <c r="R120" i="12"/>
  <c r="Q120" i="12"/>
  <c r="T128" i="12"/>
  <c r="R128" i="12"/>
  <c r="Q128" i="12"/>
  <c r="T136" i="12"/>
  <c r="R136" i="12"/>
  <c r="Q136" i="12"/>
  <c r="T144" i="12"/>
  <c r="R144" i="12"/>
  <c r="Q144" i="12"/>
  <c r="T152" i="12"/>
  <c r="R152" i="12"/>
  <c r="Q152" i="12"/>
  <c r="T160" i="12"/>
  <c r="R160" i="12"/>
  <c r="Q160" i="12"/>
  <c r="T168" i="12"/>
  <c r="R168" i="12"/>
  <c r="Q168" i="12"/>
  <c r="T176" i="12"/>
  <c r="R176" i="12"/>
  <c r="Q176" i="12"/>
  <c r="T184" i="12"/>
  <c r="R184" i="12"/>
  <c r="Q184" i="12"/>
  <c r="T192" i="12"/>
  <c r="R192" i="12"/>
  <c r="Q192" i="12"/>
  <c r="T200" i="12"/>
  <c r="R200" i="12"/>
  <c r="Q200" i="12"/>
  <c r="T208" i="12"/>
  <c r="R208" i="12"/>
  <c r="Q208" i="12"/>
  <c r="T216" i="12"/>
  <c r="R216" i="12"/>
  <c r="Q216" i="12"/>
  <c r="T224" i="12"/>
  <c r="R224" i="12"/>
  <c r="Q224" i="12"/>
  <c r="T232" i="12"/>
  <c r="R232" i="12"/>
  <c r="Q232" i="12"/>
  <c r="T240" i="12"/>
  <c r="R240" i="12"/>
  <c r="Q240" i="12"/>
  <c r="T118" i="12"/>
  <c r="R118" i="12"/>
  <c r="Q118" i="12"/>
  <c r="Q158" i="12"/>
  <c r="T158" i="12"/>
  <c r="R158" i="12"/>
  <c r="Q206" i="12"/>
  <c r="T206" i="12"/>
  <c r="R206" i="12"/>
  <c r="T135" i="12"/>
  <c r="R135" i="12"/>
  <c r="Q135" i="12"/>
  <c r="T191" i="12"/>
  <c r="R191" i="12"/>
  <c r="Q191" i="12"/>
  <c r="T231" i="12"/>
  <c r="Q231" i="12"/>
  <c r="R231" i="12"/>
  <c r="T96" i="12"/>
  <c r="R96" i="12"/>
  <c r="Q96" i="12"/>
  <c r="T112" i="12"/>
  <c r="R112" i="12"/>
  <c r="Q112" i="12"/>
  <c r="T97" i="12"/>
  <c r="R97" i="12"/>
  <c r="Q97" i="12"/>
  <c r="T105" i="12"/>
  <c r="R105" i="12"/>
  <c r="Q105" i="12"/>
  <c r="T113" i="12"/>
  <c r="R113" i="12"/>
  <c r="Q113" i="12"/>
  <c r="T121" i="12"/>
  <c r="R121" i="12"/>
  <c r="Q121" i="12"/>
  <c r="T129" i="12"/>
  <c r="R129" i="12"/>
  <c r="Q129" i="12"/>
  <c r="T137" i="12"/>
  <c r="R137" i="12"/>
  <c r="Q137" i="12"/>
  <c r="T145" i="12"/>
  <c r="R145" i="12"/>
  <c r="Q145" i="12"/>
  <c r="T153" i="12"/>
  <c r="R153" i="12"/>
  <c r="Q153" i="12"/>
  <c r="T161" i="12"/>
  <c r="R161" i="12"/>
  <c r="Q161" i="12"/>
  <c r="T169" i="12"/>
  <c r="R169" i="12"/>
  <c r="Q169" i="12"/>
  <c r="T177" i="12"/>
  <c r="R177" i="12"/>
  <c r="Q177" i="12"/>
  <c r="T185" i="12"/>
  <c r="R185" i="12"/>
  <c r="Q185" i="12"/>
  <c r="T193" i="12"/>
  <c r="R193" i="12"/>
  <c r="Q193" i="12"/>
  <c r="T201" i="12"/>
  <c r="R201" i="12"/>
  <c r="Q201" i="12"/>
  <c r="T209" i="12"/>
  <c r="R209" i="12"/>
  <c r="Q209" i="12"/>
  <c r="T217" i="12"/>
  <c r="R217" i="12"/>
  <c r="Q217" i="12"/>
  <c r="T225" i="12"/>
  <c r="R225" i="12"/>
  <c r="Q225" i="12"/>
  <c r="T233" i="12"/>
  <c r="R233" i="12"/>
  <c r="Q233" i="12"/>
  <c r="T241" i="12"/>
  <c r="R241" i="12"/>
  <c r="Q241" i="12"/>
  <c r="T110" i="12"/>
  <c r="R110" i="12"/>
  <c r="Q110" i="12"/>
  <c r="Q166" i="12"/>
  <c r="T166" i="12"/>
  <c r="R166" i="12"/>
  <c r="Q222" i="12"/>
  <c r="T222" i="12"/>
  <c r="R222" i="12"/>
  <c r="T127" i="12"/>
  <c r="R127" i="12"/>
  <c r="Q127" i="12"/>
  <c r="T175" i="12"/>
  <c r="R175" i="12"/>
  <c r="Q175" i="12"/>
  <c r="T207" i="12"/>
  <c r="R207" i="12"/>
  <c r="Q207" i="12"/>
  <c r="T114" i="12"/>
  <c r="Q114" i="12"/>
  <c r="R114" i="12"/>
  <c r="T130" i="12"/>
  <c r="R130" i="12"/>
  <c r="Q130" i="12"/>
  <c r="T138" i="12"/>
  <c r="Q138" i="12"/>
  <c r="R138" i="12"/>
  <c r="T146" i="12"/>
  <c r="Q146" i="12"/>
  <c r="R146" i="12"/>
  <c r="T154" i="12"/>
  <c r="R154" i="12"/>
  <c r="Q154" i="12"/>
  <c r="T162" i="12"/>
  <c r="R162" i="12"/>
  <c r="Q162" i="12"/>
  <c r="T170" i="12"/>
  <c r="R170" i="12"/>
  <c r="Q170" i="12"/>
  <c r="T178" i="12"/>
  <c r="R178" i="12"/>
  <c r="Q178" i="12"/>
  <c r="T186" i="12"/>
  <c r="R186" i="12"/>
  <c r="Q186" i="12"/>
  <c r="T194" i="12"/>
  <c r="R194" i="12"/>
  <c r="Q194" i="12"/>
  <c r="T202" i="12"/>
  <c r="R202" i="12"/>
  <c r="Q202" i="12"/>
  <c r="T210" i="12"/>
  <c r="R210" i="12"/>
  <c r="Q210" i="12"/>
  <c r="T218" i="12"/>
  <c r="R218" i="12"/>
  <c r="Q218" i="12"/>
  <c r="T226" i="12"/>
  <c r="R226" i="12"/>
  <c r="Q226" i="12"/>
  <c r="T234" i="12"/>
  <c r="R234" i="12"/>
  <c r="Q234" i="12"/>
  <c r="T242" i="12"/>
  <c r="R242" i="12"/>
  <c r="Q242" i="12"/>
  <c r="T94" i="12"/>
  <c r="R94" i="12"/>
  <c r="Q94" i="12"/>
  <c r="T142" i="12"/>
  <c r="R142" i="12"/>
  <c r="Q142" i="12"/>
  <c r="Q174" i="12"/>
  <c r="T174" i="12"/>
  <c r="R174" i="12"/>
  <c r="Q214" i="12"/>
  <c r="T214" i="12"/>
  <c r="R214" i="12"/>
  <c r="T95" i="12"/>
  <c r="R95" i="12"/>
  <c r="Q95" i="12"/>
  <c r="T167" i="12"/>
  <c r="Q167" i="12"/>
  <c r="R167" i="12"/>
  <c r="T223" i="12"/>
  <c r="R223" i="12"/>
  <c r="Q223" i="12"/>
  <c r="T106" i="12"/>
  <c r="R106" i="12"/>
  <c r="Q106" i="12"/>
  <c r="R99" i="12"/>
  <c r="Q99" i="12"/>
  <c r="T99" i="12"/>
  <c r="R115" i="12"/>
  <c r="Q115" i="12"/>
  <c r="T115" i="12"/>
  <c r="R131" i="12"/>
  <c r="Q131" i="12"/>
  <c r="T131" i="12"/>
  <c r="R139" i="12"/>
  <c r="Q139" i="12"/>
  <c r="T139" i="12"/>
  <c r="R147" i="12"/>
  <c r="Q147" i="12"/>
  <c r="T147" i="12"/>
  <c r="R155" i="12"/>
  <c r="Q155" i="12"/>
  <c r="T155" i="12"/>
  <c r="Q163" i="12"/>
  <c r="R163" i="12"/>
  <c r="T163" i="12"/>
  <c r="R171" i="12"/>
  <c r="Q171" i="12"/>
  <c r="T171" i="12"/>
  <c r="R179" i="12"/>
  <c r="Q179" i="12"/>
  <c r="T179" i="12"/>
  <c r="R187" i="12"/>
  <c r="Q187" i="12"/>
  <c r="T187" i="12"/>
  <c r="R195" i="12"/>
  <c r="Q195" i="12"/>
  <c r="T195" i="12"/>
  <c r="Q203" i="12"/>
  <c r="R203" i="12"/>
  <c r="T203" i="12"/>
  <c r="R211" i="12"/>
  <c r="Q211" i="12"/>
  <c r="T211" i="12"/>
  <c r="R219" i="12"/>
  <c r="Q219" i="12"/>
  <c r="T219" i="12"/>
  <c r="R227" i="12"/>
  <c r="Q227" i="12"/>
  <c r="T227" i="12"/>
  <c r="R235" i="12"/>
  <c r="Q235" i="12"/>
  <c r="T235" i="12"/>
  <c r="T134" i="12"/>
  <c r="R134" i="12"/>
  <c r="Q134" i="12"/>
  <c r="Q190" i="12"/>
  <c r="T190" i="12"/>
  <c r="R190" i="12"/>
  <c r="Q238" i="12"/>
  <c r="T238" i="12"/>
  <c r="R238" i="12"/>
  <c r="T103" i="12"/>
  <c r="R103" i="12"/>
  <c r="Q103" i="12"/>
  <c r="T151" i="12"/>
  <c r="Q151" i="12"/>
  <c r="R151" i="12"/>
  <c r="T199" i="12"/>
  <c r="Q199" i="12"/>
  <c r="R199" i="12"/>
  <c r="T98" i="12"/>
  <c r="Q98" i="12"/>
  <c r="R98" i="12"/>
  <c r="T122" i="12"/>
  <c r="R122" i="12"/>
  <c r="Q122" i="12"/>
  <c r="R107" i="12"/>
  <c r="Q107" i="12"/>
  <c r="T107" i="12"/>
  <c r="R123" i="12"/>
  <c r="Q123" i="12"/>
  <c r="T123" i="12"/>
  <c r="R100" i="12"/>
  <c r="Q100" i="12"/>
  <c r="T100" i="12"/>
  <c r="R108" i="12"/>
  <c r="Q108" i="12"/>
  <c r="T108" i="12"/>
  <c r="R116" i="12"/>
  <c r="Q116" i="12"/>
  <c r="T116" i="12"/>
  <c r="R124" i="12"/>
  <c r="Q124" i="12"/>
  <c r="T124" i="12"/>
  <c r="R132" i="12"/>
  <c r="Q132" i="12"/>
  <c r="T132" i="12"/>
  <c r="R140" i="12"/>
  <c r="Q140" i="12"/>
  <c r="T140" i="12"/>
  <c r="R148" i="12"/>
  <c r="Q148" i="12"/>
  <c r="T148" i="12"/>
  <c r="R156" i="12"/>
  <c r="Q156" i="12"/>
  <c r="T156" i="12"/>
  <c r="R164" i="12"/>
  <c r="Q164" i="12"/>
  <c r="T164" i="12"/>
  <c r="R172" i="12"/>
  <c r="Q172" i="12"/>
  <c r="T172" i="12"/>
  <c r="R180" i="12"/>
  <c r="Q180" i="12"/>
  <c r="T180" i="12"/>
  <c r="R188" i="12"/>
  <c r="Q188" i="12"/>
  <c r="T188" i="12"/>
  <c r="R196" i="12"/>
  <c r="Q196" i="12"/>
  <c r="T196" i="12"/>
  <c r="R204" i="12"/>
  <c r="Q204" i="12"/>
  <c r="T204" i="12"/>
  <c r="R212" i="12"/>
  <c r="Q212" i="12"/>
  <c r="T212" i="12"/>
  <c r="R220" i="12"/>
  <c r="Q220" i="12"/>
  <c r="T220" i="12"/>
  <c r="R228" i="12"/>
  <c r="Q228" i="12"/>
  <c r="T228" i="12"/>
  <c r="R236" i="12"/>
  <c r="Q236" i="12"/>
  <c r="T236" i="12"/>
  <c r="K106" i="12"/>
  <c r="L106" i="12" s="1"/>
  <c r="K146" i="12"/>
  <c r="L146" i="12" s="1"/>
  <c r="K178" i="12"/>
  <c r="L178" i="12" s="1"/>
  <c r="K218" i="12"/>
  <c r="L218" i="12" s="1"/>
  <c r="K107" i="12"/>
  <c r="L107" i="12" s="1"/>
  <c r="K139" i="12"/>
  <c r="L139" i="12" s="1"/>
  <c r="K171" i="12"/>
  <c r="L171" i="12" s="1"/>
  <c r="K211" i="12"/>
  <c r="L211" i="12" s="1"/>
  <c r="K100" i="12"/>
  <c r="L100" i="12" s="1"/>
  <c r="K108" i="12"/>
  <c r="L108" i="12" s="1"/>
  <c r="K116" i="12"/>
  <c r="L116" i="12" s="1"/>
  <c r="K124" i="12"/>
  <c r="L124" i="12" s="1"/>
  <c r="K132" i="12"/>
  <c r="L132" i="12" s="1"/>
  <c r="K140" i="12"/>
  <c r="L140" i="12" s="1"/>
  <c r="K148" i="12"/>
  <c r="L148" i="12" s="1"/>
  <c r="K156" i="12"/>
  <c r="L156" i="12" s="1"/>
  <c r="K164" i="12"/>
  <c r="L164" i="12" s="1"/>
  <c r="K172" i="12"/>
  <c r="L172" i="12" s="1"/>
  <c r="K180" i="12"/>
  <c r="L180" i="12" s="1"/>
  <c r="K188" i="12"/>
  <c r="L188" i="12" s="1"/>
  <c r="K196" i="12"/>
  <c r="L196" i="12" s="1"/>
  <c r="K204" i="12"/>
  <c r="L204" i="12" s="1"/>
  <c r="K212" i="12"/>
  <c r="L212" i="12" s="1"/>
  <c r="K220" i="12"/>
  <c r="L220" i="12" s="1"/>
  <c r="K228" i="12"/>
  <c r="L228" i="12" s="1"/>
  <c r="K236" i="12"/>
  <c r="L236" i="12" s="1"/>
  <c r="K101" i="12"/>
  <c r="L101" i="12" s="1"/>
  <c r="K109" i="12"/>
  <c r="L109" i="12" s="1"/>
  <c r="K117" i="12"/>
  <c r="L117" i="12" s="1"/>
  <c r="K125" i="12"/>
  <c r="L125" i="12" s="1"/>
  <c r="K133" i="12"/>
  <c r="L133" i="12" s="1"/>
  <c r="K141" i="12"/>
  <c r="L141" i="12" s="1"/>
  <c r="K149" i="12"/>
  <c r="L149" i="12" s="1"/>
  <c r="K157" i="12"/>
  <c r="L157" i="12" s="1"/>
  <c r="K165" i="12"/>
  <c r="L165" i="12" s="1"/>
  <c r="K173" i="12"/>
  <c r="L173" i="12" s="1"/>
  <c r="K181" i="12"/>
  <c r="L181" i="12" s="1"/>
  <c r="K189" i="12"/>
  <c r="L189" i="12" s="1"/>
  <c r="K197" i="12"/>
  <c r="L197" i="12" s="1"/>
  <c r="K205" i="12"/>
  <c r="L205" i="12" s="1"/>
  <c r="K213" i="12"/>
  <c r="L213" i="12" s="1"/>
  <c r="K221" i="12"/>
  <c r="L221" i="12" s="1"/>
  <c r="K229" i="12"/>
  <c r="L229" i="12" s="1"/>
  <c r="K237" i="12"/>
  <c r="L237" i="12" s="1"/>
  <c r="K122" i="12"/>
  <c r="L122" i="12" s="1"/>
  <c r="K154" i="12"/>
  <c r="L154" i="12" s="1"/>
  <c r="K202" i="12"/>
  <c r="L202" i="12" s="1"/>
  <c r="K242" i="12"/>
  <c r="L242" i="12" s="1"/>
  <c r="K115" i="12"/>
  <c r="L115" i="12" s="1"/>
  <c r="K155" i="12"/>
  <c r="L155" i="12" s="1"/>
  <c r="K179" i="12"/>
  <c r="L179" i="12" s="1"/>
  <c r="K219" i="12"/>
  <c r="L219" i="12" s="1"/>
  <c r="K94" i="12"/>
  <c r="L94" i="12" s="1"/>
  <c r="K126" i="12"/>
  <c r="L126" i="12" s="1"/>
  <c r="K150" i="12"/>
  <c r="L150" i="12" s="1"/>
  <c r="K182" i="12"/>
  <c r="L182" i="12" s="1"/>
  <c r="K222" i="12"/>
  <c r="L222" i="12" s="1"/>
  <c r="K114" i="12"/>
  <c r="L114" i="12" s="1"/>
  <c r="K194" i="12"/>
  <c r="L194" i="12" s="1"/>
  <c r="K123" i="12"/>
  <c r="L123" i="12" s="1"/>
  <c r="K195" i="12"/>
  <c r="L195" i="12" s="1"/>
  <c r="K102" i="12"/>
  <c r="L102" i="12" s="1"/>
  <c r="K118" i="12"/>
  <c r="L118" i="12" s="1"/>
  <c r="K134" i="12"/>
  <c r="L134" i="12" s="1"/>
  <c r="K158" i="12"/>
  <c r="L158" i="12" s="1"/>
  <c r="K174" i="12"/>
  <c r="L174" i="12" s="1"/>
  <c r="K198" i="12"/>
  <c r="L198" i="12" s="1"/>
  <c r="K214" i="12"/>
  <c r="L214" i="12" s="1"/>
  <c r="K230" i="12"/>
  <c r="L230" i="12" s="1"/>
  <c r="K238" i="12"/>
  <c r="L238" i="12" s="1"/>
  <c r="K95" i="12"/>
  <c r="L95" i="12" s="1"/>
  <c r="K103" i="12"/>
  <c r="L103" i="12" s="1"/>
  <c r="K111" i="12"/>
  <c r="L111" i="12" s="1"/>
  <c r="K119" i="12"/>
  <c r="L119" i="12" s="1"/>
  <c r="K127" i="12"/>
  <c r="L127" i="12" s="1"/>
  <c r="K135" i="12"/>
  <c r="L135" i="12" s="1"/>
  <c r="K143" i="12"/>
  <c r="L143" i="12" s="1"/>
  <c r="K151" i="12"/>
  <c r="L151" i="12" s="1"/>
  <c r="K159" i="12"/>
  <c r="L159" i="12" s="1"/>
  <c r="K167" i="12"/>
  <c r="L167" i="12" s="1"/>
  <c r="K175" i="12"/>
  <c r="L175" i="12" s="1"/>
  <c r="K183" i="12"/>
  <c r="L183" i="12" s="1"/>
  <c r="K191" i="12"/>
  <c r="L191" i="12" s="1"/>
  <c r="K199" i="12"/>
  <c r="L199" i="12" s="1"/>
  <c r="K207" i="12"/>
  <c r="L207" i="12" s="1"/>
  <c r="K215" i="12"/>
  <c r="L215" i="12" s="1"/>
  <c r="K223" i="12"/>
  <c r="L223" i="12" s="1"/>
  <c r="K231" i="12"/>
  <c r="L231" i="12" s="1"/>
  <c r="K239" i="12"/>
  <c r="L239" i="12" s="1"/>
  <c r="K170" i="12"/>
  <c r="L170" i="12" s="1"/>
  <c r="K98" i="12"/>
  <c r="L98" i="12" s="1"/>
  <c r="K138" i="12"/>
  <c r="L138" i="12" s="1"/>
  <c r="K186" i="12"/>
  <c r="L186" i="12" s="1"/>
  <c r="K226" i="12"/>
  <c r="L226" i="12" s="1"/>
  <c r="K99" i="12"/>
  <c r="L99" i="12" s="1"/>
  <c r="K131" i="12"/>
  <c r="L131" i="12" s="1"/>
  <c r="K163" i="12"/>
  <c r="L163" i="12" s="1"/>
  <c r="K203" i="12"/>
  <c r="L203" i="12" s="1"/>
  <c r="K235" i="12"/>
  <c r="L235" i="12" s="1"/>
  <c r="K110" i="12"/>
  <c r="L110" i="12" s="1"/>
  <c r="K142" i="12"/>
  <c r="L142" i="12" s="1"/>
  <c r="K166" i="12"/>
  <c r="L166" i="12" s="1"/>
  <c r="K190" i="12"/>
  <c r="L190" i="12" s="1"/>
  <c r="K206" i="12"/>
  <c r="L206" i="12" s="1"/>
  <c r="K96" i="12"/>
  <c r="L96" i="12" s="1"/>
  <c r="K104" i="12"/>
  <c r="L104" i="12" s="1"/>
  <c r="K112" i="12"/>
  <c r="L112" i="12" s="1"/>
  <c r="K120" i="12"/>
  <c r="L120" i="12" s="1"/>
  <c r="K128" i="12"/>
  <c r="L128" i="12" s="1"/>
  <c r="K136" i="12"/>
  <c r="L136" i="12" s="1"/>
  <c r="K144" i="12"/>
  <c r="L144" i="12" s="1"/>
  <c r="K152" i="12"/>
  <c r="L152" i="12" s="1"/>
  <c r="K160" i="12"/>
  <c r="L160" i="12" s="1"/>
  <c r="K168" i="12"/>
  <c r="L168" i="12" s="1"/>
  <c r="K176" i="12"/>
  <c r="L176" i="12" s="1"/>
  <c r="K184" i="12"/>
  <c r="L184" i="12" s="1"/>
  <c r="K192" i="12"/>
  <c r="L192" i="12" s="1"/>
  <c r="K200" i="12"/>
  <c r="L200" i="12" s="1"/>
  <c r="K208" i="12"/>
  <c r="L208" i="12" s="1"/>
  <c r="K216" i="12"/>
  <c r="L216" i="12" s="1"/>
  <c r="K224" i="12"/>
  <c r="L224" i="12" s="1"/>
  <c r="K232" i="12"/>
  <c r="L232" i="12" s="1"/>
  <c r="K240" i="12"/>
  <c r="L240" i="12" s="1"/>
  <c r="K97" i="12"/>
  <c r="L97" i="12" s="1"/>
  <c r="K105" i="12"/>
  <c r="L105" i="12" s="1"/>
  <c r="K113" i="12"/>
  <c r="L113" i="12" s="1"/>
  <c r="K121" i="12"/>
  <c r="L121" i="12" s="1"/>
  <c r="K129" i="12"/>
  <c r="L129" i="12" s="1"/>
  <c r="K137" i="12"/>
  <c r="L137" i="12" s="1"/>
  <c r="K145" i="12"/>
  <c r="L145" i="12" s="1"/>
  <c r="K153" i="12"/>
  <c r="L153" i="12" s="1"/>
  <c r="K161" i="12"/>
  <c r="L161" i="12" s="1"/>
  <c r="K169" i="12"/>
  <c r="L169" i="12" s="1"/>
  <c r="K177" i="12"/>
  <c r="L177" i="12" s="1"/>
  <c r="K185" i="12"/>
  <c r="L185" i="12" s="1"/>
  <c r="K193" i="12"/>
  <c r="L193" i="12" s="1"/>
  <c r="K201" i="12"/>
  <c r="L201" i="12" s="1"/>
  <c r="K209" i="12"/>
  <c r="L209" i="12" s="1"/>
  <c r="K217" i="12"/>
  <c r="L217" i="12" s="1"/>
  <c r="K225" i="12"/>
  <c r="L225" i="12" s="1"/>
  <c r="K233" i="12"/>
  <c r="L233" i="12" s="1"/>
  <c r="K241" i="12"/>
  <c r="L241" i="12" s="1"/>
  <c r="K234" i="12"/>
  <c r="L234" i="12" s="1"/>
  <c r="K130" i="12"/>
  <c r="L130" i="12" s="1"/>
  <c r="K162" i="12"/>
  <c r="L162" i="12" s="1"/>
  <c r="K210" i="12"/>
  <c r="L210" i="12" s="1"/>
  <c r="K147" i="12"/>
  <c r="L147" i="12" s="1"/>
  <c r="K187" i="12"/>
  <c r="L187" i="12" s="1"/>
  <c r="K227" i="12"/>
  <c r="L227" i="12" s="1"/>
  <c r="I3" i="8"/>
  <c r="BK40" i="11"/>
  <c r="AG137" i="11" l="1"/>
  <c r="CK133" i="11"/>
  <c r="AT125" i="11"/>
  <c r="BB92" i="11"/>
  <c r="BA92" i="11"/>
  <c r="BB91" i="11"/>
  <c r="BA91" i="11"/>
  <c r="BB90" i="11"/>
  <c r="BA90" i="11"/>
  <c r="BB89" i="11"/>
  <c r="BA89" i="11"/>
  <c r="BA91" i="9"/>
  <c r="BB88" i="11"/>
  <c r="BA88" i="11"/>
  <c r="BA87" i="11"/>
  <c r="BB87" i="11"/>
  <c r="CG2" i="11"/>
  <c r="CH22" i="11"/>
  <c r="CG21" i="11"/>
  <c r="CH20" i="11"/>
  <c r="CJ22" i="11"/>
  <c r="CI22" i="11"/>
  <c r="CG22" i="11"/>
  <c r="CJ21" i="11"/>
  <c r="CI21" i="11"/>
  <c r="CH21" i="11"/>
  <c r="CJ20" i="11"/>
  <c r="CI20" i="11"/>
  <c r="CG20" i="11"/>
  <c r="AH2" i="11"/>
  <c r="CD2" i="11"/>
  <c r="CC109" i="11"/>
  <c r="CC108" i="11"/>
  <c r="CC107" i="11"/>
  <c r="CC106" i="11"/>
  <c r="CC105" i="11"/>
  <c r="CC104" i="11"/>
  <c r="CC103" i="11"/>
  <c r="CC102" i="11"/>
  <c r="CC114" i="9"/>
  <c r="CC113" i="9"/>
  <c r="CC112" i="9"/>
  <c r="CC111" i="9"/>
  <c r="CC110" i="9"/>
  <c r="CC109" i="9"/>
  <c r="CC108" i="9"/>
  <c r="CC107" i="9"/>
  <c r="CC106" i="9"/>
  <c r="CC105" i="9"/>
  <c r="CC104" i="9"/>
  <c r="CC103" i="9"/>
  <c r="CC102" i="9"/>
  <c r="CC101" i="9"/>
  <c r="CD124" i="11"/>
  <c r="CD115" i="11"/>
  <c r="CD110" i="11"/>
  <c r="CD109" i="11"/>
  <c r="CD105" i="11"/>
  <c r="CD103" i="11"/>
  <c r="CD102" i="11"/>
  <c r="CD99" i="11"/>
  <c r="AH124" i="11"/>
  <c r="AH123" i="11"/>
  <c r="AH122" i="11"/>
  <c r="AH121" i="11"/>
  <c r="AH120" i="11"/>
  <c r="AH119" i="11"/>
  <c r="AH118" i="11"/>
  <c r="AH117" i="11"/>
  <c r="AH116" i="11"/>
  <c r="AH115" i="11"/>
  <c r="AH114" i="11"/>
  <c r="AH113" i="11"/>
  <c r="AH112" i="11"/>
  <c r="AH111" i="11"/>
  <c r="AH110" i="11"/>
  <c r="AH109" i="11"/>
  <c r="AH108" i="11"/>
  <c r="AH107" i="11"/>
  <c r="AH106" i="11"/>
  <c r="AH105" i="11"/>
  <c r="AH104" i="11"/>
  <c r="AH103" i="11"/>
  <c r="AH102" i="11"/>
  <c r="AH101" i="11"/>
  <c r="AH100" i="11"/>
  <c r="AH99" i="11"/>
  <c r="AH98" i="11"/>
  <c r="AH97" i="11"/>
  <c r="AH96" i="11"/>
  <c r="AH93" i="11"/>
  <c r="AH95" i="11"/>
  <c r="AH94" i="11"/>
  <c r="AF13" i="9"/>
  <c r="AF16" i="11"/>
  <c r="AF53" i="11"/>
  <c r="AF68" i="11"/>
  <c r="AF71" i="11"/>
  <c r="AF83" i="11"/>
  <c r="AF82" i="11"/>
  <c r="CF81" i="9"/>
  <c r="AF77" i="11" l="1"/>
  <c r="AF76" i="11"/>
  <c r="CF72" i="11" l="1"/>
  <c r="AL69" i="11"/>
  <c r="AL16" i="11"/>
  <c r="AK26" i="11"/>
  <c r="AK64" i="11"/>
  <c r="AK63" i="11"/>
  <c r="AK62" i="11"/>
  <c r="AL153" i="11"/>
  <c r="AL152" i="11"/>
  <c r="AL151" i="11"/>
  <c r="AL150" i="11"/>
  <c r="AL149" i="11"/>
  <c r="AL148" i="11"/>
  <c r="AL147" i="11"/>
  <c r="AL146" i="11"/>
  <c r="AL145" i="11"/>
  <c r="AL144" i="11"/>
  <c r="AL143" i="11"/>
  <c r="AL142" i="11"/>
  <c r="AL141" i="11"/>
  <c r="AL140" i="11"/>
  <c r="AL139" i="11"/>
  <c r="AL138" i="11"/>
  <c r="AL137" i="11"/>
  <c r="AL136" i="11"/>
  <c r="AL135" i="11"/>
  <c r="AL134" i="11"/>
  <c r="AL133" i="11"/>
  <c r="AL132" i="11"/>
  <c r="AL131" i="11"/>
  <c r="AL130" i="11"/>
  <c r="AL129" i="11"/>
  <c r="AL128" i="11"/>
  <c r="AL127" i="11"/>
  <c r="AL126" i="11"/>
  <c r="AL125" i="11"/>
  <c r="AL124" i="11"/>
  <c r="AL123" i="11"/>
  <c r="AL122" i="11"/>
  <c r="AL121" i="11"/>
  <c r="AL120" i="11"/>
  <c r="AL119" i="11"/>
  <c r="AL118" i="11"/>
  <c r="AL117" i="11"/>
  <c r="AL116" i="11"/>
  <c r="AL115" i="11"/>
  <c r="AL114" i="11"/>
  <c r="AL113" i="11"/>
  <c r="AL112" i="11"/>
  <c r="AL111" i="11"/>
  <c r="AL110" i="11"/>
  <c r="AL109" i="11"/>
  <c r="AL108" i="11"/>
  <c r="AL107" i="11"/>
  <c r="AL106" i="11"/>
  <c r="AL105" i="11"/>
  <c r="AL104" i="11"/>
  <c r="AL103" i="11"/>
  <c r="AL102" i="11"/>
  <c r="AL101" i="11"/>
  <c r="AL100" i="11"/>
  <c r="AL99" i="11"/>
  <c r="AL98" i="11"/>
  <c r="AL97" i="11"/>
  <c r="AL96" i="11"/>
  <c r="AL95" i="11"/>
  <c r="AL94" i="11"/>
  <c r="AL93" i="11"/>
  <c r="AL92" i="11"/>
  <c r="AL91" i="11"/>
  <c r="AL90" i="11"/>
  <c r="AL89" i="11"/>
  <c r="AL88" i="11"/>
  <c r="AL87" i="11"/>
  <c r="AL86" i="11"/>
  <c r="AL85" i="11"/>
  <c r="AL84" i="11"/>
  <c r="AL83" i="11"/>
  <c r="AL82" i="11"/>
  <c r="AL81" i="11"/>
  <c r="AL80" i="11"/>
  <c r="AL79" i="11"/>
  <c r="AL78" i="11"/>
  <c r="AL77" i="11"/>
  <c r="AL76" i="11"/>
  <c r="AL75" i="11"/>
  <c r="AL74" i="11"/>
  <c r="AL73" i="11"/>
  <c r="AL72" i="11"/>
  <c r="AL71" i="11"/>
  <c r="AL70" i="11"/>
  <c r="AL68" i="11"/>
  <c r="AL67" i="11"/>
  <c r="AL66" i="11"/>
  <c r="AL65" i="11"/>
  <c r="AL61" i="11"/>
  <c r="AL60" i="11"/>
  <c r="AL59" i="11"/>
  <c r="AL58" i="11"/>
  <c r="AL57" i="11"/>
  <c r="AL56" i="11"/>
  <c r="AL55" i="11"/>
  <c r="AL54" i="11"/>
  <c r="AL53" i="11"/>
  <c r="AL52" i="11"/>
  <c r="AL51" i="11"/>
  <c r="AL50" i="11"/>
  <c r="AL49" i="11"/>
  <c r="AL48" i="11"/>
  <c r="AL47" i="11"/>
  <c r="AL46" i="11"/>
  <c r="AL45" i="11"/>
  <c r="AL44" i="11"/>
  <c r="AL43" i="11"/>
  <c r="AL42" i="11"/>
  <c r="AL41" i="11"/>
  <c r="AL40" i="11"/>
  <c r="AL39" i="11"/>
  <c r="AL38" i="11"/>
  <c r="AL37" i="11"/>
  <c r="AL36" i="11"/>
  <c r="AL35" i="11"/>
  <c r="AL34" i="11"/>
  <c r="AL33" i="11"/>
  <c r="AL32" i="11"/>
  <c r="AL31" i="11"/>
  <c r="AL30" i="11"/>
  <c r="AL29" i="11"/>
  <c r="AL28" i="11"/>
  <c r="AL27" i="11"/>
  <c r="AL25" i="11"/>
  <c r="AL24" i="11"/>
  <c r="AL23" i="11"/>
  <c r="AL22" i="11"/>
  <c r="AL21" i="11"/>
  <c r="AL20" i="11"/>
  <c r="AL19" i="11"/>
  <c r="AL18" i="11"/>
  <c r="AL17" i="11"/>
  <c r="AL15" i="11"/>
  <c r="AL14" i="11"/>
  <c r="AL13" i="11"/>
  <c r="AL12" i="11"/>
  <c r="AL11" i="11"/>
  <c r="AL10" i="11"/>
  <c r="AL9" i="11"/>
  <c r="AL8" i="11"/>
  <c r="AL7" i="11"/>
  <c r="AL6" i="11"/>
  <c r="AL5" i="11"/>
  <c r="AL4" i="11"/>
  <c r="AL3" i="11"/>
  <c r="AL2" i="11"/>
  <c r="AL1" i="11"/>
  <c r="AK64" i="9"/>
  <c r="AK63" i="9"/>
  <c r="AK62" i="9"/>
  <c r="AL30" i="9"/>
  <c r="AK26" i="9"/>
  <c r="AL161" i="7"/>
  <c r="AL160" i="7"/>
  <c r="AL158" i="7"/>
  <c r="AL157" i="7"/>
  <c r="AL156" i="7"/>
  <c r="AL155" i="7"/>
  <c r="AL154" i="7"/>
  <c r="AL153" i="9"/>
  <c r="AL152" i="9"/>
  <c r="AL151" i="9"/>
  <c r="AL150" i="9"/>
  <c r="AL149" i="9"/>
  <c r="AL148" i="9"/>
  <c r="AL147" i="9"/>
  <c r="AL146" i="9"/>
  <c r="AL145" i="9"/>
  <c r="AL144" i="9"/>
  <c r="AL143" i="9"/>
  <c r="AL142" i="9"/>
  <c r="AL141" i="9"/>
  <c r="AL140" i="9"/>
  <c r="AL139" i="9"/>
  <c r="AL138" i="9"/>
  <c r="AL137" i="9"/>
  <c r="AL136" i="9"/>
  <c r="AL135" i="9"/>
  <c r="AL134" i="9"/>
  <c r="AL133" i="9"/>
  <c r="AL132" i="9"/>
  <c r="AL131" i="9"/>
  <c r="AL130" i="9"/>
  <c r="AL129" i="9"/>
  <c r="AL128" i="9"/>
  <c r="AL127" i="9"/>
  <c r="AL126" i="9"/>
  <c r="AL125" i="9"/>
  <c r="AL124" i="9"/>
  <c r="AL123" i="9"/>
  <c r="AL122" i="9"/>
  <c r="AL121" i="9"/>
  <c r="AL120" i="9"/>
  <c r="AL119" i="9"/>
  <c r="AL118" i="9"/>
  <c r="AL117" i="9"/>
  <c r="AL116" i="9"/>
  <c r="AL115" i="9"/>
  <c r="AL114" i="9"/>
  <c r="AL113" i="9"/>
  <c r="AL112" i="9"/>
  <c r="AL111" i="9"/>
  <c r="AL110" i="9"/>
  <c r="AL109" i="9"/>
  <c r="AL108" i="9"/>
  <c r="AL107" i="9"/>
  <c r="AL106" i="9"/>
  <c r="AL105" i="9"/>
  <c r="AL104" i="9"/>
  <c r="AL103" i="9"/>
  <c r="AL102" i="9"/>
  <c r="AL101" i="9"/>
  <c r="AL100" i="9"/>
  <c r="AL99" i="9"/>
  <c r="AL98" i="9"/>
  <c r="AL97" i="9"/>
  <c r="AL96" i="9"/>
  <c r="AL95" i="9"/>
  <c r="AL94" i="9"/>
  <c r="AL93" i="9"/>
  <c r="AL92" i="9"/>
  <c r="AL91" i="9"/>
  <c r="AL90" i="9"/>
  <c r="AL89" i="9"/>
  <c r="AL88" i="9"/>
  <c r="AL87" i="9"/>
  <c r="AL86" i="9"/>
  <c r="AL85" i="9"/>
  <c r="AL84" i="9"/>
  <c r="AL83" i="9"/>
  <c r="AL82" i="9"/>
  <c r="AL81" i="9"/>
  <c r="AL80" i="9"/>
  <c r="AL79" i="9"/>
  <c r="AL78" i="9"/>
  <c r="AL77" i="9"/>
  <c r="AL76" i="9"/>
  <c r="AL75" i="9"/>
  <c r="AL74" i="9"/>
  <c r="AL73" i="9"/>
  <c r="AL72" i="9"/>
  <c r="AL71" i="9"/>
  <c r="AL70" i="9"/>
  <c r="AL69" i="9"/>
  <c r="AL68" i="9"/>
  <c r="AL67" i="9"/>
  <c r="AL66" i="9"/>
  <c r="AL65" i="9"/>
  <c r="AL61" i="9"/>
  <c r="AL60" i="9"/>
  <c r="AL59" i="9"/>
  <c r="AL58" i="9"/>
  <c r="AL57" i="9"/>
  <c r="AL56" i="9"/>
  <c r="AL55" i="9"/>
  <c r="AL54" i="9"/>
  <c r="AL53" i="9"/>
  <c r="AL52" i="9"/>
  <c r="AL51" i="9"/>
  <c r="AL50" i="9"/>
  <c r="AL49" i="9"/>
  <c r="AL48" i="9"/>
  <c r="AL47" i="9"/>
  <c r="AL46" i="9"/>
  <c r="AL45" i="9"/>
  <c r="AL44" i="9"/>
  <c r="AL43" i="9"/>
  <c r="AL42" i="9"/>
  <c r="AL41" i="9"/>
  <c r="AL40" i="9"/>
  <c r="AL39" i="9"/>
  <c r="AL38" i="9"/>
  <c r="AL37" i="9"/>
  <c r="AL36" i="9"/>
  <c r="AL35" i="9"/>
  <c r="AL34" i="9"/>
  <c r="AL33" i="9"/>
  <c r="AL32" i="9"/>
  <c r="AL31" i="9"/>
  <c r="AL29" i="9"/>
  <c r="AL28" i="9"/>
  <c r="AL27" i="9"/>
  <c r="AL25" i="9"/>
  <c r="AL24" i="9"/>
  <c r="AL23" i="9"/>
  <c r="AL22" i="9"/>
  <c r="AL21" i="9"/>
  <c r="AL20" i="9"/>
  <c r="AL19" i="9"/>
  <c r="AL18" i="9"/>
  <c r="AL17" i="9"/>
  <c r="AL16" i="9"/>
  <c r="AL15" i="9"/>
  <c r="AL14" i="9"/>
  <c r="AL13" i="9"/>
  <c r="AL12" i="9"/>
  <c r="AL11" i="9"/>
  <c r="AL10" i="9"/>
  <c r="AL9" i="9"/>
  <c r="AL8" i="9"/>
  <c r="AL7" i="9"/>
  <c r="AL6" i="9"/>
  <c r="AL5" i="9"/>
  <c r="AL4" i="9"/>
  <c r="AL3" i="9"/>
  <c r="AL2" i="9"/>
  <c r="AL1" i="9"/>
  <c r="AL162" i="7" l="1" a="1"/>
  <c r="AL162" i="7" s="1"/>
  <c r="AL159" i="7"/>
  <c r="C166" i="7" l="1"/>
  <c r="C165" i="7"/>
  <c r="I2" i="8" l="1"/>
  <c r="CF158" i="7" l="1"/>
  <c r="CE158" i="7"/>
  <c r="CD158" i="7"/>
  <c r="CC158" i="7"/>
  <c r="CB158" i="7"/>
  <c r="CA158" i="7"/>
  <c r="BZ158" i="7"/>
  <c r="BY158" i="7"/>
  <c r="BX158" i="7"/>
  <c r="BW158" i="7"/>
  <c r="BV158" i="7"/>
  <c r="BU158" i="7"/>
  <c r="BT158" i="7"/>
  <c r="BS158" i="7"/>
  <c r="BR158" i="7"/>
  <c r="BQ158" i="7"/>
  <c r="BP158" i="7"/>
  <c r="BO158" i="7"/>
  <c r="BN158" i="7"/>
  <c r="BM158" i="7"/>
  <c r="BL158" i="7"/>
  <c r="BK158" i="7"/>
  <c r="BJ158" i="7"/>
  <c r="BI158" i="7"/>
  <c r="BH158" i="7"/>
  <c r="BG158" i="7"/>
  <c r="BF158" i="7"/>
  <c r="BE158" i="7"/>
  <c r="BD158" i="7"/>
  <c r="BC158" i="7"/>
  <c r="BB158" i="7"/>
  <c r="BA158" i="7"/>
  <c r="AZ158" i="7"/>
  <c r="AY158" i="7"/>
  <c r="AX158" i="7"/>
  <c r="AW158" i="7"/>
  <c r="AV158" i="7"/>
  <c r="AU158" i="7"/>
  <c r="AT158" i="7"/>
  <c r="AS158" i="7"/>
  <c r="AR158" i="7"/>
  <c r="AQ158" i="7"/>
  <c r="AP158" i="7"/>
  <c r="AO158" i="7"/>
  <c r="AN158" i="7"/>
  <c r="AM158" i="7"/>
  <c r="AK158" i="7"/>
  <c r="AJ158" i="7"/>
  <c r="AI158" i="7"/>
  <c r="AH158" i="7"/>
  <c r="AF158" i="7"/>
  <c r="AE158" i="7"/>
  <c r="AD158" i="7"/>
  <c r="AC158" i="7"/>
  <c r="AB158" i="7"/>
  <c r="AA158" i="7"/>
  <c r="Z158" i="7"/>
  <c r="Y158" i="7"/>
  <c r="X158" i="7"/>
  <c r="W158" i="7"/>
  <c r="CF157" i="7"/>
  <c r="CE157" i="7"/>
  <c r="CD157" i="7"/>
  <c r="CC157" i="7"/>
  <c r="CB157" i="7"/>
  <c r="CA157" i="7"/>
  <c r="BZ157" i="7"/>
  <c r="BY157" i="7"/>
  <c r="BX157" i="7"/>
  <c r="BW157" i="7"/>
  <c r="BV157" i="7"/>
  <c r="BU157" i="7"/>
  <c r="BT157" i="7"/>
  <c r="BS157" i="7"/>
  <c r="BR157" i="7"/>
  <c r="BQ157" i="7"/>
  <c r="BP157" i="7"/>
  <c r="BO157" i="7"/>
  <c r="BN157" i="7"/>
  <c r="BM157" i="7"/>
  <c r="BL157" i="7"/>
  <c r="BK157" i="7"/>
  <c r="BJ157" i="7"/>
  <c r="BI157" i="7"/>
  <c r="BH157" i="7"/>
  <c r="BG157" i="7"/>
  <c r="BF157" i="7"/>
  <c r="BE157" i="7"/>
  <c r="BD157" i="7"/>
  <c r="BC157" i="7"/>
  <c r="BB157" i="7"/>
  <c r="BA157" i="7"/>
  <c r="AZ157" i="7"/>
  <c r="AY157" i="7"/>
  <c r="AX157" i="7"/>
  <c r="AW157" i="7"/>
  <c r="AV157" i="7"/>
  <c r="AU157" i="7"/>
  <c r="AT157" i="7"/>
  <c r="AS157" i="7"/>
  <c r="AR157" i="7"/>
  <c r="AQ157" i="7"/>
  <c r="AP157" i="7"/>
  <c r="AO157" i="7"/>
  <c r="AN157" i="7"/>
  <c r="AM157" i="7"/>
  <c r="AK157" i="7"/>
  <c r="AJ157" i="7"/>
  <c r="AI157" i="7"/>
  <c r="AH157" i="7"/>
  <c r="AF157" i="7"/>
  <c r="AE157" i="7"/>
  <c r="AD157" i="7"/>
  <c r="AC157" i="7"/>
  <c r="AB157" i="7"/>
  <c r="AA157" i="7"/>
  <c r="Z157" i="7"/>
  <c r="Y157" i="7"/>
  <c r="X157" i="7"/>
  <c r="W157" i="7"/>
  <c r="CF156" i="7"/>
  <c r="CE156" i="7"/>
  <c r="CD156" i="7"/>
  <c r="CC156" i="7"/>
  <c r="CB156" i="7"/>
  <c r="CA156" i="7"/>
  <c r="BZ156" i="7"/>
  <c r="BY156" i="7"/>
  <c r="BX156" i="7"/>
  <c r="BW156" i="7"/>
  <c r="BV156" i="7"/>
  <c r="BU156" i="7"/>
  <c r="BT156" i="7"/>
  <c r="BS156" i="7"/>
  <c r="BR156" i="7"/>
  <c r="BQ156" i="7"/>
  <c r="BP156" i="7"/>
  <c r="BO156" i="7"/>
  <c r="BN156" i="7"/>
  <c r="BM156" i="7"/>
  <c r="BL156" i="7"/>
  <c r="BK156" i="7"/>
  <c r="BJ156" i="7"/>
  <c r="BI156" i="7"/>
  <c r="BH156" i="7"/>
  <c r="BG156" i="7"/>
  <c r="BF156" i="7"/>
  <c r="BE156" i="7"/>
  <c r="BD156" i="7"/>
  <c r="BC156" i="7"/>
  <c r="BB156" i="7"/>
  <c r="BA156" i="7"/>
  <c r="AZ156" i="7"/>
  <c r="AY156" i="7"/>
  <c r="AX156" i="7"/>
  <c r="AW156" i="7"/>
  <c r="AV156" i="7"/>
  <c r="AU156" i="7"/>
  <c r="AT156" i="7"/>
  <c r="AS156" i="7"/>
  <c r="AR156" i="7"/>
  <c r="AQ156" i="7"/>
  <c r="AP156" i="7"/>
  <c r="AO156" i="7"/>
  <c r="AN156" i="7"/>
  <c r="AM156" i="7"/>
  <c r="AK156" i="7"/>
  <c r="AJ156" i="7"/>
  <c r="AI156" i="7"/>
  <c r="AH156" i="7"/>
  <c r="AF156" i="7"/>
  <c r="AE156" i="7"/>
  <c r="AD156" i="7"/>
  <c r="AC156" i="7"/>
  <c r="AB156" i="7"/>
  <c r="AA156" i="7"/>
  <c r="Z156" i="7"/>
  <c r="Y156" i="7"/>
  <c r="X156" i="7"/>
  <c r="W156" i="7"/>
  <c r="CF155" i="7"/>
  <c r="CE155" i="7"/>
  <c r="CD155" i="7"/>
  <c r="CC155" i="7"/>
  <c r="CB155" i="7"/>
  <c r="CA155" i="7"/>
  <c r="BZ155" i="7"/>
  <c r="BY155" i="7"/>
  <c r="BX155" i="7"/>
  <c r="BW155" i="7"/>
  <c r="BV155" i="7"/>
  <c r="BU155" i="7"/>
  <c r="BT155" i="7"/>
  <c r="BS155" i="7"/>
  <c r="BR155" i="7"/>
  <c r="BQ155" i="7"/>
  <c r="BP155" i="7"/>
  <c r="BO155" i="7"/>
  <c r="BN155" i="7"/>
  <c r="BM155" i="7"/>
  <c r="BL155" i="7"/>
  <c r="BK155" i="7"/>
  <c r="BJ155" i="7"/>
  <c r="BI155" i="7"/>
  <c r="BH155" i="7"/>
  <c r="BG155" i="7"/>
  <c r="BF155" i="7"/>
  <c r="BE155" i="7"/>
  <c r="BD155" i="7"/>
  <c r="BC155" i="7"/>
  <c r="BB155" i="7"/>
  <c r="BA155" i="7"/>
  <c r="AZ155" i="7"/>
  <c r="AY155" i="7"/>
  <c r="AX155" i="7"/>
  <c r="AW155" i="7"/>
  <c r="AV155" i="7"/>
  <c r="AU155" i="7"/>
  <c r="AT155" i="7"/>
  <c r="AS155" i="7"/>
  <c r="AR155" i="7"/>
  <c r="AQ155" i="7"/>
  <c r="AP155" i="7"/>
  <c r="AO155" i="7"/>
  <c r="AN155" i="7"/>
  <c r="AM155" i="7"/>
  <c r="AK155" i="7"/>
  <c r="AJ155" i="7"/>
  <c r="AI155" i="7"/>
  <c r="AH155" i="7"/>
  <c r="AF155" i="7"/>
  <c r="AE155" i="7"/>
  <c r="AD155" i="7"/>
  <c r="AC155" i="7"/>
  <c r="AB155" i="7"/>
  <c r="AA155" i="7"/>
  <c r="Z155" i="7"/>
  <c r="Y155" i="7"/>
  <c r="X155" i="7"/>
  <c r="W155" i="7"/>
  <c r="CL157" i="7"/>
  <c r="CK157" i="7"/>
  <c r="CJ157" i="7"/>
  <c r="CI157" i="7"/>
  <c r="CH157" i="7"/>
  <c r="CG157" i="7"/>
  <c r="CM157" i="7"/>
  <c r="CM158" i="7"/>
  <c r="CL158" i="7"/>
  <c r="CK158" i="7"/>
  <c r="CJ158" i="7"/>
  <c r="CI158" i="7"/>
  <c r="CH158" i="7"/>
  <c r="CG158" i="7"/>
  <c r="CM156" i="7"/>
  <c r="CL156" i="7"/>
  <c r="CK156" i="7"/>
  <c r="CJ156" i="7"/>
  <c r="CI156" i="7"/>
  <c r="CG156" i="7"/>
  <c r="CH156" i="7"/>
  <c r="C159" i="7"/>
  <c r="C158" i="7"/>
  <c r="C157" i="7"/>
  <c r="C156" i="7"/>
  <c r="C155" i="7"/>
  <c r="C154" i="7"/>
  <c r="AF2" i="11" l="1"/>
  <c r="AG153" i="9" l="1"/>
  <c r="AG152" i="9"/>
  <c r="AG151" i="9"/>
  <c r="AG150" i="9"/>
  <c r="AG149" i="9"/>
  <c r="AG148" i="9"/>
  <c r="AG147" i="9"/>
  <c r="AG146" i="9"/>
  <c r="AG145" i="9"/>
  <c r="AG144" i="9"/>
  <c r="AG143" i="9"/>
  <c r="AG142" i="9"/>
  <c r="AG141" i="9"/>
  <c r="AG140" i="9"/>
  <c r="AG139" i="9"/>
  <c r="AG136" i="9"/>
  <c r="AG135" i="9"/>
  <c r="AG134" i="9"/>
  <c r="AG133" i="9"/>
  <c r="AG132" i="9"/>
  <c r="AG131" i="9"/>
  <c r="AG130" i="9"/>
  <c r="AG129" i="9"/>
  <c r="AG128" i="9"/>
  <c r="AG127" i="9"/>
  <c r="AG126" i="9"/>
  <c r="AG125" i="9"/>
  <c r="AG124" i="9"/>
  <c r="AG123" i="9"/>
  <c r="AG122" i="9"/>
  <c r="AG121" i="9"/>
  <c r="AG120" i="9"/>
  <c r="AG119" i="9"/>
  <c r="AG118" i="9"/>
  <c r="AG117" i="9"/>
  <c r="AG116" i="9"/>
  <c r="AG115" i="9"/>
  <c r="AG114" i="9"/>
  <c r="AG113" i="9"/>
  <c r="AG112" i="9"/>
  <c r="AG111" i="9"/>
  <c r="AG110" i="9"/>
  <c r="AG109" i="9"/>
  <c r="AG108" i="9"/>
  <c r="AG107" i="9"/>
  <c r="AG106" i="9"/>
  <c r="AG105" i="9"/>
  <c r="AG104" i="9"/>
  <c r="AG103" i="9"/>
  <c r="AG102" i="9"/>
  <c r="AG101" i="9"/>
  <c r="AG100" i="9"/>
  <c r="AG99" i="9"/>
  <c r="AG98" i="9"/>
  <c r="AG97" i="9"/>
  <c r="AG96" i="9"/>
  <c r="AG95" i="9"/>
  <c r="AG94" i="9"/>
  <c r="AG93" i="9"/>
  <c r="AG92" i="9"/>
  <c r="AG91" i="9"/>
  <c r="AG90" i="9"/>
  <c r="AG89" i="9"/>
  <c r="AG88" i="9"/>
  <c r="AG87" i="9"/>
  <c r="AG86" i="9"/>
  <c r="AG85" i="9"/>
  <c r="AG84" i="9"/>
  <c r="AG83" i="9"/>
  <c r="AG82" i="9"/>
  <c r="AG81" i="9"/>
  <c r="AG77" i="9"/>
  <c r="AG76" i="9"/>
  <c r="AG75" i="9"/>
  <c r="AG74" i="9"/>
  <c r="AG73" i="9"/>
  <c r="AG72" i="9"/>
  <c r="AG71" i="9"/>
  <c r="AG70" i="9"/>
  <c r="AG68" i="9"/>
  <c r="AG65" i="9"/>
  <c r="AG64" i="9"/>
  <c r="AG63" i="9"/>
  <c r="AG62" i="9"/>
  <c r="AG61" i="9"/>
  <c r="AG56" i="9"/>
  <c r="AG55" i="9"/>
  <c r="AG54" i="9"/>
  <c r="AG45" i="9"/>
  <c r="AG44" i="9"/>
  <c r="AG42" i="9"/>
  <c r="AG41" i="9"/>
  <c r="AG38" i="9"/>
  <c r="AG34" i="9"/>
  <c r="AG33" i="9"/>
  <c r="AG32" i="9"/>
  <c r="AG27" i="9"/>
  <c r="AG26" i="9"/>
  <c r="AG25" i="9"/>
  <c r="AG23" i="9"/>
  <c r="AG22" i="9"/>
  <c r="AG21" i="9"/>
  <c r="AG20" i="9"/>
  <c r="AG19" i="9"/>
  <c r="AG18" i="9"/>
  <c r="AG16" i="9"/>
  <c r="AG15" i="9"/>
  <c r="AG14" i="9"/>
  <c r="AG10" i="9"/>
  <c r="AG9" i="9"/>
  <c r="AG6" i="9"/>
  <c r="AG5" i="9"/>
  <c r="AG53" i="9"/>
  <c r="AG153" i="11"/>
  <c r="AG152" i="11"/>
  <c r="AG151" i="11"/>
  <c r="AG150" i="11"/>
  <c r="AG149" i="11"/>
  <c r="AG148" i="11"/>
  <c r="AG147" i="11"/>
  <c r="AG146" i="11"/>
  <c r="AG145" i="11"/>
  <c r="AG144" i="11"/>
  <c r="AG143" i="11"/>
  <c r="AG142" i="11"/>
  <c r="AG141" i="11"/>
  <c r="AG140" i="11"/>
  <c r="AG139" i="11"/>
  <c r="AG136" i="11"/>
  <c r="AG135" i="11"/>
  <c r="AG134" i="11"/>
  <c r="AG133" i="11"/>
  <c r="AG132" i="11"/>
  <c r="AG131" i="11"/>
  <c r="AG130" i="11"/>
  <c r="AG129" i="11"/>
  <c r="AG128" i="11"/>
  <c r="AG127" i="11"/>
  <c r="AG126" i="11"/>
  <c r="AG125" i="11"/>
  <c r="AG124" i="11"/>
  <c r="AG123" i="11"/>
  <c r="AG122" i="11"/>
  <c r="AG121" i="11"/>
  <c r="AG120" i="11"/>
  <c r="AG119" i="11"/>
  <c r="AG118" i="11"/>
  <c r="AG117" i="11"/>
  <c r="AG116" i="11"/>
  <c r="AG115" i="11"/>
  <c r="AG114" i="11"/>
  <c r="AG113" i="11"/>
  <c r="AG112" i="11"/>
  <c r="AG111" i="11"/>
  <c r="AG110" i="11"/>
  <c r="AG109" i="11"/>
  <c r="AG108" i="11"/>
  <c r="AG107" i="11"/>
  <c r="AG106" i="11"/>
  <c r="AG105" i="11"/>
  <c r="AG104" i="11"/>
  <c r="AG103" i="11"/>
  <c r="AG102" i="11"/>
  <c r="AG101" i="11"/>
  <c r="AG100" i="11"/>
  <c r="AG99" i="11"/>
  <c r="AG98" i="11"/>
  <c r="AG97" i="11"/>
  <c r="AG96" i="11"/>
  <c r="AG95" i="11"/>
  <c r="AG94" i="11"/>
  <c r="AG93" i="11"/>
  <c r="AG92" i="11"/>
  <c r="AG91" i="11"/>
  <c r="AG90" i="11"/>
  <c r="AG89" i="11"/>
  <c r="AG88" i="11"/>
  <c r="AG87" i="11"/>
  <c r="AG86" i="11"/>
  <c r="AG85" i="11"/>
  <c r="AG84" i="11"/>
  <c r="AG83" i="11"/>
  <c r="AG82" i="11"/>
  <c r="AG81" i="11"/>
  <c r="AG77" i="11"/>
  <c r="AG76" i="11"/>
  <c r="AG75" i="11"/>
  <c r="AG74" i="11"/>
  <c r="AG73" i="11"/>
  <c r="AG72" i="11"/>
  <c r="AG71" i="11"/>
  <c r="AG70" i="11"/>
  <c r="AG68" i="11"/>
  <c r="AG65" i="11"/>
  <c r="AG64" i="11"/>
  <c r="AG63" i="11"/>
  <c r="AG62" i="11"/>
  <c r="AG61" i="11"/>
  <c r="AG56" i="11"/>
  <c r="AG55" i="11"/>
  <c r="AG54" i="11"/>
  <c r="AG45" i="11"/>
  <c r="AG44" i="11"/>
  <c r="AG42" i="11"/>
  <c r="AG41" i="11"/>
  <c r="AG38" i="11"/>
  <c r="AG34" i="11"/>
  <c r="AG33" i="11"/>
  <c r="AG32" i="11"/>
  <c r="AG27" i="11"/>
  <c r="AG26" i="11"/>
  <c r="AG25" i="11"/>
  <c r="AG23" i="11"/>
  <c r="AG22" i="11"/>
  <c r="AG21" i="11"/>
  <c r="AG20" i="11"/>
  <c r="AG19" i="11"/>
  <c r="AG18" i="11"/>
  <c r="AG16" i="11"/>
  <c r="AG15" i="11"/>
  <c r="AG14" i="11"/>
  <c r="AG10" i="11"/>
  <c r="AG9" i="11"/>
  <c r="AG6" i="11"/>
  <c r="AG5" i="11"/>
  <c r="AG53" i="11"/>
  <c r="AD37" i="9"/>
  <c r="CN153" i="7"/>
  <c r="CN152" i="7"/>
  <c r="CN151" i="7"/>
  <c r="CN150" i="7"/>
  <c r="CN149" i="7"/>
  <c r="CN148" i="7"/>
  <c r="CN147" i="7"/>
  <c r="CN146" i="7"/>
  <c r="CN145" i="7"/>
  <c r="CN144" i="7"/>
  <c r="CN143" i="7"/>
  <c r="CN142" i="7"/>
  <c r="CN141" i="7"/>
  <c r="CN140" i="7"/>
  <c r="CN139" i="7"/>
  <c r="CN137" i="7"/>
  <c r="CN136" i="7"/>
  <c r="CN135" i="7"/>
  <c r="CN134" i="7"/>
  <c r="CN133" i="7"/>
  <c r="CN132" i="7"/>
  <c r="CN131" i="7"/>
  <c r="CN130" i="7"/>
  <c r="CN129" i="7"/>
  <c r="CN128" i="7"/>
  <c r="CN127" i="7"/>
  <c r="CN126" i="7"/>
  <c r="CN125" i="7"/>
  <c r="CN124" i="7"/>
  <c r="CN123" i="7"/>
  <c r="CN122" i="7"/>
  <c r="CN121" i="7"/>
  <c r="CN120" i="7"/>
  <c r="CN119" i="7"/>
  <c r="CN118" i="7"/>
  <c r="CN117" i="7"/>
  <c r="CN116" i="7"/>
  <c r="CN115" i="7"/>
  <c r="CN114" i="7"/>
  <c r="CN113" i="7"/>
  <c r="CN112" i="7"/>
  <c r="CN111" i="7"/>
  <c r="CN110" i="7"/>
  <c r="CN109" i="7"/>
  <c r="CN108" i="7"/>
  <c r="CN107" i="7"/>
  <c r="CN106" i="7"/>
  <c r="CN105" i="7"/>
  <c r="CN104" i="7"/>
  <c r="CN103" i="7"/>
  <c r="CN102" i="7"/>
  <c r="CN101" i="7"/>
  <c r="CN100" i="7"/>
  <c r="CN99" i="7"/>
  <c r="CN98" i="7"/>
  <c r="CN97" i="7"/>
  <c r="CN96" i="7"/>
  <c r="CN95" i="7"/>
  <c r="CN94" i="7"/>
  <c r="CN93" i="7"/>
  <c r="CN92" i="7"/>
  <c r="CN91" i="7"/>
  <c r="CN90" i="7"/>
  <c r="CN89" i="7"/>
  <c r="CN88" i="7"/>
  <c r="CN87" i="7"/>
  <c r="CN86" i="7"/>
  <c r="CN85" i="7"/>
  <c r="CN84" i="7"/>
  <c r="CN83" i="7"/>
  <c r="CN82" i="7"/>
  <c r="CN81" i="7"/>
  <c r="CN77" i="7"/>
  <c r="CN76" i="7"/>
  <c r="CN75" i="7"/>
  <c r="CN74" i="7"/>
  <c r="CN73" i="7"/>
  <c r="CN72" i="7"/>
  <c r="CN71" i="7"/>
  <c r="CN70" i="7"/>
  <c r="CN68" i="7"/>
  <c r="CN65" i="7"/>
  <c r="CN64" i="7"/>
  <c r="CN63" i="7"/>
  <c r="CN62" i="7"/>
  <c r="CN61" i="7"/>
  <c r="CN56" i="7"/>
  <c r="CN55" i="7"/>
  <c r="CN54" i="7"/>
  <c r="CN53" i="7"/>
  <c r="CN45" i="7"/>
  <c r="CN44" i="7"/>
  <c r="CN42" i="7"/>
  <c r="CN41" i="7"/>
  <c r="CN38" i="7"/>
  <c r="CN34" i="7"/>
  <c r="CN33" i="7"/>
  <c r="CN32" i="7"/>
  <c r="CN27" i="7"/>
  <c r="CN26" i="7"/>
  <c r="CN25" i="7"/>
  <c r="CN23" i="7"/>
  <c r="CN22" i="7"/>
  <c r="CN21" i="7"/>
  <c r="CN20" i="7"/>
  <c r="CN19" i="7"/>
  <c r="CN18" i="7"/>
  <c r="CN16" i="7"/>
  <c r="CN15" i="7"/>
  <c r="CN14" i="7"/>
  <c r="CN10" i="7"/>
  <c r="CN9" i="7"/>
  <c r="CN6" i="7"/>
  <c r="CN5" i="7"/>
  <c r="CP125" i="7"/>
  <c r="CO125" i="7"/>
  <c r="CP124" i="7"/>
  <c r="CO124" i="7"/>
  <c r="CP123" i="7"/>
  <c r="CO123" i="7"/>
  <c r="CP122" i="7"/>
  <c r="CO122" i="7"/>
  <c r="CP121" i="7"/>
  <c r="CO121" i="7"/>
  <c r="CP120" i="7"/>
  <c r="CO120" i="7"/>
  <c r="CP119" i="7"/>
  <c r="CO119" i="7"/>
  <c r="CP118" i="7"/>
  <c r="CO118" i="7"/>
  <c r="CP117" i="7"/>
  <c r="CO117" i="7"/>
  <c r="CP116" i="7"/>
  <c r="CO116" i="7"/>
  <c r="CP115" i="7"/>
  <c r="CO115" i="7"/>
  <c r="CP114" i="7"/>
  <c r="CO114" i="7"/>
  <c r="CP113" i="7"/>
  <c r="CO113" i="7"/>
  <c r="CP112" i="7"/>
  <c r="CO112" i="7"/>
  <c r="CP111" i="7"/>
  <c r="CO111" i="7"/>
  <c r="CP110" i="7"/>
  <c r="CO110" i="7"/>
  <c r="CP109" i="7"/>
  <c r="CO109" i="7"/>
  <c r="CP108" i="7"/>
  <c r="CO108" i="7"/>
  <c r="CP107" i="7"/>
  <c r="CO107" i="7"/>
  <c r="CP106" i="7"/>
  <c r="CO106" i="7"/>
  <c r="CP105" i="7"/>
  <c r="CO105" i="7"/>
  <c r="CP104" i="7"/>
  <c r="CO104" i="7"/>
  <c r="CP103" i="7"/>
  <c r="CO103" i="7"/>
  <c r="CP102" i="7"/>
  <c r="CO102" i="7"/>
  <c r="CP101" i="7"/>
  <c r="CO101" i="7"/>
  <c r="CP100" i="7"/>
  <c r="CO100" i="7"/>
  <c r="CP99" i="7"/>
  <c r="CO99" i="7"/>
  <c r="CP98" i="7"/>
  <c r="CO98" i="7"/>
  <c r="CP97" i="7"/>
  <c r="CO97" i="7"/>
  <c r="CP96" i="7"/>
  <c r="CO96" i="7"/>
  <c r="CP95" i="7"/>
  <c r="CO95" i="7"/>
  <c r="CP94" i="7"/>
  <c r="CO94" i="7"/>
  <c r="CP93" i="7"/>
  <c r="CO93" i="7"/>
  <c r="CP92" i="7"/>
  <c r="CO92" i="7"/>
  <c r="CP91" i="7"/>
  <c r="CO91" i="7"/>
  <c r="CP90" i="7"/>
  <c r="CO90" i="7"/>
  <c r="CP89" i="7"/>
  <c r="CO89" i="7"/>
  <c r="CP88" i="7"/>
  <c r="CO88" i="7"/>
  <c r="CP87" i="7"/>
  <c r="CO87" i="7"/>
  <c r="CP86" i="7"/>
  <c r="CO86" i="7"/>
  <c r="CP85" i="7"/>
  <c r="CO85" i="7"/>
  <c r="CP84" i="7"/>
  <c r="CO84" i="7"/>
  <c r="CP83" i="7"/>
  <c r="CO83" i="7"/>
  <c r="CP82" i="7"/>
  <c r="CO82" i="7"/>
  <c r="CP81" i="7"/>
  <c r="CO81" i="7"/>
  <c r="CP77" i="7"/>
  <c r="CO77" i="7"/>
  <c r="CP76" i="7"/>
  <c r="CO76" i="7"/>
  <c r="CP75" i="7"/>
  <c r="CO75" i="7"/>
  <c r="CP74" i="7"/>
  <c r="CO74" i="7"/>
  <c r="CP73" i="7"/>
  <c r="CO73" i="7"/>
  <c r="CP72" i="7"/>
  <c r="CO72" i="7"/>
  <c r="CP71" i="7"/>
  <c r="CO71" i="7"/>
  <c r="CP70" i="7"/>
  <c r="CO70" i="7"/>
  <c r="CP68" i="7"/>
  <c r="CO68" i="7"/>
  <c r="CP65" i="7"/>
  <c r="CO65" i="7"/>
  <c r="CP64" i="7"/>
  <c r="CO64" i="7"/>
  <c r="CP63" i="7"/>
  <c r="CO63" i="7"/>
  <c r="CP62" i="7"/>
  <c r="CO62" i="7"/>
  <c r="CP61" i="7"/>
  <c r="CO61" i="7"/>
  <c r="CP56" i="7"/>
  <c r="CO56" i="7"/>
  <c r="CP55" i="7"/>
  <c r="CO55" i="7"/>
  <c r="CP54" i="7"/>
  <c r="CO54" i="7"/>
  <c r="CP53" i="7"/>
  <c r="CO53" i="7"/>
  <c r="CP45" i="7"/>
  <c r="CO45" i="7"/>
  <c r="CP44" i="7"/>
  <c r="CO44" i="7"/>
  <c r="CP42" i="7"/>
  <c r="CO42" i="7"/>
  <c r="CP41" i="7"/>
  <c r="CO41" i="7"/>
  <c r="CP38" i="7"/>
  <c r="CO38" i="7"/>
  <c r="CP34" i="7"/>
  <c r="CO34" i="7"/>
  <c r="CP33" i="7"/>
  <c r="CO33" i="7"/>
  <c r="CP32" i="7"/>
  <c r="CO32" i="7"/>
  <c r="CP27" i="7"/>
  <c r="CO27" i="7"/>
  <c r="CP26" i="7"/>
  <c r="CO26" i="7"/>
  <c r="CP25" i="7"/>
  <c r="CO25" i="7"/>
  <c r="CP23" i="7"/>
  <c r="CO23" i="7"/>
  <c r="CP22" i="7"/>
  <c r="CO22" i="7"/>
  <c r="CP21" i="7"/>
  <c r="CO21" i="7"/>
  <c r="CP20" i="7"/>
  <c r="CO20" i="7"/>
  <c r="CP19" i="7"/>
  <c r="CO19" i="7"/>
  <c r="CP18" i="7"/>
  <c r="CO18" i="7"/>
  <c r="CP16" i="7"/>
  <c r="CO16" i="7"/>
  <c r="CP15" i="7"/>
  <c r="CO15" i="7"/>
  <c r="CP14" i="7"/>
  <c r="CO14" i="7"/>
  <c r="CP10" i="7"/>
  <c r="CO10" i="7"/>
  <c r="CP9" i="7"/>
  <c r="CO9" i="7"/>
  <c r="CP6" i="7"/>
  <c r="CO6" i="7"/>
  <c r="CP5" i="7"/>
  <c r="CO5" i="7"/>
  <c r="CP153" i="7"/>
  <c r="CO153" i="7"/>
  <c r="CP152" i="7"/>
  <c r="CO152" i="7"/>
  <c r="CP151" i="7"/>
  <c r="CO151" i="7"/>
  <c r="CP150" i="7"/>
  <c r="CO150" i="7"/>
  <c r="CP149" i="7"/>
  <c r="CO149" i="7"/>
  <c r="CP148" i="7"/>
  <c r="CO148" i="7"/>
  <c r="CP147" i="7"/>
  <c r="CO147" i="7"/>
  <c r="CP146" i="7"/>
  <c r="CO146" i="7"/>
  <c r="CP145" i="7"/>
  <c r="CO145" i="7"/>
  <c r="CP144" i="7"/>
  <c r="CO144" i="7"/>
  <c r="CP143" i="7"/>
  <c r="CO143" i="7"/>
  <c r="CP142" i="7"/>
  <c r="CO142" i="7"/>
  <c r="CP141" i="7"/>
  <c r="CO141" i="7"/>
  <c r="CP140" i="7"/>
  <c r="CO140" i="7"/>
  <c r="CP139" i="7"/>
  <c r="CO139" i="7"/>
  <c r="CP137" i="7"/>
  <c r="CO137" i="7"/>
  <c r="CP136" i="7"/>
  <c r="CO136" i="7"/>
  <c r="CP135" i="7"/>
  <c r="CO135" i="7"/>
  <c r="CP134" i="7"/>
  <c r="CO134" i="7"/>
  <c r="CP133" i="7"/>
  <c r="CO133" i="7"/>
  <c r="CP132" i="7"/>
  <c r="CO132" i="7"/>
  <c r="CP131" i="7"/>
  <c r="CO131" i="7"/>
  <c r="CP130" i="7"/>
  <c r="CO130" i="7"/>
  <c r="CP129" i="7"/>
  <c r="CO129" i="7"/>
  <c r="CP128" i="7"/>
  <c r="CO128" i="7"/>
  <c r="CP127" i="7"/>
  <c r="CO127" i="7"/>
  <c r="CP126" i="7"/>
  <c r="CO126" i="7"/>
  <c r="CF31" i="9"/>
  <c r="CC99" i="9"/>
  <c r="CE29" i="9"/>
  <c r="CE28" i="9"/>
  <c r="CH22" i="9"/>
  <c r="CG21" i="9"/>
  <c r="CH20" i="9"/>
  <c r="CE8" i="9"/>
  <c r="CF13" i="9"/>
  <c r="CQ98" i="7" l="1"/>
  <c r="CQ116" i="7"/>
  <c r="CQ74" i="7"/>
  <c r="CQ125" i="7"/>
  <c r="CQ33" i="7"/>
  <c r="CQ134" i="7"/>
  <c r="CQ142" i="7"/>
  <c r="CQ150" i="7"/>
  <c r="CQ90" i="7"/>
  <c r="CQ5" i="7"/>
  <c r="CQ18" i="7"/>
  <c r="CQ62" i="7"/>
  <c r="CQ83" i="7"/>
  <c r="CQ91" i="7"/>
  <c r="CQ99" i="7"/>
  <c r="CQ115" i="7"/>
  <c r="CQ123" i="7"/>
  <c r="CQ131" i="7"/>
  <c r="CQ139" i="7"/>
  <c r="CQ147" i="7"/>
  <c r="CQ6" i="7"/>
  <c r="CQ19" i="7"/>
  <c r="CQ27" i="7"/>
  <c r="CQ44" i="7"/>
  <c r="CQ73" i="7"/>
  <c r="CQ84" i="7"/>
  <c r="CQ92" i="7"/>
  <c r="CQ100" i="7"/>
  <c r="CQ108" i="7"/>
  <c r="CQ132" i="7"/>
  <c r="CQ140" i="7"/>
  <c r="CQ148" i="7"/>
  <c r="CQ107" i="7"/>
  <c r="CQ9" i="7"/>
  <c r="CQ20" i="7"/>
  <c r="CQ32" i="7"/>
  <c r="CQ45" i="7"/>
  <c r="CQ85" i="7"/>
  <c r="CQ93" i="7"/>
  <c r="CQ101" i="7"/>
  <c r="CQ117" i="7"/>
  <c r="CQ141" i="7"/>
  <c r="CQ149" i="7"/>
  <c r="CQ10" i="7"/>
  <c r="CQ21" i="7"/>
  <c r="CQ75" i="7"/>
  <c r="CQ86" i="7"/>
  <c r="CQ94" i="7"/>
  <c r="CQ102" i="7"/>
  <c r="CQ110" i="7"/>
  <c r="CQ118" i="7"/>
  <c r="CQ14" i="7"/>
  <c r="CQ22" i="7"/>
  <c r="CQ34" i="7"/>
  <c r="CQ76" i="7"/>
  <c r="CQ87" i="7"/>
  <c r="CQ95" i="7"/>
  <c r="CQ111" i="7"/>
  <c r="CQ119" i="7"/>
  <c r="CQ127" i="7"/>
  <c r="CQ135" i="7"/>
  <c r="CQ143" i="7"/>
  <c r="CQ151" i="7"/>
  <c r="CQ15" i="7"/>
  <c r="CQ23" i="7"/>
  <c r="CQ38" i="7"/>
  <c r="CQ77" i="7"/>
  <c r="CQ88" i="7"/>
  <c r="CQ96" i="7"/>
  <c r="CQ104" i="7"/>
  <c r="CQ112" i="7"/>
  <c r="CQ120" i="7"/>
  <c r="CQ128" i="7"/>
  <c r="CQ136" i="7"/>
  <c r="CQ144" i="7"/>
  <c r="CQ152" i="7"/>
  <c r="CQ41" i="7"/>
  <c r="CQ70" i="7"/>
  <c r="CQ81" i="7"/>
  <c r="CQ89" i="7"/>
  <c r="CQ97" i="7"/>
  <c r="CQ105" i="7"/>
  <c r="CQ113" i="7"/>
  <c r="CQ121" i="7"/>
  <c r="CQ129" i="7"/>
  <c r="CQ137" i="7"/>
  <c r="CQ145" i="7"/>
  <c r="CQ153" i="7"/>
  <c r="CQ25" i="7"/>
  <c r="CQ42" i="7"/>
  <c r="CQ61" i="7"/>
  <c r="CQ82" i="7"/>
  <c r="CQ106" i="7"/>
  <c r="CQ114" i="7"/>
  <c r="CQ122" i="7"/>
  <c r="CQ130" i="7"/>
  <c r="CQ146" i="7"/>
  <c r="CQ72" i="7"/>
  <c r="CQ71" i="7"/>
  <c r="CQ68" i="7"/>
  <c r="CQ64" i="7"/>
  <c r="CQ63" i="7"/>
  <c r="CQ65" i="7"/>
  <c r="CQ55" i="7"/>
  <c r="CQ56" i="7"/>
  <c r="CQ26" i="7"/>
  <c r="CQ16" i="7"/>
  <c r="CQ126" i="7"/>
  <c r="CQ54" i="7"/>
  <c r="CQ103" i="7"/>
  <c r="CQ109" i="7"/>
  <c r="CQ133" i="7"/>
  <c r="CQ124" i="7"/>
  <c r="CQ53" i="7"/>
  <c r="AK12" i="11"/>
  <c r="AK9" i="11"/>
  <c r="AK83" i="11"/>
  <c r="AK82" i="11"/>
  <c r="AK65" i="11"/>
  <c r="AK59" i="11"/>
  <c r="AK58" i="11"/>
  <c r="AK57" i="11"/>
  <c r="AK56" i="11"/>
  <c r="AK55" i="11"/>
  <c r="AK52" i="11"/>
  <c r="AK51" i="11"/>
  <c r="AK50" i="11"/>
  <c r="AK49" i="11"/>
  <c r="AK48" i="11"/>
  <c r="AK47" i="11"/>
  <c r="AK41" i="11"/>
  <c r="AK39" i="11"/>
  <c r="AK37" i="11"/>
  <c r="AK36" i="11"/>
  <c r="AK35" i="11"/>
  <c r="AK30" i="11"/>
  <c r="AK25" i="11"/>
  <c r="CF152" i="11" l="1"/>
  <c r="CF152" i="9"/>
  <c r="CJ2" i="11" l="1"/>
  <c r="CM153" i="11"/>
  <c r="CL153" i="11"/>
  <c r="CK153" i="11"/>
  <c r="CJ153" i="11"/>
  <c r="CI153" i="11"/>
  <c r="CH153" i="11"/>
  <c r="CG153" i="11"/>
  <c r="CF153" i="11"/>
  <c r="CD153" i="11"/>
  <c r="CC153" i="11"/>
  <c r="CB153" i="11"/>
  <c r="CA153" i="11"/>
  <c r="BZ153" i="11"/>
  <c r="BY153" i="11"/>
  <c r="BX153" i="11"/>
  <c r="BW153" i="11"/>
  <c r="BV153" i="11"/>
  <c r="BU153" i="11"/>
  <c r="BT153" i="11"/>
  <c r="BS153" i="11"/>
  <c r="BR153" i="11"/>
  <c r="BQ153" i="11"/>
  <c r="BP153" i="11"/>
  <c r="BO153" i="11"/>
  <c r="BN153" i="11"/>
  <c r="BM153" i="11"/>
  <c r="BL153" i="11"/>
  <c r="BK153" i="11"/>
  <c r="BJ153" i="11"/>
  <c r="BI153" i="11"/>
  <c r="BH153" i="11"/>
  <c r="BG153" i="11"/>
  <c r="BF153" i="11"/>
  <c r="BE153" i="11"/>
  <c r="BD153" i="11"/>
  <c r="BC153" i="11"/>
  <c r="BB153" i="11"/>
  <c r="BA153" i="11"/>
  <c r="AZ153" i="11"/>
  <c r="AY153" i="11"/>
  <c r="AX153" i="11"/>
  <c r="AW153" i="11"/>
  <c r="AV153" i="11"/>
  <c r="AU153" i="11"/>
  <c r="AT153" i="11"/>
  <c r="AS153" i="11"/>
  <c r="AR153" i="11"/>
  <c r="AQ153" i="11"/>
  <c r="AP153" i="11"/>
  <c r="AO153" i="11"/>
  <c r="AN153" i="11"/>
  <c r="AM153" i="11"/>
  <c r="AK153" i="11"/>
  <c r="AJ153" i="11"/>
  <c r="AI153" i="11"/>
  <c r="AH153" i="11"/>
  <c r="AF153" i="11"/>
  <c r="AE153" i="11"/>
  <c r="AD153" i="11"/>
  <c r="AC153" i="11"/>
  <c r="AB153" i="11"/>
  <c r="AA153" i="11"/>
  <c r="Z153" i="11"/>
  <c r="Y153" i="11"/>
  <c r="X153" i="11"/>
  <c r="W153" i="11"/>
  <c r="D153" i="11"/>
  <c r="C153" i="11"/>
  <c r="B153" i="11"/>
  <c r="CM152" i="11"/>
  <c r="CL152" i="11"/>
  <c r="CK152" i="11"/>
  <c r="CJ152" i="11"/>
  <c r="CI152" i="11"/>
  <c r="CH152" i="11"/>
  <c r="CG152" i="11"/>
  <c r="CE152" i="11"/>
  <c r="CD152" i="11"/>
  <c r="CC152" i="11"/>
  <c r="CB152" i="11"/>
  <c r="CA152" i="11"/>
  <c r="BZ152" i="11"/>
  <c r="BY152" i="11"/>
  <c r="BX152" i="11"/>
  <c r="BW152" i="11"/>
  <c r="BV152" i="11"/>
  <c r="BU152" i="11"/>
  <c r="BT152" i="11"/>
  <c r="BS152" i="11"/>
  <c r="BR152" i="11"/>
  <c r="BQ152" i="11"/>
  <c r="BP152" i="11"/>
  <c r="BO152" i="11"/>
  <c r="BN152" i="11"/>
  <c r="BM152" i="11"/>
  <c r="BL152" i="11"/>
  <c r="BK152" i="11"/>
  <c r="BJ152" i="11"/>
  <c r="BI152" i="11"/>
  <c r="BH152" i="11"/>
  <c r="BG152" i="11"/>
  <c r="BF152" i="11"/>
  <c r="BE152" i="11"/>
  <c r="BD152" i="11"/>
  <c r="BC152" i="11"/>
  <c r="BB152" i="11"/>
  <c r="BA152" i="11"/>
  <c r="AZ152" i="11"/>
  <c r="AY152" i="11"/>
  <c r="AX152" i="11"/>
  <c r="AW152" i="11"/>
  <c r="AV152" i="11"/>
  <c r="AU152" i="11"/>
  <c r="AT152" i="11"/>
  <c r="AS152" i="11"/>
  <c r="AR152" i="11"/>
  <c r="AQ152" i="11"/>
  <c r="AP152" i="11"/>
  <c r="AO152" i="11"/>
  <c r="AN152" i="11"/>
  <c r="AM152" i="11"/>
  <c r="AK152" i="11"/>
  <c r="AJ152" i="11"/>
  <c r="AI152" i="11"/>
  <c r="AH152" i="11"/>
  <c r="AF152" i="11"/>
  <c r="AE152" i="11"/>
  <c r="AD152" i="11"/>
  <c r="AC152" i="11"/>
  <c r="AB152" i="11"/>
  <c r="AA152" i="11"/>
  <c r="Z152" i="11"/>
  <c r="Y152" i="11"/>
  <c r="X152" i="11"/>
  <c r="W152" i="11"/>
  <c r="D152" i="11"/>
  <c r="C152" i="11"/>
  <c r="B152" i="11"/>
  <c r="CM151" i="11"/>
  <c r="CL151" i="11"/>
  <c r="CK151" i="11"/>
  <c r="CJ151" i="11"/>
  <c r="CI151" i="11"/>
  <c r="CH151" i="11"/>
  <c r="CG151" i="11"/>
  <c r="CF151" i="11"/>
  <c r="CE151" i="11"/>
  <c r="CD151" i="11"/>
  <c r="CC151" i="11"/>
  <c r="CB151" i="11"/>
  <c r="CA151" i="11"/>
  <c r="BZ151" i="11"/>
  <c r="BY151" i="11"/>
  <c r="BX151" i="11"/>
  <c r="BW151" i="11"/>
  <c r="BV151" i="11"/>
  <c r="BU151" i="11"/>
  <c r="BT151" i="11"/>
  <c r="BS151" i="11"/>
  <c r="BR151" i="11"/>
  <c r="BQ151" i="11"/>
  <c r="BP151" i="11"/>
  <c r="BO151" i="11"/>
  <c r="BN151" i="11"/>
  <c r="BM151" i="11"/>
  <c r="BL151" i="11"/>
  <c r="BK151" i="11"/>
  <c r="BJ151" i="11"/>
  <c r="BI151" i="11"/>
  <c r="BH151" i="11"/>
  <c r="BG151" i="11"/>
  <c r="BF151" i="11"/>
  <c r="BE151" i="11"/>
  <c r="BD151" i="11"/>
  <c r="BC151" i="11"/>
  <c r="BB151" i="11"/>
  <c r="BA151" i="11"/>
  <c r="AZ151" i="11"/>
  <c r="AY151" i="11"/>
  <c r="AX151" i="11"/>
  <c r="AW151" i="11"/>
  <c r="AV151" i="11"/>
  <c r="AU151" i="11"/>
  <c r="AT151" i="11"/>
  <c r="AS151" i="11"/>
  <c r="AR151" i="11"/>
  <c r="AQ151" i="11"/>
  <c r="AP151" i="11"/>
  <c r="AO151" i="11"/>
  <c r="AN151" i="11"/>
  <c r="AM151" i="11"/>
  <c r="AK151" i="11"/>
  <c r="AJ151" i="11"/>
  <c r="AI151" i="11"/>
  <c r="AH151" i="11"/>
  <c r="AF151" i="11"/>
  <c r="AE151" i="11"/>
  <c r="AD151" i="11"/>
  <c r="AC151" i="11"/>
  <c r="AB151" i="11"/>
  <c r="AA151" i="11"/>
  <c r="Z151" i="11"/>
  <c r="Y151" i="11"/>
  <c r="X151" i="11"/>
  <c r="W151" i="11"/>
  <c r="D151" i="11"/>
  <c r="C151" i="11"/>
  <c r="B151" i="11"/>
  <c r="CM150" i="11"/>
  <c r="CL150" i="11"/>
  <c r="CK150" i="11"/>
  <c r="CJ150" i="11"/>
  <c r="CI150" i="11"/>
  <c r="CH150" i="11"/>
  <c r="CG150" i="11"/>
  <c r="CF150" i="11"/>
  <c r="CE150" i="11"/>
  <c r="CD150" i="11"/>
  <c r="CC150" i="11"/>
  <c r="CB150" i="11"/>
  <c r="CA150" i="11"/>
  <c r="BZ150" i="11"/>
  <c r="BY150" i="11"/>
  <c r="BX150" i="11"/>
  <c r="BW150" i="11"/>
  <c r="BV150" i="11"/>
  <c r="BU150" i="11"/>
  <c r="BT150" i="11"/>
  <c r="BS150" i="11"/>
  <c r="BR150" i="11"/>
  <c r="BQ150" i="11"/>
  <c r="BP150" i="11"/>
  <c r="BO150" i="11"/>
  <c r="BN150" i="11"/>
  <c r="BM150" i="11"/>
  <c r="BL150" i="11"/>
  <c r="BK150" i="11"/>
  <c r="BJ150" i="11"/>
  <c r="BI150" i="11"/>
  <c r="BH150" i="11"/>
  <c r="BG150" i="11"/>
  <c r="BF150" i="11"/>
  <c r="BE150" i="11"/>
  <c r="BD150" i="11"/>
  <c r="BC150" i="11"/>
  <c r="BB150" i="11"/>
  <c r="BA150" i="11"/>
  <c r="AZ150" i="11"/>
  <c r="AY150" i="11"/>
  <c r="AX150" i="11"/>
  <c r="AW150" i="11"/>
  <c r="AV150" i="11"/>
  <c r="AU150" i="11"/>
  <c r="AT150" i="11"/>
  <c r="AS150" i="11"/>
  <c r="AR150" i="11"/>
  <c r="AQ150" i="11"/>
  <c r="AP150" i="11"/>
  <c r="AO150" i="11"/>
  <c r="AN150" i="11"/>
  <c r="AM150" i="11"/>
  <c r="AK150" i="11"/>
  <c r="AJ150" i="11"/>
  <c r="AI150" i="11"/>
  <c r="AH150" i="11"/>
  <c r="AF150" i="11"/>
  <c r="AE150" i="11"/>
  <c r="AD150" i="11"/>
  <c r="AC150" i="11"/>
  <c r="AB150" i="11"/>
  <c r="AA150" i="11"/>
  <c r="Z150" i="11"/>
  <c r="Y150" i="11"/>
  <c r="X150" i="11"/>
  <c r="W150" i="11"/>
  <c r="D150" i="11"/>
  <c r="C150" i="11"/>
  <c r="B150" i="11"/>
  <c r="CM149" i="11"/>
  <c r="CL149" i="11"/>
  <c r="CK149" i="11"/>
  <c r="CJ149" i="11"/>
  <c r="CI149" i="11"/>
  <c r="CH149" i="11"/>
  <c r="CG149" i="11"/>
  <c r="CE149" i="11"/>
  <c r="CD149" i="11"/>
  <c r="CC149" i="11"/>
  <c r="CB149" i="11"/>
  <c r="CA149" i="11"/>
  <c r="BZ149" i="11"/>
  <c r="BY149" i="11"/>
  <c r="BX149" i="11"/>
  <c r="BW149" i="11"/>
  <c r="BV149" i="11"/>
  <c r="BU149" i="11"/>
  <c r="BT149" i="11"/>
  <c r="BS149" i="11"/>
  <c r="BR149" i="11"/>
  <c r="BQ149" i="11"/>
  <c r="BP149" i="11"/>
  <c r="BO149" i="11"/>
  <c r="BN149" i="11"/>
  <c r="BM149" i="11"/>
  <c r="BL149" i="11"/>
  <c r="BK149" i="11"/>
  <c r="BJ149" i="11"/>
  <c r="BI149" i="11"/>
  <c r="BH149" i="11"/>
  <c r="BG149" i="11"/>
  <c r="BF149" i="11"/>
  <c r="BE149" i="11"/>
  <c r="BD149" i="11"/>
  <c r="BC149" i="11"/>
  <c r="BB149" i="11"/>
  <c r="BA149" i="11"/>
  <c r="AZ149" i="11"/>
  <c r="AY149" i="11"/>
  <c r="AX149" i="11"/>
  <c r="AW149" i="11"/>
  <c r="AV149" i="11"/>
  <c r="AU149" i="11"/>
  <c r="AT149" i="11"/>
  <c r="AS149" i="11"/>
  <c r="AR149" i="11"/>
  <c r="AQ149" i="11"/>
  <c r="AP149" i="11"/>
  <c r="AO149" i="11"/>
  <c r="AN149" i="11"/>
  <c r="AM149" i="11"/>
  <c r="AK149" i="11"/>
  <c r="AJ149" i="11"/>
  <c r="AI149" i="11"/>
  <c r="AH149" i="11"/>
  <c r="AF149" i="11"/>
  <c r="AE149" i="11"/>
  <c r="AD149" i="11"/>
  <c r="AC149" i="11"/>
  <c r="AB149" i="11"/>
  <c r="AA149" i="11"/>
  <c r="Z149" i="11"/>
  <c r="Y149" i="11"/>
  <c r="X149" i="11"/>
  <c r="W149" i="11"/>
  <c r="D149" i="11"/>
  <c r="C149" i="11"/>
  <c r="B149" i="11"/>
  <c r="CM148" i="11"/>
  <c r="CL148" i="11"/>
  <c r="CK148" i="11"/>
  <c r="CJ148" i="11"/>
  <c r="CI148" i="11"/>
  <c r="CH148" i="11"/>
  <c r="CG148" i="11"/>
  <c r="CF148" i="11"/>
  <c r="CE148" i="11"/>
  <c r="CD148" i="11"/>
  <c r="CC148" i="11"/>
  <c r="CB148" i="11"/>
  <c r="CA148" i="11"/>
  <c r="BZ148" i="11"/>
  <c r="BY148" i="11"/>
  <c r="BX148" i="11"/>
  <c r="BW148" i="11"/>
  <c r="BV148" i="11"/>
  <c r="BU148" i="11"/>
  <c r="BT148" i="11"/>
  <c r="BS148" i="11"/>
  <c r="BR148" i="11"/>
  <c r="BQ148" i="11"/>
  <c r="BP148" i="11"/>
  <c r="BO148" i="11"/>
  <c r="BN148" i="11"/>
  <c r="BM148" i="11"/>
  <c r="BL148" i="11"/>
  <c r="BK148" i="11"/>
  <c r="BJ148" i="11"/>
  <c r="BI148" i="11"/>
  <c r="BH148" i="11"/>
  <c r="BG148" i="11"/>
  <c r="BF148" i="11"/>
  <c r="BE148" i="11"/>
  <c r="BD148" i="11"/>
  <c r="BC148" i="11"/>
  <c r="BB148" i="11"/>
  <c r="BA148" i="11"/>
  <c r="AZ148" i="11"/>
  <c r="AY148" i="11"/>
  <c r="AX148" i="11"/>
  <c r="AW148" i="11"/>
  <c r="AV148" i="11"/>
  <c r="AU148" i="11"/>
  <c r="AT148" i="11"/>
  <c r="AS148" i="11"/>
  <c r="AR148" i="11"/>
  <c r="AQ148" i="11"/>
  <c r="AP148" i="11"/>
  <c r="AO148" i="11"/>
  <c r="AN148" i="11"/>
  <c r="AM148" i="11"/>
  <c r="AK148" i="11"/>
  <c r="AJ148" i="11"/>
  <c r="AI148" i="11"/>
  <c r="AH148" i="11"/>
  <c r="AF148" i="11"/>
  <c r="AE148" i="11"/>
  <c r="AD148" i="11"/>
  <c r="AC148" i="11"/>
  <c r="AB148" i="11"/>
  <c r="AA148" i="11"/>
  <c r="Z148" i="11"/>
  <c r="Y148" i="11"/>
  <c r="X148" i="11"/>
  <c r="W148" i="11"/>
  <c r="D148" i="11"/>
  <c r="C148" i="11"/>
  <c r="B148" i="11"/>
  <c r="CM147" i="11"/>
  <c r="CL147" i="11"/>
  <c r="CK147" i="11"/>
  <c r="CJ147" i="11"/>
  <c r="CI147" i="11"/>
  <c r="CH147" i="11"/>
  <c r="CG147" i="11"/>
  <c r="CE147" i="11"/>
  <c r="CD147" i="11"/>
  <c r="CC147" i="11"/>
  <c r="CB147" i="11"/>
  <c r="CA147" i="11"/>
  <c r="BZ147" i="11"/>
  <c r="BY147" i="11"/>
  <c r="BX147" i="11"/>
  <c r="BW147" i="11"/>
  <c r="BV147" i="11"/>
  <c r="BU147" i="11"/>
  <c r="BT147" i="11"/>
  <c r="BS147" i="11"/>
  <c r="BR147" i="11"/>
  <c r="BQ147" i="11"/>
  <c r="BP147" i="11"/>
  <c r="BO147" i="11"/>
  <c r="BN147" i="11"/>
  <c r="BM147" i="11"/>
  <c r="BL147" i="11"/>
  <c r="BK147" i="11"/>
  <c r="BJ147" i="11"/>
  <c r="BI147" i="11"/>
  <c r="BH147" i="11"/>
  <c r="BG147" i="11"/>
  <c r="BF147" i="11"/>
  <c r="BE147" i="11"/>
  <c r="BD147" i="11"/>
  <c r="BC147" i="11"/>
  <c r="BB147" i="11"/>
  <c r="BA147" i="11"/>
  <c r="AZ147" i="11"/>
  <c r="AY147" i="11"/>
  <c r="AX147" i="11"/>
  <c r="AW147" i="11"/>
  <c r="AV147" i="11"/>
  <c r="AU147" i="11"/>
  <c r="AT147" i="11"/>
  <c r="AS147" i="11"/>
  <c r="AR147" i="11"/>
  <c r="AQ147" i="11"/>
  <c r="AP147" i="11"/>
  <c r="AO147" i="11"/>
  <c r="AN147" i="11"/>
  <c r="AM147" i="11"/>
  <c r="AK147" i="11"/>
  <c r="AJ147" i="11"/>
  <c r="AI147" i="11"/>
  <c r="AH147" i="11"/>
  <c r="AF147" i="11"/>
  <c r="AE147" i="11"/>
  <c r="AD147" i="11"/>
  <c r="AC147" i="11"/>
  <c r="AB147" i="11"/>
  <c r="AA147" i="11"/>
  <c r="Z147" i="11"/>
  <c r="Y147" i="11"/>
  <c r="X147" i="11"/>
  <c r="W147" i="11"/>
  <c r="D147" i="11"/>
  <c r="C147" i="11"/>
  <c r="B147" i="11"/>
  <c r="CM146" i="11"/>
  <c r="CL146" i="11"/>
  <c r="CK146" i="11"/>
  <c r="CJ146" i="11"/>
  <c r="CI146" i="11"/>
  <c r="CH146" i="11"/>
  <c r="CG146" i="11"/>
  <c r="CE146" i="11"/>
  <c r="CD146" i="11"/>
  <c r="CC146" i="11"/>
  <c r="CB146" i="11"/>
  <c r="CA146" i="11"/>
  <c r="BZ146" i="11"/>
  <c r="BY146" i="11"/>
  <c r="BX146" i="11"/>
  <c r="BW146" i="11"/>
  <c r="BV146" i="11"/>
  <c r="BU146" i="11"/>
  <c r="BT146" i="11"/>
  <c r="BS146" i="11"/>
  <c r="BR146" i="11"/>
  <c r="BQ146" i="11"/>
  <c r="BP146" i="11"/>
  <c r="BO146" i="11"/>
  <c r="BN146" i="11"/>
  <c r="BM146" i="11"/>
  <c r="BL146" i="11"/>
  <c r="BK146" i="11"/>
  <c r="BJ146" i="11"/>
  <c r="BI146" i="11"/>
  <c r="BH146" i="11"/>
  <c r="BG146" i="11"/>
  <c r="BF146" i="11"/>
  <c r="BE146" i="11"/>
  <c r="BD146" i="11"/>
  <c r="BC146" i="11"/>
  <c r="BB146" i="11"/>
  <c r="BA146" i="11"/>
  <c r="AZ146" i="11"/>
  <c r="AY146" i="11"/>
  <c r="AX146" i="11"/>
  <c r="AW146" i="11"/>
  <c r="AV146" i="11"/>
  <c r="AU146" i="11"/>
  <c r="AT146" i="11"/>
  <c r="AS146" i="11"/>
  <c r="AR146" i="11"/>
  <c r="AQ146" i="11"/>
  <c r="AP146" i="11"/>
  <c r="AO146" i="11"/>
  <c r="AN146" i="11"/>
  <c r="AM146" i="11"/>
  <c r="AK146" i="11"/>
  <c r="AJ146" i="11"/>
  <c r="AI146" i="11"/>
  <c r="AH146" i="11"/>
  <c r="AF146" i="11"/>
  <c r="AE146" i="11"/>
  <c r="AD146" i="11"/>
  <c r="AC146" i="11"/>
  <c r="AB146" i="11"/>
  <c r="AA146" i="11"/>
  <c r="Z146" i="11"/>
  <c r="Y146" i="11"/>
  <c r="X146" i="11"/>
  <c r="W146" i="11"/>
  <c r="D146" i="11"/>
  <c r="C146" i="11"/>
  <c r="B146" i="11"/>
  <c r="CM145" i="11"/>
  <c r="CL145" i="11"/>
  <c r="CK145" i="11"/>
  <c r="CJ145" i="11"/>
  <c r="CI145" i="11"/>
  <c r="CH145" i="11"/>
  <c r="CG145" i="11"/>
  <c r="CF145" i="11"/>
  <c r="CE145" i="11"/>
  <c r="CD145" i="11"/>
  <c r="CC145" i="11"/>
  <c r="CB145" i="11"/>
  <c r="CA145" i="11"/>
  <c r="BZ145" i="11"/>
  <c r="BY145" i="11"/>
  <c r="BX145" i="11"/>
  <c r="BW145" i="11"/>
  <c r="BV145" i="11"/>
  <c r="BU145" i="11"/>
  <c r="BT145" i="11"/>
  <c r="BS145" i="11"/>
  <c r="BR145" i="11"/>
  <c r="BQ145" i="11"/>
  <c r="BP145" i="11"/>
  <c r="BO145" i="11"/>
  <c r="BN145" i="11"/>
  <c r="BM145" i="11"/>
  <c r="BL145" i="11"/>
  <c r="BK145" i="11"/>
  <c r="BJ145" i="11"/>
  <c r="BI145" i="11"/>
  <c r="BH145" i="11"/>
  <c r="BG145" i="11"/>
  <c r="BF145" i="11"/>
  <c r="BE145" i="11"/>
  <c r="BD145" i="11"/>
  <c r="BC145" i="11"/>
  <c r="BB145" i="11"/>
  <c r="BA145" i="11"/>
  <c r="AZ145" i="11"/>
  <c r="AY145" i="11"/>
  <c r="AX145" i="11"/>
  <c r="AW145" i="11"/>
  <c r="AV145" i="11"/>
  <c r="AU145" i="11"/>
  <c r="AT145" i="11"/>
  <c r="AS145" i="11"/>
  <c r="AR145" i="11"/>
  <c r="AQ145" i="11"/>
  <c r="AP145" i="11"/>
  <c r="AO145" i="11"/>
  <c r="AN145" i="11"/>
  <c r="AM145" i="11"/>
  <c r="AK145" i="11"/>
  <c r="AJ145" i="11"/>
  <c r="AI145" i="11"/>
  <c r="AH145" i="11"/>
  <c r="AF145" i="11"/>
  <c r="AE145" i="11"/>
  <c r="AD145" i="11"/>
  <c r="AC145" i="11"/>
  <c r="AB145" i="11"/>
  <c r="AA145" i="11"/>
  <c r="Z145" i="11"/>
  <c r="Y145" i="11"/>
  <c r="X145" i="11"/>
  <c r="W145" i="11"/>
  <c r="D145" i="11"/>
  <c r="C145" i="11"/>
  <c r="B145" i="11"/>
  <c r="CM144" i="11"/>
  <c r="CL144" i="11"/>
  <c r="CK144" i="11"/>
  <c r="CJ144" i="11"/>
  <c r="CI144" i="11"/>
  <c r="CH144" i="11"/>
  <c r="CG144" i="11"/>
  <c r="CF144" i="11"/>
  <c r="CE144" i="11"/>
  <c r="CD144" i="11"/>
  <c r="CC144" i="11"/>
  <c r="CB144" i="11"/>
  <c r="CA144" i="11"/>
  <c r="BZ144" i="11"/>
  <c r="BY144" i="11"/>
  <c r="BX144" i="11"/>
  <c r="BW144" i="11"/>
  <c r="BV144" i="11"/>
  <c r="BU144" i="11"/>
  <c r="BT144" i="11"/>
  <c r="BS144" i="11"/>
  <c r="BR144" i="11"/>
  <c r="BQ144" i="11"/>
  <c r="BP144" i="11"/>
  <c r="BO144" i="11"/>
  <c r="BN144" i="11"/>
  <c r="BM144" i="11"/>
  <c r="BL144" i="11"/>
  <c r="BK144" i="11"/>
  <c r="BJ144" i="11"/>
  <c r="BI144" i="11"/>
  <c r="BH144" i="11"/>
  <c r="BG144" i="11"/>
  <c r="BF144" i="11"/>
  <c r="BE144" i="11"/>
  <c r="BD144" i="11"/>
  <c r="BC144" i="11"/>
  <c r="BB144" i="11"/>
  <c r="BA144" i="11"/>
  <c r="AZ144" i="11"/>
  <c r="AY144" i="11"/>
  <c r="AX144" i="11"/>
  <c r="AW144" i="11"/>
  <c r="AV144" i="11"/>
  <c r="AU144" i="11"/>
  <c r="AT144" i="11"/>
  <c r="AS144" i="11"/>
  <c r="AR144" i="11"/>
  <c r="AQ144" i="11"/>
  <c r="AP144" i="11"/>
  <c r="AO144" i="11"/>
  <c r="AN144" i="11"/>
  <c r="AM144" i="11"/>
  <c r="AK144" i="11"/>
  <c r="AJ144" i="11"/>
  <c r="AI144" i="11"/>
  <c r="AH144" i="11"/>
  <c r="AF144" i="11"/>
  <c r="AE144" i="11"/>
  <c r="AD144" i="11"/>
  <c r="AC144" i="11"/>
  <c r="AB144" i="11"/>
  <c r="AA144" i="11"/>
  <c r="Z144" i="11"/>
  <c r="Y144" i="11"/>
  <c r="X144" i="11"/>
  <c r="W144" i="11"/>
  <c r="D144" i="11"/>
  <c r="C144" i="11"/>
  <c r="B144" i="11"/>
  <c r="CM143" i="11"/>
  <c r="CL143" i="11"/>
  <c r="CK143" i="11"/>
  <c r="CJ143" i="11"/>
  <c r="CI143" i="11"/>
  <c r="CH143" i="11"/>
  <c r="CG143" i="11"/>
  <c r="CF143" i="11"/>
  <c r="CE143" i="11"/>
  <c r="CD143" i="11"/>
  <c r="CC143" i="11"/>
  <c r="CB143" i="11"/>
  <c r="CA143" i="11"/>
  <c r="BZ143" i="11"/>
  <c r="BY143" i="11"/>
  <c r="BX143" i="11"/>
  <c r="BW143" i="11"/>
  <c r="BV143" i="11"/>
  <c r="BU143" i="11"/>
  <c r="BT143" i="11"/>
  <c r="BS143" i="11"/>
  <c r="BR143" i="11"/>
  <c r="BQ143" i="11"/>
  <c r="BP143" i="11"/>
  <c r="BO143" i="11"/>
  <c r="BN143" i="11"/>
  <c r="BM143" i="11"/>
  <c r="BL143" i="11"/>
  <c r="BK143" i="11"/>
  <c r="BJ143" i="11"/>
  <c r="BI143" i="11"/>
  <c r="BH143" i="11"/>
  <c r="BG143" i="11"/>
  <c r="BF143" i="11"/>
  <c r="BE143" i="11"/>
  <c r="BD143" i="11"/>
  <c r="BC143" i="11"/>
  <c r="BB143" i="11"/>
  <c r="BA143" i="11"/>
  <c r="AZ143" i="11"/>
  <c r="AY143" i="11"/>
  <c r="AX143" i="11"/>
  <c r="AW143" i="11"/>
  <c r="AV143" i="11"/>
  <c r="AU143" i="11"/>
  <c r="AT143" i="11"/>
  <c r="AS143" i="11"/>
  <c r="AR143" i="11"/>
  <c r="AQ143" i="11"/>
  <c r="AP143" i="11"/>
  <c r="AO143" i="11"/>
  <c r="AN143" i="11"/>
  <c r="AM143" i="11"/>
  <c r="AK143" i="11"/>
  <c r="AJ143" i="11"/>
  <c r="AI143" i="11"/>
  <c r="AH143" i="11"/>
  <c r="AF143" i="11"/>
  <c r="AE143" i="11"/>
  <c r="AD143" i="11"/>
  <c r="AC143" i="11"/>
  <c r="AB143" i="11"/>
  <c r="AA143" i="11"/>
  <c r="Z143" i="11"/>
  <c r="Y143" i="11"/>
  <c r="X143" i="11"/>
  <c r="W143" i="11"/>
  <c r="D143" i="11"/>
  <c r="C143" i="11"/>
  <c r="B143" i="11"/>
  <c r="CM142" i="11"/>
  <c r="CL142" i="11"/>
  <c r="CK142" i="11"/>
  <c r="CJ142" i="11"/>
  <c r="CI142" i="11"/>
  <c r="CH142" i="11"/>
  <c r="CG142" i="11"/>
  <c r="CF142" i="11"/>
  <c r="CD142" i="11"/>
  <c r="CC142" i="11"/>
  <c r="CB142" i="11"/>
  <c r="CA142" i="11"/>
  <c r="BZ142" i="11"/>
  <c r="BY142" i="11"/>
  <c r="BX142" i="11"/>
  <c r="BW142" i="11"/>
  <c r="BV142" i="11"/>
  <c r="BU142" i="11"/>
  <c r="BT142" i="11"/>
  <c r="BS142" i="11"/>
  <c r="BR142" i="11"/>
  <c r="BQ142" i="11"/>
  <c r="BP142" i="11"/>
  <c r="BO142" i="11"/>
  <c r="BN142" i="11"/>
  <c r="BM142" i="11"/>
  <c r="BL142" i="11"/>
  <c r="BK142" i="11"/>
  <c r="BJ142" i="11"/>
  <c r="BI142" i="11"/>
  <c r="BH142" i="11"/>
  <c r="BG142" i="11"/>
  <c r="BF142" i="11"/>
  <c r="BE142" i="11"/>
  <c r="BD142" i="11"/>
  <c r="BC142" i="11"/>
  <c r="BB142" i="11"/>
  <c r="BA142" i="11"/>
  <c r="AZ142" i="11"/>
  <c r="AY142" i="11"/>
  <c r="AX142" i="11"/>
  <c r="AW142" i="11"/>
  <c r="AV142" i="11"/>
  <c r="AU142" i="11"/>
  <c r="AT142" i="11"/>
  <c r="AS142" i="11"/>
  <c r="AR142" i="11"/>
  <c r="AQ142" i="11"/>
  <c r="AP142" i="11"/>
  <c r="AO142" i="11"/>
  <c r="AN142" i="11"/>
  <c r="AM142" i="11"/>
  <c r="AK142" i="11"/>
  <c r="AJ142" i="11"/>
  <c r="AI142" i="11"/>
  <c r="AH142" i="11"/>
  <c r="AF142" i="11"/>
  <c r="AE142" i="11"/>
  <c r="AD142" i="11"/>
  <c r="AC142" i="11"/>
  <c r="AB142" i="11"/>
  <c r="AA142" i="11"/>
  <c r="Z142" i="11"/>
  <c r="Y142" i="11"/>
  <c r="X142" i="11"/>
  <c r="W142" i="11"/>
  <c r="D142" i="11"/>
  <c r="C142" i="11"/>
  <c r="B142" i="11"/>
  <c r="CM141" i="11"/>
  <c r="CL141" i="11"/>
  <c r="CK141" i="11"/>
  <c r="CJ141" i="11"/>
  <c r="CI141" i="11"/>
  <c r="CH141" i="11"/>
  <c r="CG141" i="11"/>
  <c r="CF141" i="11"/>
  <c r="CE141" i="11"/>
  <c r="CD141" i="11"/>
  <c r="CC141" i="11"/>
  <c r="CB141" i="11"/>
  <c r="CA141" i="11"/>
  <c r="BZ141" i="11"/>
  <c r="BY141" i="11"/>
  <c r="BX141" i="11"/>
  <c r="BW141" i="11"/>
  <c r="BV141" i="11"/>
  <c r="BU141" i="11"/>
  <c r="BT141" i="11"/>
  <c r="BS141" i="11"/>
  <c r="BR141" i="11"/>
  <c r="BQ141" i="11"/>
  <c r="BP141" i="11"/>
  <c r="BO141" i="11"/>
  <c r="BN141" i="11"/>
  <c r="BM141" i="11"/>
  <c r="BL141" i="11"/>
  <c r="BK141" i="11"/>
  <c r="BJ141" i="11"/>
  <c r="BI141" i="11"/>
  <c r="BH141" i="11"/>
  <c r="BG141" i="11"/>
  <c r="BF141" i="11"/>
  <c r="BE141" i="11"/>
  <c r="BD141" i="11"/>
  <c r="BC141" i="11"/>
  <c r="BB141" i="11"/>
  <c r="BA141" i="11"/>
  <c r="AZ141" i="11"/>
  <c r="AY141" i="11"/>
  <c r="AX141" i="11"/>
  <c r="AW141" i="11"/>
  <c r="AV141" i="11"/>
  <c r="AU141" i="11"/>
  <c r="AT141" i="11"/>
  <c r="AS141" i="11"/>
  <c r="AR141" i="11"/>
  <c r="AQ141" i="11"/>
  <c r="AP141" i="11"/>
  <c r="AO141" i="11"/>
  <c r="AN141" i="11"/>
  <c r="AM141" i="11"/>
  <c r="AK141" i="11"/>
  <c r="AJ141" i="11"/>
  <c r="AI141" i="11"/>
  <c r="AH141" i="11"/>
  <c r="AF141" i="11"/>
  <c r="AE141" i="11"/>
  <c r="AD141" i="11"/>
  <c r="AC141" i="11"/>
  <c r="AB141" i="11"/>
  <c r="AA141" i="11"/>
  <c r="Z141" i="11"/>
  <c r="Y141" i="11"/>
  <c r="X141" i="11"/>
  <c r="W141" i="11"/>
  <c r="D141" i="11"/>
  <c r="C141" i="11"/>
  <c r="B141" i="11"/>
  <c r="CM140" i="11"/>
  <c r="CL140" i="11"/>
  <c r="CK140" i="11"/>
  <c r="CJ140" i="11"/>
  <c r="CI140" i="11"/>
  <c r="CH140" i="11"/>
  <c r="CG140" i="11"/>
  <c r="CF140" i="11"/>
  <c r="CD140" i="11"/>
  <c r="CC140" i="11"/>
  <c r="CB140" i="11"/>
  <c r="CA140" i="11"/>
  <c r="BZ140" i="11"/>
  <c r="BY140" i="11"/>
  <c r="BX140" i="11"/>
  <c r="BW140" i="11"/>
  <c r="BV140" i="11"/>
  <c r="BU140" i="11"/>
  <c r="BT140" i="11"/>
  <c r="BS140" i="11"/>
  <c r="BR140" i="11"/>
  <c r="BQ140" i="11"/>
  <c r="BP140" i="11"/>
  <c r="BO140" i="11"/>
  <c r="BN140" i="11"/>
  <c r="BM140" i="11"/>
  <c r="BL140" i="11"/>
  <c r="BJ140" i="11"/>
  <c r="BI140" i="11"/>
  <c r="BH140" i="11"/>
  <c r="BG140" i="11"/>
  <c r="BF140" i="11"/>
  <c r="BE140" i="11"/>
  <c r="BD140" i="11"/>
  <c r="BC140" i="11"/>
  <c r="BB140" i="11"/>
  <c r="BA140" i="11"/>
  <c r="AZ140" i="11"/>
  <c r="AY140" i="11"/>
  <c r="AX140" i="11"/>
  <c r="AW140" i="11"/>
  <c r="AV140" i="11"/>
  <c r="AU140" i="11"/>
  <c r="AT140" i="11"/>
  <c r="AS140" i="11"/>
  <c r="AR140" i="11"/>
  <c r="AQ140" i="11"/>
  <c r="AP140" i="11"/>
  <c r="AO140" i="11"/>
  <c r="AN140" i="11"/>
  <c r="AM140" i="11"/>
  <c r="AK140" i="11"/>
  <c r="AJ140" i="11"/>
  <c r="AI140" i="11"/>
  <c r="AH140" i="11"/>
  <c r="AF140" i="11"/>
  <c r="AE140" i="11"/>
  <c r="AD140" i="11"/>
  <c r="AC140" i="11"/>
  <c r="AB140" i="11"/>
  <c r="AA140" i="11"/>
  <c r="Z140" i="11"/>
  <c r="Y140" i="11"/>
  <c r="X140" i="11"/>
  <c r="W140" i="11"/>
  <c r="D140" i="11"/>
  <c r="C140" i="11"/>
  <c r="B140" i="11"/>
  <c r="CM139" i="11"/>
  <c r="CL139" i="11"/>
  <c r="CK139" i="11"/>
  <c r="CJ139" i="11"/>
  <c r="CI139" i="11"/>
  <c r="CH139" i="11"/>
  <c r="CG139" i="11"/>
  <c r="CF139" i="11"/>
  <c r="CD139" i="11"/>
  <c r="CC139" i="11"/>
  <c r="CB139" i="11"/>
  <c r="CA139" i="11"/>
  <c r="BZ139" i="11"/>
  <c r="BY139" i="11"/>
  <c r="BX139" i="11"/>
  <c r="BW139" i="11"/>
  <c r="BV139" i="11"/>
  <c r="BU139" i="11"/>
  <c r="BT139" i="11"/>
  <c r="BS139" i="11"/>
  <c r="BR139" i="11"/>
  <c r="BQ139" i="11"/>
  <c r="BP139" i="11"/>
  <c r="BO139" i="11"/>
  <c r="BN139" i="11"/>
  <c r="BM139" i="11"/>
  <c r="BL139" i="11"/>
  <c r="BK139" i="11"/>
  <c r="BJ139" i="11"/>
  <c r="BI139" i="11"/>
  <c r="BH139" i="11"/>
  <c r="BG139" i="11"/>
  <c r="BF139" i="11"/>
  <c r="BE139" i="11"/>
  <c r="BD139" i="11"/>
  <c r="BC139" i="11"/>
  <c r="BB139" i="11"/>
  <c r="BA139" i="11"/>
  <c r="AZ139" i="11"/>
  <c r="AY139" i="11"/>
  <c r="AX139" i="11"/>
  <c r="AW139" i="11"/>
  <c r="AV139" i="11"/>
  <c r="AU139" i="11"/>
  <c r="AT139" i="11"/>
  <c r="AS139" i="11"/>
  <c r="AR139" i="11"/>
  <c r="AQ139" i="11"/>
  <c r="AP139" i="11"/>
  <c r="AO139" i="11"/>
  <c r="AN139" i="11"/>
  <c r="AM139" i="11"/>
  <c r="AK139" i="11"/>
  <c r="AJ139" i="11"/>
  <c r="AI139" i="11"/>
  <c r="AH139" i="11"/>
  <c r="AF139" i="11"/>
  <c r="AE139" i="11"/>
  <c r="AD139" i="11"/>
  <c r="AC139" i="11"/>
  <c r="AB139" i="11"/>
  <c r="AA139" i="11"/>
  <c r="Z139" i="11"/>
  <c r="Y139" i="11"/>
  <c r="X139" i="11"/>
  <c r="W139" i="11"/>
  <c r="D139" i="11"/>
  <c r="C139" i="11"/>
  <c r="B139" i="11"/>
  <c r="CM138" i="11"/>
  <c r="CL138" i="11"/>
  <c r="CK138" i="11"/>
  <c r="CJ138" i="11"/>
  <c r="CI138" i="11"/>
  <c r="CH138" i="11"/>
  <c r="CG138" i="11"/>
  <c r="CF138" i="11"/>
  <c r="CD138" i="11"/>
  <c r="CC138" i="11"/>
  <c r="CB138" i="11"/>
  <c r="CA138" i="11"/>
  <c r="BZ138" i="11"/>
  <c r="BY138" i="11"/>
  <c r="BX138" i="11"/>
  <c r="BW138" i="11"/>
  <c r="BV138" i="11"/>
  <c r="BU138" i="11"/>
  <c r="BT138" i="11"/>
  <c r="BS138" i="11"/>
  <c r="BR138" i="11"/>
  <c r="BQ138" i="11"/>
  <c r="BP138" i="11"/>
  <c r="BO138" i="11"/>
  <c r="BN138" i="11"/>
  <c r="BM138" i="11"/>
  <c r="BL138" i="11"/>
  <c r="BK138" i="11"/>
  <c r="BJ138" i="11"/>
  <c r="BI138" i="11"/>
  <c r="BH138" i="11"/>
  <c r="BG138" i="11"/>
  <c r="BF138" i="11"/>
  <c r="BE138" i="11"/>
  <c r="BD138" i="11"/>
  <c r="BC138" i="11"/>
  <c r="BB138" i="11"/>
  <c r="BA138" i="11"/>
  <c r="AZ138" i="11"/>
  <c r="AY138" i="11"/>
  <c r="AX138" i="11"/>
  <c r="AW138" i="11"/>
  <c r="AV138" i="11"/>
  <c r="AU138" i="11"/>
  <c r="AT138" i="11"/>
  <c r="AS138" i="11"/>
  <c r="AR138" i="11"/>
  <c r="AQ138" i="11"/>
  <c r="AP138" i="11"/>
  <c r="AO138" i="11"/>
  <c r="AN138" i="11"/>
  <c r="AM138" i="11"/>
  <c r="AK138" i="11"/>
  <c r="AJ138" i="11"/>
  <c r="AI138" i="11"/>
  <c r="AH138" i="11"/>
  <c r="AF138" i="11"/>
  <c r="AE138" i="11"/>
  <c r="AC138" i="11"/>
  <c r="AB138" i="11"/>
  <c r="AA138" i="11"/>
  <c r="Z138" i="11"/>
  <c r="Y138" i="11"/>
  <c r="X138" i="11"/>
  <c r="W138" i="11"/>
  <c r="D138" i="11"/>
  <c r="C138" i="11"/>
  <c r="B138" i="11"/>
  <c r="CM137" i="11"/>
  <c r="CL137" i="11"/>
  <c r="CK137" i="11"/>
  <c r="CJ137" i="11"/>
  <c r="CI137" i="11"/>
  <c r="CH137" i="11"/>
  <c r="CG137" i="11"/>
  <c r="CE137" i="11"/>
  <c r="CD137" i="11"/>
  <c r="CC137" i="11"/>
  <c r="CB137" i="11"/>
  <c r="CA137" i="11"/>
  <c r="BZ137" i="11"/>
  <c r="BY137" i="11"/>
  <c r="BX137" i="11"/>
  <c r="BW137" i="11"/>
  <c r="BV137" i="11"/>
  <c r="BU137" i="11"/>
  <c r="BT137" i="11"/>
  <c r="BS137" i="11"/>
  <c r="BR137" i="11"/>
  <c r="BQ137" i="11"/>
  <c r="BP137" i="11"/>
  <c r="BO137" i="11"/>
  <c r="BN137" i="11"/>
  <c r="BM137" i="11"/>
  <c r="BL137" i="11"/>
  <c r="BJ137" i="11"/>
  <c r="BI137" i="11"/>
  <c r="BH137" i="11"/>
  <c r="BG137" i="11"/>
  <c r="BF137" i="11"/>
  <c r="BE137" i="11"/>
  <c r="BD137" i="11"/>
  <c r="BC137" i="11"/>
  <c r="BB137" i="11"/>
  <c r="BA137" i="11"/>
  <c r="AZ137" i="11"/>
  <c r="AY137" i="11"/>
  <c r="AX137" i="11"/>
  <c r="AW137" i="11"/>
  <c r="AV137" i="11"/>
  <c r="AU137" i="11"/>
  <c r="AT137" i="11"/>
  <c r="AS137" i="11"/>
  <c r="AR137" i="11"/>
  <c r="AQ137" i="11"/>
  <c r="AP137" i="11"/>
  <c r="AO137" i="11"/>
  <c r="AN137" i="11"/>
  <c r="AM137" i="11"/>
  <c r="AK137" i="11"/>
  <c r="AJ137" i="11"/>
  <c r="AI137" i="11"/>
  <c r="AH137" i="11"/>
  <c r="AE137" i="11"/>
  <c r="AD137" i="11"/>
  <c r="AC137" i="11"/>
  <c r="AB137" i="11"/>
  <c r="AA137" i="11"/>
  <c r="Z137" i="11"/>
  <c r="Y137" i="11"/>
  <c r="X137" i="11"/>
  <c r="W137" i="11"/>
  <c r="D137" i="11"/>
  <c r="C137" i="11"/>
  <c r="B137" i="11"/>
  <c r="CM136" i="11"/>
  <c r="CL136" i="11"/>
  <c r="CK136" i="11"/>
  <c r="CJ136" i="11"/>
  <c r="CI136" i="11"/>
  <c r="CH136" i="11"/>
  <c r="CG136" i="11"/>
  <c r="CF136" i="11"/>
  <c r="CE136" i="11"/>
  <c r="CD136" i="11"/>
  <c r="CC136" i="11"/>
  <c r="CB136" i="11"/>
  <c r="CA136" i="11"/>
  <c r="BZ136" i="11"/>
  <c r="BY136" i="11"/>
  <c r="BX136" i="11"/>
  <c r="BW136" i="11"/>
  <c r="BV136" i="11"/>
  <c r="BU136" i="11"/>
  <c r="BT136" i="11"/>
  <c r="BS136" i="11"/>
  <c r="BR136" i="11"/>
  <c r="BQ136" i="11"/>
  <c r="BP136" i="11"/>
  <c r="BO136" i="11"/>
  <c r="BN136" i="11"/>
  <c r="BM136" i="11"/>
  <c r="BL136" i="11"/>
  <c r="BK136" i="11"/>
  <c r="BJ136" i="11"/>
  <c r="BI136" i="11"/>
  <c r="BH136" i="11"/>
  <c r="BG136" i="11"/>
  <c r="BF136" i="11"/>
  <c r="BE136" i="11"/>
  <c r="BD136" i="11"/>
  <c r="BC136" i="11"/>
  <c r="BB136" i="11"/>
  <c r="BA136" i="11"/>
  <c r="AZ136" i="11"/>
  <c r="AY136" i="11"/>
  <c r="AX136" i="11"/>
  <c r="AW136" i="11"/>
  <c r="AV136" i="11"/>
  <c r="AU136" i="11"/>
  <c r="AT136" i="11"/>
  <c r="AS136" i="11"/>
  <c r="AR136" i="11"/>
  <c r="AQ136" i="11"/>
  <c r="AP136" i="11"/>
  <c r="AO136" i="11"/>
  <c r="AN136" i="11"/>
  <c r="AM136" i="11"/>
  <c r="AK136" i="11"/>
  <c r="AJ136" i="11"/>
  <c r="AI136" i="11"/>
  <c r="AH136" i="11"/>
  <c r="AF136" i="11"/>
  <c r="AE136" i="11"/>
  <c r="AD136" i="11"/>
  <c r="AC136" i="11"/>
  <c r="AB136" i="11"/>
  <c r="AA136" i="11"/>
  <c r="Z136" i="11"/>
  <c r="Y136" i="11"/>
  <c r="X136" i="11"/>
  <c r="W136" i="11"/>
  <c r="D136" i="11"/>
  <c r="C136" i="11"/>
  <c r="B136" i="11"/>
  <c r="CM135" i="11"/>
  <c r="CL135" i="11"/>
  <c r="CK135" i="11"/>
  <c r="CJ135" i="11"/>
  <c r="CI135" i="11"/>
  <c r="CH135" i="11"/>
  <c r="CG135" i="11"/>
  <c r="CF135" i="11"/>
  <c r="CE135" i="11"/>
  <c r="CD135" i="11"/>
  <c r="CC135" i="11"/>
  <c r="CB135" i="11"/>
  <c r="CA135" i="11"/>
  <c r="BZ135" i="11"/>
  <c r="BY135" i="11"/>
  <c r="BX135" i="11"/>
  <c r="BW135" i="11"/>
  <c r="BV135" i="11"/>
  <c r="BU135" i="11"/>
  <c r="BT135" i="11"/>
  <c r="BS135" i="11"/>
  <c r="BR135" i="11"/>
  <c r="BQ135" i="11"/>
  <c r="BP135" i="11"/>
  <c r="BO135" i="11"/>
  <c r="BN135" i="11"/>
  <c r="BM135" i="11"/>
  <c r="BL135" i="11"/>
  <c r="BK135" i="11"/>
  <c r="BJ135" i="11"/>
  <c r="BI135" i="11"/>
  <c r="BH135" i="11"/>
  <c r="BF135" i="11"/>
  <c r="BE135" i="11"/>
  <c r="BD135" i="11"/>
  <c r="BC135" i="11"/>
  <c r="BB135" i="11"/>
  <c r="BA135" i="11"/>
  <c r="AZ135" i="11"/>
  <c r="AY135" i="11"/>
  <c r="AX135" i="11"/>
  <c r="AW135" i="11"/>
  <c r="AV135" i="11"/>
  <c r="AU135" i="11"/>
  <c r="AT135" i="11"/>
  <c r="AS135" i="11"/>
  <c r="AR135" i="11"/>
  <c r="AQ135" i="11"/>
  <c r="AP135" i="11"/>
  <c r="AO135" i="11"/>
  <c r="AN135" i="11"/>
  <c r="AM135" i="11"/>
  <c r="AK135" i="11"/>
  <c r="AJ135" i="11"/>
  <c r="AI135" i="11"/>
  <c r="AH135" i="11"/>
  <c r="AF135" i="11"/>
  <c r="AE135" i="11"/>
  <c r="AD135" i="11"/>
  <c r="AC135" i="11"/>
  <c r="AB135" i="11"/>
  <c r="AA135" i="11"/>
  <c r="Z135" i="11"/>
  <c r="Y135" i="11"/>
  <c r="X135" i="11"/>
  <c r="W135" i="11"/>
  <c r="D135" i="11"/>
  <c r="C135" i="11"/>
  <c r="B135" i="11"/>
  <c r="CM134" i="11"/>
  <c r="CL134" i="11"/>
  <c r="CK134" i="11"/>
  <c r="CJ134" i="11"/>
  <c r="CI134" i="11"/>
  <c r="CH134" i="11"/>
  <c r="CG134" i="11"/>
  <c r="CF134" i="11"/>
  <c r="CE134" i="11"/>
  <c r="CD134" i="11"/>
  <c r="CC134" i="11"/>
  <c r="CB134" i="11"/>
  <c r="CA134" i="11"/>
  <c r="BZ134" i="11"/>
  <c r="BY134" i="11"/>
  <c r="BX134" i="11"/>
  <c r="BW134" i="11"/>
  <c r="BV134" i="11"/>
  <c r="BU134" i="11"/>
  <c r="BT134" i="11"/>
  <c r="BS134" i="11"/>
  <c r="BR134" i="11"/>
  <c r="BQ134" i="11"/>
  <c r="BP134" i="11"/>
  <c r="BO134" i="11"/>
  <c r="BN134" i="11"/>
  <c r="BM134" i="11"/>
  <c r="BL134" i="11"/>
  <c r="BK134" i="11"/>
  <c r="BJ134" i="11"/>
  <c r="BI134" i="11"/>
  <c r="BH134" i="11"/>
  <c r="BG134" i="11"/>
  <c r="BF134" i="11"/>
  <c r="BE134" i="11"/>
  <c r="BD134" i="11"/>
  <c r="BC134" i="11"/>
  <c r="BB134" i="11"/>
  <c r="BA134" i="11"/>
  <c r="AZ134" i="11"/>
  <c r="AY134" i="11"/>
  <c r="AX134" i="11"/>
  <c r="AW134" i="11"/>
  <c r="AV134" i="11"/>
  <c r="AT134" i="11"/>
  <c r="AS134" i="11"/>
  <c r="AR134" i="11"/>
  <c r="AQ134" i="11"/>
  <c r="AP134" i="11"/>
  <c r="AO134" i="11"/>
  <c r="AN134" i="11"/>
  <c r="AM134" i="11"/>
  <c r="AK134" i="11"/>
  <c r="AJ134" i="11"/>
  <c r="AI134" i="11"/>
  <c r="AH134" i="11"/>
  <c r="AF134" i="11"/>
  <c r="AE134" i="11"/>
  <c r="AD134" i="11"/>
  <c r="AC134" i="11"/>
  <c r="AB134" i="11"/>
  <c r="AA134" i="11"/>
  <c r="Z134" i="11"/>
  <c r="Y134" i="11"/>
  <c r="X134" i="11"/>
  <c r="W134" i="11"/>
  <c r="D134" i="11"/>
  <c r="C134" i="11"/>
  <c r="B134" i="11"/>
  <c r="CM133" i="11"/>
  <c r="CL133" i="11"/>
  <c r="CJ133" i="11"/>
  <c r="CI133" i="11"/>
  <c r="CH133" i="11"/>
  <c r="CG133" i="11"/>
  <c r="CF133" i="11"/>
  <c r="CE133" i="11"/>
  <c r="CD133" i="11"/>
  <c r="CC133" i="11"/>
  <c r="CB133" i="11"/>
  <c r="CA133" i="11"/>
  <c r="BZ133" i="11"/>
  <c r="BY133" i="11"/>
  <c r="BX133" i="11"/>
  <c r="BW133" i="11"/>
  <c r="BV133" i="11"/>
  <c r="BU133" i="11"/>
  <c r="BT133" i="11"/>
  <c r="BS133" i="11"/>
  <c r="BR133" i="11"/>
  <c r="BQ133" i="11"/>
  <c r="BP133" i="11"/>
  <c r="BO133" i="11"/>
  <c r="BN133" i="11"/>
  <c r="BM133" i="11"/>
  <c r="BL133" i="11"/>
  <c r="BK133" i="11"/>
  <c r="BJ133" i="11"/>
  <c r="BI133" i="11"/>
  <c r="BH133" i="11"/>
  <c r="BG133" i="11"/>
  <c r="BF133" i="11"/>
  <c r="BE133" i="11"/>
  <c r="BD133" i="11"/>
  <c r="BC133" i="11"/>
  <c r="BB133" i="11"/>
  <c r="BA133" i="11"/>
  <c r="AZ133" i="11"/>
  <c r="AY133" i="11"/>
  <c r="AX133" i="11"/>
  <c r="AW133" i="11"/>
  <c r="AV133" i="11"/>
  <c r="AU133" i="11"/>
  <c r="AT133" i="11"/>
  <c r="AS133" i="11"/>
  <c r="AR133" i="11"/>
  <c r="AQ133" i="11"/>
  <c r="AP133" i="11"/>
  <c r="AO133" i="11"/>
  <c r="AN133" i="11"/>
  <c r="AM133" i="11"/>
  <c r="AK133" i="11"/>
  <c r="AJ133" i="11"/>
  <c r="AI133" i="11"/>
  <c r="AH133" i="11"/>
  <c r="AF133" i="11"/>
  <c r="AE133" i="11"/>
  <c r="AD133" i="11"/>
  <c r="AC133" i="11"/>
  <c r="AB133" i="11"/>
  <c r="AA133" i="11"/>
  <c r="Z133" i="11"/>
  <c r="Y133" i="11"/>
  <c r="X133" i="11"/>
  <c r="W133" i="11"/>
  <c r="D133" i="11"/>
  <c r="C133" i="11"/>
  <c r="B133" i="11"/>
  <c r="CM132" i="11"/>
  <c r="CL132" i="11"/>
  <c r="CK132" i="11"/>
  <c r="CJ132" i="11"/>
  <c r="CI132" i="11"/>
  <c r="CH132" i="11"/>
  <c r="CG132" i="11"/>
  <c r="CF132" i="11"/>
  <c r="CE132" i="11"/>
  <c r="CD132" i="11"/>
  <c r="CC132" i="11"/>
  <c r="CB132" i="11"/>
  <c r="CA132" i="11"/>
  <c r="BZ132" i="11"/>
  <c r="BY132" i="11"/>
  <c r="BX132" i="11"/>
  <c r="BW132" i="11"/>
  <c r="BV132" i="11"/>
  <c r="BU132" i="11"/>
  <c r="BT132" i="11"/>
  <c r="BS132" i="11"/>
  <c r="BR132" i="11"/>
  <c r="BQ132" i="11"/>
  <c r="BP132" i="11"/>
  <c r="BO132" i="11"/>
  <c r="BN132" i="11"/>
  <c r="BM132" i="11"/>
  <c r="BL132" i="11"/>
  <c r="BK132" i="11"/>
  <c r="BJ132" i="11"/>
  <c r="BI132" i="11"/>
  <c r="BH132" i="11"/>
  <c r="BG132" i="11"/>
  <c r="BF132" i="11"/>
  <c r="BE132" i="11"/>
  <c r="BD132" i="11"/>
  <c r="BC132" i="11"/>
  <c r="BB132" i="11"/>
  <c r="BA132" i="11"/>
  <c r="AZ132" i="11"/>
  <c r="AY132" i="11"/>
  <c r="AX132" i="11"/>
  <c r="AW132" i="11"/>
  <c r="AV132" i="11"/>
  <c r="AU132" i="11"/>
  <c r="AT132" i="11"/>
  <c r="AS132" i="11"/>
  <c r="AR132" i="11"/>
  <c r="AQ132" i="11"/>
  <c r="AP132" i="11"/>
  <c r="AO132" i="11"/>
  <c r="AN132" i="11"/>
  <c r="AM132" i="11"/>
  <c r="AK132" i="11"/>
  <c r="AJ132" i="11"/>
  <c r="AI132" i="11"/>
  <c r="AH132" i="11"/>
  <c r="AF132" i="11"/>
  <c r="AE132" i="11"/>
  <c r="AD132" i="11"/>
  <c r="AC132" i="11"/>
  <c r="AB132" i="11"/>
  <c r="AA132" i="11"/>
  <c r="Z132" i="11"/>
  <c r="Y132" i="11"/>
  <c r="X132" i="11"/>
  <c r="W132" i="11"/>
  <c r="D132" i="11"/>
  <c r="C132" i="11"/>
  <c r="B132" i="11"/>
  <c r="CM131" i="11"/>
  <c r="CL131" i="11"/>
  <c r="CK131" i="11"/>
  <c r="CJ131" i="11"/>
  <c r="CI131" i="11"/>
  <c r="CH131" i="11"/>
  <c r="CG131" i="11"/>
  <c r="CF131" i="11"/>
  <c r="CE131" i="11"/>
  <c r="CD131" i="11"/>
  <c r="CC131" i="11"/>
  <c r="CB131" i="11"/>
  <c r="CA131" i="11"/>
  <c r="BZ131" i="11"/>
  <c r="BY131" i="11"/>
  <c r="BX131" i="11"/>
  <c r="BW131" i="11"/>
  <c r="BV131" i="11"/>
  <c r="BU131" i="11"/>
  <c r="BT131" i="11"/>
  <c r="BS131" i="11"/>
  <c r="BR131" i="11"/>
  <c r="BQ131" i="11"/>
  <c r="BP131" i="11"/>
  <c r="BO131" i="11"/>
  <c r="BN131" i="11"/>
  <c r="BM131" i="11"/>
  <c r="BL131" i="11"/>
  <c r="BK131" i="11"/>
  <c r="BJ131" i="11"/>
  <c r="BI131" i="11"/>
  <c r="BH131" i="11"/>
  <c r="BG131" i="11"/>
  <c r="BF131" i="11"/>
  <c r="BE131" i="11"/>
  <c r="BD131" i="11"/>
  <c r="BC131" i="11"/>
  <c r="BB131" i="11"/>
  <c r="BA131" i="11"/>
  <c r="AZ131" i="11"/>
  <c r="AY131" i="11"/>
  <c r="AX131" i="11"/>
  <c r="AW131" i="11"/>
  <c r="AV131" i="11"/>
  <c r="AU131" i="11"/>
  <c r="AT131" i="11"/>
  <c r="AS131" i="11"/>
  <c r="AR131" i="11"/>
  <c r="AQ131" i="11"/>
  <c r="AP131" i="11"/>
  <c r="AO131" i="11"/>
  <c r="AN131" i="11"/>
  <c r="AM131" i="11"/>
  <c r="AK131" i="11"/>
  <c r="AJ131" i="11"/>
  <c r="AI131" i="11"/>
  <c r="AH131" i="11"/>
  <c r="AF131" i="11"/>
  <c r="AE131" i="11"/>
  <c r="AD131" i="11"/>
  <c r="AC131" i="11"/>
  <c r="AB131" i="11"/>
  <c r="AA131" i="11"/>
  <c r="Z131" i="11"/>
  <c r="Y131" i="11"/>
  <c r="X131" i="11"/>
  <c r="W131" i="11"/>
  <c r="D131" i="11"/>
  <c r="C131" i="11"/>
  <c r="B131" i="11"/>
  <c r="CM130" i="11"/>
  <c r="CL130" i="11"/>
  <c r="CK130" i="11"/>
  <c r="CJ130" i="11"/>
  <c r="CI130" i="11"/>
  <c r="CH130" i="11"/>
  <c r="CG130" i="11"/>
  <c r="CF130" i="11"/>
  <c r="CE130" i="11"/>
  <c r="CD130" i="11"/>
  <c r="CC130" i="11"/>
  <c r="CB130" i="11"/>
  <c r="CA130" i="11"/>
  <c r="BZ130" i="11"/>
  <c r="BY130" i="11"/>
  <c r="BX130" i="11"/>
  <c r="BW130" i="11"/>
  <c r="BV130" i="11"/>
  <c r="BU130" i="11"/>
  <c r="BT130" i="11"/>
  <c r="BS130" i="11"/>
  <c r="BR130" i="11"/>
  <c r="BQ130" i="11"/>
  <c r="BP130" i="11"/>
  <c r="BO130" i="11"/>
  <c r="BN130" i="11"/>
  <c r="BM130" i="11"/>
  <c r="BL130" i="11"/>
  <c r="BK130" i="11"/>
  <c r="BJ130" i="11"/>
  <c r="BI130" i="11"/>
  <c r="BH130" i="11"/>
  <c r="BG130" i="11"/>
  <c r="BF130" i="11"/>
  <c r="BE130" i="11"/>
  <c r="BD130" i="11"/>
  <c r="BC130" i="11"/>
  <c r="BB130" i="11"/>
  <c r="BA130" i="11"/>
  <c r="AZ130" i="11"/>
  <c r="AY130" i="11"/>
  <c r="AX130" i="11"/>
  <c r="AW130" i="11"/>
  <c r="AV130" i="11"/>
  <c r="AU130" i="11"/>
  <c r="AT130" i="11"/>
  <c r="AS130" i="11"/>
  <c r="AR130" i="11"/>
  <c r="AQ130" i="11"/>
  <c r="AP130" i="11"/>
  <c r="AO130" i="11"/>
  <c r="AN130" i="11"/>
  <c r="AM130" i="11"/>
  <c r="AK130" i="11"/>
  <c r="AJ130" i="11"/>
  <c r="AI130" i="11"/>
  <c r="AH130" i="11"/>
  <c r="AF130" i="11"/>
  <c r="AE130" i="11"/>
  <c r="AD130" i="11"/>
  <c r="AC130" i="11"/>
  <c r="AB130" i="11"/>
  <c r="AA130" i="11"/>
  <c r="Z130" i="11"/>
  <c r="Y130" i="11"/>
  <c r="X130" i="11"/>
  <c r="W130" i="11"/>
  <c r="D130" i="11"/>
  <c r="C130" i="11"/>
  <c r="B130" i="11"/>
  <c r="CM129" i="11"/>
  <c r="CL129" i="11"/>
  <c r="CK129" i="11"/>
  <c r="CJ129" i="11"/>
  <c r="CI129" i="11"/>
  <c r="CH129" i="11"/>
  <c r="CG129" i="11"/>
  <c r="CF129" i="11"/>
  <c r="CE129" i="11"/>
  <c r="CD129" i="11"/>
  <c r="CC129" i="11"/>
  <c r="CB129" i="11"/>
  <c r="CA129" i="11"/>
  <c r="BZ129" i="11"/>
  <c r="BY129" i="11"/>
  <c r="BX129" i="11"/>
  <c r="BW129" i="11"/>
  <c r="BV129" i="11"/>
  <c r="BU129" i="11"/>
  <c r="BT129" i="11"/>
  <c r="BS129" i="11"/>
  <c r="BR129" i="11"/>
  <c r="BQ129" i="11"/>
  <c r="BP129" i="11"/>
  <c r="BO129" i="11"/>
  <c r="BN129" i="11"/>
  <c r="BM129" i="11"/>
  <c r="BL129" i="11"/>
  <c r="BK129" i="11"/>
  <c r="BJ129" i="11"/>
  <c r="BI129" i="11"/>
  <c r="BH129" i="11"/>
  <c r="BG129" i="11"/>
  <c r="BF129" i="11"/>
  <c r="BE129" i="11"/>
  <c r="BD129" i="11"/>
  <c r="BC129" i="11"/>
  <c r="BB129" i="11"/>
  <c r="BA129" i="11"/>
  <c r="AZ129" i="11"/>
  <c r="AY129" i="11"/>
  <c r="AX129" i="11"/>
  <c r="AW129" i="11"/>
  <c r="AV129" i="11"/>
  <c r="AU129" i="11"/>
  <c r="AT129" i="11"/>
  <c r="AS129" i="11"/>
  <c r="AR129" i="11"/>
  <c r="AQ129" i="11"/>
  <c r="AP129" i="11"/>
  <c r="AO129" i="11"/>
  <c r="AN129" i="11"/>
  <c r="AM129" i="11"/>
  <c r="AK129" i="11"/>
  <c r="AJ129" i="11"/>
  <c r="AI129" i="11"/>
  <c r="AH129" i="11"/>
  <c r="AF129" i="11"/>
  <c r="AE129" i="11"/>
  <c r="AD129" i="11"/>
  <c r="AC129" i="11"/>
  <c r="AB129" i="11"/>
  <c r="AA129" i="11"/>
  <c r="Z129" i="11"/>
  <c r="Y129" i="11"/>
  <c r="X129" i="11"/>
  <c r="W129" i="11"/>
  <c r="D129" i="11"/>
  <c r="C129" i="11"/>
  <c r="B129" i="11"/>
  <c r="CM128" i="11"/>
  <c r="CL128" i="11"/>
  <c r="CK128" i="11"/>
  <c r="CJ128" i="11"/>
  <c r="CI128" i="11"/>
  <c r="CH128" i="11"/>
  <c r="CG128" i="11"/>
  <c r="CF128" i="11"/>
  <c r="CE128" i="11"/>
  <c r="CD128" i="11"/>
  <c r="CC128" i="11"/>
  <c r="CB128" i="11"/>
  <c r="CA128" i="11"/>
  <c r="BZ128" i="11"/>
  <c r="BY128" i="11"/>
  <c r="BX128" i="11"/>
  <c r="BW128" i="11"/>
  <c r="BV128" i="11"/>
  <c r="BU128" i="11"/>
  <c r="BT128" i="11"/>
  <c r="BS128" i="11"/>
  <c r="BR128" i="11"/>
  <c r="BQ128" i="11"/>
  <c r="BP128" i="11"/>
  <c r="BO128" i="11"/>
  <c r="BN128" i="11"/>
  <c r="BM128" i="11"/>
  <c r="BL128" i="11"/>
  <c r="BK128" i="11"/>
  <c r="BJ128" i="11"/>
  <c r="BI128" i="11"/>
  <c r="BH128" i="11"/>
  <c r="BG128" i="11"/>
  <c r="BF128" i="11"/>
  <c r="BE128" i="11"/>
  <c r="BD128" i="11"/>
  <c r="BC128" i="11"/>
  <c r="BB128" i="11"/>
  <c r="BA128" i="11"/>
  <c r="AZ128" i="11"/>
  <c r="AY128" i="11"/>
  <c r="AX128" i="11"/>
  <c r="AW128" i="11"/>
  <c r="AV128" i="11"/>
  <c r="AU128" i="11"/>
  <c r="AT128" i="11"/>
  <c r="AS128" i="11"/>
  <c r="AR128" i="11"/>
  <c r="AQ128" i="11"/>
  <c r="AP128" i="11"/>
  <c r="AO128" i="11"/>
  <c r="AN128" i="11"/>
  <c r="AM128" i="11"/>
  <c r="AK128" i="11"/>
  <c r="AJ128" i="11"/>
  <c r="AI128" i="11"/>
  <c r="AH128" i="11"/>
  <c r="AF128" i="11"/>
  <c r="AE128" i="11"/>
  <c r="AD128" i="11"/>
  <c r="AC128" i="11"/>
  <c r="AB128" i="11"/>
  <c r="AA128" i="11"/>
  <c r="Z128" i="11"/>
  <c r="Y128" i="11"/>
  <c r="X128" i="11"/>
  <c r="W128" i="11"/>
  <c r="D128" i="11"/>
  <c r="C128" i="11"/>
  <c r="B128" i="11"/>
  <c r="CM127" i="11"/>
  <c r="CL127" i="11"/>
  <c r="CK127" i="11"/>
  <c r="CJ127" i="11"/>
  <c r="CI127" i="11"/>
  <c r="CH127" i="11"/>
  <c r="CG127" i="11"/>
  <c r="CF127" i="11"/>
  <c r="CE127" i="11"/>
  <c r="CD127" i="11"/>
  <c r="CC127" i="11"/>
  <c r="CB127" i="11"/>
  <c r="CA127" i="11"/>
  <c r="BZ127" i="11"/>
  <c r="BY127" i="11"/>
  <c r="BX127" i="11"/>
  <c r="BW127" i="11"/>
  <c r="BV127" i="11"/>
  <c r="BU127" i="11"/>
  <c r="BT127" i="11"/>
  <c r="BS127" i="11"/>
  <c r="BR127" i="11"/>
  <c r="BQ127" i="11"/>
  <c r="BP127" i="11"/>
  <c r="BO127" i="11"/>
  <c r="BN127" i="11"/>
  <c r="BM127" i="11"/>
  <c r="BL127" i="11"/>
  <c r="BK127" i="11"/>
  <c r="BJ127" i="11"/>
  <c r="BI127" i="11"/>
  <c r="BH127" i="11"/>
  <c r="BG127" i="11"/>
  <c r="BF127" i="11"/>
  <c r="BE127" i="11"/>
  <c r="BD127" i="11"/>
  <c r="BC127" i="11"/>
  <c r="BB127" i="11"/>
  <c r="BA127" i="11"/>
  <c r="AZ127" i="11"/>
  <c r="AY127" i="11"/>
  <c r="AX127" i="11"/>
  <c r="AW127" i="11"/>
  <c r="AV127" i="11"/>
  <c r="AU127" i="11"/>
  <c r="AT127" i="11"/>
  <c r="AS127" i="11"/>
  <c r="AR127" i="11"/>
  <c r="AQ127" i="11"/>
  <c r="AP127" i="11"/>
  <c r="AO127" i="11"/>
  <c r="AN127" i="11"/>
  <c r="AM127" i="11"/>
  <c r="AK127" i="11"/>
  <c r="AJ127" i="11"/>
  <c r="AI127" i="11"/>
  <c r="AH127" i="11"/>
  <c r="AF127" i="11"/>
  <c r="AE127" i="11"/>
  <c r="AD127" i="11"/>
  <c r="AC127" i="11"/>
  <c r="AB127" i="11"/>
  <c r="AA127" i="11"/>
  <c r="Z127" i="11"/>
  <c r="Y127" i="11"/>
  <c r="X127" i="11"/>
  <c r="W127" i="11"/>
  <c r="D127" i="11"/>
  <c r="C127" i="11"/>
  <c r="B127" i="11"/>
  <c r="CM126" i="11"/>
  <c r="CL126" i="11"/>
  <c r="CK126" i="11"/>
  <c r="CJ126" i="11"/>
  <c r="CI126" i="11"/>
  <c r="CH126" i="11"/>
  <c r="CG126" i="11"/>
  <c r="CF126" i="11"/>
  <c r="CE126" i="11"/>
  <c r="CD126" i="11"/>
  <c r="CC126" i="11"/>
  <c r="CB126" i="11"/>
  <c r="CA126" i="11"/>
  <c r="BZ126" i="11"/>
  <c r="BY126" i="11"/>
  <c r="BX126" i="11"/>
  <c r="BW126" i="11"/>
  <c r="BV126" i="11"/>
  <c r="BU126" i="11"/>
  <c r="BT126" i="11"/>
  <c r="BS126" i="11"/>
  <c r="BR126" i="11"/>
  <c r="BQ126" i="11"/>
  <c r="BP126" i="11"/>
  <c r="BO126" i="11"/>
  <c r="BN126" i="11"/>
  <c r="BM126" i="11"/>
  <c r="BL126" i="11"/>
  <c r="BK126" i="11"/>
  <c r="BJ126" i="11"/>
  <c r="BI126" i="11"/>
  <c r="BH126" i="11"/>
  <c r="BG126" i="11"/>
  <c r="BF126" i="11"/>
  <c r="BE126" i="11"/>
  <c r="BD126" i="11"/>
  <c r="BC126" i="11"/>
  <c r="BB126" i="11"/>
  <c r="BA126" i="11"/>
  <c r="AZ126" i="11"/>
  <c r="AY126" i="11"/>
  <c r="AX126" i="11"/>
  <c r="AW126" i="11"/>
  <c r="AV126" i="11"/>
  <c r="AU126" i="11"/>
  <c r="AT126" i="11"/>
  <c r="AS126" i="11"/>
  <c r="AR126" i="11"/>
  <c r="AQ126" i="11"/>
  <c r="AP126" i="11"/>
  <c r="AO126" i="11"/>
  <c r="AN126" i="11"/>
  <c r="AM126" i="11"/>
  <c r="AK126" i="11"/>
  <c r="AJ126" i="11"/>
  <c r="AI126" i="11"/>
  <c r="AH126" i="11"/>
  <c r="AF126" i="11"/>
  <c r="AE126" i="11"/>
  <c r="AD126" i="11"/>
  <c r="AC126" i="11"/>
  <c r="AB126" i="11"/>
  <c r="AA126" i="11"/>
  <c r="Z126" i="11"/>
  <c r="Y126" i="11"/>
  <c r="X126" i="11"/>
  <c r="W126" i="11"/>
  <c r="D126" i="11"/>
  <c r="C126" i="11"/>
  <c r="B126" i="11"/>
  <c r="CM125" i="11"/>
  <c r="CL125" i="11"/>
  <c r="CK125" i="11"/>
  <c r="CJ125" i="11"/>
  <c r="CI125" i="11"/>
  <c r="CH125" i="11"/>
  <c r="CG125" i="11"/>
  <c r="CF125" i="11"/>
  <c r="CE125" i="11"/>
  <c r="CD125" i="11"/>
  <c r="CC125" i="11"/>
  <c r="CB125" i="11"/>
  <c r="CA125" i="11"/>
  <c r="BZ125" i="11"/>
  <c r="BY125" i="11"/>
  <c r="BX125" i="11"/>
  <c r="BW125" i="11"/>
  <c r="BV125" i="11"/>
  <c r="BU125" i="11"/>
  <c r="BT125" i="11"/>
  <c r="BS125" i="11"/>
  <c r="BR125" i="11"/>
  <c r="BQ125" i="11"/>
  <c r="BP125" i="11"/>
  <c r="BO125" i="11"/>
  <c r="BN125" i="11"/>
  <c r="BM125" i="11"/>
  <c r="BL125" i="11"/>
  <c r="BK125" i="11"/>
  <c r="BJ125" i="11"/>
  <c r="BI125" i="11"/>
  <c r="BH125" i="11"/>
  <c r="BG125" i="11"/>
  <c r="BF125" i="11"/>
  <c r="BE125" i="11"/>
  <c r="BD125" i="11"/>
  <c r="BC125" i="11"/>
  <c r="BB125" i="11"/>
  <c r="BA125" i="11"/>
  <c r="AZ125" i="11"/>
  <c r="AY125" i="11"/>
  <c r="AX125" i="11"/>
  <c r="AW125" i="11"/>
  <c r="AV125" i="11"/>
  <c r="AU125" i="11"/>
  <c r="AS125" i="11"/>
  <c r="AR125" i="11"/>
  <c r="AQ125" i="11"/>
  <c r="AP125" i="11"/>
  <c r="AO125" i="11"/>
  <c r="AN125" i="11"/>
  <c r="AM125" i="11"/>
  <c r="AK125" i="11"/>
  <c r="AJ125" i="11"/>
  <c r="AI125" i="11"/>
  <c r="AH125" i="11"/>
  <c r="AF125" i="11"/>
  <c r="AE125" i="11"/>
  <c r="AD125" i="11"/>
  <c r="AC125" i="11"/>
  <c r="AB125" i="11"/>
  <c r="AA125" i="11"/>
  <c r="Z125" i="11"/>
  <c r="Y125" i="11"/>
  <c r="X125" i="11"/>
  <c r="W125" i="11"/>
  <c r="D125" i="11"/>
  <c r="C125" i="11"/>
  <c r="B125" i="11"/>
  <c r="CM124" i="11"/>
  <c r="CL124" i="11"/>
  <c r="CK124" i="11"/>
  <c r="CJ124" i="11"/>
  <c r="CI124" i="11"/>
  <c r="CH124" i="11"/>
  <c r="CG124" i="11"/>
  <c r="CF124" i="11"/>
  <c r="CE124" i="11"/>
  <c r="CC124" i="11"/>
  <c r="CB124" i="11"/>
  <c r="CA124" i="11"/>
  <c r="BZ124" i="11"/>
  <c r="BY124" i="11"/>
  <c r="BX124" i="11"/>
  <c r="BW124" i="11"/>
  <c r="BV124" i="11"/>
  <c r="BU124" i="11"/>
  <c r="BT124" i="11"/>
  <c r="BS124" i="11"/>
  <c r="BR124" i="11"/>
  <c r="BQ124" i="11"/>
  <c r="BP124" i="11"/>
  <c r="BO124" i="11"/>
  <c r="BN124" i="11"/>
  <c r="BM124" i="11"/>
  <c r="BL124" i="11"/>
  <c r="BK124" i="11"/>
  <c r="BJ124" i="11"/>
  <c r="BI124" i="11"/>
  <c r="BH124" i="11"/>
  <c r="BG124" i="11"/>
  <c r="BF124" i="11"/>
  <c r="BE124" i="11"/>
  <c r="BD124" i="11"/>
  <c r="BC124" i="11"/>
  <c r="BB124" i="11"/>
  <c r="BA124" i="11"/>
  <c r="AZ124" i="11"/>
  <c r="AY124" i="11"/>
  <c r="AX124" i="11"/>
  <c r="AW124" i="11"/>
  <c r="AV124" i="11"/>
  <c r="AU124" i="11"/>
  <c r="AT124" i="11"/>
  <c r="AS124" i="11"/>
  <c r="AR124" i="11"/>
  <c r="AQ124" i="11"/>
  <c r="AP124" i="11"/>
  <c r="AO124" i="11"/>
  <c r="AN124" i="11"/>
  <c r="AM124" i="11"/>
  <c r="AK124" i="11"/>
  <c r="AJ124" i="11"/>
  <c r="AI124" i="11"/>
  <c r="AF124" i="11"/>
  <c r="AE124" i="11"/>
  <c r="AD124" i="11"/>
  <c r="AC124" i="11"/>
  <c r="AB124" i="11"/>
  <c r="AA124" i="11"/>
  <c r="Z124" i="11"/>
  <c r="Y124" i="11"/>
  <c r="X124" i="11"/>
  <c r="W124" i="11"/>
  <c r="D124" i="11"/>
  <c r="C124" i="11"/>
  <c r="B124" i="11"/>
  <c r="CM123" i="11"/>
  <c r="CL123" i="11"/>
  <c r="CK123" i="11"/>
  <c r="CJ123" i="11"/>
  <c r="CI123" i="11"/>
  <c r="CH123" i="11"/>
  <c r="CG123" i="11"/>
  <c r="CF123" i="11"/>
  <c r="CE123" i="11"/>
  <c r="CD123" i="11"/>
  <c r="CC123" i="11"/>
  <c r="CB123" i="11"/>
  <c r="CA123" i="11"/>
  <c r="BZ123" i="11"/>
  <c r="BY123" i="11"/>
  <c r="BX123" i="11"/>
  <c r="BW123" i="11"/>
  <c r="BV123" i="11"/>
  <c r="BU123" i="11"/>
  <c r="BT123" i="11"/>
  <c r="BS123" i="11"/>
  <c r="BR123" i="11"/>
  <c r="BQ123" i="11"/>
  <c r="BP123" i="11"/>
  <c r="BO123" i="11"/>
  <c r="BN123" i="11"/>
  <c r="BM123" i="11"/>
  <c r="BL123" i="11"/>
  <c r="BK123" i="11"/>
  <c r="BJ123" i="11"/>
  <c r="BI123" i="11"/>
  <c r="BH123" i="11"/>
  <c r="BG123" i="11"/>
  <c r="BF123" i="11"/>
  <c r="BE123" i="11"/>
  <c r="BD123" i="11"/>
  <c r="BC123" i="11"/>
  <c r="BB123" i="11"/>
  <c r="BA123" i="11"/>
  <c r="AZ123" i="11"/>
  <c r="AY123" i="11"/>
  <c r="AX123" i="11"/>
  <c r="AW123" i="11"/>
  <c r="AV123" i="11"/>
  <c r="AU123" i="11"/>
  <c r="AT123" i="11"/>
  <c r="AS123" i="11"/>
  <c r="AR123" i="11"/>
  <c r="AQ123" i="11"/>
  <c r="AP123" i="11"/>
  <c r="AO123" i="11"/>
  <c r="AN123" i="11"/>
  <c r="AM123" i="11"/>
  <c r="AK123" i="11"/>
  <c r="AJ123" i="11"/>
  <c r="AI123" i="11"/>
  <c r="AF123" i="11"/>
  <c r="AE123" i="11"/>
  <c r="AD123" i="11"/>
  <c r="AC123" i="11"/>
  <c r="AB123" i="11"/>
  <c r="AA123" i="11"/>
  <c r="Z123" i="11"/>
  <c r="Y123" i="11"/>
  <c r="X123" i="11"/>
  <c r="W123" i="11"/>
  <c r="D123" i="11"/>
  <c r="C123" i="11"/>
  <c r="B123" i="11"/>
  <c r="CM122" i="11"/>
  <c r="CL122" i="11"/>
  <c r="CK122" i="11"/>
  <c r="CJ122" i="11"/>
  <c r="CI122" i="11"/>
  <c r="CH122" i="11"/>
  <c r="CG122" i="11"/>
  <c r="CF122" i="11"/>
  <c r="CE122" i="11"/>
  <c r="CD122" i="11"/>
  <c r="CC122" i="11"/>
  <c r="CB122" i="11"/>
  <c r="CA122" i="11"/>
  <c r="BZ122" i="11"/>
  <c r="BY122" i="11"/>
  <c r="BX122" i="11"/>
  <c r="BW122" i="11"/>
  <c r="BV122" i="11"/>
  <c r="BU122" i="11"/>
  <c r="BT122" i="11"/>
  <c r="BS122" i="11"/>
  <c r="BR122" i="11"/>
  <c r="BQ122" i="11"/>
  <c r="BP122" i="11"/>
  <c r="BO122" i="11"/>
  <c r="BN122" i="11"/>
  <c r="BM122" i="11"/>
  <c r="BL122" i="11"/>
  <c r="BK122" i="11"/>
  <c r="BJ122" i="11"/>
  <c r="BI122" i="11"/>
  <c r="BH122" i="11"/>
  <c r="BG122" i="11"/>
  <c r="BF122" i="11"/>
  <c r="BE122" i="11"/>
  <c r="BD122" i="11"/>
  <c r="BC122" i="11"/>
  <c r="BB122" i="11"/>
  <c r="BA122" i="11"/>
  <c r="AZ122" i="11"/>
  <c r="AY122" i="11"/>
  <c r="AX122" i="11"/>
  <c r="AW122" i="11"/>
  <c r="AV122" i="11"/>
  <c r="AU122" i="11"/>
  <c r="AT122" i="11"/>
  <c r="AS122" i="11"/>
  <c r="AR122" i="11"/>
  <c r="AQ122" i="11"/>
  <c r="AP122" i="11"/>
  <c r="AO122" i="11"/>
  <c r="AN122" i="11"/>
  <c r="AM122" i="11"/>
  <c r="AK122" i="11"/>
  <c r="AJ122" i="11"/>
  <c r="AI122" i="11"/>
  <c r="AF122" i="11"/>
  <c r="AE122" i="11"/>
  <c r="AD122" i="11"/>
  <c r="AC122" i="11"/>
  <c r="AB122" i="11"/>
  <c r="AA122" i="11"/>
  <c r="Z122" i="11"/>
  <c r="Y122" i="11"/>
  <c r="X122" i="11"/>
  <c r="W122" i="11"/>
  <c r="D122" i="11"/>
  <c r="C122" i="11"/>
  <c r="B122" i="11"/>
  <c r="CM121" i="11"/>
  <c r="CL121" i="11"/>
  <c r="CK121" i="11"/>
  <c r="CJ121" i="11"/>
  <c r="CI121" i="11"/>
  <c r="CH121" i="11"/>
  <c r="CG121" i="11"/>
  <c r="CF121" i="11"/>
  <c r="CE121" i="11"/>
  <c r="CD121" i="11"/>
  <c r="CC121" i="11"/>
  <c r="CB121" i="11"/>
  <c r="CA121" i="11"/>
  <c r="BZ121" i="11"/>
  <c r="BY121" i="11"/>
  <c r="BX121" i="11"/>
  <c r="BW121" i="11"/>
  <c r="BV121" i="11"/>
  <c r="BU121" i="11"/>
  <c r="BT121" i="11"/>
  <c r="BS121" i="11"/>
  <c r="BR121" i="11"/>
  <c r="BQ121" i="11"/>
  <c r="BP121" i="11"/>
  <c r="BO121" i="11"/>
  <c r="BN121" i="11"/>
  <c r="BM121" i="11"/>
  <c r="BL121" i="11"/>
  <c r="BK121" i="11"/>
  <c r="BJ121" i="11"/>
  <c r="BI121" i="11"/>
  <c r="BH121" i="11"/>
  <c r="BG121" i="11"/>
  <c r="BF121" i="11"/>
  <c r="BE121" i="11"/>
  <c r="BD121" i="11"/>
  <c r="BC121" i="11"/>
  <c r="BB121" i="11"/>
  <c r="BA121" i="11"/>
  <c r="AZ121" i="11"/>
  <c r="AY121" i="11"/>
  <c r="AX121" i="11"/>
  <c r="AW121" i="11"/>
  <c r="AV121" i="11"/>
  <c r="AU121" i="11"/>
  <c r="AT121" i="11"/>
  <c r="AS121" i="11"/>
  <c r="AR121" i="11"/>
  <c r="AQ121" i="11"/>
  <c r="AP121" i="11"/>
  <c r="AO121" i="11"/>
  <c r="AN121" i="11"/>
  <c r="AM121" i="11"/>
  <c r="AK121" i="11"/>
  <c r="AJ121" i="11"/>
  <c r="AI121" i="11"/>
  <c r="AF121" i="11"/>
  <c r="AE121" i="11"/>
  <c r="AD121" i="11"/>
  <c r="AC121" i="11"/>
  <c r="AB121" i="11"/>
  <c r="AA121" i="11"/>
  <c r="Z121" i="11"/>
  <c r="Y121" i="11"/>
  <c r="X121" i="11"/>
  <c r="W121" i="11"/>
  <c r="D121" i="11"/>
  <c r="C121" i="11"/>
  <c r="B121" i="11"/>
  <c r="CM120" i="11"/>
  <c r="CL120" i="11"/>
  <c r="CK120" i="11"/>
  <c r="CJ120" i="11"/>
  <c r="CI120" i="11"/>
  <c r="CH120" i="11"/>
  <c r="CG120" i="11"/>
  <c r="CF120" i="11"/>
  <c r="CE120" i="11"/>
  <c r="CD120" i="11"/>
  <c r="CC120" i="11"/>
  <c r="CB120" i="11"/>
  <c r="CA120" i="11"/>
  <c r="BZ120" i="11"/>
  <c r="BY120" i="11"/>
  <c r="BX120" i="11"/>
  <c r="BW120" i="11"/>
  <c r="BV120" i="11"/>
  <c r="BU120" i="11"/>
  <c r="BT120" i="11"/>
  <c r="BS120" i="11"/>
  <c r="BR120" i="11"/>
  <c r="BQ120" i="11"/>
  <c r="BP120" i="11"/>
  <c r="BO120" i="11"/>
  <c r="BN120" i="11"/>
  <c r="BM120" i="11"/>
  <c r="BL120" i="11"/>
  <c r="BK120" i="11"/>
  <c r="BJ120" i="11"/>
  <c r="BI120" i="11"/>
  <c r="BH120" i="11"/>
  <c r="BG120" i="11"/>
  <c r="BF120" i="11"/>
  <c r="BE120" i="11"/>
  <c r="BD120" i="11"/>
  <c r="BC120" i="11"/>
  <c r="BB120" i="11"/>
  <c r="BA120" i="11"/>
  <c r="AZ120" i="11"/>
  <c r="AY120" i="11"/>
  <c r="AX120" i="11"/>
  <c r="AW120" i="11"/>
  <c r="AV120" i="11"/>
  <c r="AU120" i="11"/>
  <c r="AT120" i="11"/>
  <c r="AS120" i="11"/>
  <c r="AR120" i="11"/>
  <c r="AQ120" i="11"/>
  <c r="AP120" i="11"/>
  <c r="AO120" i="11"/>
  <c r="AN120" i="11"/>
  <c r="AM120" i="11"/>
  <c r="AK120" i="11"/>
  <c r="AJ120" i="11"/>
  <c r="AI120" i="11"/>
  <c r="AF120" i="11"/>
  <c r="AE120" i="11"/>
  <c r="AD120" i="11"/>
  <c r="AC120" i="11"/>
  <c r="AB120" i="11"/>
  <c r="AA120" i="11"/>
  <c r="Z120" i="11"/>
  <c r="Y120" i="11"/>
  <c r="X120" i="11"/>
  <c r="W120" i="11"/>
  <c r="D120" i="11"/>
  <c r="C120" i="11"/>
  <c r="B120" i="11"/>
  <c r="CM119" i="11"/>
  <c r="CL119" i="11"/>
  <c r="CK119" i="11"/>
  <c r="CJ119" i="11"/>
  <c r="CI119" i="11"/>
  <c r="CH119" i="11"/>
  <c r="CG119" i="11"/>
  <c r="CF119" i="11"/>
  <c r="CE119" i="11"/>
  <c r="CD119" i="11"/>
  <c r="CC119" i="11"/>
  <c r="CB119" i="11"/>
  <c r="CA119" i="11"/>
  <c r="BZ119" i="11"/>
  <c r="BY119" i="11"/>
  <c r="BX119" i="11"/>
  <c r="BW119" i="11"/>
  <c r="BV119" i="11"/>
  <c r="BU119" i="11"/>
  <c r="BT119" i="11"/>
  <c r="BS119" i="11"/>
  <c r="BR119" i="11"/>
  <c r="BQ119" i="11"/>
  <c r="BP119" i="11"/>
  <c r="BO119" i="11"/>
  <c r="BN119" i="11"/>
  <c r="BM119" i="11"/>
  <c r="BL119" i="11"/>
  <c r="BK119" i="11"/>
  <c r="BJ119" i="11"/>
  <c r="BI119" i="11"/>
  <c r="BH119" i="11"/>
  <c r="BG119" i="11"/>
  <c r="BF119" i="11"/>
  <c r="BE119" i="11"/>
  <c r="BD119" i="11"/>
  <c r="BC119" i="11"/>
  <c r="BB119" i="11"/>
  <c r="BA119" i="11"/>
  <c r="AZ119" i="11"/>
  <c r="AY119" i="11"/>
  <c r="AX119" i="11"/>
  <c r="AW119" i="11"/>
  <c r="AV119" i="11"/>
  <c r="AU119" i="11"/>
  <c r="AT119" i="11"/>
  <c r="AS119" i="11"/>
  <c r="AR119" i="11"/>
  <c r="AQ119" i="11"/>
  <c r="AP119" i="11"/>
  <c r="AO119" i="11"/>
  <c r="AN119" i="11"/>
  <c r="AM119" i="11"/>
  <c r="AK119" i="11"/>
  <c r="AJ119" i="11"/>
  <c r="AI119" i="11"/>
  <c r="AF119" i="11"/>
  <c r="AE119" i="11"/>
  <c r="AD119" i="11"/>
  <c r="AC119" i="11"/>
  <c r="AB119" i="11"/>
  <c r="AA119" i="11"/>
  <c r="Z119" i="11"/>
  <c r="Y119" i="11"/>
  <c r="X119" i="11"/>
  <c r="W119" i="11"/>
  <c r="D119" i="11"/>
  <c r="C119" i="11"/>
  <c r="B119" i="11"/>
  <c r="CM118" i="11"/>
  <c r="CL118" i="11"/>
  <c r="CK118" i="11"/>
  <c r="CJ118" i="11"/>
  <c r="CI118" i="11"/>
  <c r="CH118" i="11"/>
  <c r="CG118" i="11"/>
  <c r="CF118" i="11"/>
  <c r="CE118" i="11"/>
  <c r="CD118" i="11"/>
  <c r="CC118" i="11"/>
  <c r="CB118" i="11"/>
  <c r="CA118" i="11"/>
  <c r="BZ118" i="11"/>
  <c r="BY118" i="11"/>
  <c r="BX118" i="11"/>
  <c r="BW118" i="11"/>
  <c r="BV118" i="11"/>
  <c r="BU118" i="11"/>
  <c r="BT118" i="11"/>
  <c r="BS118" i="11"/>
  <c r="BR118" i="11"/>
  <c r="BQ118" i="11"/>
  <c r="BP118" i="11"/>
  <c r="BO118" i="11"/>
  <c r="BN118" i="11"/>
  <c r="BM118" i="11"/>
  <c r="BL118" i="11"/>
  <c r="BK118" i="11"/>
  <c r="BJ118" i="11"/>
  <c r="BI118" i="11"/>
  <c r="BH118" i="11"/>
  <c r="BG118" i="11"/>
  <c r="BF118" i="11"/>
  <c r="BE118" i="11"/>
  <c r="BD118" i="11"/>
  <c r="BC118" i="11"/>
  <c r="BB118" i="11"/>
  <c r="BA118" i="11"/>
  <c r="AZ118" i="11"/>
  <c r="AY118" i="11"/>
  <c r="AX118" i="11"/>
  <c r="AW118" i="11"/>
  <c r="AV118" i="11"/>
  <c r="AU118" i="11"/>
  <c r="AT118" i="11"/>
  <c r="AS118" i="11"/>
  <c r="AR118" i="11"/>
  <c r="AQ118" i="11"/>
  <c r="AP118" i="11"/>
  <c r="AO118" i="11"/>
  <c r="AN118" i="11"/>
  <c r="AM118" i="11"/>
  <c r="AK118" i="11"/>
  <c r="AJ118" i="11"/>
  <c r="AI118" i="11"/>
  <c r="AF118" i="11"/>
  <c r="AE118" i="11"/>
  <c r="AD118" i="11"/>
  <c r="AC118" i="11"/>
  <c r="AB118" i="11"/>
  <c r="AA118" i="11"/>
  <c r="Z118" i="11"/>
  <c r="Y118" i="11"/>
  <c r="X118" i="11"/>
  <c r="W118" i="11"/>
  <c r="D118" i="11"/>
  <c r="C118" i="11"/>
  <c r="B118" i="11"/>
  <c r="CM117" i="11"/>
  <c r="CL117" i="11"/>
  <c r="CK117" i="11"/>
  <c r="CJ117" i="11"/>
  <c r="CI117" i="11"/>
  <c r="CH117" i="11"/>
  <c r="CG117" i="11"/>
  <c r="CF117" i="11"/>
  <c r="CE117" i="11"/>
  <c r="CD117" i="11"/>
  <c r="CC117" i="11"/>
  <c r="CB117" i="11"/>
  <c r="CA117" i="11"/>
  <c r="BZ117" i="11"/>
  <c r="BY117" i="11"/>
  <c r="BX117" i="11"/>
  <c r="BW117" i="11"/>
  <c r="BV117" i="11"/>
  <c r="BU117" i="11"/>
  <c r="BT117" i="11"/>
  <c r="BS117" i="11"/>
  <c r="BR117" i="11"/>
  <c r="BQ117" i="11"/>
  <c r="BP117" i="11"/>
  <c r="BO117" i="11"/>
  <c r="BN117" i="11"/>
  <c r="BM117" i="11"/>
  <c r="BL117" i="11"/>
  <c r="BK117" i="11"/>
  <c r="BJ117" i="11"/>
  <c r="BI117" i="11"/>
  <c r="BH117" i="11"/>
  <c r="BG117" i="11"/>
  <c r="BF117" i="11"/>
  <c r="BE117" i="11"/>
  <c r="BD117" i="11"/>
  <c r="BC117" i="11"/>
  <c r="BB117" i="11"/>
  <c r="BA117" i="11"/>
  <c r="AZ117" i="11"/>
  <c r="AY117" i="11"/>
  <c r="AX117" i="11"/>
  <c r="AW117" i="11"/>
  <c r="AV117" i="11"/>
  <c r="AU117" i="11"/>
  <c r="AT117" i="11"/>
  <c r="AS117" i="11"/>
  <c r="AR117" i="11"/>
  <c r="AQ117" i="11"/>
  <c r="AP117" i="11"/>
  <c r="AO117" i="11"/>
  <c r="AN117" i="11"/>
  <c r="AM117" i="11"/>
  <c r="AK117" i="11"/>
  <c r="AJ117" i="11"/>
  <c r="AI117" i="11"/>
  <c r="AF117" i="11"/>
  <c r="AE117" i="11"/>
  <c r="AD117" i="11"/>
  <c r="AC117" i="11"/>
  <c r="AB117" i="11"/>
  <c r="AA117" i="11"/>
  <c r="Z117" i="11"/>
  <c r="Y117" i="11"/>
  <c r="X117" i="11"/>
  <c r="W117" i="11"/>
  <c r="D117" i="11"/>
  <c r="C117" i="11"/>
  <c r="B117" i="11"/>
  <c r="CM116" i="11"/>
  <c r="CL116" i="11"/>
  <c r="CK116" i="11"/>
  <c r="CJ116" i="11"/>
  <c r="CI116" i="11"/>
  <c r="CH116" i="11"/>
  <c r="CG116" i="11"/>
  <c r="CF116" i="11"/>
  <c r="CE116" i="11"/>
  <c r="CD116" i="11"/>
  <c r="CC116" i="11"/>
  <c r="CB116" i="11"/>
  <c r="CA116" i="11"/>
  <c r="BZ116" i="11"/>
  <c r="BY116" i="11"/>
  <c r="BX116" i="11"/>
  <c r="BW116" i="11"/>
  <c r="BV116" i="11"/>
  <c r="BU116" i="11"/>
  <c r="BT116" i="11"/>
  <c r="BS116" i="11"/>
  <c r="BR116" i="11"/>
  <c r="BQ116" i="11"/>
  <c r="BP116" i="11"/>
  <c r="BO116" i="11"/>
  <c r="BN116" i="11"/>
  <c r="BM116" i="11"/>
  <c r="BL116" i="11"/>
  <c r="BK116" i="11"/>
  <c r="BJ116" i="11"/>
  <c r="BI116" i="11"/>
  <c r="BH116" i="11"/>
  <c r="BG116" i="11"/>
  <c r="BF116" i="11"/>
  <c r="BE116" i="11"/>
  <c r="BD116" i="11"/>
  <c r="BC116" i="11"/>
  <c r="BB116" i="11"/>
  <c r="BA116" i="11"/>
  <c r="AZ116" i="11"/>
  <c r="AY116" i="11"/>
  <c r="AX116" i="11"/>
  <c r="AW116" i="11"/>
  <c r="AV116" i="11"/>
  <c r="AU116" i="11"/>
  <c r="AT116" i="11"/>
  <c r="AS116" i="11"/>
  <c r="AR116" i="11"/>
  <c r="AQ116" i="11"/>
  <c r="AP116" i="11"/>
  <c r="AO116" i="11"/>
  <c r="AN116" i="11"/>
  <c r="AM116" i="11"/>
  <c r="AK116" i="11"/>
  <c r="AJ116" i="11"/>
  <c r="AI116" i="11"/>
  <c r="AF116" i="11"/>
  <c r="AE116" i="11"/>
  <c r="AD116" i="11"/>
  <c r="AC116" i="11"/>
  <c r="AB116" i="11"/>
  <c r="AA116" i="11"/>
  <c r="Z116" i="11"/>
  <c r="Y116" i="11"/>
  <c r="X116" i="11"/>
  <c r="W116" i="11"/>
  <c r="D116" i="11"/>
  <c r="C116" i="11"/>
  <c r="B116" i="11"/>
  <c r="CM115" i="11"/>
  <c r="CL115" i="11"/>
  <c r="CK115" i="11"/>
  <c r="CJ115" i="11"/>
  <c r="CI115" i="11"/>
  <c r="CH115" i="11"/>
  <c r="CG115" i="11"/>
  <c r="CF115" i="11"/>
  <c r="CE115" i="11"/>
  <c r="CC115" i="11"/>
  <c r="CB115" i="11"/>
  <c r="CA115" i="11"/>
  <c r="BZ115" i="11"/>
  <c r="BY115" i="11"/>
  <c r="BX115" i="11"/>
  <c r="BW115" i="11"/>
  <c r="BV115" i="11"/>
  <c r="BU115" i="11"/>
  <c r="BT115" i="11"/>
  <c r="BS115" i="11"/>
  <c r="BR115" i="11"/>
  <c r="BQ115" i="11"/>
  <c r="BP115" i="11"/>
  <c r="BO115" i="11"/>
  <c r="BN115" i="11"/>
  <c r="BM115" i="11"/>
  <c r="BL115" i="11"/>
  <c r="BK115" i="11"/>
  <c r="BJ115" i="11"/>
  <c r="BI115" i="11"/>
  <c r="BH115" i="11"/>
  <c r="BG115" i="11"/>
  <c r="BF115" i="11"/>
  <c r="BE115" i="11"/>
  <c r="BD115" i="11"/>
  <c r="BC115" i="11"/>
  <c r="BB115" i="11"/>
  <c r="BA115" i="11"/>
  <c r="AZ115" i="11"/>
  <c r="AY115" i="11"/>
  <c r="AX115" i="11"/>
  <c r="AW115" i="11"/>
  <c r="AV115" i="11"/>
  <c r="AU115" i="11"/>
  <c r="AT115" i="11"/>
  <c r="AS115" i="11"/>
  <c r="AR115" i="11"/>
  <c r="AQ115" i="11"/>
  <c r="AP115" i="11"/>
  <c r="AO115" i="11"/>
  <c r="AN115" i="11"/>
  <c r="AM115" i="11"/>
  <c r="AK115" i="11"/>
  <c r="AJ115" i="11"/>
  <c r="AI115" i="11"/>
  <c r="AF115" i="11"/>
  <c r="AE115" i="11"/>
  <c r="AD115" i="11"/>
  <c r="AC115" i="11"/>
  <c r="AB115" i="11"/>
  <c r="AA115" i="11"/>
  <c r="Z115" i="11"/>
  <c r="Y115" i="11"/>
  <c r="X115" i="11"/>
  <c r="W115" i="11"/>
  <c r="D115" i="11"/>
  <c r="C115" i="11"/>
  <c r="B115" i="11"/>
  <c r="CM114" i="11"/>
  <c r="CL114" i="11"/>
  <c r="CK114" i="11"/>
  <c r="CJ114" i="11"/>
  <c r="CI114" i="11"/>
  <c r="CH114" i="11"/>
  <c r="CG114" i="11"/>
  <c r="CF114" i="11"/>
  <c r="CE114" i="11"/>
  <c r="CD114" i="11"/>
  <c r="CC114" i="11"/>
  <c r="CB114" i="11"/>
  <c r="CA114" i="11"/>
  <c r="BZ114" i="11"/>
  <c r="BY114" i="11"/>
  <c r="BX114" i="11"/>
  <c r="BW114" i="11"/>
  <c r="BV114" i="11"/>
  <c r="BU114" i="11"/>
  <c r="BT114" i="11"/>
  <c r="BS114" i="11"/>
  <c r="BR114" i="11"/>
  <c r="BQ114" i="11"/>
  <c r="BP114" i="11"/>
  <c r="BO114" i="11"/>
  <c r="BN114" i="11"/>
  <c r="BM114" i="11"/>
  <c r="BL114" i="11"/>
  <c r="BK114" i="11"/>
  <c r="BJ114" i="11"/>
  <c r="BI114" i="11"/>
  <c r="BH114" i="11"/>
  <c r="BG114" i="11"/>
  <c r="BF114" i="11"/>
  <c r="BE114" i="11"/>
  <c r="BD114" i="11"/>
  <c r="BC114" i="11"/>
  <c r="BB114" i="11"/>
  <c r="BA114" i="11"/>
  <c r="AZ114" i="11"/>
  <c r="AY114" i="11"/>
  <c r="AX114" i="11"/>
  <c r="AW114" i="11"/>
  <c r="AV114" i="11"/>
  <c r="AU114" i="11"/>
  <c r="AT114" i="11"/>
  <c r="AS114" i="11"/>
  <c r="AR114" i="11"/>
  <c r="AQ114" i="11"/>
  <c r="AP114" i="11"/>
  <c r="AO114" i="11"/>
  <c r="AN114" i="11"/>
  <c r="AM114" i="11"/>
  <c r="AK114" i="11"/>
  <c r="AJ114" i="11"/>
  <c r="AI114" i="11"/>
  <c r="AF114" i="11"/>
  <c r="AE114" i="11"/>
  <c r="AD114" i="11"/>
  <c r="AC114" i="11"/>
  <c r="AB114" i="11"/>
  <c r="AA114" i="11"/>
  <c r="Z114" i="11"/>
  <c r="Y114" i="11"/>
  <c r="X114" i="11"/>
  <c r="W114" i="11"/>
  <c r="D114" i="11"/>
  <c r="C114" i="11"/>
  <c r="B114" i="11"/>
  <c r="CM113" i="11"/>
  <c r="CL113" i="11"/>
  <c r="CK113" i="11"/>
  <c r="CJ113" i="11"/>
  <c r="CI113" i="11"/>
  <c r="CH113" i="11"/>
  <c r="CG113" i="11"/>
  <c r="CF113" i="11"/>
  <c r="CE113" i="11"/>
  <c r="CD113" i="11"/>
  <c r="CC113" i="11"/>
  <c r="CB113" i="11"/>
  <c r="CA113" i="11"/>
  <c r="BZ113" i="11"/>
  <c r="BY113" i="11"/>
  <c r="BX113" i="11"/>
  <c r="BW113" i="11"/>
  <c r="BV113" i="11"/>
  <c r="BU113" i="11"/>
  <c r="BT113" i="11"/>
  <c r="BS113" i="11"/>
  <c r="BR113" i="11"/>
  <c r="BQ113" i="11"/>
  <c r="BP113" i="11"/>
  <c r="BO113" i="11"/>
  <c r="BN113" i="11"/>
  <c r="BM113" i="11"/>
  <c r="BL113" i="11"/>
  <c r="BK113" i="11"/>
  <c r="BJ113" i="11"/>
  <c r="BI113" i="11"/>
  <c r="BH113" i="11"/>
  <c r="BG113" i="11"/>
  <c r="BF113" i="11"/>
  <c r="BE113" i="11"/>
  <c r="BD113" i="11"/>
  <c r="BC113" i="11"/>
  <c r="BB113" i="11"/>
  <c r="BA113" i="11"/>
  <c r="AZ113" i="11"/>
  <c r="AY113" i="11"/>
  <c r="AX113" i="11"/>
  <c r="AW113" i="11"/>
  <c r="AV113" i="11"/>
  <c r="AU113" i="11"/>
  <c r="AT113" i="11"/>
  <c r="AS113" i="11"/>
  <c r="AR113" i="11"/>
  <c r="AQ113" i="11"/>
  <c r="AP113" i="11"/>
  <c r="AO113" i="11"/>
  <c r="AN113" i="11"/>
  <c r="AM113" i="11"/>
  <c r="AK113" i="11"/>
  <c r="AJ113" i="11"/>
  <c r="AI113" i="11"/>
  <c r="AF113" i="11"/>
  <c r="AE113" i="11"/>
  <c r="AD113" i="11"/>
  <c r="AC113" i="11"/>
  <c r="AB113" i="11"/>
  <c r="AA113" i="11"/>
  <c r="Z113" i="11"/>
  <c r="Y113" i="11"/>
  <c r="X113" i="11"/>
  <c r="W113" i="11"/>
  <c r="D113" i="11"/>
  <c r="C113" i="11"/>
  <c r="B113" i="11"/>
  <c r="CM112" i="11"/>
  <c r="CL112" i="11"/>
  <c r="CK112" i="11"/>
  <c r="CJ112" i="11"/>
  <c r="CI112" i="11"/>
  <c r="CH112" i="11"/>
  <c r="CG112" i="11"/>
  <c r="CF112" i="11"/>
  <c r="CE112" i="11"/>
  <c r="CD112" i="11"/>
  <c r="CC112" i="11"/>
  <c r="CB112" i="11"/>
  <c r="CA112" i="11"/>
  <c r="BZ112" i="11"/>
  <c r="BY112" i="11"/>
  <c r="BX112" i="11"/>
  <c r="BW112" i="11"/>
  <c r="BV112" i="11"/>
  <c r="BU112" i="11"/>
  <c r="BT112" i="11"/>
  <c r="BS112" i="11"/>
  <c r="BR112" i="11"/>
  <c r="BQ112" i="11"/>
  <c r="BP112" i="11"/>
  <c r="BO112" i="11"/>
  <c r="BN112" i="11"/>
  <c r="BM112" i="11"/>
  <c r="BL112" i="11"/>
  <c r="BK112" i="11"/>
  <c r="BJ112" i="11"/>
  <c r="BI112" i="11"/>
  <c r="BH112" i="11"/>
  <c r="BG112" i="11"/>
  <c r="BF112" i="11"/>
  <c r="BE112" i="11"/>
  <c r="BD112" i="11"/>
  <c r="BC112" i="11"/>
  <c r="BB112" i="11"/>
  <c r="BA112" i="11"/>
  <c r="AZ112" i="11"/>
  <c r="AY112" i="11"/>
  <c r="AX112" i="11"/>
  <c r="AW112" i="11"/>
  <c r="AV112" i="11"/>
  <c r="AU112" i="11"/>
  <c r="AT112" i="11"/>
  <c r="AS112" i="11"/>
  <c r="AR112" i="11"/>
  <c r="AQ112" i="11"/>
  <c r="AP112" i="11"/>
  <c r="AO112" i="11"/>
  <c r="AN112" i="11"/>
  <c r="AM112" i="11"/>
  <c r="AK112" i="11"/>
  <c r="AJ112" i="11"/>
  <c r="AI112" i="11"/>
  <c r="AF112" i="11"/>
  <c r="AE112" i="11"/>
  <c r="AD112" i="11"/>
  <c r="AC112" i="11"/>
  <c r="AB112" i="11"/>
  <c r="AA112" i="11"/>
  <c r="Z112" i="11"/>
  <c r="Y112" i="11"/>
  <c r="X112" i="11"/>
  <c r="W112" i="11"/>
  <c r="D112" i="11"/>
  <c r="C112" i="11"/>
  <c r="B112" i="11"/>
  <c r="CM111" i="11"/>
  <c r="CL111" i="11"/>
  <c r="CK111" i="11"/>
  <c r="CJ111" i="11"/>
  <c r="CI111" i="11"/>
  <c r="CH111" i="11"/>
  <c r="CG111" i="11"/>
  <c r="CF111" i="11"/>
  <c r="CE111" i="11"/>
  <c r="CD111" i="11"/>
  <c r="CC111" i="11"/>
  <c r="CB111" i="11"/>
  <c r="CA111" i="11"/>
  <c r="BZ111" i="11"/>
  <c r="BY111" i="11"/>
  <c r="BX111" i="11"/>
  <c r="BW111" i="11"/>
  <c r="BV111" i="11"/>
  <c r="BU111" i="11"/>
  <c r="BT111" i="11"/>
  <c r="BS111" i="11"/>
  <c r="BR111" i="11"/>
  <c r="BQ111" i="11"/>
  <c r="BP111" i="11"/>
  <c r="BO111" i="11"/>
  <c r="BN111" i="11"/>
  <c r="BM111" i="11"/>
  <c r="BL111" i="11"/>
  <c r="BK111" i="11"/>
  <c r="BJ111" i="11"/>
  <c r="BI111" i="11"/>
  <c r="BH111" i="11"/>
  <c r="BG111" i="11"/>
  <c r="BF111" i="11"/>
  <c r="BE111" i="11"/>
  <c r="BD111" i="11"/>
  <c r="BC111" i="11"/>
  <c r="BB111" i="11"/>
  <c r="BA111" i="11"/>
  <c r="AZ111" i="11"/>
  <c r="AY111" i="11"/>
  <c r="AX111" i="11"/>
  <c r="AW111" i="11"/>
  <c r="AV111" i="11"/>
  <c r="AU111" i="11"/>
  <c r="AT111" i="11"/>
  <c r="AS111" i="11"/>
  <c r="AR111" i="11"/>
  <c r="AQ111" i="11"/>
  <c r="AP111" i="11"/>
  <c r="AO111" i="11"/>
  <c r="AN111" i="11"/>
  <c r="AM111" i="11"/>
  <c r="AK111" i="11"/>
  <c r="AJ111" i="11"/>
  <c r="AI111" i="11"/>
  <c r="AF111" i="11"/>
  <c r="AE111" i="11"/>
  <c r="AD111" i="11"/>
  <c r="AC111" i="11"/>
  <c r="AB111" i="11"/>
  <c r="AA111" i="11"/>
  <c r="Z111" i="11"/>
  <c r="Y111" i="11"/>
  <c r="X111" i="11"/>
  <c r="W111" i="11"/>
  <c r="D111" i="11"/>
  <c r="C111" i="11"/>
  <c r="B111" i="11"/>
  <c r="CM110" i="11"/>
  <c r="CL110" i="11"/>
  <c r="CK110" i="11"/>
  <c r="CJ110" i="11"/>
  <c r="CI110" i="11"/>
  <c r="CH110" i="11"/>
  <c r="CG110" i="11"/>
  <c r="CF110" i="11"/>
  <c r="CE110" i="11"/>
  <c r="CC110" i="11"/>
  <c r="CB110" i="11"/>
  <c r="CA110" i="11"/>
  <c r="BZ110" i="11"/>
  <c r="BY110" i="11"/>
  <c r="BX110" i="11"/>
  <c r="BW110" i="11"/>
  <c r="BV110" i="11"/>
  <c r="BU110" i="11"/>
  <c r="BT110" i="11"/>
  <c r="BS110" i="11"/>
  <c r="BR110" i="11"/>
  <c r="BQ110" i="11"/>
  <c r="BP110" i="11"/>
  <c r="BO110" i="11"/>
  <c r="BN110" i="11"/>
  <c r="BM110" i="11"/>
  <c r="BL110" i="11"/>
  <c r="BK110" i="11"/>
  <c r="BJ110" i="11"/>
  <c r="BI110" i="11"/>
  <c r="BH110" i="11"/>
  <c r="BG110" i="11"/>
  <c r="BF110" i="11"/>
  <c r="BE110" i="11"/>
  <c r="BD110" i="11"/>
  <c r="BC110" i="11"/>
  <c r="BB110" i="11"/>
  <c r="BA110" i="11"/>
  <c r="AZ110" i="11"/>
  <c r="AY110" i="11"/>
  <c r="AX110" i="11"/>
  <c r="AW110" i="11"/>
  <c r="AV110" i="11"/>
  <c r="AU110" i="11"/>
  <c r="AT110" i="11"/>
  <c r="AS110" i="11"/>
  <c r="AR110" i="11"/>
  <c r="AQ110" i="11"/>
  <c r="AP110" i="11"/>
  <c r="AO110" i="11"/>
  <c r="AN110" i="11"/>
  <c r="AM110" i="11"/>
  <c r="AK110" i="11"/>
  <c r="AJ110" i="11"/>
  <c r="AI110" i="11"/>
  <c r="AF110" i="11"/>
  <c r="AE110" i="11"/>
  <c r="AD110" i="11"/>
  <c r="AC110" i="11"/>
  <c r="AB110" i="11"/>
  <c r="AA110" i="11"/>
  <c r="Z110" i="11"/>
  <c r="Y110" i="11"/>
  <c r="X110" i="11"/>
  <c r="W110" i="11"/>
  <c r="D110" i="11"/>
  <c r="C110" i="11"/>
  <c r="B110" i="11"/>
  <c r="CM109" i="11"/>
  <c r="CL109" i="11"/>
  <c r="CK109" i="11"/>
  <c r="CJ109" i="11"/>
  <c r="CI109" i="11"/>
  <c r="CH109" i="11"/>
  <c r="CG109" i="11"/>
  <c r="CF109" i="11"/>
  <c r="CE109" i="11"/>
  <c r="CB109" i="11"/>
  <c r="CA109" i="11"/>
  <c r="BZ109" i="11"/>
  <c r="BY109" i="11"/>
  <c r="BX109" i="11"/>
  <c r="BW109" i="11"/>
  <c r="BV109" i="11"/>
  <c r="BU109" i="11"/>
  <c r="BT109" i="11"/>
  <c r="BS109" i="11"/>
  <c r="BR109" i="11"/>
  <c r="BQ109" i="11"/>
  <c r="BP109" i="11"/>
  <c r="BO109" i="11"/>
  <c r="BN109" i="11"/>
  <c r="BM109" i="11"/>
  <c r="BL109" i="11"/>
  <c r="BK109" i="11"/>
  <c r="BJ109" i="11"/>
  <c r="BI109" i="11"/>
  <c r="BH109" i="11"/>
  <c r="BG109" i="11"/>
  <c r="BF109" i="11"/>
  <c r="BE109" i="11"/>
  <c r="BD109" i="11"/>
  <c r="BC109" i="11"/>
  <c r="BB109" i="11"/>
  <c r="BA109" i="11"/>
  <c r="AZ109" i="11"/>
  <c r="AY109" i="11"/>
  <c r="AX109" i="11"/>
  <c r="AW109" i="11"/>
  <c r="AV109" i="11"/>
  <c r="AU109" i="11"/>
  <c r="AT109" i="11"/>
  <c r="AS109" i="11"/>
  <c r="AR109" i="11"/>
  <c r="AQ109" i="11"/>
  <c r="AP109" i="11"/>
  <c r="AO109" i="11"/>
  <c r="AN109" i="11"/>
  <c r="AM109" i="11"/>
  <c r="AK109" i="11"/>
  <c r="AJ109" i="11"/>
  <c r="AI109" i="11"/>
  <c r="AF109" i="11"/>
  <c r="AE109" i="11"/>
  <c r="AD109" i="11"/>
  <c r="AC109" i="11"/>
  <c r="AB109" i="11"/>
  <c r="AA109" i="11"/>
  <c r="Z109" i="11"/>
  <c r="Y109" i="11"/>
  <c r="X109" i="11"/>
  <c r="W109" i="11"/>
  <c r="D109" i="11"/>
  <c r="C109" i="11"/>
  <c r="B109" i="11"/>
  <c r="CM108" i="11"/>
  <c r="CL108" i="11"/>
  <c r="CK108" i="11"/>
  <c r="CJ108" i="11"/>
  <c r="CI108" i="11"/>
  <c r="CH108" i="11"/>
  <c r="CG108" i="11"/>
  <c r="CF108" i="11"/>
  <c r="CE108" i="11"/>
  <c r="CD108" i="11"/>
  <c r="CB108" i="11"/>
  <c r="CA108" i="11"/>
  <c r="BZ108" i="11"/>
  <c r="BY108" i="11"/>
  <c r="BX108" i="11"/>
  <c r="BW108" i="11"/>
  <c r="BV108" i="11"/>
  <c r="BU108" i="11"/>
  <c r="BT108" i="11"/>
  <c r="BS108" i="11"/>
  <c r="BR108" i="11"/>
  <c r="BQ108" i="11"/>
  <c r="BP108" i="11"/>
  <c r="BO108" i="11"/>
  <c r="BN108" i="11"/>
  <c r="BM108" i="11"/>
  <c r="BL108" i="11"/>
  <c r="BK108" i="11"/>
  <c r="BJ108" i="11"/>
  <c r="BI108" i="11"/>
  <c r="BH108" i="11"/>
  <c r="BG108" i="11"/>
  <c r="BF108" i="11"/>
  <c r="BE108" i="11"/>
  <c r="BD108" i="11"/>
  <c r="BC108" i="11"/>
  <c r="BB108" i="11"/>
  <c r="BA108" i="11"/>
  <c r="AZ108" i="11"/>
  <c r="AY108" i="11"/>
  <c r="AX108" i="11"/>
  <c r="AW108" i="11"/>
  <c r="AV108" i="11"/>
  <c r="AU108" i="11"/>
  <c r="AT108" i="11"/>
  <c r="AS108" i="11"/>
  <c r="AR108" i="11"/>
  <c r="AQ108" i="11"/>
  <c r="AP108" i="11"/>
  <c r="AO108" i="11"/>
  <c r="AN108" i="11"/>
  <c r="AM108" i="11"/>
  <c r="AK108" i="11"/>
  <c r="AJ108" i="11"/>
  <c r="AI108" i="11"/>
  <c r="AF108" i="11"/>
  <c r="AE108" i="11"/>
  <c r="AD108" i="11"/>
  <c r="AC108" i="11"/>
  <c r="AB108" i="11"/>
  <c r="AA108" i="11"/>
  <c r="Z108" i="11"/>
  <c r="Y108" i="11"/>
  <c r="X108" i="11"/>
  <c r="W108" i="11"/>
  <c r="D108" i="11"/>
  <c r="C108" i="11"/>
  <c r="B108" i="11"/>
  <c r="CM107" i="11"/>
  <c r="CL107" i="11"/>
  <c r="CK107" i="11"/>
  <c r="CJ107" i="11"/>
  <c r="CI107" i="11"/>
  <c r="CH107" i="11"/>
  <c r="CG107" i="11"/>
  <c r="CF107" i="11"/>
  <c r="CE107" i="11"/>
  <c r="CD107" i="11"/>
  <c r="CB107" i="11"/>
  <c r="CA107" i="11"/>
  <c r="BZ107" i="11"/>
  <c r="BY107" i="11"/>
  <c r="BX107" i="11"/>
  <c r="BW107" i="11"/>
  <c r="BV107" i="11"/>
  <c r="BU107" i="11"/>
  <c r="BT107" i="11"/>
  <c r="BS107" i="11"/>
  <c r="BR107" i="11"/>
  <c r="BQ107" i="11"/>
  <c r="BP107" i="11"/>
  <c r="BO107" i="11"/>
  <c r="BN107" i="11"/>
  <c r="BM107" i="11"/>
  <c r="BL107" i="11"/>
  <c r="BK107" i="11"/>
  <c r="BJ107" i="11"/>
  <c r="BI107" i="11"/>
  <c r="BH107" i="11"/>
  <c r="BG107" i="11"/>
  <c r="BF107" i="11"/>
  <c r="BE107" i="11"/>
  <c r="BD107" i="11"/>
  <c r="BC107" i="11"/>
  <c r="BB107" i="11"/>
  <c r="BA107" i="11"/>
  <c r="AZ107" i="11"/>
  <c r="AY107" i="11"/>
  <c r="AX107" i="11"/>
  <c r="AW107" i="11"/>
  <c r="AV107" i="11"/>
  <c r="AU107" i="11"/>
  <c r="AT107" i="11"/>
  <c r="AS107" i="11"/>
  <c r="AR107" i="11"/>
  <c r="AQ107" i="11"/>
  <c r="AP107" i="11"/>
  <c r="AO107" i="11"/>
  <c r="AN107" i="11"/>
  <c r="AM107" i="11"/>
  <c r="AK107" i="11"/>
  <c r="AJ107" i="11"/>
  <c r="AI107" i="11"/>
  <c r="AF107" i="11"/>
  <c r="AE107" i="11"/>
  <c r="AD107" i="11"/>
  <c r="AC107" i="11"/>
  <c r="AB107" i="11"/>
  <c r="AA107" i="11"/>
  <c r="Z107" i="11"/>
  <c r="Y107" i="11"/>
  <c r="X107" i="11"/>
  <c r="W107" i="11"/>
  <c r="D107" i="11"/>
  <c r="C107" i="11"/>
  <c r="B107" i="11"/>
  <c r="CM106" i="11"/>
  <c r="CL106" i="11"/>
  <c r="CK106" i="11"/>
  <c r="CJ106" i="11"/>
  <c r="CI106" i="11"/>
  <c r="CH106" i="11"/>
  <c r="CG106" i="11"/>
  <c r="CF106" i="11"/>
  <c r="CE106" i="11"/>
  <c r="CD106" i="11"/>
  <c r="CB106" i="11"/>
  <c r="CA106" i="11"/>
  <c r="BZ106" i="11"/>
  <c r="BY106" i="11"/>
  <c r="BX106" i="11"/>
  <c r="BW106" i="11"/>
  <c r="BV106" i="11"/>
  <c r="BU106" i="11"/>
  <c r="BT106" i="11"/>
  <c r="BS106" i="11"/>
  <c r="BR106" i="11"/>
  <c r="BQ106" i="11"/>
  <c r="BP106" i="11"/>
  <c r="BO106" i="11"/>
  <c r="BN106" i="11"/>
  <c r="BM106" i="11"/>
  <c r="BL106" i="11"/>
  <c r="BK106" i="11"/>
  <c r="BJ106" i="11"/>
  <c r="BI106" i="11"/>
  <c r="BH106" i="11"/>
  <c r="BG106" i="11"/>
  <c r="BF106" i="11"/>
  <c r="BE106" i="11"/>
  <c r="BD106" i="11"/>
  <c r="BC106" i="11"/>
  <c r="BB106" i="11"/>
  <c r="BA106" i="11"/>
  <c r="AZ106" i="11"/>
  <c r="AY106" i="11"/>
  <c r="AX106" i="11"/>
  <c r="AW106" i="11"/>
  <c r="AV106" i="11"/>
  <c r="AU106" i="11"/>
  <c r="AT106" i="11"/>
  <c r="AS106" i="11"/>
  <c r="AR106" i="11"/>
  <c r="AQ106" i="11"/>
  <c r="AP106" i="11"/>
  <c r="AO106" i="11"/>
  <c r="AN106" i="11"/>
  <c r="AM106" i="11"/>
  <c r="AK106" i="11"/>
  <c r="AJ106" i="11"/>
  <c r="AI106" i="11"/>
  <c r="AF106" i="11"/>
  <c r="AE106" i="11"/>
  <c r="AD106" i="11"/>
  <c r="AC106" i="11"/>
  <c r="AB106" i="11"/>
  <c r="AA106" i="11"/>
  <c r="Z106" i="11"/>
  <c r="Y106" i="11"/>
  <c r="X106" i="11"/>
  <c r="W106" i="11"/>
  <c r="D106" i="11"/>
  <c r="C106" i="11"/>
  <c r="B106" i="11"/>
  <c r="CM105" i="11"/>
  <c r="CL105" i="11"/>
  <c r="CK105" i="11"/>
  <c r="CJ105" i="11"/>
  <c r="CI105" i="11"/>
  <c r="CH105" i="11"/>
  <c r="CG105" i="11"/>
  <c r="CF105" i="11"/>
  <c r="CE105" i="11"/>
  <c r="CB105" i="11"/>
  <c r="CA105" i="11"/>
  <c r="BZ105" i="11"/>
  <c r="BY105" i="11"/>
  <c r="BX105" i="11"/>
  <c r="BW105" i="11"/>
  <c r="BV105" i="11"/>
  <c r="BU105" i="11"/>
  <c r="BT105" i="11"/>
  <c r="BS105" i="11"/>
  <c r="BR105" i="11"/>
  <c r="BQ105" i="11"/>
  <c r="BP105" i="11"/>
  <c r="BO105" i="11"/>
  <c r="BN105" i="11"/>
  <c r="BM105" i="11"/>
  <c r="BL105" i="11"/>
  <c r="BK105" i="11"/>
  <c r="BJ105" i="11"/>
  <c r="BI105" i="11"/>
  <c r="BH105" i="11"/>
  <c r="BG105" i="11"/>
  <c r="BF105" i="11"/>
  <c r="BE105" i="11"/>
  <c r="BD105" i="11"/>
  <c r="BC105" i="11"/>
  <c r="BB105" i="11"/>
  <c r="BA105" i="11"/>
  <c r="AZ105" i="11"/>
  <c r="AY105" i="11"/>
  <c r="AX105" i="11"/>
  <c r="AW105" i="11"/>
  <c r="AV105" i="11"/>
  <c r="AU105" i="11"/>
  <c r="AT105" i="11"/>
  <c r="AS105" i="11"/>
  <c r="AR105" i="11"/>
  <c r="AQ105" i="11"/>
  <c r="AP105" i="11"/>
  <c r="AO105" i="11"/>
  <c r="AN105" i="11"/>
  <c r="AM105" i="11"/>
  <c r="AK105" i="11"/>
  <c r="AJ105" i="11"/>
  <c r="AI105" i="11"/>
  <c r="AF105" i="11"/>
  <c r="AE105" i="11"/>
  <c r="AD105" i="11"/>
  <c r="AC105" i="11"/>
  <c r="AB105" i="11"/>
  <c r="AA105" i="11"/>
  <c r="Z105" i="11"/>
  <c r="Y105" i="11"/>
  <c r="X105" i="11"/>
  <c r="W105" i="11"/>
  <c r="D105" i="11"/>
  <c r="C105" i="11"/>
  <c r="B105" i="11"/>
  <c r="CM104" i="11"/>
  <c r="CL104" i="11"/>
  <c r="CK104" i="11"/>
  <c r="CJ104" i="11"/>
  <c r="CI104" i="11"/>
  <c r="CH104" i="11"/>
  <c r="CG104" i="11"/>
  <c r="CF104" i="11"/>
  <c r="CE104" i="11"/>
  <c r="CD104" i="11"/>
  <c r="CB104" i="11"/>
  <c r="CA104" i="11"/>
  <c r="BZ104" i="11"/>
  <c r="BY104" i="11"/>
  <c r="BX104" i="11"/>
  <c r="BW104" i="11"/>
  <c r="BV104" i="11"/>
  <c r="BU104" i="11"/>
  <c r="BT104" i="11"/>
  <c r="BS104" i="11"/>
  <c r="BR104" i="11"/>
  <c r="BQ104" i="11"/>
  <c r="BP104" i="11"/>
  <c r="BO104" i="11"/>
  <c r="BN104" i="11"/>
  <c r="BM104" i="11"/>
  <c r="BL104" i="11"/>
  <c r="BK104" i="11"/>
  <c r="BJ104" i="11"/>
  <c r="BI104" i="11"/>
  <c r="BH104" i="11"/>
  <c r="BG104" i="11"/>
  <c r="BF104" i="11"/>
  <c r="BE104" i="11"/>
  <c r="BD104" i="11"/>
  <c r="BC104" i="11"/>
  <c r="BB104" i="11"/>
  <c r="BA104" i="11"/>
  <c r="AZ104" i="11"/>
  <c r="AY104" i="11"/>
  <c r="AX104" i="11"/>
  <c r="AW104" i="11"/>
  <c r="AV104" i="11"/>
  <c r="AU104" i="11"/>
  <c r="AT104" i="11"/>
  <c r="AS104" i="11"/>
  <c r="AR104" i="11"/>
  <c r="AQ104" i="11"/>
  <c r="AP104" i="11"/>
  <c r="AO104" i="11"/>
  <c r="AN104" i="11"/>
  <c r="AM104" i="11"/>
  <c r="AK104" i="11"/>
  <c r="AJ104" i="11"/>
  <c r="AI104" i="11"/>
  <c r="AF104" i="11"/>
  <c r="AE104" i="11"/>
  <c r="AD104" i="11"/>
  <c r="AC104" i="11"/>
  <c r="AB104" i="11"/>
  <c r="AA104" i="11"/>
  <c r="Z104" i="11"/>
  <c r="Y104" i="11"/>
  <c r="X104" i="11"/>
  <c r="W104" i="11"/>
  <c r="D104" i="11"/>
  <c r="C104" i="11"/>
  <c r="B104" i="11"/>
  <c r="CM103" i="11"/>
  <c r="CL103" i="11"/>
  <c r="CK103" i="11"/>
  <c r="CJ103" i="11"/>
  <c r="CI103" i="11"/>
  <c r="CH103" i="11"/>
  <c r="CG103" i="11"/>
  <c r="CF103" i="11"/>
  <c r="CE103" i="11"/>
  <c r="CB103" i="11"/>
  <c r="CA103" i="11"/>
  <c r="BZ103" i="11"/>
  <c r="BY103" i="11"/>
  <c r="BX103" i="11"/>
  <c r="BW103" i="11"/>
  <c r="BV103" i="11"/>
  <c r="BU103" i="11"/>
  <c r="BT103" i="11"/>
  <c r="BS103" i="11"/>
  <c r="BR103" i="11"/>
  <c r="BQ103" i="11"/>
  <c r="BP103" i="11"/>
  <c r="BO103" i="11"/>
  <c r="BN103" i="11"/>
  <c r="BM103" i="11"/>
  <c r="BL103" i="11"/>
  <c r="BK103" i="11"/>
  <c r="BJ103" i="11"/>
  <c r="BI103" i="11"/>
  <c r="BH103" i="11"/>
  <c r="BG103" i="11"/>
  <c r="BF103" i="11"/>
  <c r="BE103" i="11"/>
  <c r="BD103" i="11"/>
  <c r="BC103" i="11"/>
  <c r="BB103" i="11"/>
  <c r="BA103" i="11"/>
  <c r="AZ103" i="11"/>
  <c r="AY103" i="11"/>
  <c r="AX103" i="11"/>
  <c r="AW103" i="11"/>
  <c r="AV103" i="11"/>
  <c r="AU103" i="11"/>
  <c r="AT103" i="11"/>
  <c r="AS103" i="11"/>
  <c r="AR103" i="11"/>
  <c r="AQ103" i="11"/>
  <c r="AP103" i="11"/>
  <c r="AO103" i="11"/>
  <c r="AN103" i="11"/>
  <c r="AM103" i="11"/>
  <c r="AK103" i="11"/>
  <c r="AJ103" i="11"/>
  <c r="AI103" i="11"/>
  <c r="AF103" i="11"/>
  <c r="AE103" i="11"/>
  <c r="AD103" i="11"/>
  <c r="AC103" i="11"/>
  <c r="AB103" i="11"/>
  <c r="AA103" i="11"/>
  <c r="Z103" i="11"/>
  <c r="Y103" i="11"/>
  <c r="X103" i="11"/>
  <c r="W103" i="11"/>
  <c r="D103" i="11"/>
  <c r="C103" i="11"/>
  <c r="B103" i="11"/>
  <c r="CM102" i="11"/>
  <c r="CL102" i="11"/>
  <c r="CK102" i="11"/>
  <c r="CJ102" i="11"/>
  <c r="CI102" i="11"/>
  <c r="CH102" i="11"/>
  <c r="CG102" i="11"/>
  <c r="CF102" i="11"/>
  <c r="CE102" i="11"/>
  <c r="CB102" i="11"/>
  <c r="CA102" i="11"/>
  <c r="BZ102" i="11"/>
  <c r="BY102" i="11"/>
  <c r="BX102" i="11"/>
  <c r="BW102" i="11"/>
  <c r="BV102" i="11"/>
  <c r="BU102" i="11"/>
  <c r="BT102" i="11"/>
  <c r="BS102" i="11"/>
  <c r="BR102" i="11"/>
  <c r="BQ102" i="11"/>
  <c r="BP102" i="11"/>
  <c r="BO102" i="11"/>
  <c r="BN102" i="11"/>
  <c r="BM102" i="11"/>
  <c r="BL102" i="11"/>
  <c r="BK102" i="11"/>
  <c r="BJ102" i="11"/>
  <c r="BI102" i="11"/>
  <c r="BH102" i="11"/>
  <c r="BG102" i="11"/>
  <c r="BF102" i="11"/>
  <c r="BE102" i="11"/>
  <c r="BD102" i="11"/>
  <c r="BC102" i="11"/>
  <c r="BB102" i="11"/>
  <c r="BA102" i="11"/>
  <c r="AZ102" i="11"/>
  <c r="AY102" i="11"/>
  <c r="AX102" i="11"/>
  <c r="AW102" i="11"/>
  <c r="AV102" i="11"/>
  <c r="AU102" i="11"/>
  <c r="AT102" i="11"/>
  <c r="AS102" i="11"/>
  <c r="AR102" i="11"/>
  <c r="AQ102" i="11"/>
  <c r="AP102" i="11"/>
  <c r="AO102" i="11"/>
  <c r="AN102" i="11"/>
  <c r="AM102" i="11"/>
  <c r="AK102" i="11"/>
  <c r="AJ102" i="11"/>
  <c r="AI102" i="11"/>
  <c r="AF102" i="11"/>
  <c r="AE102" i="11"/>
  <c r="AD102" i="11"/>
  <c r="AC102" i="11"/>
  <c r="AB102" i="11"/>
  <c r="AA102" i="11"/>
  <c r="Z102" i="11"/>
  <c r="Y102" i="11"/>
  <c r="X102" i="11"/>
  <c r="W102" i="11"/>
  <c r="D102" i="11"/>
  <c r="C102" i="11"/>
  <c r="B102" i="11"/>
  <c r="CM101" i="11"/>
  <c r="CL101" i="11"/>
  <c r="CK101" i="11"/>
  <c r="CJ101" i="11"/>
  <c r="CI101" i="11"/>
  <c r="CH101" i="11"/>
  <c r="CG101" i="11"/>
  <c r="CF101" i="11"/>
  <c r="CE101" i="11"/>
  <c r="CD101" i="11"/>
  <c r="CC101" i="11"/>
  <c r="CB101" i="11"/>
  <c r="CA101" i="11"/>
  <c r="BZ101" i="11"/>
  <c r="BY101" i="11"/>
  <c r="BX101" i="11"/>
  <c r="BW101" i="11"/>
  <c r="BV101" i="11"/>
  <c r="BU101" i="11"/>
  <c r="BT101" i="11"/>
  <c r="BS101" i="11"/>
  <c r="BR101" i="11"/>
  <c r="BQ101" i="11"/>
  <c r="BP101" i="11"/>
  <c r="BO101" i="11"/>
  <c r="BN101" i="11"/>
  <c r="BM101" i="11"/>
  <c r="BL101" i="11"/>
  <c r="BK101" i="11"/>
  <c r="BJ101" i="11"/>
  <c r="BI101" i="11"/>
  <c r="BH101" i="11"/>
  <c r="BG101" i="11"/>
  <c r="BF101" i="11"/>
  <c r="BE101" i="11"/>
  <c r="BD101" i="11"/>
  <c r="BC101" i="11"/>
  <c r="BB101" i="11"/>
  <c r="BA101" i="11"/>
  <c r="AZ101" i="11"/>
  <c r="AY101" i="11"/>
  <c r="AX101" i="11"/>
  <c r="AW101" i="11"/>
  <c r="AV101" i="11"/>
  <c r="AU101" i="11"/>
  <c r="AT101" i="11"/>
  <c r="AS101" i="11"/>
  <c r="AR101" i="11"/>
  <c r="AQ101" i="11"/>
  <c r="AP101" i="11"/>
  <c r="AO101" i="11"/>
  <c r="AN101" i="11"/>
  <c r="AM101" i="11"/>
  <c r="AK101" i="11"/>
  <c r="AJ101" i="11"/>
  <c r="AI101" i="11"/>
  <c r="AF101" i="11"/>
  <c r="AE101" i="11"/>
  <c r="AD101" i="11"/>
  <c r="AC101" i="11"/>
  <c r="AB101" i="11"/>
  <c r="AA101" i="11"/>
  <c r="Z101" i="11"/>
  <c r="Y101" i="11"/>
  <c r="X101" i="11"/>
  <c r="W101" i="11"/>
  <c r="D101" i="11"/>
  <c r="C101" i="11"/>
  <c r="B101" i="11"/>
  <c r="CM100" i="11"/>
  <c r="CL100" i="11"/>
  <c r="CK100" i="11"/>
  <c r="CJ100" i="11"/>
  <c r="CI100" i="11"/>
  <c r="CH100" i="11"/>
  <c r="CG100" i="11"/>
  <c r="CF100" i="11"/>
  <c r="CE100" i="11"/>
  <c r="CD100" i="11"/>
  <c r="CC100" i="11"/>
  <c r="CB100" i="11"/>
  <c r="CA100" i="11"/>
  <c r="BZ100" i="11"/>
  <c r="BY100" i="11"/>
  <c r="BX100" i="11"/>
  <c r="BW100" i="11"/>
  <c r="BV100" i="11"/>
  <c r="BU100" i="11"/>
  <c r="BT100" i="11"/>
  <c r="BS100" i="11"/>
  <c r="BR100" i="11"/>
  <c r="BQ100" i="11"/>
  <c r="BP100" i="11"/>
  <c r="BO100" i="11"/>
  <c r="BN100" i="11"/>
  <c r="BM100" i="11"/>
  <c r="BL100" i="11"/>
  <c r="BK100" i="11"/>
  <c r="BJ100" i="11"/>
  <c r="BI100" i="11"/>
  <c r="BH100" i="11"/>
  <c r="BG100" i="11"/>
  <c r="BF100" i="11"/>
  <c r="BE100" i="11"/>
  <c r="BD100" i="11"/>
  <c r="BC100" i="11"/>
  <c r="BB100" i="11"/>
  <c r="BA100" i="11"/>
  <c r="AZ100" i="11"/>
  <c r="AY100" i="11"/>
  <c r="AX100" i="11"/>
  <c r="AW100" i="11"/>
  <c r="AV100" i="11"/>
  <c r="AU100" i="11"/>
  <c r="AT100" i="11"/>
  <c r="AS100" i="11"/>
  <c r="AR100" i="11"/>
  <c r="AQ100" i="11"/>
  <c r="AP100" i="11"/>
  <c r="AO100" i="11"/>
  <c r="AN100" i="11"/>
  <c r="AM100" i="11"/>
  <c r="AK100" i="11"/>
  <c r="AJ100" i="11"/>
  <c r="AI100" i="11"/>
  <c r="AF100" i="11"/>
  <c r="AE100" i="11"/>
  <c r="AD100" i="11"/>
  <c r="AC100" i="11"/>
  <c r="AB100" i="11"/>
  <c r="AA100" i="11"/>
  <c r="Z100" i="11"/>
  <c r="Y100" i="11"/>
  <c r="X100" i="11"/>
  <c r="W100" i="11"/>
  <c r="D100" i="11"/>
  <c r="C100" i="11"/>
  <c r="B100" i="11"/>
  <c r="CM99" i="11"/>
  <c r="CL99" i="11"/>
  <c r="CK99" i="11"/>
  <c r="CJ99" i="11"/>
  <c r="CI99" i="11"/>
  <c r="CH99" i="11"/>
  <c r="CG99" i="11"/>
  <c r="CF99" i="11"/>
  <c r="CE99" i="11"/>
  <c r="CC99" i="11"/>
  <c r="CB99" i="11"/>
  <c r="CA99" i="11"/>
  <c r="BZ99" i="11"/>
  <c r="BY99" i="11"/>
  <c r="BX99" i="11"/>
  <c r="BW99" i="11"/>
  <c r="BV99" i="11"/>
  <c r="BU99" i="11"/>
  <c r="BT99" i="11"/>
  <c r="BS99" i="11"/>
  <c r="BR99" i="11"/>
  <c r="BQ99" i="11"/>
  <c r="BP99" i="11"/>
  <c r="BO99" i="11"/>
  <c r="BN99" i="11"/>
  <c r="BM99" i="11"/>
  <c r="BL99" i="11"/>
  <c r="BK99" i="11"/>
  <c r="BJ99" i="11"/>
  <c r="BI99" i="11"/>
  <c r="BH99" i="11"/>
  <c r="BG99" i="11"/>
  <c r="BF99" i="11"/>
  <c r="BE99" i="11"/>
  <c r="BD99" i="11"/>
  <c r="BC99" i="11"/>
  <c r="BB99" i="11"/>
  <c r="BA99" i="11"/>
  <c r="AZ99" i="11"/>
  <c r="AY99" i="11"/>
  <c r="AX99" i="11"/>
  <c r="AW99" i="11"/>
  <c r="AV99" i="11"/>
  <c r="AU99" i="11"/>
  <c r="AT99" i="11"/>
  <c r="AS99" i="11"/>
  <c r="AR99" i="11"/>
  <c r="AQ99" i="11"/>
  <c r="AP99" i="11"/>
  <c r="AO99" i="11"/>
  <c r="AN99" i="11"/>
  <c r="AM99" i="11"/>
  <c r="AK99" i="11"/>
  <c r="AJ99" i="11"/>
  <c r="AI99" i="11"/>
  <c r="AF99" i="11"/>
  <c r="AE99" i="11"/>
  <c r="AD99" i="11"/>
  <c r="AC99" i="11"/>
  <c r="AB99" i="11"/>
  <c r="AA99" i="11"/>
  <c r="Z99" i="11"/>
  <c r="Y99" i="11"/>
  <c r="X99" i="11"/>
  <c r="W99" i="11"/>
  <c r="D99" i="11"/>
  <c r="C99" i="11"/>
  <c r="B99" i="11"/>
  <c r="CM98" i="11"/>
  <c r="CL98" i="11"/>
  <c r="CK98" i="11"/>
  <c r="CJ98" i="11"/>
  <c r="CI98" i="11"/>
  <c r="CH98" i="11"/>
  <c r="CG98" i="11"/>
  <c r="CF98" i="11"/>
  <c r="CE98" i="11"/>
  <c r="CD98" i="11"/>
  <c r="CC98" i="11"/>
  <c r="CB98" i="11"/>
  <c r="CA98" i="11"/>
  <c r="BZ98" i="11"/>
  <c r="BY98" i="11"/>
  <c r="BX98" i="11"/>
  <c r="BW98" i="11"/>
  <c r="BV98" i="11"/>
  <c r="BU98" i="11"/>
  <c r="BT98" i="11"/>
  <c r="BS98" i="11"/>
  <c r="BR98" i="11"/>
  <c r="BQ98" i="11"/>
  <c r="BP98" i="11"/>
  <c r="BO98" i="11"/>
  <c r="BN98" i="11"/>
  <c r="BM98" i="11"/>
  <c r="BL98" i="11"/>
  <c r="BK98" i="11"/>
  <c r="BJ98" i="11"/>
  <c r="BI98" i="11"/>
  <c r="BH98" i="11"/>
  <c r="BG98" i="11"/>
  <c r="BF98" i="11"/>
  <c r="BE98" i="11"/>
  <c r="BD98" i="11"/>
  <c r="BC98" i="11"/>
  <c r="BB98" i="11"/>
  <c r="BA98" i="11"/>
  <c r="AZ98" i="11"/>
  <c r="AY98" i="11"/>
  <c r="AX98" i="11"/>
  <c r="AW98" i="11"/>
  <c r="AV98" i="11"/>
  <c r="AU98" i="11"/>
  <c r="AT98" i="11"/>
  <c r="AS98" i="11"/>
  <c r="AR98" i="11"/>
  <c r="AQ98" i="11"/>
  <c r="AP98" i="11"/>
  <c r="AO98" i="11"/>
  <c r="AN98" i="11"/>
  <c r="AM98" i="11"/>
  <c r="AK98" i="11"/>
  <c r="AJ98" i="11"/>
  <c r="AI98" i="11"/>
  <c r="AF98" i="11"/>
  <c r="AE98" i="11"/>
  <c r="AD98" i="11"/>
  <c r="AC98" i="11"/>
  <c r="AB98" i="11"/>
  <c r="AA98" i="11"/>
  <c r="Z98" i="11"/>
  <c r="Y98" i="11"/>
  <c r="X98" i="11"/>
  <c r="W98" i="11"/>
  <c r="D98" i="11"/>
  <c r="C98" i="11"/>
  <c r="B98" i="11"/>
  <c r="CM97" i="11"/>
  <c r="CL97" i="11"/>
  <c r="CK97" i="11"/>
  <c r="CJ97" i="11"/>
  <c r="CI97" i="11"/>
  <c r="CH97" i="11"/>
  <c r="CG97" i="11"/>
  <c r="CF97" i="11"/>
  <c r="CE97" i="11"/>
  <c r="CD97" i="11"/>
  <c r="CC97" i="11"/>
  <c r="CB97" i="11"/>
  <c r="CA97" i="11"/>
  <c r="BZ97" i="11"/>
  <c r="BY97" i="11"/>
  <c r="BX97" i="11"/>
  <c r="BW97" i="11"/>
  <c r="BV97" i="11"/>
  <c r="BU97" i="11"/>
  <c r="BT97" i="11"/>
  <c r="BS97" i="11"/>
  <c r="BR97" i="11"/>
  <c r="BQ97" i="11"/>
  <c r="BP97" i="11"/>
  <c r="BO97" i="11"/>
  <c r="BN97" i="11"/>
  <c r="BM97" i="11"/>
  <c r="BL97" i="11"/>
  <c r="BK97" i="11"/>
  <c r="BJ97" i="11"/>
  <c r="BI97" i="11"/>
  <c r="BH97" i="11"/>
  <c r="BG97" i="11"/>
  <c r="BF97" i="11"/>
  <c r="BE97" i="11"/>
  <c r="BD97" i="11"/>
  <c r="BC97" i="11"/>
  <c r="BB97" i="11"/>
  <c r="BA97" i="11"/>
  <c r="AZ97" i="11"/>
  <c r="AY97" i="11"/>
  <c r="AX97" i="11"/>
  <c r="AW97" i="11"/>
  <c r="AV97" i="11"/>
  <c r="AU97" i="11"/>
  <c r="AT97" i="11"/>
  <c r="AS97" i="11"/>
  <c r="AR97" i="11"/>
  <c r="AQ97" i="11"/>
  <c r="AP97" i="11"/>
  <c r="AO97" i="11"/>
  <c r="AN97" i="11"/>
  <c r="AM97" i="11"/>
  <c r="AK97" i="11"/>
  <c r="AJ97" i="11"/>
  <c r="AI97" i="11"/>
  <c r="AF97" i="11"/>
  <c r="AE97" i="11"/>
  <c r="AD97" i="11"/>
  <c r="AC97" i="11"/>
  <c r="AB97" i="11"/>
  <c r="AA97" i="11"/>
  <c r="Z97" i="11"/>
  <c r="Y97" i="11"/>
  <c r="X97" i="11"/>
  <c r="W97" i="11"/>
  <c r="D97" i="11"/>
  <c r="C97" i="11"/>
  <c r="B97" i="11"/>
  <c r="CM96" i="11"/>
  <c r="CL96" i="11"/>
  <c r="CK96" i="11"/>
  <c r="CJ96" i="11"/>
  <c r="CI96" i="11"/>
  <c r="CH96" i="11"/>
  <c r="CG96" i="11"/>
  <c r="CF96" i="11"/>
  <c r="CE96" i="11"/>
  <c r="CD96" i="11"/>
  <c r="CC96" i="11"/>
  <c r="CB96" i="11"/>
  <c r="CA96" i="11"/>
  <c r="BZ96" i="11"/>
  <c r="BY96" i="11"/>
  <c r="BX96" i="11"/>
  <c r="BW96" i="11"/>
  <c r="BV96" i="11"/>
  <c r="BU96" i="11"/>
  <c r="BT96" i="11"/>
  <c r="BS96" i="11"/>
  <c r="BR96" i="11"/>
  <c r="BQ96" i="11"/>
  <c r="BP96" i="11"/>
  <c r="BO96" i="11"/>
  <c r="BN96" i="11"/>
  <c r="BM96" i="11"/>
  <c r="BL96" i="11"/>
  <c r="BK96" i="11"/>
  <c r="BJ96" i="11"/>
  <c r="BI96" i="11"/>
  <c r="BH96" i="11"/>
  <c r="BG96" i="11"/>
  <c r="BF96" i="11"/>
  <c r="BE96" i="11"/>
  <c r="BD96" i="11"/>
  <c r="BC96" i="11"/>
  <c r="BB96" i="11"/>
  <c r="BA96" i="11"/>
  <c r="AZ96" i="11"/>
  <c r="AY96" i="11"/>
  <c r="AX96" i="11"/>
  <c r="AW96" i="11"/>
  <c r="AV96" i="11"/>
  <c r="AU96" i="11"/>
  <c r="AT96" i="11"/>
  <c r="AS96" i="11"/>
  <c r="AR96" i="11"/>
  <c r="AQ96" i="11"/>
  <c r="AP96" i="11"/>
  <c r="AO96" i="11"/>
  <c r="AN96" i="11"/>
  <c r="AM96" i="11"/>
  <c r="AK96" i="11"/>
  <c r="AJ96" i="11"/>
  <c r="AI96" i="11"/>
  <c r="AF96" i="11"/>
  <c r="AE96" i="11"/>
  <c r="AD96" i="11"/>
  <c r="AC96" i="11"/>
  <c r="AB96" i="11"/>
  <c r="AA96" i="11"/>
  <c r="Z96" i="11"/>
  <c r="Y96" i="11"/>
  <c r="X96" i="11"/>
  <c r="W96" i="11"/>
  <c r="D96" i="11"/>
  <c r="C96" i="11"/>
  <c r="B96" i="11"/>
  <c r="CM95" i="11"/>
  <c r="CL95" i="11"/>
  <c r="CK95" i="11"/>
  <c r="CJ95" i="11"/>
  <c r="CI95" i="11"/>
  <c r="CH95" i="11"/>
  <c r="CG95" i="11"/>
  <c r="CF95" i="11"/>
  <c r="CE95" i="11"/>
  <c r="CD95" i="11"/>
  <c r="CC95" i="11"/>
  <c r="CB95" i="11"/>
  <c r="CA95" i="11"/>
  <c r="BZ95" i="11"/>
  <c r="BY95" i="11"/>
  <c r="BX95" i="11"/>
  <c r="BW95" i="11"/>
  <c r="BV95" i="11"/>
  <c r="BU95" i="11"/>
  <c r="BT95" i="11"/>
  <c r="BS95" i="11"/>
  <c r="BR95" i="11"/>
  <c r="BQ95" i="11"/>
  <c r="BP95" i="11"/>
  <c r="BO95" i="11"/>
  <c r="BN95" i="11"/>
  <c r="BM95" i="11"/>
  <c r="BL95" i="11"/>
  <c r="BK95" i="11"/>
  <c r="BJ95" i="11"/>
  <c r="BI95" i="11"/>
  <c r="BH95" i="11"/>
  <c r="BG95" i="11"/>
  <c r="BF95" i="11"/>
  <c r="BE95" i="11"/>
  <c r="BD95" i="11"/>
  <c r="BC95" i="11"/>
  <c r="BB95" i="11"/>
  <c r="BA95" i="11"/>
  <c r="AZ95" i="11"/>
  <c r="AY95" i="11"/>
  <c r="AX95" i="11"/>
  <c r="AW95" i="11"/>
  <c r="AV95" i="11"/>
  <c r="AU95" i="11"/>
  <c r="AT95" i="11"/>
  <c r="AS95" i="11"/>
  <c r="AR95" i="11"/>
  <c r="AQ95" i="11"/>
  <c r="AP95" i="11"/>
  <c r="AO95" i="11"/>
  <c r="AN95" i="11"/>
  <c r="AM95" i="11"/>
  <c r="AK95" i="11"/>
  <c r="AJ95" i="11"/>
  <c r="AI95" i="11"/>
  <c r="AF95" i="11"/>
  <c r="AE95" i="11"/>
  <c r="AD95" i="11"/>
  <c r="AC95" i="11"/>
  <c r="AB95" i="11"/>
  <c r="AA95" i="11"/>
  <c r="Z95" i="11"/>
  <c r="Y95" i="11"/>
  <c r="X95" i="11"/>
  <c r="W95" i="11"/>
  <c r="D95" i="11"/>
  <c r="C95" i="11"/>
  <c r="B95" i="11"/>
  <c r="CM94" i="11"/>
  <c r="CL94" i="11"/>
  <c r="CK94" i="11"/>
  <c r="CJ94" i="11"/>
  <c r="CI94" i="11"/>
  <c r="CH94" i="11"/>
  <c r="CG94" i="11"/>
  <c r="CF94" i="11"/>
  <c r="CE94" i="11"/>
  <c r="CD94" i="11"/>
  <c r="CC94" i="11"/>
  <c r="CB94" i="11"/>
  <c r="CA94" i="11"/>
  <c r="BZ94" i="11"/>
  <c r="BY94" i="11"/>
  <c r="BX94" i="11"/>
  <c r="BW94" i="11"/>
  <c r="BV94" i="11"/>
  <c r="BU94" i="11"/>
  <c r="BT94" i="11"/>
  <c r="BS94" i="11"/>
  <c r="BR94" i="11"/>
  <c r="BQ94" i="11"/>
  <c r="BP94" i="11"/>
  <c r="BO94" i="11"/>
  <c r="BN94" i="11"/>
  <c r="BM94" i="11"/>
  <c r="BL94" i="11"/>
  <c r="BK94" i="11"/>
  <c r="BJ94" i="11"/>
  <c r="BI94" i="11"/>
  <c r="BH94" i="11"/>
  <c r="BG94" i="11"/>
  <c r="BF94" i="11"/>
  <c r="BE94" i="11"/>
  <c r="BD94" i="11"/>
  <c r="BC94" i="11"/>
  <c r="BB94" i="11"/>
  <c r="BA94" i="11"/>
  <c r="AZ94" i="11"/>
  <c r="AY94" i="11"/>
  <c r="AX94" i="11"/>
  <c r="AW94" i="11"/>
  <c r="AV94" i="11"/>
  <c r="AU94" i="11"/>
  <c r="AT94" i="11"/>
  <c r="AS94" i="11"/>
  <c r="AR94" i="11"/>
  <c r="AQ94" i="11"/>
  <c r="AP94" i="11"/>
  <c r="AO94" i="11"/>
  <c r="AN94" i="11"/>
  <c r="AM94" i="11"/>
  <c r="AK94" i="11"/>
  <c r="AJ94" i="11"/>
  <c r="AI94" i="11"/>
  <c r="AF94" i="11"/>
  <c r="AE94" i="11"/>
  <c r="AD94" i="11"/>
  <c r="AC94" i="11"/>
  <c r="AB94" i="11"/>
  <c r="AA94" i="11"/>
  <c r="Z94" i="11"/>
  <c r="Y94" i="11"/>
  <c r="X94" i="11"/>
  <c r="W94" i="11"/>
  <c r="D94" i="11"/>
  <c r="C94" i="11"/>
  <c r="B94" i="11"/>
  <c r="CM93" i="11"/>
  <c r="CL93" i="11"/>
  <c r="CK93" i="11"/>
  <c r="CJ93" i="11"/>
  <c r="CI93" i="11"/>
  <c r="CH93" i="11"/>
  <c r="CG93" i="11"/>
  <c r="CF93" i="11"/>
  <c r="CE93" i="11"/>
  <c r="CD93" i="11"/>
  <c r="CC93" i="11"/>
  <c r="CB93" i="11"/>
  <c r="CA93" i="11"/>
  <c r="BZ93" i="11"/>
  <c r="BY93" i="11"/>
  <c r="BX93" i="11"/>
  <c r="BW93" i="11"/>
  <c r="BV93" i="11"/>
  <c r="BU93" i="11"/>
  <c r="BT93" i="11"/>
  <c r="BS93" i="11"/>
  <c r="BR93" i="11"/>
  <c r="BQ93" i="11"/>
  <c r="BP93" i="11"/>
  <c r="BO93" i="11"/>
  <c r="BN93" i="11"/>
  <c r="BM93" i="11"/>
  <c r="BL93" i="11"/>
  <c r="BK93" i="11"/>
  <c r="BJ93" i="11"/>
  <c r="BI93" i="11"/>
  <c r="BH93" i="11"/>
  <c r="BG93" i="11"/>
  <c r="BF93" i="11"/>
  <c r="BE93" i="11"/>
  <c r="BD93" i="11"/>
  <c r="BC93" i="11"/>
  <c r="BB93" i="11"/>
  <c r="BA93" i="11"/>
  <c r="AZ93" i="11"/>
  <c r="AY93" i="11"/>
  <c r="AX93" i="11"/>
  <c r="AW93" i="11"/>
  <c r="AV93" i="11"/>
  <c r="AU93" i="11"/>
  <c r="AT93" i="11"/>
  <c r="AS93" i="11"/>
  <c r="AR93" i="11"/>
  <c r="AQ93" i="11"/>
  <c r="AP93" i="11"/>
  <c r="AO93" i="11"/>
  <c r="AN93" i="11"/>
  <c r="AM93" i="11"/>
  <c r="AK93" i="11"/>
  <c r="AJ93" i="11"/>
  <c r="AI93" i="11"/>
  <c r="AF93" i="11"/>
  <c r="AE93" i="11"/>
  <c r="AD93" i="11"/>
  <c r="AC93" i="11"/>
  <c r="AB93" i="11"/>
  <c r="AA93" i="11"/>
  <c r="Z93" i="11"/>
  <c r="Y93" i="11"/>
  <c r="X93" i="11"/>
  <c r="W93" i="11"/>
  <c r="D93" i="11"/>
  <c r="C93" i="11"/>
  <c r="B93" i="11"/>
  <c r="CM92" i="11"/>
  <c r="CL92" i="11"/>
  <c r="CK92" i="11"/>
  <c r="CJ92" i="11"/>
  <c r="CI92" i="11"/>
  <c r="CH92" i="11"/>
  <c r="CG92" i="11"/>
  <c r="CF92" i="11"/>
  <c r="CE92" i="11"/>
  <c r="CD92" i="11"/>
  <c r="CC92" i="11"/>
  <c r="CB92" i="11"/>
  <c r="CA92" i="11"/>
  <c r="BZ92" i="11"/>
  <c r="BY92" i="11"/>
  <c r="BX92" i="11"/>
  <c r="BW92" i="11"/>
  <c r="BV92" i="11"/>
  <c r="BU92" i="11"/>
  <c r="BT92" i="11"/>
  <c r="BS92" i="11"/>
  <c r="BR92" i="11"/>
  <c r="BQ92" i="11"/>
  <c r="BP92" i="11"/>
  <c r="BO92" i="11"/>
  <c r="BN92" i="11"/>
  <c r="BM92" i="11"/>
  <c r="BL92" i="11"/>
  <c r="BK92" i="11"/>
  <c r="BJ92" i="11"/>
  <c r="BI92" i="11"/>
  <c r="BH92" i="11"/>
  <c r="BG92" i="11"/>
  <c r="BF92" i="11"/>
  <c r="BE92" i="11"/>
  <c r="BD92" i="11"/>
  <c r="BC92" i="11"/>
  <c r="AZ92" i="11"/>
  <c r="AY92" i="11"/>
  <c r="AX92" i="11"/>
  <c r="AW92" i="11"/>
  <c r="AV92" i="11"/>
  <c r="AU92" i="11"/>
  <c r="AT92" i="11"/>
  <c r="AS92" i="11"/>
  <c r="AR92" i="11"/>
  <c r="AQ92" i="11"/>
  <c r="AP92" i="11"/>
  <c r="AO92" i="11"/>
  <c r="AN92" i="11"/>
  <c r="AM92" i="11"/>
  <c r="AK92" i="11"/>
  <c r="AJ92" i="11"/>
  <c r="AI92" i="11"/>
  <c r="AH92" i="11"/>
  <c r="AF92" i="11"/>
  <c r="AE92" i="11"/>
  <c r="AD92" i="11"/>
  <c r="AC92" i="11"/>
  <c r="AB92" i="11"/>
  <c r="AA92" i="11"/>
  <c r="Z92" i="11"/>
  <c r="Y92" i="11"/>
  <c r="X92" i="11"/>
  <c r="W92" i="11"/>
  <c r="D92" i="11"/>
  <c r="C92" i="11"/>
  <c r="B92" i="11"/>
  <c r="CM91" i="11"/>
  <c r="CL91" i="11"/>
  <c r="CK91" i="11"/>
  <c r="CJ91" i="11"/>
  <c r="CI91" i="11"/>
  <c r="CH91" i="11"/>
  <c r="CG91" i="11"/>
  <c r="CF91" i="11"/>
  <c r="CE91" i="11"/>
  <c r="CD91" i="11"/>
  <c r="CC91" i="11"/>
  <c r="CB91" i="11"/>
  <c r="CA91" i="11"/>
  <c r="BZ91" i="11"/>
  <c r="BY91" i="11"/>
  <c r="BX91" i="11"/>
  <c r="BW91" i="11"/>
  <c r="BV91" i="11"/>
  <c r="BU91" i="11"/>
  <c r="BT91" i="11"/>
  <c r="BS91" i="11"/>
  <c r="BR91" i="11"/>
  <c r="BQ91" i="11"/>
  <c r="BP91" i="11"/>
  <c r="BO91" i="11"/>
  <c r="BN91" i="11"/>
  <c r="BM91" i="11"/>
  <c r="BL91" i="11"/>
  <c r="BK91" i="11"/>
  <c r="BJ91" i="11"/>
  <c r="BI91" i="11"/>
  <c r="BH91" i="11"/>
  <c r="BG91" i="11"/>
  <c r="BF91" i="11"/>
  <c r="BE91" i="11"/>
  <c r="BD91" i="11"/>
  <c r="BC91" i="11"/>
  <c r="AZ91" i="11"/>
  <c r="AY91" i="11"/>
  <c r="AX91" i="11"/>
  <c r="AW91" i="11"/>
  <c r="AV91" i="11"/>
  <c r="AU91" i="11"/>
  <c r="AT91" i="11"/>
  <c r="AS91" i="11"/>
  <c r="AR91" i="11"/>
  <c r="AQ91" i="11"/>
  <c r="AP91" i="11"/>
  <c r="AO91" i="11"/>
  <c r="AN91" i="11"/>
  <c r="AM91" i="11"/>
  <c r="AK91" i="11"/>
  <c r="AJ91" i="11"/>
  <c r="AI91" i="11"/>
  <c r="AH91" i="11"/>
  <c r="AF91" i="11"/>
  <c r="AE91" i="11"/>
  <c r="AD91" i="11"/>
  <c r="AC91" i="11"/>
  <c r="AB91" i="11"/>
  <c r="AA91" i="11"/>
  <c r="Z91" i="11"/>
  <c r="Y91" i="11"/>
  <c r="X91" i="11"/>
  <c r="W91" i="11"/>
  <c r="D91" i="11"/>
  <c r="C91" i="11"/>
  <c r="B91" i="11"/>
  <c r="CM90" i="11"/>
  <c r="CL90" i="11"/>
  <c r="CK90" i="11"/>
  <c r="CJ90" i="11"/>
  <c r="CI90" i="11"/>
  <c r="CH90" i="11"/>
  <c r="CG90" i="11"/>
  <c r="CF90" i="11"/>
  <c r="CE90" i="11"/>
  <c r="CD90" i="11"/>
  <c r="CC90" i="11"/>
  <c r="CB90" i="11"/>
  <c r="CA90" i="11"/>
  <c r="BZ90" i="11"/>
  <c r="BY90" i="11"/>
  <c r="BX90" i="11"/>
  <c r="BW90" i="11"/>
  <c r="BV90" i="11"/>
  <c r="BU90" i="11"/>
  <c r="BT90" i="11"/>
  <c r="BS90" i="11"/>
  <c r="BR90" i="11"/>
  <c r="BQ90" i="11"/>
  <c r="BP90" i="11"/>
  <c r="BO90" i="11"/>
  <c r="BN90" i="11"/>
  <c r="BM90" i="11"/>
  <c r="BL90" i="11"/>
  <c r="BK90" i="11"/>
  <c r="BJ90" i="11"/>
  <c r="BI90" i="11"/>
  <c r="BH90" i="11"/>
  <c r="BG90" i="11"/>
  <c r="BF90" i="11"/>
  <c r="BE90" i="11"/>
  <c r="BD90" i="11"/>
  <c r="BC90" i="11"/>
  <c r="AZ90" i="11"/>
  <c r="AY90" i="11"/>
  <c r="AX90" i="11"/>
  <c r="AW90" i="11"/>
  <c r="AV90" i="11"/>
  <c r="AU90" i="11"/>
  <c r="AT90" i="11"/>
  <c r="AS90" i="11"/>
  <c r="AR90" i="11"/>
  <c r="AQ90" i="11"/>
  <c r="AP90" i="11"/>
  <c r="AO90" i="11"/>
  <c r="AN90" i="11"/>
  <c r="AM90" i="11"/>
  <c r="AK90" i="11"/>
  <c r="AJ90" i="11"/>
  <c r="AI90" i="11"/>
  <c r="AH90" i="11"/>
  <c r="AF90" i="11"/>
  <c r="AE90" i="11"/>
  <c r="AD90" i="11"/>
  <c r="AC90" i="11"/>
  <c r="AB90" i="11"/>
  <c r="AA90" i="11"/>
  <c r="Z90" i="11"/>
  <c r="Y90" i="11"/>
  <c r="X90" i="11"/>
  <c r="W90" i="11"/>
  <c r="D90" i="11"/>
  <c r="C90" i="11"/>
  <c r="B90" i="11"/>
  <c r="CM89" i="11"/>
  <c r="CL89" i="11"/>
  <c r="CK89" i="11"/>
  <c r="CJ89" i="11"/>
  <c r="CI89" i="11"/>
  <c r="CH89" i="11"/>
  <c r="CG89" i="11"/>
  <c r="CF89" i="11"/>
  <c r="CE89" i="11"/>
  <c r="CD89" i="11"/>
  <c r="CC89" i="11"/>
  <c r="CB89" i="11"/>
  <c r="CA89" i="11"/>
  <c r="BZ89" i="11"/>
  <c r="BY89" i="11"/>
  <c r="BX89" i="11"/>
  <c r="BW89" i="11"/>
  <c r="BV89" i="11"/>
  <c r="BU89" i="11"/>
  <c r="BT89" i="11"/>
  <c r="BS89" i="11"/>
  <c r="BR89" i="11"/>
  <c r="BQ89" i="11"/>
  <c r="BP89" i="11"/>
  <c r="BO89" i="11"/>
  <c r="BN89" i="11"/>
  <c r="BM89" i="11"/>
  <c r="BL89" i="11"/>
  <c r="BK89" i="11"/>
  <c r="BJ89" i="11"/>
  <c r="BI89" i="11"/>
  <c r="BH89" i="11"/>
  <c r="BG89" i="11"/>
  <c r="BF89" i="11"/>
  <c r="BE89" i="11"/>
  <c r="BD89" i="11"/>
  <c r="BC89" i="11"/>
  <c r="AZ89" i="11"/>
  <c r="AY89" i="11"/>
  <c r="AX89" i="11"/>
  <c r="AW89" i="11"/>
  <c r="AV89" i="11"/>
  <c r="AU89" i="11"/>
  <c r="AT89" i="11"/>
  <c r="AS89" i="11"/>
  <c r="AR89" i="11"/>
  <c r="AQ89" i="11"/>
  <c r="AP89" i="11"/>
  <c r="AO89" i="11"/>
  <c r="AN89" i="11"/>
  <c r="AM89" i="11"/>
  <c r="AK89" i="11"/>
  <c r="AJ89" i="11"/>
  <c r="AI89" i="11"/>
  <c r="AH89" i="11"/>
  <c r="AF89" i="11"/>
  <c r="AE89" i="11"/>
  <c r="AD89" i="11"/>
  <c r="AC89" i="11"/>
  <c r="AB89" i="11"/>
  <c r="AA89" i="11"/>
  <c r="Z89" i="11"/>
  <c r="Y89" i="11"/>
  <c r="X89" i="11"/>
  <c r="W89" i="11"/>
  <c r="D89" i="11"/>
  <c r="C89" i="11"/>
  <c r="B89" i="11"/>
  <c r="CM88" i="11"/>
  <c r="CL88" i="11"/>
  <c r="CK88" i="11"/>
  <c r="CJ88" i="11"/>
  <c r="CI88" i="11"/>
  <c r="CH88" i="11"/>
  <c r="CG88" i="11"/>
  <c r="CF88" i="11"/>
  <c r="CE88" i="11"/>
  <c r="CD88" i="11"/>
  <c r="CC88" i="11"/>
  <c r="CB88" i="11"/>
  <c r="CA88" i="11"/>
  <c r="BZ88" i="11"/>
  <c r="BY88" i="11"/>
  <c r="BX88" i="11"/>
  <c r="BW88" i="11"/>
  <c r="BV88" i="11"/>
  <c r="BU88" i="11"/>
  <c r="BT88" i="11"/>
  <c r="BS88" i="11"/>
  <c r="BR88" i="11"/>
  <c r="BQ88" i="11"/>
  <c r="BP88" i="11"/>
  <c r="BO88" i="11"/>
  <c r="BN88" i="11"/>
  <c r="BM88" i="11"/>
  <c r="BL88" i="11"/>
  <c r="BK88" i="11"/>
  <c r="BJ88" i="11"/>
  <c r="BI88" i="11"/>
  <c r="BH88" i="11"/>
  <c r="BG88" i="11"/>
  <c r="BF88" i="11"/>
  <c r="BE88" i="11"/>
  <c r="BD88" i="11"/>
  <c r="BC88" i="11"/>
  <c r="AZ88" i="11"/>
  <c r="AY88" i="11"/>
  <c r="AX88" i="11"/>
  <c r="AW88" i="11"/>
  <c r="AV88" i="11"/>
  <c r="AU88" i="11"/>
  <c r="AT88" i="11"/>
  <c r="AS88" i="11"/>
  <c r="AR88" i="11"/>
  <c r="AQ88" i="11"/>
  <c r="AP88" i="11"/>
  <c r="AO88" i="11"/>
  <c r="AN88" i="11"/>
  <c r="AM88" i="11"/>
  <c r="AK88" i="11"/>
  <c r="AJ88" i="11"/>
  <c r="AI88" i="11"/>
  <c r="AH88" i="11"/>
  <c r="AF88" i="11"/>
  <c r="AE88" i="11"/>
  <c r="AD88" i="11"/>
  <c r="AC88" i="11"/>
  <c r="AB88" i="11"/>
  <c r="AA88" i="11"/>
  <c r="Z88" i="11"/>
  <c r="Y88" i="11"/>
  <c r="X88" i="11"/>
  <c r="W88" i="11"/>
  <c r="D88" i="11"/>
  <c r="C88" i="11"/>
  <c r="B88" i="11"/>
  <c r="CM87" i="11"/>
  <c r="CL87" i="11"/>
  <c r="CK87" i="11"/>
  <c r="CJ87" i="11"/>
  <c r="CI87" i="11"/>
  <c r="CH87" i="11"/>
  <c r="CG87" i="11"/>
  <c r="CF87" i="11"/>
  <c r="CE87" i="11"/>
  <c r="CD87" i="11"/>
  <c r="CC87" i="11"/>
  <c r="CB87" i="11"/>
  <c r="CA87" i="11"/>
  <c r="BZ87" i="11"/>
  <c r="BY87" i="11"/>
  <c r="BX87" i="11"/>
  <c r="BW87" i="11"/>
  <c r="BV87" i="11"/>
  <c r="BU87" i="11"/>
  <c r="BT87" i="11"/>
  <c r="BS87" i="11"/>
  <c r="BR87" i="11"/>
  <c r="BQ87" i="11"/>
  <c r="BP87" i="11"/>
  <c r="BO87" i="11"/>
  <c r="BN87" i="11"/>
  <c r="BM87" i="11"/>
  <c r="BL87" i="11"/>
  <c r="BK87" i="11"/>
  <c r="BJ87" i="11"/>
  <c r="BI87" i="11"/>
  <c r="BH87" i="11"/>
  <c r="BG87" i="11"/>
  <c r="BF87" i="11"/>
  <c r="BE87" i="11"/>
  <c r="BD87" i="11"/>
  <c r="BC87" i="11"/>
  <c r="AZ87" i="11"/>
  <c r="AY87" i="11"/>
  <c r="AX87" i="11"/>
  <c r="AW87" i="11"/>
  <c r="AV87" i="11"/>
  <c r="AU87" i="11"/>
  <c r="AT87" i="11"/>
  <c r="AS87" i="11"/>
  <c r="AR87" i="11"/>
  <c r="AQ87" i="11"/>
  <c r="AP87" i="11"/>
  <c r="AO87" i="11"/>
  <c r="AN87" i="11"/>
  <c r="AM87" i="11"/>
  <c r="AK87" i="11"/>
  <c r="AJ87" i="11"/>
  <c r="AI87" i="11"/>
  <c r="AH87" i="11"/>
  <c r="AF87" i="11"/>
  <c r="AE87" i="11"/>
  <c r="AD87" i="11"/>
  <c r="AC87" i="11"/>
  <c r="AB87" i="11"/>
  <c r="AA87" i="11"/>
  <c r="Z87" i="11"/>
  <c r="Y87" i="11"/>
  <c r="X87" i="11"/>
  <c r="W87" i="11"/>
  <c r="D87" i="11"/>
  <c r="C87" i="11"/>
  <c r="B87" i="11"/>
  <c r="CM86" i="11"/>
  <c r="CL86" i="11"/>
  <c r="CK86" i="11"/>
  <c r="CJ86" i="11"/>
  <c r="CI86" i="11"/>
  <c r="CH86" i="11"/>
  <c r="CG86" i="11"/>
  <c r="CF86" i="11"/>
  <c r="CE86" i="11"/>
  <c r="CD86" i="11"/>
  <c r="CC86" i="11"/>
  <c r="CB86" i="11"/>
  <c r="CA86" i="11"/>
  <c r="BZ86" i="11"/>
  <c r="BY86" i="11"/>
  <c r="BX86" i="11"/>
  <c r="BW86" i="11"/>
  <c r="BV86" i="11"/>
  <c r="BU86" i="11"/>
  <c r="BT86" i="11"/>
  <c r="BS86" i="11"/>
  <c r="BR86" i="11"/>
  <c r="BQ86" i="11"/>
  <c r="BP86" i="11"/>
  <c r="BO86" i="11"/>
  <c r="BN86" i="11"/>
  <c r="BM86" i="11"/>
  <c r="BL86" i="11"/>
  <c r="BK86" i="11"/>
  <c r="BJ86" i="11"/>
  <c r="BI86" i="11"/>
  <c r="BH86" i="11"/>
  <c r="BG86" i="11"/>
  <c r="BF86" i="11"/>
  <c r="BE86" i="11"/>
  <c r="BD86" i="11"/>
  <c r="BC86" i="11"/>
  <c r="BB86" i="11"/>
  <c r="BA86" i="11"/>
  <c r="AZ86" i="11"/>
  <c r="AY86" i="11"/>
  <c r="AX86" i="11"/>
  <c r="AW86" i="11"/>
  <c r="AV86" i="11"/>
  <c r="AU86" i="11"/>
  <c r="AT86" i="11"/>
  <c r="AS86" i="11"/>
  <c r="AR86" i="11"/>
  <c r="AQ86" i="11"/>
  <c r="AP86" i="11"/>
  <c r="AO86" i="11"/>
  <c r="AN86" i="11"/>
  <c r="AM86" i="11"/>
  <c r="AK86" i="11"/>
  <c r="AJ86" i="11"/>
  <c r="AI86" i="11"/>
  <c r="AH86" i="11"/>
  <c r="AF86" i="11"/>
  <c r="AE86" i="11"/>
  <c r="AD86" i="11"/>
  <c r="AC86" i="11"/>
  <c r="AB86" i="11"/>
  <c r="AA86" i="11"/>
  <c r="Z86" i="11"/>
  <c r="Y86" i="11"/>
  <c r="X86" i="11"/>
  <c r="W86" i="11"/>
  <c r="D86" i="11"/>
  <c r="C86" i="11"/>
  <c r="B86" i="11"/>
  <c r="CM85" i="11"/>
  <c r="CL85" i="11"/>
  <c r="CK85" i="11"/>
  <c r="CJ85" i="11"/>
  <c r="CI85" i="11"/>
  <c r="CH85" i="11"/>
  <c r="CG85" i="11"/>
  <c r="CF85" i="11"/>
  <c r="CE85" i="11"/>
  <c r="CD85" i="11"/>
  <c r="CC85" i="11"/>
  <c r="CB85" i="11"/>
  <c r="CA85" i="11"/>
  <c r="BZ85" i="11"/>
  <c r="BY85" i="11"/>
  <c r="BX85" i="11"/>
  <c r="BW85" i="11"/>
  <c r="BV85" i="11"/>
  <c r="BU85" i="11"/>
  <c r="BT85" i="11"/>
  <c r="BS85" i="11"/>
  <c r="BR85" i="11"/>
  <c r="BQ85" i="11"/>
  <c r="BP85" i="11"/>
  <c r="BO85" i="11"/>
  <c r="BN85" i="11"/>
  <c r="BM85" i="11"/>
  <c r="BL85" i="11"/>
  <c r="BK85" i="11"/>
  <c r="BJ85" i="11"/>
  <c r="BI85" i="11"/>
  <c r="BH85" i="11"/>
  <c r="BG85" i="11"/>
  <c r="BF85" i="11"/>
  <c r="BE85" i="11"/>
  <c r="BD85" i="11"/>
  <c r="BC85" i="11"/>
  <c r="BB85" i="11"/>
  <c r="BA85" i="11"/>
  <c r="AZ85" i="11"/>
  <c r="AY85" i="11"/>
  <c r="AX85" i="11"/>
  <c r="AW85" i="11"/>
  <c r="AV85" i="11"/>
  <c r="AU85" i="11"/>
  <c r="AT85" i="11"/>
  <c r="AS85" i="11"/>
  <c r="AR85" i="11"/>
  <c r="AQ85" i="11"/>
  <c r="AP85" i="11"/>
  <c r="AO85" i="11"/>
  <c r="AN85" i="11"/>
  <c r="AM85" i="11"/>
  <c r="AK85" i="11"/>
  <c r="AJ85" i="11"/>
  <c r="AI85" i="11"/>
  <c r="AH85" i="11"/>
  <c r="AF85" i="11"/>
  <c r="AE85" i="11"/>
  <c r="AD85" i="11"/>
  <c r="AC85" i="11"/>
  <c r="AB85" i="11"/>
  <c r="AA85" i="11"/>
  <c r="Z85" i="11"/>
  <c r="Y85" i="11"/>
  <c r="X85" i="11"/>
  <c r="W85" i="11"/>
  <c r="D85" i="11"/>
  <c r="C85" i="11"/>
  <c r="B85" i="11"/>
  <c r="CM84" i="11"/>
  <c r="CL84" i="11"/>
  <c r="CK84" i="11"/>
  <c r="CJ84" i="11"/>
  <c r="CI84" i="11"/>
  <c r="CH84" i="11"/>
  <c r="CG84" i="11"/>
  <c r="CF84" i="11"/>
  <c r="CE84" i="11"/>
  <c r="CD84" i="11"/>
  <c r="CC84" i="11"/>
  <c r="CB84" i="11"/>
  <c r="CA84" i="11"/>
  <c r="BZ84" i="11"/>
  <c r="BY84" i="11"/>
  <c r="BX84" i="11"/>
  <c r="BW84" i="11"/>
  <c r="BV84" i="11"/>
  <c r="BU84" i="11"/>
  <c r="BT84" i="11"/>
  <c r="BS84" i="11"/>
  <c r="BR84" i="11"/>
  <c r="BQ84" i="11"/>
  <c r="BP84" i="11"/>
  <c r="BO84" i="11"/>
  <c r="BN84" i="11"/>
  <c r="BM84" i="11"/>
  <c r="BL84" i="11"/>
  <c r="BK84" i="11"/>
  <c r="BJ84" i="11"/>
  <c r="BI84" i="11"/>
  <c r="BH84" i="11"/>
  <c r="BG84" i="11"/>
  <c r="BF84" i="11"/>
  <c r="BE84" i="11"/>
  <c r="BD84" i="11"/>
  <c r="BC84" i="11"/>
  <c r="BB84" i="11"/>
  <c r="BA84" i="11"/>
  <c r="AZ84" i="11"/>
  <c r="AY84" i="11"/>
  <c r="AX84" i="11"/>
  <c r="AW84" i="11"/>
  <c r="AV84" i="11"/>
  <c r="AU84" i="11"/>
  <c r="AT84" i="11"/>
  <c r="AS84" i="11"/>
  <c r="AR84" i="11"/>
  <c r="AQ84" i="11"/>
  <c r="AP84" i="11"/>
  <c r="AO84" i="11"/>
  <c r="AN84" i="11"/>
  <c r="AM84" i="11"/>
  <c r="AK84" i="11"/>
  <c r="AJ84" i="11"/>
  <c r="AI84" i="11"/>
  <c r="AH84" i="11"/>
  <c r="AF84" i="11"/>
  <c r="AE84" i="11"/>
  <c r="AD84" i="11"/>
  <c r="AC84" i="11"/>
  <c r="AB84" i="11"/>
  <c r="AA84" i="11"/>
  <c r="Z84" i="11"/>
  <c r="Y84" i="11"/>
  <c r="X84" i="11"/>
  <c r="W84" i="11"/>
  <c r="D84" i="11"/>
  <c r="C84" i="11"/>
  <c r="B84" i="11"/>
  <c r="CM83" i="11"/>
  <c r="CL83" i="11"/>
  <c r="CK83" i="11"/>
  <c r="CJ83" i="11"/>
  <c r="CI83" i="11"/>
  <c r="CH83" i="11"/>
  <c r="CG83" i="11"/>
  <c r="CF83" i="11"/>
  <c r="CE83" i="11"/>
  <c r="CD83" i="11"/>
  <c r="CC83" i="11"/>
  <c r="CB83" i="11"/>
  <c r="CA83" i="11"/>
  <c r="BZ83" i="11"/>
  <c r="BY83" i="11"/>
  <c r="BX83" i="11"/>
  <c r="BW83" i="11"/>
  <c r="BV83" i="11"/>
  <c r="BU83" i="11"/>
  <c r="BT83" i="11"/>
  <c r="BS83" i="11"/>
  <c r="BR83" i="11"/>
  <c r="BQ83" i="11"/>
  <c r="BP83" i="11"/>
  <c r="BO83" i="11"/>
  <c r="BN83" i="11"/>
  <c r="BM83" i="11"/>
  <c r="BL83" i="11"/>
  <c r="BJ83" i="11"/>
  <c r="BI83" i="11"/>
  <c r="BH83" i="11"/>
  <c r="BG83" i="11"/>
  <c r="BF83" i="11"/>
  <c r="BE83" i="11"/>
  <c r="BD83" i="11"/>
  <c r="BC83" i="11"/>
  <c r="BB83" i="11"/>
  <c r="BA83" i="11"/>
  <c r="AZ83" i="11"/>
  <c r="AY83" i="11"/>
  <c r="AX83" i="11"/>
  <c r="AW83" i="11"/>
  <c r="AV83" i="11"/>
  <c r="AU83" i="11"/>
  <c r="AT83" i="11"/>
  <c r="AS83" i="11"/>
  <c r="AR83" i="11"/>
  <c r="AQ83" i="11"/>
  <c r="AP83" i="11"/>
  <c r="AO83" i="11"/>
  <c r="AN83" i="11"/>
  <c r="AM83" i="11"/>
  <c r="AJ83" i="11"/>
  <c r="AI83" i="11"/>
  <c r="AH83" i="11"/>
  <c r="AE83" i="11"/>
  <c r="AD83" i="11"/>
  <c r="AC83" i="11"/>
  <c r="AB83" i="11"/>
  <c r="AA83" i="11"/>
  <c r="Z83" i="11"/>
  <c r="Y83" i="11"/>
  <c r="X83" i="11"/>
  <c r="W83" i="11"/>
  <c r="D83" i="11"/>
  <c r="C83" i="11"/>
  <c r="B83" i="11"/>
  <c r="CM82" i="11"/>
  <c r="CL82" i="11"/>
  <c r="CK82" i="11"/>
  <c r="CJ82" i="11"/>
  <c r="CI82" i="11"/>
  <c r="CH82" i="11"/>
  <c r="CG82" i="11"/>
  <c r="CF82" i="11"/>
  <c r="CE82" i="11"/>
  <c r="CD82" i="11"/>
  <c r="CC82" i="11"/>
  <c r="CB82" i="11"/>
  <c r="CA82" i="11"/>
  <c r="BZ82" i="11"/>
  <c r="BY82" i="11"/>
  <c r="BX82" i="11"/>
  <c r="BW82" i="11"/>
  <c r="BV82" i="11"/>
  <c r="BU82" i="11"/>
  <c r="BT82" i="11"/>
  <c r="BS82" i="11"/>
  <c r="BR82" i="11"/>
  <c r="BQ82" i="11"/>
  <c r="BP82" i="11"/>
  <c r="BO82" i="11"/>
  <c r="BN82" i="11"/>
  <c r="BM82" i="11"/>
  <c r="BL82" i="11"/>
  <c r="BJ82" i="11"/>
  <c r="BI82" i="11"/>
  <c r="BH82" i="11"/>
  <c r="BG82" i="11"/>
  <c r="BF82" i="11"/>
  <c r="BE82" i="11"/>
  <c r="BD82" i="11"/>
  <c r="BC82" i="11"/>
  <c r="BB82" i="11"/>
  <c r="BA82" i="11"/>
  <c r="AZ82" i="11"/>
  <c r="AY82" i="11"/>
  <c r="AX82" i="11"/>
  <c r="AW82" i="11"/>
  <c r="AV82" i="11"/>
  <c r="AU82" i="11"/>
  <c r="AT82" i="11"/>
  <c r="AS82" i="11"/>
  <c r="AR82" i="11"/>
  <c r="AQ82" i="11"/>
  <c r="AP82" i="11"/>
  <c r="AO82" i="11"/>
  <c r="AN82" i="11"/>
  <c r="AM82" i="11"/>
  <c r="AJ82" i="11"/>
  <c r="AI82" i="11"/>
  <c r="AH82" i="11"/>
  <c r="AE82" i="11"/>
  <c r="AD82" i="11"/>
  <c r="AC82" i="11"/>
  <c r="AB82" i="11"/>
  <c r="AA82" i="11"/>
  <c r="Z82" i="11"/>
  <c r="Y82" i="11"/>
  <c r="X82" i="11"/>
  <c r="W82" i="11"/>
  <c r="D82" i="11"/>
  <c r="C82" i="11"/>
  <c r="B82" i="11"/>
  <c r="CM81" i="11"/>
  <c r="CL81" i="11"/>
  <c r="CK81" i="11"/>
  <c r="CJ81" i="11"/>
  <c r="CI81" i="11"/>
  <c r="CH81" i="11"/>
  <c r="CG81" i="11"/>
  <c r="CF81" i="11"/>
  <c r="CD81" i="11"/>
  <c r="CC81" i="11"/>
  <c r="CB81" i="11"/>
  <c r="CA81" i="11"/>
  <c r="BZ81" i="11"/>
  <c r="BY81" i="11"/>
  <c r="BX81" i="11"/>
  <c r="BW81" i="11"/>
  <c r="BV81" i="11"/>
  <c r="BU81" i="11"/>
  <c r="BT81" i="11"/>
  <c r="BS81" i="11"/>
  <c r="BR81" i="11"/>
  <c r="BQ81" i="11"/>
  <c r="BP81" i="11"/>
  <c r="BO81" i="11"/>
  <c r="BN81" i="11"/>
  <c r="BM81" i="11"/>
  <c r="BL81" i="11"/>
  <c r="BK81" i="11"/>
  <c r="BJ81" i="11"/>
  <c r="BI81" i="11"/>
  <c r="BH81" i="11"/>
  <c r="BG81" i="11"/>
  <c r="BF81" i="11"/>
  <c r="BE81" i="11"/>
  <c r="BD81" i="11"/>
  <c r="BC81" i="11"/>
  <c r="BB81" i="11"/>
  <c r="BA81" i="11"/>
  <c r="AZ81" i="11"/>
  <c r="AY81" i="11"/>
  <c r="AX81" i="11"/>
  <c r="AW81" i="11"/>
  <c r="AV81" i="11"/>
  <c r="AU81" i="11"/>
  <c r="AT81" i="11"/>
  <c r="AS81" i="11"/>
  <c r="AR81" i="11"/>
  <c r="AQ81" i="11"/>
  <c r="AP81" i="11"/>
  <c r="AO81" i="11"/>
  <c r="AN81" i="11"/>
  <c r="AM81" i="11"/>
  <c r="AK81" i="11"/>
  <c r="AJ81" i="11"/>
  <c r="AI81" i="11"/>
  <c r="AH81" i="11"/>
  <c r="AF81" i="11"/>
  <c r="AE81" i="11"/>
  <c r="AC81" i="11"/>
  <c r="AB81" i="11"/>
  <c r="AA81" i="11"/>
  <c r="Z81" i="11"/>
  <c r="Y81" i="11"/>
  <c r="X81" i="11"/>
  <c r="W81" i="11"/>
  <c r="D81" i="11"/>
  <c r="C81" i="11"/>
  <c r="B81" i="11"/>
  <c r="CM80" i="11"/>
  <c r="CL80" i="11"/>
  <c r="CK80" i="11"/>
  <c r="CJ80" i="11"/>
  <c r="CI80" i="11"/>
  <c r="CH80" i="11"/>
  <c r="CG80" i="11"/>
  <c r="CF80" i="11"/>
  <c r="CE80" i="11"/>
  <c r="CD80" i="11"/>
  <c r="CC80" i="11"/>
  <c r="CB80" i="11"/>
  <c r="CA80" i="11"/>
  <c r="BZ80" i="11"/>
  <c r="BY80" i="11"/>
  <c r="BX80" i="11"/>
  <c r="BW80" i="11"/>
  <c r="BV80" i="11"/>
  <c r="BU80" i="11"/>
  <c r="BT80" i="11"/>
  <c r="BS80" i="11"/>
  <c r="BR80" i="11"/>
  <c r="BQ80" i="11"/>
  <c r="BP80" i="11"/>
  <c r="BO80" i="11"/>
  <c r="BN80" i="11"/>
  <c r="BM80" i="11"/>
  <c r="BL80" i="11"/>
  <c r="BK80" i="11"/>
  <c r="BJ80" i="11"/>
  <c r="BI80" i="11"/>
  <c r="BH80" i="11"/>
  <c r="BG80" i="11"/>
  <c r="BF80" i="11"/>
  <c r="BE80" i="11"/>
  <c r="BD80" i="11"/>
  <c r="BC80" i="11"/>
  <c r="BB80" i="11"/>
  <c r="BA80" i="11"/>
  <c r="AZ80" i="11"/>
  <c r="AY80" i="11"/>
  <c r="AX80" i="11"/>
  <c r="AW80" i="11"/>
  <c r="AV80" i="11"/>
  <c r="AU80" i="11"/>
  <c r="AT80" i="11"/>
  <c r="AS80" i="11"/>
  <c r="AR80" i="11"/>
  <c r="AQ80" i="11"/>
  <c r="AP80" i="11"/>
  <c r="AO80" i="11"/>
  <c r="AN80" i="11"/>
  <c r="AM80" i="11"/>
  <c r="AK80" i="11"/>
  <c r="AJ80" i="11"/>
  <c r="AI80" i="11"/>
  <c r="AH80" i="11"/>
  <c r="AF80" i="11"/>
  <c r="AE80" i="11"/>
  <c r="AC80" i="11"/>
  <c r="AB80" i="11"/>
  <c r="AA80" i="11"/>
  <c r="Z80" i="11"/>
  <c r="Y80" i="11"/>
  <c r="X80" i="11"/>
  <c r="W80" i="11"/>
  <c r="D80" i="11"/>
  <c r="C80" i="11"/>
  <c r="B80" i="11"/>
  <c r="CM79" i="11"/>
  <c r="CL79" i="11"/>
  <c r="CK79" i="11"/>
  <c r="CJ79" i="11"/>
  <c r="CI79" i="11"/>
  <c r="CH79" i="11"/>
  <c r="CG79" i="11"/>
  <c r="CF79" i="11"/>
  <c r="CE79" i="11"/>
  <c r="CD79" i="11"/>
  <c r="CC79" i="11"/>
  <c r="CB79" i="11"/>
  <c r="CA79" i="11"/>
  <c r="BZ79" i="11"/>
  <c r="BY79" i="11"/>
  <c r="BX79" i="11"/>
  <c r="BW79" i="11"/>
  <c r="BV79" i="11"/>
  <c r="BU79" i="11"/>
  <c r="BT79" i="11"/>
  <c r="BS79" i="11"/>
  <c r="BR79" i="11"/>
  <c r="BQ79" i="11"/>
  <c r="BP79" i="11"/>
  <c r="BO79" i="11"/>
  <c r="BN79" i="11"/>
  <c r="BM79" i="11"/>
  <c r="BL79" i="11"/>
  <c r="BK79" i="11"/>
  <c r="BJ79" i="11"/>
  <c r="BI79" i="11"/>
  <c r="BH79" i="11"/>
  <c r="BG79" i="11"/>
  <c r="BF79" i="11"/>
  <c r="BE79" i="11"/>
  <c r="BD79" i="11"/>
  <c r="BC79" i="11"/>
  <c r="BB79" i="11"/>
  <c r="BA79" i="11"/>
  <c r="AZ79" i="11"/>
  <c r="AY79" i="11"/>
  <c r="AX79" i="11"/>
  <c r="AW79" i="11"/>
  <c r="AV79" i="11"/>
  <c r="AU79" i="11"/>
  <c r="AT79" i="11"/>
  <c r="AS79" i="11"/>
  <c r="AR79" i="11"/>
  <c r="AQ79" i="11"/>
  <c r="AP79" i="11"/>
  <c r="AO79" i="11"/>
  <c r="AN79" i="11"/>
  <c r="AM79" i="11"/>
  <c r="AK79" i="11"/>
  <c r="AJ79" i="11"/>
  <c r="AI79" i="11"/>
  <c r="AH79" i="11"/>
  <c r="AF79" i="11"/>
  <c r="AE79" i="11"/>
  <c r="AD79" i="11"/>
  <c r="AC79" i="11"/>
  <c r="AB79" i="11"/>
  <c r="AA79" i="11"/>
  <c r="Z79" i="11"/>
  <c r="Y79" i="11"/>
  <c r="X79" i="11"/>
  <c r="W79" i="11"/>
  <c r="D79" i="11"/>
  <c r="C79" i="11"/>
  <c r="B79" i="11"/>
  <c r="CM78" i="11"/>
  <c r="CL78" i="11"/>
  <c r="CK78" i="11"/>
  <c r="CJ78" i="11"/>
  <c r="CI78" i="11"/>
  <c r="CH78" i="11"/>
  <c r="CG78" i="11"/>
  <c r="CF78" i="11"/>
  <c r="CE78" i="11"/>
  <c r="CD78" i="11"/>
  <c r="CC78" i="11"/>
  <c r="CB78" i="11"/>
  <c r="CA78" i="11"/>
  <c r="BZ78" i="11"/>
  <c r="BY78" i="11"/>
  <c r="BX78" i="11"/>
  <c r="BW78" i="11"/>
  <c r="BV78" i="11"/>
  <c r="BU78" i="11"/>
  <c r="BT78" i="11"/>
  <c r="BS78" i="11"/>
  <c r="BR78" i="11"/>
  <c r="BQ78" i="11"/>
  <c r="BP78" i="11"/>
  <c r="BO78" i="11"/>
  <c r="BN78" i="11"/>
  <c r="BM78" i="11"/>
  <c r="BL78" i="11"/>
  <c r="BK78" i="11"/>
  <c r="BJ78" i="11"/>
  <c r="BI78" i="11"/>
  <c r="BH78" i="11"/>
  <c r="BG78" i="11"/>
  <c r="BF78" i="11"/>
  <c r="BE78" i="11"/>
  <c r="BD78" i="11"/>
  <c r="BC78" i="11"/>
  <c r="BB78" i="11"/>
  <c r="BA78" i="11"/>
  <c r="AZ78" i="11"/>
  <c r="AY78" i="11"/>
  <c r="AX78" i="11"/>
  <c r="AW78" i="11"/>
  <c r="AV78" i="11"/>
  <c r="AU78" i="11"/>
  <c r="AT78" i="11"/>
  <c r="AS78" i="11"/>
  <c r="AR78" i="11"/>
  <c r="AQ78" i="11"/>
  <c r="AP78" i="11"/>
  <c r="AO78" i="11"/>
  <c r="AN78" i="11"/>
  <c r="AM78" i="11"/>
  <c r="AK78" i="11"/>
  <c r="AJ78" i="11"/>
  <c r="AI78" i="11"/>
  <c r="AH78" i="11"/>
  <c r="AF78" i="11"/>
  <c r="AE78" i="11"/>
  <c r="AC78" i="11"/>
  <c r="AB78" i="11"/>
  <c r="AA78" i="11"/>
  <c r="Z78" i="11"/>
  <c r="Y78" i="11"/>
  <c r="X78" i="11"/>
  <c r="W78" i="11"/>
  <c r="D78" i="11"/>
  <c r="C78" i="11"/>
  <c r="B78" i="11"/>
  <c r="CM77" i="11"/>
  <c r="CL77" i="11"/>
  <c r="CK77" i="11"/>
  <c r="CJ77" i="11"/>
  <c r="CI77" i="11"/>
  <c r="CH77" i="11"/>
  <c r="CG77" i="11"/>
  <c r="CE77" i="11"/>
  <c r="CD77" i="11"/>
  <c r="CC77" i="11"/>
  <c r="CB77" i="11"/>
  <c r="CA77" i="11"/>
  <c r="BZ77" i="11"/>
  <c r="BY77" i="11"/>
  <c r="BX77" i="11"/>
  <c r="BW77" i="11"/>
  <c r="BV77" i="11"/>
  <c r="BU77" i="11"/>
  <c r="BT77" i="11"/>
  <c r="BS77" i="11"/>
  <c r="BR77" i="11"/>
  <c r="BQ77" i="11"/>
  <c r="BP77" i="11"/>
  <c r="BO77" i="11"/>
  <c r="BN77" i="11"/>
  <c r="BM77" i="11"/>
  <c r="BL77" i="11"/>
  <c r="BK77" i="11"/>
  <c r="BJ77" i="11"/>
  <c r="BI77" i="11"/>
  <c r="BH77" i="11"/>
  <c r="BG77" i="11"/>
  <c r="BF77" i="11"/>
  <c r="BE77" i="11"/>
  <c r="BD77" i="11"/>
  <c r="BC77" i="11"/>
  <c r="BB77" i="11"/>
  <c r="BA77" i="11"/>
  <c r="AZ77" i="11"/>
  <c r="AY77" i="11"/>
  <c r="AX77" i="11"/>
  <c r="AW77" i="11"/>
  <c r="AV77" i="11"/>
  <c r="AU77" i="11"/>
  <c r="AT77" i="11"/>
  <c r="AS77" i="11"/>
  <c r="AR77" i="11"/>
  <c r="AQ77" i="11"/>
  <c r="AP77" i="11"/>
  <c r="AO77" i="11"/>
  <c r="AN77" i="11"/>
  <c r="AM77" i="11"/>
  <c r="AK77" i="11"/>
  <c r="AJ77" i="11"/>
  <c r="AI77" i="11"/>
  <c r="AH77" i="11"/>
  <c r="AE77" i="11"/>
  <c r="AC77" i="11"/>
  <c r="AB77" i="11"/>
  <c r="AA77" i="11"/>
  <c r="Z77" i="11"/>
  <c r="Y77" i="11"/>
  <c r="X77" i="11"/>
  <c r="W77" i="11"/>
  <c r="D77" i="11"/>
  <c r="C77" i="11"/>
  <c r="B77" i="11"/>
  <c r="CM76" i="11"/>
  <c r="CL76" i="11"/>
  <c r="CK76" i="11"/>
  <c r="CJ76" i="11"/>
  <c r="CI76" i="11"/>
  <c r="CH76" i="11"/>
  <c r="CG76" i="11"/>
  <c r="CE76" i="11"/>
  <c r="CD76" i="11"/>
  <c r="CC76" i="11"/>
  <c r="CB76" i="11"/>
  <c r="CA76" i="11"/>
  <c r="BZ76" i="11"/>
  <c r="BY76" i="11"/>
  <c r="BX76" i="11"/>
  <c r="BW76" i="11"/>
  <c r="BV76" i="11"/>
  <c r="BU76" i="11"/>
  <c r="BT76" i="11"/>
  <c r="BS76" i="11"/>
  <c r="BR76" i="11"/>
  <c r="BQ76" i="11"/>
  <c r="BP76" i="11"/>
  <c r="BO76" i="11"/>
  <c r="BN76" i="11"/>
  <c r="BM76" i="11"/>
  <c r="BL76" i="11"/>
  <c r="BK76" i="11"/>
  <c r="BJ76" i="11"/>
  <c r="BI76" i="11"/>
  <c r="BH76" i="11"/>
  <c r="BG76" i="11"/>
  <c r="BF76" i="11"/>
  <c r="BE76" i="11"/>
  <c r="BD76" i="11"/>
  <c r="BC76" i="11"/>
  <c r="BB76" i="11"/>
  <c r="BA76" i="11"/>
  <c r="AZ76" i="11"/>
  <c r="AY76" i="11"/>
  <c r="AX76" i="11"/>
  <c r="AW76" i="11"/>
  <c r="AV76" i="11"/>
  <c r="AU76" i="11"/>
  <c r="AT76" i="11"/>
  <c r="AS76" i="11"/>
  <c r="AR76" i="11"/>
  <c r="AQ76" i="11"/>
  <c r="AP76" i="11"/>
  <c r="AO76" i="11"/>
  <c r="AN76" i="11"/>
  <c r="AM76" i="11"/>
  <c r="AK76" i="11"/>
  <c r="AJ76" i="11"/>
  <c r="AI76" i="11"/>
  <c r="AH76" i="11"/>
  <c r="AC76" i="11"/>
  <c r="AB76" i="11"/>
  <c r="AA76" i="11"/>
  <c r="Z76" i="11"/>
  <c r="Y76" i="11"/>
  <c r="X76" i="11"/>
  <c r="W76" i="11"/>
  <c r="D76" i="11"/>
  <c r="C76" i="11"/>
  <c r="B76" i="11"/>
  <c r="CM75" i="11"/>
  <c r="CL75" i="11"/>
  <c r="CK75" i="11"/>
  <c r="CJ75" i="11"/>
  <c r="CI75" i="11"/>
  <c r="CH75" i="11"/>
  <c r="CG75" i="11"/>
  <c r="CF75" i="11"/>
  <c r="CE75" i="11"/>
  <c r="CD75" i="11"/>
  <c r="CC75" i="11"/>
  <c r="CB75" i="11"/>
  <c r="CA75" i="11"/>
  <c r="BZ75" i="11"/>
  <c r="BY75" i="11"/>
  <c r="BX75" i="11"/>
  <c r="BW75" i="11"/>
  <c r="BV75" i="11"/>
  <c r="BU75" i="11"/>
  <c r="BT75" i="11"/>
  <c r="BS75" i="11"/>
  <c r="BR75" i="11"/>
  <c r="BQ75" i="11"/>
  <c r="BP75" i="11"/>
  <c r="BN75" i="11"/>
  <c r="BM75" i="11"/>
  <c r="BL75" i="11"/>
  <c r="BK75" i="11"/>
  <c r="BJ75" i="11"/>
  <c r="BI75" i="11"/>
  <c r="BH75" i="11"/>
  <c r="BG75" i="11"/>
  <c r="BF75" i="11"/>
  <c r="BE75" i="11"/>
  <c r="BD75" i="11"/>
  <c r="BC75" i="11"/>
  <c r="BB75" i="11"/>
  <c r="BA75" i="11"/>
  <c r="AZ75" i="11"/>
  <c r="AY75" i="11"/>
  <c r="AX75" i="11"/>
  <c r="AW75" i="11"/>
  <c r="AV75" i="11"/>
  <c r="AU75" i="11"/>
  <c r="AT75" i="11"/>
  <c r="AS75" i="11"/>
  <c r="AR75" i="11"/>
  <c r="AQ75" i="11"/>
  <c r="AP75" i="11"/>
  <c r="AO75" i="11"/>
  <c r="AN75" i="11"/>
  <c r="AM75" i="11"/>
  <c r="AK75" i="11"/>
  <c r="AJ75" i="11"/>
  <c r="AI75" i="11"/>
  <c r="AH75" i="11"/>
  <c r="AF75" i="11"/>
  <c r="AE75" i="11"/>
  <c r="AD75" i="11"/>
  <c r="AC75" i="11"/>
  <c r="AB75" i="11"/>
  <c r="AA75" i="11"/>
  <c r="Z75" i="11"/>
  <c r="Y75" i="11"/>
  <c r="X75" i="11"/>
  <c r="W75" i="11"/>
  <c r="D75" i="11"/>
  <c r="C75" i="11"/>
  <c r="B75" i="11"/>
  <c r="CM74" i="11"/>
  <c r="CL74" i="11"/>
  <c r="CK74" i="11"/>
  <c r="CJ74" i="11"/>
  <c r="CI74" i="11"/>
  <c r="CH74" i="11"/>
  <c r="CG74" i="11"/>
  <c r="CF74" i="11"/>
  <c r="CE74" i="11"/>
  <c r="CD74" i="11"/>
  <c r="CC74" i="11"/>
  <c r="CB74" i="11"/>
  <c r="CA74" i="11"/>
  <c r="BZ74" i="11"/>
  <c r="BY74" i="11"/>
  <c r="BX74" i="11"/>
  <c r="BW74" i="11"/>
  <c r="BV74" i="11"/>
  <c r="BU74" i="11"/>
  <c r="BT74" i="11"/>
  <c r="BS74" i="11"/>
  <c r="BR74" i="11"/>
  <c r="BQ74" i="11"/>
  <c r="BP74" i="11"/>
  <c r="BN74" i="11"/>
  <c r="BM74" i="11"/>
  <c r="BL74" i="11"/>
  <c r="BK74" i="11"/>
  <c r="BJ74" i="11"/>
  <c r="BI74" i="11"/>
  <c r="BH74" i="11"/>
  <c r="BG74" i="11"/>
  <c r="BF74" i="11"/>
  <c r="BE74" i="11"/>
  <c r="BD74" i="11"/>
  <c r="BC74" i="11"/>
  <c r="BB74" i="11"/>
  <c r="BA74" i="11"/>
  <c r="AZ74" i="11"/>
  <c r="AY74" i="11"/>
  <c r="AX74" i="11"/>
  <c r="AW74" i="11"/>
  <c r="AV74" i="11"/>
  <c r="AU74" i="11"/>
  <c r="AT74" i="11"/>
  <c r="AS74" i="11"/>
  <c r="AR74" i="11"/>
  <c r="AQ74" i="11"/>
  <c r="AP74" i="11"/>
  <c r="AO74" i="11"/>
  <c r="AN74" i="11"/>
  <c r="AM74" i="11"/>
  <c r="AK74" i="11"/>
  <c r="AJ74" i="11"/>
  <c r="AI74" i="11"/>
  <c r="AH74" i="11"/>
  <c r="AF74" i="11"/>
  <c r="AE74" i="11"/>
  <c r="AD74" i="11"/>
  <c r="AC74" i="11"/>
  <c r="AB74" i="11"/>
  <c r="AA74" i="11"/>
  <c r="Z74" i="11"/>
  <c r="Y74" i="11"/>
  <c r="X74" i="11"/>
  <c r="W74" i="11"/>
  <c r="D74" i="11"/>
  <c r="C74" i="11"/>
  <c r="B74" i="11"/>
  <c r="CM73" i="11"/>
  <c r="CL73" i="11"/>
  <c r="CK73" i="11"/>
  <c r="CJ73" i="11"/>
  <c r="CI73" i="11"/>
  <c r="CH73" i="11"/>
  <c r="CG73" i="11"/>
  <c r="CF73" i="11"/>
  <c r="CE73" i="11"/>
  <c r="CD73" i="11"/>
  <c r="CC73" i="11"/>
  <c r="CB73" i="11"/>
  <c r="CA73" i="11"/>
  <c r="BZ73" i="11"/>
  <c r="BY73" i="11"/>
  <c r="BX73" i="11"/>
  <c r="BW73" i="11"/>
  <c r="BV73" i="11"/>
  <c r="BU73" i="11"/>
  <c r="BT73" i="11"/>
  <c r="BS73" i="11"/>
  <c r="BR73" i="11"/>
  <c r="BQ73" i="11"/>
  <c r="BP73" i="11"/>
  <c r="BO73" i="11"/>
  <c r="BN73" i="11"/>
  <c r="BM73" i="11"/>
  <c r="BL73" i="11"/>
  <c r="BK73" i="11"/>
  <c r="BJ73" i="11"/>
  <c r="BI73" i="11"/>
  <c r="BH73" i="11"/>
  <c r="BG73" i="11"/>
  <c r="BF73" i="11"/>
  <c r="BE73" i="11"/>
  <c r="BD73" i="11"/>
  <c r="BC73" i="11"/>
  <c r="BB73" i="11"/>
  <c r="BA73" i="11"/>
  <c r="AZ73" i="11"/>
  <c r="AY73" i="11"/>
  <c r="AX73" i="11"/>
  <c r="AW73" i="11"/>
  <c r="AV73" i="11"/>
  <c r="AU73" i="11"/>
  <c r="AT73" i="11"/>
  <c r="AS73" i="11"/>
  <c r="AR73" i="11"/>
  <c r="AQ73" i="11"/>
  <c r="AP73" i="11"/>
  <c r="AO73" i="11"/>
  <c r="AN73" i="11"/>
  <c r="AM73" i="11"/>
  <c r="AK73" i="11"/>
  <c r="AJ73" i="11"/>
  <c r="AI73" i="11"/>
  <c r="AH73" i="11"/>
  <c r="AF73" i="11"/>
  <c r="AE73" i="11"/>
  <c r="AC73" i="11"/>
  <c r="AB73" i="11"/>
  <c r="AA73" i="11"/>
  <c r="Z73" i="11"/>
  <c r="Y73" i="11"/>
  <c r="X73" i="11"/>
  <c r="W73" i="11"/>
  <c r="D73" i="11"/>
  <c r="C73" i="11"/>
  <c r="B73" i="11"/>
  <c r="CM72" i="11"/>
  <c r="CL72" i="11"/>
  <c r="CK72" i="11"/>
  <c r="CJ72" i="11"/>
  <c r="CI72" i="11"/>
  <c r="CH72" i="11"/>
  <c r="CG72" i="11"/>
  <c r="CD72" i="11"/>
  <c r="CC72" i="11"/>
  <c r="CB72" i="11"/>
  <c r="CA72" i="11"/>
  <c r="BZ72" i="11"/>
  <c r="BY72" i="11"/>
  <c r="BX72" i="11"/>
  <c r="BW72" i="11"/>
  <c r="BV72" i="11"/>
  <c r="BU72" i="11"/>
  <c r="BT72" i="11"/>
  <c r="BS72" i="11"/>
  <c r="BR72" i="11"/>
  <c r="BQ72" i="11"/>
  <c r="BP72" i="11"/>
  <c r="BO72" i="11"/>
  <c r="BN72" i="11"/>
  <c r="BM72" i="11"/>
  <c r="BL72" i="11"/>
  <c r="BK72" i="11"/>
  <c r="BJ72" i="11"/>
  <c r="BI72" i="11"/>
  <c r="BH72" i="11"/>
  <c r="BG72" i="11"/>
  <c r="BF72" i="11"/>
  <c r="BE72" i="11"/>
  <c r="BD72" i="11"/>
  <c r="BC72" i="11"/>
  <c r="BB72" i="11"/>
  <c r="BA72" i="11"/>
  <c r="AZ72" i="11"/>
  <c r="AY72" i="11"/>
  <c r="AX72" i="11"/>
  <c r="AW72" i="11"/>
  <c r="AV72" i="11"/>
  <c r="AU72" i="11"/>
  <c r="AT72" i="11"/>
  <c r="AS72" i="11"/>
  <c r="AR72" i="11"/>
  <c r="AQ72" i="11"/>
  <c r="AP72" i="11"/>
  <c r="AO72" i="11"/>
  <c r="AN72" i="11"/>
  <c r="AM72" i="11"/>
  <c r="AK72" i="11"/>
  <c r="AJ72" i="11"/>
  <c r="AI72" i="11"/>
  <c r="AH72" i="11"/>
  <c r="AF72" i="11"/>
  <c r="AE72" i="11"/>
  <c r="AC72" i="11"/>
  <c r="AB72" i="11"/>
  <c r="AA72" i="11"/>
  <c r="Z72" i="11"/>
  <c r="Y72" i="11"/>
  <c r="X72" i="11"/>
  <c r="W72" i="11"/>
  <c r="D72" i="11"/>
  <c r="C72" i="11"/>
  <c r="B72" i="11"/>
  <c r="CM71" i="11"/>
  <c r="CL71" i="11"/>
  <c r="CK71" i="11"/>
  <c r="CJ71" i="11"/>
  <c r="CI71" i="11"/>
  <c r="CH71" i="11"/>
  <c r="CG71" i="11"/>
  <c r="CF71" i="11"/>
  <c r="CD71" i="11"/>
  <c r="CC71" i="11"/>
  <c r="CB71" i="11"/>
  <c r="CA71" i="11"/>
  <c r="BZ71" i="11"/>
  <c r="BY71" i="11"/>
  <c r="BX71" i="11"/>
  <c r="BW71" i="11"/>
  <c r="BV71" i="11"/>
  <c r="BU71" i="11"/>
  <c r="BT71" i="11"/>
  <c r="BS71" i="11"/>
  <c r="BR71" i="11"/>
  <c r="BQ71" i="11"/>
  <c r="BP71" i="11"/>
  <c r="BO71" i="11"/>
  <c r="BN71" i="11"/>
  <c r="BM71" i="11"/>
  <c r="BL71" i="11"/>
  <c r="BK71" i="11"/>
  <c r="BJ71" i="11"/>
  <c r="BI71" i="11"/>
  <c r="BH71" i="11"/>
  <c r="BG71" i="11"/>
  <c r="BF71" i="11"/>
  <c r="BE71" i="11"/>
  <c r="BD71" i="11"/>
  <c r="BC71" i="11"/>
  <c r="BB71" i="11"/>
  <c r="BA71" i="11"/>
  <c r="AZ71" i="11"/>
  <c r="AY71" i="11"/>
  <c r="AX71" i="11"/>
  <c r="AW71" i="11"/>
  <c r="AV71" i="11"/>
  <c r="AU71" i="11"/>
  <c r="AT71" i="11"/>
  <c r="AS71" i="11"/>
  <c r="AR71" i="11"/>
  <c r="AQ71" i="11"/>
  <c r="AP71" i="11"/>
  <c r="AO71" i="11"/>
  <c r="AN71" i="11"/>
  <c r="AM71" i="11"/>
  <c r="AK71" i="11"/>
  <c r="AJ71" i="11"/>
  <c r="AI71" i="11"/>
  <c r="AH71" i="11"/>
  <c r="AE71" i="11"/>
  <c r="AC71" i="11"/>
  <c r="AB71" i="11"/>
  <c r="AA71" i="11"/>
  <c r="Z71" i="11"/>
  <c r="Y71" i="11"/>
  <c r="X71" i="11"/>
  <c r="W71" i="11"/>
  <c r="D71" i="11"/>
  <c r="C71" i="11"/>
  <c r="B71" i="11"/>
  <c r="CM70" i="11"/>
  <c r="CL70" i="11"/>
  <c r="CK70" i="11"/>
  <c r="CJ70" i="11"/>
  <c r="CI70" i="11"/>
  <c r="CH70" i="11"/>
  <c r="CG70" i="11"/>
  <c r="CF70" i="11"/>
  <c r="CE70" i="11"/>
  <c r="CD70" i="11"/>
  <c r="CC70" i="11"/>
  <c r="CB70" i="11"/>
  <c r="CA70" i="11"/>
  <c r="BZ70" i="11"/>
  <c r="BY70" i="11"/>
  <c r="BX70" i="11"/>
  <c r="BW70" i="11"/>
  <c r="BV70" i="11"/>
  <c r="BU70" i="11"/>
  <c r="BT70" i="11"/>
  <c r="BS70" i="11"/>
  <c r="BR70" i="11"/>
  <c r="BQ70" i="11"/>
  <c r="BP70" i="11"/>
  <c r="BN70" i="11"/>
  <c r="BM70" i="11"/>
  <c r="BL70" i="11"/>
  <c r="BK70" i="11"/>
  <c r="BJ70" i="11"/>
  <c r="BI70" i="11"/>
  <c r="BH70" i="11"/>
  <c r="BG70" i="11"/>
  <c r="BF70" i="11"/>
  <c r="BE70" i="11"/>
  <c r="BD70" i="11"/>
  <c r="BC70" i="11"/>
  <c r="BB70" i="11"/>
  <c r="BA70" i="11"/>
  <c r="AZ70" i="11"/>
  <c r="AY70" i="11"/>
  <c r="AX70" i="11"/>
  <c r="AW70" i="11"/>
  <c r="AV70" i="11"/>
  <c r="AU70" i="11"/>
  <c r="AT70" i="11"/>
  <c r="AS70" i="11"/>
  <c r="AR70" i="11"/>
  <c r="AQ70" i="11"/>
  <c r="AP70" i="11"/>
  <c r="AO70" i="11"/>
  <c r="AN70" i="11"/>
  <c r="AM70" i="11"/>
  <c r="AK70" i="11"/>
  <c r="AJ70" i="11"/>
  <c r="AI70" i="11"/>
  <c r="AH70" i="11"/>
  <c r="AF70" i="11"/>
  <c r="AE70" i="11"/>
  <c r="AD70" i="11"/>
  <c r="AC70" i="11"/>
  <c r="AB70" i="11"/>
  <c r="AA70" i="11"/>
  <c r="Z70" i="11"/>
  <c r="Y70" i="11"/>
  <c r="X70" i="11"/>
  <c r="W70" i="11"/>
  <c r="D70" i="11"/>
  <c r="C70" i="11"/>
  <c r="B70" i="11"/>
  <c r="CM69" i="11"/>
  <c r="CL69" i="11"/>
  <c r="CK69" i="11"/>
  <c r="CJ69" i="11"/>
  <c r="CI69" i="11"/>
  <c r="CH69" i="11"/>
  <c r="CG69" i="11"/>
  <c r="CF69" i="11"/>
  <c r="CE69" i="11"/>
  <c r="CD69" i="11"/>
  <c r="CC69" i="11"/>
  <c r="CB69" i="11"/>
  <c r="CA69" i="11"/>
  <c r="BZ69" i="11"/>
  <c r="BY69" i="11"/>
  <c r="BX69" i="11"/>
  <c r="BW69" i="11"/>
  <c r="BV69" i="11"/>
  <c r="BU69" i="11"/>
  <c r="BT69" i="11"/>
  <c r="BS69" i="11"/>
  <c r="BR69" i="11"/>
  <c r="BQ69" i="11"/>
  <c r="BP69" i="11"/>
  <c r="BO69" i="11"/>
  <c r="BN69" i="11"/>
  <c r="BM69" i="11"/>
  <c r="BL69" i="11"/>
  <c r="BK69" i="11"/>
  <c r="BJ69" i="11"/>
  <c r="BI69" i="11"/>
  <c r="BH69" i="11"/>
  <c r="BG69" i="11"/>
  <c r="BF69" i="11"/>
  <c r="BE69" i="11"/>
  <c r="BD69" i="11"/>
  <c r="BC69" i="11"/>
  <c r="BB69" i="11"/>
  <c r="BA69" i="11"/>
  <c r="AZ69" i="11"/>
  <c r="AY69" i="11"/>
  <c r="AX69" i="11"/>
  <c r="AW69" i="11"/>
  <c r="AV69" i="11"/>
  <c r="AU69" i="11"/>
  <c r="AT69" i="11"/>
  <c r="AS69" i="11"/>
  <c r="AR69" i="11"/>
  <c r="AQ69" i="11"/>
  <c r="AP69" i="11"/>
  <c r="AO69" i="11"/>
  <c r="AN69" i="11"/>
  <c r="AM69" i="11"/>
  <c r="AJ69" i="11"/>
  <c r="AI69" i="11"/>
  <c r="AH69" i="11"/>
  <c r="AF69" i="11"/>
  <c r="AE69" i="11"/>
  <c r="AD69" i="11"/>
  <c r="AC69" i="11"/>
  <c r="AB69" i="11"/>
  <c r="AA69" i="11"/>
  <c r="Z69" i="11"/>
  <c r="Y69" i="11"/>
  <c r="X69" i="11"/>
  <c r="W69" i="11"/>
  <c r="D69" i="11"/>
  <c r="C69" i="11"/>
  <c r="B69" i="11"/>
  <c r="CM68" i="11"/>
  <c r="CL68" i="11"/>
  <c r="CK68" i="11"/>
  <c r="CJ68" i="11"/>
  <c r="CI68" i="11"/>
  <c r="CH68" i="11"/>
  <c r="CG68" i="11"/>
  <c r="CF68" i="11"/>
  <c r="CD68" i="11"/>
  <c r="CC68" i="11"/>
  <c r="CB68" i="11"/>
  <c r="CA68" i="11"/>
  <c r="BZ68" i="11"/>
  <c r="BY68" i="11"/>
  <c r="BX68" i="11"/>
  <c r="BW68" i="11"/>
  <c r="BV68" i="11"/>
  <c r="BU68" i="11"/>
  <c r="BT68" i="11"/>
  <c r="BS68" i="11"/>
  <c r="BR68" i="11"/>
  <c r="BQ68" i="11"/>
  <c r="BP68" i="11"/>
  <c r="BO68" i="11"/>
  <c r="BN68" i="11"/>
  <c r="BM68" i="11"/>
  <c r="BL68" i="11"/>
  <c r="BJ68" i="11"/>
  <c r="BI68" i="11"/>
  <c r="BH68" i="11"/>
  <c r="BG68" i="11"/>
  <c r="BF68" i="11"/>
  <c r="BE68" i="11"/>
  <c r="BD68" i="11"/>
  <c r="BC68" i="11"/>
  <c r="BB68" i="11"/>
  <c r="BA68" i="11"/>
  <c r="AZ68" i="11"/>
  <c r="AY68" i="11"/>
  <c r="AX68" i="11"/>
  <c r="AW68" i="11"/>
  <c r="AV68" i="11"/>
  <c r="AU68" i="11"/>
  <c r="AT68" i="11"/>
  <c r="AS68" i="11"/>
  <c r="AR68" i="11"/>
  <c r="AQ68" i="11"/>
  <c r="AP68" i="11"/>
  <c r="AO68" i="11"/>
  <c r="AN68" i="11"/>
  <c r="AM68" i="11"/>
  <c r="AK68" i="11"/>
  <c r="AJ68" i="11"/>
  <c r="AI68" i="11"/>
  <c r="AH68" i="11"/>
  <c r="AE68" i="11"/>
  <c r="AD68" i="11"/>
  <c r="AC68" i="11"/>
  <c r="AB68" i="11"/>
  <c r="AA68" i="11"/>
  <c r="Z68" i="11"/>
  <c r="Y68" i="11"/>
  <c r="X68" i="11"/>
  <c r="W68" i="11"/>
  <c r="D68" i="11"/>
  <c r="C68" i="11"/>
  <c r="B68" i="11"/>
  <c r="CM67" i="11"/>
  <c r="CL67" i="11"/>
  <c r="CK67" i="11"/>
  <c r="CJ67" i="11"/>
  <c r="CI67" i="11"/>
  <c r="CH67" i="11"/>
  <c r="CG67" i="11"/>
  <c r="CF67" i="11"/>
  <c r="CD67" i="11"/>
  <c r="CC67" i="11"/>
  <c r="CB67" i="11"/>
  <c r="CA67" i="11"/>
  <c r="BZ67" i="11"/>
  <c r="BY67" i="11"/>
  <c r="BX67" i="11"/>
  <c r="BW67" i="11"/>
  <c r="BV67" i="11"/>
  <c r="BU67" i="11"/>
  <c r="BT67" i="11"/>
  <c r="BS67" i="11"/>
  <c r="BR67" i="11"/>
  <c r="BQ67" i="11"/>
  <c r="BP67" i="11"/>
  <c r="BO67" i="11"/>
  <c r="BN67" i="11"/>
  <c r="BM67" i="11"/>
  <c r="BL67" i="11"/>
  <c r="BJ67" i="11"/>
  <c r="BI67" i="11"/>
  <c r="BH67" i="11"/>
  <c r="BG67" i="11"/>
  <c r="BF67" i="11"/>
  <c r="BE67" i="11"/>
  <c r="BD67" i="11"/>
  <c r="BC67" i="11"/>
  <c r="BB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AO67" i="11"/>
  <c r="AN67" i="11"/>
  <c r="AM67" i="11"/>
  <c r="AK67" i="11"/>
  <c r="AJ67" i="11"/>
  <c r="AI67" i="11"/>
  <c r="AH67" i="11"/>
  <c r="AF67" i="11"/>
  <c r="AE67" i="11"/>
  <c r="AD67" i="11"/>
  <c r="AC67" i="11"/>
  <c r="AB67" i="11"/>
  <c r="AA67" i="11"/>
  <c r="Z67" i="11"/>
  <c r="Y67" i="11"/>
  <c r="X67" i="11"/>
  <c r="W67" i="11"/>
  <c r="D67" i="11"/>
  <c r="C67" i="11"/>
  <c r="B67" i="11"/>
  <c r="CM66" i="11"/>
  <c r="CL66" i="11"/>
  <c r="CK66" i="11"/>
  <c r="CJ66" i="11"/>
  <c r="CI66" i="11"/>
  <c r="CH66" i="11"/>
  <c r="CG66" i="11"/>
  <c r="CF66" i="11"/>
  <c r="CE66" i="11"/>
  <c r="CD66" i="11"/>
  <c r="CC66" i="11"/>
  <c r="CB66" i="11"/>
  <c r="CA66" i="11"/>
  <c r="BZ66" i="11"/>
  <c r="BY66" i="11"/>
  <c r="BX66" i="11"/>
  <c r="BW66" i="11"/>
  <c r="BV66" i="11"/>
  <c r="BU66" i="11"/>
  <c r="BT66" i="11"/>
  <c r="BS66" i="11"/>
  <c r="BR66" i="11"/>
  <c r="BQ66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K66" i="11"/>
  <c r="AJ66" i="11"/>
  <c r="AI66" i="11"/>
  <c r="AH66" i="11"/>
  <c r="AF66" i="11"/>
  <c r="AE66" i="11"/>
  <c r="AC66" i="11"/>
  <c r="AB66" i="11"/>
  <c r="AA66" i="11"/>
  <c r="Z66" i="11"/>
  <c r="Y66" i="11"/>
  <c r="X66" i="11"/>
  <c r="W66" i="11"/>
  <c r="D66" i="11"/>
  <c r="C66" i="11"/>
  <c r="B66" i="11"/>
  <c r="CM65" i="11"/>
  <c r="CL65" i="11"/>
  <c r="CK65" i="11"/>
  <c r="CJ65" i="11"/>
  <c r="CI65" i="11"/>
  <c r="CH65" i="11"/>
  <c r="CG65" i="11"/>
  <c r="CF65" i="11"/>
  <c r="CE65" i="11"/>
  <c r="CD65" i="11"/>
  <c r="CC65" i="11"/>
  <c r="CB65" i="11"/>
  <c r="CA65" i="11"/>
  <c r="BZ65" i="11"/>
  <c r="BY65" i="11"/>
  <c r="BX65" i="11"/>
  <c r="BW65" i="11"/>
  <c r="BV65" i="11"/>
  <c r="BU65" i="11"/>
  <c r="BT65" i="11"/>
  <c r="BS65" i="11"/>
  <c r="BR65" i="11"/>
  <c r="BQ65" i="11"/>
  <c r="BP65" i="11"/>
  <c r="BN65" i="11"/>
  <c r="BM65" i="11"/>
  <c r="BL65" i="11"/>
  <c r="BK65" i="11"/>
  <c r="BJ65" i="11"/>
  <c r="BI65" i="11"/>
  <c r="BH65" i="11"/>
  <c r="BG65" i="11"/>
  <c r="BF65" i="11"/>
  <c r="BE65" i="11"/>
  <c r="BD65" i="11"/>
  <c r="BC65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AO65" i="11"/>
  <c r="AN65" i="11"/>
  <c r="AM65" i="11"/>
  <c r="AJ65" i="11"/>
  <c r="AI65" i="11"/>
  <c r="AH65" i="11"/>
  <c r="AF65" i="11"/>
  <c r="AE65" i="11"/>
  <c r="AD65" i="11"/>
  <c r="AC65" i="11"/>
  <c r="AB65" i="11"/>
  <c r="AA65" i="11"/>
  <c r="Z65" i="11"/>
  <c r="Y65" i="11"/>
  <c r="X65" i="11"/>
  <c r="W65" i="11"/>
  <c r="D65" i="11"/>
  <c r="C65" i="11"/>
  <c r="B65" i="11"/>
  <c r="CM64" i="11"/>
  <c r="CL64" i="11"/>
  <c r="CK64" i="11"/>
  <c r="CJ64" i="11"/>
  <c r="CI64" i="11"/>
  <c r="CH64" i="11"/>
  <c r="CG64" i="11"/>
  <c r="CF64" i="11"/>
  <c r="CE64" i="11"/>
  <c r="CD64" i="11"/>
  <c r="CC64" i="11"/>
  <c r="CB64" i="11"/>
  <c r="CA64" i="11"/>
  <c r="BZ64" i="11"/>
  <c r="BY64" i="11"/>
  <c r="BX64" i="11"/>
  <c r="BW64" i="11"/>
  <c r="BV64" i="11"/>
  <c r="BU64" i="11"/>
  <c r="BT64" i="11"/>
  <c r="BS64" i="11"/>
  <c r="BR64" i="11"/>
  <c r="BQ64" i="11"/>
  <c r="BP64" i="11"/>
  <c r="BN64" i="11"/>
  <c r="BM64" i="11"/>
  <c r="BL64" i="11"/>
  <c r="BK64" i="11"/>
  <c r="BJ64" i="11"/>
  <c r="BI64" i="11"/>
  <c r="BH64" i="11"/>
  <c r="BG64" i="11"/>
  <c r="BF64" i="11"/>
  <c r="BE64" i="11"/>
  <c r="BD64" i="11"/>
  <c r="BC64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AO64" i="11"/>
  <c r="AN64" i="11"/>
  <c r="AM64" i="11"/>
  <c r="AJ64" i="11"/>
  <c r="AI64" i="11"/>
  <c r="AH64" i="11"/>
  <c r="AF64" i="11"/>
  <c r="AE64" i="11"/>
  <c r="AD64" i="11"/>
  <c r="AC64" i="11"/>
  <c r="AB64" i="11"/>
  <c r="AA64" i="11"/>
  <c r="Z64" i="11"/>
  <c r="Y64" i="11"/>
  <c r="X64" i="11"/>
  <c r="W64" i="11"/>
  <c r="D64" i="11"/>
  <c r="C64" i="11"/>
  <c r="B64" i="11"/>
  <c r="CM63" i="11"/>
  <c r="CL63" i="11"/>
  <c r="CK63" i="11"/>
  <c r="CJ63" i="11"/>
  <c r="CI63" i="11"/>
  <c r="CH63" i="11"/>
  <c r="CG63" i="11"/>
  <c r="CF63" i="11"/>
  <c r="CE63" i="11"/>
  <c r="CD63" i="11"/>
  <c r="CC63" i="11"/>
  <c r="CB63" i="11"/>
  <c r="CA63" i="11"/>
  <c r="BZ63" i="11"/>
  <c r="BY63" i="11"/>
  <c r="BX63" i="11"/>
  <c r="BW63" i="11"/>
  <c r="BV63" i="11"/>
  <c r="BU63" i="11"/>
  <c r="BT63" i="11"/>
  <c r="BS63" i="11"/>
  <c r="BR63" i="11"/>
  <c r="BQ63" i="11"/>
  <c r="BP63" i="11"/>
  <c r="BN63" i="11"/>
  <c r="BM63" i="11"/>
  <c r="BL63" i="11"/>
  <c r="BK63" i="11"/>
  <c r="BJ63" i="11"/>
  <c r="BI63" i="11"/>
  <c r="BH63" i="11"/>
  <c r="BG63" i="11"/>
  <c r="BF63" i="11"/>
  <c r="BE63" i="11"/>
  <c r="BD63" i="11"/>
  <c r="BC63" i="11"/>
  <c r="BB63" i="11"/>
  <c r="BA63" i="11"/>
  <c r="AZ63" i="11"/>
  <c r="AY63" i="11"/>
  <c r="AX63" i="11"/>
  <c r="AW63" i="11"/>
  <c r="AV63" i="11"/>
  <c r="AU63" i="11"/>
  <c r="AT63" i="11"/>
  <c r="AS63" i="11"/>
  <c r="AR63" i="11"/>
  <c r="AQ63" i="11"/>
  <c r="AP63" i="11"/>
  <c r="AO63" i="11"/>
  <c r="AN63" i="11"/>
  <c r="AM63" i="11"/>
  <c r="AJ63" i="11"/>
  <c r="AI63" i="11"/>
  <c r="AH63" i="11"/>
  <c r="AF63" i="11"/>
  <c r="AE63" i="11"/>
  <c r="AD63" i="11"/>
  <c r="AC63" i="11"/>
  <c r="AB63" i="11"/>
  <c r="AA63" i="11"/>
  <c r="Z63" i="11"/>
  <c r="Y63" i="11"/>
  <c r="X63" i="11"/>
  <c r="W63" i="11"/>
  <c r="D63" i="11"/>
  <c r="C63" i="11"/>
  <c r="B63" i="11"/>
  <c r="CM62" i="11"/>
  <c r="CL62" i="11"/>
  <c r="CK62" i="11"/>
  <c r="CJ62" i="11"/>
  <c r="CI62" i="11"/>
  <c r="CH62" i="11"/>
  <c r="CG62" i="11"/>
  <c r="CF62" i="11"/>
  <c r="CE62" i="11"/>
  <c r="CD62" i="11"/>
  <c r="CC62" i="11"/>
  <c r="CB62" i="11"/>
  <c r="CA62" i="11"/>
  <c r="BZ62" i="11"/>
  <c r="BY62" i="11"/>
  <c r="BX62" i="11"/>
  <c r="BW62" i="11"/>
  <c r="BV62" i="11"/>
  <c r="BU62" i="11"/>
  <c r="BT62" i="11"/>
  <c r="BS62" i="11"/>
  <c r="BR62" i="11"/>
  <c r="BQ62" i="11"/>
  <c r="BP62" i="11"/>
  <c r="BN62" i="11"/>
  <c r="BM62" i="11"/>
  <c r="BL62" i="11"/>
  <c r="BK62" i="11"/>
  <c r="BJ62" i="11"/>
  <c r="BI62" i="11"/>
  <c r="BH62" i="11"/>
  <c r="BG62" i="11"/>
  <c r="BF62" i="11"/>
  <c r="BE62" i="11"/>
  <c r="BD62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J62" i="11"/>
  <c r="AI62" i="11"/>
  <c r="AH62" i="11"/>
  <c r="AF62" i="11"/>
  <c r="AE62" i="11"/>
  <c r="AD62" i="11"/>
  <c r="AC62" i="11"/>
  <c r="AB62" i="11"/>
  <c r="AA62" i="11"/>
  <c r="Z62" i="11"/>
  <c r="Y62" i="11"/>
  <c r="X62" i="11"/>
  <c r="W62" i="11"/>
  <c r="D62" i="11"/>
  <c r="C62" i="11"/>
  <c r="B62" i="11"/>
  <c r="CM61" i="11"/>
  <c r="CL61" i="11"/>
  <c r="CK61" i="11"/>
  <c r="CJ61" i="11"/>
  <c r="CI61" i="11"/>
  <c r="CH61" i="11"/>
  <c r="CG61" i="11"/>
  <c r="CF61" i="11"/>
  <c r="CE61" i="11"/>
  <c r="CD61" i="11"/>
  <c r="CC61" i="11"/>
  <c r="CB61" i="11"/>
  <c r="CA61" i="11"/>
  <c r="BZ61" i="11"/>
  <c r="BY61" i="11"/>
  <c r="BX61" i="11"/>
  <c r="BW61" i="11"/>
  <c r="BV61" i="11"/>
  <c r="BU61" i="11"/>
  <c r="BT61" i="11"/>
  <c r="BS61" i="11"/>
  <c r="BR61" i="11"/>
  <c r="BQ61" i="11"/>
  <c r="BP61" i="11"/>
  <c r="BN61" i="11"/>
  <c r="BM61" i="11"/>
  <c r="BL61" i="11"/>
  <c r="BK61" i="11"/>
  <c r="BJ61" i="11"/>
  <c r="BI61" i="11"/>
  <c r="BH61" i="11"/>
  <c r="BG61" i="11"/>
  <c r="BF61" i="11"/>
  <c r="BE61" i="11"/>
  <c r="BD61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AO61" i="11"/>
  <c r="AN61" i="11"/>
  <c r="AM61" i="11"/>
  <c r="AK61" i="11"/>
  <c r="AJ61" i="11"/>
  <c r="AI61" i="11"/>
  <c r="AH61" i="11"/>
  <c r="AF61" i="11"/>
  <c r="AE61" i="11"/>
  <c r="AD61" i="11"/>
  <c r="AC61" i="11"/>
  <c r="AB61" i="11"/>
  <c r="AA61" i="11"/>
  <c r="Z61" i="11"/>
  <c r="Y61" i="11"/>
  <c r="X61" i="11"/>
  <c r="W61" i="11"/>
  <c r="D61" i="11"/>
  <c r="C61" i="11"/>
  <c r="B61" i="11"/>
  <c r="CM60" i="11"/>
  <c r="CL60" i="11"/>
  <c r="CK60" i="11"/>
  <c r="CJ60" i="11"/>
  <c r="CI60" i="11"/>
  <c r="CH60" i="11"/>
  <c r="CG60" i="11"/>
  <c r="CF60" i="11"/>
  <c r="CD60" i="11"/>
  <c r="CC60" i="11"/>
  <c r="CB60" i="11"/>
  <c r="CA60" i="11"/>
  <c r="BZ60" i="11"/>
  <c r="BY60" i="11"/>
  <c r="BX60" i="11"/>
  <c r="BW60" i="11"/>
  <c r="BV60" i="11"/>
  <c r="BU60" i="11"/>
  <c r="BT60" i="11"/>
  <c r="BS60" i="11"/>
  <c r="BR60" i="11"/>
  <c r="BQ60" i="11"/>
  <c r="BP60" i="11"/>
  <c r="BN60" i="11"/>
  <c r="BM60" i="11"/>
  <c r="BL60" i="11"/>
  <c r="BJ60" i="11"/>
  <c r="BI60" i="11"/>
  <c r="BH60" i="11"/>
  <c r="BG60" i="11"/>
  <c r="BF60" i="11"/>
  <c r="BE60" i="11"/>
  <c r="BD60" i="11"/>
  <c r="BC60" i="11"/>
  <c r="BB60" i="11"/>
  <c r="BA60" i="11"/>
  <c r="AZ60" i="11"/>
  <c r="AY60" i="11"/>
  <c r="AX60" i="11"/>
  <c r="AW60" i="11"/>
  <c r="AV60" i="11"/>
  <c r="AU60" i="11"/>
  <c r="AT60" i="11"/>
  <c r="AS60" i="11"/>
  <c r="AR60" i="11"/>
  <c r="AQ60" i="11"/>
  <c r="AP60" i="11"/>
  <c r="AO60" i="11"/>
  <c r="AN60" i="11"/>
  <c r="AM60" i="11"/>
  <c r="AK60" i="11"/>
  <c r="AJ60" i="11"/>
  <c r="AI60" i="11"/>
  <c r="AH60" i="11"/>
  <c r="AF60" i="11"/>
  <c r="AE60" i="11"/>
  <c r="AD60" i="11"/>
  <c r="AC60" i="11"/>
  <c r="AB60" i="11"/>
  <c r="AA60" i="11"/>
  <c r="Z60" i="11"/>
  <c r="Y60" i="11"/>
  <c r="X60" i="11"/>
  <c r="W60" i="11"/>
  <c r="D60" i="11"/>
  <c r="C60" i="11"/>
  <c r="B60" i="11"/>
  <c r="CM59" i="11"/>
  <c r="CL59" i="11"/>
  <c r="CK59" i="11"/>
  <c r="CJ59" i="11"/>
  <c r="CI59" i="11"/>
  <c r="CH59" i="11"/>
  <c r="CG59" i="11"/>
  <c r="CF59" i="11"/>
  <c r="CE59" i="11"/>
  <c r="CD59" i="11"/>
  <c r="CC59" i="11"/>
  <c r="CB59" i="11"/>
  <c r="CA59" i="11"/>
  <c r="BZ59" i="11"/>
  <c r="BY59" i="11"/>
  <c r="BX59" i="11"/>
  <c r="BW59" i="11"/>
  <c r="BV59" i="11"/>
  <c r="BU59" i="11"/>
  <c r="BT59" i="11"/>
  <c r="BS59" i="11"/>
  <c r="BR59" i="11"/>
  <c r="BQ59" i="11"/>
  <c r="BP59" i="11"/>
  <c r="BN59" i="11"/>
  <c r="BM59" i="11"/>
  <c r="BL59" i="11"/>
  <c r="BK59" i="11"/>
  <c r="BJ59" i="11"/>
  <c r="BI59" i="11"/>
  <c r="BH59" i="11"/>
  <c r="BG59" i="11"/>
  <c r="BF59" i="11"/>
  <c r="BE59" i="11"/>
  <c r="BD59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M59" i="11"/>
  <c r="AJ59" i="11"/>
  <c r="AI59" i="11"/>
  <c r="AH59" i="11"/>
  <c r="AF59" i="11"/>
  <c r="AE59" i="11"/>
  <c r="AD59" i="11"/>
  <c r="AC59" i="11"/>
  <c r="AB59" i="11"/>
  <c r="AA59" i="11"/>
  <c r="Z59" i="11"/>
  <c r="Y59" i="11"/>
  <c r="X59" i="11"/>
  <c r="W59" i="11"/>
  <c r="D59" i="11"/>
  <c r="C59" i="11"/>
  <c r="B59" i="11"/>
  <c r="CM58" i="11"/>
  <c r="CL58" i="11"/>
  <c r="CK58" i="11"/>
  <c r="CJ58" i="11"/>
  <c r="CI58" i="11"/>
  <c r="CH58" i="11"/>
  <c r="CG58" i="11"/>
  <c r="CF58" i="11"/>
  <c r="CE58" i="11"/>
  <c r="CD58" i="11"/>
  <c r="CC58" i="11"/>
  <c r="CB58" i="11"/>
  <c r="CA58" i="11"/>
  <c r="BZ58" i="11"/>
  <c r="BY58" i="11"/>
  <c r="BX58" i="11"/>
  <c r="BW58" i="11"/>
  <c r="BV58" i="11"/>
  <c r="BU58" i="11"/>
  <c r="BT58" i="11"/>
  <c r="BS58" i="11"/>
  <c r="BR58" i="11"/>
  <c r="BQ58" i="11"/>
  <c r="BP58" i="11"/>
  <c r="BN58" i="11"/>
  <c r="BM58" i="11"/>
  <c r="BL58" i="11"/>
  <c r="BJ58" i="11"/>
  <c r="BI58" i="11"/>
  <c r="BH58" i="11"/>
  <c r="BG58" i="11"/>
  <c r="BF58" i="11"/>
  <c r="BE58" i="11"/>
  <c r="BD58" i="11"/>
  <c r="BC58" i="11"/>
  <c r="BB58" i="11"/>
  <c r="BA58" i="11"/>
  <c r="AZ58" i="11"/>
  <c r="AY58" i="11"/>
  <c r="AX58" i="11"/>
  <c r="AW58" i="11"/>
  <c r="AV58" i="11"/>
  <c r="AU58" i="11"/>
  <c r="AT58" i="11"/>
  <c r="AS58" i="11"/>
  <c r="AR58" i="11"/>
  <c r="AQ58" i="11"/>
  <c r="AP58" i="11"/>
  <c r="AO58" i="11"/>
  <c r="AN58" i="11"/>
  <c r="AM58" i="11"/>
  <c r="AJ58" i="11"/>
  <c r="AI58" i="11"/>
  <c r="AH58" i="11"/>
  <c r="AF58" i="11"/>
  <c r="AE58" i="11"/>
  <c r="AD58" i="11"/>
  <c r="AC58" i="11"/>
  <c r="AB58" i="11"/>
  <c r="AA58" i="11"/>
  <c r="Z58" i="11"/>
  <c r="Y58" i="11"/>
  <c r="X58" i="11"/>
  <c r="W58" i="11"/>
  <c r="D58" i="11"/>
  <c r="C58" i="11"/>
  <c r="B58" i="11"/>
  <c r="CM57" i="11"/>
  <c r="CL57" i="11"/>
  <c r="CK57" i="11"/>
  <c r="CJ57" i="11"/>
  <c r="CI57" i="11"/>
  <c r="CH57" i="11"/>
  <c r="CG57" i="11"/>
  <c r="CF57" i="11"/>
  <c r="CE57" i="11"/>
  <c r="CD57" i="11"/>
  <c r="CC57" i="11"/>
  <c r="CB57" i="11"/>
  <c r="CA57" i="11"/>
  <c r="BZ57" i="11"/>
  <c r="BY57" i="11"/>
  <c r="BX57" i="11"/>
  <c r="BW57" i="11"/>
  <c r="BV57" i="11"/>
  <c r="BU57" i="11"/>
  <c r="BT57" i="11"/>
  <c r="BS57" i="11"/>
  <c r="BR57" i="11"/>
  <c r="BQ57" i="11"/>
  <c r="BP57" i="11"/>
  <c r="BN57" i="11"/>
  <c r="BM57" i="11"/>
  <c r="BL57" i="11"/>
  <c r="BJ57" i="11"/>
  <c r="BI57" i="11"/>
  <c r="BH57" i="11"/>
  <c r="BG57" i="11"/>
  <c r="BF57" i="11"/>
  <c r="BE57" i="11"/>
  <c r="BD57" i="11"/>
  <c r="BC57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AO57" i="11"/>
  <c r="AN57" i="11"/>
  <c r="AM57" i="11"/>
  <c r="AJ57" i="11"/>
  <c r="AI57" i="11"/>
  <c r="AH57" i="11"/>
  <c r="AF57" i="11"/>
  <c r="AE57" i="11"/>
  <c r="AD57" i="11"/>
  <c r="AC57" i="11"/>
  <c r="AB57" i="11"/>
  <c r="AA57" i="11"/>
  <c r="Z57" i="11"/>
  <c r="Y57" i="11"/>
  <c r="X57" i="11"/>
  <c r="W57" i="11"/>
  <c r="D57" i="11"/>
  <c r="C57" i="11"/>
  <c r="B57" i="11"/>
  <c r="CM56" i="11"/>
  <c r="CL56" i="11"/>
  <c r="CK56" i="11"/>
  <c r="CJ56" i="11"/>
  <c r="CI56" i="11"/>
  <c r="CH56" i="11"/>
  <c r="CG56" i="11"/>
  <c r="CF56" i="11"/>
  <c r="CE56" i="11"/>
  <c r="CD56" i="11"/>
  <c r="CC56" i="11"/>
  <c r="CB56" i="11"/>
  <c r="CA56" i="11"/>
  <c r="BZ56" i="11"/>
  <c r="BY56" i="11"/>
  <c r="BX56" i="11"/>
  <c r="BW56" i="11"/>
  <c r="BV56" i="11"/>
  <c r="BU56" i="11"/>
  <c r="BT56" i="11"/>
  <c r="BS56" i="11"/>
  <c r="BR56" i="11"/>
  <c r="BQ56" i="11"/>
  <c r="BP56" i="11"/>
  <c r="BN56" i="11"/>
  <c r="BM56" i="11"/>
  <c r="BL56" i="11"/>
  <c r="BK56" i="11"/>
  <c r="BJ56" i="11"/>
  <c r="BI56" i="11"/>
  <c r="BH56" i="11"/>
  <c r="BG56" i="11"/>
  <c r="BF56" i="11"/>
  <c r="BE56" i="11"/>
  <c r="BD56" i="11"/>
  <c r="BC56" i="11"/>
  <c r="BB56" i="1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M56" i="11"/>
  <c r="AJ56" i="11"/>
  <c r="AI56" i="11"/>
  <c r="AH56" i="11"/>
  <c r="AF56" i="11"/>
  <c r="AE56" i="11"/>
  <c r="AD56" i="11"/>
  <c r="AC56" i="11"/>
  <c r="AB56" i="11"/>
  <c r="AA56" i="11"/>
  <c r="Z56" i="11"/>
  <c r="Y56" i="11"/>
  <c r="X56" i="11"/>
  <c r="W56" i="11"/>
  <c r="D56" i="11"/>
  <c r="C56" i="11"/>
  <c r="B56" i="11"/>
  <c r="CM55" i="11"/>
  <c r="CL55" i="11"/>
  <c r="CK55" i="11"/>
  <c r="CJ55" i="11"/>
  <c r="CI55" i="11"/>
  <c r="CH55" i="11"/>
  <c r="CG55" i="11"/>
  <c r="CF55" i="11"/>
  <c r="CE55" i="11"/>
  <c r="CD55" i="11"/>
  <c r="CC55" i="11"/>
  <c r="CB55" i="11"/>
  <c r="CA55" i="11"/>
  <c r="BZ55" i="11"/>
  <c r="BY55" i="11"/>
  <c r="BX55" i="11"/>
  <c r="BW55" i="11"/>
  <c r="BV55" i="11"/>
  <c r="BU55" i="11"/>
  <c r="BT55" i="11"/>
  <c r="BS55" i="11"/>
  <c r="BR55" i="11"/>
  <c r="BQ55" i="11"/>
  <c r="BP55" i="11"/>
  <c r="BN55" i="11"/>
  <c r="BM55" i="11"/>
  <c r="BL55" i="11"/>
  <c r="BK55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J55" i="11"/>
  <c r="AI55" i="11"/>
  <c r="AH55" i="11"/>
  <c r="AF55" i="11"/>
  <c r="AE55" i="11"/>
  <c r="AD55" i="11"/>
  <c r="AC55" i="11"/>
  <c r="AB55" i="11"/>
  <c r="AA55" i="11"/>
  <c r="Z55" i="11"/>
  <c r="Y55" i="11"/>
  <c r="X55" i="11"/>
  <c r="W55" i="11"/>
  <c r="D55" i="11"/>
  <c r="C55" i="11"/>
  <c r="B55" i="11"/>
  <c r="CM54" i="11"/>
  <c r="CL54" i="11"/>
  <c r="CK54" i="11"/>
  <c r="CJ54" i="11"/>
  <c r="CI54" i="11"/>
  <c r="CH54" i="11"/>
  <c r="CG54" i="11"/>
  <c r="CF54" i="11"/>
  <c r="CD54" i="11"/>
  <c r="CC54" i="11"/>
  <c r="CB54" i="11"/>
  <c r="CA54" i="11"/>
  <c r="BZ54" i="11"/>
  <c r="BY54" i="11"/>
  <c r="BX54" i="11"/>
  <c r="BW54" i="11"/>
  <c r="BV54" i="11"/>
  <c r="BU54" i="11"/>
  <c r="BT54" i="11"/>
  <c r="BS54" i="11"/>
  <c r="BR54" i="11"/>
  <c r="BQ54" i="11"/>
  <c r="BP54" i="11"/>
  <c r="BO54" i="11"/>
  <c r="BN54" i="11"/>
  <c r="BM54" i="11"/>
  <c r="BL54" i="11"/>
  <c r="BK54" i="11"/>
  <c r="BJ54" i="11"/>
  <c r="BI54" i="11"/>
  <c r="BH54" i="11"/>
  <c r="BG54" i="11"/>
  <c r="BF54" i="11"/>
  <c r="BE54" i="11"/>
  <c r="BD54" i="11"/>
  <c r="BC54" i="11"/>
  <c r="BB54" i="11"/>
  <c r="BA54" i="11"/>
  <c r="AZ54" i="11"/>
  <c r="AY54" i="11"/>
  <c r="AX54" i="11"/>
  <c r="AW54" i="11"/>
  <c r="AV54" i="11"/>
  <c r="AU54" i="11"/>
  <c r="AT54" i="11"/>
  <c r="AS54" i="11"/>
  <c r="AR54" i="11"/>
  <c r="AQ54" i="11"/>
  <c r="AP54" i="11"/>
  <c r="AO54" i="11"/>
  <c r="AN54" i="11"/>
  <c r="AM54" i="11"/>
  <c r="AK54" i="11"/>
  <c r="AJ54" i="11"/>
  <c r="AI54" i="11"/>
  <c r="AH54" i="11"/>
  <c r="AF54" i="11"/>
  <c r="AE54" i="11"/>
  <c r="AC54" i="11"/>
  <c r="AB54" i="11"/>
  <c r="AA54" i="11"/>
  <c r="Z54" i="11"/>
  <c r="Y54" i="11"/>
  <c r="X54" i="11"/>
  <c r="W54" i="11"/>
  <c r="D54" i="11"/>
  <c r="C54" i="11"/>
  <c r="B54" i="11"/>
  <c r="CM53" i="11"/>
  <c r="CL53" i="11"/>
  <c r="CK53" i="11"/>
  <c r="CJ53" i="11"/>
  <c r="CI53" i="11"/>
  <c r="CH53" i="11"/>
  <c r="CG53" i="11"/>
  <c r="CF53" i="11"/>
  <c r="CD53" i="11"/>
  <c r="CC53" i="11"/>
  <c r="CB53" i="11"/>
  <c r="CA53" i="11"/>
  <c r="BZ53" i="11"/>
  <c r="BY53" i="11"/>
  <c r="BX53" i="11"/>
  <c r="BW53" i="11"/>
  <c r="BV53" i="11"/>
  <c r="BU53" i="11"/>
  <c r="BT53" i="11"/>
  <c r="BS53" i="11"/>
  <c r="BR53" i="11"/>
  <c r="BQ53" i="11"/>
  <c r="BP53" i="11"/>
  <c r="BO53" i="11"/>
  <c r="BN53" i="11"/>
  <c r="BM53" i="11"/>
  <c r="BL53" i="11"/>
  <c r="BK53" i="11"/>
  <c r="BJ53" i="1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M53" i="11"/>
  <c r="AK53" i="11"/>
  <c r="AJ53" i="11"/>
  <c r="AI53" i="11"/>
  <c r="AH53" i="11"/>
  <c r="AE53" i="11"/>
  <c r="AD53" i="11"/>
  <c r="AC53" i="11"/>
  <c r="AB53" i="11"/>
  <c r="AA53" i="11"/>
  <c r="Z53" i="11"/>
  <c r="Y53" i="11"/>
  <c r="X53" i="11"/>
  <c r="W53" i="11"/>
  <c r="D53" i="11"/>
  <c r="C53" i="11"/>
  <c r="B53" i="11"/>
  <c r="CM52" i="11"/>
  <c r="CL52" i="11"/>
  <c r="CK52" i="11"/>
  <c r="CJ52" i="11"/>
  <c r="CI52" i="11"/>
  <c r="CH52" i="11"/>
  <c r="CG52" i="11"/>
  <c r="CF52" i="11"/>
  <c r="CE52" i="11"/>
  <c r="CD52" i="11"/>
  <c r="CC52" i="11"/>
  <c r="CB52" i="11"/>
  <c r="CA52" i="11"/>
  <c r="BZ52" i="11"/>
  <c r="BY52" i="11"/>
  <c r="BX52" i="11"/>
  <c r="BW52" i="11"/>
  <c r="BV52" i="11"/>
  <c r="BU52" i="11"/>
  <c r="BT52" i="11"/>
  <c r="BS52" i="11"/>
  <c r="BR52" i="11"/>
  <c r="BQ52" i="11"/>
  <c r="BP52" i="11"/>
  <c r="BN52" i="11"/>
  <c r="BM52" i="11"/>
  <c r="BL52" i="11"/>
  <c r="BJ52" i="11"/>
  <c r="BI52" i="11"/>
  <c r="BH52" i="11"/>
  <c r="BG52" i="11"/>
  <c r="BF52" i="11"/>
  <c r="BE52" i="11"/>
  <c r="BD52" i="11"/>
  <c r="BC52" i="11"/>
  <c r="BB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AO52" i="11"/>
  <c r="AN52" i="11"/>
  <c r="AM52" i="11"/>
  <c r="AJ52" i="11"/>
  <c r="AI52" i="11"/>
  <c r="AH52" i="11"/>
  <c r="AF52" i="11"/>
  <c r="AE52" i="11"/>
  <c r="AD52" i="11"/>
  <c r="AC52" i="11"/>
  <c r="AB52" i="11"/>
  <c r="AA52" i="11"/>
  <c r="Z52" i="11"/>
  <c r="Y52" i="11"/>
  <c r="X52" i="11"/>
  <c r="W52" i="11"/>
  <c r="D52" i="11"/>
  <c r="C52" i="11"/>
  <c r="B52" i="11"/>
  <c r="CM51" i="11"/>
  <c r="CL51" i="11"/>
  <c r="CK51" i="11"/>
  <c r="CJ51" i="11"/>
  <c r="CI51" i="11"/>
  <c r="CH51" i="11"/>
  <c r="CG51" i="11"/>
  <c r="CF51" i="11"/>
  <c r="CE51" i="11"/>
  <c r="CD51" i="11"/>
  <c r="CC51" i="11"/>
  <c r="CB51" i="11"/>
  <c r="CA51" i="11"/>
  <c r="BZ51" i="11"/>
  <c r="BY51" i="11"/>
  <c r="BX51" i="11"/>
  <c r="BW51" i="11"/>
  <c r="BV51" i="11"/>
  <c r="BU51" i="11"/>
  <c r="BT51" i="11"/>
  <c r="BS51" i="11"/>
  <c r="BR51" i="11"/>
  <c r="BQ51" i="11"/>
  <c r="BP51" i="11"/>
  <c r="BN51" i="11"/>
  <c r="BM51" i="11"/>
  <c r="BL51" i="11"/>
  <c r="BJ51" i="11"/>
  <c r="BI51" i="11"/>
  <c r="BH51" i="11"/>
  <c r="BG51" i="11"/>
  <c r="BF51" i="11"/>
  <c r="BE51" i="11"/>
  <c r="BD51" i="11"/>
  <c r="BC51" i="11"/>
  <c r="BB51" i="11"/>
  <c r="BA51" i="11"/>
  <c r="AZ51" i="11"/>
  <c r="AY51" i="11"/>
  <c r="AX51" i="11"/>
  <c r="AW51" i="11"/>
  <c r="AV51" i="11"/>
  <c r="AU51" i="11"/>
  <c r="AT51" i="11"/>
  <c r="AS51" i="11"/>
  <c r="AR51" i="11"/>
  <c r="AQ51" i="11"/>
  <c r="AP51" i="11"/>
  <c r="AO51" i="11"/>
  <c r="AN51" i="11"/>
  <c r="AM51" i="11"/>
  <c r="AJ51" i="11"/>
  <c r="AI51" i="11"/>
  <c r="AH51" i="11"/>
  <c r="AF51" i="11"/>
  <c r="AE51" i="11"/>
  <c r="AD51" i="11"/>
  <c r="AC51" i="11"/>
  <c r="AB51" i="11"/>
  <c r="AA51" i="11"/>
  <c r="Z51" i="11"/>
  <c r="Y51" i="11"/>
  <c r="X51" i="11"/>
  <c r="W51" i="11"/>
  <c r="D51" i="11"/>
  <c r="C51" i="11"/>
  <c r="B51" i="11"/>
  <c r="CM50" i="11"/>
  <c r="CL50" i="11"/>
  <c r="CK50" i="11"/>
  <c r="CJ50" i="11"/>
  <c r="CI50" i="11"/>
  <c r="CH50" i="11"/>
  <c r="CG50" i="11"/>
  <c r="CF50" i="11"/>
  <c r="CE50" i="11"/>
  <c r="CD50" i="11"/>
  <c r="CC50" i="11"/>
  <c r="CB50" i="11"/>
  <c r="CA50" i="11"/>
  <c r="BZ50" i="11"/>
  <c r="BY50" i="11"/>
  <c r="BX50" i="11"/>
  <c r="BW50" i="11"/>
  <c r="BV50" i="11"/>
  <c r="BU50" i="11"/>
  <c r="BT50" i="11"/>
  <c r="BS50" i="11"/>
  <c r="BR50" i="11"/>
  <c r="BQ50" i="11"/>
  <c r="BP50" i="11"/>
  <c r="BN50" i="11"/>
  <c r="BM50" i="11"/>
  <c r="BL50" i="11"/>
  <c r="BJ50" i="11"/>
  <c r="BI50" i="11"/>
  <c r="BH50" i="11"/>
  <c r="BG50" i="11"/>
  <c r="BF50" i="11"/>
  <c r="BE50" i="11"/>
  <c r="BD50" i="11"/>
  <c r="BC50" i="11"/>
  <c r="BB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AO50" i="11"/>
  <c r="AN50" i="11"/>
  <c r="AM50" i="11"/>
  <c r="AJ50" i="11"/>
  <c r="AI50" i="11"/>
  <c r="AH50" i="11"/>
  <c r="AF50" i="11"/>
  <c r="AE50" i="11"/>
  <c r="AD50" i="11"/>
  <c r="AC50" i="11"/>
  <c r="AB50" i="11"/>
  <c r="AA50" i="11"/>
  <c r="Z50" i="11"/>
  <c r="Y50" i="11"/>
  <c r="X50" i="11"/>
  <c r="W50" i="11"/>
  <c r="D50" i="11"/>
  <c r="C50" i="11"/>
  <c r="B50" i="11"/>
  <c r="CM49" i="11"/>
  <c r="CL49" i="11"/>
  <c r="CK49" i="11"/>
  <c r="CJ49" i="11"/>
  <c r="CI49" i="11"/>
  <c r="CH49" i="11"/>
  <c r="CG49" i="11"/>
  <c r="CF49" i="11"/>
  <c r="CE49" i="11"/>
  <c r="CD49" i="11"/>
  <c r="CC49" i="11"/>
  <c r="CB49" i="11"/>
  <c r="CA49" i="11"/>
  <c r="BZ49" i="11"/>
  <c r="BY49" i="11"/>
  <c r="BX49" i="11"/>
  <c r="BW49" i="11"/>
  <c r="BV49" i="11"/>
  <c r="BU49" i="11"/>
  <c r="BT49" i="11"/>
  <c r="BS49" i="11"/>
  <c r="BR49" i="11"/>
  <c r="BQ49" i="11"/>
  <c r="BP49" i="11"/>
  <c r="BN49" i="11"/>
  <c r="BM49" i="11"/>
  <c r="BL49" i="11"/>
  <c r="BJ49" i="11"/>
  <c r="BI49" i="11"/>
  <c r="BH49" i="11"/>
  <c r="BG49" i="11"/>
  <c r="BF49" i="11"/>
  <c r="BE49" i="11"/>
  <c r="BD49" i="11"/>
  <c r="BC49" i="11"/>
  <c r="BB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AO49" i="11"/>
  <c r="AN49" i="11"/>
  <c r="AM49" i="11"/>
  <c r="AJ49" i="11"/>
  <c r="AI49" i="11"/>
  <c r="AH49" i="11"/>
  <c r="AF49" i="11"/>
  <c r="AE49" i="11"/>
  <c r="AD49" i="11"/>
  <c r="AC49" i="11"/>
  <c r="AB49" i="11"/>
  <c r="AA49" i="11"/>
  <c r="Z49" i="11"/>
  <c r="Y49" i="11"/>
  <c r="X49" i="11"/>
  <c r="W49" i="11"/>
  <c r="D49" i="11"/>
  <c r="C49" i="11"/>
  <c r="B49" i="11"/>
  <c r="CM48" i="11"/>
  <c r="CL48" i="11"/>
  <c r="CK48" i="11"/>
  <c r="CJ48" i="11"/>
  <c r="CI48" i="11"/>
  <c r="CH48" i="11"/>
  <c r="CG48" i="11"/>
  <c r="CF48" i="11"/>
  <c r="CE48" i="11"/>
  <c r="CD48" i="11"/>
  <c r="CC48" i="11"/>
  <c r="CB48" i="11"/>
  <c r="CA48" i="11"/>
  <c r="BZ48" i="11"/>
  <c r="BY48" i="11"/>
  <c r="BX48" i="11"/>
  <c r="BW48" i="11"/>
  <c r="BV48" i="11"/>
  <c r="BU48" i="11"/>
  <c r="BT48" i="11"/>
  <c r="BS48" i="11"/>
  <c r="BR48" i="11"/>
  <c r="BQ48" i="11"/>
  <c r="BP48" i="11"/>
  <c r="BN48" i="11"/>
  <c r="BM48" i="11"/>
  <c r="BL48" i="11"/>
  <c r="BJ48" i="11"/>
  <c r="BI48" i="11"/>
  <c r="BH48" i="11"/>
  <c r="BG48" i="11"/>
  <c r="BF48" i="11"/>
  <c r="BE48" i="11"/>
  <c r="BD48" i="11"/>
  <c r="BC48" i="11"/>
  <c r="BB48" i="11"/>
  <c r="BA48" i="11"/>
  <c r="AZ48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M48" i="11"/>
  <c r="AJ48" i="11"/>
  <c r="AI48" i="11"/>
  <c r="AH48" i="11"/>
  <c r="AF48" i="11"/>
  <c r="AE48" i="11"/>
  <c r="AD48" i="11"/>
  <c r="AC48" i="11"/>
  <c r="AB48" i="11"/>
  <c r="AA48" i="11"/>
  <c r="Z48" i="11"/>
  <c r="Y48" i="11"/>
  <c r="X48" i="11"/>
  <c r="W48" i="11"/>
  <c r="D48" i="11"/>
  <c r="C48" i="11"/>
  <c r="B48" i="11"/>
  <c r="CM47" i="11"/>
  <c r="CL47" i="11"/>
  <c r="CK47" i="11"/>
  <c r="CJ47" i="11"/>
  <c r="CI47" i="1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J47" i="11"/>
  <c r="AI47" i="11"/>
  <c r="AH47" i="11"/>
  <c r="AF47" i="11"/>
  <c r="AE47" i="11"/>
  <c r="AD47" i="11"/>
  <c r="AC47" i="11"/>
  <c r="AB47" i="11"/>
  <c r="AA47" i="11"/>
  <c r="Z47" i="11"/>
  <c r="Y47" i="11"/>
  <c r="X47" i="11"/>
  <c r="W47" i="11"/>
  <c r="D47" i="11"/>
  <c r="C47" i="11"/>
  <c r="B47" i="11"/>
  <c r="CM46" i="11"/>
  <c r="CL46" i="11"/>
  <c r="CK46" i="11"/>
  <c r="CJ46" i="11"/>
  <c r="CI46" i="11"/>
  <c r="CH46" i="11"/>
  <c r="CG46" i="11"/>
  <c r="CF46" i="11"/>
  <c r="CE46" i="11"/>
  <c r="CD46" i="11"/>
  <c r="CC46" i="11"/>
  <c r="CB46" i="11"/>
  <c r="CA46" i="11"/>
  <c r="BZ46" i="11"/>
  <c r="BY46" i="11"/>
  <c r="BX46" i="11"/>
  <c r="BW46" i="11"/>
  <c r="BV46" i="11"/>
  <c r="BU46" i="11"/>
  <c r="BT46" i="11"/>
  <c r="BS46" i="11"/>
  <c r="BR46" i="11"/>
  <c r="BQ46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K46" i="11"/>
  <c r="AJ46" i="11"/>
  <c r="AI46" i="11"/>
  <c r="AH46" i="11"/>
  <c r="AF46" i="11"/>
  <c r="AE46" i="11"/>
  <c r="AC46" i="11"/>
  <c r="AB46" i="11"/>
  <c r="AA46" i="11"/>
  <c r="Z46" i="11"/>
  <c r="Y46" i="11"/>
  <c r="X46" i="11"/>
  <c r="W46" i="11"/>
  <c r="D46" i="11"/>
  <c r="C46" i="11"/>
  <c r="B46" i="11"/>
  <c r="CM45" i="11"/>
  <c r="CL45" i="11"/>
  <c r="CK45" i="11"/>
  <c r="CJ45" i="11"/>
  <c r="CI45" i="11"/>
  <c r="CH45" i="11"/>
  <c r="CG45" i="11"/>
  <c r="CF45" i="11"/>
  <c r="CE45" i="11"/>
  <c r="CD45" i="11"/>
  <c r="CC45" i="11"/>
  <c r="CB45" i="11"/>
  <c r="CA45" i="11"/>
  <c r="BZ45" i="11"/>
  <c r="BY45" i="11"/>
  <c r="BX45" i="11"/>
  <c r="BW45" i="11"/>
  <c r="BV45" i="11"/>
  <c r="BU45" i="11"/>
  <c r="BT45" i="11"/>
  <c r="BS45" i="11"/>
  <c r="BR45" i="11"/>
  <c r="BQ45" i="11"/>
  <c r="BP45" i="11"/>
  <c r="BN45" i="11"/>
  <c r="BM45" i="11"/>
  <c r="BL45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K45" i="11"/>
  <c r="AJ45" i="11"/>
  <c r="AI45" i="11"/>
  <c r="AH45" i="11"/>
  <c r="AF45" i="11"/>
  <c r="AE45" i="11"/>
  <c r="AD45" i="11"/>
  <c r="AC45" i="11"/>
  <c r="AB45" i="11"/>
  <c r="AA45" i="11"/>
  <c r="Z45" i="11"/>
  <c r="Y45" i="11"/>
  <c r="X45" i="11"/>
  <c r="W45" i="11"/>
  <c r="D45" i="11"/>
  <c r="C45" i="11"/>
  <c r="B45" i="11"/>
  <c r="CM44" i="11"/>
  <c r="CL44" i="11"/>
  <c r="CK44" i="11"/>
  <c r="CJ44" i="11"/>
  <c r="CI44" i="11"/>
  <c r="CH44" i="11"/>
  <c r="CG44" i="11"/>
  <c r="CF44" i="11"/>
  <c r="CE44" i="11"/>
  <c r="CD44" i="11"/>
  <c r="CC44" i="11"/>
  <c r="CB44" i="11"/>
  <c r="CA44" i="11"/>
  <c r="BZ44" i="11"/>
  <c r="BY44" i="11"/>
  <c r="BX44" i="11"/>
  <c r="BW44" i="11"/>
  <c r="BV44" i="11"/>
  <c r="BU44" i="11"/>
  <c r="BT44" i="11"/>
  <c r="BS44" i="11"/>
  <c r="BR44" i="11"/>
  <c r="BQ44" i="11"/>
  <c r="BP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K44" i="11"/>
  <c r="AJ44" i="11"/>
  <c r="AI44" i="11"/>
  <c r="AH44" i="11"/>
  <c r="AF44" i="11"/>
  <c r="AE44" i="11"/>
  <c r="AD44" i="11"/>
  <c r="AC44" i="11"/>
  <c r="AB44" i="11"/>
  <c r="AA44" i="11"/>
  <c r="Z44" i="11"/>
  <c r="Y44" i="11"/>
  <c r="X44" i="11"/>
  <c r="W44" i="11"/>
  <c r="D44" i="11"/>
  <c r="C44" i="11"/>
  <c r="B44" i="11"/>
  <c r="CM43" i="11"/>
  <c r="CL43" i="11"/>
  <c r="CK43" i="11"/>
  <c r="CJ43" i="11"/>
  <c r="CI43" i="11"/>
  <c r="CH43" i="11"/>
  <c r="CG43" i="11"/>
  <c r="CE43" i="11"/>
  <c r="CD43" i="11"/>
  <c r="CC43" i="11"/>
  <c r="CB43" i="11"/>
  <c r="CA43" i="11"/>
  <c r="BZ43" i="11"/>
  <c r="BY43" i="11"/>
  <c r="BX43" i="11"/>
  <c r="BW43" i="11"/>
  <c r="BV43" i="11"/>
  <c r="BU43" i="11"/>
  <c r="BT43" i="11"/>
  <c r="BS43" i="11"/>
  <c r="BR43" i="11"/>
  <c r="BQ43" i="11"/>
  <c r="BP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K43" i="11"/>
  <c r="AJ43" i="11"/>
  <c r="AI43" i="11"/>
  <c r="AH43" i="11"/>
  <c r="AF43" i="11"/>
  <c r="AE43" i="11"/>
  <c r="AD43" i="11"/>
  <c r="AC43" i="11"/>
  <c r="AB43" i="11"/>
  <c r="AA43" i="11"/>
  <c r="Z43" i="11"/>
  <c r="Y43" i="11"/>
  <c r="X43" i="11"/>
  <c r="W43" i="11"/>
  <c r="D43" i="11"/>
  <c r="C43" i="11"/>
  <c r="B43" i="11"/>
  <c r="CM42" i="11"/>
  <c r="CL42" i="11"/>
  <c r="CK42" i="11"/>
  <c r="CJ42" i="11"/>
  <c r="CI42" i="11"/>
  <c r="CH42" i="11"/>
  <c r="CG42" i="11"/>
  <c r="CF42" i="11"/>
  <c r="CE42" i="11"/>
  <c r="CD42" i="11"/>
  <c r="CC42" i="11"/>
  <c r="CB42" i="11"/>
  <c r="CA42" i="11"/>
  <c r="BZ42" i="11"/>
  <c r="BY42" i="11"/>
  <c r="BX42" i="11"/>
  <c r="BW42" i="11"/>
  <c r="BV42" i="11"/>
  <c r="BU42" i="11"/>
  <c r="BT42" i="11"/>
  <c r="BS42" i="11"/>
  <c r="BR42" i="11"/>
  <c r="BQ42" i="11"/>
  <c r="BP42" i="11"/>
  <c r="BN42" i="11"/>
  <c r="BM42" i="11"/>
  <c r="BL42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K42" i="11"/>
  <c r="AJ42" i="11"/>
  <c r="AI42" i="11"/>
  <c r="AH42" i="11"/>
  <c r="AF42" i="11"/>
  <c r="AE42" i="11"/>
  <c r="AD42" i="11"/>
  <c r="AC42" i="11"/>
  <c r="AB42" i="11"/>
  <c r="AA42" i="11"/>
  <c r="Z42" i="11"/>
  <c r="Y42" i="11"/>
  <c r="X42" i="11"/>
  <c r="W42" i="11"/>
  <c r="D42" i="11"/>
  <c r="C42" i="11"/>
  <c r="B42" i="11"/>
  <c r="CM41" i="11"/>
  <c r="CL41" i="11"/>
  <c r="CK41" i="11"/>
  <c r="CJ41" i="11"/>
  <c r="CI41" i="11"/>
  <c r="CH41" i="11"/>
  <c r="CG41" i="11"/>
  <c r="CF41" i="11"/>
  <c r="CE41" i="11"/>
  <c r="CD41" i="11"/>
  <c r="CC41" i="11"/>
  <c r="CB41" i="11"/>
  <c r="CA41" i="11"/>
  <c r="BZ41" i="11"/>
  <c r="BY41" i="11"/>
  <c r="BX41" i="11"/>
  <c r="BW41" i="11"/>
  <c r="BV41" i="11"/>
  <c r="BU41" i="11"/>
  <c r="BT41" i="11"/>
  <c r="BS41" i="11"/>
  <c r="BR41" i="11"/>
  <c r="BQ41" i="11"/>
  <c r="BP41" i="11"/>
  <c r="BN41" i="11"/>
  <c r="BM41" i="11"/>
  <c r="BL41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J41" i="11"/>
  <c r="AI41" i="11"/>
  <c r="AH41" i="11"/>
  <c r="AF41" i="11"/>
  <c r="AE41" i="11"/>
  <c r="AD41" i="11"/>
  <c r="AC41" i="11"/>
  <c r="AB41" i="11"/>
  <c r="AA41" i="11"/>
  <c r="Z41" i="11"/>
  <c r="Y41" i="11"/>
  <c r="X41" i="11"/>
  <c r="W41" i="11"/>
  <c r="D41" i="11"/>
  <c r="C41" i="11"/>
  <c r="B41" i="11"/>
  <c r="CM40" i="11"/>
  <c r="CL40" i="11"/>
  <c r="CK40" i="11"/>
  <c r="CJ40" i="11"/>
  <c r="CI40" i="11"/>
  <c r="CH40" i="11"/>
  <c r="CG40" i="11"/>
  <c r="CF40" i="11"/>
  <c r="CE40" i="11"/>
  <c r="CD40" i="11"/>
  <c r="CC40" i="11"/>
  <c r="CB40" i="11"/>
  <c r="CA40" i="11"/>
  <c r="BZ40" i="11"/>
  <c r="BY40" i="11"/>
  <c r="BX40" i="11"/>
  <c r="BW40" i="11"/>
  <c r="BV40" i="11"/>
  <c r="BU40" i="11"/>
  <c r="BT40" i="11"/>
  <c r="BS40" i="11"/>
  <c r="BR40" i="11"/>
  <c r="BQ40" i="11"/>
  <c r="BP40" i="11"/>
  <c r="BO40" i="11"/>
  <c r="BN40" i="11"/>
  <c r="BM40" i="11"/>
  <c r="BL40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K40" i="11"/>
  <c r="AJ40" i="11"/>
  <c r="AI40" i="11"/>
  <c r="AH40" i="11"/>
  <c r="AF40" i="11"/>
  <c r="AC40" i="11"/>
  <c r="AB40" i="11"/>
  <c r="AA40" i="11"/>
  <c r="Z40" i="11"/>
  <c r="Y40" i="11"/>
  <c r="X40" i="11"/>
  <c r="W40" i="11"/>
  <c r="D40" i="11"/>
  <c r="C40" i="11"/>
  <c r="B40" i="11"/>
  <c r="CM39" i="11"/>
  <c r="CL39" i="11"/>
  <c r="CK39" i="11"/>
  <c r="CJ39" i="11"/>
  <c r="CI39" i="11"/>
  <c r="CH39" i="11"/>
  <c r="CG39" i="11"/>
  <c r="CE39" i="11"/>
  <c r="CD39" i="11"/>
  <c r="CC39" i="11"/>
  <c r="CB39" i="11"/>
  <c r="CA39" i="11"/>
  <c r="BZ39" i="11"/>
  <c r="BY39" i="11"/>
  <c r="BX39" i="11"/>
  <c r="BW39" i="11"/>
  <c r="BV39" i="11"/>
  <c r="BU39" i="11"/>
  <c r="BT39" i="11"/>
  <c r="BS39" i="11"/>
  <c r="BR39" i="11"/>
  <c r="BQ39" i="11"/>
  <c r="BP39" i="11"/>
  <c r="BN39" i="11"/>
  <c r="BM39" i="11"/>
  <c r="BL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J39" i="11"/>
  <c r="AI39" i="11"/>
  <c r="AH39" i="11"/>
  <c r="AF39" i="11"/>
  <c r="AE39" i="11"/>
  <c r="AD39" i="11"/>
  <c r="AC39" i="11"/>
  <c r="AB39" i="11"/>
  <c r="AA39" i="11"/>
  <c r="Z39" i="11"/>
  <c r="Y39" i="11"/>
  <c r="X39" i="11"/>
  <c r="W39" i="11"/>
  <c r="D39" i="11"/>
  <c r="C39" i="11"/>
  <c r="B39" i="11"/>
  <c r="CM38" i="11"/>
  <c r="CL38" i="11"/>
  <c r="CK38" i="11"/>
  <c r="CJ38" i="11"/>
  <c r="CI38" i="11"/>
  <c r="CH38" i="11"/>
  <c r="CG38" i="11"/>
  <c r="CF38" i="11"/>
  <c r="CE38" i="11"/>
  <c r="CD38" i="11"/>
  <c r="CC38" i="11"/>
  <c r="CB38" i="11"/>
  <c r="CA38" i="11"/>
  <c r="BZ38" i="11"/>
  <c r="BY38" i="11"/>
  <c r="BX38" i="11"/>
  <c r="BW38" i="11"/>
  <c r="BV38" i="11"/>
  <c r="BU38" i="11"/>
  <c r="BT38" i="11"/>
  <c r="BS38" i="11"/>
  <c r="BR38" i="11"/>
  <c r="BQ38" i="11"/>
  <c r="BP38" i="11"/>
  <c r="BN38" i="11"/>
  <c r="BM38" i="11"/>
  <c r="BL38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K38" i="11"/>
  <c r="AJ38" i="11"/>
  <c r="AI38" i="11"/>
  <c r="AH38" i="11"/>
  <c r="AF38" i="11"/>
  <c r="AE38" i="11"/>
  <c r="AD38" i="11"/>
  <c r="AC38" i="11"/>
  <c r="AB38" i="11"/>
  <c r="AA38" i="11"/>
  <c r="Z38" i="11"/>
  <c r="Y38" i="11"/>
  <c r="X38" i="11"/>
  <c r="W38" i="11"/>
  <c r="D38" i="11"/>
  <c r="C38" i="11"/>
  <c r="B38" i="11"/>
  <c r="CM37" i="11"/>
  <c r="CL37" i="11"/>
  <c r="CK37" i="11"/>
  <c r="CJ37" i="11"/>
  <c r="CI37" i="11"/>
  <c r="CH37" i="11"/>
  <c r="CG37" i="11"/>
  <c r="CE37" i="11"/>
  <c r="CD37" i="11"/>
  <c r="CC37" i="11"/>
  <c r="CB37" i="11"/>
  <c r="CA37" i="11"/>
  <c r="BZ37" i="11"/>
  <c r="BY37" i="11"/>
  <c r="BX37" i="11"/>
  <c r="BW37" i="11"/>
  <c r="BV37" i="11"/>
  <c r="BU37" i="11"/>
  <c r="BT37" i="11"/>
  <c r="BS37" i="11"/>
  <c r="BR37" i="11"/>
  <c r="BQ37" i="11"/>
  <c r="BP37" i="11"/>
  <c r="BN37" i="11"/>
  <c r="BM37" i="11"/>
  <c r="BL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J37" i="11"/>
  <c r="AI37" i="11"/>
  <c r="AH37" i="11"/>
  <c r="AF37" i="11"/>
  <c r="AE37" i="11"/>
  <c r="AD37" i="11"/>
  <c r="AC37" i="11"/>
  <c r="AB37" i="11"/>
  <c r="AA37" i="11"/>
  <c r="Z37" i="11"/>
  <c r="Y37" i="11"/>
  <c r="X37" i="11"/>
  <c r="W37" i="11"/>
  <c r="D37" i="11"/>
  <c r="C37" i="11"/>
  <c r="B37" i="11"/>
  <c r="CM36" i="11"/>
  <c r="CL36" i="11"/>
  <c r="CK36" i="11"/>
  <c r="CJ36" i="11"/>
  <c r="CI36" i="11"/>
  <c r="CH36" i="11"/>
  <c r="CG36" i="11"/>
  <c r="CE36" i="11"/>
  <c r="CD36" i="11"/>
  <c r="CC36" i="11"/>
  <c r="CB36" i="11"/>
  <c r="CA36" i="11"/>
  <c r="BZ36" i="11"/>
  <c r="BY36" i="11"/>
  <c r="BX36" i="11"/>
  <c r="BW36" i="11"/>
  <c r="BV36" i="11"/>
  <c r="BU36" i="11"/>
  <c r="BT36" i="11"/>
  <c r="BS36" i="11"/>
  <c r="BR36" i="11"/>
  <c r="BQ36" i="11"/>
  <c r="BP36" i="11"/>
  <c r="BN36" i="11"/>
  <c r="BM36" i="11"/>
  <c r="BL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J36" i="11"/>
  <c r="AI36" i="11"/>
  <c r="AH36" i="11"/>
  <c r="AF36" i="11"/>
  <c r="AE36" i="11"/>
  <c r="AD36" i="11"/>
  <c r="AC36" i="11"/>
  <c r="AB36" i="11"/>
  <c r="AA36" i="11"/>
  <c r="Z36" i="11"/>
  <c r="Y36" i="11"/>
  <c r="X36" i="11"/>
  <c r="W36" i="11"/>
  <c r="D36" i="11"/>
  <c r="C36" i="11"/>
  <c r="B36" i="11"/>
  <c r="CM35" i="11"/>
  <c r="CL35" i="11"/>
  <c r="CK35" i="11"/>
  <c r="CJ35" i="11"/>
  <c r="CI35" i="11"/>
  <c r="CH35" i="11"/>
  <c r="CG35" i="11"/>
  <c r="CE35" i="11"/>
  <c r="CD35" i="11"/>
  <c r="CC35" i="11"/>
  <c r="CB35" i="11"/>
  <c r="CA35" i="11"/>
  <c r="BZ35" i="11"/>
  <c r="BY35" i="11"/>
  <c r="BX35" i="11"/>
  <c r="BW35" i="11"/>
  <c r="BV35" i="11"/>
  <c r="BU35" i="11"/>
  <c r="BT35" i="11"/>
  <c r="BS35" i="11"/>
  <c r="BR35" i="11"/>
  <c r="BQ35" i="11"/>
  <c r="BP35" i="11"/>
  <c r="BN35" i="11"/>
  <c r="BM35" i="11"/>
  <c r="BL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J35" i="11"/>
  <c r="AI35" i="11"/>
  <c r="AH35" i="11"/>
  <c r="AF35" i="11"/>
  <c r="AE35" i="11"/>
  <c r="AD35" i="11"/>
  <c r="AC35" i="11"/>
  <c r="AB35" i="11"/>
  <c r="AA35" i="11"/>
  <c r="Z35" i="11"/>
  <c r="Y35" i="11"/>
  <c r="X35" i="11"/>
  <c r="W35" i="11"/>
  <c r="D35" i="11"/>
  <c r="C35" i="11"/>
  <c r="B35" i="11"/>
  <c r="CM34" i="11"/>
  <c r="CL34" i="11"/>
  <c r="CK34" i="11"/>
  <c r="CJ34" i="11"/>
  <c r="CI34" i="11"/>
  <c r="CH34" i="11"/>
  <c r="CG34" i="11"/>
  <c r="CF34" i="11"/>
  <c r="CE34" i="11"/>
  <c r="CD34" i="11"/>
  <c r="CC34" i="11"/>
  <c r="CB34" i="11"/>
  <c r="CA34" i="11"/>
  <c r="BZ34" i="11"/>
  <c r="BY34" i="11"/>
  <c r="BX34" i="11"/>
  <c r="BW34" i="11"/>
  <c r="BV34" i="11"/>
  <c r="BU34" i="11"/>
  <c r="BT34" i="11"/>
  <c r="BS34" i="11"/>
  <c r="BR34" i="11"/>
  <c r="BQ34" i="11"/>
  <c r="BP34" i="11"/>
  <c r="BN34" i="11"/>
  <c r="BM34" i="11"/>
  <c r="BL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K34" i="11"/>
  <c r="AJ34" i="11"/>
  <c r="AI34" i="11"/>
  <c r="AH34" i="11"/>
  <c r="AF34" i="11"/>
  <c r="AE34" i="11"/>
  <c r="AD34" i="11"/>
  <c r="AC34" i="11"/>
  <c r="AB34" i="11"/>
  <c r="AA34" i="11"/>
  <c r="Z34" i="11"/>
  <c r="Y34" i="11"/>
  <c r="X34" i="11"/>
  <c r="W34" i="11"/>
  <c r="D34" i="11"/>
  <c r="C34" i="11"/>
  <c r="B34" i="11"/>
  <c r="CM33" i="11"/>
  <c r="CL33" i="11"/>
  <c r="CK33" i="11"/>
  <c r="CJ33" i="11"/>
  <c r="CI33" i="11"/>
  <c r="CH33" i="11"/>
  <c r="CG33" i="11"/>
  <c r="CF33" i="11"/>
  <c r="CE33" i="11"/>
  <c r="CD33" i="11"/>
  <c r="CC33" i="11"/>
  <c r="CB33" i="11"/>
  <c r="CA33" i="11"/>
  <c r="BZ33" i="11"/>
  <c r="BY33" i="11"/>
  <c r="BX33" i="11"/>
  <c r="BW33" i="11"/>
  <c r="BV33" i="11"/>
  <c r="BU33" i="11"/>
  <c r="BT33" i="11"/>
  <c r="BS33" i="11"/>
  <c r="BR33" i="11"/>
  <c r="BQ33" i="11"/>
  <c r="BP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K33" i="11"/>
  <c r="AJ33" i="11"/>
  <c r="AI33" i="11"/>
  <c r="AH33" i="11"/>
  <c r="AF33" i="11"/>
  <c r="AE33" i="11"/>
  <c r="AD33" i="11"/>
  <c r="AC33" i="11"/>
  <c r="AB33" i="11"/>
  <c r="AA33" i="11"/>
  <c r="Z33" i="11"/>
  <c r="Y33" i="11"/>
  <c r="X33" i="11"/>
  <c r="W33" i="11"/>
  <c r="D33" i="11"/>
  <c r="C33" i="11"/>
  <c r="B33" i="11"/>
  <c r="CM32" i="11"/>
  <c r="CL32" i="11"/>
  <c r="CK32" i="11"/>
  <c r="CJ32" i="11"/>
  <c r="CI32" i="11"/>
  <c r="CH32" i="11"/>
  <c r="CG32" i="11"/>
  <c r="CF32" i="11"/>
  <c r="CE32" i="11"/>
  <c r="CD32" i="11"/>
  <c r="CC32" i="11"/>
  <c r="CB32" i="11"/>
  <c r="CA32" i="11"/>
  <c r="BZ32" i="11"/>
  <c r="BY32" i="11"/>
  <c r="BX32" i="11"/>
  <c r="BW32" i="11"/>
  <c r="BV32" i="11"/>
  <c r="BU32" i="11"/>
  <c r="BT32" i="11"/>
  <c r="BS32" i="11"/>
  <c r="BR32" i="11"/>
  <c r="BQ32" i="11"/>
  <c r="BP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K32" i="11"/>
  <c r="AJ32" i="11"/>
  <c r="AI32" i="11"/>
  <c r="AH32" i="11"/>
  <c r="AF32" i="11"/>
  <c r="AE32" i="11"/>
  <c r="AD32" i="11"/>
  <c r="AC32" i="11"/>
  <c r="AB32" i="11"/>
  <c r="AA32" i="11"/>
  <c r="Z32" i="11"/>
  <c r="Y32" i="11"/>
  <c r="X32" i="11"/>
  <c r="W32" i="11"/>
  <c r="D32" i="11"/>
  <c r="C32" i="11"/>
  <c r="B32" i="11"/>
  <c r="CM31" i="11"/>
  <c r="CL31" i="11"/>
  <c r="CK31" i="11"/>
  <c r="CJ31" i="11"/>
  <c r="CI31" i="11"/>
  <c r="CH31" i="11"/>
  <c r="CG31" i="11"/>
  <c r="CD31" i="11"/>
  <c r="CC31" i="11"/>
  <c r="CB31" i="11"/>
  <c r="CA31" i="11"/>
  <c r="BZ31" i="11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K31" i="11"/>
  <c r="AJ31" i="11"/>
  <c r="AI31" i="11"/>
  <c r="AH31" i="11"/>
  <c r="AF31" i="11"/>
  <c r="AC31" i="11"/>
  <c r="AB31" i="11"/>
  <c r="AA31" i="11"/>
  <c r="Z31" i="11"/>
  <c r="Y31" i="11"/>
  <c r="X31" i="11"/>
  <c r="W31" i="11"/>
  <c r="D31" i="11"/>
  <c r="C31" i="11"/>
  <c r="B31" i="11"/>
  <c r="CM30" i="11"/>
  <c r="CL30" i="11"/>
  <c r="CK30" i="11"/>
  <c r="CJ30" i="11"/>
  <c r="CI30" i="11"/>
  <c r="CH30" i="11"/>
  <c r="CG30" i="11"/>
  <c r="CF30" i="11"/>
  <c r="CE30" i="11"/>
  <c r="CD30" i="11"/>
  <c r="CC30" i="11"/>
  <c r="CB30" i="11"/>
  <c r="CA30" i="11"/>
  <c r="BZ30" i="11"/>
  <c r="BY30" i="11"/>
  <c r="BX30" i="11"/>
  <c r="BW30" i="11"/>
  <c r="BV30" i="11"/>
  <c r="BU30" i="11"/>
  <c r="BT30" i="11"/>
  <c r="BS30" i="11"/>
  <c r="BR30" i="11"/>
  <c r="BQ30" i="11"/>
  <c r="BP30" i="11"/>
  <c r="BN30" i="11"/>
  <c r="BM30" i="11"/>
  <c r="BL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J30" i="11"/>
  <c r="AI30" i="11"/>
  <c r="AH30" i="11"/>
  <c r="AF30" i="11"/>
  <c r="AE30" i="11"/>
  <c r="AD30" i="11"/>
  <c r="AC30" i="11"/>
  <c r="AB30" i="11"/>
  <c r="AA30" i="11"/>
  <c r="Z30" i="11"/>
  <c r="Y30" i="11"/>
  <c r="X30" i="11"/>
  <c r="W30" i="11"/>
  <c r="D30" i="11"/>
  <c r="C30" i="11"/>
  <c r="B30" i="11"/>
  <c r="CM29" i="11"/>
  <c r="CL29" i="11"/>
  <c r="CK29" i="11"/>
  <c r="CJ29" i="11"/>
  <c r="CI29" i="11"/>
  <c r="CH29" i="11"/>
  <c r="CG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K29" i="11"/>
  <c r="AJ29" i="11"/>
  <c r="AI29" i="11"/>
  <c r="AH29" i="11"/>
  <c r="AF29" i="11"/>
  <c r="AE29" i="11"/>
  <c r="AD29" i="11"/>
  <c r="AC29" i="11"/>
  <c r="AB29" i="11"/>
  <c r="AA29" i="11"/>
  <c r="Z29" i="11"/>
  <c r="Y29" i="11"/>
  <c r="X29" i="11"/>
  <c r="W29" i="11"/>
  <c r="D29" i="11"/>
  <c r="C29" i="11"/>
  <c r="B29" i="11"/>
  <c r="CM28" i="11"/>
  <c r="CL28" i="11"/>
  <c r="CK28" i="11"/>
  <c r="CJ28" i="11"/>
  <c r="CI28" i="11"/>
  <c r="CH28" i="11"/>
  <c r="CG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K28" i="11"/>
  <c r="AJ28" i="11"/>
  <c r="AI28" i="11"/>
  <c r="AH28" i="11"/>
  <c r="AF28" i="11"/>
  <c r="AE28" i="11"/>
  <c r="AD28" i="11"/>
  <c r="AC28" i="11"/>
  <c r="AB28" i="11"/>
  <c r="AA28" i="11"/>
  <c r="Z28" i="11"/>
  <c r="Y28" i="11"/>
  <c r="X28" i="11"/>
  <c r="W28" i="11"/>
  <c r="D28" i="11"/>
  <c r="C28" i="11"/>
  <c r="B28" i="11"/>
  <c r="CM27" i="11"/>
  <c r="CL27" i="11"/>
  <c r="CK27" i="11"/>
  <c r="CJ27" i="11"/>
  <c r="CI27" i="11"/>
  <c r="CH27" i="11"/>
  <c r="CG27" i="11"/>
  <c r="CF27" i="11"/>
  <c r="CE27" i="11"/>
  <c r="CD27" i="11"/>
  <c r="CC27" i="11"/>
  <c r="CB27" i="11"/>
  <c r="CA27" i="11"/>
  <c r="BZ27" i="11"/>
  <c r="BY27" i="11"/>
  <c r="BX27" i="11"/>
  <c r="BW27" i="11"/>
  <c r="BV27" i="11"/>
  <c r="BU27" i="11"/>
  <c r="BT27" i="11"/>
  <c r="BS27" i="11"/>
  <c r="BR27" i="11"/>
  <c r="BQ27" i="11"/>
  <c r="BP27" i="11"/>
  <c r="BN27" i="11"/>
  <c r="BM27" i="11"/>
  <c r="BL27" i="11"/>
  <c r="BK27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K27" i="11"/>
  <c r="AJ27" i="11"/>
  <c r="AI27" i="11"/>
  <c r="AH27" i="11"/>
  <c r="AF27" i="11"/>
  <c r="AE27" i="11"/>
  <c r="AD27" i="11"/>
  <c r="AC27" i="11"/>
  <c r="AB27" i="11"/>
  <c r="AA27" i="11"/>
  <c r="Z27" i="11"/>
  <c r="Y27" i="11"/>
  <c r="X27" i="11"/>
  <c r="W27" i="11"/>
  <c r="D27" i="11"/>
  <c r="C27" i="11"/>
  <c r="B27" i="11"/>
  <c r="CM26" i="11"/>
  <c r="CL26" i="11"/>
  <c r="CK26" i="11"/>
  <c r="CJ26" i="11"/>
  <c r="CI26" i="11"/>
  <c r="CH26" i="11"/>
  <c r="CG26" i="11"/>
  <c r="CF26" i="11"/>
  <c r="CE26" i="11"/>
  <c r="CD26" i="11"/>
  <c r="CC26" i="11"/>
  <c r="CB26" i="11"/>
  <c r="CA26" i="11"/>
  <c r="BZ26" i="11"/>
  <c r="BY26" i="11"/>
  <c r="BX26" i="11"/>
  <c r="BW26" i="11"/>
  <c r="BV26" i="11"/>
  <c r="BU26" i="11"/>
  <c r="BT26" i="11"/>
  <c r="BS26" i="11"/>
  <c r="BR26" i="11"/>
  <c r="BQ26" i="11"/>
  <c r="BP26" i="11"/>
  <c r="BN26" i="11"/>
  <c r="BM26" i="11"/>
  <c r="BL26" i="11"/>
  <c r="BK26" i="11"/>
  <c r="BJ26" i="11"/>
  <c r="BI26" i="11"/>
  <c r="BH26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J26" i="11"/>
  <c r="AI26" i="11"/>
  <c r="AH26" i="11"/>
  <c r="AF26" i="11"/>
  <c r="AE26" i="11"/>
  <c r="AD26" i="11"/>
  <c r="AC26" i="11"/>
  <c r="AB26" i="11"/>
  <c r="AA26" i="11"/>
  <c r="Z26" i="11"/>
  <c r="Y26" i="11"/>
  <c r="X26" i="11"/>
  <c r="W26" i="11"/>
  <c r="D26" i="11"/>
  <c r="C26" i="11"/>
  <c r="B26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N25" i="11"/>
  <c r="BM25" i="11"/>
  <c r="BL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J25" i="11"/>
  <c r="AI25" i="11"/>
  <c r="AH25" i="11"/>
  <c r="AF25" i="11"/>
  <c r="AE25" i="11"/>
  <c r="AD25" i="11"/>
  <c r="AC25" i="11"/>
  <c r="AB25" i="11"/>
  <c r="AA25" i="11"/>
  <c r="Z25" i="11"/>
  <c r="Y25" i="11"/>
  <c r="X25" i="11"/>
  <c r="W25" i="11"/>
  <c r="D25" i="11"/>
  <c r="C25" i="11"/>
  <c r="B25" i="11"/>
  <c r="CM24" i="11"/>
  <c r="CL24" i="11"/>
  <c r="CK24" i="11"/>
  <c r="CJ24" i="11"/>
  <c r="CI24" i="11"/>
  <c r="CH24" i="11"/>
  <c r="CG24" i="11"/>
  <c r="CF24" i="11"/>
  <c r="CE24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N24" i="11"/>
  <c r="BM24" i="11"/>
  <c r="BL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K24" i="11"/>
  <c r="AJ24" i="11"/>
  <c r="AI24" i="11"/>
  <c r="AH24" i="11"/>
  <c r="AF24" i="11"/>
  <c r="AE24" i="11"/>
  <c r="AD24" i="11"/>
  <c r="AC24" i="11"/>
  <c r="AB24" i="11"/>
  <c r="AA24" i="11"/>
  <c r="Z24" i="11"/>
  <c r="Y24" i="11"/>
  <c r="X24" i="11"/>
  <c r="W24" i="11"/>
  <c r="D24" i="11"/>
  <c r="C24" i="11"/>
  <c r="B24" i="11"/>
  <c r="CM23" i="11"/>
  <c r="CL23" i="11"/>
  <c r="CK23" i="11"/>
  <c r="CJ23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K23" i="11"/>
  <c r="AJ23" i="11"/>
  <c r="AI23" i="11"/>
  <c r="AH23" i="11"/>
  <c r="AF23" i="11"/>
  <c r="AE23" i="11"/>
  <c r="AD23" i="11"/>
  <c r="AC23" i="11"/>
  <c r="AB23" i="11"/>
  <c r="AA23" i="11"/>
  <c r="Z23" i="11"/>
  <c r="Y23" i="11"/>
  <c r="X23" i="11"/>
  <c r="W23" i="11"/>
  <c r="D23" i="11"/>
  <c r="C23" i="11"/>
  <c r="B23" i="11"/>
  <c r="CM22" i="11"/>
  <c r="CL22" i="11"/>
  <c r="CK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K22" i="11"/>
  <c r="AJ22" i="11"/>
  <c r="AI22" i="11"/>
  <c r="AH22" i="11"/>
  <c r="AF22" i="11"/>
  <c r="AE22" i="11"/>
  <c r="AD22" i="11"/>
  <c r="AC22" i="11"/>
  <c r="AB22" i="11"/>
  <c r="AA22" i="11"/>
  <c r="Z22" i="11"/>
  <c r="Y22" i="11"/>
  <c r="X22" i="11"/>
  <c r="W22" i="11"/>
  <c r="D22" i="11"/>
  <c r="C22" i="11"/>
  <c r="B22" i="11"/>
  <c r="CM21" i="11"/>
  <c r="CL21" i="11"/>
  <c r="CK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K21" i="11"/>
  <c r="AJ21" i="11"/>
  <c r="AI21" i="11"/>
  <c r="AH21" i="11"/>
  <c r="AF21" i="11"/>
  <c r="AE21" i="11"/>
  <c r="AD21" i="11"/>
  <c r="AC21" i="11"/>
  <c r="AB21" i="11"/>
  <c r="AA21" i="11"/>
  <c r="Z21" i="11"/>
  <c r="Y21" i="11"/>
  <c r="X21" i="11"/>
  <c r="W21" i="11"/>
  <c r="D21" i="11"/>
  <c r="C21" i="11"/>
  <c r="B21" i="11"/>
  <c r="CM20" i="11"/>
  <c r="CL20" i="11"/>
  <c r="CK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K20" i="11"/>
  <c r="AJ20" i="11"/>
  <c r="AI20" i="11"/>
  <c r="AH20" i="11"/>
  <c r="AF20" i="11"/>
  <c r="AE20" i="11"/>
  <c r="AD20" i="11"/>
  <c r="AC20" i="11"/>
  <c r="AB20" i="11"/>
  <c r="AA20" i="11"/>
  <c r="Z20" i="11"/>
  <c r="Y20" i="11"/>
  <c r="X20" i="11"/>
  <c r="W20" i="11"/>
  <c r="D20" i="11"/>
  <c r="C20" i="11"/>
  <c r="B20" i="11"/>
  <c r="CM19" i="11"/>
  <c r="CL19" i="11"/>
  <c r="CK19" i="11"/>
  <c r="CJ19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N19" i="11"/>
  <c r="BM19" i="11"/>
  <c r="BL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K19" i="11"/>
  <c r="AJ19" i="11"/>
  <c r="AI19" i="11"/>
  <c r="AH19" i="11"/>
  <c r="AF19" i="11"/>
  <c r="AE19" i="11"/>
  <c r="AD19" i="11"/>
  <c r="AC19" i="11"/>
  <c r="AB19" i="11"/>
  <c r="AA19" i="11"/>
  <c r="Z19" i="11"/>
  <c r="Y19" i="11"/>
  <c r="X19" i="11"/>
  <c r="W19" i="11"/>
  <c r="D19" i="11"/>
  <c r="C19" i="11"/>
  <c r="B19" i="11"/>
  <c r="CM18" i="11"/>
  <c r="CL18" i="11"/>
  <c r="CK18" i="11"/>
  <c r="CJ18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N18" i="11"/>
  <c r="BM18" i="11"/>
  <c r="BL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K18" i="11"/>
  <c r="AJ18" i="11"/>
  <c r="AI18" i="11"/>
  <c r="AH18" i="11"/>
  <c r="AF18" i="11"/>
  <c r="AE18" i="11"/>
  <c r="AD18" i="11"/>
  <c r="AC18" i="11"/>
  <c r="AB18" i="11"/>
  <c r="AA18" i="11"/>
  <c r="Z18" i="11"/>
  <c r="Y18" i="11"/>
  <c r="X18" i="11"/>
  <c r="W18" i="11"/>
  <c r="D18" i="11"/>
  <c r="C18" i="11"/>
  <c r="B18" i="11"/>
  <c r="CM17" i="11"/>
  <c r="CL17" i="11"/>
  <c r="CK17" i="11"/>
  <c r="CJ17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K17" i="11"/>
  <c r="AJ17" i="11"/>
  <c r="AI17" i="11"/>
  <c r="AH17" i="11"/>
  <c r="AF17" i="11"/>
  <c r="AC17" i="11"/>
  <c r="AB17" i="11"/>
  <c r="AA17" i="11"/>
  <c r="Z17" i="11"/>
  <c r="Y17" i="11"/>
  <c r="X17" i="11"/>
  <c r="W17" i="11"/>
  <c r="D17" i="11"/>
  <c r="C17" i="11"/>
  <c r="B17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N16" i="11"/>
  <c r="BM16" i="11"/>
  <c r="BL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J16" i="11"/>
  <c r="AI16" i="11"/>
  <c r="AH16" i="11"/>
  <c r="AE16" i="11"/>
  <c r="AD16" i="11"/>
  <c r="AC16" i="11"/>
  <c r="AB16" i="11"/>
  <c r="AA16" i="11"/>
  <c r="Z16" i="11"/>
  <c r="Y16" i="11"/>
  <c r="X16" i="11"/>
  <c r="W16" i="11"/>
  <c r="D16" i="11"/>
  <c r="C16" i="11"/>
  <c r="B16" i="11"/>
  <c r="CM15" i="11"/>
  <c r="CL15" i="11"/>
  <c r="CK15" i="11"/>
  <c r="CJ15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K15" i="11"/>
  <c r="AJ15" i="11"/>
  <c r="AI15" i="11"/>
  <c r="AH15" i="11"/>
  <c r="AF15" i="11"/>
  <c r="AE15" i="11"/>
  <c r="AD15" i="11"/>
  <c r="AC15" i="11"/>
  <c r="AB15" i="11"/>
  <c r="AA15" i="11"/>
  <c r="Z15" i="11"/>
  <c r="Y15" i="11"/>
  <c r="X15" i="11"/>
  <c r="W15" i="11"/>
  <c r="D15" i="11"/>
  <c r="C15" i="11"/>
  <c r="B15" i="11"/>
  <c r="CM14" i="11"/>
  <c r="CL14" i="11"/>
  <c r="CK14" i="11"/>
  <c r="CJ14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N14" i="11"/>
  <c r="BM14" i="11"/>
  <c r="BL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K14" i="11"/>
  <c r="AJ14" i="11"/>
  <c r="AI14" i="11"/>
  <c r="AH14" i="11"/>
  <c r="AF14" i="11"/>
  <c r="AE14" i="11"/>
  <c r="AD14" i="11"/>
  <c r="AC14" i="11"/>
  <c r="AB14" i="11"/>
  <c r="AA14" i="11"/>
  <c r="Z14" i="11"/>
  <c r="Y14" i="11"/>
  <c r="X14" i="11"/>
  <c r="W14" i="11"/>
  <c r="D14" i="11"/>
  <c r="C14" i="11"/>
  <c r="B14" i="11"/>
  <c r="CM13" i="11"/>
  <c r="CL13" i="11"/>
  <c r="CK13" i="11"/>
  <c r="CJ13" i="11"/>
  <c r="CI13" i="11"/>
  <c r="CH13" i="11"/>
  <c r="CG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K13" i="11"/>
  <c r="AJ13" i="11"/>
  <c r="AI13" i="11"/>
  <c r="AH13" i="11"/>
  <c r="AE13" i="11"/>
  <c r="AD13" i="11"/>
  <c r="AC13" i="11"/>
  <c r="AB13" i="11"/>
  <c r="AA13" i="11"/>
  <c r="Z13" i="11"/>
  <c r="Y13" i="11"/>
  <c r="X13" i="11"/>
  <c r="W13" i="11"/>
  <c r="D13" i="11"/>
  <c r="C13" i="11"/>
  <c r="B13" i="11"/>
  <c r="CM12" i="11"/>
  <c r="CL12" i="11"/>
  <c r="CK12" i="11"/>
  <c r="CJ12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J12" i="11"/>
  <c r="AI12" i="11"/>
  <c r="AH12" i="11"/>
  <c r="AF12" i="11"/>
  <c r="AE12" i="11"/>
  <c r="AD12" i="11"/>
  <c r="AC12" i="11"/>
  <c r="AB12" i="11"/>
  <c r="AA12" i="11"/>
  <c r="Z12" i="11"/>
  <c r="Y12" i="11"/>
  <c r="X12" i="11"/>
  <c r="W12" i="11"/>
  <c r="D12" i="11"/>
  <c r="C12" i="11"/>
  <c r="B12" i="11"/>
  <c r="CM11" i="11"/>
  <c r="CL11" i="11"/>
  <c r="CK11" i="11"/>
  <c r="CJ11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K11" i="11"/>
  <c r="AJ11" i="11"/>
  <c r="AI11" i="11"/>
  <c r="AH11" i="11"/>
  <c r="AF11" i="11"/>
  <c r="AE11" i="11"/>
  <c r="AD11" i="11"/>
  <c r="AC11" i="11"/>
  <c r="AB11" i="11"/>
  <c r="AA11" i="11"/>
  <c r="Z11" i="11"/>
  <c r="Y11" i="11"/>
  <c r="X11" i="11"/>
  <c r="W11" i="11"/>
  <c r="D11" i="11"/>
  <c r="C11" i="11"/>
  <c r="B11" i="11"/>
  <c r="CM10" i="11"/>
  <c r="CL10" i="11"/>
  <c r="CK10" i="11"/>
  <c r="CJ10" i="11"/>
  <c r="CI10" i="11"/>
  <c r="CH10" i="11"/>
  <c r="CG10" i="11"/>
  <c r="CF10" i="11"/>
  <c r="CE10" i="11"/>
  <c r="CD10" i="11"/>
  <c r="CC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K10" i="11"/>
  <c r="AJ10" i="11"/>
  <c r="AI10" i="11"/>
  <c r="AH10" i="11"/>
  <c r="AF10" i="11"/>
  <c r="AE10" i="11"/>
  <c r="AD10" i="11"/>
  <c r="AC10" i="11"/>
  <c r="AB10" i="11"/>
  <c r="AA10" i="11"/>
  <c r="Z10" i="11"/>
  <c r="Y10" i="11"/>
  <c r="X10" i="11"/>
  <c r="W10" i="11"/>
  <c r="D10" i="11"/>
  <c r="C10" i="11"/>
  <c r="B10" i="11"/>
  <c r="CM9" i="11"/>
  <c r="CL9" i="11"/>
  <c r="CK9" i="11"/>
  <c r="CJ9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N9" i="11"/>
  <c r="BM9" i="11"/>
  <c r="BL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J9" i="11"/>
  <c r="AI9" i="11"/>
  <c r="AH9" i="11"/>
  <c r="AE9" i="11"/>
  <c r="AD9" i="11"/>
  <c r="AC9" i="11"/>
  <c r="AB9" i="11"/>
  <c r="AA9" i="11"/>
  <c r="Z9" i="11"/>
  <c r="Y9" i="11"/>
  <c r="X9" i="11"/>
  <c r="W9" i="11"/>
  <c r="D9" i="11"/>
  <c r="C9" i="11"/>
  <c r="B9" i="11"/>
  <c r="CM8" i="11"/>
  <c r="CL8" i="11"/>
  <c r="CK8" i="11"/>
  <c r="CJ8" i="11"/>
  <c r="CI8" i="11"/>
  <c r="CH8" i="11"/>
  <c r="CG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K8" i="11"/>
  <c r="AJ8" i="11"/>
  <c r="AI8" i="11"/>
  <c r="AH8" i="11"/>
  <c r="AF8" i="11"/>
  <c r="AE8" i="11"/>
  <c r="AD8" i="11"/>
  <c r="AC8" i="11"/>
  <c r="AB8" i="11"/>
  <c r="AA8" i="11"/>
  <c r="Z8" i="11"/>
  <c r="Y8" i="11"/>
  <c r="X8" i="11"/>
  <c r="W8" i="11"/>
  <c r="D8" i="11"/>
  <c r="C8" i="11"/>
  <c r="B8" i="11"/>
  <c r="CM7" i="11"/>
  <c r="CL7" i="11"/>
  <c r="CK7" i="11"/>
  <c r="CJ7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K7" i="11"/>
  <c r="AJ7" i="11"/>
  <c r="AI7" i="11"/>
  <c r="AH7" i="11"/>
  <c r="AF7" i="11"/>
  <c r="AC7" i="11"/>
  <c r="AB7" i="11"/>
  <c r="AA7" i="11"/>
  <c r="Z7" i="11"/>
  <c r="Y7" i="11"/>
  <c r="X7" i="11"/>
  <c r="W7" i="11"/>
  <c r="D7" i="11"/>
  <c r="C7" i="11"/>
  <c r="B7" i="11"/>
  <c r="CM6" i="11"/>
  <c r="CL6" i="11"/>
  <c r="CK6" i="11"/>
  <c r="CJ6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K6" i="11"/>
  <c r="AJ6" i="11"/>
  <c r="AI6" i="11"/>
  <c r="AH6" i="11"/>
  <c r="AF6" i="11"/>
  <c r="AC6" i="11"/>
  <c r="AB6" i="11"/>
  <c r="AA6" i="11"/>
  <c r="Z6" i="11"/>
  <c r="Y6" i="11"/>
  <c r="X6" i="11"/>
  <c r="W6" i="11"/>
  <c r="D6" i="11"/>
  <c r="C6" i="11"/>
  <c r="B6" i="11"/>
  <c r="CM5" i="11"/>
  <c r="CL5" i="11"/>
  <c r="CK5" i="11"/>
  <c r="CJ5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K5" i="11"/>
  <c r="AJ5" i="11"/>
  <c r="AI5" i="11"/>
  <c r="AH5" i="11"/>
  <c r="AF5" i="11"/>
  <c r="AC5" i="11"/>
  <c r="AB5" i="11"/>
  <c r="AA5" i="11"/>
  <c r="Z5" i="11"/>
  <c r="Y5" i="11"/>
  <c r="X5" i="11"/>
  <c r="W5" i="11"/>
  <c r="D5" i="11"/>
  <c r="C5" i="11"/>
  <c r="B5" i="11"/>
  <c r="CM4" i="11"/>
  <c r="CL4" i="11"/>
  <c r="CK4" i="11"/>
  <c r="CJ4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K4" i="11"/>
  <c r="AJ4" i="11"/>
  <c r="AI4" i="11"/>
  <c r="AH4" i="11"/>
  <c r="AF4" i="11"/>
  <c r="AC4" i="11"/>
  <c r="AB4" i="11"/>
  <c r="AA4" i="11"/>
  <c r="Z4" i="11"/>
  <c r="Y4" i="11"/>
  <c r="X4" i="11"/>
  <c r="W4" i="11"/>
  <c r="D4" i="11"/>
  <c r="C4" i="11"/>
  <c r="B4" i="11"/>
  <c r="CQ3" i="11"/>
  <c r="CP3" i="11"/>
  <c r="CO3" i="11"/>
  <c r="CN3" i="11"/>
  <c r="CM3" i="11"/>
  <c r="CL3" i="11"/>
  <c r="CK3" i="11"/>
  <c r="CJ3" i="11"/>
  <c r="CI3" i="11"/>
  <c r="CH3" i="11"/>
  <c r="CG3" i="11"/>
  <c r="CF3" i="11"/>
  <c r="CE3" i="11"/>
  <c r="CD3" i="11"/>
  <c r="CC3" i="11"/>
  <c r="CB3" i="11"/>
  <c r="CA3" i="11"/>
  <c r="BZ3" i="11"/>
  <c r="BY3" i="11"/>
  <c r="BX3" i="11"/>
  <c r="BW3" i="11"/>
  <c r="BV3" i="11"/>
  <c r="BU3" i="11"/>
  <c r="BT3" i="11"/>
  <c r="BS3" i="11"/>
  <c r="BR3" i="11"/>
  <c r="BQ3" i="11"/>
  <c r="BP3" i="11"/>
  <c r="BO3" i="11"/>
  <c r="BN3" i="11"/>
  <c r="BM3" i="11"/>
  <c r="BL3" i="11"/>
  <c r="BK3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K3" i="11"/>
  <c r="AJ3" i="11"/>
  <c r="AI3" i="11"/>
  <c r="AH3" i="11"/>
  <c r="AE3" i="11"/>
  <c r="AD3" i="11"/>
  <c r="AC3" i="11"/>
  <c r="AB3" i="11"/>
  <c r="AA3" i="11"/>
  <c r="Z3" i="11"/>
  <c r="Y3" i="11"/>
  <c r="X3" i="11"/>
  <c r="W3" i="11"/>
  <c r="CQ2" i="11"/>
  <c r="CP2" i="11"/>
  <c r="CO2" i="11"/>
  <c r="CN2" i="11"/>
  <c r="CM2" i="11"/>
  <c r="CL2" i="11"/>
  <c r="CK2" i="11"/>
  <c r="CI2" i="11"/>
  <c r="CH2" i="11"/>
  <c r="CF2" i="11"/>
  <c r="CE2" i="11"/>
  <c r="CC2" i="11"/>
  <c r="CB2" i="11"/>
  <c r="CA2" i="11"/>
  <c r="BZ2" i="11"/>
  <c r="BY2" i="11"/>
  <c r="BX2" i="11"/>
  <c r="BW2" i="11"/>
  <c r="BV2" i="11"/>
  <c r="BU2" i="11"/>
  <c r="BT2" i="11"/>
  <c r="BS2" i="11"/>
  <c r="BR2" i="11"/>
  <c r="BQ2" i="11"/>
  <c r="BP2" i="11"/>
  <c r="BO2" i="11"/>
  <c r="BN2" i="11"/>
  <c r="BM2" i="11"/>
  <c r="BL2" i="11"/>
  <c r="BK2" i="11"/>
  <c r="BJ2" i="11"/>
  <c r="BI2" i="11"/>
  <c r="BH2" i="11"/>
  <c r="BG2" i="11"/>
  <c r="BF2" i="11"/>
  <c r="BE2" i="11"/>
  <c r="BD2" i="11"/>
  <c r="BC2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K2" i="11"/>
  <c r="AJ2" i="11"/>
  <c r="AI2" i="11"/>
  <c r="AG2" i="11"/>
  <c r="AE2" i="11"/>
  <c r="AD2" i="11"/>
  <c r="AC2" i="11"/>
  <c r="AB2" i="11"/>
  <c r="AA2" i="11"/>
  <c r="Z2" i="11"/>
  <c r="Y2" i="11"/>
  <c r="X2" i="11"/>
  <c r="W2" i="11"/>
  <c r="CQ1" i="11"/>
  <c r="CP1" i="11"/>
  <c r="CO1" i="11"/>
  <c r="CN1" i="11"/>
  <c r="CM1" i="11"/>
  <c r="CL1" i="11"/>
  <c r="CK1" i="11"/>
  <c r="CJ1" i="11"/>
  <c r="CI1" i="11"/>
  <c r="CH1" i="11"/>
  <c r="CG1" i="11"/>
  <c r="CF1" i="11"/>
  <c r="CE1" i="11"/>
  <c r="CD1" i="11"/>
  <c r="CC1" i="11"/>
  <c r="CB1" i="11"/>
  <c r="CA1" i="11"/>
  <c r="BZ1" i="11"/>
  <c r="BY1" i="11"/>
  <c r="BX1" i="11"/>
  <c r="BW1" i="11"/>
  <c r="BV1" i="11"/>
  <c r="BU1" i="11"/>
  <c r="BT1" i="11"/>
  <c r="BS1" i="11"/>
  <c r="BR1" i="11"/>
  <c r="BQ1" i="11"/>
  <c r="BP1" i="11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CG153" i="9" l="1"/>
  <c r="CG152" i="9"/>
  <c r="CG151" i="9"/>
  <c r="CG150" i="9"/>
  <c r="CG149" i="9"/>
  <c r="CG148" i="9"/>
  <c r="CG147" i="9"/>
  <c r="CG146" i="9"/>
  <c r="CG145" i="9"/>
  <c r="CG144" i="9"/>
  <c r="CG143" i="9"/>
  <c r="CG142" i="9"/>
  <c r="CG141" i="9"/>
  <c r="CG140" i="9"/>
  <c r="CG139" i="9"/>
  <c r="CG138" i="9"/>
  <c r="CG137" i="9"/>
  <c r="CG136" i="9"/>
  <c r="CG135" i="9"/>
  <c r="CG134" i="9"/>
  <c r="CG133" i="9"/>
  <c r="CG132" i="9"/>
  <c r="CG131" i="9"/>
  <c r="CG130" i="9"/>
  <c r="CG129" i="9"/>
  <c r="CG128" i="9"/>
  <c r="CG127" i="9"/>
  <c r="CG126" i="9"/>
  <c r="CG125" i="9"/>
  <c r="CG124" i="9"/>
  <c r="CG123" i="9"/>
  <c r="CG122" i="9"/>
  <c r="CG121" i="9"/>
  <c r="CG120" i="9"/>
  <c r="CG119" i="9"/>
  <c r="CG118" i="9"/>
  <c r="CG117" i="9"/>
  <c r="CG116" i="9"/>
  <c r="CG115" i="9"/>
  <c r="CG114" i="9"/>
  <c r="CG113" i="9"/>
  <c r="CG112" i="9"/>
  <c r="CG111" i="9"/>
  <c r="CG110" i="9"/>
  <c r="CG109" i="9"/>
  <c r="CG108" i="9"/>
  <c r="CG107" i="9"/>
  <c r="CG106" i="9"/>
  <c r="CG105" i="9"/>
  <c r="CG104" i="9"/>
  <c r="CG103" i="9"/>
  <c r="CG102" i="9"/>
  <c r="CG101" i="9"/>
  <c r="CG100" i="9"/>
  <c r="CG99" i="9"/>
  <c r="CG98" i="9"/>
  <c r="CG97" i="9"/>
  <c r="CG96" i="9"/>
  <c r="CG95" i="9"/>
  <c r="CG94" i="9"/>
  <c r="CG93" i="9"/>
  <c r="CG92" i="9"/>
  <c r="CG91" i="9"/>
  <c r="CG90" i="9"/>
  <c r="CG89" i="9"/>
  <c r="CG88" i="9"/>
  <c r="CG87" i="9"/>
  <c r="CG86" i="9"/>
  <c r="CG85" i="9"/>
  <c r="CG84" i="9"/>
  <c r="CG83" i="9"/>
  <c r="CG82" i="9"/>
  <c r="CG81" i="9"/>
  <c r="CG80" i="9"/>
  <c r="CG79" i="9"/>
  <c r="CG78" i="9"/>
  <c r="CG77" i="9"/>
  <c r="CG76" i="9"/>
  <c r="CG75" i="9"/>
  <c r="CG74" i="9"/>
  <c r="CG73" i="9"/>
  <c r="CG72" i="9"/>
  <c r="CG71" i="9"/>
  <c r="CG70" i="9"/>
  <c r="CG69" i="9"/>
  <c r="CG68" i="9"/>
  <c r="CG67" i="9"/>
  <c r="CG66" i="9"/>
  <c r="CG65" i="9"/>
  <c r="CG64" i="9"/>
  <c r="CG63" i="9"/>
  <c r="CG62" i="9"/>
  <c r="CG61" i="9"/>
  <c r="CG60" i="9"/>
  <c r="CG59" i="9"/>
  <c r="CG58" i="9"/>
  <c r="CG57" i="9"/>
  <c r="CG56" i="9"/>
  <c r="CG55" i="9"/>
  <c r="CG54" i="9"/>
  <c r="CG53" i="9"/>
  <c r="CG52" i="9"/>
  <c r="CG51" i="9"/>
  <c r="CG50" i="9"/>
  <c r="CG49" i="9"/>
  <c r="CG48" i="9"/>
  <c r="CG47" i="9"/>
  <c r="CG46" i="9"/>
  <c r="CG45" i="9"/>
  <c r="CG44" i="9"/>
  <c r="CG43" i="9"/>
  <c r="CG42" i="9"/>
  <c r="CG41" i="9"/>
  <c r="CG40" i="9"/>
  <c r="CG39" i="9"/>
  <c r="CG38" i="9"/>
  <c r="CG37" i="9"/>
  <c r="CG36" i="9"/>
  <c r="CG35" i="9"/>
  <c r="CG34" i="9"/>
  <c r="CG33" i="9"/>
  <c r="CG32" i="9"/>
  <c r="CG31" i="9"/>
  <c r="CG30" i="9"/>
  <c r="CG29" i="9"/>
  <c r="CG28" i="9"/>
  <c r="CG27" i="9"/>
  <c r="CG26" i="9"/>
  <c r="CG25" i="9"/>
  <c r="CG24" i="9"/>
  <c r="CG23" i="9"/>
  <c r="CG19" i="9"/>
  <c r="CG18" i="9"/>
  <c r="CG17" i="9"/>
  <c r="CG16" i="9"/>
  <c r="CG15" i="9"/>
  <c r="CG14" i="9"/>
  <c r="CG13" i="9"/>
  <c r="CG12" i="9"/>
  <c r="CG11" i="9"/>
  <c r="CG10" i="9"/>
  <c r="CG9" i="9"/>
  <c r="CG8" i="9"/>
  <c r="CG7" i="9"/>
  <c r="CG6" i="9"/>
  <c r="CG5" i="9"/>
  <c r="CG4" i="9"/>
  <c r="CG3" i="9"/>
  <c r="CG2" i="9"/>
  <c r="CG1" i="9"/>
  <c r="CG161" i="7"/>
  <c r="CG160" i="7"/>
  <c r="CG155" i="7"/>
  <c r="CG154" i="7"/>
  <c r="CG159" i="7" l="1"/>
  <c r="CG162" i="7" a="1"/>
  <c r="CG162" i="7" s="1"/>
  <c r="CE152" i="9" l="1"/>
  <c r="CE151" i="9"/>
  <c r="CE150" i="9"/>
  <c r="CE148" i="9"/>
  <c r="CE145" i="9"/>
  <c r="CE144" i="9"/>
  <c r="CE143" i="9"/>
  <c r="CE141" i="9"/>
  <c r="CE137" i="9"/>
  <c r="CE136" i="9"/>
  <c r="CE135" i="9"/>
  <c r="CE134" i="9"/>
  <c r="CE133" i="9"/>
  <c r="CE132" i="9"/>
  <c r="CE131" i="9"/>
  <c r="CE130" i="9"/>
  <c r="CE129" i="9"/>
  <c r="CE128" i="9"/>
  <c r="CE127" i="9"/>
  <c r="CE126" i="9"/>
  <c r="CE125" i="9"/>
  <c r="CE124" i="9"/>
  <c r="CE123" i="9"/>
  <c r="CE122" i="9"/>
  <c r="CE121" i="9"/>
  <c r="CE120" i="9"/>
  <c r="CE119" i="9"/>
  <c r="CE118" i="9"/>
  <c r="CE117" i="9"/>
  <c r="CE116" i="9"/>
  <c r="CE115" i="9"/>
  <c r="CE114" i="9"/>
  <c r="CE113" i="9"/>
  <c r="CE112" i="9"/>
  <c r="CE111" i="9"/>
  <c r="CE110" i="9"/>
  <c r="CE109" i="9"/>
  <c r="CE108" i="9"/>
  <c r="CE107" i="9"/>
  <c r="CE106" i="9"/>
  <c r="CE105" i="9"/>
  <c r="CE104" i="9"/>
  <c r="CE103" i="9"/>
  <c r="CE102" i="9"/>
  <c r="CE101" i="9"/>
  <c r="CE100" i="9"/>
  <c r="CE99" i="9"/>
  <c r="CE98" i="9"/>
  <c r="CE97" i="9"/>
  <c r="CE96" i="9"/>
  <c r="CE95" i="9"/>
  <c r="CE94" i="9"/>
  <c r="CE93" i="9"/>
  <c r="CE92" i="9"/>
  <c r="CE91" i="9"/>
  <c r="CE90" i="9"/>
  <c r="CE89" i="9"/>
  <c r="CE88" i="9"/>
  <c r="CE87" i="9"/>
  <c r="CE86" i="9"/>
  <c r="CE85" i="9"/>
  <c r="CE84" i="9"/>
  <c r="CE83" i="9"/>
  <c r="CE82" i="9"/>
  <c r="CE80" i="9"/>
  <c r="CE79" i="9"/>
  <c r="CE78" i="9"/>
  <c r="CE77" i="9"/>
  <c r="CE76" i="9"/>
  <c r="CE75" i="9"/>
  <c r="CE74" i="9"/>
  <c r="CE73" i="9"/>
  <c r="CE70" i="9"/>
  <c r="CE69" i="9"/>
  <c r="CE66" i="9"/>
  <c r="CE65" i="9"/>
  <c r="CE64" i="9"/>
  <c r="CE63" i="9"/>
  <c r="CE62" i="9"/>
  <c r="CE61" i="9"/>
  <c r="CE59" i="9"/>
  <c r="CE58" i="9"/>
  <c r="CE57" i="9"/>
  <c r="CE56" i="9"/>
  <c r="CE55" i="9"/>
  <c r="CE52" i="9"/>
  <c r="CE51" i="9"/>
  <c r="CE50" i="9"/>
  <c r="CE49" i="9"/>
  <c r="CE48" i="9"/>
  <c r="CE47" i="9"/>
  <c r="CE46" i="9"/>
  <c r="CE45" i="9"/>
  <c r="CE44" i="9"/>
  <c r="CE43" i="9"/>
  <c r="CE42" i="9"/>
  <c r="CE41" i="9"/>
  <c r="CE40" i="9"/>
  <c r="CE39" i="9"/>
  <c r="CE38" i="9"/>
  <c r="CE37" i="9"/>
  <c r="CE36" i="9"/>
  <c r="CE35" i="9"/>
  <c r="CE34" i="9"/>
  <c r="CE33" i="9"/>
  <c r="CE32" i="9"/>
  <c r="CE30" i="9"/>
  <c r="CE27" i="9"/>
  <c r="CE26" i="9"/>
  <c r="CE25" i="9"/>
  <c r="CE24" i="9"/>
  <c r="CE23" i="9"/>
  <c r="CE22" i="9"/>
  <c r="CE21" i="9"/>
  <c r="CE20" i="9"/>
  <c r="CE19" i="9"/>
  <c r="CE18" i="9"/>
  <c r="CE17" i="9"/>
  <c r="CE16" i="9"/>
  <c r="CE15" i="9"/>
  <c r="CE14" i="9"/>
  <c r="CE12" i="9"/>
  <c r="CE11" i="9"/>
  <c r="CE10" i="9"/>
  <c r="CE9" i="9"/>
  <c r="CE7" i="9"/>
  <c r="CE6" i="9"/>
  <c r="CE5" i="9"/>
  <c r="CE4" i="9"/>
  <c r="CE3" i="9"/>
  <c r="CE2" i="9"/>
  <c r="CE1" i="9"/>
  <c r="CE161" i="7"/>
  <c r="CE160" i="7"/>
  <c r="CE154" i="7"/>
  <c r="CE159" i="7" l="1"/>
  <c r="CE162" i="7" a="1"/>
  <c r="CE162" i="7" s="1"/>
  <c r="AG138" i="7"/>
  <c r="AG80" i="7"/>
  <c r="AG79" i="7"/>
  <c r="AG78" i="7"/>
  <c r="AG69" i="7"/>
  <c r="AG67" i="7"/>
  <c r="AG66" i="7"/>
  <c r="AG60" i="7"/>
  <c r="AG59" i="7"/>
  <c r="AG58" i="7"/>
  <c r="AG57" i="7"/>
  <c r="AG40" i="7"/>
  <c r="AG39" i="7"/>
  <c r="AG43" i="7"/>
  <c r="AG52" i="7"/>
  <c r="AG51" i="7"/>
  <c r="AG50" i="7"/>
  <c r="AG49" i="7"/>
  <c r="AG48" i="7"/>
  <c r="AG47" i="7"/>
  <c r="AG46" i="7"/>
  <c r="AG37" i="7"/>
  <c r="AG36" i="7"/>
  <c r="AG35" i="7"/>
  <c r="AG4" i="7"/>
  <c r="AG7" i="7"/>
  <c r="AG8" i="7"/>
  <c r="AG11" i="7"/>
  <c r="AG12" i="7"/>
  <c r="AG13" i="7"/>
  <c r="AG17" i="7"/>
  <c r="AG24" i="7"/>
  <c r="AG28" i="7"/>
  <c r="AG29" i="7"/>
  <c r="AG30" i="7"/>
  <c r="AG31" i="7"/>
  <c r="CM155" i="7"/>
  <c r="CL155" i="7"/>
  <c r="CK155" i="7"/>
  <c r="CJ155" i="7"/>
  <c r="CI155" i="7"/>
  <c r="CH155" i="7"/>
  <c r="AG161" i="7"/>
  <c r="AG160" i="7"/>
  <c r="AG43" i="11" l="1"/>
  <c r="CP43" i="7"/>
  <c r="AG43" i="9"/>
  <c r="CO43" i="7"/>
  <c r="CN43" i="7"/>
  <c r="AG69" i="9"/>
  <c r="CN69" i="7"/>
  <c r="CP69" i="7"/>
  <c r="AG69" i="11"/>
  <c r="CO69" i="7"/>
  <c r="CO24" i="7"/>
  <c r="CN24" i="7"/>
  <c r="CP24" i="7"/>
  <c r="AG24" i="11"/>
  <c r="AG24" i="9"/>
  <c r="AG4" i="11"/>
  <c r="AG4" i="9"/>
  <c r="CP4" i="7"/>
  <c r="CN4" i="7"/>
  <c r="CO4" i="7"/>
  <c r="CP138" i="7"/>
  <c r="AG138" i="11"/>
  <c r="CN138" i="7"/>
  <c r="CQ138" i="7" s="1"/>
  <c r="CO138" i="7"/>
  <c r="AG138" i="9"/>
  <c r="AG17" i="11"/>
  <c r="AG17" i="9"/>
  <c r="CP17" i="7"/>
  <c r="CN17" i="7"/>
  <c r="CO17" i="7"/>
  <c r="AG8" i="11"/>
  <c r="CP8" i="7"/>
  <c r="CN8" i="7"/>
  <c r="CO8" i="7"/>
  <c r="AG8" i="9"/>
  <c r="CP57" i="7"/>
  <c r="CO57" i="7"/>
  <c r="AG57" i="11"/>
  <c r="CN57" i="7"/>
  <c r="AG57" i="9"/>
  <c r="AG28" i="11"/>
  <c r="CN28" i="7"/>
  <c r="AG28" i="9"/>
  <c r="CP28" i="7"/>
  <c r="CO28" i="7"/>
  <c r="AG155" i="7"/>
  <c r="AG158" i="7"/>
  <c r="AG156" i="7"/>
  <c r="AG157" i="7"/>
  <c r="AG7" i="9"/>
  <c r="CP7" i="7"/>
  <c r="CN7" i="7"/>
  <c r="AG7" i="11"/>
  <c r="CO7" i="7"/>
  <c r="CP49" i="7"/>
  <c r="AG49" i="11"/>
  <c r="CO49" i="7"/>
  <c r="CN49" i="7"/>
  <c r="AG49" i="9"/>
  <c r="CP58" i="7"/>
  <c r="CO58" i="7"/>
  <c r="AG58" i="11"/>
  <c r="CN58" i="7"/>
  <c r="AG58" i="9"/>
  <c r="AG80" i="9"/>
  <c r="CP80" i="7"/>
  <c r="AG80" i="11"/>
  <c r="CN80" i="7"/>
  <c r="CO80" i="7"/>
  <c r="CP50" i="7"/>
  <c r="CO50" i="7"/>
  <c r="AG50" i="11"/>
  <c r="CN50" i="7"/>
  <c r="AG50" i="9"/>
  <c r="CP59" i="7"/>
  <c r="AG59" i="11"/>
  <c r="CN59" i="7"/>
  <c r="AG59" i="9"/>
  <c r="CO59" i="7"/>
  <c r="CP35" i="7"/>
  <c r="AG35" i="11"/>
  <c r="CN35" i="7"/>
  <c r="AG35" i="9"/>
  <c r="CO35" i="7"/>
  <c r="AG51" i="11"/>
  <c r="CN51" i="7"/>
  <c r="AG51" i="9"/>
  <c r="CP51" i="7"/>
  <c r="CO51" i="7"/>
  <c r="AG60" i="11"/>
  <c r="CN60" i="7"/>
  <c r="AG60" i="9"/>
  <c r="CP60" i="7"/>
  <c r="CO60" i="7"/>
  <c r="CN29" i="7"/>
  <c r="AG29" i="9"/>
  <c r="CP29" i="7"/>
  <c r="CO29" i="7"/>
  <c r="AG29" i="11"/>
  <c r="AG48" i="11"/>
  <c r="CP48" i="7"/>
  <c r="CN48" i="7"/>
  <c r="CO48" i="7"/>
  <c r="AG48" i="9"/>
  <c r="CP79" i="7"/>
  <c r="AG79" i="9"/>
  <c r="AG79" i="11"/>
  <c r="CN79" i="7"/>
  <c r="CO79" i="7"/>
  <c r="CN13" i="7"/>
  <c r="AG13" i="9"/>
  <c r="CP13" i="7"/>
  <c r="CO13" i="7"/>
  <c r="AG13" i="11"/>
  <c r="AG36" i="11"/>
  <c r="CN36" i="7"/>
  <c r="AG36" i="9"/>
  <c r="CP36" i="7"/>
  <c r="CO36" i="7"/>
  <c r="AG52" i="11"/>
  <c r="CN52" i="7"/>
  <c r="AG52" i="9"/>
  <c r="CP52" i="7"/>
  <c r="CO52" i="7"/>
  <c r="CP66" i="7"/>
  <c r="CO66" i="7"/>
  <c r="AG66" i="9"/>
  <c r="AG66" i="11"/>
  <c r="CN66" i="7"/>
  <c r="AG12" i="11"/>
  <c r="CN12" i="7"/>
  <c r="AG12" i="9"/>
  <c r="CP12" i="7"/>
  <c r="CO12" i="7"/>
  <c r="CN37" i="7"/>
  <c r="AG37" i="9"/>
  <c r="CP37" i="7"/>
  <c r="CO37" i="7"/>
  <c r="AG37" i="11"/>
  <c r="AG67" i="11"/>
  <c r="CN67" i="7"/>
  <c r="CP67" i="7"/>
  <c r="AG67" i="9"/>
  <c r="CO67" i="7"/>
  <c r="AG31" i="9"/>
  <c r="CP31" i="7"/>
  <c r="AG31" i="11"/>
  <c r="CN31" i="7"/>
  <c r="CO31" i="7"/>
  <c r="AG11" i="11"/>
  <c r="CN11" i="7"/>
  <c r="CQ11" i="7" s="1"/>
  <c r="CP11" i="7"/>
  <c r="AG11" i="9"/>
  <c r="CO11" i="7"/>
  <c r="CP46" i="7"/>
  <c r="AG46" i="9"/>
  <c r="CO46" i="7"/>
  <c r="CN46" i="7"/>
  <c r="AG46" i="11"/>
  <c r="AG39" i="9"/>
  <c r="CP39" i="7"/>
  <c r="CN39" i="7"/>
  <c r="AG39" i="11"/>
  <c r="CO39" i="7"/>
  <c r="CP30" i="7"/>
  <c r="AG30" i="9"/>
  <c r="CO30" i="7"/>
  <c r="AG30" i="11"/>
  <c r="CN30" i="7"/>
  <c r="CQ30" i="7" s="1"/>
  <c r="AG47" i="9"/>
  <c r="CP47" i="7"/>
  <c r="AG47" i="11"/>
  <c r="CN47" i="7"/>
  <c r="CO47" i="7"/>
  <c r="AG40" i="11"/>
  <c r="CP40" i="7"/>
  <c r="CN40" i="7"/>
  <c r="CO40" i="7"/>
  <c r="AG40" i="9"/>
  <c r="CP78" i="7"/>
  <c r="CO78" i="7"/>
  <c r="AG78" i="9"/>
  <c r="AG78" i="11"/>
  <c r="CN78" i="7"/>
  <c r="AG154" i="7"/>
  <c r="AF78" i="9"/>
  <c r="AF79" i="9"/>
  <c r="AF80" i="9"/>
  <c r="AF81" i="9"/>
  <c r="CQ69" i="7" l="1"/>
  <c r="CQ43" i="7"/>
  <c r="CQ4" i="7"/>
  <c r="CQ24" i="7"/>
  <c r="CQ46" i="7"/>
  <c r="CQ17" i="7"/>
  <c r="CQ60" i="7"/>
  <c r="CQ49" i="7"/>
  <c r="CQ78" i="7"/>
  <c r="CQ40" i="7"/>
  <c r="CQ39" i="7"/>
  <c r="CQ66" i="7"/>
  <c r="CQ48" i="7"/>
  <c r="CQ58" i="7"/>
  <c r="CQ35" i="7"/>
  <c r="CQ12" i="7"/>
  <c r="CQ13" i="7"/>
  <c r="CQ59" i="7"/>
  <c r="CQ36" i="7"/>
  <c r="CQ28" i="7"/>
  <c r="CQ37" i="7"/>
  <c r="CQ29" i="7"/>
  <c r="CQ31" i="7"/>
  <c r="CQ67" i="7"/>
  <c r="CQ52" i="7"/>
  <c r="CQ79" i="7"/>
  <c r="CQ80" i="7"/>
  <c r="CQ47" i="7"/>
  <c r="CQ8" i="7"/>
  <c r="AG159" i="7"/>
  <c r="AG162" i="7" a="1"/>
  <c r="AG162" i="7" s="1"/>
  <c r="CQ51" i="7"/>
  <c r="CQ50" i="7"/>
  <c r="CQ57" i="7"/>
  <c r="CQ7" i="7"/>
  <c r="AG2" i="9"/>
  <c r="AG1" i="9"/>
  <c r="V5" i="7" l="1"/>
  <c r="V5" i="11" s="1"/>
  <c r="V6" i="7"/>
  <c r="V6" i="11" s="1"/>
  <c r="V7" i="7"/>
  <c r="V7" i="11" s="1"/>
  <c r="V8" i="7"/>
  <c r="V8" i="11" s="1"/>
  <c r="V9" i="7"/>
  <c r="V9" i="11" s="1"/>
  <c r="V10" i="7"/>
  <c r="V10" i="11" s="1"/>
  <c r="V11" i="7"/>
  <c r="V11" i="11" s="1"/>
  <c r="V12" i="7"/>
  <c r="V12" i="11" s="1"/>
  <c r="V13" i="7"/>
  <c r="V13" i="11" s="1"/>
  <c r="V14" i="7"/>
  <c r="V14" i="11" s="1"/>
  <c r="V15" i="7"/>
  <c r="V15" i="11" s="1"/>
  <c r="V16" i="7"/>
  <c r="V16" i="11" s="1"/>
  <c r="V17" i="7"/>
  <c r="V17" i="11" s="1"/>
  <c r="V18" i="7"/>
  <c r="V18" i="11" s="1"/>
  <c r="V19" i="7"/>
  <c r="V19" i="11" s="1"/>
  <c r="V20" i="7"/>
  <c r="V20" i="11" s="1"/>
  <c r="V21" i="7"/>
  <c r="V21" i="11" s="1"/>
  <c r="V22" i="7"/>
  <c r="V22" i="11" s="1"/>
  <c r="V23" i="7"/>
  <c r="V23" i="11" s="1"/>
  <c r="V24" i="7"/>
  <c r="V24" i="11" s="1"/>
  <c r="V25" i="7"/>
  <c r="V25" i="11" s="1"/>
  <c r="V26" i="7"/>
  <c r="V26" i="11" s="1"/>
  <c r="V27" i="7"/>
  <c r="V27" i="11" s="1"/>
  <c r="V28" i="7"/>
  <c r="V28" i="11" s="1"/>
  <c r="V29" i="7"/>
  <c r="V29" i="11" s="1"/>
  <c r="V30" i="7"/>
  <c r="V30" i="11" s="1"/>
  <c r="V31" i="7"/>
  <c r="V31" i="11" s="1"/>
  <c r="V32" i="7"/>
  <c r="V32" i="11" s="1"/>
  <c r="V33" i="7"/>
  <c r="V33" i="11" s="1"/>
  <c r="V34" i="7"/>
  <c r="V34" i="11" s="1"/>
  <c r="V35" i="7"/>
  <c r="V35" i="11" s="1"/>
  <c r="V36" i="7"/>
  <c r="V36" i="11" s="1"/>
  <c r="V37" i="7"/>
  <c r="V37" i="11" s="1"/>
  <c r="V38" i="7"/>
  <c r="V38" i="11" s="1"/>
  <c r="V39" i="7"/>
  <c r="V39" i="11" s="1"/>
  <c r="V40" i="7"/>
  <c r="V40" i="11" s="1"/>
  <c r="V41" i="7"/>
  <c r="V41" i="11" s="1"/>
  <c r="V42" i="7"/>
  <c r="V42" i="11" s="1"/>
  <c r="V43" i="7"/>
  <c r="V43" i="11" s="1"/>
  <c r="V44" i="7"/>
  <c r="V44" i="11" s="1"/>
  <c r="V45" i="7"/>
  <c r="V45" i="11" s="1"/>
  <c r="V46" i="7"/>
  <c r="V46" i="11" s="1"/>
  <c r="V47" i="7"/>
  <c r="V47" i="11" s="1"/>
  <c r="V48" i="7"/>
  <c r="V48" i="11" s="1"/>
  <c r="V49" i="7"/>
  <c r="V49" i="11" s="1"/>
  <c r="V50" i="7"/>
  <c r="V50" i="11" s="1"/>
  <c r="V51" i="7"/>
  <c r="V51" i="11" s="1"/>
  <c r="V52" i="7"/>
  <c r="V52" i="11" s="1"/>
  <c r="V53" i="7"/>
  <c r="V53" i="11" s="1"/>
  <c r="V54" i="7"/>
  <c r="V54" i="11" s="1"/>
  <c r="V55" i="7"/>
  <c r="V55" i="11" s="1"/>
  <c r="V56" i="7"/>
  <c r="V56" i="11" s="1"/>
  <c r="V57" i="7"/>
  <c r="V57" i="11" s="1"/>
  <c r="V58" i="7"/>
  <c r="V58" i="11" s="1"/>
  <c r="V59" i="7"/>
  <c r="V59" i="11" s="1"/>
  <c r="V60" i="7"/>
  <c r="V60" i="11" s="1"/>
  <c r="V61" i="7"/>
  <c r="V61" i="11" s="1"/>
  <c r="V62" i="7"/>
  <c r="V62" i="11" s="1"/>
  <c r="V63" i="7"/>
  <c r="V63" i="11" s="1"/>
  <c r="V64" i="7"/>
  <c r="V64" i="11" s="1"/>
  <c r="V65" i="7"/>
  <c r="V65" i="11" s="1"/>
  <c r="V66" i="7"/>
  <c r="V66" i="11" s="1"/>
  <c r="V67" i="7"/>
  <c r="V67" i="11" s="1"/>
  <c r="V68" i="7"/>
  <c r="V68" i="11" s="1"/>
  <c r="V69" i="7"/>
  <c r="V69" i="11" s="1"/>
  <c r="V70" i="7"/>
  <c r="V70" i="11" s="1"/>
  <c r="V71" i="7"/>
  <c r="V71" i="11" s="1"/>
  <c r="V72" i="7"/>
  <c r="V72" i="11" s="1"/>
  <c r="V73" i="7"/>
  <c r="V73" i="11" s="1"/>
  <c r="V74" i="7"/>
  <c r="V74" i="11" s="1"/>
  <c r="V75" i="7"/>
  <c r="V75" i="11" s="1"/>
  <c r="V76" i="7"/>
  <c r="V76" i="11" s="1"/>
  <c r="V77" i="7"/>
  <c r="V77" i="11" s="1"/>
  <c r="V78" i="7"/>
  <c r="V78" i="11" s="1"/>
  <c r="V79" i="7"/>
  <c r="V79" i="11" s="1"/>
  <c r="V80" i="7"/>
  <c r="V80" i="11" s="1"/>
  <c r="V81" i="7"/>
  <c r="V81" i="11" s="1"/>
  <c r="V82" i="7"/>
  <c r="V82" i="11" s="1"/>
  <c r="V83" i="7"/>
  <c r="V83" i="11" s="1"/>
  <c r="V84" i="7"/>
  <c r="V84" i="11" s="1"/>
  <c r="V85" i="7"/>
  <c r="V85" i="11" s="1"/>
  <c r="V86" i="7"/>
  <c r="V86" i="11" s="1"/>
  <c r="V87" i="7"/>
  <c r="V87" i="11" s="1"/>
  <c r="V88" i="7"/>
  <c r="V88" i="11" s="1"/>
  <c r="V89" i="7"/>
  <c r="V89" i="11" s="1"/>
  <c r="V90" i="7"/>
  <c r="V90" i="11" s="1"/>
  <c r="V91" i="7"/>
  <c r="V91" i="11" s="1"/>
  <c r="V92" i="7"/>
  <c r="V92" i="11" s="1"/>
  <c r="V93" i="7"/>
  <c r="V93" i="11" s="1"/>
  <c r="V94" i="7"/>
  <c r="V94" i="11" s="1"/>
  <c r="V95" i="7"/>
  <c r="V95" i="11" s="1"/>
  <c r="V96" i="7"/>
  <c r="V96" i="11" s="1"/>
  <c r="V97" i="7"/>
  <c r="V97" i="11" s="1"/>
  <c r="V98" i="7"/>
  <c r="V98" i="11" s="1"/>
  <c r="V99" i="7"/>
  <c r="V99" i="11" s="1"/>
  <c r="V100" i="7"/>
  <c r="V100" i="11" s="1"/>
  <c r="V101" i="7"/>
  <c r="V101" i="11" s="1"/>
  <c r="V102" i="7"/>
  <c r="V102" i="11" s="1"/>
  <c r="V103" i="7"/>
  <c r="V103" i="11" s="1"/>
  <c r="V104" i="7"/>
  <c r="V104" i="11" s="1"/>
  <c r="V105" i="7"/>
  <c r="V105" i="11" s="1"/>
  <c r="V106" i="7"/>
  <c r="V106" i="11" s="1"/>
  <c r="V107" i="7"/>
  <c r="V107" i="11" s="1"/>
  <c r="V108" i="7"/>
  <c r="V108" i="11" s="1"/>
  <c r="V109" i="7"/>
  <c r="V109" i="11" s="1"/>
  <c r="V110" i="7"/>
  <c r="V110" i="11" s="1"/>
  <c r="V111" i="7"/>
  <c r="V111" i="11" s="1"/>
  <c r="V112" i="7"/>
  <c r="V112" i="11" s="1"/>
  <c r="V113" i="7"/>
  <c r="V113" i="11" s="1"/>
  <c r="V114" i="7"/>
  <c r="V114" i="11" s="1"/>
  <c r="V115" i="7"/>
  <c r="V115" i="11" s="1"/>
  <c r="V116" i="7"/>
  <c r="V116" i="11" s="1"/>
  <c r="V117" i="7"/>
  <c r="V117" i="11" s="1"/>
  <c r="V118" i="7"/>
  <c r="V118" i="11" s="1"/>
  <c r="V119" i="7"/>
  <c r="V119" i="11" s="1"/>
  <c r="V120" i="7"/>
  <c r="V120" i="11" s="1"/>
  <c r="V121" i="7"/>
  <c r="V121" i="11" s="1"/>
  <c r="V122" i="7"/>
  <c r="V122" i="11" s="1"/>
  <c r="V123" i="7"/>
  <c r="V123" i="11" s="1"/>
  <c r="V124" i="7"/>
  <c r="V124" i="11" s="1"/>
  <c r="V125" i="7"/>
  <c r="V125" i="11" s="1"/>
  <c r="V126" i="7"/>
  <c r="V126" i="11" s="1"/>
  <c r="V127" i="7"/>
  <c r="V127" i="11" s="1"/>
  <c r="V128" i="7"/>
  <c r="V128" i="11" s="1"/>
  <c r="V129" i="7"/>
  <c r="V129" i="11" s="1"/>
  <c r="V130" i="7"/>
  <c r="V130" i="11" s="1"/>
  <c r="V131" i="7"/>
  <c r="V131" i="11" s="1"/>
  <c r="V132" i="7"/>
  <c r="V132" i="11" s="1"/>
  <c r="V133" i="7"/>
  <c r="V133" i="11" s="1"/>
  <c r="V134" i="7"/>
  <c r="V134" i="11" s="1"/>
  <c r="V135" i="7"/>
  <c r="V135" i="11" s="1"/>
  <c r="V136" i="7"/>
  <c r="V136" i="11" s="1"/>
  <c r="V137" i="7"/>
  <c r="V137" i="11" s="1"/>
  <c r="V138" i="7"/>
  <c r="V138" i="11" s="1"/>
  <c r="V139" i="7"/>
  <c r="V139" i="11" s="1"/>
  <c r="V140" i="7"/>
  <c r="V140" i="11" s="1"/>
  <c r="V141" i="7"/>
  <c r="V141" i="11" s="1"/>
  <c r="V142" i="7"/>
  <c r="V142" i="11" s="1"/>
  <c r="V143" i="7"/>
  <c r="V143" i="11" s="1"/>
  <c r="V144" i="7"/>
  <c r="V144" i="11" s="1"/>
  <c r="V145" i="7"/>
  <c r="V145" i="11" s="1"/>
  <c r="V146" i="7"/>
  <c r="V146" i="11" s="1"/>
  <c r="V147" i="7"/>
  <c r="V147" i="11" s="1"/>
  <c r="V148" i="7"/>
  <c r="V148" i="11" s="1"/>
  <c r="V149" i="7"/>
  <c r="V149" i="11" s="1"/>
  <c r="V150" i="7"/>
  <c r="V150" i="11" s="1"/>
  <c r="V151" i="7"/>
  <c r="V151" i="11" s="1"/>
  <c r="V152" i="7"/>
  <c r="V152" i="11" s="1"/>
  <c r="V153" i="7"/>
  <c r="V153" i="11" s="1"/>
  <c r="CM154" i="7"/>
  <c r="CL154" i="7"/>
  <c r="CK154" i="7"/>
  <c r="CJ154" i="7"/>
  <c r="CI154" i="7"/>
  <c r="CH154" i="7"/>
  <c r="CF154" i="7"/>
  <c r="CD154" i="7"/>
  <c r="CC154" i="7"/>
  <c r="CB154" i="7"/>
  <c r="CA154" i="7"/>
  <c r="BZ154" i="7"/>
  <c r="BY154" i="7"/>
  <c r="BX154" i="7"/>
  <c r="BW154" i="7"/>
  <c r="BV154" i="7"/>
  <c r="BU154" i="7"/>
  <c r="BT154" i="7"/>
  <c r="BS154" i="7"/>
  <c r="BR154" i="7"/>
  <c r="BQ154" i="7"/>
  <c r="BP154" i="7"/>
  <c r="BO154" i="7"/>
  <c r="BN154" i="7"/>
  <c r="BM154" i="7"/>
  <c r="BL154" i="7"/>
  <c r="BK154" i="7"/>
  <c r="BJ154" i="7"/>
  <c r="BI154" i="7"/>
  <c r="BH154" i="7"/>
  <c r="BG154" i="7"/>
  <c r="BF154" i="7"/>
  <c r="BE154" i="7"/>
  <c r="BD154" i="7"/>
  <c r="BC154" i="7"/>
  <c r="BB154" i="7"/>
  <c r="BA154" i="7"/>
  <c r="AZ154" i="7"/>
  <c r="AY154" i="7"/>
  <c r="AX154" i="7"/>
  <c r="AW154" i="7"/>
  <c r="AV154" i="7"/>
  <c r="AU154" i="7"/>
  <c r="AT154" i="7"/>
  <c r="AS154" i="7"/>
  <c r="AR154" i="7"/>
  <c r="AQ154" i="7"/>
  <c r="AP154" i="7"/>
  <c r="AO154" i="7"/>
  <c r="AH154" i="7"/>
  <c r="AF154" i="7"/>
  <c r="AE154" i="7"/>
  <c r="AD154" i="7"/>
  <c r="AC154" i="7"/>
  <c r="AB154" i="7"/>
  <c r="AA154" i="7"/>
  <c r="Z154" i="7"/>
  <c r="Y154" i="7"/>
  <c r="X154" i="7"/>
  <c r="W154" i="7"/>
  <c r="AN154" i="7"/>
  <c r="AM154" i="7"/>
  <c r="AK154" i="7"/>
  <c r="AJ154" i="7"/>
  <c r="AI154" i="7"/>
  <c r="BS162" i="7" l="1" a="1"/>
  <c r="BS162" i="7" s="1"/>
  <c r="BS159" i="7"/>
  <c r="AV162" i="7" a="1"/>
  <c r="AV162" i="7" s="1"/>
  <c r="AV159" i="7"/>
  <c r="BD162" i="7" a="1"/>
  <c r="BD162" i="7" s="1"/>
  <c r="BD159" i="7"/>
  <c r="BT162" i="7" a="1"/>
  <c r="BT162" i="7" s="1"/>
  <c r="BT159" i="7"/>
  <c r="CB162" i="7" a="1"/>
  <c r="CB162" i="7" s="1"/>
  <c r="CB159" i="7"/>
  <c r="CL159" i="7"/>
  <c r="CL162" i="7" a="1"/>
  <c r="CL162" i="7" s="1"/>
  <c r="CK159" i="7"/>
  <c r="CK162" i="7" a="1"/>
  <c r="CK162" i="7" s="1"/>
  <c r="AO162" i="7" a="1"/>
  <c r="AO162" i="7" s="1"/>
  <c r="AO159" i="7"/>
  <c r="AW159" i="7"/>
  <c r="AW162" i="7" a="1"/>
  <c r="AW162" i="7" s="1"/>
  <c r="BE159" i="7"/>
  <c r="BE162" i="7" a="1"/>
  <c r="BE162" i="7" s="1"/>
  <c r="BM162" i="7" a="1"/>
  <c r="BM162" i="7" s="1"/>
  <c r="BM159" i="7"/>
  <c r="BU159" i="7"/>
  <c r="BU162" i="7" a="1"/>
  <c r="BU162" i="7" s="1"/>
  <c r="CM159" i="7"/>
  <c r="CM162" i="7" a="1"/>
  <c r="CM162" i="7" s="1"/>
  <c r="CA159" i="7"/>
  <c r="CA162" i="7" a="1"/>
  <c r="CA162" i="7" s="1"/>
  <c r="AP162" i="7" a="1"/>
  <c r="AP162" i="7" s="1"/>
  <c r="AP159" i="7"/>
  <c r="AX162" i="7" a="1"/>
  <c r="AX162" i="7" s="1"/>
  <c r="AX159" i="7"/>
  <c r="BF159" i="7"/>
  <c r="BF162" i="7" a="1"/>
  <c r="BF162" i="7" s="1"/>
  <c r="BN162" i="7" a="1"/>
  <c r="BN162" i="7" s="1"/>
  <c r="BN159" i="7"/>
  <c r="BV162" i="7" a="1"/>
  <c r="BV162" i="7" s="1"/>
  <c r="BV159" i="7"/>
  <c r="CD162" i="7" a="1"/>
  <c r="CD162" i="7" s="1"/>
  <c r="CD159" i="7"/>
  <c r="AU162" i="7" a="1"/>
  <c r="AU162" i="7" s="1"/>
  <c r="AU159" i="7"/>
  <c r="AQ162" i="7" a="1"/>
  <c r="AQ162" i="7" s="1"/>
  <c r="AQ159" i="7"/>
  <c r="AY159" i="7"/>
  <c r="AY162" i="7" a="1"/>
  <c r="AY162" i="7" s="1"/>
  <c r="BG159" i="7"/>
  <c r="BG162" i="7" a="1"/>
  <c r="BG162" i="7" s="1"/>
  <c r="BW162" i="7" a="1"/>
  <c r="BW162" i="7" s="1"/>
  <c r="BW159" i="7"/>
  <c r="BC162" i="7" a="1"/>
  <c r="BC162" i="7" s="1"/>
  <c r="BC159" i="7"/>
  <c r="AR162" i="7" a="1"/>
  <c r="AR162" i="7" s="1"/>
  <c r="AR159" i="7"/>
  <c r="AZ159" i="7"/>
  <c r="AZ162" i="7" a="1"/>
  <c r="AZ162" i="7" s="1"/>
  <c r="BH162" i="7" a="1"/>
  <c r="BH162" i="7" s="1"/>
  <c r="BH159" i="7"/>
  <c r="BP162" i="7" a="1"/>
  <c r="BP162" i="7" s="1"/>
  <c r="BP159" i="7"/>
  <c r="BX162" i="7" a="1"/>
  <c r="BX162" i="7" s="1"/>
  <c r="BX159" i="7"/>
  <c r="AI162" i="7" a="1"/>
  <c r="AI162" i="7" s="1"/>
  <c r="AI159" i="7"/>
  <c r="AS162" i="7" a="1"/>
  <c r="AS162" i="7" s="1"/>
  <c r="AS159" i="7"/>
  <c r="BA162" i="7" a="1"/>
  <c r="BA162" i="7" s="1"/>
  <c r="BA159" i="7"/>
  <c r="BI159" i="7"/>
  <c r="BI162" i="7" a="1"/>
  <c r="BI162" i="7" s="1"/>
  <c r="BQ159" i="7"/>
  <c r="BQ162" i="7" a="1"/>
  <c r="BQ162" i="7" s="1"/>
  <c r="BY159" i="7"/>
  <c r="BY162" i="7" a="1"/>
  <c r="BY162" i="7" s="1"/>
  <c r="CI159" i="7"/>
  <c r="CI162" i="7" a="1"/>
  <c r="CI162" i="7" s="1"/>
  <c r="AT162" i="7" a="1"/>
  <c r="AT162" i="7" s="1"/>
  <c r="AT159" i="7"/>
  <c r="BB159" i="7"/>
  <c r="BB162" i="7" a="1"/>
  <c r="BB162" i="7" s="1"/>
  <c r="BJ162" i="7" a="1"/>
  <c r="BJ162" i="7" s="1"/>
  <c r="BJ159" i="7"/>
  <c r="BR162" i="7" a="1"/>
  <c r="BR162" i="7" s="1"/>
  <c r="BR159" i="7"/>
  <c r="BZ159" i="7"/>
  <c r="BZ162" i="7" a="1"/>
  <c r="BZ162" i="7" s="1"/>
  <c r="CJ159" i="7"/>
  <c r="CJ162" i="7" a="1"/>
  <c r="CJ162" i="7" s="1"/>
  <c r="BL162" i="7" a="1"/>
  <c r="BL162" i="7" s="1"/>
  <c r="BL159" i="7"/>
  <c r="BK162" i="7" a="1"/>
  <c r="BK162" i="7" s="1"/>
  <c r="BK159" i="7"/>
  <c r="BO159" i="7"/>
  <c r="BO162" i="7" a="1"/>
  <c r="BO162" i="7" s="1"/>
  <c r="CH159" i="7"/>
  <c r="CH162" i="7" a="1"/>
  <c r="CH162" i="7" s="1"/>
  <c r="CC159" i="7"/>
  <c r="CC162" i="7" a="1"/>
  <c r="CC162" i="7" s="1"/>
  <c r="AM159" i="7"/>
  <c r="AM162" i="7" a="1"/>
  <c r="AM162" i="7" s="1"/>
  <c r="AD159" i="7"/>
  <c r="AD162" i="7" a="1"/>
  <c r="AD162" i="7" s="1"/>
  <c r="AE159" i="7"/>
  <c r="AE162" i="7" a="1"/>
  <c r="AE162" i="7" s="1"/>
  <c r="X159" i="7"/>
  <c r="X162" i="7" a="1"/>
  <c r="X162" i="7" s="1"/>
  <c r="AF159" i="7"/>
  <c r="AF162" i="7" a="1"/>
  <c r="AF162" i="7" s="1"/>
  <c r="AN159" i="7"/>
  <c r="AN162" i="7" a="1"/>
  <c r="AN162" i="7" s="1"/>
  <c r="Y159" i="7"/>
  <c r="Y162" i="7" a="1"/>
  <c r="Y162" i="7" s="1"/>
  <c r="AJ159" i="7"/>
  <c r="AJ162" i="7" a="1"/>
  <c r="AJ162" i="7" s="1"/>
  <c r="AA159" i="7"/>
  <c r="AA162" i="7" a="1"/>
  <c r="AA162" i="7" s="1"/>
  <c r="AC159" i="7"/>
  <c r="AC162" i="7" a="1"/>
  <c r="AC162" i="7" s="1"/>
  <c r="AH159" i="7"/>
  <c r="AH162" i="7" a="1"/>
  <c r="AH162" i="7" s="1"/>
  <c r="Z159" i="7"/>
  <c r="Z162" i="7" a="1"/>
  <c r="Z162" i="7" s="1"/>
  <c r="AK159" i="7"/>
  <c r="AK162" i="7" a="1"/>
  <c r="AK162" i="7" s="1"/>
  <c r="AB159" i="7"/>
  <c r="AB162" i="7" a="1"/>
  <c r="AB162" i="7" s="1"/>
  <c r="W159" i="7"/>
  <c r="W162" i="7" a="1"/>
  <c r="W162" i="7" s="1"/>
  <c r="CF159" i="7"/>
  <c r="CF162" i="7" a="1"/>
  <c r="CF162" i="7" s="1"/>
  <c r="AE16" i="9"/>
  <c r="AE15" i="9"/>
  <c r="AE14" i="9"/>
  <c r="AE13" i="9"/>
  <c r="AE12" i="9"/>
  <c r="AE11" i="9"/>
  <c r="AE10" i="9"/>
  <c r="AE9" i="9"/>
  <c r="AE8" i="9"/>
  <c r="AE30" i="9"/>
  <c r="AE29" i="9"/>
  <c r="AE28" i="9"/>
  <c r="AE27" i="9"/>
  <c r="AE26" i="9"/>
  <c r="AE25" i="9"/>
  <c r="AE24" i="9"/>
  <c r="AE23" i="9"/>
  <c r="AE22" i="9"/>
  <c r="AE21" i="9"/>
  <c r="AE20" i="9"/>
  <c r="AE19" i="9"/>
  <c r="AE18" i="9"/>
  <c r="AE39" i="9"/>
  <c r="AE38" i="9"/>
  <c r="AE37" i="9"/>
  <c r="AE36" i="9"/>
  <c r="AE35" i="9"/>
  <c r="AE34" i="9"/>
  <c r="AE33" i="9"/>
  <c r="AE32" i="9"/>
  <c r="AE153" i="9"/>
  <c r="AE152" i="9"/>
  <c r="AE151" i="9"/>
  <c r="AE150" i="9"/>
  <c r="AE149" i="9"/>
  <c r="AE148" i="9"/>
  <c r="AE147" i="9"/>
  <c r="AE146" i="9"/>
  <c r="AE145" i="9"/>
  <c r="AE144" i="9"/>
  <c r="AE143" i="9"/>
  <c r="AE142" i="9"/>
  <c r="AE141" i="9"/>
  <c r="AE140" i="9"/>
  <c r="AE139" i="9"/>
  <c r="AE138" i="9"/>
  <c r="AE137" i="9"/>
  <c r="AE136" i="9"/>
  <c r="AE135" i="9"/>
  <c r="AE134" i="9"/>
  <c r="AE133" i="9"/>
  <c r="AE132" i="9"/>
  <c r="AE131" i="9"/>
  <c r="AE130" i="9"/>
  <c r="AE129" i="9"/>
  <c r="AE128" i="9"/>
  <c r="AE127" i="9"/>
  <c r="AE126" i="9"/>
  <c r="AE125" i="9"/>
  <c r="AE124" i="9"/>
  <c r="AE123" i="9"/>
  <c r="AE122" i="9"/>
  <c r="AE121" i="9"/>
  <c r="AE120" i="9"/>
  <c r="AE119" i="9"/>
  <c r="AE118" i="9"/>
  <c r="AE117" i="9"/>
  <c r="AE116" i="9"/>
  <c r="AE115" i="9"/>
  <c r="AE114" i="9"/>
  <c r="AE113" i="9"/>
  <c r="AE112" i="9"/>
  <c r="AE111" i="9"/>
  <c r="AE110" i="9"/>
  <c r="AE109" i="9"/>
  <c r="AE108" i="9"/>
  <c r="AE107" i="9"/>
  <c r="AE106" i="9"/>
  <c r="AE105" i="9"/>
  <c r="AE104" i="9"/>
  <c r="AE103" i="9"/>
  <c r="AE102" i="9"/>
  <c r="AE101" i="9"/>
  <c r="AE100" i="9"/>
  <c r="AE99" i="9"/>
  <c r="AE98" i="9"/>
  <c r="AE97" i="9"/>
  <c r="AE96" i="9"/>
  <c r="AE95" i="9"/>
  <c r="AE94" i="9"/>
  <c r="AE93" i="9"/>
  <c r="AE92" i="9"/>
  <c r="AE91" i="9"/>
  <c r="AE90" i="9"/>
  <c r="AE89" i="9"/>
  <c r="AE88" i="9"/>
  <c r="AE87" i="9"/>
  <c r="AE86" i="9"/>
  <c r="AE85" i="9"/>
  <c r="AE84" i="9"/>
  <c r="AE83" i="9"/>
  <c r="AE82" i="9"/>
  <c r="AE81" i="9"/>
  <c r="AE80" i="9"/>
  <c r="AE79" i="9"/>
  <c r="AE78" i="9"/>
  <c r="AE77" i="9"/>
  <c r="AE75" i="9"/>
  <c r="AE74" i="9"/>
  <c r="AE73" i="9"/>
  <c r="AE72" i="9"/>
  <c r="AE71" i="9"/>
  <c r="AE70" i="9"/>
  <c r="AE69" i="9"/>
  <c r="AE68" i="9"/>
  <c r="AE67" i="9"/>
  <c r="AE66" i="9"/>
  <c r="AE65" i="9"/>
  <c r="AE64" i="9"/>
  <c r="AE63" i="9"/>
  <c r="AE62" i="9"/>
  <c r="AE61" i="9"/>
  <c r="AE60" i="9"/>
  <c r="AE59" i="9"/>
  <c r="AE58" i="9"/>
  <c r="AE57" i="9"/>
  <c r="AE56" i="9"/>
  <c r="AE55" i="9"/>
  <c r="AE54" i="9"/>
  <c r="AE53" i="9"/>
  <c r="AE52" i="9"/>
  <c r="AE51" i="9"/>
  <c r="AE50" i="9"/>
  <c r="AE49" i="9"/>
  <c r="AE48" i="9"/>
  <c r="AE47" i="9"/>
  <c r="AE46" i="9"/>
  <c r="AE45" i="9"/>
  <c r="AE44" i="9"/>
  <c r="AE43" i="9"/>
  <c r="AE42" i="9"/>
  <c r="AE41" i="9"/>
  <c r="AE3" i="9" l="1"/>
  <c r="AE2" i="9"/>
  <c r="AE1" i="9"/>
  <c r="AE161" i="7"/>
  <c r="AE160" i="7"/>
  <c r="CM153" i="9" l="1"/>
  <c r="CL153" i="9"/>
  <c r="CK153" i="9"/>
  <c r="CJ153" i="9"/>
  <c r="CI153" i="9"/>
  <c r="CH153" i="9"/>
  <c r="CD153" i="9"/>
  <c r="CC153" i="9"/>
  <c r="CB153" i="9"/>
  <c r="CA153" i="9"/>
  <c r="BZ153" i="9"/>
  <c r="BY153" i="9"/>
  <c r="BX153" i="9"/>
  <c r="BW153" i="9"/>
  <c r="BV153" i="9"/>
  <c r="BU153" i="9"/>
  <c r="BT153" i="9"/>
  <c r="BS153" i="9"/>
  <c r="BR153" i="9"/>
  <c r="BQ153" i="9"/>
  <c r="BP153" i="9"/>
  <c r="BO153" i="9"/>
  <c r="BN153" i="9"/>
  <c r="BM153" i="9"/>
  <c r="BL153" i="9"/>
  <c r="BK153" i="9"/>
  <c r="BJ153" i="9"/>
  <c r="BI153" i="9"/>
  <c r="BH153" i="9"/>
  <c r="BG153" i="9"/>
  <c r="BF153" i="9"/>
  <c r="BE153" i="9"/>
  <c r="BD153" i="9"/>
  <c r="BC153" i="9"/>
  <c r="BB153" i="9"/>
  <c r="BA153" i="9"/>
  <c r="AZ153" i="9"/>
  <c r="AY153" i="9"/>
  <c r="AX153" i="9"/>
  <c r="AW153" i="9"/>
  <c r="AV153" i="9"/>
  <c r="AU153" i="9"/>
  <c r="AT153" i="9"/>
  <c r="AS153" i="9"/>
  <c r="AR153" i="9"/>
  <c r="AQ153" i="9"/>
  <c r="AP153" i="9"/>
  <c r="AO153" i="9"/>
  <c r="AN153" i="9"/>
  <c r="AM153" i="9"/>
  <c r="AK153" i="9"/>
  <c r="AJ153" i="9"/>
  <c r="AI153" i="9"/>
  <c r="AH153" i="9"/>
  <c r="AF153" i="9"/>
  <c r="AD153" i="9"/>
  <c r="AC153" i="9"/>
  <c r="AB153" i="9"/>
  <c r="AA153" i="9"/>
  <c r="Z153" i="9"/>
  <c r="Y153" i="9"/>
  <c r="X153" i="9"/>
  <c r="W153" i="9"/>
  <c r="CM152" i="9"/>
  <c r="CL152" i="9"/>
  <c r="CK152" i="9"/>
  <c r="CJ152" i="9"/>
  <c r="CI152" i="9"/>
  <c r="CH152" i="9"/>
  <c r="CD152" i="9"/>
  <c r="CC152" i="9"/>
  <c r="CB152" i="9"/>
  <c r="CA152" i="9"/>
  <c r="BZ152" i="9"/>
  <c r="BY152" i="9"/>
  <c r="BX152" i="9"/>
  <c r="BW152" i="9"/>
  <c r="BV152" i="9"/>
  <c r="BU152" i="9"/>
  <c r="BT152" i="9"/>
  <c r="BS152" i="9"/>
  <c r="BR152" i="9"/>
  <c r="BQ152" i="9"/>
  <c r="BP152" i="9"/>
  <c r="BO152" i="9"/>
  <c r="BN152" i="9"/>
  <c r="BM152" i="9"/>
  <c r="BL152" i="9"/>
  <c r="BK152" i="9"/>
  <c r="BJ152" i="9"/>
  <c r="BI152" i="9"/>
  <c r="BH152" i="9"/>
  <c r="BG152" i="9"/>
  <c r="BF152" i="9"/>
  <c r="BE152" i="9"/>
  <c r="BD152" i="9"/>
  <c r="BC152" i="9"/>
  <c r="BB152" i="9"/>
  <c r="BA152" i="9"/>
  <c r="AZ152" i="9"/>
  <c r="AY152" i="9"/>
  <c r="AX152" i="9"/>
  <c r="AW152" i="9"/>
  <c r="AV152" i="9"/>
  <c r="AU152" i="9"/>
  <c r="AT152" i="9"/>
  <c r="AS152" i="9"/>
  <c r="AR152" i="9"/>
  <c r="AQ152" i="9"/>
  <c r="AP152" i="9"/>
  <c r="AO152" i="9"/>
  <c r="AN152" i="9"/>
  <c r="AM152" i="9"/>
  <c r="AK152" i="9"/>
  <c r="AJ152" i="9"/>
  <c r="AI152" i="9"/>
  <c r="AH152" i="9"/>
  <c r="AF152" i="9"/>
  <c r="AD152" i="9"/>
  <c r="AC152" i="9"/>
  <c r="AB152" i="9"/>
  <c r="AA152" i="9"/>
  <c r="Z152" i="9"/>
  <c r="Y152" i="9"/>
  <c r="X152" i="9"/>
  <c r="W152" i="9"/>
  <c r="CM151" i="9"/>
  <c r="CL151" i="9"/>
  <c r="CK151" i="9"/>
  <c r="CJ151" i="9"/>
  <c r="CI151" i="9"/>
  <c r="CH151" i="9"/>
  <c r="CF151" i="9"/>
  <c r="CD151" i="9"/>
  <c r="CC151" i="9"/>
  <c r="CB151" i="9"/>
  <c r="CA151" i="9"/>
  <c r="BZ151" i="9"/>
  <c r="BY151" i="9"/>
  <c r="BX151" i="9"/>
  <c r="BW151" i="9"/>
  <c r="BV151" i="9"/>
  <c r="BU151" i="9"/>
  <c r="BT151" i="9"/>
  <c r="BS151" i="9"/>
  <c r="BR151" i="9"/>
  <c r="BQ151" i="9"/>
  <c r="BP151" i="9"/>
  <c r="BO151" i="9"/>
  <c r="BN151" i="9"/>
  <c r="BM151" i="9"/>
  <c r="BL151" i="9"/>
  <c r="BK151" i="9"/>
  <c r="BJ151" i="9"/>
  <c r="BI151" i="9"/>
  <c r="BH151" i="9"/>
  <c r="BG151" i="9"/>
  <c r="BF151" i="9"/>
  <c r="BE151" i="9"/>
  <c r="BD151" i="9"/>
  <c r="BC151" i="9"/>
  <c r="BB151" i="9"/>
  <c r="BA151" i="9"/>
  <c r="AZ151" i="9"/>
  <c r="AY151" i="9"/>
  <c r="AX151" i="9"/>
  <c r="AW151" i="9"/>
  <c r="AV151" i="9"/>
  <c r="AU151" i="9"/>
  <c r="AT151" i="9"/>
  <c r="AS151" i="9"/>
  <c r="AR151" i="9"/>
  <c r="AQ151" i="9"/>
  <c r="AP151" i="9"/>
  <c r="AO151" i="9"/>
  <c r="AN151" i="9"/>
  <c r="AM151" i="9"/>
  <c r="AK151" i="9"/>
  <c r="AJ151" i="9"/>
  <c r="AI151" i="9"/>
  <c r="AH151" i="9"/>
  <c r="AF151" i="9"/>
  <c r="AD151" i="9"/>
  <c r="AC151" i="9"/>
  <c r="AB151" i="9"/>
  <c r="AA151" i="9"/>
  <c r="Z151" i="9"/>
  <c r="Y151" i="9"/>
  <c r="X151" i="9"/>
  <c r="W151" i="9"/>
  <c r="CM150" i="9"/>
  <c r="CL150" i="9"/>
  <c r="CK150" i="9"/>
  <c r="CJ150" i="9"/>
  <c r="CI150" i="9"/>
  <c r="CH150" i="9"/>
  <c r="CF150" i="9"/>
  <c r="CD150" i="9"/>
  <c r="CC150" i="9"/>
  <c r="CB150" i="9"/>
  <c r="CA150" i="9"/>
  <c r="BZ150" i="9"/>
  <c r="BY150" i="9"/>
  <c r="BX150" i="9"/>
  <c r="BW150" i="9"/>
  <c r="BV150" i="9"/>
  <c r="BU150" i="9"/>
  <c r="BT150" i="9"/>
  <c r="BS150" i="9"/>
  <c r="BR150" i="9"/>
  <c r="BQ150" i="9"/>
  <c r="BP150" i="9"/>
  <c r="BO150" i="9"/>
  <c r="BN150" i="9"/>
  <c r="BM150" i="9"/>
  <c r="BL150" i="9"/>
  <c r="BK150" i="9"/>
  <c r="BJ150" i="9"/>
  <c r="BI150" i="9"/>
  <c r="BH150" i="9"/>
  <c r="BG150" i="9"/>
  <c r="BF150" i="9"/>
  <c r="BE150" i="9"/>
  <c r="BD150" i="9"/>
  <c r="BC150" i="9"/>
  <c r="BB150" i="9"/>
  <c r="BA150" i="9"/>
  <c r="AZ150" i="9"/>
  <c r="AY150" i="9"/>
  <c r="AX150" i="9"/>
  <c r="AW150" i="9"/>
  <c r="AV150" i="9"/>
  <c r="AU150" i="9"/>
  <c r="AT150" i="9"/>
  <c r="AS150" i="9"/>
  <c r="AR150" i="9"/>
  <c r="AQ150" i="9"/>
  <c r="AP150" i="9"/>
  <c r="AO150" i="9"/>
  <c r="AN150" i="9"/>
  <c r="AM150" i="9"/>
  <c r="AK150" i="9"/>
  <c r="AJ150" i="9"/>
  <c r="AI150" i="9"/>
  <c r="AH150" i="9"/>
  <c r="AF150" i="9"/>
  <c r="AD150" i="9"/>
  <c r="AC150" i="9"/>
  <c r="AB150" i="9"/>
  <c r="AA150" i="9"/>
  <c r="Z150" i="9"/>
  <c r="Y150" i="9"/>
  <c r="X150" i="9"/>
  <c r="W150" i="9"/>
  <c r="CM149" i="9"/>
  <c r="CL149" i="9"/>
  <c r="CK149" i="9"/>
  <c r="CJ149" i="9"/>
  <c r="CI149" i="9"/>
  <c r="CH149" i="9"/>
  <c r="CD149" i="9"/>
  <c r="CC149" i="9"/>
  <c r="CB149" i="9"/>
  <c r="CA149" i="9"/>
  <c r="BZ149" i="9"/>
  <c r="BY149" i="9"/>
  <c r="BX149" i="9"/>
  <c r="BW149" i="9"/>
  <c r="BV149" i="9"/>
  <c r="BU149" i="9"/>
  <c r="BT149" i="9"/>
  <c r="BS149" i="9"/>
  <c r="BR149" i="9"/>
  <c r="BQ149" i="9"/>
  <c r="BP149" i="9"/>
  <c r="BO149" i="9"/>
  <c r="BN149" i="9"/>
  <c r="BM149" i="9"/>
  <c r="BL149" i="9"/>
  <c r="BK149" i="9"/>
  <c r="BJ149" i="9"/>
  <c r="BI149" i="9"/>
  <c r="BH149" i="9"/>
  <c r="BG149" i="9"/>
  <c r="BF149" i="9"/>
  <c r="BE149" i="9"/>
  <c r="BD149" i="9"/>
  <c r="BC149" i="9"/>
  <c r="BB149" i="9"/>
  <c r="BA149" i="9"/>
  <c r="AZ149" i="9"/>
  <c r="AY149" i="9"/>
  <c r="AX149" i="9"/>
  <c r="AW149" i="9"/>
  <c r="AV149" i="9"/>
  <c r="AU149" i="9"/>
  <c r="AT149" i="9"/>
  <c r="AS149" i="9"/>
  <c r="AR149" i="9"/>
  <c r="AQ149" i="9"/>
  <c r="AP149" i="9"/>
  <c r="AO149" i="9"/>
  <c r="AN149" i="9"/>
  <c r="AM149" i="9"/>
  <c r="AK149" i="9"/>
  <c r="AJ149" i="9"/>
  <c r="AI149" i="9"/>
  <c r="AH149" i="9"/>
  <c r="AF149" i="9"/>
  <c r="AD149" i="9"/>
  <c r="AC149" i="9"/>
  <c r="AB149" i="9"/>
  <c r="AA149" i="9"/>
  <c r="Z149" i="9"/>
  <c r="Y149" i="9"/>
  <c r="X149" i="9"/>
  <c r="W149" i="9"/>
  <c r="CM148" i="9"/>
  <c r="CL148" i="9"/>
  <c r="CK148" i="9"/>
  <c r="CJ148" i="9"/>
  <c r="CI148" i="9"/>
  <c r="CH148" i="9"/>
  <c r="CF148" i="9"/>
  <c r="CD148" i="9"/>
  <c r="CC148" i="9"/>
  <c r="CB148" i="9"/>
  <c r="CA148" i="9"/>
  <c r="BZ148" i="9"/>
  <c r="BY148" i="9"/>
  <c r="BX148" i="9"/>
  <c r="BW148" i="9"/>
  <c r="BV148" i="9"/>
  <c r="BU148" i="9"/>
  <c r="BT148" i="9"/>
  <c r="BS148" i="9"/>
  <c r="BR148" i="9"/>
  <c r="BQ148" i="9"/>
  <c r="BP148" i="9"/>
  <c r="BO148" i="9"/>
  <c r="BN148" i="9"/>
  <c r="BM148" i="9"/>
  <c r="BL148" i="9"/>
  <c r="BK148" i="9"/>
  <c r="BJ148" i="9"/>
  <c r="BI148" i="9"/>
  <c r="BH148" i="9"/>
  <c r="BG148" i="9"/>
  <c r="BF148" i="9"/>
  <c r="BE148" i="9"/>
  <c r="BD148" i="9"/>
  <c r="BC148" i="9"/>
  <c r="BB148" i="9"/>
  <c r="BA148" i="9"/>
  <c r="AZ148" i="9"/>
  <c r="AY148" i="9"/>
  <c r="AX148" i="9"/>
  <c r="AW148" i="9"/>
  <c r="AV148" i="9"/>
  <c r="AU148" i="9"/>
  <c r="AT148" i="9"/>
  <c r="AS148" i="9"/>
  <c r="AR148" i="9"/>
  <c r="AQ148" i="9"/>
  <c r="AP148" i="9"/>
  <c r="AO148" i="9"/>
  <c r="AN148" i="9"/>
  <c r="AM148" i="9"/>
  <c r="AK148" i="9"/>
  <c r="AJ148" i="9"/>
  <c r="AI148" i="9"/>
  <c r="AH148" i="9"/>
  <c r="AF148" i="9"/>
  <c r="AD148" i="9"/>
  <c r="AC148" i="9"/>
  <c r="AB148" i="9"/>
  <c r="AA148" i="9"/>
  <c r="Z148" i="9"/>
  <c r="Y148" i="9"/>
  <c r="X148" i="9"/>
  <c r="W148" i="9"/>
  <c r="CM147" i="9"/>
  <c r="CL147" i="9"/>
  <c r="CK147" i="9"/>
  <c r="CJ147" i="9"/>
  <c r="CI147" i="9"/>
  <c r="CH147" i="9"/>
  <c r="CD147" i="9"/>
  <c r="CC147" i="9"/>
  <c r="CB147" i="9"/>
  <c r="CA147" i="9"/>
  <c r="BZ147" i="9"/>
  <c r="BY147" i="9"/>
  <c r="BX147" i="9"/>
  <c r="BW147" i="9"/>
  <c r="BV147" i="9"/>
  <c r="BU147" i="9"/>
  <c r="BT147" i="9"/>
  <c r="BS147" i="9"/>
  <c r="BR147" i="9"/>
  <c r="BQ147" i="9"/>
  <c r="BP147" i="9"/>
  <c r="BO147" i="9"/>
  <c r="BN147" i="9"/>
  <c r="BM147" i="9"/>
  <c r="BL147" i="9"/>
  <c r="BK147" i="9"/>
  <c r="BJ147" i="9"/>
  <c r="BI147" i="9"/>
  <c r="BH147" i="9"/>
  <c r="BG147" i="9"/>
  <c r="BF147" i="9"/>
  <c r="BE147" i="9"/>
  <c r="BD147" i="9"/>
  <c r="BC147" i="9"/>
  <c r="BB147" i="9"/>
  <c r="BA147" i="9"/>
  <c r="AZ147" i="9"/>
  <c r="AY147" i="9"/>
  <c r="AX147" i="9"/>
  <c r="AW147" i="9"/>
  <c r="AV147" i="9"/>
  <c r="AU147" i="9"/>
  <c r="AT147" i="9"/>
  <c r="AS147" i="9"/>
  <c r="AR147" i="9"/>
  <c r="AQ147" i="9"/>
  <c r="AP147" i="9"/>
  <c r="AO147" i="9"/>
  <c r="AN147" i="9"/>
  <c r="AM147" i="9"/>
  <c r="AK147" i="9"/>
  <c r="AJ147" i="9"/>
  <c r="AI147" i="9"/>
  <c r="AH147" i="9"/>
  <c r="AF147" i="9"/>
  <c r="AD147" i="9"/>
  <c r="AC147" i="9"/>
  <c r="AB147" i="9"/>
  <c r="AA147" i="9"/>
  <c r="Z147" i="9"/>
  <c r="Y147" i="9"/>
  <c r="X147" i="9"/>
  <c r="W147" i="9"/>
  <c r="CM146" i="9"/>
  <c r="CL146" i="9"/>
  <c r="CK146" i="9"/>
  <c r="CJ146" i="9"/>
  <c r="CI146" i="9"/>
  <c r="CH146" i="9"/>
  <c r="CD146" i="9"/>
  <c r="CC146" i="9"/>
  <c r="CB146" i="9"/>
  <c r="CA146" i="9"/>
  <c r="BZ146" i="9"/>
  <c r="BY146" i="9"/>
  <c r="BX146" i="9"/>
  <c r="BW146" i="9"/>
  <c r="BV146" i="9"/>
  <c r="BU146" i="9"/>
  <c r="BT146" i="9"/>
  <c r="BS146" i="9"/>
  <c r="BR146" i="9"/>
  <c r="BQ146" i="9"/>
  <c r="BP146" i="9"/>
  <c r="BO146" i="9"/>
  <c r="BN146" i="9"/>
  <c r="BM146" i="9"/>
  <c r="BL146" i="9"/>
  <c r="BK146" i="9"/>
  <c r="BJ146" i="9"/>
  <c r="BI146" i="9"/>
  <c r="BH146" i="9"/>
  <c r="BG146" i="9"/>
  <c r="BF146" i="9"/>
  <c r="BE146" i="9"/>
  <c r="BD146" i="9"/>
  <c r="BC146" i="9"/>
  <c r="BB146" i="9"/>
  <c r="BA146" i="9"/>
  <c r="AZ146" i="9"/>
  <c r="AY146" i="9"/>
  <c r="AX146" i="9"/>
  <c r="AW146" i="9"/>
  <c r="AV146" i="9"/>
  <c r="AU146" i="9"/>
  <c r="AT146" i="9"/>
  <c r="AS146" i="9"/>
  <c r="AR146" i="9"/>
  <c r="AQ146" i="9"/>
  <c r="AP146" i="9"/>
  <c r="AO146" i="9"/>
  <c r="AN146" i="9"/>
  <c r="AM146" i="9"/>
  <c r="AK146" i="9"/>
  <c r="AJ146" i="9"/>
  <c r="AI146" i="9"/>
  <c r="AH146" i="9"/>
  <c r="AF146" i="9"/>
  <c r="AD146" i="9"/>
  <c r="AC146" i="9"/>
  <c r="AB146" i="9"/>
  <c r="AA146" i="9"/>
  <c r="Z146" i="9"/>
  <c r="Y146" i="9"/>
  <c r="X146" i="9"/>
  <c r="W146" i="9"/>
  <c r="CM145" i="9"/>
  <c r="CL145" i="9"/>
  <c r="CK145" i="9"/>
  <c r="CJ145" i="9"/>
  <c r="CI145" i="9"/>
  <c r="CH145" i="9"/>
  <c r="CF145" i="9"/>
  <c r="CD145" i="9"/>
  <c r="CC145" i="9"/>
  <c r="CB145" i="9"/>
  <c r="CA145" i="9"/>
  <c r="BZ145" i="9"/>
  <c r="BY145" i="9"/>
  <c r="BX145" i="9"/>
  <c r="BW145" i="9"/>
  <c r="BV145" i="9"/>
  <c r="BU145" i="9"/>
  <c r="BT145" i="9"/>
  <c r="BS145" i="9"/>
  <c r="BR145" i="9"/>
  <c r="BQ145" i="9"/>
  <c r="BP145" i="9"/>
  <c r="BO145" i="9"/>
  <c r="BN145" i="9"/>
  <c r="BM145" i="9"/>
  <c r="BL145" i="9"/>
  <c r="BK145" i="9"/>
  <c r="BJ145" i="9"/>
  <c r="BI145" i="9"/>
  <c r="BH145" i="9"/>
  <c r="BG145" i="9"/>
  <c r="BF145" i="9"/>
  <c r="BE145" i="9"/>
  <c r="BD145" i="9"/>
  <c r="BC145" i="9"/>
  <c r="BB145" i="9"/>
  <c r="BA145" i="9"/>
  <c r="AZ145" i="9"/>
  <c r="AY145" i="9"/>
  <c r="AX145" i="9"/>
  <c r="AW145" i="9"/>
  <c r="AV145" i="9"/>
  <c r="AU145" i="9"/>
  <c r="AT145" i="9"/>
  <c r="AS145" i="9"/>
  <c r="AR145" i="9"/>
  <c r="AQ145" i="9"/>
  <c r="AP145" i="9"/>
  <c r="AO145" i="9"/>
  <c r="AN145" i="9"/>
  <c r="AM145" i="9"/>
  <c r="AK145" i="9"/>
  <c r="AJ145" i="9"/>
  <c r="AI145" i="9"/>
  <c r="AH145" i="9"/>
  <c r="AF145" i="9"/>
  <c r="AD145" i="9"/>
  <c r="AC145" i="9"/>
  <c r="AB145" i="9"/>
  <c r="AA145" i="9"/>
  <c r="Z145" i="9"/>
  <c r="Y145" i="9"/>
  <c r="X145" i="9"/>
  <c r="W145" i="9"/>
  <c r="CM144" i="9"/>
  <c r="CL144" i="9"/>
  <c r="CK144" i="9"/>
  <c r="CJ144" i="9"/>
  <c r="CI144" i="9"/>
  <c r="CH144" i="9"/>
  <c r="CF144" i="9"/>
  <c r="CD144" i="9"/>
  <c r="CC144" i="9"/>
  <c r="CB144" i="9"/>
  <c r="CA144" i="9"/>
  <c r="BZ144" i="9"/>
  <c r="BY144" i="9"/>
  <c r="BX144" i="9"/>
  <c r="BW144" i="9"/>
  <c r="BV144" i="9"/>
  <c r="BU144" i="9"/>
  <c r="BT144" i="9"/>
  <c r="BS144" i="9"/>
  <c r="BR144" i="9"/>
  <c r="BQ144" i="9"/>
  <c r="BP144" i="9"/>
  <c r="BO144" i="9"/>
  <c r="BN144" i="9"/>
  <c r="BM144" i="9"/>
  <c r="BL144" i="9"/>
  <c r="BK144" i="9"/>
  <c r="BJ144" i="9"/>
  <c r="BI144" i="9"/>
  <c r="BH144" i="9"/>
  <c r="BG144" i="9"/>
  <c r="BF144" i="9"/>
  <c r="BE144" i="9"/>
  <c r="BD144" i="9"/>
  <c r="BC144" i="9"/>
  <c r="BB144" i="9"/>
  <c r="BA144" i="9"/>
  <c r="AZ144" i="9"/>
  <c r="AY144" i="9"/>
  <c r="AX144" i="9"/>
  <c r="AW144" i="9"/>
  <c r="AV144" i="9"/>
  <c r="AU144" i="9"/>
  <c r="AT144" i="9"/>
  <c r="AS144" i="9"/>
  <c r="AR144" i="9"/>
  <c r="AQ144" i="9"/>
  <c r="AP144" i="9"/>
  <c r="AO144" i="9"/>
  <c r="AN144" i="9"/>
  <c r="AM144" i="9"/>
  <c r="AK144" i="9"/>
  <c r="AJ144" i="9"/>
  <c r="AI144" i="9"/>
  <c r="AH144" i="9"/>
  <c r="AF144" i="9"/>
  <c r="AD144" i="9"/>
  <c r="AC144" i="9"/>
  <c r="AB144" i="9"/>
  <c r="AA144" i="9"/>
  <c r="Z144" i="9"/>
  <c r="Y144" i="9"/>
  <c r="X144" i="9"/>
  <c r="W144" i="9"/>
  <c r="CM143" i="9"/>
  <c r="CL143" i="9"/>
  <c r="CK143" i="9"/>
  <c r="CJ143" i="9"/>
  <c r="CI143" i="9"/>
  <c r="CH143" i="9"/>
  <c r="CF143" i="9"/>
  <c r="CD143" i="9"/>
  <c r="CC143" i="9"/>
  <c r="CB143" i="9"/>
  <c r="CA143" i="9"/>
  <c r="BZ143" i="9"/>
  <c r="BY143" i="9"/>
  <c r="BX143" i="9"/>
  <c r="BW143" i="9"/>
  <c r="BV143" i="9"/>
  <c r="BU143" i="9"/>
  <c r="BT143" i="9"/>
  <c r="BS143" i="9"/>
  <c r="BR143" i="9"/>
  <c r="BQ143" i="9"/>
  <c r="BP143" i="9"/>
  <c r="BO143" i="9"/>
  <c r="BN143" i="9"/>
  <c r="BM143" i="9"/>
  <c r="BL143" i="9"/>
  <c r="BK143" i="9"/>
  <c r="BJ143" i="9"/>
  <c r="BI143" i="9"/>
  <c r="BH143" i="9"/>
  <c r="BG143" i="9"/>
  <c r="BF143" i="9"/>
  <c r="BE143" i="9"/>
  <c r="BD143" i="9"/>
  <c r="BC143" i="9"/>
  <c r="BB143" i="9"/>
  <c r="BA143" i="9"/>
  <c r="AZ143" i="9"/>
  <c r="AY143" i="9"/>
  <c r="AX143" i="9"/>
  <c r="AW143" i="9"/>
  <c r="AV143" i="9"/>
  <c r="AU143" i="9"/>
  <c r="AT143" i="9"/>
  <c r="AS143" i="9"/>
  <c r="AR143" i="9"/>
  <c r="AQ143" i="9"/>
  <c r="AP143" i="9"/>
  <c r="AO143" i="9"/>
  <c r="AN143" i="9"/>
  <c r="AM143" i="9"/>
  <c r="AK143" i="9"/>
  <c r="AJ143" i="9"/>
  <c r="AI143" i="9"/>
  <c r="AH143" i="9"/>
  <c r="AF143" i="9"/>
  <c r="AD143" i="9"/>
  <c r="AC143" i="9"/>
  <c r="AB143" i="9"/>
  <c r="AA143" i="9"/>
  <c r="Z143" i="9"/>
  <c r="Y143" i="9"/>
  <c r="X143" i="9"/>
  <c r="W143" i="9"/>
  <c r="CM142" i="9"/>
  <c r="CL142" i="9"/>
  <c r="CK142" i="9"/>
  <c r="CJ142" i="9"/>
  <c r="CI142" i="9"/>
  <c r="CH142" i="9"/>
  <c r="CD142" i="9"/>
  <c r="CC142" i="9"/>
  <c r="CB142" i="9"/>
  <c r="CA142" i="9"/>
  <c r="BZ142" i="9"/>
  <c r="BY142" i="9"/>
  <c r="BX142" i="9"/>
  <c r="BW142" i="9"/>
  <c r="BV142" i="9"/>
  <c r="BU142" i="9"/>
  <c r="BT142" i="9"/>
  <c r="BS142" i="9"/>
  <c r="BR142" i="9"/>
  <c r="BQ142" i="9"/>
  <c r="BP142" i="9"/>
  <c r="BO142" i="9"/>
  <c r="BN142" i="9"/>
  <c r="BM142" i="9"/>
  <c r="BL142" i="9"/>
  <c r="BK142" i="9"/>
  <c r="BJ142" i="9"/>
  <c r="BI142" i="9"/>
  <c r="BH142" i="9"/>
  <c r="BG142" i="9"/>
  <c r="BF142" i="9"/>
  <c r="BE142" i="9"/>
  <c r="BD142" i="9"/>
  <c r="BC142" i="9"/>
  <c r="BB142" i="9"/>
  <c r="BA142" i="9"/>
  <c r="AZ142" i="9"/>
  <c r="AY142" i="9"/>
  <c r="AX142" i="9"/>
  <c r="AW142" i="9"/>
  <c r="AV142" i="9"/>
  <c r="AU142" i="9"/>
  <c r="AT142" i="9"/>
  <c r="AS142" i="9"/>
  <c r="AR142" i="9"/>
  <c r="AQ142" i="9"/>
  <c r="AP142" i="9"/>
  <c r="AO142" i="9"/>
  <c r="AN142" i="9"/>
  <c r="AM142" i="9"/>
  <c r="AK142" i="9"/>
  <c r="AJ142" i="9"/>
  <c r="AI142" i="9"/>
  <c r="AH142" i="9"/>
  <c r="AF142" i="9"/>
  <c r="AD142" i="9"/>
  <c r="AC142" i="9"/>
  <c r="AB142" i="9"/>
  <c r="AA142" i="9"/>
  <c r="Z142" i="9"/>
  <c r="Y142" i="9"/>
  <c r="X142" i="9"/>
  <c r="W142" i="9"/>
  <c r="CM141" i="9"/>
  <c r="CL141" i="9"/>
  <c r="CK141" i="9"/>
  <c r="CJ141" i="9"/>
  <c r="CI141" i="9"/>
  <c r="CH141" i="9"/>
  <c r="CF141" i="9"/>
  <c r="CD141" i="9"/>
  <c r="CC141" i="9"/>
  <c r="CB141" i="9"/>
  <c r="CA141" i="9"/>
  <c r="BZ141" i="9"/>
  <c r="BY141" i="9"/>
  <c r="BX141" i="9"/>
  <c r="BW141" i="9"/>
  <c r="BV141" i="9"/>
  <c r="BU141" i="9"/>
  <c r="BT141" i="9"/>
  <c r="BS141" i="9"/>
  <c r="BR141" i="9"/>
  <c r="BQ141" i="9"/>
  <c r="BP141" i="9"/>
  <c r="BO141" i="9"/>
  <c r="BN141" i="9"/>
  <c r="BM141" i="9"/>
  <c r="BL141" i="9"/>
  <c r="BK141" i="9"/>
  <c r="BJ141" i="9"/>
  <c r="BI141" i="9"/>
  <c r="BH141" i="9"/>
  <c r="BG141" i="9"/>
  <c r="BF141" i="9"/>
  <c r="BE141" i="9"/>
  <c r="BD141" i="9"/>
  <c r="BC141" i="9"/>
  <c r="BB141" i="9"/>
  <c r="BA141" i="9"/>
  <c r="AZ141" i="9"/>
  <c r="AY141" i="9"/>
  <c r="AX141" i="9"/>
  <c r="AW141" i="9"/>
  <c r="AV141" i="9"/>
  <c r="AU141" i="9"/>
  <c r="AT141" i="9"/>
  <c r="AS141" i="9"/>
  <c r="AR141" i="9"/>
  <c r="AQ141" i="9"/>
  <c r="AP141" i="9"/>
  <c r="AO141" i="9"/>
  <c r="AN141" i="9"/>
  <c r="AM141" i="9"/>
  <c r="AK141" i="9"/>
  <c r="AJ141" i="9"/>
  <c r="AI141" i="9"/>
  <c r="AH141" i="9"/>
  <c r="AF141" i="9"/>
  <c r="AD141" i="9"/>
  <c r="AC141" i="9"/>
  <c r="AB141" i="9"/>
  <c r="AA141" i="9"/>
  <c r="Z141" i="9"/>
  <c r="Y141" i="9"/>
  <c r="X141" i="9"/>
  <c r="W141" i="9"/>
  <c r="CM140" i="9"/>
  <c r="CL140" i="9"/>
  <c r="CK140" i="9"/>
  <c r="CJ140" i="9"/>
  <c r="CI140" i="9"/>
  <c r="CH140" i="9"/>
  <c r="CF140" i="9"/>
  <c r="CD140" i="9"/>
  <c r="CC140" i="9"/>
  <c r="CB140" i="9"/>
  <c r="CA140" i="9"/>
  <c r="BZ140" i="9"/>
  <c r="BY140" i="9"/>
  <c r="BX140" i="9"/>
  <c r="BW140" i="9"/>
  <c r="BV140" i="9"/>
  <c r="BU140" i="9"/>
  <c r="BT140" i="9"/>
  <c r="BS140" i="9"/>
  <c r="BR140" i="9"/>
  <c r="BQ140" i="9"/>
  <c r="BP140" i="9"/>
  <c r="BO140" i="9"/>
  <c r="BN140" i="9"/>
  <c r="BM140" i="9"/>
  <c r="BL140" i="9"/>
  <c r="BJ140" i="9"/>
  <c r="BI140" i="9"/>
  <c r="BH140" i="9"/>
  <c r="BG140" i="9"/>
  <c r="BF140" i="9"/>
  <c r="BE140" i="9"/>
  <c r="BD140" i="9"/>
  <c r="BC140" i="9"/>
  <c r="BB140" i="9"/>
  <c r="BA140" i="9"/>
  <c r="AZ140" i="9"/>
  <c r="AY140" i="9"/>
  <c r="AX140" i="9"/>
  <c r="AW140" i="9"/>
  <c r="AV140" i="9"/>
  <c r="AU140" i="9"/>
  <c r="AT140" i="9"/>
  <c r="AS140" i="9"/>
  <c r="AR140" i="9"/>
  <c r="AQ140" i="9"/>
  <c r="AP140" i="9"/>
  <c r="AO140" i="9"/>
  <c r="AN140" i="9"/>
  <c r="AM140" i="9"/>
  <c r="AK140" i="9"/>
  <c r="AJ140" i="9"/>
  <c r="AI140" i="9"/>
  <c r="AH140" i="9"/>
  <c r="AF140" i="9"/>
  <c r="AD140" i="9"/>
  <c r="AC140" i="9"/>
  <c r="AB140" i="9"/>
  <c r="AA140" i="9"/>
  <c r="Z140" i="9"/>
  <c r="Y140" i="9"/>
  <c r="X140" i="9"/>
  <c r="W140" i="9"/>
  <c r="CM139" i="9"/>
  <c r="CL139" i="9"/>
  <c r="CK139" i="9"/>
  <c r="CJ139" i="9"/>
  <c r="CI139" i="9"/>
  <c r="CH139" i="9"/>
  <c r="CF139" i="9"/>
  <c r="CD139" i="9"/>
  <c r="CC139" i="9"/>
  <c r="CB139" i="9"/>
  <c r="CA139" i="9"/>
  <c r="BZ139" i="9"/>
  <c r="BY139" i="9"/>
  <c r="BX139" i="9"/>
  <c r="BW139" i="9"/>
  <c r="BV139" i="9"/>
  <c r="BU139" i="9"/>
  <c r="BT139" i="9"/>
  <c r="BS139" i="9"/>
  <c r="BR139" i="9"/>
  <c r="BQ139" i="9"/>
  <c r="BP139" i="9"/>
  <c r="BO139" i="9"/>
  <c r="BN139" i="9"/>
  <c r="BM139" i="9"/>
  <c r="BL139" i="9"/>
  <c r="BK139" i="9"/>
  <c r="BJ139" i="9"/>
  <c r="BI139" i="9"/>
  <c r="BH139" i="9"/>
  <c r="BG139" i="9"/>
  <c r="BF139" i="9"/>
  <c r="BE139" i="9"/>
  <c r="BD139" i="9"/>
  <c r="BC139" i="9"/>
  <c r="BB139" i="9"/>
  <c r="BA139" i="9"/>
  <c r="AZ139" i="9"/>
  <c r="AY139" i="9"/>
  <c r="AX139" i="9"/>
  <c r="AW139" i="9"/>
  <c r="AV139" i="9"/>
  <c r="AU139" i="9"/>
  <c r="AT139" i="9"/>
  <c r="AS139" i="9"/>
  <c r="AR139" i="9"/>
  <c r="AQ139" i="9"/>
  <c r="AP139" i="9"/>
  <c r="AO139" i="9"/>
  <c r="AN139" i="9"/>
  <c r="AM139" i="9"/>
  <c r="AK139" i="9"/>
  <c r="AJ139" i="9"/>
  <c r="AI139" i="9"/>
  <c r="AH139" i="9"/>
  <c r="AF139" i="9"/>
  <c r="AD139" i="9"/>
  <c r="AC139" i="9"/>
  <c r="AB139" i="9"/>
  <c r="AA139" i="9"/>
  <c r="Z139" i="9"/>
  <c r="Y139" i="9"/>
  <c r="X139" i="9"/>
  <c r="W139" i="9"/>
  <c r="CM138" i="9"/>
  <c r="CL138" i="9"/>
  <c r="CK138" i="9"/>
  <c r="CJ138" i="9"/>
  <c r="CI138" i="9"/>
  <c r="CH138" i="9"/>
  <c r="CF138" i="9"/>
  <c r="CD138" i="9"/>
  <c r="CC138" i="9"/>
  <c r="CB138" i="9"/>
  <c r="CA138" i="9"/>
  <c r="BZ138" i="9"/>
  <c r="BY138" i="9"/>
  <c r="BX138" i="9"/>
  <c r="BW138" i="9"/>
  <c r="BV138" i="9"/>
  <c r="BU138" i="9"/>
  <c r="BT138" i="9"/>
  <c r="BS138" i="9"/>
  <c r="BR138" i="9"/>
  <c r="BQ138" i="9"/>
  <c r="BP138" i="9"/>
  <c r="BO138" i="9"/>
  <c r="BN138" i="9"/>
  <c r="BM138" i="9"/>
  <c r="BL138" i="9"/>
  <c r="BK138" i="9"/>
  <c r="BJ138" i="9"/>
  <c r="BI138" i="9"/>
  <c r="BH138" i="9"/>
  <c r="BG138" i="9"/>
  <c r="BF138" i="9"/>
  <c r="BE138" i="9"/>
  <c r="BD138" i="9"/>
  <c r="BC138" i="9"/>
  <c r="BB138" i="9"/>
  <c r="BA138" i="9"/>
  <c r="AZ138" i="9"/>
  <c r="AY138" i="9"/>
  <c r="AX138" i="9"/>
  <c r="AW138" i="9"/>
  <c r="AV138" i="9"/>
  <c r="AU138" i="9"/>
  <c r="AT138" i="9"/>
  <c r="AS138" i="9"/>
  <c r="AR138" i="9"/>
  <c r="AQ138" i="9"/>
  <c r="AP138" i="9"/>
  <c r="AO138" i="9"/>
  <c r="AN138" i="9"/>
  <c r="AM138" i="9"/>
  <c r="AK138" i="9"/>
  <c r="AJ138" i="9"/>
  <c r="AI138" i="9"/>
  <c r="AH138" i="9"/>
  <c r="AF138" i="9"/>
  <c r="AC138" i="9"/>
  <c r="AB138" i="9"/>
  <c r="AA138" i="9"/>
  <c r="Z138" i="9"/>
  <c r="Y138" i="9"/>
  <c r="X138" i="9"/>
  <c r="W138" i="9"/>
  <c r="CM137" i="9"/>
  <c r="CL137" i="9"/>
  <c r="CK137" i="9"/>
  <c r="CJ137" i="9"/>
  <c r="CI137" i="9"/>
  <c r="CH137" i="9"/>
  <c r="CD137" i="9"/>
  <c r="CC137" i="9"/>
  <c r="CB137" i="9"/>
  <c r="CA137" i="9"/>
  <c r="BZ137" i="9"/>
  <c r="BY137" i="9"/>
  <c r="BX137" i="9"/>
  <c r="BW137" i="9"/>
  <c r="BV137" i="9"/>
  <c r="BU137" i="9"/>
  <c r="BT137" i="9"/>
  <c r="BS137" i="9"/>
  <c r="BR137" i="9"/>
  <c r="BQ137" i="9"/>
  <c r="BP137" i="9"/>
  <c r="BO137" i="9"/>
  <c r="BN137" i="9"/>
  <c r="BM137" i="9"/>
  <c r="BL137" i="9"/>
  <c r="BJ137" i="9"/>
  <c r="BI137" i="9"/>
  <c r="BH137" i="9"/>
  <c r="BG137" i="9"/>
  <c r="BF137" i="9"/>
  <c r="BE137" i="9"/>
  <c r="BD137" i="9"/>
  <c r="BC137" i="9"/>
  <c r="BB137" i="9"/>
  <c r="BA137" i="9"/>
  <c r="AZ137" i="9"/>
  <c r="AY137" i="9"/>
  <c r="AX137" i="9"/>
  <c r="AW137" i="9"/>
  <c r="AV137" i="9"/>
  <c r="AU137" i="9"/>
  <c r="AT137" i="9"/>
  <c r="AS137" i="9"/>
  <c r="AR137" i="9"/>
  <c r="AQ137" i="9"/>
  <c r="AP137" i="9"/>
  <c r="AO137" i="9"/>
  <c r="AN137" i="9"/>
  <c r="AM137" i="9"/>
  <c r="AK137" i="9"/>
  <c r="AJ137" i="9"/>
  <c r="AI137" i="9"/>
  <c r="AH137" i="9"/>
  <c r="AD137" i="9"/>
  <c r="AC137" i="9"/>
  <c r="AB137" i="9"/>
  <c r="AA137" i="9"/>
  <c r="Z137" i="9"/>
  <c r="Y137" i="9"/>
  <c r="X137" i="9"/>
  <c r="W137" i="9"/>
  <c r="CM136" i="9"/>
  <c r="CL136" i="9"/>
  <c r="CK136" i="9"/>
  <c r="CJ136" i="9"/>
  <c r="CI136" i="9"/>
  <c r="CH136" i="9"/>
  <c r="CF136" i="9"/>
  <c r="CD136" i="9"/>
  <c r="CC136" i="9"/>
  <c r="CB136" i="9"/>
  <c r="CA136" i="9"/>
  <c r="BZ136" i="9"/>
  <c r="BY136" i="9"/>
  <c r="BX136" i="9"/>
  <c r="BW136" i="9"/>
  <c r="BV136" i="9"/>
  <c r="BU136" i="9"/>
  <c r="BT136" i="9"/>
  <c r="BS136" i="9"/>
  <c r="BR136" i="9"/>
  <c r="BQ136" i="9"/>
  <c r="BP136" i="9"/>
  <c r="BO136" i="9"/>
  <c r="BN136" i="9"/>
  <c r="BM136" i="9"/>
  <c r="BL136" i="9"/>
  <c r="BK136" i="9"/>
  <c r="BJ136" i="9"/>
  <c r="BI136" i="9"/>
  <c r="BH136" i="9"/>
  <c r="BG136" i="9"/>
  <c r="BF136" i="9"/>
  <c r="BE136" i="9"/>
  <c r="BD136" i="9"/>
  <c r="BC136" i="9"/>
  <c r="BB136" i="9"/>
  <c r="BA136" i="9"/>
  <c r="AZ136" i="9"/>
  <c r="AY136" i="9"/>
  <c r="AX136" i="9"/>
  <c r="AW136" i="9"/>
  <c r="AV136" i="9"/>
  <c r="AU136" i="9"/>
  <c r="AT136" i="9"/>
  <c r="AS136" i="9"/>
  <c r="AR136" i="9"/>
  <c r="AQ136" i="9"/>
  <c r="AP136" i="9"/>
  <c r="AO136" i="9"/>
  <c r="AN136" i="9"/>
  <c r="AM136" i="9"/>
  <c r="AK136" i="9"/>
  <c r="AJ136" i="9"/>
  <c r="AI136" i="9"/>
  <c r="AH136" i="9"/>
  <c r="AF136" i="9"/>
  <c r="AD136" i="9"/>
  <c r="AC136" i="9"/>
  <c r="AB136" i="9"/>
  <c r="AA136" i="9"/>
  <c r="Z136" i="9"/>
  <c r="Y136" i="9"/>
  <c r="X136" i="9"/>
  <c r="W136" i="9"/>
  <c r="CM135" i="9"/>
  <c r="CL135" i="9"/>
  <c r="CK135" i="9"/>
  <c r="CJ135" i="9"/>
  <c r="CI135" i="9"/>
  <c r="CH135" i="9"/>
  <c r="CF135" i="9"/>
  <c r="CD135" i="9"/>
  <c r="CC135" i="9"/>
  <c r="CB135" i="9"/>
  <c r="CA135" i="9"/>
  <c r="BZ135" i="9"/>
  <c r="BY135" i="9"/>
  <c r="BX135" i="9"/>
  <c r="BW135" i="9"/>
  <c r="BV135" i="9"/>
  <c r="BU135" i="9"/>
  <c r="BT135" i="9"/>
  <c r="BS135" i="9"/>
  <c r="BR135" i="9"/>
  <c r="BQ135" i="9"/>
  <c r="BP135" i="9"/>
  <c r="BO135" i="9"/>
  <c r="BN135" i="9"/>
  <c r="BM135" i="9"/>
  <c r="BL135" i="9"/>
  <c r="BK135" i="9"/>
  <c r="BJ135" i="9"/>
  <c r="BI135" i="9"/>
  <c r="BH135" i="9"/>
  <c r="BG135" i="9"/>
  <c r="BF135" i="9"/>
  <c r="BE135" i="9"/>
  <c r="BD135" i="9"/>
  <c r="BC135" i="9"/>
  <c r="BB135" i="9"/>
  <c r="BA135" i="9"/>
  <c r="AZ135" i="9"/>
  <c r="AY135" i="9"/>
  <c r="AX135" i="9"/>
  <c r="AW135" i="9"/>
  <c r="AV135" i="9"/>
  <c r="AU135" i="9"/>
  <c r="AT135" i="9"/>
  <c r="AS135" i="9"/>
  <c r="AR135" i="9"/>
  <c r="AQ135" i="9"/>
  <c r="AP135" i="9"/>
  <c r="AO135" i="9"/>
  <c r="AN135" i="9"/>
  <c r="AM135" i="9"/>
  <c r="AK135" i="9"/>
  <c r="AJ135" i="9"/>
  <c r="AI135" i="9"/>
  <c r="AH135" i="9"/>
  <c r="AF135" i="9"/>
  <c r="AD135" i="9"/>
  <c r="AC135" i="9"/>
  <c r="AB135" i="9"/>
  <c r="AA135" i="9"/>
  <c r="Z135" i="9"/>
  <c r="Y135" i="9"/>
  <c r="X135" i="9"/>
  <c r="W135" i="9"/>
  <c r="CM134" i="9"/>
  <c r="CL134" i="9"/>
  <c r="CK134" i="9"/>
  <c r="CJ134" i="9"/>
  <c r="CI134" i="9"/>
  <c r="CH134" i="9"/>
  <c r="CF134" i="9"/>
  <c r="CD134" i="9"/>
  <c r="CC134" i="9"/>
  <c r="CB134" i="9"/>
  <c r="CA134" i="9"/>
  <c r="BZ134" i="9"/>
  <c r="BY134" i="9"/>
  <c r="BX134" i="9"/>
  <c r="BW134" i="9"/>
  <c r="BV134" i="9"/>
  <c r="BU134" i="9"/>
  <c r="BT134" i="9"/>
  <c r="BS134" i="9"/>
  <c r="BR134" i="9"/>
  <c r="BQ134" i="9"/>
  <c r="BP134" i="9"/>
  <c r="BO134" i="9"/>
  <c r="BN134" i="9"/>
  <c r="BM134" i="9"/>
  <c r="BL134" i="9"/>
  <c r="BK134" i="9"/>
  <c r="BJ134" i="9"/>
  <c r="BI134" i="9"/>
  <c r="BH134" i="9"/>
  <c r="BG134" i="9"/>
  <c r="BF134" i="9"/>
  <c r="BE134" i="9"/>
  <c r="BD134" i="9"/>
  <c r="BC134" i="9"/>
  <c r="BB134" i="9"/>
  <c r="BA134" i="9"/>
  <c r="AZ134" i="9"/>
  <c r="AY134" i="9"/>
  <c r="AX134" i="9"/>
  <c r="AW134" i="9"/>
  <c r="AV134" i="9"/>
  <c r="AT134" i="9"/>
  <c r="AS134" i="9"/>
  <c r="AR134" i="9"/>
  <c r="AQ134" i="9"/>
  <c r="AP134" i="9"/>
  <c r="AO134" i="9"/>
  <c r="AN134" i="9"/>
  <c r="AM134" i="9"/>
  <c r="AK134" i="9"/>
  <c r="AJ134" i="9"/>
  <c r="AI134" i="9"/>
  <c r="AH134" i="9"/>
  <c r="AF134" i="9"/>
  <c r="AD134" i="9"/>
  <c r="AC134" i="9"/>
  <c r="AB134" i="9"/>
  <c r="AA134" i="9"/>
  <c r="Z134" i="9"/>
  <c r="Y134" i="9"/>
  <c r="X134" i="9"/>
  <c r="W134" i="9"/>
  <c r="CM133" i="9"/>
  <c r="CL133" i="9"/>
  <c r="CJ133" i="9"/>
  <c r="CI133" i="9"/>
  <c r="CH133" i="9"/>
  <c r="CF133" i="9"/>
  <c r="CD133" i="9"/>
  <c r="CC133" i="9"/>
  <c r="CB133" i="9"/>
  <c r="CA133" i="9"/>
  <c r="BZ133" i="9"/>
  <c r="BY133" i="9"/>
  <c r="BX133" i="9"/>
  <c r="BW133" i="9"/>
  <c r="BV133" i="9"/>
  <c r="BU133" i="9"/>
  <c r="BT133" i="9"/>
  <c r="BS133" i="9"/>
  <c r="BR133" i="9"/>
  <c r="BQ133" i="9"/>
  <c r="BP133" i="9"/>
  <c r="BO133" i="9"/>
  <c r="BN133" i="9"/>
  <c r="BM133" i="9"/>
  <c r="BL133" i="9"/>
  <c r="BK133" i="9"/>
  <c r="BJ133" i="9"/>
  <c r="BI133" i="9"/>
  <c r="BH133" i="9"/>
  <c r="BG133" i="9"/>
  <c r="BF133" i="9"/>
  <c r="BE133" i="9"/>
  <c r="BD133" i="9"/>
  <c r="BC133" i="9"/>
  <c r="BB133" i="9"/>
  <c r="BA133" i="9"/>
  <c r="AZ133" i="9"/>
  <c r="AY133" i="9"/>
  <c r="AX133" i="9"/>
  <c r="AW133" i="9"/>
  <c r="AV133" i="9"/>
  <c r="AU133" i="9"/>
  <c r="AT133" i="9"/>
  <c r="AS133" i="9"/>
  <c r="AR133" i="9"/>
  <c r="AQ133" i="9"/>
  <c r="AP133" i="9"/>
  <c r="AO133" i="9"/>
  <c r="AN133" i="9"/>
  <c r="AM133" i="9"/>
  <c r="AK133" i="9"/>
  <c r="AJ133" i="9"/>
  <c r="AI133" i="9"/>
  <c r="AH133" i="9"/>
  <c r="AF133" i="9"/>
  <c r="AD133" i="9"/>
  <c r="AC133" i="9"/>
  <c r="AB133" i="9"/>
  <c r="AA133" i="9"/>
  <c r="Z133" i="9"/>
  <c r="Y133" i="9"/>
  <c r="X133" i="9"/>
  <c r="W133" i="9"/>
  <c r="CM132" i="9"/>
  <c r="CL132" i="9"/>
  <c r="CK132" i="9"/>
  <c r="CJ132" i="9"/>
  <c r="CI132" i="9"/>
  <c r="CH132" i="9"/>
  <c r="CF132" i="9"/>
  <c r="CD132" i="9"/>
  <c r="CC132" i="9"/>
  <c r="CB132" i="9"/>
  <c r="CA132" i="9"/>
  <c r="BZ132" i="9"/>
  <c r="BY132" i="9"/>
  <c r="BX132" i="9"/>
  <c r="BW132" i="9"/>
  <c r="BV132" i="9"/>
  <c r="BU132" i="9"/>
  <c r="BT132" i="9"/>
  <c r="BS132" i="9"/>
  <c r="BR132" i="9"/>
  <c r="BQ132" i="9"/>
  <c r="BP132" i="9"/>
  <c r="BO132" i="9"/>
  <c r="BN132" i="9"/>
  <c r="BM132" i="9"/>
  <c r="BL132" i="9"/>
  <c r="BK132" i="9"/>
  <c r="BJ132" i="9"/>
  <c r="BI132" i="9"/>
  <c r="BH132" i="9"/>
  <c r="BG132" i="9"/>
  <c r="BF132" i="9"/>
  <c r="BE132" i="9"/>
  <c r="BD132" i="9"/>
  <c r="BC132" i="9"/>
  <c r="BB132" i="9"/>
  <c r="BA132" i="9"/>
  <c r="AZ132" i="9"/>
  <c r="AY132" i="9"/>
  <c r="AX132" i="9"/>
  <c r="AW132" i="9"/>
  <c r="AV132" i="9"/>
  <c r="AU132" i="9"/>
  <c r="AT132" i="9"/>
  <c r="AS132" i="9"/>
  <c r="AR132" i="9"/>
  <c r="AQ132" i="9"/>
  <c r="AP132" i="9"/>
  <c r="AO132" i="9"/>
  <c r="AN132" i="9"/>
  <c r="AM132" i="9"/>
  <c r="AK132" i="9"/>
  <c r="AJ132" i="9"/>
  <c r="AI132" i="9"/>
  <c r="AH132" i="9"/>
  <c r="AF132" i="9"/>
  <c r="AD132" i="9"/>
  <c r="AC132" i="9"/>
  <c r="AB132" i="9"/>
  <c r="AA132" i="9"/>
  <c r="Z132" i="9"/>
  <c r="Y132" i="9"/>
  <c r="X132" i="9"/>
  <c r="W132" i="9"/>
  <c r="CM131" i="9"/>
  <c r="CL131" i="9"/>
  <c r="CK131" i="9"/>
  <c r="CJ131" i="9"/>
  <c r="CI131" i="9"/>
  <c r="CH131" i="9"/>
  <c r="CF131" i="9"/>
  <c r="CD131" i="9"/>
  <c r="CC131" i="9"/>
  <c r="CB131" i="9"/>
  <c r="CA131" i="9"/>
  <c r="BZ131" i="9"/>
  <c r="BY131" i="9"/>
  <c r="BX131" i="9"/>
  <c r="BW131" i="9"/>
  <c r="BV131" i="9"/>
  <c r="BU131" i="9"/>
  <c r="BT131" i="9"/>
  <c r="BS131" i="9"/>
  <c r="BR131" i="9"/>
  <c r="BQ131" i="9"/>
  <c r="BP131" i="9"/>
  <c r="BO131" i="9"/>
  <c r="BN131" i="9"/>
  <c r="BM131" i="9"/>
  <c r="BL131" i="9"/>
  <c r="BK131" i="9"/>
  <c r="BJ131" i="9"/>
  <c r="BI131" i="9"/>
  <c r="BH131" i="9"/>
  <c r="BG131" i="9"/>
  <c r="BF131" i="9"/>
  <c r="BE131" i="9"/>
  <c r="BD131" i="9"/>
  <c r="BC131" i="9"/>
  <c r="BB131" i="9"/>
  <c r="BA131" i="9"/>
  <c r="AZ131" i="9"/>
  <c r="AY131" i="9"/>
  <c r="AX131" i="9"/>
  <c r="AW131" i="9"/>
  <c r="AV131" i="9"/>
  <c r="AU131" i="9"/>
  <c r="AT131" i="9"/>
  <c r="AS131" i="9"/>
  <c r="AR131" i="9"/>
  <c r="AQ131" i="9"/>
  <c r="AP131" i="9"/>
  <c r="AO131" i="9"/>
  <c r="AN131" i="9"/>
  <c r="AM131" i="9"/>
  <c r="AK131" i="9"/>
  <c r="AJ131" i="9"/>
  <c r="AI131" i="9"/>
  <c r="AH131" i="9"/>
  <c r="AF131" i="9"/>
  <c r="AD131" i="9"/>
  <c r="AC131" i="9"/>
  <c r="AB131" i="9"/>
  <c r="AA131" i="9"/>
  <c r="Z131" i="9"/>
  <c r="Y131" i="9"/>
  <c r="X131" i="9"/>
  <c r="W131" i="9"/>
  <c r="CM130" i="9"/>
  <c r="CL130" i="9"/>
  <c r="CK130" i="9"/>
  <c r="CJ130" i="9"/>
  <c r="CI130" i="9"/>
  <c r="CH130" i="9"/>
  <c r="CF130" i="9"/>
  <c r="CD130" i="9"/>
  <c r="CC130" i="9"/>
  <c r="CB130" i="9"/>
  <c r="CA130" i="9"/>
  <c r="BZ130" i="9"/>
  <c r="BY130" i="9"/>
  <c r="BX130" i="9"/>
  <c r="BW130" i="9"/>
  <c r="BV130" i="9"/>
  <c r="BU130" i="9"/>
  <c r="BT130" i="9"/>
  <c r="BS130" i="9"/>
  <c r="BR130" i="9"/>
  <c r="BQ130" i="9"/>
  <c r="BP130" i="9"/>
  <c r="BO130" i="9"/>
  <c r="BN130" i="9"/>
  <c r="BM130" i="9"/>
  <c r="BL130" i="9"/>
  <c r="BK130" i="9"/>
  <c r="BJ130" i="9"/>
  <c r="BI130" i="9"/>
  <c r="BH130" i="9"/>
  <c r="BG130" i="9"/>
  <c r="BF130" i="9"/>
  <c r="BE130" i="9"/>
  <c r="BD130" i="9"/>
  <c r="BC130" i="9"/>
  <c r="BB130" i="9"/>
  <c r="BA130" i="9"/>
  <c r="AZ130" i="9"/>
  <c r="AY130" i="9"/>
  <c r="AX130" i="9"/>
  <c r="AW130" i="9"/>
  <c r="AV130" i="9"/>
  <c r="AU130" i="9"/>
  <c r="AT130" i="9"/>
  <c r="AS130" i="9"/>
  <c r="AR130" i="9"/>
  <c r="AQ130" i="9"/>
  <c r="AP130" i="9"/>
  <c r="AO130" i="9"/>
  <c r="AN130" i="9"/>
  <c r="AM130" i="9"/>
  <c r="AK130" i="9"/>
  <c r="AJ130" i="9"/>
  <c r="AI130" i="9"/>
  <c r="AH130" i="9"/>
  <c r="AF130" i="9"/>
  <c r="AD130" i="9"/>
  <c r="AC130" i="9"/>
  <c r="AB130" i="9"/>
  <c r="AA130" i="9"/>
  <c r="Z130" i="9"/>
  <c r="Y130" i="9"/>
  <c r="X130" i="9"/>
  <c r="W130" i="9"/>
  <c r="CM129" i="9"/>
  <c r="CL129" i="9"/>
  <c r="CK129" i="9"/>
  <c r="CJ129" i="9"/>
  <c r="CI129" i="9"/>
  <c r="CH129" i="9"/>
  <c r="CF129" i="9"/>
  <c r="CD129" i="9"/>
  <c r="CC129" i="9"/>
  <c r="CB129" i="9"/>
  <c r="CA129" i="9"/>
  <c r="BZ129" i="9"/>
  <c r="BY129" i="9"/>
  <c r="BX129" i="9"/>
  <c r="BW129" i="9"/>
  <c r="BV129" i="9"/>
  <c r="BU129" i="9"/>
  <c r="BT129" i="9"/>
  <c r="BS129" i="9"/>
  <c r="BR129" i="9"/>
  <c r="BQ129" i="9"/>
  <c r="BP129" i="9"/>
  <c r="BO129" i="9"/>
  <c r="BN129" i="9"/>
  <c r="BM129" i="9"/>
  <c r="BL129" i="9"/>
  <c r="BK129" i="9"/>
  <c r="BJ129" i="9"/>
  <c r="BI129" i="9"/>
  <c r="BH129" i="9"/>
  <c r="BG129" i="9"/>
  <c r="BF129" i="9"/>
  <c r="BE129" i="9"/>
  <c r="BD129" i="9"/>
  <c r="BC129" i="9"/>
  <c r="BB129" i="9"/>
  <c r="BA129" i="9"/>
  <c r="AZ129" i="9"/>
  <c r="AY129" i="9"/>
  <c r="AX129" i="9"/>
  <c r="AW129" i="9"/>
  <c r="AV129" i="9"/>
  <c r="AU129" i="9"/>
  <c r="AT129" i="9"/>
  <c r="AS129" i="9"/>
  <c r="AR129" i="9"/>
  <c r="AQ129" i="9"/>
  <c r="AP129" i="9"/>
  <c r="AO129" i="9"/>
  <c r="AN129" i="9"/>
  <c r="AM129" i="9"/>
  <c r="AK129" i="9"/>
  <c r="AJ129" i="9"/>
  <c r="AI129" i="9"/>
  <c r="AH129" i="9"/>
  <c r="AF129" i="9"/>
  <c r="AD129" i="9"/>
  <c r="AC129" i="9"/>
  <c r="AB129" i="9"/>
  <c r="AA129" i="9"/>
  <c r="Z129" i="9"/>
  <c r="Y129" i="9"/>
  <c r="X129" i="9"/>
  <c r="W129" i="9"/>
  <c r="CM128" i="9"/>
  <c r="CL128" i="9"/>
  <c r="CK128" i="9"/>
  <c r="CJ128" i="9"/>
  <c r="CI128" i="9"/>
  <c r="CH128" i="9"/>
  <c r="CF128" i="9"/>
  <c r="CD128" i="9"/>
  <c r="CC128" i="9"/>
  <c r="CB128" i="9"/>
  <c r="CA128" i="9"/>
  <c r="BZ128" i="9"/>
  <c r="BY128" i="9"/>
  <c r="BX128" i="9"/>
  <c r="BW128" i="9"/>
  <c r="BV128" i="9"/>
  <c r="BU128" i="9"/>
  <c r="BT128" i="9"/>
  <c r="BS128" i="9"/>
  <c r="BR128" i="9"/>
  <c r="BQ128" i="9"/>
  <c r="BP128" i="9"/>
  <c r="BO128" i="9"/>
  <c r="BN128" i="9"/>
  <c r="BM128" i="9"/>
  <c r="BL128" i="9"/>
  <c r="BK128" i="9"/>
  <c r="BJ128" i="9"/>
  <c r="BI128" i="9"/>
  <c r="BH128" i="9"/>
  <c r="BG128" i="9"/>
  <c r="BF128" i="9"/>
  <c r="BE128" i="9"/>
  <c r="BD128" i="9"/>
  <c r="BC128" i="9"/>
  <c r="BB128" i="9"/>
  <c r="BA128" i="9"/>
  <c r="AZ128" i="9"/>
  <c r="AY128" i="9"/>
  <c r="AX128" i="9"/>
  <c r="AW128" i="9"/>
  <c r="AV128" i="9"/>
  <c r="AU128" i="9"/>
  <c r="AT128" i="9"/>
  <c r="AS128" i="9"/>
  <c r="AR128" i="9"/>
  <c r="AQ128" i="9"/>
  <c r="AP128" i="9"/>
  <c r="AO128" i="9"/>
  <c r="AN128" i="9"/>
  <c r="AM128" i="9"/>
  <c r="AK128" i="9"/>
  <c r="AJ128" i="9"/>
  <c r="AI128" i="9"/>
  <c r="AH128" i="9"/>
  <c r="AF128" i="9"/>
  <c r="AD128" i="9"/>
  <c r="AC128" i="9"/>
  <c r="AB128" i="9"/>
  <c r="AA128" i="9"/>
  <c r="Z128" i="9"/>
  <c r="Y128" i="9"/>
  <c r="X128" i="9"/>
  <c r="W128" i="9"/>
  <c r="CM127" i="9"/>
  <c r="CL127" i="9"/>
  <c r="CK127" i="9"/>
  <c r="CJ127" i="9"/>
  <c r="CI127" i="9"/>
  <c r="CH127" i="9"/>
  <c r="CF127" i="9"/>
  <c r="CD127" i="9"/>
  <c r="CC127" i="9"/>
  <c r="CB127" i="9"/>
  <c r="CA127" i="9"/>
  <c r="BZ127" i="9"/>
  <c r="BY127" i="9"/>
  <c r="BX127" i="9"/>
  <c r="BW127" i="9"/>
  <c r="BV127" i="9"/>
  <c r="BU127" i="9"/>
  <c r="BT127" i="9"/>
  <c r="BS127" i="9"/>
  <c r="BR127" i="9"/>
  <c r="BQ127" i="9"/>
  <c r="BP127" i="9"/>
  <c r="BO127" i="9"/>
  <c r="BN127" i="9"/>
  <c r="BM127" i="9"/>
  <c r="BL127" i="9"/>
  <c r="BK127" i="9"/>
  <c r="BJ127" i="9"/>
  <c r="BI127" i="9"/>
  <c r="BH127" i="9"/>
  <c r="BG127" i="9"/>
  <c r="BF127" i="9"/>
  <c r="BE127" i="9"/>
  <c r="BD127" i="9"/>
  <c r="BC127" i="9"/>
  <c r="BB127" i="9"/>
  <c r="BA127" i="9"/>
  <c r="AZ127" i="9"/>
  <c r="AY127" i="9"/>
  <c r="AX127" i="9"/>
  <c r="AW127" i="9"/>
  <c r="AV127" i="9"/>
  <c r="AU127" i="9"/>
  <c r="AT127" i="9"/>
  <c r="AS127" i="9"/>
  <c r="AR127" i="9"/>
  <c r="AQ127" i="9"/>
  <c r="AP127" i="9"/>
  <c r="AO127" i="9"/>
  <c r="AN127" i="9"/>
  <c r="AM127" i="9"/>
  <c r="AK127" i="9"/>
  <c r="AJ127" i="9"/>
  <c r="AI127" i="9"/>
  <c r="AH127" i="9"/>
  <c r="AF127" i="9"/>
  <c r="AD127" i="9"/>
  <c r="AC127" i="9"/>
  <c r="AB127" i="9"/>
  <c r="AA127" i="9"/>
  <c r="Z127" i="9"/>
  <c r="Y127" i="9"/>
  <c r="X127" i="9"/>
  <c r="W127" i="9"/>
  <c r="CM126" i="9"/>
  <c r="CL126" i="9"/>
  <c r="CK126" i="9"/>
  <c r="CJ126" i="9"/>
  <c r="CI126" i="9"/>
  <c r="CH126" i="9"/>
  <c r="CF126" i="9"/>
  <c r="CD126" i="9"/>
  <c r="CC126" i="9"/>
  <c r="CB126" i="9"/>
  <c r="CA126" i="9"/>
  <c r="BZ126" i="9"/>
  <c r="BY126" i="9"/>
  <c r="BX126" i="9"/>
  <c r="BW126" i="9"/>
  <c r="BV126" i="9"/>
  <c r="BU126" i="9"/>
  <c r="BT126" i="9"/>
  <c r="BS126" i="9"/>
  <c r="BR126" i="9"/>
  <c r="BQ126" i="9"/>
  <c r="BP126" i="9"/>
  <c r="BO126" i="9"/>
  <c r="BN126" i="9"/>
  <c r="BM126" i="9"/>
  <c r="BL126" i="9"/>
  <c r="BK126" i="9"/>
  <c r="BJ126" i="9"/>
  <c r="BI126" i="9"/>
  <c r="BH126" i="9"/>
  <c r="BG126" i="9"/>
  <c r="BF126" i="9"/>
  <c r="BE126" i="9"/>
  <c r="BD126" i="9"/>
  <c r="BC126" i="9"/>
  <c r="BB126" i="9"/>
  <c r="BA126" i="9"/>
  <c r="AZ126" i="9"/>
  <c r="AY126" i="9"/>
  <c r="AX126" i="9"/>
  <c r="AW126" i="9"/>
  <c r="AV126" i="9"/>
  <c r="AU126" i="9"/>
  <c r="AT126" i="9"/>
  <c r="AS126" i="9"/>
  <c r="AR126" i="9"/>
  <c r="AQ126" i="9"/>
  <c r="AP126" i="9"/>
  <c r="AO126" i="9"/>
  <c r="AN126" i="9"/>
  <c r="AM126" i="9"/>
  <c r="AK126" i="9"/>
  <c r="AJ126" i="9"/>
  <c r="AI126" i="9"/>
  <c r="AH126" i="9"/>
  <c r="AF126" i="9"/>
  <c r="AD126" i="9"/>
  <c r="AC126" i="9"/>
  <c r="AB126" i="9"/>
  <c r="AA126" i="9"/>
  <c r="Z126" i="9"/>
  <c r="Y126" i="9"/>
  <c r="X126" i="9"/>
  <c r="W126" i="9"/>
  <c r="CM125" i="9"/>
  <c r="CL125" i="9"/>
  <c r="CK125" i="9"/>
  <c r="CJ125" i="9"/>
  <c r="CI125" i="9"/>
  <c r="CH125" i="9"/>
  <c r="CF125" i="9"/>
  <c r="CD125" i="9"/>
  <c r="CC125" i="9"/>
  <c r="CB125" i="9"/>
  <c r="CA125" i="9"/>
  <c r="BZ125" i="9"/>
  <c r="BY125" i="9"/>
  <c r="BX125" i="9"/>
  <c r="BW125" i="9"/>
  <c r="BV125" i="9"/>
  <c r="BU125" i="9"/>
  <c r="BT125" i="9"/>
  <c r="BS125" i="9"/>
  <c r="BR125" i="9"/>
  <c r="BQ125" i="9"/>
  <c r="BP125" i="9"/>
  <c r="BO125" i="9"/>
  <c r="BN125" i="9"/>
  <c r="BM125" i="9"/>
  <c r="BL125" i="9"/>
  <c r="BK125" i="9"/>
  <c r="BJ125" i="9"/>
  <c r="BI125" i="9"/>
  <c r="BH125" i="9"/>
  <c r="BG125" i="9"/>
  <c r="BF125" i="9"/>
  <c r="BE125" i="9"/>
  <c r="BD125" i="9"/>
  <c r="BC125" i="9"/>
  <c r="BB125" i="9"/>
  <c r="BA125" i="9"/>
  <c r="AZ125" i="9"/>
  <c r="AY125" i="9"/>
  <c r="AX125" i="9"/>
  <c r="AW125" i="9"/>
  <c r="AV125" i="9"/>
  <c r="AU125" i="9"/>
  <c r="AS125" i="9"/>
  <c r="AR125" i="9"/>
  <c r="AQ125" i="9"/>
  <c r="AP125" i="9"/>
  <c r="AO125" i="9"/>
  <c r="AN125" i="9"/>
  <c r="AM125" i="9"/>
  <c r="AK125" i="9"/>
  <c r="AJ125" i="9"/>
  <c r="AI125" i="9"/>
  <c r="AH125" i="9"/>
  <c r="AF125" i="9"/>
  <c r="AD125" i="9"/>
  <c r="AC125" i="9"/>
  <c r="AB125" i="9"/>
  <c r="AA125" i="9"/>
  <c r="Z125" i="9"/>
  <c r="Y125" i="9"/>
  <c r="X125" i="9"/>
  <c r="W125" i="9"/>
  <c r="CM124" i="9"/>
  <c r="CL124" i="9"/>
  <c r="CK124" i="9"/>
  <c r="CJ124" i="9"/>
  <c r="CI124" i="9"/>
  <c r="CH124" i="9"/>
  <c r="CF124" i="9"/>
  <c r="CC124" i="9"/>
  <c r="CB124" i="9"/>
  <c r="CA124" i="9"/>
  <c r="BZ124" i="9"/>
  <c r="BY124" i="9"/>
  <c r="BX124" i="9"/>
  <c r="BW124" i="9"/>
  <c r="BV124" i="9"/>
  <c r="BU124" i="9"/>
  <c r="BT124" i="9"/>
  <c r="BS124" i="9"/>
  <c r="BR124" i="9"/>
  <c r="BQ124" i="9"/>
  <c r="BP124" i="9"/>
  <c r="BO124" i="9"/>
  <c r="BN124" i="9"/>
  <c r="BM124" i="9"/>
  <c r="BL124" i="9"/>
  <c r="BK124" i="9"/>
  <c r="BJ124" i="9"/>
  <c r="BI124" i="9"/>
  <c r="BH124" i="9"/>
  <c r="BG124" i="9"/>
  <c r="BF124" i="9"/>
  <c r="BE124" i="9"/>
  <c r="BD124" i="9"/>
  <c r="BC124" i="9"/>
  <c r="BB124" i="9"/>
  <c r="BA124" i="9"/>
  <c r="AZ124" i="9"/>
  <c r="AY124" i="9"/>
  <c r="AX124" i="9"/>
  <c r="AW124" i="9"/>
  <c r="AV124" i="9"/>
  <c r="AU124" i="9"/>
  <c r="AT124" i="9"/>
  <c r="AS124" i="9"/>
  <c r="AR124" i="9"/>
  <c r="AQ124" i="9"/>
  <c r="AP124" i="9"/>
  <c r="AO124" i="9"/>
  <c r="AN124" i="9"/>
  <c r="AM124" i="9"/>
  <c r="AK124" i="9"/>
  <c r="AJ124" i="9"/>
  <c r="AI124" i="9"/>
  <c r="AF124" i="9"/>
  <c r="AD124" i="9"/>
  <c r="AC124" i="9"/>
  <c r="AB124" i="9"/>
  <c r="AA124" i="9"/>
  <c r="Z124" i="9"/>
  <c r="Y124" i="9"/>
  <c r="X124" i="9"/>
  <c r="W124" i="9"/>
  <c r="CM123" i="9"/>
  <c r="CL123" i="9"/>
  <c r="CK123" i="9"/>
  <c r="CJ123" i="9"/>
  <c r="CI123" i="9"/>
  <c r="CH123" i="9"/>
  <c r="CF123" i="9"/>
  <c r="CD123" i="9"/>
  <c r="CC123" i="9"/>
  <c r="CB123" i="9"/>
  <c r="CA123" i="9"/>
  <c r="BZ123" i="9"/>
  <c r="BY123" i="9"/>
  <c r="BX123" i="9"/>
  <c r="BW123" i="9"/>
  <c r="BV123" i="9"/>
  <c r="BU123" i="9"/>
  <c r="BT123" i="9"/>
  <c r="BS123" i="9"/>
  <c r="BR123" i="9"/>
  <c r="BQ123" i="9"/>
  <c r="BP123" i="9"/>
  <c r="BO123" i="9"/>
  <c r="BN123" i="9"/>
  <c r="BM123" i="9"/>
  <c r="BL123" i="9"/>
  <c r="BK123" i="9"/>
  <c r="BJ123" i="9"/>
  <c r="BI123" i="9"/>
  <c r="BH123" i="9"/>
  <c r="BG123" i="9"/>
  <c r="BF123" i="9"/>
  <c r="BE123" i="9"/>
  <c r="BD123" i="9"/>
  <c r="BC123" i="9"/>
  <c r="BB123" i="9"/>
  <c r="BA123" i="9"/>
  <c r="AZ123" i="9"/>
  <c r="AY123" i="9"/>
  <c r="AX123" i="9"/>
  <c r="AW123" i="9"/>
  <c r="AV123" i="9"/>
  <c r="AU123" i="9"/>
  <c r="AT123" i="9"/>
  <c r="AS123" i="9"/>
  <c r="AR123" i="9"/>
  <c r="AQ123" i="9"/>
  <c r="AP123" i="9"/>
  <c r="AO123" i="9"/>
  <c r="AN123" i="9"/>
  <c r="AM123" i="9"/>
  <c r="AK123" i="9"/>
  <c r="AJ123" i="9"/>
  <c r="AI123" i="9"/>
  <c r="AF123" i="9"/>
  <c r="AD123" i="9"/>
  <c r="AC123" i="9"/>
  <c r="AB123" i="9"/>
  <c r="AA123" i="9"/>
  <c r="Z123" i="9"/>
  <c r="Y123" i="9"/>
  <c r="X123" i="9"/>
  <c r="W123" i="9"/>
  <c r="CM122" i="9"/>
  <c r="CL122" i="9"/>
  <c r="CK122" i="9"/>
  <c r="CJ122" i="9"/>
  <c r="CI122" i="9"/>
  <c r="CH122" i="9"/>
  <c r="CF122" i="9"/>
  <c r="CD122" i="9"/>
  <c r="CC122" i="9"/>
  <c r="CB122" i="9"/>
  <c r="CA122" i="9"/>
  <c r="BZ122" i="9"/>
  <c r="BY122" i="9"/>
  <c r="BX122" i="9"/>
  <c r="BW122" i="9"/>
  <c r="BV122" i="9"/>
  <c r="BU122" i="9"/>
  <c r="BT122" i="9"/>
  <c r="BS122" i="9"/>
  <c r="BR122" i="9"/>
  <c r="BQ122" i="9"/>
  <c r="BP122" i="9"/>
  <c r="BO122" i="9"/>
  <c r="BN122" i="9"/>
  <c r="BM122" i="9"/>
  <c r="BL122" i="9"/>
  <c r="BK122" i="9"/>
  <c r="BJ122" i="9"/>
  <c r="BI122" i="9"/>
  <c r="BH122" i="9"/>
  <c r="BG122" i="9"/>
  <c r="BF122" i="9"/>
  <c r="BE122" i="9"/>
  <c r="BD122" i="9"/>
  <c r="BC122" i="9"/>
  <c r="BB122" i="9"/>
  <c r="BA122" i="9"/>
  <c r="AZ122" i="9"/>
  <c r="AY122" i="9"/>
  <c r="AX122" i="9"/>
  <c r="AW122" i="9"/>
  <c r="AV122" i="9"/>
  <c r="AU122" i="9"/>
  <c r="AT122" i="9"/>
  <c r="AS122" i="9"/>
  <c r="AR122" i="9"/>
  <c r="AQ122" i="9"/>
  <c r="AP122" i="9"/>
  <c r="AO122" i="9"/>
  <c r="AN122" i="9"/>
  <c r="AM122" i="9"/>
  <c r="AK122" i="9"/>
  <c r="AJ122" i="9"/>
  <c r="AI122" i="9"/>
  <c r="AF122" i="9"/>
  <c r="AD122" i="9"/>
  <c r="AC122" i="9"/>
  <c r="AB122" i="9"/>
  <c r="AA122" i="9"/>
  <c r="Z122" i="9"/>
  <c r="Y122" i="9"/>
  <c r="X122" i="9"/>
  <c r="W122" i="9"/>
  <c r="CM121" i="9"/>
  <c r="CL121" i="9"/>
  <c r="CK121" i="9"/>
  <c r="CJ121" i="9"/>
  <c r="CI121" i="9"/>
  <c r="CH121" i="9"/>
  <c r="CF121" i="9"/>
  <c r="CD121" i="9"/>
  <c r="CC121" i="9"/>
  <c r="CB121" i="9"/>
  <c r="CA121" i="9"/>
  <c r="BZ121" i="9"/>
  <c r="BY121" i="9"/>
  <c r="BX121" i="9"/>
  <c r="BW121" i="9"/>
  <c r="BV121" i="9"/>
  <c r="BU121" i="9"/>
  <c r="BT121" i="9"/>
  <c r="BS121" i="9"/>
  <c r="BR121" i="9"/>
  <c r="BQ121" i="9"/>
  <c r="BP121" i="9"/>
  <c r="BO121" i="9"/>
  <c r="BN121" i="9"/>
  <c r="BM121" i="9"/>
  <c r="BL121" i="9"/>
  <c r="BK121" i="9"/>
  <c r="BJ121" i="9"/>
  <c r="BI121" i="9"/>
  <c r="BH121" i="9"/>
  <c r="BG121" i="9"/>
  <c r="BF121" i="9"/>
  <c r="BE121" i="9"/>
  <c r="BD121" i="9"/>
  <c r="BC121" i="9"/>
  <c r="BB121" i="9"/>
  <c r="BA121" i="9"/>
  <c r="AZ121" i="9"/>
  <c r="AY121" i="9"/>
  <c r="AX121" i="9"/>
  <c r="AW121" i="9"/>
  <c r="AV121" i="9"/>
  <c r="AU121" i="9"/>
  <c r="AT121" i="9"/>
  <c r="AS121" i="9"/>
  <c r="AR121" i="9"/>
  <c r="AQ121" i="9"/>
  <c r="AP121" i="9"/>
  <c r="AO121" i="9"/>
  <c r="AN121" i="9"/>
  <c r="AM121" i="9"/>
  <c r="AK121" i="9"/>
  <c r="AJ121" i="9"/>
  <c r="AI121" i="9"/>
  <c r="AF121" i="9"/>
  <c r="AD121" i="9"/>
  <c r="AC121" i="9"/>
  <c r="AB121" i="9"/>
  <c r="AA121" i="9"/>
  <c r="Z121" i="9"/>
  <c r="Y121" i="9"/>
  <c r="X121" i="9"/>
  <c r="W121" i="9"/>
  <c r="CM120" i="9"/>
  <c r="CL120" i="9"/>
  <c r="CK120" i="9"/>
  <c r="CJ120" i="9"/>
  <c r="CI120" i="9"/>
  <c r="CH120" i="9"/>
  <c r="CF120" i="9"/>
  <c r="CD120" i="9"/>
  <c r="CC120" i="9"/>
  <c r="CB120" i="9"/>
  <c r="CA120" i="9"/>
  <c r="BZ120" i="9"/>
  <c r="BY120" i="9"/>
  <c r="BX120" i="9"/>
  <c r="BW120" i="9"/>
  <c r="BV120" i="9"/>
  <c r="BU120" i="9"/>
  <c r="BT120" i="9"/>
  <c r="BS120" i="9"/>
  <c r="BR120" i="9"/>
  <c r="BQ120" i="9"/>
  <c r="BP120" i="9"/>
  <c r="BO120" i="9"/>
  <c r="BN120" i="9"/>
  <c r="BM120" i="9"/>
  <c r="BL120" i="9"/>
  <c r="BK120" i="9"/>
  <c r="BJ120" i="9"/>
  <c r="BI120" i="9"/>
  <c r="BH120" i="9"/>
  <c r="BG120" i="9"/>
  <c r="BF120" i="9"/>
  <c r="BE120" i="9"/>
  <c r="BD120" i="9"/>
  <c r="BC120" i="9"/>
  <c r="BB120" i="9"/>
  <c r="BA120" i="9"/>
  <c r="AZ120" i="9"/>
  <c r="AY120" i="9"/>
  <c r="AX120" i="9"/>
  <c r="AW120" i="9"/>
  <c r="AV120" i="9"/>
  <c r="AU120" i="9"/>
  <c r="AT120" i="9"/>
  <c r="AS120" i="9"/>
  <c r="AR120" i="9"/>
  <c r="AQ120" i="9"/>
  <c r="AP120" i="9"/>
  <c r="AO120" i="9"/>
  <c r="AN120" i="9"/>
  <c r="AM120" i="9"/>
  <c r="AK120" i="9"/>
  <c r="AJ120" i="9"/>
  <c r="AI120" i="9"/>
  <c r="AF120" i="9"/>
  <c r="AD120" i="9"/>
  <c r="AC120" i="9"/>
  <c r="AB120" i="9"/>
  <c r="AA120" i="9"/>
  <c r="Z120" i="9"/>
  <c r="Y120" i="9"/>
  <c r="X120" i="9"/>
  <c r="W120" i="9"/>
  <c r="CM119" i="9"/>
  <c r="CL119" i="9"/>
  <c r="CK119" i="9"/>
  <c r="CJ119" i="9"/>
  <c r="CI119" i="9"/>
  <c r="CH119" i="9"/>
  <c r="CF119" i="9"/>
  <c r="CD119" i="9"/>
  <c r="CC119" i="9"/>
  <c r="CB119" i="9"/>
  <c r="CA119" i="9"/>
  <c r="BZ119" i="9"/>
  <c r="BY119" i="9"/>
  <c r="BX119" i="9"/>
  <c r="BW119" i="9"/>
  <c r="BV119" i="9"/>
  <c r="BU119" i="9"/>
  <c r="BT119" i="9"/>
  <c r="BS119" i="9"/>
  <c r="BR119" i="9"/>
  <c r="BQ119" i="9"/>
  <c r="BP119" i="9"/>
  <c r="BO119" i="9"/>
  <c r="BN119" i="9"/>
  <c r="BM119" i="9"/>
  <c r="BL119" i="9"/>
  <c r="BK119" i="9"/>
  <c r="BJ119" i="9"/>
  <c r="BI119" i="9"/>
  <c r="BH119" i="9"/>
  <c r="BG119" i="9"/>
  <c r="BF119" i="9"/>
  <c r="BE119" i="9"/>
  <c r="BD119" i="9"/>
  <c r="BC119" i="9"/>
  <c r="BB119" i="9"/>
  <c r="BA119" i="9"/>
  <c r="AZ119" i="9"/>
  <c r="AY119" i="9"/>
  <c r="AX119" i="9"/>
  <c r="AW119" i="9"/>
  <c r="AV119" i="9"/>
  <c r="AU119" i="9"/>
  <c r="AT119" i="9"/>
  <c r="AS119" i="9"/>
  <c r="AR119" i="9"/>
  <c r="AQ119" i="9"/>
  <c r="AP119" i="9"/>
  <c r="AO119" i="9"/>
  <c r="AN119" i="9"/>
  <c r="AM119" i="9"/>
  <c r="AK119" i="9"/>
  <c r="AJ119" i="9"/>
  <c r="AI119" i="9"/>
  <c r="AF119" i="9"/>
  <c r="AD119" i="9"/>
  <c r="AC119" i="9"/>
  <c r="AB119" i="9"/>
  <c r="AA119" i="9"/>
  <c r="Z119" i="9"/>
  <c r="Y119" i="9"/>
  <c r="X119" i="9"/>
  <c r="W119" i="9"/>
  <c r="CM118" i="9"/>
  <c r="CL118" i="9"/>
  <c r="CK118" i="9"/>
  <c r="CJ118" i="9"/>
  <c r="CI118" i="9"/>
  <c r="CH118" i="9"/>
  <c r="CF118" i="9"/>
  <c r="CD118" i="9"/>
  <c r="CC118" i="9"/>
  <c r="CB118" i="9"/>
  <c r="CA118" i="9"/>
  <c r="BZ118" i="9"/>
  <c r="BY118" i="9"/>
  <c r="BX118" i="9"/>
  <c r="BW118" i="9"/>
  <c r="BV118" i="9"/>
  <c r="BU118" i="9"/>
  <c r="BT118" i="9"/>
  <c r="BS118" i="9"/>
  <c r="BR118" i="9"/>
  <c r="BQ118" i="9"/>
  <c r="BP118" i="9"/>
  <c r="BO118" i="9"/>
  <c r="BN118" i="9"/>
  <c r="BM118" i="9"/>
  <c r="BL118" i="9"/>
  <c r="BK118" i="9"/>
  <c r="BJ118" i="9"/>
  <c r="BI118" i="9"/>
  <c r="BH118" i="9"/>
  <c r="BG118" i="9"/>
  <c r="BF118" i="9"/>
  <c r="BE118" i="9"/>
  <c r="BD118" i="9"/>
  <c r="BC118" i="9"/>
  <c r="BB118" i="9"/>
  <c r="BA118" i="9"/>
  <c r="AZ118" i="9"/>
  <c r="AY118" i="9"/>
  <c r="AX118" i="9"/>
  <c r="AW118" i="9"/>
  <c r="AV118" i="9"/>
  <c r="AU118" i="9"/>
  <c r="AT118" i="9"/>
  <c r="AS118" i="9"/>
  <c r="AR118" i="9"/>
  <c r="AQ118" i="9"/>
  <c r="AP118" i="9"/>
  <c r="AO118" i="9"/>
  <c r="AN118" i="9"/>
  <c r="AM118" i="9"/>
  <c r="AK118" i="9"/>
  <c r="AJ118" i="9"/>
  <c r="AI118" i="9"/>
  <c r="AF118" i="9"/>
  <c r="AD118" i="9"/>
  <c r="AC118" i="9"/>
  <c r="AB118" i="9"/>
  <c r="AA118" i="9"/>
  <c r="Z118" i="9"/>
  <c r="Y118" i="9"/>
  <c r="X118" i="9"/>
  <c r="W118" i="9"/>
  <c r="CM117" i="9"/>
  <c r="CL117" i="9"/>
  <c r="CK117" i="9"/>
  <c r="CJ117" i="9"/>
  <c r="CI117" i="9"/>
  <c r="CH117" i="9"/>
  <c r="CF117" i="9"/>
  <c r="CD117" i="9"/>
  <c r="CC117" i="9"/>
  <c r="CB117" i="9"/>
  <c r="CA117" i="9"/>
  <c r="BZ117" i="9"/>
  <c r="BY117" i="9"/>
  <c r="BX117" i="9"/>
  <c r="BW117" i="9"/>
  <c r="BV117" i="9"/>
  <c r="BU117" i="9"/>
  <c r="BT117" i="9"/>
  <c r="BS117" i="9"/>
  <c r="BR117" i="9"/>
  <c r="BQ117" i="9"/>
  <c r="BP117" i="9"/>
  <c r="BO117" i="9"/>
  <c r="BN117" i="9"/>
  <c r="BM117" i="9"/>
  <c r="BL117" i="9"/>
  <c r="BK117" i="9"/>
  <c r="BJ117" i="9"/>
  <c r="BI117" i="9"/>
  <c r="BH117" i="9"/>
  <c r="BG117" i="9"/>
  <c r="BF117" i="9"/>
  <c r="BE117" i="9"/>
  <c r="BD117" i="9"/>
  <c r="BC117" i="9"/>
  <c r="BB117" i="9"/>
  <c r="BA117" i="9"/>
  <c r="AZ117" i="9"/>
  <c r="AY117" i="9"/>
  <c r="AX117" i="9"/>
  <c r="AW117" i="9"/>
  <c r="AV117" i="9"/>
  <c r="AU117" i="9"/>
  <c r="AT117" i="9"/>
  <c r="AS117" i="9"/>
  <c r="AR117" i="9"/>
  <c r="AQ117" i="9"/>
  <c r="AP117" i="9"/>
  <c r="AO117" i="9"/>
  <c r="AN117" i="9"/>
  <c r="AM117" i="9"/>
  <c r="AK117" i="9"/>
  <c r="AJ117" i="9"/>
  <c r="AI117" i="9"/>
  <c r="AF117" i="9"/>
  <c r="AD117" i="9"/>
  <c r="AC117" i="9"/>
  <c r="AB117" i="9"/>
  <c r="AA117" i="9"/>
  <c r="Z117" i="9"/>
  <c r="Y117" i="9"/>
  <c r="X117" i="9"/>
  <c r="W117" i="9"/>
  <c r="CM116" i="9"/>
  <c r="CL116" i="9"/>
  <c r="CK116" i="9"/>
  <c r="CJ116" i="9"/>
  <c r="CI116" i="9"/>
  <c r="CH116" i="9"/>
  <c r="CF116" i="9"/>
  <c r="CD116" i="9"/>
  <c r="CC116" i="9"/>
  <c r="CB116" i="9"/>
  <c r="CA116" i="9"/>
  <c r="BZ116" i="9"/>
  <c r="BY116" i="9"/>
  <c r="BX116" i="9"/>
  <c r="BW116" i="9"/>
  <c r="BV116" i="9"/>
  <c r="BU116" i="9"/>
  <c r="BT116" i="9"/>
  <c r="BS116" i="9"/>
  <c r="BR116" i="9"/>
  <c r="BQ116" i="9"/>
  <c r="BP116" i="9"/>
  <c r="BO116" i="9"/>
  <c r="BN116" i="9"/>
  <c r="BM116" i="9"/>
  <c r="BL116" i="9"/>
  <c r="BK116" i="9"/>
  <c r="BJ116" i="9"/>
  <c r="BI116" i="9"/>
  <c r="BH116" i="9"/>
  <c r="BG116" i="9"/>
  <c r="BF116" i="9"/>
  <c r="BE116" i="9"/>
  <c r="BD116" i="9"/>
  <c r="BC116" i="9"/>
  <c r="BB116" i="9"/>
  <c r="BA116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K116" i="9"/>
  <c r="AJ116" i="9"/>
  <c r="AI116" i="9"/>
  <c r="AF116" i="9"/>
  <c r="AD116" i="9"/>
  <c r="AC116" i="9"/>
  <c r="AB116" i="9"/>
  <c r="AA116" i="9"/>
  <c r="Z116" i="9"/>
  <c r="Y116" i="9"/>
  <c r="X116" i="9"/>
  <c r="W116" i="9"/>
  <c r="CM115" i="9"/>
  <c r="CL115" i="9"/>
  <c r="CK115" i="9"/>
  <c r="CJ115" i="9"/>
  <c r="CI115" i="9"/>
  <c r="CH115" i="9"/>
  <c r="CF115" i="9"/>
  <c r="CC115" i="9"/>
  <c r="CB115" i="9"/>
  <c r="CA115" i="9"/>
  <c r="BZ115" i="9"/>
  <c r="BY115" i="9"/>
  <c r="BX115" i="9"/>
  <c r="BW115" i="9"/>
  <c r="BV115" i="9"/>
  <c r="BU115" i="9"/>
  <c r="BT115" i="9"/>
  <c r="BS115" i="9"/>
  <c r="BR115" i="9"/>
  <c r="BQ115" i="9"/>
  <c r="BP115" i="9"/>
  <c r="BO115" i="9"/>
  <c r="BN115" i="9"/>
  <c r="BM115" i="9"/>
  <c r="BL115" i="9"/>
  <c r="BK115" i="9"/>
  <c r="BJ115" i="9"/>
  <c r="BI115" i="9"/>
  <c r="BH115" i="9"/>
  <c r="BG115" i="9"/>
  <c r="BF115" i="9"/>
  <c r="BE115" i="9"/>
  <c r="BD115" i="9"/>
  <c r="BC115" i="9"/>
  <c r="BB115" i="9"/>
  <c r="BA115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K115" i="9"/>
  <c r="AJ115" i="9"/>
  <c r="AI115" i="9"/>
  <c r="AF115" i="9"/>
  <c r="AD115" i="9"/>
  <c r="AC115" i="9"/>
  <c r="AB115" i="9"/>
  <c r="AA115" i="9"/>
  <c r="Z115" i="9"/>
  <c r="Y115" i="9"/>
  <c r="X115" i="9"/>
  <c r="W115" i="9"/>
  <c r="CM114" i="9"/>
  <c r="CL114" i="9"/>
  <c r="CK114" i="9"/>
  <c r="CJ114" i="9"/>
  <c r="CI114" i="9"/>
  <c r="CH114" i="9"/>
  <c r="CF114" i="9"/>
  <c r="CD114" i="9"/>
  <c r="CB114" i="9"/>
  <c r="CA114" i="9"/>
  <c r="BZ114" i="9"/>
  <c r="BY114" i="9"/>
  <c r="BX114" i="9"/>
  <c r="BW114" i="9"/>
  <c r="BV114" i="9"/>
  <c r="BU114" i="9"/>
  <c r="BT114" i="9"/>
  <c r="BS114" i="9"/>
  <c r="BR114" i="9"/>
  <c r="BQ114" i="9"/>
  <c r="BP114" i="9"/>
  <c r="BO114" i="9"/>
  <c r="BN114" i="9"/>
  <c r="BM114" i="9"/>
  <c r="BL114" i="9"/>
  <c r="BK114" i="9"/>
  <c r="BJ114" i="9"/>
  <c r="BI114" i="9"/>
  <c r="BH114" i="9"/>
  <c r="BG114" i="9"/>
  <c r="BF114" i="9"/>
  <c r="BE114" i="9"/>
  <c r="BD114" i="9"/>
  <c r="BC114" i="9"/>
  <c r="BB114" i="9"/>
  <c r="BA114" i="9"/>
  <c r="AZ114" i="9"/>
  <c r="AY114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K114" i="9"/>
  <c r="AJ114" i="9"/>
  <c r="AI114" i="9"/>
  <c r="AF114" i="9"/>
  <c r="AD114" i="9"/>
  <c r="AC114" i="9"/>
  <c r="AB114" i="9"/>
  <c r="AA114" i="9"/>
  <c r="Z114" i="9"/>
  <c r="Y114" i="9"/>
  <c r="X114" i="9"/>
  <c r="W114" i="9"/>
  <c r="CM113" i="9"/>
  <c r="CL113" i="9"/>
  <c r="CK113" i="9"/>
  <c r="CJ113" i="9"/>
  <c r="CI113" i="9"/>
  <c r="CH113" i="9"/>
  <c r="CF113" i="9"/>
  <c r="CD113" i="9"/>
  <c r="CB113" i="9"/>
  <c r="CA113" i="9"/>
  <c r="BZ113" i="9"/>
  <c r="BY113" i="9"/>
  <c r="BX113" i="9"/>
  <c r="BW113" i="9"/>
  <c r="BV113" i="9"/>
  <c r="BU113" i="9"/>
  <c r="BT113" i="9"/>
  <c r="BS113" i="9"/>
  <c r="BR113" i="9"/>
  <c r="BQ113" i="9"/>
  <c r="BP113" i="9"/>
  <c r="BO113" i="9"/>
  <c r="BN113" i="9"/>
  <c r="BM113" i="9"/>
  <c r="BL113" i="9"/>
  <c r="BK113" i="9"/>
  <c r="BJ113" i="9"/>
  <c r="BI113" i="9"/>
  <c r="BH113" i="9"/>
  <c r="BG113" i="9"/>
  <c r="BF113" i="9"/>
  <c r="BE113" i="9"/>
  <c r="BD113" i="9"/>
  <c r="BC113" i="9"/>
  <c r="BB113" i="9"/>
  <c r="BA113" i="9"/>
  <c r="AZ113" i="9"/>
  <c r="AY113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K113" i="9"/>
  <c r="AJ113" i="9"/>
  <c r="AI113" i="9"/>
  <c r="AF113" i="9"/>
  <c r="AD113" i="9"/>
  <c r="AC113" i="9"/>
  <c r="AB113" i="9"/>
  <c r="AA113" i="9"/>
  <c r="Z113" i="9"/>
  <c r="Y113" i="9"/>
  <c r="X113" i="9"/>
  <c r="W113" i="9"/>
  <c r="CM112" i="9"/>
  <c r="CL112" i="9"/>
  <c r="CK112" i="9"/>
  <c r="CJ112" i="9"/>
  <c r="CI112" i="9"/>
  <c r="CH112" i="9"/>
  <c r="CF112" i="9"/>
  <c r="CD112" i="9"/>
  <c r="CB112" i="9"/>
  <c r="CA112" i="9"/>
  <c r="BZ112" i="9"/>
  <c r="BY112" i="9"/>
  <c r="BX112" i="9"/>
  <c r="BW112" i="9"/>
  <c r="BV112" i="9"/>
  <c r="BU112" i="9"/>
  <c r="BT112" i="9"/>
  <c r="BS112" i="9"/>
  <c r="BR112" i="9"/>
  <c r="BQ112" i="9"/>
  <c r="BP112" i="9"/>
  <c r="BO112" i="9"/>
  <c r="BN112" i="9"/>
  <c r="BM112" i="9"/>
  <c r="BL112" i="9"/>
  <c r="BK112" i="9"/>
  <c r="BJ112" i="9"/>
  <c r="BI112" i="9"/>
  <c r="BH112" i="9"/>
  <c r="BG112" i="9"/>
  <c r="BF112" i="9"/>
  <c r="BE112" i="9"/>
  <c r="BD112" i="9"/>
  <c r="BC112" i="9"/>
  <c r="BB112" i="9"/>
  <c r="BA112" i="9"/>
  <c r="AZ112" i="9"/>
  <c r="AY112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K112" i="9"/>
  <c r="AJ112" i="9"/>
  <c r="AI112" i="9"/>
  <c r="AF112" i="9"/>
  <c r="AD112" i="9"/>
  <c r="AC112" i="9"/>
  <c r="AB112" i="9"/>
  <c r="AA112" i="9"/>
  <c r="Z112" i="9"/>
  <c r="Y112" i="9"/>
  <c r="X112" i="9"/>
  <c r="W112" i="9"/>
  <c r="CM111" i="9"/>
  <c r="CL111" i="9"/>
  <c r="CK111" i="9"/>
  <c r="CJ111" i="9"/>
  <c r="CI111" i="9"/>
  <c r="CH111" i="9"/>
  <c r="CF111" i="9"/>
  <c r="CD111" i="9"/>
  <c r="CB111" i="9"/>
  <c r="CA111" i="9"/>
  <c r="BZ111" i="9"/>
  <c r="BY111" i="9"/>
  <c r="BX111" i="9"/>
  <c r="BW111" i="9"/>
  <c r="BV111" i="9"/>
  <c r="BU111" i="9"/>
  <c r="BT111" i="9"/>
  <c r="BS111" i="9"/>
  <c r="BR111" i="9"/>
  <c r="BQ111" i="9"/>
  <c r="BP111" i="9"/>
  <c r="BO111" i="9"/>
  <c r="BN111" i="9"/>
  <c r="BM111" i="9"/>
  <c r="BL111" i="9"/>
  <c r="BK111" i="9"/>
  <c r="BJ111" i="9"/>
  <c r="BI111" i="9"/>
  <c r="BH111" i="9"/>
  <c r="BG111" i="9"/>
  <c r="BF111" i="9"/>
  <c r="BE111" i="9"/>
  <c r="BD111" i="9"/>
  <c r="BC111" i="9"/>
  <c r="BB111" i="9"/>
  <c r="BA111" i="9"/>
  <c r="AZ111" i="9"/>
  <c r="AY111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K111" i="9"/>
  <c r="AJ111" i="9"/>
  <c r="AI111" i="9"/>
  <c r="AF111" i="9"/>
  <c r="AD111" i="9"/>
  <c r="AC111" i="9"/>
  <c r="AB111" i="9"/>
  <c r="AA111" i="9"/>
  <c r="Z111" i="9"/>
  <c r="Y111" i="9"/>
  <c r="X111" i="9"/>
  <c r="W111" i="9"/>
  <c r="CM110" i="9"/>
  <c r="CL110" i="9"/>
  <c r="CK110" i="9"/>
  <c r="CJ110" i="9"/>
  <c r="CI110" i="9"/>
  <c r="CH110" i="9"/>
  <c r="CF110" i="9"/>
  <c r="CB110" i="9"/>
  <c r="CA110" i="9"/>
  <c r="BZ110" i="9"/>
  <c r="BY110" i="9"/>
  <c r="BX110" i="9"/>
  <c r="BW110" i="9"/>
  <c r="BV110" i="9"/>
  <c r="BU110" i="9"/>
  <c r="BT110" i="9"/>
  <c r="BS110" i="9"/>
  <c r="BR110" i="9"/>
  <c r="BQ110" i="9"/>
  <c r="BP110" i="9"/>
  <c r="BO110" i="9"/>
  <c r="BN110" i="9"/>
  <c r="BM110" i="9"/>
  <c r="BL110" i="9"/>
  <c r="BK110" i="9"/>
  <c r="BJ110" i="9"/>
  <c r="BI110" i="9"/>
  <c r="BH110" i="9"/>
  <c r="BG110" i="9"/>
  <c r="BF110" i="9"/>
  <c r="BE110" i="9"/>
  <c r="BD110" i="9"/>
  <c r="BC110" i="9"/>
  <c r="BB110" i="9"/>
  <c r="BA110" i="9"/>
  <c r="AZ110" i="9"/>
  <c r="AY110" i="9"/>
  <c r="AX110" i="9"/>
  <c r="AW110" i="9"/>
  <c r="AV110" i="9"/>
  <c r="AU110" i="9"/>
  <c r="AT110" i="9"/>
  <c r="AS110" i="9"/>
  <c r="AR110" i="9"/>
  <c r="AQ110" i="9"/>
  <c r="AP110" i="9"/>
  <c r="AO110" i="9"/>
  <c r="AN110" i="9"/>
  <c r="AM110" i="9"/>
  <c r="AK110" i="9"/>
  <c r="AJ110" i="9"/>
  <c r="AI110" i="9"/>
  <c r="AF110" i="9"/>
  <c r="AD110" i="9"/>
  <c r="AC110" i="9"/>
  <c r="AB110" i="9"/>
  <c r="AA110" i="9"/>
  <c r="Z110" i="9"/>
  <c r="Y110" i="9"/>
  <c r="X110" i="9"/>
  <c r="W110" i="9"/>
  <c r="CM109" i="9"/>
  <c r="CL109" i="9"/>
  <c r="CK109" i="9"/>
  <c r="CJ109" i="9"/>
  <c r="CI109" i="9"/>
  <c r="CH109" i="9"/>
  <c r="CF109" i="9"/>
  <c r="CB109" i="9"/>
  <c r="CA109" i="9"/>
  <c r="BZ109" i="9"/>
  <c r="BY109" i="9"/>
  <c r="BX109" i="9"/>
  <c r="BW109" i="9"/>
  <c r="BV109" i="9"/>
  <c r="BU109" i="9"/>
  <c r="BT109" i="9"/>
  <c r="BS109" i="9"/>
  <c r="BR109" i="9"/>
  <c r="BQ109" i="9"/>
  <c r="BP109" i="9"/>
  <c r="BO109" i="9"/>
  <c r="BN109" i="9"/>
  <c r="BM109" i="9"/>
  <c r="BL109" i="9"/>
  <c r="BK109" i="9"/>
  <c r="BJ109" i="9"/>
  <c r="BI109" i="9"/>
  <c r="BH109" i="9"/>
  <c r="BG109" i="9"/>
  <c r="BF109" i="9"/>
  <c r="BE109" i="9"/>
  <c r="BD109" i="9"/>
  <c r="BC109" i="9"/>
  <c r="BB109" i="9"/>
  <c r="BA109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K109" i="9"/>
  <c r="AJ109" i="9"/>
  <c r="AI109" i="9"/>
  <c r="AF109" i="9"/>
  <c r="AD109" i="9"/>
  <c r="AC109" i="9"/>
  <c r="AB109" i="9"/>
  <c r="AA109" i="9"/>
  <c r="Z109" i="9"/>
  <c r="Y109" i="9"/>
  <c r="X109" i="9"/>
  <c r="W109" i="9"/>
  <c r="CM108" i="9"/>
  <c r="CL108" i="9"/>
  <c r="CK108" i="9"/>
  <c r="CJ108" i="9"/>
  <c r="CI108" i="9"/>
  <c r="CH108" i="9"/>
  <c r="CF108" i="9"/>
  <c r="CD108" i="9"/>
  <c r="CB108" i="9"/>
  <c r="CA108" i="9"/>
  <c r="BZ108" i="9"/>
  <c r="BY108" i="9"/>
  <c r="BX108" i="9"/>
  <c r="BW108" i="9"/>
  <c r="BV108" i="9"/>
  <c r="BU108" i="9"/>
  <c r="BT108" i="9"/>
  <c r="BS108" i="9"/>
  <c r="BR108" i="9"/>
  <c r="BQ108" i="9"/>
  <c r="BP108" i="9"/>
  <c r="BO108" i="9"/>
  <c r="BN108" i="9"/>
  <c r="BM108" i="9"/>
  <c r="BL108" i="9"/>
  <c r="BK108" i="9"/>
  <c r="BJ108" i="9"/>
  <c r="BI108" i="9"/>
  <c r="BH108" i="9"/>
  <c r="BG108" i="9"/>
  <c r="BF108" i="9"/>
  <c r="BE108" i="9"/>
  <c r="BD108" i="9"/>
  <c r="BC108" i="9"/>
  <c r="BB108" i="9"/>
  <c r="BA108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K108" i="9"/>
  <c r="AJ108" i="9"/>
  <c r="AI108" i="9"/>
  <c r="AF108" i="9"/>
  <c r="AD108" i="9"/>
  <c r="AC108" i="9"/>
  <c r="AB108" i="9"/>
  <c r="AA108" i="9"/>
  <c r="Z108" i="9"/>
  <c r="Y108" i="9"/>
  <c r="X108" i="9"/>
  <c r="W108" i="9"/>
  <c r="CM107" i="9"/>
  <c r="CL107" i="9"/>
  <c r="CK107" i="9"/>
  <c r="CJ107" i="9"/>
  <c r="CI107" i="9"/>
  <c r="CH107" i="9"/>
  <c r="CF107" i="9"/>
  <c r="CD107" i="9"/>
  <c r="CB107" i="9"/>
  <c r="CA107" i="9"/>
  <c r="BZ107" i="9"/>
  <c r="BY107" i="9"/>
  <c r="BX107" i="9"/>
  <c r="BW107" i="9"/>
  <c r="BV107" i="9"/>
  <c r="BU107" i="9"/>
  <c r="BT107" i="9"/>
  <c r="BS107" i="9"/>
  <c r="BR107" i="9"/>
  <c r="BQ107" i="9"/>
  <c r="BP107" i="9"/>
  <c r="BO107" i="9"/>
  <c r="BN107" i="9"/>
  <c r="BM107" i="9"/>
  <c r="BL107" i="9"/>
  <c r="BK107" i="9"/>
  <c r="BJ107" i="9"/>
  <c r="BI107" i="9"/>
  <c r="BH107" i="9"/>
  <c r="BG107" i="9"/>
  <c r="BF107" i="9"/>
  <c r="BE107" i="9"/>
  <c r="BD107" i="9"/>
  <c r="BC107" i="9"/>
  <c r="BB107" i="9"/>
  <c r="BA107" i="9"/>
  <c r="AZ107" i="9"/>
  <c r="AY107" i="9"/>
  <c r="AX107" i="9"/>
  <c r="AW107" i="9"/>
  <c r="AV107" i="9"/>
  <c r="AU107" i="9"/>
  <c r="AT107" i="9"/>
  <c r="AS107" i="9"/>
  <c r="AR107" i="9"/>
  <c r="AQ107" i="9"/>
  <c r="AP107" i="9"/>
  <c r="AO107" i="9"/>
  <c r="AN107" i="9"/>
  <c r="AM107" i="9"/>
  <c r="AK107" i="9"/>
  <c r="AJ107" i="9"/>
  <c r="AI107" i="9"/>
  <c r="AF107" i="9"/>
  <c r="AD107" i="9"/>
  <c r="AC107" i="9"/>
  <c r="AB107" i="9"/>
  <c r="AA107" i="9"/>
  <c r="Z107" i="9"/>
  <c r="Y107" i="9"/>
  <c r="X107" i="9"/>
  <c r="W107" i="9"/>
  <c r="CM106" i="9"/>
  <c r="CL106" i="9"/>
  <c r="CK106" i="9"/>
  <c r="CJ106" i="9"/>
  <c r="CI106" i="9"/>
  <c r="CH106" i="9"/>
  <c r="CF106" i="9"/>
  <c r="CD106" i="9"/>
  <c r="CB106" i="9"/>
  <c r="CA106" i="9"/>
  <c r="BZ106" i="9"/>
  <c r="BY106" i="9"/>
  <c r="BX106" i="9"/>
  <c r="BW106" i="9"/>
  <c r="BV106" i="9"/>
  <c r="BU106" i="9"/>
  <c r="BT106" i="9"/>
  <c r="BS106" i="9"/>
  <c r="BR106" i="9"/>
  <c r="BQ106" i="9"/>
  <c r="BP106" i="9"/>
  <c r="BO106" i="9"/>
  <c r="BN106" i="9"/>
  <c r="BM106" i="9"/>
  <c r="BL106" i="9"/>
  <c r="BK106" i="9"/>
  <c r="BJ106" i="9"/>
  <c r="BI106" i="9"/>
  <c r="BH106" i="9"/>
  <c r="BG106" i="9"/>
  <c r="BF106" i="9"/>
  <c r="BE106" i="9"/>
  <c r="BD106" i="9"/>
  <c r="BC106" i="9"/>
  <c r="BB106" i="9"/>
  <c r="BA106" i="9"/>
  <c r="AZ106" i="9"/>
  <c r="AY106" i="9"/>
  <c r="AX106" i="9"/>
  <c r="AW106" i="9"/>
  <c r="AV106" i="9"/>
  <c r="AU106" i="9"/>
  <c r="AT106" i="9"/>
  <c r="AS106" i="9"/>
  <c r="AR106" i="9"/>
  <c r="AQ106" i="9"/>
  <c r="AP106" i="9"/>
  <c r="AO106" i="9"/>
  <c r="AN106" i="9"/>
  <c r="AM106" i="9"/>
  <c r="AK106" i="9"/>
  <c r="AJ106" i="9"/>
  <c r="AI106" i="9"/>
  <c r="AF106" i="9"/>
  <c r="AD106" i="9"/>
  <c r="AC106" i="9"/>
  <c r="AB106" i="9"/>
  <c r="AA106" i="9"/>
  <c r="Z106" i="9"/>
  <c r="Y106" i="9"/>
  <c r="X106" i="9"/>
  <c r="W106" i="9"/>
  <c r="CM105" i="9"/>
  <c r="CL105" i="9"/>
  <c r="CK105" i="9"/>
  <c r="CJ105" i="9"/>
  <c r="CI105" i="9"/>
  <c r="CH105" i="9"/>
  <c r="CF105" i="9"/>
  <c r="CB105" i="9"/>
  <c r="CA105" i="9"/>
  <c r="BZ105" i="9"/>
  <c r="BY105" i="9"/>
  <c r="BX105" i="9"/>
  <c r="BW105" i="9"/>
  <c r="BV105" i="9"/>
  <c r="BU105" i="9"/>
  <c r="BT105" i="9"/>
  <c r="BS105" i="9"/>
  <c r="BR105" i="9"/>
  <c r="BQ105" i="9"/>
  <c r="BP105" i="9"/>
  <c r="BO105" i="9"/>
  <c r="BN105" i="9"/>
  <c r="BM105" i="9"/>
  <c r="BL105" i="9"/>
  <c r="BK105" i="9"/>
  <c r="BJ105" i="9"/>
  <c r="BI105" i="9"/>
  <c r="BH105" i="9"/>
  <c r="BG105" i="9"/>
  <c r="BF105" i="9"/>
  <c r="BE105" i="9"/>
  <c r="BD105" i="9"/>
  <c r="BC105" i="9"/>
  <c r="BB105" i="9"/>
  <c r="BA105" i="9"/>
  <c r="AZ105" i="9"/>
  <c r="AY105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K105" i="9"/>
  <c r="AJ105" i="9"/>
  <c r="AI105" i="9"/>
  <c r="AF105" i="9"/>
  <c r="AD105" i="9"/>
  <c r="AC105" i="9"/>
  <c r="AB105" i="9"/>
  <c r="AA105" i="9"/>
  <c r="Z105" i="9"/>
  <c r="Y105" i="9"/>
  <c r="X105" i="9"/>
  <c r="W105" i="9"/>
  <c r="CM104" i="9"/>
  <c r="CL104" i="9"/>
  <c r="CK104" i="9"/>
  <c r="CJ104" i="9"/>
  <c r="CI104" i="9"/>
  <c r="CH104" i="9"/>
  <c r="CF104" i="9"/>
  <c r="CD104" i="9"/>
  <c r="CB104" i="9"/>
  <c r="CA104" i="9"/>
  <c r="BZ104" i="9"/>
  <c r="BY104" i="9"/>
  <c r="BX104" i="9"/>
  <c r="BW104" i="9"/>
  <c r="BV104" i="9"/>
  <c r="BU104" i="9"/>
  <c r="BT104" i="9"/>
  <c r="BS104" i="9"/>
  <c r="BR104" i="9"/>
  <c r="BQ104" i="9"/>
  <c r="BP104" i="9"/>
  <c r="BO104" i="9"/>
  <c r="BN104" i="9"/>
  <c r="BM104" i="9"/>
  <c r="BL104" i="9"/>
  <c r="BK104" i="9"/>
  <c r="BJ104" i="9"/>
  <c r="BI104" i="9"/>
  <c r="BH104" i="9"/>
  <c r="BG104" i="9"/>
  <c r="BF104" i="9"/>
  <c r="BE104" i="9"/>
  <c r="BD104" i="9"/>
  <c r="BC104" i="9"/>
  <c r="BB104" i="9"/>
  <c r="BA104" i="9"/>
  <c r="AZ104" i="9"/>
  <c r="AY104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K104" i="9"/>
  <c r="AJ104" i="9"/>
  <c r="AI104" i="9"/>
  <c r="AF104" i="9"/>
  <c r="AD104" i="9"/>
  <c r="AC104" i="9"/>
  <c r="AB104" i="9"/>
  <c r="AA104" i="9"/>
  <c r="Z104" i="9"/>
  <c r="Y104" i="9"/>
  <c r="X104" i="9"/>
  <c r="W104" i="9"/>
  <c r="CM103" i="9"/>
  <c r="CL103" i="9"/>
  <c r="CK103" i="9"/>
  <c r="CJ103" i="9"/>
  <c r="CI103" i="9"/>
  <c r="CH103" i="9"/>
  <c r="CF103" i="9"/>
  <c r="CB103" i="9"/>
  <c r="CA103" i="9"/>
  <c r="BZ103" i="9"/>
  <c r="BY103" i="9"/>
  <c r="BX103" i="9"/>
  <c r="BW103" i="9"/>
  <c r="BV103" i="9"/>
  <c r="BU103" i="9"/>
  <c r="BT103" i="9"/>
  <c r="BS103" i="9"/>
  <c r="BR103" i="9"/>
  <c r="BQ103" i="9"/>
  <c r="BP103" i="9"/>
  <c r="BO103" i="9"/>
  <c r="BN103" i="9"/>
  <c r="BM103" i="9"/>
  <c r="BL103" i="9"/>
  <c r="BK103" i="9"/>
  <c r="BJ103" i="9"/>
  <c r="BI103" i="9"/>
  <c r="BH103" i="9"/>
  <c r="BG103" i="9"/>
  <c r="BF103" i="9"/>
  <c r="BE103" i="9"/>
  <c r="BD103" i="9"/>
  <c r="BC103" i="9"/>
  <c r="BB103" i="9"/>
  <c r="BA103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K103" i="9"/>
  <c r="AJ103" i="9"/>
  <c r="AI103" i="9"/>
  <c r="AF103" i="9"/>
  <c r="AD103" i="9"/>
  <c r="AC103" i="9"/>
  <c r="AB103" i="9"/>
  <c r="AA103" i="9"/>
  <c r="Z103" i="9"/>
  <c r="Y103" i="9"/>
  <c r="X103" i="9"/>
  <c r="W103" i="9"/>
  <c r="CM102" i="9"/>
  <c r="CL102" i="9"/>
  <c r="CK102" i="9"/>
  <c r="CJ102" i="9"/>
  <c r="CI102" i="9"/>
  <c r="CH102" i="9"/>
  <c r="CF102" i="9"/>
  <c r="CB102" i="9"/>
  <c r="CA102" i="9"/>
  <c r="BZ102" i="9"/>
  <c r="BY102" i="9"/>
  <c r="BX102" i="9"/>
  <c r="BW102" i="9"/>
  <c r="BV102" i="9"/>
  <c r="BU102" i="9"/>
  <c r="BT102" i="9"/>
  <c r="BS102" i="9"/>
  <c r="BR102" i="9"/>
  <c r="BQ102" i="9"/>
  <c r="BP102" i="9"/>
  <c r="BO102" i="9"/>
  <c r="BN102" i="9"/>
  <c r="BM102" i="9"/>
  <c r="BL102" i="9"/>
  <c r="BK102" i="9"/>
  <c r="BJ102" i="9"/>
  <c r="BI102" i="9"/>
  <c r="BH102" i="9"/>
  <c r="BG102" i="9"/>
  <c r="BF102" i="9"/>
  <c r="BE102" i="9"/>
  <c r="BD102" i="9"/>
  <c r="BC102" i="9"/>
  <c r="BB102" i="9"/>
  <c r="BA102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K102" i="9"/>
  <c r="AJ102" i="9"/>
  <c r="AI102" i="9"/>
  <c r="AF102" i="9"/>
  <c r="AD102" i="9"/>
  <c r="AC102" i="9"/>
  <c r="AB102" i="9"/>
  <c r="AA102" i="9"/>
  <c r="Z102" i="9"/>
  <c r="Y102" i="9"/>
  <c r="X102" i="9"/>
  <c r="W102" i="9"/>
  <c r="CM101" i="9"/>
  <c r="CL101" i="9"/>
  <c r="CK101" i="9"/>
  <c r="CJ101" i="9"/>
  <c r="CI101" i="9"/>
  <c r="CH101" i="9"/>
  <c r="CF101" i="9"/>
  <c r="CD101" i="9"/>
  <c r="CB101" i="9"/>
  <c r="CA101" i="9"/>
  <c r="BZ101" i="9"/>
  <c r="BY101" i="9"/>
  <c r="BX101" i="9"/>
  <c r="BW101" i="9"/>
  <c r="BV101" i="9"/>
  <c r="BU101" i="9"/>
  <c r="BT101" i="9"/>
  <c r="BS101" i="9"/>
  <c r="BR101" i="9"/>
  <c r="BQ101" i="9"/>
  <c r="BP101" i="9"/>
  <c r="BO101" i="9"/>
  <c r="BN101" i="9"/>
  <c r="BM101" i="9"/>
  <c r="BL101" i="9"/>
  <c r="BK101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K101" i="9"/>
  <c r="AJ101" i="9"/>
  <c r="AI101" i="9"/>
  <c r="AF101" i="9"/>
  <c r="AD101" i="9"/>
  <c r="AC101" i="9"/>
  <c r="AB101" i="9"/>
  <c r="AA101" i="9"/>
  <c r="Z101" i="9"/>
  <c r="Y101" i="9"/>
  <c r="X101" i="9"/>
  <c r="W101" i="9"/>
  <c r="CM100" i="9"/>
  <c r="CL100" i="9"/>
  <c r="CK100" i="9"/>
  <c r="CJ100" i="9"/>
  <c r="CI100" i="9"/>
  <c r="CH100" i="9"/>
  <c r="CF100" i="9"/>
  <c r="CD100" i="9"/>
  <c r="CC100" i="9"/>
  <c r="CB100" i="9"/>
  <c r="CA100" i="9"/>
  <c r="BZ100" i="9"/>
  <c r="BY100" i="9"/>
  <c r="BX100" i="9"/>
  <c r="BW100" i="9"/>
  <c r="BV100" i="9"/>
  <c r="BU100" i="9"/>
  <c r="BT100" i="9"/>
  <c r="BS100" i="9"/>
  <c r="BR100" i="9"/>
  <c r="BQ100" i="9"/>
  <c r="BP100" i="9"/>
  <c r="BO100" i="9"/>
  <c r="BN100" i="9"/>
  <c r="BM100" i="9"/>
  <c r="BL100" i="9"/>
  <c r="BK100" i="9"/>
  <c r="BJ100" i="9"/>
  <c r="BI100" i="9"/>
  <c r="BH100" i="9"/>
  <c r="BG100" i="9"/>
  <c r="BF100" i="9"/>
  <c r="BE100" i="9"/>
  <c r="BD100" i="9"/>
  <c r="BC100" i="9"/>
  <c r="BB100" i="9"/>
  <c r="BA100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K100" i="9"/>
  <c r="AJ100" i="9"/>
  <c r="AI100" i="9"/>
  <c r="AF100" i="9"/>
  <c r="AD100" i="9"/>
  <c r="AC100" i="9"/>
  <c r="AB100" i="9"/>
  <c r="AA100" i="9"/>
  <c r="Z100" i="9"/>
  <c r="Y100" i="9"/>
  <c r="X100" i="9"/>
  <c r="W100" i="9"/>
  <c r="CM99" i="9"/>
  <c r="CL99" i="9"/>
  <c r="CK99" i="9"/>
  <c r="CJ99" i="9"/>
  <c r="CI99" i="9"/>
  <c r="CH99" i="9"/>
  <c r="CF99" i="9"/>
  <c r="CB99" i="9"/>
  <c r="CA99" i="9"/>
  <c r="BZ99" i="9"/>
  <c r="BY99" i="9"/>
  <c r="BX99" i="9"/>
  <c r="BW99" i="9"/>
  <c r="BV99" i="9"/>
  <c r="BU99" i="9"/>
  <c r="BT99" i="9"/>
  <c r="BS99" i="9"/>
  <c r="BR99" i="9"/>
  <c r="BQ99" i="9"/>
  <c r="BP99" i="9"/>
  <c r="BO99" i="9"/>
  <c r="BN99" i="9"/>
  <c r="BM99" i="9"/>
  <c r="BL99" i="9"/>
  <c r="BK99" i="9"/>
  <c r="BJ99" i="9"/>
  <c r="BI99" i="9"/>
  <c r="BH99" i="9"/>
  <c r="BG99" i="9"/>
  <c r="BF99" i="9"/>
  <c r="BE99" i="9"/>
  <c r="BD99" i="9"/>
  <c r="BC99" i="9"/>
  <c r="BB99" i="9"/>
  <c r="BA99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K99" i="9"/>
  <c r="AJ99" i="9"/>
  <c r="AI99" i="9"/>
  <c r="AF99" i="9"/>
  <c r="AD99" i="9"/>
  <c r="AC99" i="9"/>
  <c r="AB99" i="9"/>
  <c r="AA99" i="9"/>
  <c r="Z99" i="9"/>
  <c r="Y99" i="9"/>
  <c r="X99" i="9"/>
  <c r="W99" i="9"/>
  <c r="CM98" i="9"/>
  <c r="CL98" i="9"/>
  <c r="CK98" i="9"/>
  <c r="CJ98" i="9"/>
  <c r="CI98" i="9"/>
  <c r="CH98" i="9"/>
  <c r="CF98" i="9"/>
  <c r="CD98" i="9"/>
  <c r="CC98" i="9"/>
  <c r="CB98" i="9"/>
  <c r="CA98" i="9"/>
  <c r="BZ98" i="9"/>
  <c r="BY98" i="9"/>
  <c r="BX98" i="9"/>
  <c r="BW98" i="9"/>
  <c r="BV98" i="9"/>
  <c r="BU98" i="9"/>
  <c r="BT98" i="9"/>
  <c r="BS98" i="9"/>
  <c r="BR98" i="9"/>
  <c r="BQ98" i="9"/>
  <c r="BP98" i="9"/>
  <c r="BO98" i="9"/>
  <c r="BN98" i="9"/>
  <c r="BM98" i="9"/>
  <c r="BL98" i="9"/>
  <c r="BK98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K98" i="9"/>
  <c r="AJ98" i="9"/>
  <c r="AI98" i="9"/>
  <c r="AF98" i="9"/>
  <c r="AD98" i="9"/>
  <c r="AC98" i="9"/>
  <c r="AB98" i="9"/>
  <c r="AA98" i="9"/>
  <c r="Z98" i="9"/>
  <c r="Y98" i="9"/>
  <c r="X98" i="9"/>
  <c r="W98" i="9"/>
  <c r="CM97" i="9"/>
  <c r="CL97" i="9"/>
  <c r="CK97" i="9"/>
  <c r="CJ97" i="9"/>
  <c r="CI97" i="9"/>
  <c r="CH97" i="9"/>
  <c r="CF97" i="9"/>
  <c r="CD97" i="9"/>
  <c r="CC97" i="9"/>
  <c r="CB97" i="9"/>
  <c r="CA97" i="9"/>
  <c r="BZ97" i="9"/>
  <c r="BY97" i="9"/>
  <c r="BX97" i="9"/>
  <c r="BW97" i="9"/>
  <c r="BV97" i="9"/>
  <c r="BU97" i="9"/>
  <c r="BT97" i="9"/>
  <c r="BS97" i="9"/>
  <c r="BR97" i="9"/>
  <c r="BQ97" i="9"/>
  <c r="BP97" i="9"/>
  <c r="BO97" i="9"/>
  <c r="BN97" i="9"/>
  <c r="BM97" i="9"/>
  <c r="BL97" i="9"/>
  <c r="BK97" i="9"/>
  <c r="BJ97" i="9"/>
  <c r="BI97" i="9"/>
  <c r="BH97" i="9"/>
  <c r="BG97" i="9"/>
  <c r="BF97" i="9"/>
  <c r="BE97" i="9"/>
  <c r="BD97" i="9"/>
  <c r="BC97" i="9"/>
  <c r="BB97" i="9"/>
  <c r="BA97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K97" i="9"/>
  <c r="AJ97" i="9"/>
  <c r="AI97" i="9"/>
  <c r="AF97" i="9"/>
  <c r="AD97" i="9"/>
  <c r="AC97" i="9"/>
  <c r="AB97" i="9"/>
  <c r="AA97" i="9"/>
  <c r="Z97" i="9"/>
  <c r="Y97" i="9"/>
  <c r="X97" i="9"/>
  <c r="W97" i="9"/>
  <c r="CM96" i="9"/>
  <c r="CL96" i="9"/>
  <c r="CK96" i="9"/>
  <c r="CJ96" i="9"/>
  <c r="CI96" i="9"/>
  <c r="CH96" i="9"/>
  <c r="CF96" i="9"/>
  <c r="CD96" i="9"/>
  <c r="CC96" i="9"/>
  <c r="CB96" i="9"/>
  <c r="CA96" i="9"/>
  <c r="BZ96" i="9"/>
  <c r="BY96" i="9"/>
  <c r="BX96" i="9"/>
  <c r="BW96" i="9"/>
  <c r="BV96" i="9"/>
  <c r="BU96" i="9"/>
  <c r="BT96" i="9"/>
  <c r="BS96" i="9"/>
  <c r="BR96" i="9"/>
  <c r="BQ96" i="9"/>
  <c r="BP96" i="9"/>
  <c r="BO96" i="9"/>
  <c r="BN96" i="9"/>
  <c r="BM96" i="9"/>
  <c r="BL96" i="9"/>
  <c r="BK96" i="9"/>
  <c r="BJ96" i="9"/>
  <c r="BI96" i="9"/>
  <c r="BH96" i="9"/>
  <c r="BG96" i="9"/>
  <c r="BF96" i="9"/>
  <c r="BE96" i="9"/>
  <c r="BD96" i="9"/>
  <c r="BC96" i="9"/>
  <c r="BB96" i="9"/>
  <c r="BA96" i="9"/>
  <c r="AZ96" i="9"/>
  <c r="AY96" i="9"/>
  <c r="AX96" i="9"/>
  <c r="AW96" i="9"/>
  <c r="AV96" i="9"/>
  <c r="AU96" i="9"/>
  <c r="AT96" i="9"/>
  <c r="AS96" i="9"/>
  <c r="AR96" i="9"/>
  <c r="AQ96" i="9"/>
  <c r="AP96" i="9"/>
  <c r="AO96" i="9"/>
  <c r="AN96" i="9"/>
  <c r="AM96" i="9"/>
  <c r="AK96" i="9"/>
  <c r="AJ96" i="9"/>
  <c r="AI96" i="9"/>
  <c r="AF96" i="9"/>
  <c r="AD96" i="9"/>
  <c r="AC96" i="9"/>
  <c r="AB96" i="9"/>
  <c r="AA96" i="9"/>
  <c r="Z96" i="9"/>
  <c r="Y96" i="9"/>
  <c r="X96" i="9"/>
  <c r="W96" i="9"/>
  <c r="CM95" i="9"/>
  <c r="CL95" i="9"/>
  <c r="CK95" i="9"/>
  <c r="CJ95" i="9"/>
  <c r="CI95" i="9"/>
  <c r="CH95" i="9"/>
  <c r="CF95" i="9"/>
  <c r="CD95" i="9"/>
  <c r="CC95" i="9"/>
  <c r="CB95" i="9"/>
  <c r="CA95" i="9"/>
  <c r="BZ95" i="9"/>
  <c r="BY95" i="9"/>
  <c r="BX95" i="9"/>
  <c r="BW95" i="9"/>
  <c r="BV95" i="9"/>
  <c r="BU95" i="9"/>
  <c r="BT95" i="9"/>
  <c r="BS95" i="9"/>
  <c r="BR95" i="9"/>
  <c r="BQ95" i="9"/>
  <c r="BP95" i="9"/>
  <c r="BO95" i="9"/>
  <c r="BN95" i="9"/>
  <c r="BM95" i="9"/>
  <c r="BL95" i="9"/>
  <c r="BK95" i="9"/>
  <c r="BJ95" i="9"/>
  <c r="BI95" i="9"/>
  <c r="BH95" i="9"/>
  <c r="BG95" i="9"/>
  <c r="BF95" i="9"/>
  <c r="BE95" i="9"/>
  <c r="BD95" i="9"/>
  <c r="BC95" i="9"/>
  <c r="BB95" i="9"/>
  <c r="BA95" i="9"/>
  <c r="AZ95" i="9"/>
  <c r="AY95" i="9"/>
  <c r="AX95" i="9"/>
  <c r="AW95" i="9"/>
  <c r="AV95" i="9"/>
  <c r="AU95" i="9"/>
  <c r="AT95" i="9"/>
  <c r="AS95" i="9"/>
  <c r="AR95" i="9"/>
  <c r="AQ95" i="9"/>
  <c r="AP95" i="9"/>
  <c r="AO95" i="9"/>
  <c r="AN95" i="9"/>
  <c r="AM95" i="9"/>
  <c r="AK95" i="9"/>
  <c r="AJ95" i="9"/>
  <c r="AI95" i="9"/>
  <c r="AF95" i="9"/>
  <c r="AD95" i="9"/>
  <c r="AC95" i="9"/>
  <c r="AB95" i="9"/>
  <c r="AA95" i="9"/>
  <c r="Z95" i="9"/>
  <c r="Y95" i="9"/>
  <c r="X95" i="9"/>
  <c r="W95" i="9"/>
  <c r="CM94" i="9"/>
  <c r="CL94" i="9"/>
  <c r="CK94" i="9"/>
  <c r="CJ94" i="9"/>
  <c r="CI94" i="9"/>
  <c r="CH94" i="9"/>
  <c r="CF94" i="9"/>
  <c r="CD94" i="9"/>
  <c r="CC94" i="9"/>
  <c r="CB94" i="9"/>
  <c r="CA94" i="9"/>
  <c r="BZ94" i="9"/>
  <c r="BY94" i="9"/>
  <c r="BX94" i="9"/>
  <c r="BW94" i="9"/>
  <c r="BV94" i="9"/>
  <c r="BU94" i="9"/>
  <c r="BT94" i="9"/>
  <c r="BS94" i="9"/>
  <c r="BR94" i="9"/>
  <c r="BQ94" i="9"/>
  <c r="BP94" i="9"/>
  <c r="BO94" i="9"/>
  <c r="BN94" i="9"/>
  <c r="BM94" i="9"/>
  <c r="BL94" i="9"/>
  <c r="BK94" i="9"/>
  <c r="BJ94" i="9"/>
  <c r="BI94" i="9"/>
  <c r="BH94" i="9"/>
  <c r="BG94" i="9"/>
  <c r="BF94" i="9"/>
  <c r="BE94" i="9"/>
  <c r="BD94" i="9"/>
  <c r="BC94" i="9"/>
  <c r="BB94" i="9"/>
  <c r="BA94" i="9"/>
  <c r="AZ94" i="9"/>
  <c r="AY94" i="9"/>
  <c r="AX94" i="9"/>
  <c r="AW94" i="9"/>
  <c r="AV94" i="9"/>
  <c r="AU94" i="9"/>
  <c r="AT94" i="9"/>
  <c r="AS94" i="9"/>
  <c r="AR94" i="9"/>
  <c r="AQ94" i="9"/>
  <c r="AP94" i="9"/>
  <c r="AO94" i="9"/>
  <c r="AN94" i="9"/>
  <c r="AM94" i="9"/>
  <c r="AK94" i="9"/>
  <c r="AJ94" i="9"/>
  <c r="AI94" i="9"/>
  <c r="AF94" i="9"/>
  <c r="AD94" i="9"/>
  <c r="AC94" i="9"/>
  <c r="AB94" i="9"/>
  <c r="AA94" i="9"/>
  <c r="Z94" i="9"/>
  <c r="Y94" i="9"/>
  <c r="X94" i="9"/>
  <c r="W94" i="9"/>
  <c r="CM93" i="9"/>
  <c r="CL93" i="9"/>
  <c r="CK93" i="9"/>
  <c r="CJ93" i="9"/>
  <c r="CI93" i="9"/>
  <c r="CH93" i="9"/>
  <c r="CF93" i="9"/>
  <c r="CD93" i="9"/>
  <c r="CC93" i="9"/>
  <c r="CB93" i="9"/>
  <c r="CA93" i="9"/>
  <c r="BZ93" i="9"/>
  <c r="BY93" i="9"/>
  <c r="BX93" i="9"/>
  <c r="BW93" i="9"/>
  <c r="BV93" i="9"/>
  <c r="BU93" i="9"/>
  <c r="BT93" i="9"/>
  <c r="BS93" i="9"/>
  <c r="BR93" i="9"/>
  <c r="BQ93" i="9"/>
  <c r="BP93" i="9"/>
  <c r="BO93" i="9"/>
  <c r="BN93" i="9"/>
  <c r="BM93" i="9"/>
  <c r="BL93" i="9"/>
  <c r="BK93" i="9"/>
  <c r="BJ93" i="9"/>
  <c r="BI93" i="9"/>
  <c r="BH93" i="9"/>
  <c r="BG93" i="9"/>
  <c r="BF93" i="9"/>
  <c r="BE93" i="9"/>
  <c r="BD93" i="9"/>
  <c r="BC93" i="9"/>
  <c r="BB93" i="9"/>
  <c r="BA93" i="9"/>
  <c r="AZ93" i="9"/>
  <c r="AY93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K93" i="9"/>
  <c r="AJ93" i="9"/>
  <c r="AI93" i="9"/>
  <c r="AF93" i="9"/>
  <c r="AD93" i="9"/>
  <c r="AC93" i="9"/>
  <c r="AB93" i="9"/>
  <c r="AA93" i="9"/>
  <c r="Z93" i="9"/>
  <c r="Y93" i="9"/>
  <c r="X93" i="9"/>
  <c r="W93" i="9"/>
  <c r="CM92" i="9"/>
  <c r="CL92" i="9"/>
  <c r="CK92" i="9"/>
  <c r="CJ92" i="9"/>
  <c r="CI92" i="9"/>
  <c r="CH92" i="9"/>
  <c r="CF92" i="9"/>
  <c r="CD92" i="9"/>
  <c r="CC92" i="9"/>
  <c r="CB92" i="9"/>
  <c r="CA92" i="9"/>
  <c r="BZ92" i="9"/>
  <c r="BY92" i="9"/>
  <c r="BX92" i="9"/>
  <c r="BW92" i="9"/>
  <c r="BV92" i="9"/>
  <c r="BU92" i="9"/>
  <c r="BT92" i="9"/>
  <c r="BS92" i="9"/>
  <c r="BR92" i="9"/>
  <c r="BQ92" i="9"/>
  <c r="BP92" i="9"/>
  <c r="BO92" i="9"/>
  <c r="BN92" i="9"/>
  <c r="BM92" i="9"/>
  <c r="BL92" i="9"/>
  <c r="BK92" i="9"/>
  <c r="BJ92" i="9"/>
  <c r="BI92" i="9"/>
  <c r="BH92" i="9"/>
  <c r="BG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K92" i="9"/>
  <c r="AJ92" i="9"/>
  <c r="AI92" i="9"/>
  <c r="AH92" i="9"/>
  <c r="AF92" i="9"/>
  <c r="AD92" i="9"/>
  <c r="AC92" i="9"/>
  <c r="AB92" i="9"/>
  <c r="AA92" i="9"/>
  <c r="Z92" i="9"/>
  <c r="Y92" i="9"/>
  <c r="X92" i="9"/>
  <c r="W92" i="9"/>
  <c r="CM91" i="9"/>
  <c r="CL91" i="9"/>
  <c r="CK91" i="9"/>
  <c r="CJ91" i="9"/>
  <c r="CI91" i="9"/>
  <c r="CH91" i="9"/>
  <c r="CF91" i="9"/>
  <c r="CD91" i="9"/>
  <c r="CC91" i="9"/>
  <c r="CB91" i="9"/>
  <c r="CA91" i="9"/>
  <c r="BZ91" i="9"/>
  <c r="BY91" i="9"/>
  <c r="BX91" i="9"/>
  <c r="BW91" i="9"/>
  <c r="BV91" i="9"/>
  <c r="BU91" i="9"/>
  <c r="BT91" i="9"/>
  <c r="BS91" i="9"/>
  <c r="BR91" i="9"/>
  <c r="BQ91" i="9"/>
  <c r="BP91" i="9"/>
  <c r="BO91" i="9"/>
  <c r="BN91" i="9"/>
  <c r="BM91" i="9"/>
  <c r="BL91" i="9"/>
  <c r="BK91" i="9"/>
  <c r="BJ91" i="9"/>
  <c r="BI91" i="9"/>
  <c r="BH91" i="9"/>
  <c r="BG91" i="9"/>
  <c r="BF91" i="9"/>
  <c r="BE91" i="9"/>
  <c r="BD91" i="9"/>
  <c r="BC91" i="9"/>
  <c r="BB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K91" i="9"/>
  <c r="AJ91" i="9"/>
  <c r="AI91" i="9"/>
  <c r="AH91" i="9"/>
  <c r="AF91" i="9"/>
  <c r="AD91" i="9"/>
  <c r="AC91" i="9"/>
  <c r="AB91" i="9"/>
  <c r="AA91" i="9"/>
  <c r="Z91" i="9"/>
  <c r="Y91" i="9"/>
  <c r="X91" i="9"/>
  <c r="W91" i="9"/>
  <c r="CM90" i="9"/>
  <c r="CL90" i="9"/>
  <c r="CK90" i="9"/>
  <c r="CJ90" i="9"/>
  <c r="CI90" i="9"/>
  <c r="CH90" i="9"/>
  <c r="CF90" i="9"/>
  <c r="CD90" i="9"/>
  <c r="CC90" i="9"/>
  <c r="CB90" i="9"/>
  <c r="CA90" i="9"/>
  <c r="BZ90" i="9"/>
  <c r="BY90" i="9"/>
  <c r="BX90" i="9"/>
  <c r="BW90" i="9"/>
  <c r="BV90" i="9"/>
  <c r="BU90" i="9"/>
  <c r="BT90" i="9"/>
  <c r="BS90" i="9"/>
  <c r="BR90" i="9"/>
  <c r="BQ90" i="9"/>
  <c r="BP90" i="9"/>
  <c r="BO90" i="9"/>
  <c r="BN90" i="9"/>
  <c r="BM90" i="9"/>
  <c r="BL90" i="9"/>
  <c r="BK90" i="9"/>
  <c r="BJ90" i="9"/>
  <c r="BI90" i="9"/>
  <c r="BH90" i="9"/>
  <c r="BG90" i="9"/>
  <c r="BF90" i="9"/>
  <c r="BE90" i="9"/>
  <c r="BD90" i="9"/>
  <c r="BC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K90" i="9"/>
  <c r="AJ90" i="9"/>
  <c r="AI90" i="9"/>
  <c r="AH90" i="9"/>
  <c r="AF90" i="9"/>
  <c r="AD90" i="9"/>
  <c r="AC90" i="9"/>
  <c r="AB90" i="9"/>
  <c r="AA90" i="9"/>
  <c r="Z90" i="9"/>
  <c r="Y90" i="9"/>
  <c r="X90" i="9"/>
  <c r="W90" i="9"/>
  <c r="CM89" i="9"/>
  <c r="CL89" i="9"/>
  <c r="CK89" i="9"/>
  <c r="CJ89" i="9"/>
  <c r="CI89" i="9"/>
  <c r="CH89" i="9"/>
  <c r="CF89" i="9"/>
  <c r="CD89" i="9"/>
  <c r="CC89" i="9"/>
  <c r="CB89" i="9"/>
  <c r="CA89" i="9"/>
  <c r="BZ89" i="9"/>
  <c r="BY89" i="9"/>
  <c r="BX89" i="9"/>
  <c r="BW89" i="9"/>
  <c r="BV89" i="9"/>
  <c r="BU89" i="9"/>
  <c r="BT89" i="9"/>
  <c r="BS89" i="9"/>
  <c r="BR89" i="9"/>
  <c r="BQ89" i="9"/>
  <c r="BP89" i="9"/>
  <c r="BO89" i="9"/>
  <c r="BN89" i="9"/>
  <c r="BM89" i="9"/>
  <c r="BL89" i="9"/>
  <c r="BK89" i="9"/>
  <c r="BJ89" i="9"/>
  <c r="BI89" i="9"/>
  <c r="BH89" i="9"/>
  <c r="BG89" i="9"/>
  <c r="BF89" i="9"/>
  <c r="BE89" i="9"/>
  <c r="BD89" i="9"/>
  <c r="BC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K89" i="9"/>
  <c r="AJ89" i="9"/>
  <c r="AI89" i="9"/>
  <c r="AH89" i="9"/>
  <c r="AF89" i="9"/>
  <c r="AD89" i="9"/>
  <c r="AC89" i="9"/>
  <c r="AB89" i="9"/>
  <c r="AA89" i="9"/>
  <c r="Z89" i="9"/>
  <c r="Y89" i="9"/>
  <c r="X89" i="9"/>
  <c r="W89" i="9"/>
  <c r="CM88" i="9"/>
  <c r="CL88" i="9"/>
  <c r="CK88" i="9"/>
  <c r="CJ88" i="9"/>
  <c r="CI88" i="9"/>
  <c r="CH88" i="9"/>
  <c r="CF88" i="9"/>
  <c r="CD88" i="9"/>
  <c r="CC88" i="9"/>
  <c r="CB88" i="9"/>
  <c r="CA88" i="9"/>
  <c r="BZ88" i="9"/>
  <c r="BY88" i="9"/>
  <c r="BX88" i="9"/>
  <c r="BW88" i="9"/>
  <c r="BV88" i="9"/>
  <c r="BU88" i="9"/>
  <c r="BT88" i="9"/>
  <c r="BS88" i="9"/>
  <c r="BR88" i="9"/>
  <c r="BQ88" i="9"/>
  <c r="BP88" i="9"/>
  <c r="BO88" i="9"/>
  <c r="BN88" i="9"/>
  <c r="BM88" i="9"/>
  <c r="BL88" i="9"/>
  <c r="BK88" i="9"/>
  <c r="BJ88" i="9"/>
  <c r="BI88" i="9"/>
  <c r="BH88" i="9"/>
  <c r="BG88" i="9"/>
  <c r="BF88" i="9"/>
  <c r="BE88" i="9"/>
  <c r="BD88" i="9"/>
  <c r="BC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K88" i="9"/>
  <c r="AJ88" i="9"/>
  <c r="AI88" i="9"/>
  <c r="AH88" i="9"/>
  <c r="AF88" i="9"/>
  <c r="AD88" i="9"/>
  <c r="AC88" i="9"/>
  <c r="AB88" i="9"/>
  <c r="AA88" i="9"/>
  <c r="Z88" i="9"/>
  <c r="Y88" i="9"/>
  <c r="X88" i="9"/>
  <c r="W88" i="9"/>
  <c r="CM87" i="9"/>
  <c r="CL87" i="9"/>
  <c r="CK87" i="9"/>
  <c r="CJ87" i="9"/>
  <c r="CI87" i="9"/>
  <c r="CH87" i="9"/>
  <c r="CF87" i="9"/>
  <c r="CD87" i="9"/>
  <c r="CC87" i="9"/>
  <c r="CB87" i="9"/>
  <c r="CA87" i="9"/>
  <c r="BZ87" i="9"/>
  <c r="BY87" i="9"/>
  <c r="BX87" i="9"/>
  <c r="BW87" i="9"/>
  <c r="BV87" i="9"/>
  <c r="BU87" i="9"/>
  <c r="BT87" i="9"/>
  <c r="BS87" i="9"/>
  <c r="BR87" i="9"/>
  <c r="BQ87" i="9"/>
  <c r="BP87" i="9"/>
  <c r="BO87" i="9"/>
  <c r="BN87" i="9"/>
  <c r="BM87" i="9"/>
  <c r="BL87" i="9"/>
  <c r="BK87" i="9"/>
  <c r="BJ87" i="9"/>
  <c r="BI87" i="9"/>
  <c r="BH87" i="9"/>
  <c r="BG87" i="9"/>
  <c r="BF87" i="9"/>
  <c r="BE87" i="9"/>
  <c r="BD87" i="9"/>
  <c r="BC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K87" i="9"/>
  <c r="AJ87" i="9"/>
  <c r="AI87" i="9"/>
  <c r="AH87" i="9"/>
  <c r="AF87" i="9"/>
  <c r="AD87" i="9"/>
  <c r="AC87" i="9"/>
  <c r="AB87" i="9"/>
  <c r="AA87" i="9"/>
  <c r="Z87" i="9"/>
  <c r="Y87" i="9"/>
  <c r="X87" i="9"/>
  <c r="W87" i="9"/>
  <c r="CM86" i="9"/>
  <c r="CL86" i="9"/>
  <c r="CK86" i="9"/>
  <c r="CJ86" i="9"/>
  <c r="CI86" i="9"/>
  <c r="CH86" i="9"/>
  <c r="CF86" i="9"/>
  <c r="CD86" i="9"/>
  <c r="CC86" i="9"/>
  <c r="CB86" i="9"/>
  <c r="CA86" i="9"/>
  <c r="BZ86" i="9"/>
  <c r="BY86" i="9"/>
  <c r="BX86" i="9"/>
  <c r="BW86" i="9"/>
  <c r="BV86" i="9"/>
  <c r="BU86" i="9"/>
  <c r="BT86" i="9"/>
  <c r="BS86" i="9"/>
  <c r="BR86" i="9"/>
  <c r="BQ86" i="9"/>
  <c r="BP86" i="9"/>
  <c r="BO86" i="9"/>
  <c r="BN86" i="9"/>
  <c r="BM86" i="9"/>
  <c r="BL86" i="9"/>
  <c r="BK86" i="9"/>
  <c r="BJ86" i="9"/>
  <c r="BI86" i="9"/>
  <c r="BH86" i="9"/>
  <c r="BG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K86" i="9"/>
  <c r="AJ86" i="9"/>
  <c r="AI86" i="9"/>
  <c r="AH86" i="9"/>
  <c r="AF86" i="9"/>
  <c r="AD86" i="9"/>
  <c r="AC86" i="9"/>
  <c r="AB86" i="9"/>
  <c r="AA86" i="9"/>
  <c r="Z86" i="9"/>
  <c r="Y86" i="9"/>
  <c r="X86" i="9"/>
  <c r="W86" i="9"/>
  <c r="CM85" i="9"/>
  <c r="CL85" i="9"/>
  <c r="CK85" i="9"/>
  <c r="CJ85" i="9"/>
  <c r="CI85" i="9"/>
  <c r="CH85" i="9"/>
  <c r="CF85" i="9"/>
  <c r="CD85" i="9"/>
  <c r="CC85" i="9"/>
  <c r="CB85" i="9"/>
  <c r="CA85" i="9"/>
  <c r="BZ85" i="9"/>
  <c r="BY85" i="9"/>
  <c r="BX85" i="9"/>
  <c r="BW85" i="9"/>
  <c r="BV85" i="9"/>
  <c r="BU85" i="9"/>
  <c r="BT85" i="9"/>
  <c r="BS85" i="9"/>
  <c r="BR85" i="9"/>
  <c r="BQ85" i="9"/>
  <c r="BP85" i="9"/>
  <c r="BO85" i="9"/>
  <c r="BN85" i="9"/>
  <c r="BM85" i="9"/>
  <c r="BL85" i="9"/>
  <c r="BK85" i="9"/>
  <c r="BJ85" i="9"/>
  <c r="BI85" i="9"/>
  <c r="BH85" i="9"/>
  <c r="BG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K85" i="9"/>
  <c r="AJ85" i="9"/>
  <c r="AI85" i="9"/>
  <c r="AH85" i="9"/>
  <c r="AF85" i="9"/>
  <c r="AD85" i="9"/>
  <c r="AC85" i="9"/>
  <c r="AB85" i="9"/>
  <c r="AA85" i="9"/>
  <c r="Z85" i="9"/>
  <c r="Y85" i="9"/>
  <c r="X85" i="9"/>
  <c r="W85" i="9"/>
  <c r="CM84" i="9"/>
  <c r="CL84" i="9"/>
  <c r="CK84" i="9"/>
  <c r="CJ84" i="9"/>
  <c r="CI84" i="9"/>
  <c r="CH84" i="9"/>
  <c r="CF84" i="9"/>
  <c r="CD84" i="9"/>
  <c r="CC84" i="9"/>
  <c r="CB84" i="9"/>
  <c r="CA84" i="9"/>
  <c r="BZ84" i="9"/>
  <c r="BY84" i="9"/>
  <c r="BX84" i="9"/>
  <c r="BW84" i="9"/>
  <c r="BV84" i="9"/>
  <c r="BU84" i="9"/>
  <c r="BT84" i="9"/>
  <c r="BS84" i="9"/>
  <c r="BR84" i="9"/>
  <c r="BQ84" i="9"/>
  <c r="BP84" i="9"/>
  <c r="BO84" i="9"/>
  <c r="BN84" i="9"/>
  <c r="BM84" i="9"/>
  <c r="BL84" i="9"/>
  <c r="BK84" i="9"/>
  <c r="BJ84" i="9"/>
  <c r="BI84" i="9"/>
  <c r="BH84" i="9"/>
  <c r="BG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K84" i="9"/>
  <c r="AJ84" i="9"/>
  <c r="AI84" i="9"/>
  <c r="AH84" i="9"/>
  <c r="AF84" i="9"/>
  <c r="AD84" i="9"/>
  <c r="AC84" i="9"/>
  <c r="AB84" i="9"/>
  <c r="AA84" i="9"/>
  <c r="Z84" i="9"/>
  <c r="Y84" i="9"/>
  <c r="X84" i="9"/>
  <c r="W84" i="9"/>
  <c r="CM83" i="9"/>
  <c r="CL83" i="9"/>
  <c r="CK83" i="9"/>
  <c r="CJ83" i="9"/>
  <c r="CI83" i="9"/>
  <c r="CH83" i="9"/>
  <c r="CF83" i="9"/>
  <c r="CD83" i="9"/>
  <c r="CC83" i="9"/>
  <c r="CB83" i="9"/>
  <c r="CA83" i="9"/>
  <c r="BZ83" i="9"/>
  <c r="BY83" i="9"/>
  <c r="BX83" i="9"/>
  <c r="BW83" i="9"/>
  <c r="BV83" i="9"/>
  <c r="BU83" i="9"/>
  <c r="BT83" i="9"/>
  <c r="BS83" i="9"/>
  <c r="BR83" i="9"/>
  <c r="BQ83" i="9"/>
  <c r="BP83" i="9"/>
  <c r="BO83" i="9"/>
  <c r="BN83" i="9"/>
  <c r="BM83" i="9"/>
  <c r="BL83" i="9"/>
  <c r="BJ83" i="9"/>
  <c r="BI83" i="9"/>
  <c r="BH83" i="9"/>
  <c r="BG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K83" i="9"/>
  <c r="AJ83" i="9"/>
  <c r="AI83" i="9"/>
  <c r="AH83" i="9"/>
  <c r="AD83" i="9"/>
  <c r="AC83" i="9"/>
  <c r="AB83" i="9"/>
  <c r="AA83" i="9"/>
  <c r="Z83" i="9"/>
  <c r="Y83" i="9"/>
  <c r="X83" i="9"/>
  <c r="W83" i="9"/>
  <c r="CM82" i="9"/>
  <c r="CL82" i="9"/>
  <c r="CK82" i="9"/>
  <c r="CJ82" i="9"/>
  <c r="CI82" i="9"/>
  <c r="CH82" i="9"/>
  <c r="CF82" i="9"/>
  <c r="CD82" i="9"/>
  <c r="CC82" i="9"/>
  <c r="CB82" i="9"/>
  <c r="CA82" i="9"/>
  <c r="BZ82" i="9"/>
  <c r="BY82" i="9"/>
  <c r="BX82" i="9"/>
  <c r="BW82" i="9"/>
  <c r="BV82" i="9"/>
  <c r="BU82" i="9"/>
  <c r="BT82" i="9"/>
  <c r="BS82" i="9"/>
  <c r="BR82" i="9"/>
  <c r="BQ82" i="9"/>
  <c r="BP82" i="9"/>
  <c r="BO82" i="9"/>
  <c r="BN82" i="9"/>
  <c r="BM82" i="9"/>
  <c r="BL82" i="9"/>
  <c r="BJ82" i="9"/>
  <c r="BI82" i="9"/>
  <c r="BH82" i="9"/>
  <c r="BG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K82" i="9"/>
  <c r="AJ82" i="9"/>
  <c r="AI82" i="9"/>
  <c r="AH82" i="9"/>
  <c r="AD82" i="9"/>
  <c r="AC82" i="9"/>
  <c r="AB82" i="9"/>
  <c r="AA82" i="9"/>
  <c r="Z82" i="9"/>
  <c r="Y82" i="9"/>
  <c r="X82" i="9"/>
  <c r="W82" i="9"/>
  <c r="CM81" i="9"/>
  <c r="CL81" i="9"/>
  <c r="CK81" i="9"/>
  <c r="CJ81" i="9"/>
  <c r="CI81" i="9"/>
  <c r="CH81" i="9"/>
  <c r="CD81" i="9"/>
  <c r="CC81" i="9"/>
  <c r="CB81" i="9"/>
  <c r="CA81" i="9"/>
  <c r="BZ81" i="9"/>
  <c r="BY81" i="9"/>
  <c r="BX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K81" i="9"/>
  <c r="AJ81" i="9"/>
  <c r="AI81" i="9"/>
  <c r="AH81" i="9"/>
  <c r="AC81" i="9"/>
  <c r="AB81" i="9"/>
  <c r="AA81" i="9"/>
  <c r="Z81" i="9"/>
  <c r="Y81" i="9"/>
  <c r="X81" i="9"/>
  <c r="W81" i="9"/>
  <c r="CM80" i="9"/>
  <c r="CL80" i="9"/>
  <c r="CK80" i="9"/>
  <c r="CJ80" i="9"/>
  <c r="CI80" i="9"/>
  <c r="CH80" i="9"/>
  <c r="CF80" i="9"/>
  <c r="CD80" i="9"/>
  <c r="CC80" i="9"/>
  <c r="CB80" i="9"/>
  <c r="CA80" i="9"/>
  <c r="BZ80" i="9"/>
  <c r="BY80" i="9"/>
  <c r="BX80" i="9"/>
  <c r="BW80" i="9"/>
  <c r="BV80" i="9"/>
  <c r="BU80" i="9"/>
  <c r="BT80" i="9"/>
  <c r="BS80" i="9"/>
  <c r="BR80" i="9"/>
  <c r="BQ80" i="9"/>
  <c r="BP80" i="9"/>
  <c r="BO80" i="9"/>
  <c r="BN80" i="9"/>
  <c r="BM80" i="9"/>
  <c r="BL80" i="9"/>
  <c r="BK80" i="9"/>
  <c r="BJ80" i="9"/>
  <c r="BI80" i="9"/>
  <c r="BH80" i="9"/>
  <c r="BG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K80" i="9"/>
  <c r="AJ80" i="9"/>
  <c r="AI80" i="9"/>
  <c r="AH80" i="9"/>
  <c r="AC80" i="9"/>
  <c r="AB80" i="9"/>
  <c r="AA80" i="9"/>
  <c r="Z80" i="9"/>
  <c r="Y80" i="9"/>
  <c r="X80" i="9"/>
  <c r="W80" i="9"/>
  <c r="CM79" i="9"/>
  <c r="CL79" i="9"/>
  <c r="CK79" i="9"/>
  <c r="CJ79" i="9"/>
  <c r="CI79" i="9"/>
  <c r="CH79" i="9"/>
  <c r="CF79" i="9"/>
  <c r="CD79" i="9"/>
  <c r="CC79" i="9"/>
  <c r="CB79" i="9"/>
  <c r="CA79" i="9"/>
  <c r="BZ79" i="9"/>
  <c r="BY79" i="9"/>
  <c r="BX79" i="9"/>
  <c r="BW79" i="9"/>
  <c r="BV79" i="9"/>
  <c r="BU79" i="9"/>
  <c r="BT79" i="9"/>
  <c r="BS79" i="9"/>
  <c r="BR79" i="9"/>
  <c r="BQ79" i="9"/>
  <c r="BP79" i="9"/>
  <c r="BO79" i="9"/>
  <c r="BN79" i="9"/>
  <c r="BM79" i="9"/>
  <c r="BL79" i="9"/>
  <c r="BK79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K79" i="9"/>
  <c r="AJ79" i="9"/>
  <c r="AI79" i="9"/>
  <c r="AH79" i="9"/>
  <c r="AD79" i="9"/>
  <c r="AC79" i="9"/>
  <c r="AB79" i="9"/>
  <c r="AA79" i="9"/>
  <c r="Z79" i="9"/>
  <c r="Y79" i="9"/>
  <c r="X79" i="9"/>
  <c r="W79" i="9"/>
  <c r="CM78" i="9"/>
  <c r="CL78" i="9"/>
  <c r="CK78" i="9"/>
  <c r="CJ78" i="9"/>
  <c r="CI78" i="9"/>
  <c r="CH78" i="9"/>
  <c r="CF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K78" i="9"/>
  <c r="AJ78" i="9"/>
  <c r="AI78" i="9"/>
  <c r="AH78" i="9"/>
  <c r="AC78" i="9"/>
  <c r="AB78" i="9"/>
  <c r="AA78" i="9"/>
  <c r="Z78" i="9"/>
  <c r="Y78" i="9"/>
  <c r="X78" i="9"/>
  <c r="W78" i="9"/>
  <c r="CM77" i="9"/>
  <c r="CL77" i="9"/>
  <c r="CK77" i="9"/>
  <c r="CJ77" i="9"/>
  <c r="CI77" i="9"/>
  <c r="CH77" i="9"/>
  <c r="CD77" i="9"/>
  <c r="CC77" i="9"/>
  <c r="CB77" i="9"/>
  <c r="CA77" i="9"/>
  <c r="BZ77" i="9"/>
  <c r="BY77" i="9"/>
  <c r="BX77" i="9"/>
  <c r="BW77" i="9"/>
  <c r="BV77" i="9"/>
  <c r="BU77" i="9"/>
  <c r="BT77" i="9"/>
  <c r="BS77" i="9"/>
  <c r="BR77" i="9"/>
  <c r="BQ77" i="9"/>
  <c r="BP77" i="9"/>
  <c r="BO77" i="9"/>
  <c r="BN77" i="9"/>
  <c r="BM77" i="9"/>
  <c r="BL77" i="9"/>
  <c r="BK77" i="9"/>
  <c r="BJ77" i="9"/>
  <c r="BI77" i="9"/>
  <c r="BH77" i="9"/>
  <c r="BG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K77" i="9"/>
  <c r="AJ77" i="9"/>
  <c r="AI77" i="9"/>
  <c r="AH77" i="9"/>
  <c r="AC77" i="9"/>
  <c r="AB77" i="9"/>
  <c r="AA77" i="9"/>
  <c r="Z77" i="9"/>
  <c r="Y77" i="9"/>
  <c r="X77" i="9"/>
  <c r="W77" i="9"/>
  <c r="CM76" i="9"/>
  <c r="CL76" i="9"/>
  <c r="CK76" i="9"/>
  <c r="CJ76" i="9"/>
  <c r="CI76" i="9"/>
  <c r="CH76" i="9"/>
  <c r="CD76" i="9"/>
  <c r="CC76" i="9"/>
  <c r="CB76" i="9"/>
  <c r="CA76" i="9"/>
  <c r="BZ76" i="9"/>
  <c r="BY76" i="9"/>
  <c r="BX76" i="9"/>
  <c r="BW76" i="9"/>
  <c r="BV76" i="9"/>
  <c r="BU76" i="9"/>
  <c r="BT76" i="9"/>
  <c r="BS76" i="9"/>
  <c r="BR76" i="9"/>
  <c r="BQ76" i="9"/>
  <c r="BP76" i="9"/>
  <c r="BO76" i="9"/>
  <c r="BN76" i="9"/>
  <c r="BM76" i="9"/>
  <c r="BL76" i="9"/>
  <c r="BK76" i="9"/>
  <c r="BJ76" i="9"/>
  <c r="BI76" i="9"/>
  <c r="BH76" i="9"/>
  <c r="BG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K76" i="9"/>
  <c r="AJ76" i="9"/>
  <c r="AI76" i="9"/>
  <c r="AH76" i="9"/>
  <c r="AC76" i="9"/>
  <c r="AB76" i="9"/>
  <c r="AA76" i="9"/>
  <c r="Z76" i="9"/>
  <c r="Y76" i="9"/>
  <c r="X76" i="9"/>
  <c r="W76" i="9"/>
  <c r="CM75" i="9"/>
  <c r="CL75" i="9"/>
  <c r="CK75" i="9"/>
  <c r="CJ75" i="9"/>
  <c r="CI75" i="9"/>
  <c r="CH75" i="9"/>
  <c r="CF75" i="9"/>
  <c r="CD75" i="9"/>
  <c r="CC75" i="9"/>
  <c r="CB75" i="9"/>
  <c r="CA75" i="9"/>
  <c r="BZ75" i="9"/>
  <c r="BY75" i="9"/>
  <c r="BX75" i="9"/>
  <c r="BW75" i="9"/>
  <c r="BV75" i="9"/>
  <c r="BU75" i="9"/>
  <c r="BT75" i="9"/>
  <c r="BS75" i="9"/>
  <c r="BR75" i="9"/>
  <c r="BQ75" i="9"/>
  <c r="BP75" i="9"/>
  <c r="BN75" i="9"/>
  <c r="BM75" i="9"/>
  <c r="BL75" i="9"/>
  <c r="BK75" i="9"/>
  <c r="BJ75" i="9"/>
  <c r="BI75" i="9"/>
  <c r="BH75" i="9"/>
  <c r="BG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K75" i="9"/>
  <c r="AJ75" i="9"/>
  <c r="AI75" i="9"/>
  <c r="AH75" i="9"/>
  <c r="AF75" i="9"/>
  <c r="AD75" i="9"/>
  <c r="AC75" i="9"/>
  <c r="AB75" i="9"/>
  <c r="AA75" i="9"/>
  <c r="Z75" i="9"/>
  <c r="Y75" i="9"/>
  <c r="X75" i="9"/>
  <c r="W75" i="9"/>
  <c r="CM74" i="9"/>
  <c r="CL74" i="9"/>
  <c r="CK74" i="9"/>
  <c r="CJ74" i="9"/>
  <c r="CI74" i="9"/>
  <c r="CH74" i="9"/>
  <c r="CF74" i="9"/>
  <c r="CD74" i="9"/>
  <c r="CC74" i="9"/>
  <c r="CB74" i="9"/>
  <c r="CA74" i="9"/>
  <c r="BZ74" i="9"/>
  <c r="BY74" i="9"/>
  <c r="BX74" i="9"/>
  <c r="BW74" i="9"/>
  <c r="BV74" i="9"/>
  <c r="BU74" i="9"/>
  <c r="BT74" i="9"/>
  <c r="BS74" i="9"/>
  <c r="BR74" i="9"/>
  <c r="BQ74" i="9"/>
  <c r="BP74" i="9"/>
  <c r="BN74" i="9"/>
  <c r="BM74" i="9"/>
  <c r="BL74" i="9"/>
  <c r="BK74" i="9"/>
  <c r="BJ74" i="9"/>
  <c r="BI74" i="9"/>
  <c r="BH74" i="9"/>
  <c r="BG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K74" i="9"/>
  <c r="AJ74" i="9"/>
  <c r="AI74" i="9"/>
  <c r="AH74" i="9"/>
  <c r="AF74" i="9"/>
  <c r="AD74" i="9"/>
  <c r="AC74" i="9"/>
  <c r="AB74" i="9"/>
  <c r="AA74" i="9"/>
  <c r="Z74" i="9"/>
  <c r="Y74" i="9"/>
  <c r="X74" i="9"/>
  <c r="W74" i="9"/>
  <c r="CM73" i="9"/>
  <c r="CL73" i="9"/>
  <c r="CK73" i="9"/>
  <c r="CJ73" i="9"/>
  <c r="CI73" i="9"/>
  <c r="CH73" i="9"/>
  <c r="CF73" i="9"/>
  <c r="CD73" i="9"/>
  <c r="CC73" i="9"/>
  <c r="CB73" i="9"/>
  <c r="CA73" i="9"/>
  <c r="BZ73" i="9"/>
  <c r="BY73" i="9"/>
  <c r="BX73" i="9"/>
  <c r="BW73" i="9"/>
  <c r="BV73" i="9"/>
  <c r="BU73" i="9"/>
  <c r="BT73" i="9"/>
  <c r="BS73" i="9"/>
  <c r="BR73" i="9"/>
  <c r="BQ73" i="9"/>
  <c r="BP73" i="9"/>
  <c r="BO73" i="9"/>
  <c r="BN73" i="9"/>
  <c r="BM73" i="9"/>
  <c r="BL73" i="9"/>
  <c r="BK73" i="9"/>
  <c r="BJ73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K73" i="9"/>
  <c r="AJ73" i="9"/>
  <c r="AI73" i="9"/>
  <c r="AH73" i="9"/>
  <c r="AF73" i="9"/>
  <c r="AC73" i="9"/>
  <c r="AB73" i="9"/>
  <c r="AA73" i="9"/>
  <c r="Z73" i="9"/>
  <c r="Y73" i="9"/>
  <c r="X73" i="9"/>
  <c r="W73" i="9"/>
  <c r="CM72" i="9"/>
  <c r="CL72" i="9"/>
  <c r="CK72" i="9"/>
  <c r="CJ72" i="9"/>
  <c r="CI72" i="9"/>
  <c r="CH72" i="9"/>
  <c r="CF72" i="9"/>
  <c r="CD72" i="9"/>
  <c r="CC72" i="9"/>
  <c r="CB72" i="9"/>
  <c r="CA72" i="9"/>
  <c r="BZ72" i="9"/>
  <c r="BY72" i="9"/>
  <c r="BX72" i="9"/>
  <c r="BW72" i="9"/>
  <c r="BV72" i="9"/>
  <c r="BU72" i="9"/>
  <c r="BT72" i="9"/>
  <c r="BS72" i="9"/>
  <c r="BR72" i="9"/>
  <c r="BQ72" i="9"/>
  <c r="BP72" i="9"/>
  <c r="BO72" i="9"/>
  <c r="BN72" i="9"/>
  <c r="BM72" i="9"/>
  <c r="BL72" i="9"/>
  <c r="BK72" i="9"/>
  <c r="BJ72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K72" i="9"/>
  <c r="AJ72" i="9"/>
  <c r="AI72" i="9"/>
  <c r="AH72" i="9"/>
  <c r="AF72" i="9"/>
  <c r="AC72" i="9"/>
  <c r="AB72" i="9"/>
  <c r="AA72" i="9"/>
  <c r="Z72" i="9"/>
  <c r="Y72" i="9"/>
  <c r="X72" i="9"/>
  <c r="W72" i="9"/>
  <c r="CM71" i="9"/>
  <c r="CL71" i="9"/>
  <c r="CK71" i="9"/>
  <c r="CJ71" i="9"/>
  <c r="CI71" i="9"/>
  <c r="CH71" i="9"/>
  <c r="CF71" i="9"/>
  <c r="CD71" i="9"/>
  <c r="CC71" i="9"/>
  <c r="CB71" i="9"/>
  <c r="CA71" i="9"/>
  <c r="BZ71" i="9"/>
  <c r="BY71" i="9"/>
  <c r="BX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K71" i="9"/>
  <c r="AJ71" i="9"/>
  <c r="AI71" i="9"/>
  <c r="AH71" i="9"/>
  <c r="AC71" i="9"/>
  <c r="AB71" i="9"/>
  <c r="AA71" i="9"/>
  <c r="Z71" i="9"/>
  <c r="Y71" i="9"/>
  <c r="X71" i="9"/>
  <c r="W71" i="9"/>
  <c r="CM70" i="9"/>
  <c r="CL70" i="9"/>
  <c r="CK70" i="9"/>
  <c r="CJ70" i="9"/>
  <c r="CI70" i="9"/>
  <c r="CH70" i="9"/>
  <c r="CF70" i="9"/>
  <c r="CD70" i="9"/>
  <c r="CC70" i="9"/>
  <c r="CB70" i="9"/>
  <c r="CA70" i="9"/>
  <c r="BZ70" i="9"/>
  <c r="BY70" i="9"/>
  <c r="BX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K70" i="9"/>
  <c r="AJ70" i="9"/>
  <c r="AI70" i="9"/>
  <c r="AH70" i="9"/>
  <c r="AF70" i="9"/>
  <c r="AD70" i="9"/>
  <c r="AC70" i="9"/>
  <c r="AB70" i="9"/>
  <c r="AA70" i="9"/>
  <c r="Z70" i="9"/>
  <c r="Y70" i="9"/>
  <c r="X70" i="9"/>
  <c r="W70" i="9"/>
  <c r="CM69" i="9"/>
  <c r="CL69" i="9"/>
  <c r="CK69" i="9"/>
  <c r="CJ69" i="9"/>
  <c r="CI69" i="9"/>
  <c r="CH69" i="9"/>
  <c r="CF69" i="9"/>
  <c r="CD69" i="9"/>
  <c r="CC69" i="9"/>
  <c r="CB69" i="9"/>
  <c r="CA69" i="9"/>
  <c r="BZ69" i="9"/>
  <c r="BY69" i="9"/>
  <c r="BX69" i="9"/>
  <c r="BW69" i="9"/>
  <c r="BV69" i="9"/>
  <c r="BU69" i="9"/>
  <c r="BT69" i="9"/>
  <c r="BS69" i="9"/>
  <c r="BR69" i="9"/>
  <c r="BQ69" i="9"/>
  <c r="BP69" i="9"/>
  <c r="BN69" i="9"/>
  <c r="BM69" i="9"/>
  <c r="BL69" i="9"/>
  <c r="BK69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J69" i="9"/>
  <c r="AI69" i="9"/>
  <c r="AH69" i="9"/>
  <c r="AF69" i="9"/>
  <c r="AD69" i="9"/>
  <c r="AC69" i="9"/>
  <c r="AB69" i="9"/>
  <c r="AA69" i="9"/>
  <c r="Z69" i="9"/>
  <c r="Y69" i="9"/>
  <c r="X69" i="9"/>
  <c r="W69" i="9"/>
  <c r="CM68" i="9"/>
  <c r="CL68" i="9"/>
  <c r="CK68" i="9"/>
  <c r="CJ68" i="9"/>
  <c r="CI68" i="9"/>
  <c r="CH68" i="9"/>
  <c r="CF68" i="9"/>
  <c r="CD68" i="9"/>
  <c r="CC68" i="9"/>
  <c r="CB68" i="9"/>
  <c r="CA68" i="9"/>
  <c r="BZ68" i="9"/>
  <c r="BY68" i="9"/>
  <c r="BX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J68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K68" i="9"/>
  <c r="AJ68" i="9"/>
  <c r="AI68" i="9"/>
  <c r="AH68" i="9"/>
  <c r="AD68" i="9"/>
  <c r="AC68" i="9"/>
  <c r="AB68" i="9"/>
  <c r="AA68" i="9"/>
  <c r="Z68" i="9"/>
  <c r="Y68" i="9"/>
  <c r="X68" i="9"/>
  <c r="W68" i="9"/>
  <c r="CM67" i="9"/>
  <c r="CL67" i="9"/>
  <c r="CK67" i="9"/>
  <c r="CJ67" i="9"/>
  <c r="CI67" i="9"/>
  <c r="CH67" i="9"/>
  <c r="CF67" i="9"/>
  <c r="CD67" i="9"/>
  <c r="CC67" i="9"/>
  <c r="CB67" i="9"/>
  <c r="CA67" i="9"/>
  <c r="BZ67" i="9"/>
  <c r="BY67" i="9"/>
  <c r="BX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K67" i="9"/>
  <c r="AJ67" i="9"/>
  <c r="AI67" i="9"/>
  <c r="AH67" i="9"/>
  <c r="AF67" i="9"/>
  <c r="AD67" i="9"/>
  <c r="AC67" i="9"/>
  <c r="AB67" i="9"/>
  <c r="AA67" i="9"/>
  <c r="Z67" i="9"/>
  <c r="Y67" i="9"/>
  <c r="X67" i="9"/>
  <c r="W67" i="9"/>
  <c r="CM66" i="9"/>
  <c r="CL66" i="9"/>
  <c r="CK66" i="9"/>
  <c r="CJ66" i="9"/>
  <c r="CI66" i="9"/>
  <c r="CH66" i="9"/>
  <c r="CF66" i="9"/>
  <c r="CD66" i="9"/>
  <c r="CC66" i="9"/>
  <c r="CB66" i="9"/>
  <c r="CA66" i="9"/>
  <c r="BZ66" i="9"/>
  <c r="BY66" i="9"/>
  <c r="BX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J66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K66" i="9"/>
  <c r="AJ66" i="9"/>
  <c r="AI66" i="9"/>
  <c r="AH66" i="9"/>
  <c r="AF66" i="9"/>
  <c r="AC66" i="9"/>
  <c r="AB66" i="9"/>
  <c r="AA66" i="9"/>
  <c r="Z66" i="9"/>
  <c r="Y66" i="9"/>
  <c r="X66" i="9"/>
  <c r="W66" i="9"/>
  <c r="CM65" i="9"/>
  <c r="CL65" i="9"/>
  <c r="CK65" i="9"/>
  <c r="CJ65" i="9"/>
  <c r="CI65" i="9"/>
  <c r="CH65" i="9"/>
  <c r="CF65" i="9"/>
  <c r="CD65" i="9"/>
  <c r="CC65" i="9"/>
  <c r="CB65" i="9"/>
  <c r="CA65" i="9"/>
  <c r="BZ65" i="9"/>
  <c r="BY65" i="9"/>
  <c r="BX65" i="9"/>
  <c r="BW65" i="9"/>
  <c r="BV65" i="9"/>
  <c r="BU65" i="9"/>
  <c r="BT65" i="9"/>
  <c r="BS65" i="9"/>
  <c r="BR65" i="9"/>
  <c r="BQ65" i="9"/>
  <c r="BP65" i="9"/>
  <c r="BN65" i="9"/>
  <c r="BM65" i="9"/>
  <c r="BL65" i="9"/>
  <c r="BK65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K65" i="9"/>
  <c r="AJ65" i="9"/>
  <c r="AI65" i="9"/>
  <c r="AH65" i="9"/>
  <c r="AF65" i="9"/>
  <c r="AD65" i="9"/>
  <c r="AC65" i="9"/>
  <c r="AB65" i="9"/>
  <c r="AA65" i="9"/>
  <c r="Z65" i="9"/>
  <c r="Y65" i="9"/>
  <c r="X65" i="9"/>
  <c r="W65" i="9"/>
  <c r="CM64" i="9"/>
  <c r="CL64" i="9"/>
  <c r="CK64" i="9"/>
  <c r="CJ64" i="9"/>
  <c r="CI64" i="9"/>
  <c r="CH64" i="9"/>
  <c r="CF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J64" i="9"/>
  <c r="AI64" i="9"/>
  <c r="AH64" i="9"/>
  <c r="AF64" i="9"/>
  <c r="AD64" i="9"/>
  <c r="AC64" i="9"/>
  <c r="AB64" i="9"/>
  <c r="AA64" i="9"/>
  <c r="Z64" i="9"/>
  <c r="Y64" i="9"/>
  <c r="X64" i="9"/>
  <c r="W64" i="9"/>
  <c r="CM63" i="9"/>
  <c r="CL63" i="9"/>
  <c r="CK63" i="9"/>
  <c r="CJ63" i="9"/>
  <c r="CI63" i="9"/>
  <c r="CH63" i="9"/>
  <c r="CF63" i="9"/>
  <c r="CD63" i="9"/>
  <c r="CC63" i="9"/>
  <c r="CB63" i="9"/>
  <c r="CA63" i="9"/>
  <c r="BZ63" i="9"/>
  <c r="BY63" i="9"/>
  <c r="BX63" i="9"/>
  <c r="BW63" i="9"/>
  <c r="BV63" i="9"/>
  <c r="BU63" i="9"/>
  <c r="BT63" i="9"/>
  <c r="BS63" i="9"/>
  <c r="BR63" i="9"/>
  <c r="BQ63" i="9"/>
  <c r="BP63" i="9"/>
  <c r="BN63" i="9"/>
  <c r="BM63" i="9"/>
  <c r="BL63" i="9"/>
  <c r="BK63" i="9"/>
  <c r="BJ63" i="9"/>
  <c r="BI63" i="9"/>
  <c r="BH63" i="9"/>
  <c r="BG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J63" i="9"/>
  <c r="AI63" i="9"/>
  <c r="AH63" i="9"/>
  <c r="AF63" i="9"/>
  <c r="AD63" i="9"/>
  <c r="AC63" i="9"/>
  <c r="AB63" i="9"/>
  <c r="AA63" i="9"/>
  <c r="Z63" i="9"/>
  <c r="Y63" i="9"/>
  <c r="X63" i="9"/>
  <c r="W63" i="9"/>
  <c r="CM62" i="9"/>
  <c r="CL62" i="9"/>
  <c r="CK62" i="9"/>
  <c r="CJ62" i="9"/>
  <c r="CI62" i="9"/>
  <c r="CH62" i="9"/>
  <c r="CF62" i="9"/>
  <c r="CD62" i="9"/>
  <c r="CC62" i="9"/>
  <c r="CB62" i="9"/>
  <c r="CA62" i="9"/>
  <c r="BZ62" i="9"/>
  <c r="BY62" i="9"/>
  <c r="BX62" i="9"/>
  <c r="BW62" i="9"/>
  <c r="BV62" i="9"/>
  <c r="BU62" i="9"/>
  <c r="BT62" i="9"/>
  <c r="BS62" i="9"/>
  <c r="BR62" i="9"/>
  <c r="BQ62" i="9"/>
  <c r="BP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J62" i="9"/>
  <c r="AI62" i="9"/>
  <c r="AH62" i="9"/>
  <c r="AF62" i="9"/>
  <c r="AD62" i="9"/>
  <c r="AC62" i="9"/>
  <c r="AB62" i="9"/>
  <c r="AA62" i="9"/>
  <c r="Z62" i="9"/>
  <c r="Y62" i="9"/>
  <c r="X62" i="9"/>
  <c r="W62" i="9"/>
  <c r="CM61" i="9"/>
  <c r="CL61" i="9"/>
  <c r="CK61" i="9"/>
  <c r="CJ61" i="9"/>
  <c r="CI61" i="9"/>
  <c r="CH61" i="9"/>
  <c r="CF61" i="9"/>
  <c r="CD61" i="9"/>
  <c r="CC61" i="9"/>
  <c r="CB61" i="9"/>
  <c r="CA61" i="9"/>
  <c r="BZ61" i="9"/>
  <c r="BY61" i="9"/>
  <c r="BX61" i="9"/>
  <c r="BW61" i="9"/>
  <c r="BV61" i="9"/>
  <c r="BU61" i="9"/>
  <c r="BT61" i="9"/>
  <c r="BS61" i="9"/>
  <c r="BR61" i="9"/>
  <c r="BQ61" i="9"/>
  <c r="BP61" i="9"/>
  <c r="BN61" i="9"/>
  <c r="BM61" i="9"/>
  <c r="BL61" i="9"/>
  <c r="BK61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K61" i="9"/>
  <c r="AJ61" i="9"/>
  <c r="AI61" i="9"/>
  <c r="AH61" i="9"/>
  <c r="AF61" i="9"/>
  <c r="AD61" i="9"/>
  <c r="AC61" i="9"/>
  <c r="AB61" i="9"/>
  <c r="AA61" i="9"/>
  <c r="Z61" i="9"/>
  <c r="Y61" i="9"/>
  <c r="X61" i="9"/>
  <c r="W61" i="9"/>
  <c r="CM60" i="9"/>
  <c r="CL60" i="9"/>
  <c r="CK60" i="9"/>
  <c r="CJ60" i="9"/>
  <c r="CI60" i="9"/>
  <c r="CH60" i="9"/>
  <c r="CF60" i="9"/>
  <c r="CD60" i="9"/>
  <c r="CC60" i="9"/>
  <c r="CB60" i="9"/>
  <c r="CA60" i="9"/>
  <c r="BZ60" i="9"/>
  <c r="BY60" i="9"/>
  <c r="BX60" i="9"/>
  <c r="BW60" i="9"/>
  <c r="BV60" i="9"/>
  <c r="BU60" i="9"/>
  <c r="BT60" i="9"/>
  <c r="BS60" i="9"/>
  <c r="BR60" i="9"/>
  <c r="BQ60" i="9"/>
  <c r="BP60" i="9"/>
  <c r="BN60" i="9"/>
  <c r="BM60" i="9"/>
  <c r="BL60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K60" i="9"/>
  <c r="AJ60" i="9"/>
  <c r="AI60" i="9"/>
  <c r="AH60" i="9"/>
  <c r="AF60" i="9"/>
  <c r="AD60" i="9"/>
  <c r="AC60" i="9"/>
  <c r="AB60" i="9"/>
  <c r="AA60" i="9"/>
  <c r="Z60" i="9"/>
  <c r="Y60" i="9"/>
  <c r="X60" i="9"/>
  <c r="W60" i="9"/>
  <c r="CM59" i="9"/>
  <c r="CL59" i="9"/>
  <c r="CK59" i="9"/>
  <c r="CJ59" i="9"/>
  <c r="CI59" i="9"/>
  <c r="CH59" i="9"/>
  <c r="CF59" i="9"/>
  <c r="CD59" i="9"/>
  <c r="CC59" i="9"/>
  <c r="CB59" i="9"/>
  <c r="CA59" i="9"/>
  <c r="BZ59" i="9"/>
  <c r="BY59" i="9"/>
  <c r="BX59" i="9"/>
  <c r="BW59" i="9"/>
  <c r="BV59" i="9"/>
  <c r="BU59" i="9"/>
  <c r="BT59" i="9"/>
  <c r="BS59" i="9"/>
  <c r="BR59" i="9"/>
  <c r="BQ59" i="9"/>
  <c r="BP59" i="9"/>
  <c r="BN59" i="9"/>
  <c r="BM59" i="9"/>
  <c r="BL59" i="9"/>
  <c r="BK59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K59" i="9"/>
  <c r="AJ59" i="9"/>
  <c r="AI59" i="9"/>
  <c r="AH59" i="9"/>
  <c r="AF59" i="9"/>
  <c r="AD59" i="9"/>
  <c r="AC59" i="9"/>
  <c r="AB59" i="9"/>
  <c r="AA59" i="9"/>
  <c r="Z59" i="9"/>
  <c r="Y59" i="9"/>
  <c r="X59" i="9"/>
  <c r="W59" i="9"/>
  <c r="CM58" i="9"/>
  <c r="CL58" i="9"/>
  <c r="CK58" i="9"/>
  <c r="CJ58" i="9"/>
  <c r="CI58" i="9"/>
  <c r="CH58" i="9"/>
  <c r="CF58" i="9"/>
  <c r="CD58" i="9"/>
  <c r="CC58" i="9"/>
  <c r="CB58" i="9"/>
  <c r="CA58" i="9"/>
  <c r="BZ58" i="9"/>
  <c r="BY58" i="9"/>
  <c r="BX58" i="9"/>
  <c r="BW58" i="9"/>
  <c r="BV58" i="9"/>
  <c r="BU58" i="9"/>
  <c r="BT58" i="9"/>
  <c r="BS58" i="9"/>
  <c r="BR58" i="9"/>
  <c r="BQ58" i="9"/>
  <c r="BP58" i="9"/>
  <c r="BN58" i="9"/>
  <c r="BM58" i="9"/>
  <c r="BL58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K58" i="9"/>
  <c r="AJ58" i="9"/>
  <c r="AI58" i="9"/>
  <c r="AH58" i="9"/>
  <c r="AF58" i="9"/>
  <c r="AD58" i="9"/>
  <c r="AC58" i="9"/>
  <c r="AB58" i="9"/>
  <c r="AA58" i="9"/>
  <c r="Z58" i="9"/>
  <c r="Y58" i="9"/>
  <c r="X58" i="9"/>
  <c r="W58" i="9"/>
  <c r="CM57" i="9"/>
  <c r="CL57" i="9"/>
  <c r="CK57" i="9"/>
  <c r="CJ57" i="9"/>
  <c r="CI57" i="9"/>
  <c r="CH57" i="9"/>
  <c r="CF57" i="9"/>
  <c r="CD57" i="9"/>
  <c r="CC57" i="9"/>
  <c r="CB57" i="9"/>
  <c r="CA57" i="9"/>
  <c r="BZ57" i="9"/>
  <c r="BY57" i="9"/>
  <c r="BX57" i="9"/>
  <c r="BW57" i="9"/>
  <c r="BV57" i="9"/>
  <c r="BU57" i="9"/>
  <c r="BT57" i="9"/>
  <c r="BS57" i="9"/>
  <c r="BR57" i="9"/>
  <c r="BQ57" i="9"/>
  <c r="BP57" i="9"/>
  <c r="BN57" i="9"/>
  <c r="BM57" i="9"/>
  <c r="BL57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K57" i="9"/>
  <c r="AJ57" i="9"/>
  <c r="AI57" i="9"/>
  <c r="AH57" i="9"/>
  <c r="AF57" i="9"/>
  <c r="AD57" i="9"/>
  <c r="AC57" i="9"/>
  <c r="AB57" i="9"/>
  <c r="AA57" i="9"/>
  <c r="Z57" i="9"/>
  <c r="Y57" i="9"/>
  <c r="X57" i="9"/>
  <c r="W57" i="9"/>
  <c r="CM56" i="9"/>
  <c r="CL56" i="9"/>
  <c r="CK56" i="9"/>
  <c r="CJ56" i="9"/>
  <c r="CI56" i="9"/>
  <c r="CH56" i="9"/>
  <c r="CF56" i="9"/>
  <c r="CD56" i="9"/>
  <c r="CC56" i="9"/>
  <c r="CB56" i="9"/>
  <c r="CA56" i="9"/>
  <c r="BZ56" i="9"/>
  <c r="BY56" i="9"/>
  <c r="BX56" i="9"/>
  <c r="BW56" i="9"/>
  <c r="BV56" i="9"/>
  <c r="BU56" i="9"/>
  <c r="BT56" i="9"/>
  <c r="BS56" i="9"/>
  <c r="BR56" i="9"/>
  <c r="BQ56" i="9"/>
  <c r="BP56" i="9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K56" i="9"/>
  <c r="AJ56" i="9"/>
  <c r="AI56" i="9"/>
  <c r="AH56" i="9"/>
  <c r="AF56" i="9"/>
  <c r="AD56" i="9"/>
  <c r="AC56" i="9"/>
  <c r="AB56" i="9"/>
  <c r="AA56" i="9"/>
  <c r="Z56" i="9"/>
  <c r="Y56" i="9"/>
  <c r="X56" i="9"/>
  <c r="W56" i="9"/>
  <c r="CM55" i="9"/>
  <c r="CL55" i="9"/>
  <c r="CK55" i="9"/>
  <c r="CJ55" i="9"/>
  <c r="CI55" i="9"/>
  <c r="CH55" i="9"/>
  <c r="CF55" i="9"/>
  <c r="CD55" i="9"/>
  <c r="CC55" i="9"/>
  <c r="CB55" i="9"/>
  <c r="CA55" i="9"/>
  <c r="BZ55" i="9"/>
  <c r="BY55" i="9"/>
  <c r="BX55" i="9"/>
  <c r="BW55" i="9"/>
  <c r="BV55" i="9"/>
  <c r="BU55" i="9"/>
  <c r="BT55" i="9"/>
  <c r="BS55" i="9"/>
  <c r="BR55" i="9"/>
  <c r="BQ55" i="9"/>
  <c r="BP55" i="9"/>
  <c r="BN55" i="9"/>
  <c r="BM55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K55" i="9"/>
  <c r="AJ55" i="9"/>
  <c r="AI55" i="9"/>
  <c r="AH55" i="9"/>
  <c r="AF55" i="9"/>
  <c r="AD55" i="9"/>
  <c r="AC55" i="9"/>
  <c r="AB55" i="9"/>
  <c r="AA55" i="9"/>
  <c r="Z55" i="9"/>
  <c r="Y55" i="9"/>
  <c r="X55" i="9"/>
  <c r="W55" i="9"/>
  <c r="CM54" i="9"/>
  <c r="CL54" i="9"/>
  <c r="CK54" i="9"/>
  <c r="CJ54" i="9"/>
  <c r="CI54" i="9"/>
  <c r="CH54" i="9"/>
  <c r="CF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K54" i="9"/>
  <c r="AJ54" i="9"/>
  <c r="AI54" i="9"/>
  <c r="AH54" i="9"/>
  <c r="AF54" i="9"/>
  <c r="AC54" i="9"/>
  <c r="AB54" i="9"/>
  <c r="AA54" i="9"/>
  <c r="Z54" i="9"/>
  <c r="Y54" i="9"/>
  <c r="X54" i="9"/>
  <c r="W54" i="9"/>
  <c r="CM53" i="9"/>
  <c r="CL53" i="9"/>
  <c r="CK53" i="9"/>
  <c r="CJ53" i="9"/>
  <c r="CI53" i="9"/>
  <c r="CH53" i="9"/>
  <c r="CF53" i="9"/>
  <c r="CD53" i="9"/>
  <c r="CC53" i="9"/>
  <c r="CB53" i="9"/>
  <c r="CA53" i="9"/>
  <c r="BZ53" i="9"/>
  <c r="BY53" i="9"/>
  <c r="BX53" i="9"/>
  <c r="BW53" i="9"/>
  <c r="BV53" i="9"/>
  <c r="BU53" i="9"/>
  <c r="BT53" i="9"/>
  <c r="BS53" i="9"/>
  <c r="BR53" i="9"/>
  <c r="BQ53" i="9"/>
  <c r="BP53" i="9"/>
  <c r="BO53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K53" i="9"/>
  <c r="AJ53" i="9"/>
  <c r="AI53" i="9"/>
  <c r="AH53" i="9"/>
  <c r="AD53" i="9"/>
  <c r="AC53" i="9"/>
  <c r="AB53" i="9"/>
  <c r="AA53" i="9"/>
  <c r="Z53" i="9"/>
  <c r="Y53" i="9"/>
  <c r="X53" i="9"/>
  <c r="W53" i="9"/>
  <c r="CM52" i="9"/>
  <c r="CL52" i="9"/>
  <c r="CK52" i="9"/>
  <c r="CJ52" i="9"/>
  <c r="CI52" i="9"/>
  <c r="CH52" i="9"/>
  <c r="CF52" i="9"/>
  <c r="CD52" i="9"/>
  <c r="CC52" i="9"/>
  <c r="CB52" i="9"/>
  <c r="CA52" i="9"/>
  <c r="BZ52" i="9"/>
  <c r="BY52" i="9"/>
  <c r="BX52" i="9"/>
  <c r="BW52" i="9"/>
  <c r="BV52" i="9"/>
  <c r="BU52" i="9"/>
  <c r="BT52" i="9"/>
  <c r="BS52" i="9"/>
  <c r="BR52" i="9"/>
  <c r="BQ52" i="9"/>
  <c r="BP52" i="9"/>
  <c r="BN52" i="9"/>
  <c r="BM52" i="9"/>
  <c r="BL52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K52" i="9"/>
  <c r="AJ52" i="9"/>
  <c r="AI52" i="9"/>
  <c r="AH52" i="9"/>
  <c r="AF52" i="9"/>
  <c r="AD52" i="9"/>
  <c r="AC52" i="9"/>
  <c r="AB52" i="9"/>
  <c r="AA52" i="9"/>
  <c r="Z52" i="9"/>
  <c r="Y52" i="9"/>
  <c r="X52" i="9"/>
  <c r="W52" i="9"/>
  <c r="CM51" i="9"/>
  <c r="CL51" i="9"/>
  <c r="CK51" i="9"/>
  <c r="CJ51" i="9"/>
  <c r="CI51" i="9"/>
  <c r="CH51" i="9"/>
  <c r="CF51" i="9"/>
  <c r="CD51" i="9"/>
  <c r="CC51" i="9"/>
  <c r="CB51" i="9"/>
  <c r="CA51" i="9"/>
  <c r="BZ51" i="9"/>
  <c r="BY51" i="9"/>
  <c r="BX51" i="9"/>
  <c r="BW51" i="9"/>
  <c r="BV51" i="9"/>
  <c r="BU51" i="9"/>
  <c r="BT51" i="9"/>
  <c r="BS51" i="9"/>
  <c r="BR51" i="9"/>
  <c r="BQ51" i="9"/>
  <c r="BP51" i="9"/>
  <c r="BN51" i="9"/>
  <c r="BM51" i="9"/>
  <c r="BL51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K51" i="9"/>
  <c r="AJ51" i="9"/>
  <c r="AI51" i="9"/>
  <c r="AH51" i="9"/>
  <c r="AF51" i="9"/>
  <c r="AD51" i="9"/>
  <c r="AC51" i="9"/>
  <c r="AB51" i="9"/>
  <c r="AA51" i="9"/>
  <c r="Z51" i="9"/>
  <c r="Y51" i="9"/>
  <c r="X51" i="9"/>
  <c r="W51" i="9"/>
  <c r="CM50" i="9"/>
  <c r="CL50" i="9"/>
  <c r="CK50" i="9"/>
  <c r="CJ50" i="9"/>
  <c r="CI50" i="9"/>
  <c r="CH50" i="9"/>
  <c r="CF50" i="9"/>
  <c r="CD50" i="9"/>
  <c r="CC50" i="9"/>
  <c r="CB50" i="9"/>
  <c r="CA50" i="9"/>
  <c r="BZ50" i="9"/>
  <c r="BY50" i="9"/>
  <c r="BX50" i="9"/>
  <c r="BW50" i="9"/>
  <c r="BV50" i="9"/>
  <c r="BU50" i="9"/>
  <c r="BT50" i="9"/>
  <c r="BS50" i="9"/>
  <c r="BR50" i="9"/>
  <c r="BQ50" i="9"/>
  <c r="BP50" i="9"/>
  <c r="BN50" i="9"/>
  <c r="BM50" i="9"/>
  <c r="BL50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K50" i="9"/>
  <c r="AJ50" i="9"/>
  <c r="AI50" i="9"/>
  <c r="AH50" i="9"/>
  <c r="AF50" i="9"/>
  <c r="AD50" i="9"/>
  <c r="AC50" i="9"/>
  <c r="AB50" i="9"/>
  <c r="AA50" i="9"/>
  <c r="Z50" i="9"/>
  <c r="Y50" i="9"/>
  <c r="X50" i="9"/>
  <c r="W50" i="9"/>
  <c r="CM49" i="9"/>
  <c r="CL49" i="9"/>
  <c r="CK49" i="9"/>
  <c r="CJ49" i="9"/>
  <c r="CI49" i="9"/>
  <c r="CH49" i="9"/>
  <c r="CF49" i="9"/>
  <c r="CD49" i="9"/>
  <c r="CC49" i="9"/>
  <c r="CB49" i="9"/>
  <c r="CA49" i="9"/>
  <c r="BZ49" i="9"/>
  <c r="BY49" i="9"/>
  <c r="BX49" i="9"/>
  <c r="BW49" i="9"/>
  <c r="BV49" i="9"/>
  <c r="BU49" i="9"/>
  <c r="BT49" i="9"/>
  <c r="BS49" i="9"/>
  <c r="BR49" i="9"/>
  <c r="BQ49" i="9"/>
  <c r="BP49" i="9"/>
  <c r="BN49" i="9"/>
  <c r="BM49" i="9"/>
  <c r="BL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K49" i="9"/>
  <c r="AJ49" i="9"/>
  <c r="AI49" i="9"/>
  <c r="AH49" i="9"/>
  <c r="AF49" i="9"/>
  <c r="AD49" i="9"/>
  <c r="AC49" i="9"/>
  <c r="AB49" i="9"/>
  <c r="AA49" i="9"/>
  <c r="Z49" i="9"/>
  <c r="Y49" i="9"/>
  <c r="X49" i="9"/>
  <c r="W49" i="9"/>
  <c r="CM48" i="9"/>
  <c r="CL48" i="9"/>
  <c r="CK48" i="9"/>
  <c r="CJ48" i="9"/>
  <c r="CI48" i="9"/>
  <c r="CH48" i="9"/>
  <c r="CF48" i="9"/>
  <c r="CD48" i="9"/>
  <c r="CC48" i="9"/>
  <c r="CB48" i="9"/>
  <c r="CA48" i="9"/>
  <c r="BZ48" i="9"/>
  <c r="BY48" i="9"/>
  <c r="BX48" i="9"/>
  <c r="BW48" i="9"/>
  <c r="BV48" i="9"/>
  <c r="BU48" i="9"/>
  <c r="BT48" i="9"/>
  <c r="BS48" i="9"/>
  <c r="BR48" i="9"/>
  <c r="BQ48" i="9"/>
  <c r="BP48" i="9"/>
  <c r="BN48" i="9"/>
  <c r="BM48" i="9"/>
  <c r="BL48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K48" i="9"/>
  <c r="AJ48" i="9"/>
  <c r="AI48" i="9"/>
  <c r="AH48" i="9"/>
  <c r="AF48" i="9"/>
  <c r="AD48" i="9"/>
  <c r="AC48" i="9"/>
  <c r="AB48" i="9"/>
  <c r="AA48" i="9"/>
  <c r="Z48" i="9"/>
  <c r="Y48" i="9"/>
  <c r="X48" i="9"/>
  <c r="W48" i="9"/>
  <c r="CM47" i="9"/>
  <c r="CL47" i="9"/>
  <c r="CK47" i="9"/>
  <c r="CJ47" i="9"/>
  <c r="CI47" i="9"/>
  <c r="CH47" i="9"/>
  <c r="CF47" i="9"/>
  <c r="CD47" i="9"/>
  <c r="CC47" i="9"/>
  <c r="CB47" i="9"/>
  <c r="CA47" i="9"/>
  <c r="BZ47" i="9"/>
  <c r="BY47" i="9"/>
  <c r="BX47" i="9"/>
  <c r="BW47" i="9"/>
  <c r="BV47" i="9"/>
  <c r="BU47" i="9"/>
  <c r="BT47" i="9"/>
  <c r="BS47" i="9"/>
  <c r="BR47" i="9"/>
  <c r="BQ47" i="9"/>
  <c r="BP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K47" i="9"/>
  <c r="AJ47" i="9"/>
  <c r="AI47" i="9"/>
  <c r="AH47" i="9"/>
  <c r="AF47" i="9"/>
  <c r="AD47" i="9"/>
  <c r="AC47" i="9"/>
  <c r="AB47" i="9"/>
  <c r="AA47" i="9"/>
  <c r="Z47" i="9"/>
  <c r="Y47" i="9"/>
  <c r="X47" i="9"/>
  <c r="W47" i="9"/>
  <c r="CM46" i="9"/>
  <c r="CL46" i="9"/>
  <c r="CK46" i="9"/>
  <c r="CJ46" i="9"/>
  <c r="CI46" i="9"/>
  <c r="CH46" i="9"/>
  <c r="CF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K46" i="9"/>
  <c r="AJ46" i="9"/>
  <c r="AI46" i="9"/>
  <c r="AH46" i="9"/>
  <c r="AF46" i="9"/>
  <c r="AC46" i="9"/>
  <c r="AB46" i="9"/>
  <c r="AA46" i="9"/>
  <c r="Z46" i="9"/>
  <c r="Y46" i="9"/>
  <c r="X46" i="9"/>
  <c r="W46" i="9"/>
  <c r="CM45" i="9"/>
  <c r="CL45" i="9"/>
  <c r="CK45" i="9"/>
  <c r="CJ45" i="9"/>
  <c r="CI45" i="9"/>
  <c r="CH45" i="9"/>
  <c r="CF45" i="9"/>
  <c r="CD45" i="9"/>
  <c r="CC45" i="9"/>
  <c r="CB45" i="9"/>
  <c r="CA45" i="9"/>
  <c r="BZ45" i="9"/>
  <c r="BY45" i="9"/>
  <c r="BX45" i="9"/>
  <c r="BW45" i="9"/>
  <c r="BV45" i="9"/>
  <c r="BU45" i="9"/>
  <c r="BT45" i="9"/>
  <c r="BS45" i="9"/>
  <c r="BR45" i="9"/>
  <c r="BQ45" i="9"/>
  <c r="BP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K45" i="9"/>
  <c r="AJ45" i="9"/>
  <c r="AI45" i="9"/>
  <c r="AH45" i="9"/>
  <c r="AF45" i="9"/>
  <c r="AD45" i="9"/>
  <c r="AC45" i="9"/>
  <c r="AB45" i="9"/>
  <c r="AA45" i="9"/>
  <c r="Z45" i="9"/>
  <c r="Y45" i="9"/>
  <c r="X45" i="9"/>
  <c r="W45" i="9"/>
  <c r="CM44" i="9"/>
  <c r="CL44" i="9"/>
  <c r="CK44" i="9"/>
  <c r="CJ44" i="9"/>
  <c r="CI44" i="9"/>
  <c r="CH44" i="9"/>
  <c r="CF44" i="9"/>
  <c r="CD44" i="9"/>
  <c r="CC44" i="9"/>
  <c r="CB44" i="9"/>
  <c r="CA44" i="9"/>
  <c r="BZ44" i="9"/>
  <c r="BY44" i="9"/>
  <c r="BX44" i="9"/>
  <c r="BW44" i="9"/>
  <c r="BV44" i="9"/>
  <c r="BU44" i="9"/>
  <c r="BT44" i="9"/>
  <c r="BS44" i="9"/>
  <c r="BR44" i="9"/>
  <c r="BQ44" i="9"/>
  <c r="BP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K44" i="9"/>
  <c r="AJ44" i="9"/>
  <c r="AI44" i="9"/>
  <c r="AH44" i="9"/>
  <c r="AF44" i="9"/>
  <c r="AD44" i="9"/>
  <c r="AC44" i="9"/>
  <c r="AB44" i="9"/>
  <c r="AA44" i="9"/>
  <c r="Z44" i="9"/>
  <c r="Y44" i="9"/>
  <c r="X44" i="9"/>
  <c r="W44" i="9"/>
  <c r="CM43" i="9"/>
  <c r="CL43" i="9"/>
  <c r="CK43" i="9"/>
  <c r="CJ43" i="9"/>
  <c r="CI43" i="9"/>
  <c r="CH43" i="9"/>
  <c r="CD43" i="9"/>
  <c r="CC43" i="9"/>
  <c r="CB43" i="9"/>
  <c r="CA43" i="9"/>
  <c r="BZ43" i="9"/>
  <c r="BY43" i="9"/>
  <c r="BX43" i="9"/>
  <c r="BW43" i="9"/>
  <c r="BV43" i="9"/>
  <c r="BU43" i="9"/>
  <c r="BT43" i="9"/>
  <c r="BS43" i="9"/>
  <c r="BR43" i="9"/>
  <c r="BQ43" i="9"/>
  <c r="BP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K43" i="9"/>
  <c r="AJ43" i="9"/>
  <c r="AI43" i="9"/>
  <c r="AH43" i="9"/>
  <c r="AF43" i="9"/>
  <c r="AD43" i="9"/>
  <c r="AC43" i="9"/>
  <c r="AB43" i="9"/>
  <c r="AA43" i="9"/>
  <c r="Z43" i="9"/>
  <c r="Y43" i="9"/>
  <c r="X43" i="9"/>
  <c r="W43" i="9"/>
  <c r="CM42" i="9"/>
  <c r="CL42" i="9"/>
  <c r="CK42" i="9"/>
  <c r="CJ42" i="9"/>
  <c r="CI42" i="9"/>
  <c r="CH42" i="9"/>
  <c r="CF42" i="9"/>
  <c r="CD42" i="9"/>
  <c r="CC42" i="9"/>
  <c r="CB42" i="9"/>
  <c r="CA42" i="9"/>
  <c r="BZ42" i="9"/>
  <c r="BY42" i="9"/>
  <c r="BX42" i="9"/>
  <c r="BW42" i="9"/>
  <c r="BV42" i="9"/>
  <c r="BU42" i="9"/>
  <c r="BT42" i="9"/>
  <c r="BS42" i="9"/>
  <c r="BR42" i="9"/>
  <c r="BQ42" i="9"/>
  <c r="BP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K42" i="9"/>
  <c r="AJ42" i="9"/>
  <c r="AI42" i="9"/>
  <c r="AH42" i="9"/>
  <c r="AF42" i="9"/>
  <c r="AD42" i="9"/>
  <c r="AC42" i="9"/>
  <c r="AB42" i="9"/>
  <c r="AA42" i="9"/>
  <c r="Z42" i="9"/>
  <c r="Y42" i="9"/>
  <c r="X42" i="9"/>
  <c r="W42" i="9"/>
  <c r="CM41" i="9"/>
  <c r="CL41" i="9"/>
  <c r="CK41" i="9"/>
  <c r="CJ41" i="9"/>
  <c r="CI41" i="9"/>
  <c r="CH41" i="9"/>
  <c r="CF41" i="9"/>
  <c r="CD41" i="9"/>
  <c r="CC41" i="9"/>
  <c r="CB41" i="9"/>
  <c r="CA41" i="9"/>
  <c r="BZ41" i="9"/>
  <c r="BY41" i="9"/>
  <c r="BX41" i="9"/>
  <c r="BW41" i="9"/>
  <c r="BV41" i="9"/>
  <c r="BU41" i="9"/>
  <c r="BT41" i="9"/>
  <c r="BS41" i="9"/>
  <c r="BR41" i="9"/>
  <c r="BQ41" i="9"/>
  <c r="BP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K41" i="9"/>
  <c r="AJ41" i="9"/>
  <c r="AI41" i="9"/>
  <c r="AH41" i="9"/>
  <c r="AF41" i="9"/>
  <c r="AD41" i="9"/>
  <c r="AC41" i="9"/>
  <c r="AB41" i="9"/>
  <c r="AA41" i="9"/>
  <c r="Z41" i="9"/>
  <c r="Y41" i="9"/>
  <c r="X41" i="9"/>
  <c r="W41" i="9"/>
  <c r="CM40" i="9"/>
  <c r="CL40" i="9"/>
  <c r="CK40" i="9"/>
  <c r="CJ40" i="9"/>
  <c r="CI40" i="9"/>
  <c r="CH40" i="9"/>
  <c r="CF40" i="9"/>
  <c r="CD40" i="9"/>
  <c r="CC40" i="9"/>
  <c r="CB40" i="9"/>
  <c r="CA40" i="9"/>
  <c r="BZ40" i="9"/>
  <c r="BY40" i="9"/>
  <c r="BX40" i="9"/>
  <c r="BW40" i="9"/>
  <c r="BV40" i="9"/>
  <c r="BU40" i="9"/>
  <c r="BT40" i="9"/>
  <c r="BS40" i="9"/>
  <c r="BR4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K40" i="9"/>
  <c r="AJ40" i="9"/>
  <c r="AI40" i="9"/>
  <c r="AH40" i="9"/>
  <c r="AF40" i="9"/>
  <c r="AC40" i="9"/>
  <c r="AB40" i="9"/>
  <c r="AA40" i="9"/>
  <c r="Z40" i="9"/>
  <c r="Y40" i="9"/>
  <c r="X40" i="9"/>
  <c r="W40" i="9"/>
  <c r="CM39" i="9"/>
  <c r="CL39" i="9"/>
  <c r="CK39" i="9"/>
  <c r="CJ39" i="9"/>
  <c r="CI39" i="9"/>
  <c r="CH39" i="9"/>
  <c r="CD39" i="9"/>
  <c r="CC39" i="9"/>
  <c r="CB39" i="9"/>
  <c r="CA39" i="9"/>
  <c r="BZ39" i="9"/>
  <c r="BY39" i="9"/>
  <c r="BX39" i="9"/>
  <c r="BW39" i="9"/>
  <c r="BV39" i="9"/>
  <c r="BU39" i="9"/>
  <c r="BT39" i="9"/>
  <c r="BS39" i="9"/>
  <c r="BR39" i="9"/>
  <c r="BQ39" i="9"/>
  <c r="BP39" i="9"/>
  <c r="BN39" i="9"/>
  <c r="BM39" i="9"/>
  <c r="BL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K39" i="9"/>
  <c r="AJ39" i="9"/>
  <c r="AI39" i="9"/>
  <c r="AH39" i="9"/>
  <c r="AF39" i="9"/>
  <c r="AD39" i="9"/>
  <c r="AC39" i="9"/>
  <c r="AB39" i="9"/>
  <c r="AA39" i="9"/>
  <c r="Z39" i="9"/>
  <c r="Y39" i="9"/>
  <c r="X39" i="9"/>
  <c r="W39" i="9"/>
  <c r="CM38" i="9"/>
  <c r="CL38" i="9"/>
  <c r="CK38" i="9"/>
  <c r="CJ38" i="9"/>
  <c r="CI38" i="9"/>
  <c r="CH38" i="9"/>
  <c r="CF38" i="9"/>
  <c r="CD38" i="9"/>
  <c r="CC38" i="9"/>
  <c r="CB38" i="9"/>
  <c r="CA38" i="9"/>
  <c r="BZ38" i="9"/>
  <c r="BY38" i="9"/>
  <c r="BX38" i="9"/>
  <c r="BW38" i="9"/>
  <c r="BV38" i="9"/>
  <c r="BU38" i="9"/>
  <c r="BT38" i="9"/>
  <c r="BS38" i="9"/>
  <c r="BR38" i="9"/>
  <c r="BQ38" i="9"/>
  <c r="BP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K38" i="9"/>
  <c r="AJ38" i="9"/>
  <c r="AI38" i="9"/>
  <c r="AH38" i="9"/>
  <c r="AF38" i="9"/>
  <c r="AD38" i="9"/>
  <c r="AC38" i="9"/>
  <c r="AB38" i="9"/>
  <c r="AA38" i="9"/>
  <c r="Z38" i="9"/>
  <c r="Y38" i="9"/>
  <c r="X38" i="9"/>
  <c r="W38" i="9"/>
  <c r="CM37" i="9"/>
  <c r="CL37" i="9"/>
  <c r="CK37" i="9"/>
  <c r="CJ37" i="9"/>
  <c r="CI37" i="9"/>
  <c r="CH37" i="9"/>
  <c r="CD37" i="9"/>
  <c r="CC37" i="9"/>
  <c r="CB37" i="9"/>
  <c r="CA37" i="9"/>
  <c r="BZ37" i="9"/>
  <c r="BY37" i="9"/>
  <c r="BX37" i="9"/>
  <c r="BW37" i="9"/>
  <c r="BV37" i="9"/>
  <c r="BU37" i="9"/>
  <c r="BT37" i="9"/>
  <c r="BS37" i="9"/>
  <c r="BR37" i="9"/>
  <c r="BQ37" i="9"/>
  <c r="BP37" i="9"/>
  <c r="BN37" i="9"/>
  <c r="BM37" i="9"/>
  <c r="BL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K37" i="9"/>
  <c r="AJ37" i="9"/>
  <c r="AI37" i="9"/>
  <c r="AH37" i="9"/>
  <c r="AF37" i="9"/>
  <c r="AC37" i="9"/>
  <c r="AB37" i="9"/>
  <c r="AA37" i="9"/>
  <c r="Z37" i="9"/>
  <c r="Y37" i="9"/>
  <c r="X37" i="9"/>
  <c r="W37" i="9"/>
  <c r="CM36" i="9"/>
  <c r="CL36" i="9"/>
  <c r="CK36" i="9"/>
  <c r="CJ36" i="9"/>
  <c r="CI36" i="9"/>
  <c r="CH36" i="9"/>
  <c r="CD36" i="9"/>
  <c r="CC36" i="9"/>
  <c r="CB36" i="9"/>
  <c r="CA36" i="9"/>
  <c r="BZ36" i="9"/>
  <c r="BY36" i="9"/>
  <c r="BX36" i="9"/>
  <c r="BW36" i="9"/>
  <c r="BV36" i="9"/>
  <c r="BU36" i="9"/>
  <c r="BT36" i="9"/>
  <c r="BS36" i="9"/>
  <c r="BR36" i="9"/>
  <c r="BQ36" i="9"/>
  <c r="BP36" i="9"/>
  <c r="BN36" i="9"/>
  <c r="BM36" i="9"/>
  <c r="BL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K36" i="9"/>
  <c r="AJ36" i="9"/>
  <c r="AI36" i="9"/>
  <c r="AH36" i="9"/>
  <c r="AF36" i="9"/>
  <c r="AD36" i="9"/>
  <c r="AC36" i="9"/>
  <c r="AB36" i="9"/>
  <c r="AA36" i="9"/>
  <c r="Z36" i="9"/>
  <c r="Y36" i="9"/>
  <c r="X36" i="9"/>
  <c r="W36" i="9"/>
  <c r="CM35" i="9"/>
  <c r="CL35" i="9"/>
  <c r="CK35" i="9"/>
  <c r="CJ35" i="9"/>
  <c r="CI35" i="9"/>
  <c r="CH35" i="9"/>
  <c r="CD35" i="9"/>
  <c r="CC35" i="9"/>
  <c r="CB35" i="9"/>
  <c r="CA35" i="9"/>
  <c r="BZ35" i="9"/>
  <c r="BY35" i="9"/>
  <c r="BX35" i="9"/>
  <c r="BW35" i="9"/>
  <c r="BV35" i="9"/>
  <c r="BU35" i="9"/>
  <c r="BT35" i="9"/>
  <c r="BS35" i="9"/>
  <c r="BR35" i="9"/>
  <c r="BQ35" i="9"/>
  <c r="BP35" i="9"/>
  <c r="BN35" i="9"/>
  <c r="BM35" i="9"/>
  <c r="BL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K35" i="9"/>
  <c r="AJ35" i="9"/>
  <c r="AI35" i="9"/>
  <c r="AH35" i="9"/>
  <c r="AF35" i="9"/>
  <c r="AD35" i="9"/>
  <c r="AC35" i="9"/>
  <c r="AB35" i="9"/>
  <c r="AA35" i="9"/>
  <c r="Z35" i="9"/>
  <c r="Y35" i="9"/>
  <c r="X35" i="9"/>
  <c r="W35" i="9"/>
  <c r="CM34" i="9"/>
  <c r="CL34" i="9"/>
  <c r="CK34" i="9"/>
  <c r="CJ34" i="9"/>
  <c r="CI34" i="9"/>
  <c r="CH34" i="9"/>
  <c r="CF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N34" i="9"/>
  <c r="BM34" i="9"/>
  <c r="BL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K34" i="9"/>
  <c r="AJ34" i="9"/>
  <c r="AI34" i="9"/>
  <c r="AH34" i="9"/>
  <c r="AF34" i="9"/>
  <c r="AD34" i="9"/>
  <c r="AC34" i="9"/>
  <c r="AB34" i="9"/>
  <c r="AA34" i="9"/>
  <c r="Z34" i="9"/>
  <c r="Y34" i="9"/>
  <c r="X34" i="9"/>
  <c r="W34" i="9"/>
  <c r="CM33" i="9"/>
  <c r="CL33" i="9"/>
  <c r="CK33" i="9"/>
  <c r="CJ33" i="9"/>
  <c r="CI33" i="9"/>
  <c r="CH33" i="9"/>
  <c r="CF33" i="9"/>
  <c r="CD33" i="9"/>
  <c r="CC33" i="9"/>
  <c r="CB33" i="9"/>
  <c r="CA33" i="9"/>
  <c r="BZ33" i="9"/>
  <c r="BY33" i="9"/>
  <c r="BX33" i="9"/>
  <c r="BW33" i="9"/>
  <c r="BV33" i="9"/>
  <c r="BU33" i="9"/>
  <c r="BT33" i="9"/>
  <c r="BS33" i="9"/>
  <c r="BR33" i="9"/>
  <c r="BQ33" i="9"/>
  <c r="BP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K33" i="9"/>
  <c r="AJ33" i="9"/>
  <c r="AI33" i="9"/>
  <c r="AH33" i="9"/>
  <c r="AF33" i="9"/>
  <c r="AD33" i="9"/>
  <c r="AC33" i="9"/>
  <c r="AB33" i="9"/>
  <c r="AA33" i="9"/>
  <c r="Z33" i="9"/>
  <c r="Y33" i="9"/>
  <c r="X33" i="9"/>
  <c r="W33" i="9"/>
  <c r="CM32" i="9"/>
  <c r="CL32" i="9"/>
  <c r="CK32" i="9"/>
  <c r="CJ32" i="9"/>
  <c r="CI32" i="9"/>
  <c r="CH32" i="9"/>
  <c r="CF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K32" i="9"/>
  <c r="AJ32" i="9"/>
  <c r="AI32" i="9"/>
  <c r="AH32" i="9"/>
  <c r="AF32" i="9"/>
  <c r="AD32" i="9"/>
  <c r="AC32" i="9"/>
  <c r="AB32" i="9"/>
  <c r="AA32" i="9"/>
  <c r="Z32" i="9"/>
  <c r="Y32" i="9"/>
  <c r="X32" i="9"/>
  <c r="W32" i="9"/>
  <c r="CM31" i="9"/>
  <c r="CL31" i="9"/>
  <c r="CK31" i="9"/>
  <c r="CJ31" i="9"/>
  <c r="CI31" i="9"/>
  <c r="CH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K31" i="9"/>
  <c r="AJ31" i="9"/>
  <c r="AI31" i="9"/>
  <c r="AH31" i="9"/>
  <c r="AF31" i="9"/>
  <c r="AC31" i="9"/>
  <c r="AB31" i="9"/>
  <c r="AA31" i="9"/>
  <c r="Z31" i="9"/>
  <c r="Y31" i="9"/>
  <c r="X31" i="9"/>
  <c r="W31" i="9"/>
  <c r="CM30" i="9"/>
  <c r="CL30" i="9"/>
  <c r="CK30" i="9"/>
  <c r="CJ30" i="9"/>
  <c r="CI30" i="9"/>
  <c r="CH30" i="9"/>
  <c r="CF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N30" i="9"/>
  <c r="BM30" i="9"/>
  <c r="BL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K30" i="9"/>
  <c r="AJ30" i="9"/>
  <c r="AI30" i="9"/>
  <c r="AH30" i="9"/>
  <c r="AF30" i="9"/>
  <c r="AD30" i="9"/>
  <c r="AC30" i="9"/>
  <c r="AB30" i="9"/>
  <c r="AA30" i="9"/>
  <c r="Z30" i="9"/>
  <c r="Y30" i="9"/>
  <c r="X30" i="9"/>
  <c r="W30" i="9"/>
  <c r="CM29" i="9"/>
  <c r="CL29" i="9"/>
  <c r="CK29" i="9"/>
  <c r="CJ29" i="9"/>
  <c r="CI29" i="9"/>
  <c r="CH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K29" i="9"/>
  <c r="AJ29" i="9"/>
  <c r="AI29" i="9"/>
  <c r="AH29" i="9"/>
  <c r="AF29" i="9"/>
  <c r="AD29" i="9"/>
  <c r="AC29" i="9"/>
  <c r="AB29" i="9"/>
  <c r="AA29" i="9"/>
  <c r="Z29" i="9"/>
  <c r="Y29" i="9"/>
  <c r="X29" i="9"/>
  <c r="W29" i="9"/>
  <c r="CM28" i="9"/>
  <c r="CL28" i="9"/>
  <c r="CK28" i="9"/>
  <c r="CJ28" i="9"/>
  <c r="CI28" i="9"/>
  <c r="CH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K28" i="9"/>
  <c r="AJ28" i="9"/>
  <c r="AI28" i="9"/>
  <c r="AH28" i="9"/>
  <c r="AF28" i="9"/>
  <c r="AD28" i="9"/>
  <c r="AC28" i="9"/>
  <c r="AB28" i="9"/>
  <c r="AA28" i="9"/>
  <c r="Z28" i="9"/>
  <c r="Y28" i="9"/>
  <c r="X28" i="9"/>
  <c r="W28" i="9"/>
  <c r="CM27" i="9"/>
  <c r="CL27" i="9"/>
  <c r="CK27" i="9"/>
  <c r="CJ27" i="9"/>
  <c r="CI27" i="9"/>
  <c r="CH27" i="9"/>
  <c r="CF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K27" i="9"/>
  <c r="AJ27" i="9"/>
  <c r="AI27" i="9"/>
  <c r="AH27" i="9"/>
  <c r="AF27" i="9"/>
  <c r="AD27" i="9"/>
  <c r="AC27" i="9"/>
  <c r="AB27" i="9"/>
  <c r="AA27" i="9"/>
  <c r="Z27" i="9"/>
  <c r="Y27" i="9"/>
  <c r="X27" i="9"/>
  <c r="W27" i="9"/>
  <c r="CM26" i="9"/>
  <c r="CL26" i="9"/>
  <c r="CK26" i="9"/>
  <c r="CJ26" i="9"/>
  <c r="CI26" i="9"/>
  <c r="CH26" i="9"/>
  <c r="CF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J26" i="9"/>
  <c r="AI26" i="9"/>
  <c r="AH26" i="9"/>
  <c r="AF26" i="9"/>
  <c r="AD26" i="9"/>
  <c r="AC26" i="9"/>
  <c r="AB26" i="9"/>
  <c r="AA26" i="9"/>
  <c r="Z26" i="9"/>
  <c r="Y26" i="9"/>
  <c r="X26" i="9"/>
  <c r="W26" i="9"/>
  <c r="CM25" i="9"/>
  <c r="CL25" i="9"/>
  <c r="CK25" i="9"/>
  <c r="CJ25" i="9"/>
  <c r="CI25" i="9"/>
  <c r="CH25" i="9"/>
  <c r="CF25" i="9"/>
  <c r="CD25" i="9"/>
  <c r="CC25" i="9"/>
  <c r="CB25" i="9"/>
  <c r="CA25" i="9"/>
  <c r="BZ25" i="9"/>
  <c r="BY25" i="9"/>
  <c r="BX25" i="9"/>
  <c r="BW25" i="9"/>
  <c r="BV25" i="9"/>
  <c r="BU25" i="9"/>
  <c r="BT25" i="9"/>
  <c r="BS25" i="9"/>
  <c r="BR25" i="9"/>
  <c r="BQ25" i="9"/>
  <c r="BP25" i="9"/>
  <c r="BN25" i="9"/>
  <c r="BM25" i="9"/>
  <c r="BL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K25" i="9"/>
  <c r="AJ25" i="9"/>
  <c r="AI25" i="9"/>
  <c r="AH25" i="9"/>
  <c r="AF25" i="9"/>
  <c r="AD25" i="9"/>
  <c r="AC25" i="9"/>
  <c r="AB25" i="9"/>
  <c r="AA25" i="9"/>
  <c r="Z25" i="9"/>
  <c r="Y25" i="9"/>
  <c r="X25" i="9"/>
  <c r="W25" i="9"/>
  <c r="CM24" i="9"/>
  <c r="CL24" i="9"/>
  <c r="CK24" i="9"/>
  <c r="CJ24" i="9"/>
  <c r="CI24" i="9"/>
  <c r="CH24" i="9"/>
  <c r="CF24" i="9"/>
  <c r="CD24" i="9"/>
  <c r="CC24" i="9"/>
  <c r="CB24" i="9"/>
  <c r="CA24" i="9"/>
  <c r="BZ24" i="9"/>
  <c r="BY24" i="9"/>
  <c r="BX24" i="9"/>
  <c r="BW24" i="9"/>
  <c r="BV24" i="9"/>
  <c r="BU24" i="9"/>
  <c r="BT24" i="9"/>
  <c r="BS24" i="9"/>
  <c r="BR24" i="9"/>
  <c r="BQ24" i="9"/>
  <c r="BP24" i="9"/>
  <c r="BN24" i="9"/>
  <c r="BM24" i="9"/>
  <c r="BL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K24" i="9"/>
  <c r="AJ24" i="9"/>
  <c r="AI24" i="9"/>
  <c r="AH24" i="9"/>
  <c r="AF24" i="9"/>
  <c r="AD24" i="9"/>
  <c r="AC24" i="9"/>
  <c r="AB24" i="9"/>
  <c r="AA24" i="9"/>
  <c r="Z24" i="9"/>
  <c r="Y24" i="9"/>
  <c r="X24" i="9"/>
  <c r="W24" i="9"/>
  <c r="CM23" i="9"/>
  <c r="CL23" i="9"/>
  <c r="CK23" i="9"/>
  <c r="CJ23" i="9"/>
  <c r="CI23" i="9"/>
  <c r="CH23" i="9"/>
  <c r="CF23" i="9"/>
  <c r="CD23" i="9"/>
  <c r="CC23" i="9"/>
  <c r="CB23" i="9"/>
  <c r="CA23" i="9"/>
  <c r="BZ23" i="9"/>
  <c r="BY23" i="9"/>
  <c r="BX23" i="9"/>
  <c r="BW23" i="9"/>
  <c r="BV23" i="9"/>
  <c r="BU23" i="9"/>
  <c r="BT23" i="9"/>
  <c r="BS23" i="9"/>
  <c r="BR23" i="9"/>
  <c r="BQ23" i="9"/>
  <c r="BP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K23" i="9"/>
  <c r="AJ23" i="9"/>
  <c r="AI23" i="9"/>
  <c r="AH23" i="9"/>
  <c r="AF23" i="9"/>
  <c r="AD23" i="9"/>
  <c r="AC23" i="9"/>
  <c r="AB23" i="9"/>
  <c r="AA23" i="9"/>
  <c r="Z23" i="9"/>
  <c r="Y23" i="9"/>
  <c r="X23" i="9"/>
  <c r="W23" i="9"/>
  <c r="CM22" i="9"/>
  <c r="CL22" i="9"/>
  <c r="CK22" i="9"/>
  <c r="CF22" i="9"/>
  <c r="CD22" i="9"/>
  <c r="CC22" i="9"/>
  <c r="CB22" i="9"/>
  <c r="CA22" i="9"/>
  <c r="BZ22" i="9"/>
  <c r="BY22" i="9"/>
  <c r="BX22" i="9"/>
  <c r="BW22" i="9"/>
  <c r="BV22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K22" i="9"/>
  <c r="AJ22" i="9"/>
  <c r="AI22" i="9"/>
  <c r="AH22" i="9"/>
  <c r="AF22" i="9"/>
  <c r="AD22" i="9"/>
  <c r="AC22" i="9"/>
  <c r="AB22" i="9"/>
  <c r="AA22" i="9"/>
  <c r="Z22" i="9"/>
  <c r="Y22" i="9"/>
  <c r="X22" i="9"/>
  <c r="W22" i="9"/>
  <c r="CM21" i="9"/>
  <c r="CL21" i="9"/>
  <c r="CK21" i="9"/>
  <c r="CF21" i="9"/>
  <c r="CD21" i="9"/>
  <c r="CC21" i="9"/>
  <c r="CB21" i="9"/>
  <c r="CA21" i="9"/>
  <c r="BZ21" i="9"/>
  <c r="BY21" i="9"/>
  <c r="BX21" i="9"/>
  <c r="BW21" i="9"/>
  <c r="BV21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K21" i="9"/>
  <c r="AJ21" i="9"/>
  <c r="AI21" i="9"/>
  <c r="AH21" i="9"/>
  <c r="AF21" i="9"/>
  <c r="AD21" i="9"/>
  <c r="AC21" i="9"/>
  <c r="AB21" i="9"/>
  <c r="AA21" i="9"/>
  <c r="Z21" i="9"/>
  <c r="Y21" i="9"/>
  <c r="X21" i="9"/>
  <c r="W21" i="9"/>
  <c r="CM20" i="9"/>
  <c r="CL20" i="9"/>
  <c r="CK20" i="9"/>
  <c r="CF20" i="9"/>
  <c r="CD20" i="9"/>
  <c r="CC20" i="9"/>
  <c r="CB20" i="9"/>
  <c r="CA20" i="9"/>
  <c r="BZ20" i="9"/>
  <c r="BY20" i="9"/>
  <c r="BX20" i="9"/>
  <c r="BW20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K20" i="9"/>
  <c r="AJ20" i="9"/>
  <c r="AI20" i="9"/>
  <c r="AH20" i="9"/>
  <c r="AF20" i="9"/>
  <c r="AD20" i="9"/>
  <c r="AC20" i="9"/>
  <c r="AB20" i="9"/>
  <c r="AA20" i="9"/>
  <c r="Z20" i="9"/>
  <c r="Y20" i="9"/>
  <c r="X20" i="9"/>
  <c r="W20" i="9"/>
  <c r="CM19" i="9"/>
  <c r="CL19" i="9"/>
  <c r="CK19" i="9"/>
  <c r="CJ19" i="9"/>
  <c r="CI19" i="9"/>
  <c r="CH19" i="9"/>
  <c r="CF19" i="9"/>
  <c r="CD19" i="9"/>
  <c r="CC19" i="9"/>
  <c r="CB19" i="9"/>
  <c r="CA19" i="9"/>
  <c r="BZ19" i="9"/>
  <c r="BY19" i="9"/>
  <c r="BX19" i="9"/>
  <c r="BW19" i="9"/>
  <c r="BV19" i="9"/>
  <c r="BU19" i="9"/>
  <c r="BT19" i="9"/>
  <c r="BS19" i="9"/>
  <c r="BR19" i="9"/>
  <c r="BQ19" i="9"/>
  <c r="BP19" i="9"/>
  <c r="BN19" i="9"/>
  <c r="BM19" i="9"/>
  <c r="BL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K19" i="9"/>
  <c r="AJ19" i="9"/>
  <c r="AI19" i="9"/>
  <c r="AH19" i="9"/>
  <c r="AF19" i="9"/>
  <c r="AD19" i="9"/>
  <c r="AC19" i="9"/>
  <c r="AB19" i="9"/>
  <c r="AA19" i="9"/>
  <c r="Z19" i="9"/>
  <c r="Y19" i="9"/>
  <c r="X19" i="9"/>
  <c r="W19" i="9"/>
  <c r="CM18" i="9"/>
  <c r="CL18" i="9"/>
  <c r="CK18" i="9"/>
  <c r="CJ18" i="9"/>
  <c r="CI18" i="9"/>
  <c r="CH18" i="9"/>
  <c r="CF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N18" i="9"/>
  <c r="BM18" i="9"/>
  <c r="BL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K18" i="9"/>
  <c r="AJ18" i="9"/>
  <c r="AI18" i="9"/>
  <c r="AH18" i="9"/>
  <c r="AF18" i="9"/>
  <c r="AD18" i="9"/>
  <c r="AC18" i="9"/>
  <c r="AB18" i="9"/>
  <c r="AA18" i="9"/>
  <c r="Z18" i="9"/>
  <c r="Y18" i="9"/>
  <c r="X18" i="9"/>
  <c r="W18" i="9"/>
  <c r="CM17" i="9"/>
  <c r="CL17" i="9"/>
  <c r="CK17" i="9"/>
  <c r="CJ17" i="9"/>
  <c r="CI17" i="9"/>
  <c r="CH17" i="9"/>
  <c r="CF17" i="9"/>
  <c r="CD17" i="9"/>
  <c r="CC17" i="9"/>
  <c r="CB17" i="9"/>
  <c r="CA17" i="9"/>
  <c r="BZ17" i="9"/>
  <c r="BY17" i="9"/>
  <c r="BX17" i="9"/>
  <c r="BW17" i="9"/>
  <c r="BV17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K17" i="9"/>
  <c r="AJ17" i="9"/>
  <c r="AI17" i="9"/>
  <c r="AH17" i="9"/>
  <c r="AF17" i="9"/>
  <c r="AC17" i="9"/>
  <c r="AB17" i="9"/>
  <c r="AA17" i="9"/>
  <c r="Z17" i="9"/>
  <c r="Y17" i="9"/>
  <c r="X17" i="9"/>
  <c r="W17" i="9"/>
  <c r="CM16" i="9"/>
  <c r="CL16" i="9"/>
  <c r="CK16" i="9"/>
  <c r="CJ16" i="9"/>
  <c r="CI16" i="9"/>
  <c r="CH16" i="9"/>
  <c r="CF16" i="9"/>
  <c r="CD16" i="9"/>
  <c r="CC16" i="9"/>
  <c r="CB16" i="9"/>
  <c r="CA16" i="9"/>
  <c r="BZ16" i="9"/>
  <c r="BY16" i="9"/>
  <c r="BX16" i="9"/>
  <c r="BW16" i="9"/>
  <c r="BV16" i="9"/>
  <c r="BU16" i="9"/>
  <c r="BT16" i="9"/>
  <c r="BS16" i="9"/>
  <c r="BR16" i="9"/>
  <c r="BQ16" i="9"/>
  <c r="BP16" i="9"/>
  <c r="BN16" i="9"/>
  <c r="BM16" i="9"/>
  <c r="BL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J16" i="9"/>
  <c r="AI16" i="9"/>
  <c r="AH16" i="9"/>
  <c r="AD16" i="9"/>
  <c r="AC16" i="9"/>
  <c r="AB16" i="9"/>
  <c r="AA16" i="9"/>
  <c r="Z16" i="9"/>
  <c r="Y16" i="9"/>
  <c r="X16" i="9"/>
  <c r="W16" i="9"/>
  <c r="CM15" i="9"/>
  <c r="CL15" i="9"/>
  <c r="CK15" i="9"/>
  <c r="CJ15" i="9"/>
  <c r="CI15" i="9"/>
  <c r="CH15" i="9"/>
  <c r="CF15" i="9"/>
  <c r="CD15" i="9"/>
  <c r="CC15" i="9"/>
  <c r="CB15" i="9"/>
  <c r="CA15" i="9"/>
  <c r="BZ15" i="9"/>
  <c r="BY15" i="9"/>
  <c r="BX15" i="9"/>
  <c r="BW15" i="9"/>
  <c r="BV15" i="9"/>
  <c r="BU15" i="9"/>
  <c r="BT15" i="9"/>
  <c r="BS15" i="9"/>
  <c r="BR15" i="9"/>
  <c r="BQ15" i="9"/>
  <c r="BP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K15" i="9"/>
  <c r="AJ15" i="9"/>
  <c r="AI15" i="9"/>
  <c r="AH15" i="9"/>
  <c r="AF15" i="9"/>
  <c r="AD15" i="9"/>
  <c r="AC15" i="9"/>
  <c r="AB15" i="9"/>
  <c r="AA15" i="9"/>
  <c r="Z15" i="9"/>
  <c r="Y15" i="9"/>
  <c r="X15" i="9"/>
  <c r="W15" i="9"/>
  <c r="CM14" i="9"/>
  <c r="CL14" i="9"/>
  <c r="CK14" i="9"/>
  <c r="CJ14" i="9"/>
  <c r="CI14" i="9"/>
  <c r="CH14" i="9"/>
  <c r="CF14" i="9"/>
  <c r="CD14" i="9"/>
  <c r="CC14" i="9"/>
  <c r="CB14" i="9"/>
  <c r="CA14" i="9"/>
  <c r="BZ14" i="9"/>
  <c r="BY14" i="9"/>
  <c r="BX14" i="9"/>
  <c r="BW14" i="9"/>
  <c r="BV14" i="9"/>
  <c r="BU14" i="9"/>
  <c r="BT14" i="9"/>
  <c r="BS14" i="9"/>
  <c r="BR14" i="9"/>
  <c r="BQ14" i="9"/>
  <c r="BP14" i="9"/>
  <c r="BN14" i="9"/>
  <c r="BM14" i="9"/>
  <c r="BL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K14" i="9"/>
  <c r="AJ14" i="9"/>
  <c r="AI14" i="9"/>
  <c r="AH14" i="9"/>
  <c r="AF14" i="9"/>
  <c r="AD14" i="9"/>
  <c r="AC14" i="9"/>
  <c r="AB14" i="9"/>
  <c r="AA14" i="9"/>
  <c r="Z14" i="9"/>
  <c r="Y14" i="9"/>
  <c r="X14" i="9"/>
  <c r="W14" i="9"/>
  <c r="CM13" i="9"/>
  <c r="CL13" i="9"/>
  <c r="CK13" i="9"/>
  <c r="CJ13" i="9"/>
  <c r="CI13" i="9"/>
  <c r="CH13" i="9"/>
  <c r="CD13" i="9"/>
  <c r="CC13" i="9"/>
  <c r="CB13" i="9"/>
  <c r="CA13" i="9"/>
  <c r="BZ13" i="9"/>
  <c r="BY13" i="9"/>
  <c r="BX13" i="9"/>
  <c r="BW13" i="9"/>
  <c r="BV13" i="9"/>
  <c r="BU13" i="9"/>
  <c r="BT13" i="9"/>
  <c r="BS13" i="9"/>
  <c r="BR13" i="9"/>
  <c r="BQ13" i="9"/>
  <c r="BP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K13" i="9"/>
  <c r="AJ13" i="9"/>
  <c r="AI13" i="9"/>
  <c r="AH13" i="9"/>
  <c r="AD13" i="9"/>
  <c r="AC13" i="9"/>
  <c r="AB13" i="9"/>
  <c r="AA13" i="9"/>
  <c r="Z13" i="9"/>
  <c r="Y13" i="9"/>
  <c r="X13" i="9"/>
  <c r="W13" i="9"/>
  <c r="CM12" i="9"/>
  <c r="CL12" i="9"/>
  <c r="CK12" i="9"/>
  <c r="CJ12" i="9"/>
  <c r="CI12" i="9"/>
  <c r="CH12" i="9"/>
  <c r="CF12" i="9"/>
  <c r="CD12" i="9"/>
  <c r="CC12" i="9"/>
  <c r="CB12" i="9"/>
  <c r="CA12" i="9"/>
  <c r="BZ12" i="9"/>
  <c r="BY12" i="9"/>
  <c r="BX12" i="9"/>
  <c r="BW12" i="9"/>
  <c r="BV12" i="9"/>
  <c r="BU12" i="9"/>
  <c r="BT12" i="9"/>
  <c r="BS12" i="9"/>
  <c r="BR12" i="9"/>
  <c r="BQ12" i="9"/>
  <c r="BP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K12" i="9"/>
  <c r="AJ12" i="9"/>
  <c r="AI12" i="9"/>
  <c r="AH12" i="9"/>
  <c r="AF12" i="9"/>
  <c r="AD12" i="9"/>
  <c r="AC12" i="9"/>
  <c r="AB12" i="9"/>
  <c r="AA12" i="9"/>
  <c r="Z12" i="9"/>
  <c r="Y12" i="9"/>
  <c r="X12" i="9"/>
  <c r="W12" i="9"/>
  <c r="CM11" i="9"/>
  <c r="CL11" i="9"/>
  <c r="CK11" i="9"/>
  <c r="CJ11" i="9"/>
  <c r="CI11" i="9"/>
  <c r="CH11" i="9"/>
  <c r="CF11" i="9"/>
  <c r="CD11" i="9"/>
  <c r="CC11" i="9"/>
  <c r="CB11" i="9"/>
  <c r="CA11" i="9"/>
  <c r="BZ11" i="9"/>
  <c r="BY11" i="9"/>
  <c r="BX11" i="9"/>
  <c r="BW11" i="9"/>
  <c r="BV11" i="9"/>
  <c r="BU11" i="9"/>
  <c r="BT11" i="9"/>
  <c r="BS11" i="9"/>
  <c r="BR11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K11" i="9"/>
  <c r="AJ11" i="9"/>
  <c r="AI11" i="9"/>
  <c r="AH11" i="9"/>
  <c r="AF11" i="9"/>
  <c r="AD11" i="9"/>
  <c r="AC11" i="9"/>
  <c r="AB11" i="9"/>
  <c r="AA11" i="9"/>
  <c r="Z11" i="9"/>
  <c r="Y11" i="9"/>
  <c r="X11" i="9"/>
  <c r="W11" i="9"/>
  <c r="CM10" i="9"/>
  <c r="CL10" i="9"/>
  <c r="CK10" i="9"/>
  <c r="CJ10" i="9"/>
  <c r="CI10" i="9"/>
  <c r="CH10" i="9"/>
  <c r="CF10" i="9"/>
  <c r="CD10" i="9"/>
  <c r="CC10" i="9"/>
  <c r="CB10" i="9"/>
  <c r="CA10" i="9"/>
  <c r="BZ10" i="9"/>
  <c r="BY10" i="9"/>
  <c r="BX10" i="9"/>
  <c r="BW10" i="9"/>
  <c r="BV10" i="9"/>
  <c r="BU10" i="9"/>
  <c r="BT10" i="9"/>
  <c r="BS10" i="9"/>
  <c r="BR10" i="9"/>
  <c r="BQ10" i="9"/>
  <c r="BP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K10" i="9"/>
  <c r="AJ10" i="9"/>
  <c r="AI10" i="9"/>
  <c r="AH10" i="9"/>
  <c r="AF10" i="9"/>
  <c r="AD10" i="9"/>
  <c r="AC10" i="9"/>
  <c r="AB10" i="9"/>
  <c r="AA10" i="9"/>
  <c r="Z10" i="9"/>
  <c r="Y10" i="9"/>
  <c r="X10" i="9"/>
  <c r="W10" i="9"/>
  <c r="CM9" i="9"/>
  <c r="CL9" i="9"/>
  <c r="CK9" i="9"/>
  <c r="CJ9" i="9"/>
  <c r="CI9" i="9"/>
  <c r="CH9" i="9"/>
  <c r="CF9" i="9"/>
  <c r="CD9" i="9"/>
  <c r="CC9" i="9"/>
  <c r="CB9" i="9"/>
  <c r="CA9" i="9"/>
  <c r="BZ9" i="9"/>
  <c r="BY9" i="9"/>
  <c r="BX9" i="9"/>
  <c r="BW9" i="9"/>
  <c r="BV9" i="9"/>
  <c r="BU9" i="9"/>
  <c r="BT9" i="9"/>
  <c r="BS9" i="9"/>
  <c r="BR9" i="9"/>
  <c r="BQ9" i="9"/>
  <c r="BP9" i="9"/>
  <c r="BN9" i="9"/>
  <c r="BM9" i="9"/>
  <c r="BL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K9" i="9"/>
  <c r="AJ9" i="9"/>
  <c r="AI9" i="9"/>
  <c r="AH9" i="9"/>
  <c r="AD9" i="9"/>
  <c r="AC9" i="9"/>
  <c r="AB9" i="9"/>
  <c r="AA9" i="9"/>
  <c r="Z9" i="9"/>
  <c r="Y9" i="9"/>
  <c r="X9" i="9"/>
  <c r="W9" i="9"/>
  <c r="CM8" i="9"/>
  <c r="CL8" i="9"/>
  <c r="CK8" i="9"/>
  <c r="CJ8" i="9"/>
  <c r="CI8" i="9"/>
  <c r="CH8" i="9"/>
  <c r="CD8" i="9"/>
  <c r="CC8" i="9"/>
  <c r="CB8" i="9"/>
  <c r="CA8" i="9"/>
  <c r="BZ8" i="9"/>
  <c r="BY8" i="9"/>
  <c r="BX8" i="9"/>
  <c r="BW8" i="9"/>
  <c r="BV8" i="9"/>
  <c r="BU8" i="9"/>
  <c r="BT8" i="9"/>
  <c r="BS8" i="9"/>
  <c r="BR8" i="9"/>
  <c r="BQ8" i="9"/>
  <c r="BP8" i="9"/>
  <c r="BO8" i="9"/>
  <c r="BN8" i="9"/>
  <c r="BM8" i="9"/>
  <c r="BL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K8" i="9"/>
  <c r="AJ8" i="9"/>
  <c r="AI8" i="9"/>
  <c r="AH8" i="9"/>
  <c r="AF8" i="9"/>
  <c r="AD8" i="9"/>
  <c r="AC8" i="9"/>
  <c r="AB8" i="9"/>
  <c r="AA8" i="9"/>
  <c r="Z8" i="9"/>
  <c r="Y8" i="9"/>
  <c r="X8" i="9"/>
  <c r="W8" i="9"/>
  <c r="CM7" i="9"/>
  <c r="CL7" i="9"/>
  <c r="CK7" i="9"/>
  <c r="CJ7" i="9"/>
  <c r="CI7" i="9"/>
  <c r="CH7" i="9"/>
  <c r="CF7" i="9"/>
  <c r="CD7" i="9"/>
  <c r="CC7" i="9"/>
  <c r="CB7" i="9"/>
  <c r="CA7" i="9"/>
  <c r="BZ7" i="9"/>
  <c r="BY7" i="9"/>
  <c r="BX7" i="9"/>
  <c r="BW7" i="9"/>
  <c r="BV7" i="9"/>
  <c r="BU7" i="9"/>
  <c r="BT7" i="9"/>
  <c r="BS7" i="9"/>
  <c r="BR7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K7" i="9"/>
  <c r="AJ7" i="9"/>
  <c r="AI7" i="9"/>
  <c r="AH7" i="9"/>
  <c r="AF7" i="9"/>
  <c r="AC7" i="9"/>
  <c r="AB7" i="9"/>
  <c r="AA7" i="9"/>
  <c r="Z7" i="9"/>
  <c r="Y7" i="9"/>
  <c r="X7" i="9"/>
  <c r="W7" i="9"/>
  <c r="CM6" i="9"/>
  <c r="CL6" i="9"/>
  <c r="CK6" i="9"/>
  <c r="CJ6" i="9"/>
  <c r="CI6" i="9"/>
  <c r="CH6" i="9"/>
  <c r="CF6" i="9"/>
  <c r="CD6" i="9"/>
  <c r="CC6" i="9"/>
  <c r="CB6" i="9"/>
  <c r="CA6" i="9"/>
  <c r="BZ6" i="9"/>
  <c r="BY6" i="9"/>
  <c r="BX6" i="9"/>
  <c r="BW6" i="9"/>
  <c r="BV6" i="9"/>
  <c r="BU6" i="9"/>
  <c r="BT6" i="9"/>
  <c r="BS6" i="9"/>
  <c r="BR6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K6" i="9"/>
  <c r="AJ6" i="9"/>
  <c r="AI6" i="9"/>
  <c r="AH6" i="9"/>
  <c r="AF6" i="9"/>
  <c r="AC6" i="9"/>
  <c r="AB6" i="9"/>
  <c r="AA6" i="9"/>
  <c r="Z6" i="9"/>
  <c r="Y6" i="9"/>
  <c r="X6" i="9"/>
  <c r="W6" i="9"/>
  <c r="CM5" i="9"/>
  <c r="CL5" i="9"/>
  <c r="CK5" i="9"/>
  <c r="CJ5" i="9"/>
  <c r="CI5" i="9"/>
  <c r="CH5" i="9"/>
  <c r="CF5" i="9"/>
  <c r="CD5" i="9"/>
  <c r="CC5" i="9"/>
  <c r="CB5" i="9"/>
  <c r="CA5" i="9"/>
  <c r="BZ5" i="9"/>
  <c r="BY5" i="9"/>
  <c r="BX5" i="9"/>
  <c r="BW5" i="9"/>
  <c r="BV5" i="9"/>
  <c r="BU5" i="9"/>
  <c r="BT5" i="9"/>
  <c r="BS5" i="9"/>
  <c r="BR5" i="9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K5" i="9"/>
  <c r="AJ5" i="9"/>
  <c r="AI5" i="9"/>
  <c r="AH5" i="9"/>
  <c r="AF5" i="9"/>
  <c r="AC5" i="9"/>
  <c r="AB5" i="9"/>
  <c r="AA5" i="9"/>
  <c r="Z5" i="9"/>
  <c r="Y5" i="9"/>
  <c r="X5" i="9"/>
  <c r="W5" i="9"/>
  <c r="CM4" i="9"/>
  <c r="CL4" i="9"/>
  <c r="CK4" i="9"/>
  <c r="CJ4" i="9"/>
  <c r="CI4" i="9"/>
  <c r="CH4" i="9"/>
  <c r="CF4" i="9"/>
  <c r="CD4" i="9"/>
  <c r="CC4" i="9"/>
  <c r="CB4" i="9"/>
  <c r="CA4" i="9"/>
  <c r="BZ4" i="9"/>
  <c r="BY4" i="9"/>
  <c r="BX4" i="9"/>
  <c r="BW4" i="9"/>
  <c r="BV4" i="9"/>
  <c r="BU4" i="9"/>
  <c r="BT4" i="9"/>
  <c r="BS4" i="9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K4" i="9"/>
  <c r="AJ4" i="9"/>
  <c r="AI4" i="9"/>
  <c r="AH4" i="9"/>
  <c r="AF4" i="9"/>
  <c r="AC4" i="9"/>
  <c r="AB4" i="9"/>
  <c r="AA4" i="9"/>
  <c r="Z4" i="9"/>
  <c r="Y4" i="9"/>
  <c r="X4" i="9"/>
  <c r="W4" i="9"/>
  <c r="CQ3" i="9"/>
  <c r="CP3" i="9"/>
  <c r="CO3" i="9"/>
  <c r="CN3" i="9"/>
  <c r="CM3" i="9"/>
  <c r="CL3" i="9"/>
  <c r="CK3" i="9"/>
  <c r="CJ3" i="9"/>
  <c r="CI3" i="9"/>
  <c r="CH3" i="9"/>
  <c r="CF3" i="9"/>
  <c r="CD3" i="9"/>
  <c r="CC3" i="9"/>
  <c r="CB3" i="9"/>
  <c r="CA3" i="9"/>
  <c r="BZ3" i="9"/>
  <c r="BY3" i="9"/>
  <c r="BX3" i="9"/>
  <c r="BW3" i="9"/>
  <c r="BV3" i="9"/>
  <c r="BU3" i="9"/>
  <c r="BT3" i="9"/>
  <c r="BS3" i="9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K3" i="9"/>
  <c r="AJ3" i="9"/>
  <c r="AI3" i="9"/>
  <c r="AH3" i="9"/>
  <c r="AD3" i="9"/>
  <c r="AC3" i="9"/>
  <c r="AB3" i="9"/>
  <c r="AA3" i="9"/>
  <c r="Z3" i="9"/>
  <c r="Y3" i="9"/>
  <c r="X3" i="9"/>
  <c r="W3" i="9"/>
  <c r="CQ1" i="9"/>
  <c r="CP1" i="9"/>
  <c r="CO1" i="9"/>
  <c r="CM1" i="9"/>
  <c r="CL1" i="9"/>
  <c r="CK1" i="9"/>
  <c r="CJ1" i="9"/>
  <c r="CI1" i="9"/>
  <c r="CH1" i="9"/>
  <c r="CF1" i="9"/>
  <c r="CD1" i="9"/>
  <c r="CC1" i="9"/>
  <c r="CB1" i="9"/>
  <c r="CA1" i="9"/>
  <c r="BZ1" i="9"/>
  <c r="BY1" i="9"/>
  <c r="BX1" i="9"/>
  <c r="BW1" i="9"/>
  <c r="BV1" i="9"/>
  <c r="BU1" i="9"/>
  <c r="BT1" i="9"/>
  <c r="BS1" i="9"/>
  <c r="BR1" i="9"/>
  <c r="BQ1" i="9"/>
  <c r="BP1" i="9"/>
  <c r="BO1" i="9"/>
  <c r="BN1" i="9"/>
  <c r="BM1" i="9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K1" i="9"/>
  <c r="AJ1" i="9"/>
  <c r="AI1" i="9"/>
  <c r="AH1" i="9"/>
  <c r="AF1" i="9"/>
  <c r="AD1" i="9"/>
  <c r="AC1" i="9"/>
  <c r="AB1" i="9"/>
  <c r="AA1" i="9"/>
  <c r="Z1" i="9"/>
  <c r="Y1" i="9"/>
  <c r="X1" i="9"/>
  <c r="W1" i="9"/>
  <c r="CQ2" i="9"/>
  <c r="CP2" i="9"/>
  <c r="CO2" i="9"/>
  <c r="CN2" i="9"/>
  <c r="CM2" i="9"/>
  <c r="CL2" i="9"/>
  <c r="CK2" i="9"/>
  <c r="CJ2" i="9"/>
  <c r="CI2" i="9"/>
  <c r="CH2" i="9"/>
  <c r="CF2" i="9"/>
  <c r="CD2" i="9"/>
  <c r="CC2" i="9"/>
  <c r="CB2" i="9"/>
  <c r="CA2" i="9"/>
  <c r="BZ2" i="9"/>
  <c r="BY2" i="9"/>
  <c r="BX2" i="9"/>
  <c r="BW2" i="9"/>
  <c r="BV2" i="9"/>
  <c r="BU2" i="9"/>
  <c r="BT2" i="9"/>
  <c r="BS2" i="9"/>
  <c r="BR2" i="9"/>
  <c r="BQ2" i="9"/>
  <c r="BP2" i="9"/>
  <c r="BO2" i="9"/>
  <c r="BN2" i="9"/>
  <c r="BM2" i="9"/>
  <c r="BL2" i="9"/>
  <c r="BK2" i="9"/>
  <c r="BJ2" i="9"/>
  <c r="BI2" i="9"/>
  <c r="BH2" i="9"/>
  <c r="BG2" i="9"/>
  <c r="BF2" i="9"/>
  <c r="BE2" i="9"/>
  <c r="BD2" i="9"/>
  <c r="BC2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K2" i="9"/>
  <c r="AJ2" i="9"/>
  <c r="AI2" i="9"/>
  <c r="AH2" i="9"/>
  <c r="AF2" i="9"/>
  <c r="AD2" i="9"/>
  <c r="AC2" i="9"/>
  <c r="AB2" i="9"/>
  <c r="AA2" i="9"/>
  <c r="Z2" i="9"/>
  <c r="Y2" i="9"/>
  <c r="X2" i="9"/>
  <c r="W2" i="9"/>
  <c r="D153" i="9" l="1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CL161" i="7" l="1"/>
  <c r="CL160" i="7"/>
  <c r="CK161" i="7" l="1"/>
  <c r="CK160" i="7"/>
  <c r="V151" i="9" l="1"/>
  <c r="V4" i="7" l="1"/>
  <c r="V4" i="11" l="1"/>
  <c r="V44" i="9"/>
  <c r="V19" i="9"/>
  <c r="V11" i="9"/>
  <c r="V41" i="9"/>
  <c r="V27" i="9"/>
  <c r="V35" i="9"/>
  <c r="V43" i="9"/>
  <c r="V51" i="9"/>
  <c r="V67" i="9"/>
  <c r="V75" i="9"/>
  <c r="V83" i="9"/>
  <c r="V91" i="9"/>
  <c r="V99" i="9"/>
  <c r="V107" i="9"/>
  <c r="V115" i="9"/>
  <c r="V123" i="9"/>
  <c r="V131" i="9"/>
  <c r="V139" i="9"/>
  <c r="V147" i="9"/>
  <c r="V108" i="9"/>
  <c r="V132" i="9"/>
  <c r="V148" i="9"/>
  <c r="V23" i="9"/>
  <c r="V15" i="9"/>
  <c r="V29" i="9"/>
  <c r="V37" i="9"/>
  <c r="V45" i="9"/>
  <c r="V53" i="9"/>
  <c r="V61" i="9"/>
  <c r="V69" i="9"/>
  <c r="V85" i="9"/>
  <c r="V93" i="9"/>
  <c r="V101" i="9"/>
  <c r="V109" i="9"/>
  <c r="V117" i="9"/>
  <c r="V125" i="9"/>
  <c r="V141" i="9"/>
  <c r="V149" i="9"/>
  <c r="V28" i="9"/>
  <c r="V68" i="9"/>
  <c r="V100" i="9"/>
  <c r="V124" i="9"/>
  <c r="V140" i="9"/>
  <c r="V22" i="9"/>
  <c r="V14" i="9"/>
  <c r="V30" i="9"/>
  <c r="V38" i="9"/>
  <c r="V70" i="9"/>
  <c r="V86" i="9"/>
  <c r="V94" i="9"/>
  <c r="V102" i="9"/>
  <c r="V110" i="9"/>
  <c r="V118" i="9"/>
  <c r="V126" i="9"/>
  <c r="V134" i="9"/>
  <c r="V142" i="9"/>
  <c r="V150" i="9"/>
  <c r="V84" i="9"/>
  <c r="V21" i="9"/>
  <c r="V13" i="9"/>
  <c r="V39" i="9"/>
  <c r="V47" i="9"/>
  <c r="V79" i="9"/>
  <c r="V87" i="9"/>
  <c r="V95" i="9"/>
  <c r="V103" i="9"/>
  <c r="V111" i="9"/>
  <c r="V119" i="9"/>
  <c r="V127" i="9"/>
  <c r="V143" i="9"/>
  <c r="V152" i="9"/>
  <c r="V16" i="9"/>
  <c r="V36" i="9"/>
  <c r="V92" i="9"/>
  <c r="V20" i="9"/>
  <c r="V12" i="9"/>
  <c r="V24" i="9"/>
  <c r="V32" i="9"/>
  <c r="V48" i="9"/>
  <c r="V88" i="9"/>
  <c r="V96" i="9"/>
  <c r="V104" i="9"/>
  <c r="V112" i="9"/>
  <c r="V120" i="9"/>
  <c r="V128" i="9"/>
  <c r="V136" i="9"/>
  <c r="V144" i="9"/>
  <c r="V153" i="9"/>
  <c r="V8" i="9"/>
  <c r="V116" i="9"/>
  <c r="V25" i="9"/>
  <c r="V33" i="9"/>
  <c r="V49" i="9"/>
  <c r="V89" i="9"/>
  <c r="V97" i="9"/>
  <c r="V113" i="9"/>
  <c r="V121" i="9"/>
  <c r="V129" i="9"/>
  <c r="V137" i="9"/>
  <c r="V145" i="9"/>
  <c r="V105" i="9"/>
  <c r="V18" i="9"/>
  <c r="V10" i="9"/>
  <c r="V26" i="9"/>
  <c r="V34" i="9"/>
  <c r="V42" i="9"/>
  <c r="V50" i="9"/>
  <c r="V74" i="9"/>
  <c r="V82" i="9"/>
  <c r="V90" i="9"/>
  <c r="V98" i="9"/>
  <c r="V106" i="9"/>
  <c r="V114" i="9"/>
  <c r="V122" i="9"/>
  <c r="V130" i="9"/>
  <c r="V146" i="9"/>
  <c r="V138" i="9"/>
  <c r="V77" i="9"/>
  <c r="V78" i="9"/>
  <c r="V80" i="9"/>
  <c r="V81" i="9"/>
  <c r="V76" i="9"/>
  <c r="V72" i="9"/>
  <c r="V73" i="9"/>
  <c r="V71" i="9"/>
  <c r="V54" i="9"/>
  <c r="V66" i="9"/>
  <c r="V46" i="9"/>
  <c r="V40" i="9"/>
  <c r="V31" i="9"/>
  <c r="V17" i="9"/>
  <c r="V9" i="9"/>
  <c r="V133" i="9"/>
  <c r="V6" i="9"/>
  <c r="V5" i="9"/>
  <c r="V4" i="9"/>
  <c r="V7" i="9"/>
  <c r="V135" i="9"/>
  <c r="V65" i="9"/>
  <c r="V64" i="9"/>
  <c r="V63" i="9"/>
  <c r="V62" i="9"/>
  <c r="V60" i="9"/>
  <c r="V59" i="9"/>
  <c r="V58" i="9"/>
  <c r="V57" i="9"/>
  <c r="V56" i="9"/>
  <c r="V55" i="9"/>
  <c r="V52" i="9"/>
  <c r="CI161" i="7"/>
  <c r="CI160" i="7"/>
  <c r="BA161" i="7" l="1"/>
  <c r="BA160" i="7"/>
  <c r="CN1" i="9" l="1"/>
  <c r="R153" i="7" l="1"/>
  <c r="K153" i="7"/>
  <c r="R152" i="7"/>
  <c r="K152" i="7"/>
  <c r="R151" i="7"/>
  <c r="K151" i="7"/>
  <c r="R150" i="7"/>
  <c r="K150" i="7"/>
  <c r="R149" i="7"/>
  <c r="K149" i="7"/>
  <c r="R148" i="7"/>
  <c r="K148" i="7"/>
  <c r="R147" i="7"/>
  <c r="K147" i="7"/>
  <c r="R146" i="7"/>
  <c r="K146" i="7"/>
  <c r="R145" i="7"/>
  <c r="L145" i="7"/>
  <c r="K145" i="7"/>
  <c r="R144" i="7"/>
  <c r="L144" i="7"/>
  <c r="K144" i="7"/>
  <c r="R143" i="7"/>
  <c r="L143" i="7"/>
  <c r="K143" i="7"/>
  <c r="R142" i="7"/>
  <c r="L142" i="7"/>
  <c r="K142" i="7"/>
  <c r="R141" i="7"/>
  <c r="L141" i="7"/>
  <c r="K141" i="7"/>
  <c r="CS151" i="7" l="1"/>
  <c r="CS148" i="7"/>
  <c r="CS149" i="7"/>
  <c r="CS150" i="7"/>
  <c r="CS143" i="7"/>
  <c r="CU151" i="7"/>
  <c r="CS144" i="7"/>
  <c r="CS152" i="7"/>
  <c r="CS141" i="7"/>
  <c r="CS145" i="7"/>
  <c r="CS142" i="7"/>
  <c r="CS146" i="7"/>
  <c r="CS153" i="7"/>
  <c r="CS147" i="7"/>
  <c r="CM161" i="7"/>
  <c r="CM160" i="7"/>
  <c r="AT161" i="7"/>
  <c r="AT160" i="7"/>
  <c r="CS8" i="7" l="1"/>
  <c r="CS10" i="7"/>
  <c r="CS11" i="7"/>
  <c r="CS5" i="7"/>
  <c r="CS6" i="7"/>
  <c r="CS7" i="7"/>
  <c r="CS12" i="7"/>
  <c r="CS9" i="7"/>
  <c r="CX1" i="7"/>
  <c r="CS4" i="7"/>
  <c r="CS137" i="7"/>
  <c r="CS138" i="7"/>
  <c r="CS140" i="7"/>
  <c r="CS139" i="7"/>
  <c r="CT2" i="7"/>
  <c r="CT3" i="7"/>
  <c r="CJ161" i="7"/>
  <c r="CH161" i="7"/>
  <c r="CJ160" i="7"/>
  <c r="CH160" i="7"/>
  <c r="CR3" i="9" l="1"/>
  <c r="CR3" i="11"/>
  <c r="CR2" i="9"/>
  <c r="CR2" i="11"/>
  <c r="CF161" i="7"/>
  <c r="CD161" i="7"/>
  <c r="CC161" i="7"/>
  <c r="CB161" i="7"/>
  <c r="CA161" i="7"/>
  <c r="BZ161" i="7"/>
  <c r="BY161" i="7"/>
  <c r="BX161" i="7"/>
  <c r="BW161" i="7"/>
  <c r="BV161" i="7"/>
  <c r="BU161" i="7"/>
  <c r="BT161" i="7"/>
  <c r="BS161" i="7"/>
  <c r="BR161" i="7"/>
  <c r="BQ161" i="7"/>
  <c r="BP161" i="7"/>
  <c r="BO161" i="7"/>
  <c r="BN161" i="7"/>
  <c r="BM161" i="7"/>
  <c r="BL161" i="7"/>
  <c r="BK161" i="7"/>
  <c r="BJ161" i="7"/>
  <c r="BI161" i="7"/>
  <c r="BH161" i="7"/>
  <c r="BG161" i="7"/>
  <c r="BF161" i="7"/>
  <c r="BE161" i="7"/>
  <c r="BD161" i="7"/>
  <c r="BC161" i="7"/>
  <c r="BB161" i="7"/>
  <c r="AZ161" i="7"/>
  <c r="AY161" i="7"/>
  <c r="AX161" i="7"/>
  <c r="AW161" i="7"/>
  <c r="AV161" i="7"/>
  <c r="AU161" i="7"/>
  <c r="AS161" i="7"/>
  <c r="AR161" i="7"/>
  <c r="AQ161" i="7"/>
  <c r="AP161" i="7"/>
  <c r="AO161" i="7"/>
  <c r="AN161" i="7"/>
  <c r="AM161" i="7"/>
  <c r="AK161" i="7"/>
  <c r="AJ161" i="7"/>
  <c r="AI161" i="7"/>
  <c r="AH161" i="7"/>
  <c r="AF161" i="7"/>
  <c r="AD161" i="7"/>
  <c r="AC161" i="7"/>
  <c r="AB161" i="7"/>
  <c r="AA161" i="7"/>
  <c r="Z161" i="7"/>
  <c r="Y161" i="7"/>
  <c r="X161" i="7"/>
  <c r="W161" i="7"/>
  <c r="CF160" i="7"/>
  <c r="CD160" i="7"/>
  <c r="CC160" i="7"/>
  <c r="CB160" i="7"/>
  <c r="CA160" i="7"/>
  <c r="BZ160" i="7"/>
  <c r="BY160" i="7"/>
  <c r="BX160" i="7"/>
  <c r="BW160" i="7"/>
  <c r="BV160" i="7"/>
  <c r="BU160" i="7"/>
  <c r="BT160" i="7"/>
  <c r="BS160" i="7"/>
  <c r="BR160" i="7"/>
  <c r="BQ160" i="7"/>
  <c r="BP160" i="7"/>
  <c r="BO160" i="7"/>
  <c r="BN160" i="7"/>
  <c r="BM160" i="7"/>
  <c r="BL160" i="7"/>
  <c r="BK160" i="7"/>
  <c r="BJ160" i="7"/>
  <c r="BI160" i="7"/>
  <c r="BH160" i="7"/>
  <c r="BG160" i="7"/>
  <c r="BF160" i="7"/>
  <c r="BE160" i="7"/>
  <c r="BD160" i="7"/>
  <c r="BC160" i="7"/>
  <c r="BB160" i="7"/>
  <c r="AZ160" i="7"/>
  <c r="AY160" i="7"/>
  <c r="AX160" i="7"/>
  <c r="AW160" i="7"/>
  <c r="AV160" i="7"/>
  <c r="AU160" i="7"/>
  <c r="AS160" i="7"/>
  <c r="AR160" i="7"/>
  <c r="AQ160" i="7"/>
  <c r="AP160" i="7"/>
  <c r="AO160" i="7"/>
  <c r="AN160" i="7"/>
  <c r="AM160" i="7"/>
  <c r="AK160" i="7"/>
  <c r="AJ160" i="7"/>
  <c r="AI160" i="7"/>
  <c r="AH160" i="7"/>
  <c r="AF160" i="7"/>
  <c r="AD160" i="7"/>
  <c r="AC160" i="7"/>
  <c r="AB160" i="7"/>
  <c r="AA160" i="7"/>
  <c r="Z160" i="7"/>
  <c r="Y160" i="7"/>
  <c r="X160" i="7"/>
  <c r="W160" i="7"/>
  <c r="CT1" i="7" l="1"/>
  <c r="CS99" i="7"/>
  <c r="CS20" i="7"/>
  <c r="CS100" i="7"/>
  <c r="CS108" i="7"/>
  <c r="CS116" i="7"/>
  <c r="CS124" i="7"/>
  <c r="CS132" i="7"/>
  <c r="CS21" i="7"/>
  <c r="CS93" i="7"/>
  <c r="CS101" i="7"/>
  <c r="CS109" i="7"/>
  <c r="CS117" i="7"/>
  <c r="CS125" i="7"/>
  <c r="CS133" i="7"/>
  <c r="CS115" i="7"/>
  <c r="CS102" i="7"/>
  <c r="CS118" i="7"/>
  <c r="CS134" i="7"/>
  <c r="CS79" i="7"/>
  <c r="CS95" i="7"/>
  <c r="CS103" i="7"/>
  <c r="CS111" i="7"/>
  <c r="CS119" i="7"/>
  <c r="CS127" i="7"/>
  <c r="CS135" i="7"/>
  <c r="CS107" i="7"/>
  <c r="CS131" i="7"/>
  <c r="CS78" i="7"/>
  <c r="CS94" i="7"/>
  <c r="CS110" i="7"/>
  <c r="CS126" i="7"/>
  <c r="CS40" i="7"/>
  <c r="CS80" i="7"/>
  <c r="CS96" i="7"/>
  <c r="CS104" i="7"/>
  <c r="CS112" i="7"/>
  <c r="CS120" i="7"/>
  <c r="CS128" i="7"/>
  <c r="CS123" i="7"/>
  <c r="CS22" i="7"/>
  <c r="CS17" i="7"/>
  <c r="CS97" i="7"/>
  <c r="CS113" i="7"/>
  <c r="CS129" i="7"/>
  <c r="CS46" i="7"/>
  <c r="CS105" i="7"/>
  <c r="CS121" i="7"/>
  <c r="CS66" i="7"/>
  <c r="CS98" i="7"/>
  <c r="CS106" i="7"/>
  <c r="CS114" i="7"/>
  <c r="CS122" i="7"/>
  <c r="CS130" i="7"/>
  <c r="CS74" i="7"/>
  <c r="CS75" i="7"/>
  <c r="CS70" i="7"/>
  <c r="CS61" i="7"/>
  <c r="CS44" i="7"/>
  <c r="CS45" i="7"/>
  <c r="CS32" i="7"/>
  <c r="CS33" i="7"/>
  <c r="CS27" i="7"/>
  <c r="CS23" i="7"/>
  <c r="CS15" i="7"/>
  <c r="CS76" i="7"/>
  <c r="CS77" i="7"/>
  <c r="CS73" i="7"/>
  <c r="CS72" i="7"/>
  <c r="CS71" i="7"/>
  <c r="CS68" i="7"/>
  <c r="CS67" i="7"/>
  <c r="CS53" i="7"/>
  <c r="CS54" i="7"/>
  <c r="CS31" i="7"/>
  <c r="CS28" i="7"/>
  <c r="CS29" i="7"/>
  <c r="CS92" i="7"/>
  <c r="CS88" i="7"/>
  <c r="CS89" i="7"/>
  <c r="CS90" i="7"/>
  <c r="CS91" i="7"/>
  <c r="CS87" i="7"/>
  <c r="CS86" i="7"/>
  <c r="CS136" i="7"/>
  <c r="CS85" i="7"/>
  <c r="CS84" i="7"/>
  <c r="CS83" i="7"/>
  <c r="CS82" i="7"/>
  <c r="CS81" i="7"/>
  <c r="CS69" i="7"/>
  <c r="CS65" i="7"/>
  <c r="CS64" i="7"/>
  <c r="CS62" i="7"/>
  <c r="CS63" i="7"/>
  <c r="CS60" i="7"/>
  <c r="CS55" i="7"/>
  <c r="CS58" i="7"/>
  <c r="CS59" i="7"/>
  <c r="CS56" i="7"/>
  <c r="CS57" i="7"/>
  <c r="CS52" i="7"/>
  <c r="CS47" i="7"/>
  <c r="CS48" i="7"/>
  <c r="CS49" i="7"/>
  <c r="CS50" i="7"/>
  <c r="CS51" i="7"/>
  <c r="CS42" i="7"/>
  <c r="CS43" i="7"/>
  <c r="CS41" i="7"/>
  <c r="CS37" i="7"/>
  <c r="CS38" i="7"/>
  <c r="CS34" i="7"/>
  <c r="CS35" i="7"/>
  <c r="CS36" i="7"/>
  <c r="CS39" i="7"/>
  <c r="CS30" i="7"/>
  <c r="CS26" i="7"/>
  <c r="CS25" i="7"/>
  <c r="CS24" i="7"/>
  <c r="CS19" i="7"/>
  <c r="CS18" i="7"/>
  <c r="CS16" i="7"/>
  <c r="CS13" i="7"/>
  <c r="CS14" i="7"/>
  <c r="R140" i="7"/>
  <c r="K140" i="7"/>
  <c r="R139" i="7"/>
  <c r="K139" i="7"/>
  <c r="CR1" i="9" l="1"/>
  <c r="CR1" i="11"/>
  <c r="G62" i="7"/>
  <c r="H68" i="7"/>
  <c r="G68" i="7"/>
  <c r="H67" i="7"/>
  <c r="G67" i="7"/>
  <c r="H66" i="7"/>
  <c r="G66" i="7"/>
  <c r="H65" i="7"/>
  <c r="G65" i="7"/>
  <c r="H64" i="7"/>
  <c r="G64" i="7"/>
  <c r="H63" i="7"/>
  <c r="G63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J93" i="12" s="1"/>
  <c r="L4" i="7"/>
  <c r="R15" i="7"/>
  <c r="R38" i="7"/>
  <c r="R34" i="7"/>
  <c r="R33" i="7"/>
  <c r="R27" i="7"/>
  <c r="R26" i="7"/>
  <c r="K93" i="12" l="1"/>
  <c r="L93" i="12" s="1"/>
  <c r="K62" i="7"/>
  <c r="K67" i="7"/>
  <c r="K66" i="7"/>
  <c r="K68" i="7"/>
  <c r="K65" i="7"/>
  <c r="K64" i="7"/>
  <c r="K63" i="7"/>
  <c r="R17" i="7"/>
  <c r="R138" i="7"/>
  <c r="R137" i="7"/>
  <c r="R136" i="7" l="1"/>
  <c r="R85" i="7" l="1"/>
  <c r="R84" i="7"/>
  <c r="R83" i="7"/>
  <c r="R82" i="7"/>
  <c r="R81" i="7"/>
  <c r="R80" i="7"/>
  <c r="R79" i="7"/>
  <c r="R78" i="7" l="1"/>
  <c r="R77" i="7"/>
  <c r="R76" i="7"/>
  <c r="R75" i="7"/>
  <c r="R74" i="7"/>
  <c r="R73" i="7"/>
  <c r="R72" i="7"/>
  <c r="R71" i="7" l="1"/>
  <c r="R70" i="7"/>
  <c r="R69" i="7"/>
  <c r="R68" i="7"/>
  <c r="R67" i="7"/>
  <c r="R66" i="7"/>
  <c r="R65" i="7"/>
  <c r="R64" i="7"/>
  <c r="R63" i="7"/>
  <c r="R62" i="7"/>
  <c r="R61" i="7"/>
  <c r="R60" i="7" l="1"/>
  <c r="R59" i="7" l="1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 l="1"/>
  <c r="R42" i="7"/>
  <c r="R41" i="7"/>
  <c r="R40" i="7"/>
  <c r="R39" i="7"/>
  <c r="R37" i="7"/>
  <c r="R36" i="7"/>
  <c r="R35" i="7"/>
  <c r="R32" i="7" l="1"/>
  <c r="R31" i="7"/>
  <c r="R30" i="7"/>
  <c r="R29" i="7"/>
  <c r="R28" i="7"/>
  <c r="R24" i="7" l="1"/>
  <c r="R23" i="7"/>
  <c r="R19" i="7"/>
  <c r="R18" i="7"/>
  <c r="R16" i="7"/>
  <c r="R25" i="7"/>
  <c r="R14" i="7"/>
  <c r="R13" i="7"/>
  <c r="R10" i="7"/>
  <c r="R9" i="7"/>
  <c r="R8" i="7"/>
  <c r="R7" i="7"/>
  <c r="R6" i="7"/>
  <c r="R5" i="7"/>
  <c r="R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tc={43E52330-ABB4-4A01-9D41-7D53B7325318}</author>
  </authors>
  <commentList>
    <comment ref="AD168" authorId="0" shapeId="0" xr:uid="{43E52330-ABB4-4A01-9D41-7D53B732531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https://www.exceldemy.com/match-two-columns-in-excel-and-return-a-third/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<sst xmlns="http://schemas.openxmlformats.org/spreadsheetml/2006/main" count="2588" uniqueCount="610">
  <si>
    <t>No.</t>
  </si>
  <si>
    <t>VISOR LWR RHD/LHD</t>
  </si>
  <si>
    <t>NZL F DEF A</t>
  </si>
  <si>
    <t>NZL F DEF B</t>
  </si>
  <si>
    <t>PNL CTR DMS LHD/RHD</t>
  </si>
  <si>
    <t>PANEL CTR RING</t>
  </si>
  <si>
    <t>CVR CTR SPKR</t>
  </si>
  <si>
    <t>LAMP HOLDER AY D</t>
  </si>
  <si>
    <t>SKIN MID PAD P TPO</t>
  </si>
  <si>
    <t>SKIN MID PAD D TPO</t>
  </si>
  <si>
    <t>TRAY CTR UPR RHD/LHD</t>
  </si>
  <si>
    <t>COVER START SW RHD</t>
  </si>
  <si>
    <t>ATTACHMENT SUNLOAD</t>
  </si>
  <si>
    <t>ORN PNL MID D RHD/LHD</t>
  </si>
  <si>
    <t>PNL CTR DMSLESS LHD/RHD</t>
  </si>
  <si>
    <t>RE7</t>
  </si>
  <si>
    <t>PANEL SWITCH RHD</t>
  </si>
  <si>
    <t>NZL F DEF SD RH/LH</t>
  </si>
  <si>
    <t>DUCT CTR VENT LHD</t>
  </si>
  <si>
    <t>DUCT SD VENT RH/LH</t>
  </si>
  <si>
    <t>DUCT SD DEF RH/LH</t>
  </si>
  <si>
    <t>CAP AUTO LGT SEN</t>
  </si>
  <si>
    <t>ORNAMENT PNL P</t>
  </si>
  <si>
    <t>HR3</t>
  </si>
  <si>
    <t>ORN PNL D</t>
  </si>
  <si>
    <t>LID FUSE</t>
  </si>
  <si>
    <t>LATCH COIN BOX</t>
  </si>
  <si>
    <t>POCKET CONSOLE CD SPEC</t>
  </si>
  <si>
    <t>IP</t>
  </si>
  <si>
    <t>CSL</t>
  </si>
  <si>
    <t>POCKET CONSOLE</t>
  </si>
  <si>
    <t>BRKT CD DECK RH/LH</t>
  </si>
  <si>
    <t>PNL CSL POCKET CD</t>
  </si>
  <si>
    <t>CONSOLE BOX LWR RH/LH</t>
  </si>
  <si>
    <t>CAP SWITCH DAL</t>
  </si>
  <si>
    <t>BF4</t>
  </si>
  <si>
    <t>CAP SWITCH UPR</t>
  </si>
  <si>
    <t>COVER STRG PLATE</t>
  </si>
  <si>
    <t>LID LWR EPB</t>
  </si>
  <si>
    <t>LID UPR BASE EPB</t>
  </si>
  <si>
    <t>LID UPR EPB</t>
  </si>
  <si>
    <t>LOCK CONSOLE EPB</t>
  </si>
  <si>
    <t>LID LWR BASE EPB</t>
  </si>
  <si>
    <t>COVER F</t>
  </si>
  <si>
    <t>RING COVER F</t>
  </si>
  <si>
    <t>MAT CUP HOLDER</t>
  </si>
  <si>
    <t>TRAY CTR LWR</t>
  </si>
  <si>
    <t>MAT TRAY CTR BASE</t>
  </si>
  <si>
    <t>DR</t>
  </si>
  <si>
    <t>TRIM PNL ARMREST LWR F RH/LH</t>
  </si>
  <si>
    <t>INSULATOR DR F</t>
  </si>
  <si>
    <t>PAD DR F RH/LH</t>
  </si>
  <si>
    <t>PNL PW SW RH/LH</t>
  </si>
  <si>
    <t>PULL HANDLE F OUT RH/LH</t>
  </si>
  <si>
    <t>PULL HANDLE F IN RH/LH</t>
  </si>
  <si>
    <t>CUSHION ARM F RH/LH</t>
  </si>
  <si>
    <t>TRIM BD ARMREST F UPR RH/LH</t>
  </si>
  <si>
    <t>COVER DR MID F RH/LH</t>
  </si>
  <si>
    <t>PNL ORNAMENT F RH/LH</t>
  </si>
  <si>
    <t>TRIM BD ARMREST LWR R RH/LH</t>
  </si>
  <si>
    <t>TRIM BD ARMREST R UPR RH/LH</t>
  </si>
  <si>
    <t>PULL HANDLE R IN RH/LH</t>
  </si>
  <si>
    <t>PULL HANDLE R OUT RH/LH</t>
  </si>
  <si>
    <t>PNL PW SW R RH/LH</t>
  </si>
  <si>
    <t>PAD DR R RH/LH</t>
  </si>
  <si>
    <t>INSULATOR DR R</t>
  </si>
  <si>
    <t>CUSHION ARM R RH/LH</t>
  </si>
  <si>
    <t>SPACER S/V BASE RH/LH</t>
  </si>
  <si>
    <t>ROOF</t>
  </si>
  <si>
    <t>SPACER RF STD</t>
  </si>
  <si>
    <t>PATCH EYESIGHT</t>
  </si>
  <si>
    <t>PATCH ROOM LAMP STD</t>
  </si>
  <si>
    <t>PATCH ROOM LAMP SUN</t>
  </si>
  <si>
    <t>PATCH RF WGN STD A RH/LH</t>
  </si>
  <si>
    <t>PATCH RF WGN STD B RH/LH</t>
  </si>
  <si>
    <t>PAD RF SUN A RH/LH</t>
  </si>
  <si>
    <t>PAD RF SUN B RH/LH</t>
  </si>
  <si>
    <t>PAD RF D RH/LH</t>
  </si>
  <si>
    <t>PAD RF RP2 RH/LH</t>
  </si>
  <si>
    <t>CUSHION RR A</t>
  </si>
  <si>
    <t>CUSHION RR B</t>
  </si>
  <si>
    <t>CUSHION RR C</t>
  </si>
  <si>
    <t>INSULATOR RF STD</t>
  </si>
  <si>
    <t>INSULATOR RF SUN</t>
  </si>
  <si>
    <t>TAPE PAD RF D RH/LH</t>
  </si>
  <si>
    <t>CUSHION RF RR</t>
  </si>
  <si>
    <t>COVER SILL SD RU RH/LH</t>
  </si>
  <si>
    <t>COVER SILL SD</t>
  </si>
  <si>
    <t>INSULATOR RR</t>
  </si>
  <si>
    <t>PLR</t>
  </si>
  <si>
    <t>INSULATOR F</t>
  </si>
  <si>
    <t>TRIM PNL D PLR RH/LH</t>
  </si>
  <si>
    <t>TRIM PNL B PLR LWR RH/LH</t>
  </si>
  <si>
    <t>PAD BP4 RH/LH</t>
  </si>
  <si>
    <t>PAD JUMP B PLR RH/LH</t>
  </si>
  <si>
    <t>DRAIN COWL PNL DR LHD</t>
  </si>
  <si>
    <t>COWL PNL</t>
  </si>
  <si>
    <t>DRAIN COWL PNL AS LHD</t>
  </si>
  <si>
    <t>SEAL STD A</t>
  </si>
  <si>
    <t>PROTECTOR COWL STD</t>
  </si>
  <si>
    <t>SEAL SD RH/LH</t>
  </si>
  <si>
    <t>SEAL D</t>
  </si>
  <si>
    <t>COWL PNL SD RH/LH</t>
  </si>
  <si>
    <t>CUSHION</t>
  </si>
  <si>
    <t>TAPE PROTECTOR</t>
  </si>
  <si>
    <t>TAPE FENDER D</t>
  </si>
  <si>
    <t>TAPE FENDER C</t>
  </si>
  <si>
    <t>TAPE FENDER B</t>
  </si>
  <si>
    <t>TAPE FENDER A</t>
  </si>
  <si>
    <t>TAPE INN FENDER D</t>
  </si>
  <si>
    <t>TAPE INN FENDER A</t>
  </si>
  <si>
    <t>GARNISH FENDER AY INN RH/LH</t>
  </si>
  <si>
    <t>TAPE R QTR D RH/LH</t>
  </si>
  <si>
    <t>TAPE R QTR C</t>
  </si>
  <si>
    <t>TAPE R QTR B</t>
  </si>
  <si>
    <t>TAPE R QTR A</t>
  </si>
  <si>
    <t>TAPE F DR E</t>
  </si>
  <si>
    <t>TAPE F DR D</t>
  </si>
  <si>
    <t>TAPE F DR C</t>
  </si>
  <si>
    <t>TAPE F DR B</t>
  </si>
  <si>
    <t>TAPE UPR E</t>
  </si>
  <si>
    <t>GARNISH AY R DR UPR</t>
  </si>
  <si>
    <t>TAPE UPR D</t>
  </si>
  <si>
    <t>TAPE INN C RH/LH</t>
  </si>
  <si>
    <t>TAPE INN B</t>
  </si>
  <si>
    <t>TAPE INN A RH/LH</t>
  </si>
  <si>
    <t>GARNISH R DR UPR IN RH/LH</t>
  </si>
  <si>
    <t>GARNISH AY R DR UPR RH/LH</t>
  </si>
  <si>
    <t>CLIP</t>
  </si>
  <si>
    <t>TAPE INR R RH/LH</t>
  </si>
  <si>
    <t>TAPE INR F RH/LH</t>
  </si>
  <si>
    <t>INNER AY SD SL F RH/LH</t>
  </si>
  <si>
    <t>COVER SD SILL</t>
  </si>
  <si>
    <t>TAPE R D R B</t>
  </si>
  <si>
    <t>TAPE R DR C</t>
  </si>
  <si>
    <t>TAPE R DR D</t>
  </si>
  <si>
    <t>TAPE R DR E RH/LH</t>
  </si>
  <si>
    <t>COVER HOOK F</t>
  </si>
  <si>
    <t>MAT TRAY CTR</t>
  </si>
  <si>
    <t>INJ</t>
  </si>
  <si>
    <t>PRESS</t>
  </si>
  <si>
    <t>INSULATOR</t>
  </si>
  <si>
    <t>TAPE</t>
  </si>
  <si>
    <t>OTHER</t>
  </si>
  <si>
    <t>CLASS</t>
  </si>
  <si>
    <t>PART NAME</t>
  </si>
  <si>
    <t>CLASS 2</t>
  </si>
  <si>
    <t>COMMON</t>
  </si>
  <si>
    <t>COVER COWL LHD</t>
  </si>
  <si>
    <t>POCKET LID OUT</t>
  </si>
  <si>
    <t>GARNISH F DR RH/LH</t>
  </si>
  <si>
    <t>TONNAGE</t>
  </si>
  <si>
    <t>CAVITIES</t>
  </si>
  <si>
    <t>COVER HOOK R</t>
  </si>
  <si>
    <t>RESIN</t>
  </si>
  <si>
    <t>COLORANT</t>
  </si>
  <si>
    <t>ASSEMBLY</t>
  </si>
  <si>
    <t>KU650R-1</t>
  </si>
  <si>
    <t>RMB00691BLPK</t>
  </si>
  <si>
    <t>CSP-01</t>
  </si>
  <si>
    <t>RMB00659VHP</t>
  </si>
  <si>
    <t>T-2711</t>
  </si>
  <si>
    <t>ADX1207</t>
  </si>
  <si>
    <t>H-261</t>
  </si>
  <si>
    <t>BAH-71808-20</t>
  </si>
  <si>
    <t>MTH-2</t>
  </si>
  <si>
    <t>CSP-01</t>
    <phoneticPr fontId="1"/>
  </si>
  <si>
    <t>RMB00659VHP</t>
    <phoneticPr fontId="1"/>
  </si>
  <si>
    <t>BAH-8825A-20</t>
  </si>
  <si>
    <t>-</t>
  </si>
  <si>
    <t>BAH-8696-20</t>
  </si>
  <si>
    <t>BXF03R</t>
  </si>
  <si>
    <t>EX3037</t>
  </si>
  <si>
    <t>RMB91367GRP</t>
  </si>
  <si>
    <t>TV507N</t>
  </si>
  <si>
    <t>BP-8993D-30</t>
  </si>
  <si>
    <t>ADX5236</t>
  </si>
  <si>
    <t>RBM91367GRP</t>
  </si>
  <si>
    <t>ADX1236</t>
  </si>
  <si>
    <t>NBX03HRSUS-M1</t>
  </si>
  <si>
    <t>RMB00618VHP</t>
  </si>
  <si>
    <t>BZE82H1</t>
  </si>
  <si>
    <t>AS280LW</t>
  </si>
  <si>
    <t>Quote Volume</t>
  </si>
  <si>
    <t>Limited</t>
  </si>
  <si>
    <t>Wilderness</t>
  </si>
  <si>
    <t>UOM</t>
  </si>
  <si>
    <t>pc</t>
  </si>
  <si>
    <t>set</t>
  </si>
  <si>
    <t>Qty</t>
  </si>
  <si>
    <t>COVER HOOK F RH/LH</t>
  </si>
  <si>
    <t>COVER HOOK R RH/LH</t>
  </si>
  <si>
    <t>Usage per Vehicle</t>
  </si>
  <si>
    <t>INJ - BLOW</t>
  </si>
  <si>
    <t>ME: RMB91314ME
VH: RMB00659VHP</t>
  </si>
  <si>
    <t>Part Data Sheet</t>
  </si>
  <si>
    <t>CVR LWR D</t>
  </si>
  <si>
    <t>set w/ #2</t>
  </si>
  <si>
    <t>---</t>
  </si>
  <si>
    <t>GARNISH AY FENDER</t>
  </si>
  <si>
    <t>GARNISH AY SD SILL</t>
  </si>
  <si>
    <t>GARNISH AY R QTR</t>
  </si>
  <si>
    <t>GARNISH AY F DR</t>
  </si>
  <si>
    <t>GARNISH AY R DR</t>
  </si>
  <si>
    <t>1 clip and 1 cushion per part</t>
  </si>
  <si>
    <t>4 clips per part</t>
  </si>
  <si>
    <t>5 clips per part</t>
  </si>
  <si>
    <t>2 clips per part</t>
  </si>
  <si>
    <t>2 clips and 1 non-woven tape per part</t>
  </si>
  <si>
    <t>1 clip and 2 non-woven tapes per part</t>
  </si>
  <si>
    <t>2 non-woven tapes per part</t>
  </si>
  <si>
    <t>2 cushions per part</t>
  </si>
  <si>
    <t>5 clips and 2 non-woven tapes per part</t>
  </si>
  <si>
    <t>6 clips per part</t>
  </si>
  <si>
    <t>5 non-woven tapes</t>
  </si>
  <si>
    <t>Quote without material costs</t>
  </si>
  <si>
    <t>MATERIAL PRICING</t>
  </si>
  <si>
    <t>MATERIAL GRADES</t>
  </si>
  <si>
    <t>MATERIAL RATIOS</t>
  </si>
  <si>
    <t>11 clips and 1 non-woven tape per part</t>
  </si>
  <si>
    <t>3M</t>
  </si>
  <si>
    <t>AMERICAN PLASTIC MOLDING</t>
  </si>
  <si>
    <t>AMTEC</t>
  </si>
  <si>
    <t>BASF</t>
  </si>
  <si>
    <t>BOSTIK</t>
  </si>
  <si>
    <t>BRIDGESTONE</t>
  </si>
  <si>
    <t>CHIYODA</t>
  </si>
  <si>
    <t>DERBY FABRICATION SOLUTIONS</t>
  </si>
  <si>
    <t>DR. SCHNEIDER</t>
  </si>
  <si>
    <t>EIMO</t>
  </si>
  <si>
    <t>FLAIR PLASTICS</t>
  </si>
  <si>
    <t>FUJI COMPONENT PARTS</t>
  </si>
  <si>
    <t>GLOBAL</t>
  </si>
  <si>
    <t>HB FULLER</t>
  </si>
  <si>
    <t>HERITAGE</t>
  </si>
  <si>
    <t>HR TECH</t>
  </si>
  <si>
    <t>INOAC - NORTH AMERICA</t>
  </si>
  <si>
    <t>IWATA BOLT</t>
  </si>
  <si>
    <t>LIOCHEM</t>
  </si>
  <si>
    <t>MARUBENI</t>
  </si>
  <si>
    <t>MITSUBISHI</t>
  </si>
  <si>
    <t>MOLTEN CORP</t>
  </si>
  <si>
    <t>MORIMURA</t>
  </si>
  <si>
    <t>MYTEX</t>
  </si>
  <si>
    <t>NAGASE</t>
  </si>
  <si>
    <t>NIFCO</t>
  </si>
  <si>
    <t>NIPPON STEEL PIPE OF AMERICA</t>
  </si>
  <si>
    <t>NITTO DENKO - OHIO</t>
  </si>
  <si>
    <t>OKAMOTO</t>
  </si>
  <si>
    <t>PAR 4</t>
  </si>
  <si>
    <t>PCCS</t>
  </si>
  <si>
    <t>PPG</t>
  </si>
  <si>
    <t>PSC FABRICATING</t>
  </si>
  <si>
    <t>PSI MOLDED PLASTICS</t>
  </si>
  <si>
    <t>RED SPOT</t>
  </si>
  <si>
    <t>SANAC</t>
  </si>
  <si>
    <t>SANKO GOSEI</t>
  </si>
  <si>
    <t>SHAWMUT</t>
  </si>
  <si>
    <t>SHIGERU</t>
  </si>
  <si>
    <t>SONOCO</t>
  </si>
  <si>
    <t>STEPHEN GOULD</t>
  </si>
  <si>
    <t>SUMIKA POLYMERS</t>
  </si>
  <si>
    <t>SUNSTAR</t>
  </si>
  <si>
    <t>TE CONNECTIVITY</t>
  </si>
  <si>
    <t>TESA TAPE</t>
  </si>
  <si>
    <t>TOKYO ZAIRYO</t>
  </si>
  <si>
    <t>U.S. PAINT</t>
  </si>
  <si>
    <t>UNIQUE-INTASCO</t>
  </si>
  <si>
    <t>Julia</t>
  </si>
  <si>
    <t>Terry</t>
  </si>
  <si>
    <t>June</t>
  </si>
  <si>
    <t>CH2 Volume (monthly)</t>
  </si>
  <si>
    <t>135</t>
  </si>
  <si>
    <t>GARNISH R DR AY INNER RH/LH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</si>
  <si>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</si>
  <si>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</si>
  <si>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</si>
  <si>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</si>
  <si>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</si>
  <si>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</si>
  <si>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</si>
  <si>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</si>
  <si>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</si>
  <si>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</si>
  <si>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</si>
  <si>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</si>
  <si>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</si>
  <si>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</si>
  <si>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</si>
  <si>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</si>
  <si>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</si>
  <si>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</si>
  <si>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</si>
  <si>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</si>
  <si>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</si>
  <si>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</si>
  <si>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</si>
  <si>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</si>
  <si>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</si>
  <si>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</si>
  <si>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</si>
  <si>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</si>
  <si>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</si>
  <si>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</si>
  <si>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</si>
  <si>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</si>
  <si>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</si>
  <si>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</si>
  <si>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</si>
  <si>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</si>
  <si>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</si>
  <si>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</si>
  <si>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</si>
  <si>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</si>
  <si>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</si>
  <si>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</si>
  <si>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</si>
  <si>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</si>
  <si>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</si>
  <si>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</si>
  <si>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</si>
  <si>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</si>
  <si>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</si>
  <si>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</si>
  <si>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</si>
  <si>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</si>
  <si>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</si>
  <si>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</si>
  <si>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</si>
  <si>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</si>
  <si>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</si>
  <si>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</si>
  <si>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</si>
  <si>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</si>
  <si>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</si>
  <si>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</si>
  <si>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</si>
  <si>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</si>
  <si>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</si>
  <si>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</si>
  <si>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</si>
  <si>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</si>
  <si>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</si>
  <si>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</si>
  <si>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</si>
  <si>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</si>
  <si>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</si>
  <si>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</si>
  <si>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</si>
  <si>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</si>
  <si>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</si>
  <si>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</si>
  <si>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</si>
  <si>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</si>
  <si>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</si>
  <si>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</si>
  <si>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</si>
  <si>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</si>
  <si>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</si>
  <si>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</si>
  <si>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</si>
  <si>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</si>
  <si>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</si>
  <si>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</si>
  <si>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</si>
  <si>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</si>
  <si>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</si>
  <si>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</si>
  <si>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</si>
  <si>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</si>
  <si>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</si>
  <si>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</si>
  <si>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</si>
  <si>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</si>
  <si>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</si>
  <si>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</si>
  <si>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</si>
  <si>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</si>
  <si>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</si>
  <si>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</si>
  <si>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</si>
  <si>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</si>
  <si>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</si>
  <si>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</si>
  <si>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</si>
  <si>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</si>
  <si>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</si>
  <si>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</si>
  <si>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</si>
  <si>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</si>
  <si>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</si>
  <si>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</si>
  <si>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</si>
  <si>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</si>
  <si>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</si>
  <si>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</si>
  <si>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</si>
  <si>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</si>
  <si>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</si>
  <si>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</si>
  <si>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</si>
  <si>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</si>
  <si>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</si>
  <si>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</si>
  <si>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</si>
  <si>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</si>
  <si>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</si>
  <si>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</si>
  <si>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136</t>
  </si>
  <si>
    <t>JAEGER-UNITEK</t>
  </si>
  <si>
    <t>INOAC - WOODBRIDGE</t>
  </si>
  <si>
    <t>VISOR UPR</t>
  </si>
  <si>
    <t>GRILLE SPKR SD RH/LH</t>
  </si>
  <si>
    <t>PANEL CTR LWR</t>
  </si>
  <si>
    <t>PANEL CTR UPR</t>
  </si>
  <si>
    <t>GRILLE SPKR CTR</t>
  </si>
  <si>
    <t>LAMP HOLDER AY P</t>
  </si>
  <si>
    <t>COVER STRG UPR</t>
  </si>
  <si>
    <t>COVER STRG LWR</t>
  </si>
  <si>
    <t>COVER STRG SD</t>
  </si>
  <si>
    <t>3655N</t>
  </si>
  <si>
    <t>PANEL START SW</t>
  </si>
  <si>
    <t>BASE CASE SENSOR</t>
  </si>
  <si>
    <t>COVER IP SD RH/LH</t>
  </si>
  <si>
    <t>GRILLE DEF SD FLT RH/LH</t>
  </si>
  <si>
    <t>MORIDEN (VA)</t>
  </si>
  <si>
    <t>MORIDEN (non VA)</t>
  </si>
  <si>
    <t>KNP (foam)</t>
  </si>
  <si>
    <t>KNP (solid)</t>
  </si>
  <si>
    <t>dRFQ</t>
  </si>
  <si>
    <t>%parts with RFQ sent</t>
  </si>
  <si>
    <t>%suppliers RFQ sent</t>
  </si>
  <si>
    <t>#RFQ sent</t>
  </si>
  <si>
    <t>#part(s) missing RFQ</t>
  </si>
  <si>
    <t>Exhibit A Plastics LLC, 4170 S State Road 75, Coatesville, IN 46121</t>
  </si>
  <si>
    <t xml:space="preserve">Derby Fabricating Solutions, 4500 Produce Rd, Louisville, KY 40218 </t>
  </si>
  <si>
    <t>NO Q</t>
  </si>
  <si>
    <t>Fuji Component Parts USA, Inc, 4115 W 54th Street, Indianapolis, IN 46254</t>
  </si>
  <si>
    <t>Transportation Estimate</t>
  </si>
  <si>
    <t>Flair Molded Plastics, Inc., 2521 Lynch Rd, Evansville, IN 47711</t>
  </si>
  <si>
    <t>PSI MOLDED PLASTICS, 3615 Voorde Dr., South Bend, IN 46628</t>
  </si>
  <si>
    <t>Wabash Plastics, 600 Cross Pointe Blvd, Evansville IN 47715</t>
  </si>
  <si>
    <t>Heritage Products, Inc., 2000 Smith Avenue, Crawfordsville, IN  47933</t>
  </si>
  <si>
    <t>Global Plastics, 6739 Guion Road, Indianapolis, IN 46268</t>
  </si>
  <si>
    <t>WOODBRIDGE INOAC, 1101 Corporate Drive, Springfield, KY 40069</t>
  </si>
  <si>
    <t>North American INOAC, 1515 Equity Drive, Ste 200, Troy, MI 48084</t>
  </si>
  <si>
    <t>Moriden America, Inc., 9760 Mayflower Park Drive, Suite 100, Carmel, IN 46032</t>
  </si>
  <si>
    <t>Nitto Denko Automotive, 1620 S Main St, Piqua, OH 45356</t>
  </si>
  <si>
    <t>Par 4 Plastics, Inc., 351 Industrial Drive, Marion, KY 42064</t>
  </si>
  <si>
    <t>tesa tape inc. - Automotive Solution Center, 28100 Cabot Drive, Suite 201, Novi, MI 48377</t>
  </si>
  <si>
    <t>Unique Fabricating Inc., 1001 West Oak Street, Louisville, KY 40210</t>
  </si>
  <si>
    <t>1065 E Beckes Ln, Vincennes,  IN 47591</t>
  </si>
  <si>
    <t>KN Platech America Corp, 1755 McCall Drive, Shelbyville, IN 46176</t>
  </si>
  <si>
    <t>115 Koomler Drive, La Porte, IN 46350</t>
  </si>
  <si>
    <t>copy of supplier row</t>
  </si>
  <si>
    <t>copy of buyer row</t>
  </si>
  <si>
    <t>days since; if responded row 3 has its latest date, if not all cells above have dates only</t>
  </si>
  <si>
    <t>TAKUMI</t>
  </si>
  <si>
    <t>8585 SEWARD RD, Fairfield, OH 45011</t>
  </si>
  <si>
    <t>SEKISUI</t>
  </si>
  <si>
    <t>13950 US Highway 68, Kenton, OH 43326</t>
  </si>
  <si>
    <t>20-141 was sent but the drawing has been withdrawn from the CH2 program.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</si>
  <si>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</si>
  <si>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</si>
  <si>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</si>
  <si>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</si>
  <si>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</si>
  <si>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</si>
  <si>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</si>
  <si>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</si>
  <si>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</si>
  <si>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</si>
  <si>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</si>
  <si>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</si>
  <si>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</si>
  <si>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D if not Q</t>
  </si>
  <si>
    <t>P if Q</t>
  </si>
  <si>
    <t>Nifco America Corporation, 8015 Dove Parkway, Canal Winchester, OH 43110</t>
  </si>
  <si>
    <t>CREATIVE LIQUID COATINGS (1cav)</t>
  </si>
  <si>
    <t>CREATIVE LIQUID COATINGS (2cav)</t>
  </si>
  <si>
    <t>700t</t>
  </si>
  <si>
    <t>1000t</t>
  </si>
  <si>
    <t>1500t</t>
  </si>
  <si>
    <t>400t</t>
  </si>
  <si>
    <t>1350t</t>
  </si>
  <si>
    <t>500t</t>
  </si>
  <si>
    <t>1430t</t>
  </si>
  <si>
    <t>110t</t>
  </si>
  <si>
    <t>300t</t>
  </si>
  <si>
    <t>NO RESPONSE</t>
  </si>
  <si>
    <t>#Received</t>
  </si>
  <si>
    <t>#responses received. No pre-defined 'isdate' function, proxy function only emulates</t>
  </si>
  <si>
    <t>#parts with one supplier</t>
  </si>
  <si>
    <t>DECATUR PLASTICS (1cav)</t>
  </si>
  <si>
    <t>DECATUR PLASTICS (2cav)</t>
  </si>
  <si>
    <t>#responses NOT received, i.e., dated. No pre-defined 'isdate' function, proxy function only emulates</t>
  </si>
  <si>
    <t>#NOT Received</t>
  </si>
  <si>
    <t>RFQ sent</t>
  </si>
  <si>
    <t>1 if not responded at all</t>
  </si>
  <si>
    <t>UNIQUE FABRICATING (PRESCOTECH)</t>
  </si>
  <si>
    <t>WABASH (1cav)</t>
  </si>
  <si>
    <t>WABASH (2cav)</t>
  </si>
  <si>
    <t>200t</t>
  </si>
  <si>
    <t>170t</t>
  </si>
  <si>
    <t>120t</t>
  </si>
  <si>
    <t>600t</t>
  </si>
  <si>
    <t>88t</t>
  </si>
  <si>
    <t>85t</t>
  </si>
  <si>
    <t>EXCELL (solid only, 2cav)</t>
  </si>
  <si>
    <t>EXCELL (solid only, 1cav)</t>
  </si>
  <si>
    <t>100t,1+1cav</t>
  </si>
  <si>
    <t>100t</t>
  </si>
  <si>
    <t>200t,1+1cav</t>
  </si>
  <si>
    <t>n/a</t>
  </si>
  <si>
    <t>150t</t>
  </si>
  <si>
    <t>390t</t>
  </si>
  <si>
    <t>725t</t>
  </si>
  <si>
    <t>180t</t>
  </si>
  <si>
    <t>1100t,1+1cav</t>
  </si>
  <si>
    <t>UNK</t>
  </si>
  <si>
    <t>UNK,4cav</t>
  </si>
  <si>
    <t>UNK,2+2cav</t>
  </si>
  <si>
    <t>Q</t>
  </si>
  <si>
    <t>NOQ</t>
  </si>
  <si>
    <t>#pend</t>
  </si>
  <si>
    <t>#exp</t>
  </si>
  <si>
    <t>1000t,1+1cav</t>
  </si>
  <si>
    <t>1 if contacted. Either dated (initial request sent) or priced (quoted or No Q)</t>
  </si>
  <si>
    <t>#Expecting</t>
  </si>
  <si>
    <t>#Quoted</t>
  </si>
  <si>
    <t>#NO Q</t>
  </si>
  <si>
    <t>#Pending</t>
  </si>
  <si>
    <t>P // D</t>
  </si>
  <si>
    <t>SUPPLIER</t>
  </si>
  <si>
    <t>BUYER</t>
  </si>
  <si>
    <t>WEEKDAYS SINCE</t>
  </si>
  <si>
    <t>#NO QUOTE</t>
  </si>
  <si>
    <t>#No Q (declined to quote or not quoted for a cavity configuration)</t>
  </si>
  <si>
    <t>GC</t>
  </si>
  <si>
    <t>LF</t>
  </si>
  <si>
    <t>Molten</t>
  </si>
  <si>
    <t>WABASH</t>
  </si>
  <si>
    <t>Supplier</t>
  </si>
  <si>
    <t>Plant</t>
  </si>
  <si>
    <t>L(in)</t>
  </si>
  <si>
    <t>W(in)</t>
  </si>
  <si>
    <t>H(in)</t>
  </si>
  <si>
    <t>片道</t>
  </si>
  <si>
    <t>往復</t>
  </si>
  <si>
    <t>ヶ当輸送費</t>
  </si>
  <si>
    <t>PKG</t>
  </si>
  <si>
    <t>L (in)</t>
  </si>
  <si>
    <t>W (in)</t>
  </si>
  <si>
    <t>H (in)</t>
  </si>
  <si>
    <t>Daily</t>
  </si>
  <si>
    <t>(PCS)</t>
  </si>
  <si>
    <t>SNP</t>
  </si>
  <si>
    <t>Volume (in3)</t>
  </si>
  <si>
    <t>積載効率</t>
  </si>
  <si>
    <t>MAX (in3)</t>
  </si>
  <si>
    <t>積載数</t>
  </si>
  <si>
    <t>Theoretical</t>
  </si>
  <si>
    <t>積載数MAX</t>
  </si>
  <si>
    <t>Packable</t>
  </si>
  <si>
    <t>Practical</t>
  </si>
  <si>
    <t>Part</t>
  </si>
  <si>
    <t>Required</t>
  </si>
  <si>
    <t>Daily PKG</t>
  </si>
  <si>
    <t>Needed</t>
  </si>
  <si>
    <t>Packs</t>
  </si>
  <si>
    <t>Fit</t>
  </si>
  <si>
    <t>Trucks</t>
  </si>
  <si>
    <t>700t,1+1cav</t>
  </si>
  <si>
    <t>220t</t>
  </si>
  <si>
    <t>EXHIBIT A (2cav)</t>
  </si>
  <si>
    <t>EXHIBIT A (1cav)</t>
  </si>
  <si>
    <t>300t,1+1cav</t>
  </si>
  <si>
    <t>600t,1+1cav</t>
  </si>
  <si>
    <t>1300t,1+1cav</t>
  </si>
  <si>
    <t>HA</t>
  </si>
  <si>
    <t>MIDWEST WELD</t>
  </si>
  <si>
    <t>SANKO</t>
  </si>
  <si>
    <t>SIA</t>
  </si>
  <si>
    <t>STIMPSON</t>
  </si>
  <si>
    <t>TESA</t>
  </si>
  <si>
    <t>US PAINT</t>
  </si>
  <si>
    <t>Supplier Address</t>
  </si>
  <si>
    <t>Mileage</t>
  </si>
  <si>
    <t>3M Automotive Market Center, 19460 Victor Parkway, Livonia, MI 48152</t>
  </si>
  <si>
    <t>2620 Marion Drive, Kendallville, IN 46755</t>
  </si>
  <si>
    <t>337t</t>
  </si>
  <si>
    <t>55t</t>
  </si>
  <si>
    <t>70288/0</t>
  </si>
  <si>
    <t>900/0</t>
  </si>
  <si>
    <t>800t</t>
  </si>
  <si>
    <t>1100T</t>
  </si>
  <si>
    <t>700T</t>
  </si>
  <si>
    <t>400T</t>
  </si>
  <si>
    <t>1000T</t>
  </si>
  <si>
    <t>850T</t>
  </si>
  <si>
    <t>800T</t>
  </si>
  <si>
    <t>300T</t>
  </si>
  <si>
    <t>250T</t>
  </si>
  <si>
    <t>170T</t>
  </si>
  <si>
    <t>85T</t>
  </si>
  <si>
    <t>500T</t>
  </si>
  <si>
    <t>600T</t>
  </si>
  <si>
    <t>Name</t>
  </si>
  <si>
    <t>N/A</t>
  </si>
  <si>
    <t>1403 Port Road, Jeffersonville, IN 47130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</si>
</sst>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6" formatCode="0.0000"/>
    <numFmt numFmtId="167" formatCode="m/d;@"/>
    <numFmt numFmtId="168" formatCode="_(* #,##0.0000_);_(* \(#,##0.000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ＭＳ Ｐゴシック"/>
      <family val="3"/>
      <charset val="128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rgb="FF7F7FFF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8" fontId="4" fillId="0" borderId="0" applyFont="0" applyFill="0" applyBorder="0" applyAlignment="0" applyProtection="0"/>
  </cellStyleXfs>
  <cellXfs count="16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0" fillId="0" borderId="12" xfId="0" applyBorder="1" applyAlignment="1">
      <alignment horizontal="left" vertical="center" indent="1"/>
    </xf>
    <xf numFmtId="0" fontId="0" fillId="0" borderId="13" xfId="0" applyBorder="1" applyAlignment="1">
      <alignment horizontal="center" vertical="center"/>
    </xf>
    <xf numFmtId="164" fontId="0" fillId="0" borderId="11" xfId="1" applyNumberFormat="1" applyFont="1" applyBorder="1" applyAlignment="1">
      <alignment horizontal="left" vertical="center" indent="1"/>
    </xf>
    <xf numFmtId="164" fontId="0" fillId="0" borderId="14" xfId="1" applyNumberFormat="1" applyFont="1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14" xfId="0" applyBorder="1" applyAlignment="1">
      <alignment horizontal="left" vertical="center" indent="1"/>
    </xf>
    <xf numFmtId="0" fontId="0" fillId="0" borderId="15" xfId="0" applyBorder="1" applyAlignment="1">
      <alignment horizontal="right" vertical="center" indent="1"/>
    </xf>
    <xf numFmtId="0" fontId="0" fillId="0" borderId="12" xfId="0" applyBorder="1" applyAlignment="1">
      <alignment horizontal="right" vertical="center" indent="1"/>
    </xf>
    <xf numFmtId="0" fontId="0" fillId="0" borderId="12" xfId="0" applyBorder="1" applyAlignment="1">
      <alignment vertical="center"/>
    </xf>
    <xf numFmtId="10" fontId="0" fillId="0" borderId="12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2" xfId="0" applyFill="1" applyBorder="1" applyAlignment="1">
      <alignment horizontal="left" vertical="center" indent="1"/>
    </xf>
    <xf numFmtId="0" fontId="0" fillId="0" borderId="13" xfId="0" applyFill="1" applyBorder="1" applyAlignment="1">
      <alignment horizontal="center" vertical="center"/>
    </xf>
    <xf numFmtId="164" fontId="0" fillId="0" borderId="11" xfId="1" applyNumberFormat="1" applyFont="1" applyFill="1" applyBorder="1" applyAlignment="1">
      <alignment horizontal="left" vertical="center" indent="1"/>
    </xf>
    <xf numFmtId="164" fontId="0" fillId="0" borderId="14" xfId="1" applyNumberFormat="1" applyFont="1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0" fillId="0" borderId="14" xfId="0" applyFill="1" applyBorder="1" applyAlignment="1">
      <alignment horizontal="left" vertical="center" indent="1"/>
    </xf>
    <xf numFmtId="0" fontId="0" fillId="0" borderId="15" xfId="0" applyFill="1" applyBorder="1" applyAlignment="1">
      <alignment horizontal="right" vertical="center" indent="1"/>
    </xf>
    <xf numFmtId="0" fontId="0" fillId="0" borderId="12" xfId="0" applyFill="1" applyBorder="1" applyAlignment="1">
      <alignment horizontal="right" vertical="center" inden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12" xfId="0" quotePrefix="1" applyBorder="1" applyAlignment="1">
      <alignment horizontal="right" vertical="center" indent="1"/>
    </xf>
    <xf numFmtId="0" fontId="0" fillId="2" borderId="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165" fontId="0" fillId="0" borderId="12" xfId="2" applyNumberFormat="1" applyFont="1" applyBorder="1" applyAlignment="1">
      <alignment vertical="center"/>
    </xf>
    <xf numFmtId="165" fontId="0" fillId="3" borderId="19" xfId="2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4" xfId="0" applyFill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6" xfId="0" applyBorder="1" applyAlignment="1">
      <alignment vertical="center"/>
    </xf>
    <xf numFmtId="16" fontId="0" fillId="0" borderId="0" xfId="0" applyNumberFormat="1" applyAlignment="1">
      <alignment vertical="center"/>
    </xf>
    <xf numFmtId="0" fontId="0" fillId="0" borderId="11" xfId="0" quotePrefix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9" fontId="0" fillId="0" borderId="0" xfId="3" applyFont="1" applyAlignment="1">
      <alignment vertical="center"/>
    </xf>
    <xf numFmtId="0" fontId="0" fillId="0" borderId="20" xfId="0" applyBorder="1"/>
    <xf numFmtId="0" fontId="0" fillId="0" borderId="20" xfId="0" quotePrefix="1" applyBorder="1" applyAlignment="1">
      <alignment horizontal="center" vertical="center"/>
    </xf>
    <xf numFmtId="0" fontId="0" fillId="0" borderId="20" xfId="0" applyBorder="1" applyAlignment="1">
      <alignment horizontal="left" vertical="center" indent="1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right" vertical="center" indent="1"/>
    </xf>
    <xf numFmtId="165" fontId="0" fillId="0" borderId="20" xfId="2" applyNumberFormat="1" applyFont="1" applyBorder="1" applyAlignment="1">
      <alignment vertical="center"/>
    </xf>
    <xf numFmtId="166" fontId="0" fillId="0" borderId="0" xfId="0" applyNumberFormat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5" fillId="0" borderId="20" xfId="0" quotePrefix="1" applyFont="1" applyBorder="1" applyAlignment="1">
      <alignment horizontal="center" vertical="center"/>
    </xf>
    <xf numFmtId="0" fontId="5" fillId="0" borderId="20" xfId="0" applyFont="1" applyBorder="1" applyAlignment="1">
      <alignment horizontal="left" vertical="center" indent="1"/>
    </xf>
    <xf numFmtId="0" fontId="5" fillId="0" borderId="20" xfId="0" applyFont="1" applyBorder="1" applyAlignment="1">
      <alignment horizontal="center" vertical="center"/>
    </xf>
    <xf numFmtId="164" fontId="5" fillId="0" borderId="11" xfId="1" applyNumberFormat="1" applyFont="1" applyBorder="1" applyAlignment="1">
      <alignment horizontal="left" vertical="center" indent="1"/>
    </xf>
    <xf numFmtId="164" fontId="5" fillId="0" borderId="14" xfId="1" applyNumberFormat="1" applyFont="1" applyBorder="1" applyAlignment="1">
      <alignment horizontal="left" vertical="center" indent="1"/>
    </xf>
    <xf numFmtId="0" fontId="5" fillId="0" borderId="11" xfId="0" applyFont="1" applyBorder="1" applyAlignment="1">
      <alignment horizontal="left" vertical="center" indent="1"/>
    </xf>
    <xf numFmtId="0" fontId="5" fillId="0" borderId="14" xfId="0" applyFont="1" applyBorder="1" applyAlignment="1">
      <alignment horizontal="left" vertical="center" indent="1"/>
    </xf>
    <xf numFmtId="0" fontId="5" fillId="0" borderId="20" xfId="0" applyFont="1" applyBorder="1" applyAlignment="1">
      <alignment horizontal="right" vertical="center" indent="1"/>
    </xf>
    <xf numFmtId="0" fontId="5" fillId="0" borderId="12" xfId="0" applyFont="1" applyBorder="1" applyAlignment="1">
      <alignment vertical="center"/>
    </xf>
    <xf numFmtId="10" fontId="5" fillId="0" borderId="12" xfId="0" applyNumberFormat="1" applyFont="1" applyBorder="1" applyAlignment="1">
      <alignment vertical="center"/>
    </xf>
    <xf numFmtId="165" fontId="5" fillId="0" borderId="20" xfId="2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16" fontId="5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9" fontId="0" fillId="0" borderId="0" xfId="3" applyFont="1" applyBorder="1" applyAlignment="1">
      <alignment horizontal="right" wrapText="1"/>
    </xf>
    <xf numFmtId="1" fontId="0" fillId="0" borderId="0" xfId="0" applyNumberFormat="1" applyAlignment="1">
      <alignment vertical="center"/>
    </xf>
    <xf numFmtId="166" fontId="0" fillId="0" borderId="0" xfId="2" applyNumberFormat="1" applyFont="1" applyAlignment="1">
      <alignment vertical="center"/>
    </xf>
    <xf numFmtId="14" fontId="0" fillId="0" borderId="0" xfId="2" applyNumberFormat="1" applyFont="1" applyAlignment="1">
      <alignment vertical="center"/>
    </xf>
    <xf numFmtId="167" fontId="0" fillId="0" borderId="0" xfId="1" applyNumberFormat="1" applyFont="1"/>
    <xf numFmtId="166" fontId="0" fillId="0" borderId="0" xfId="0" applyNumberFormat="1" applyAlignment="1">
      <alignment horizontal="center" vertical="center"/>
    </xf>
    <xf numFmtId="166" fontId="0" fillId="0" borderId="20" xfId="0" applyNumberFormat="1" applyBorder="1"/>
    <xf numFmtId="167" fontId="0" fillId="0" borderId="20" xfId="0" applyNumberFormat="1" applyBorder="1"/>
    <xf numFmtId="166" fontId="0" fillId="0" borderId="0" xfId="0" applyNumberFormat="1" applyAlignment="1">
      <alignment horizontal="left" vertical="center"/>
    </xf>
    <xf numFmtId="166" fontId="5" fillId="0" borderId="0" xfId="2" applyNumberFormat="1" applyFont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20" xfId="0" applyNumberFormat="1" applyBorder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8" xfId="0" applyBorder="1"/>
    <xf numFmtId="0" fontId="0" fillId="0" borderId="29" xfId="0" applyBorder="1"/>
    <xf numFmtId="0" fontId="0" fillId="0" borderId="29" xfId="0" applyBorder="1" applyAlignment="1">
      <alignment wrapText="1"/>
    </xf>
    <xf numFmtId="0" fontId="0" fillId="0" borderId="30" xfId="0" applyBorder="1"/>
    <xf numFmtId="164" fontId="0" fillId="0" borderId="29" xfId="1" applyNumberFormat="1" applyFont="1" applyBorder="1"/>
    <xf numFmtId="2" fontId="0" fillId="0" borderId="29" xfId="0" applyNumberFormat="1" applyBorder="1"/>
    <xf numFmtId="43" fontId="0" fillId="0" borderId="29" xfId="1" applyFont="1" applyBorder="1"/>
    <xf numFmtId="44" fontId="0" fillId="0" borderId="29" xfId="2" applyFont="1" applyBorder="1"/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2" fontId="0" fillId="0" borderId="5" xfId="0" applyNumberFormat="1" applyBorder="1"/>
    <xf numFmtId="43" fontId="0" fillId="0" borderId="5" xfId="1" applyFont="1" applyBorder="1"/>
    <xf numFmtId="44" fontId="0" fillId="0" borderId="5" xfId="2" applyFont="1" applyBorder="1"/>
    <xf numFmtId="0" fontId="0" fillId="0" borderId="29" xfId="0" quotePrefix="1" applyBorder="1"/>
    <xf numFmtId="1" fontId="0" fillId="0" borderId="29" xfId="0" applyNumberFormat="1" applyBorder="1"/>
    <xf numFmtId="0" fontId="6" fillId="0" borderId="2" xfId="0" applyFont="1" applyBorder="1"/>
    <xf numFmtId="0" fontId="6" fillId="0" borderId="29" xfId="0" applyFont="1" applyBorder="1"/>
    <xf numFmtId="1" fontId="0" fillId="0" borderId="5" xfId="0" applyNumberFormat="1" applyBorder="1"/>
    <xf numFmtId="166" fontId="0" fillId="0" borderId="0" xfId="0" applyNumberFormat="1"/>
    <xf numFmtId="168" fontId="0" fillId="0" borderId="0" xfId="1" applyNumberFormat="1" applyFont="1"/>
    <xf numFmtId="168" fontId="0" fillId="0" borderId="0" xfId="1" applyNumberFormat="1" applyFont="1" applyAlignment="1">
      <alignment horizontal="center" vertical="center"/>
    </xf>
    <xf numFmtId="0" fontId="0" fillId="0" borderId="0" xfId="0" applyBorder="1"/>
    <xf numFmtId="0" fontId="5" fillId="0" borderId="0" xfId="0" applyFont="1"/>
    <xf numFmtId="164" fontId="5" fillId="0" borderId="29" xfId="1" applyNumberFormat="1" applyFont="1" applyBorder="1"/>
    <xf numFmtId="10" fontId="0" fillId="0" borderId="29" xfId="3" applyNumberFormat="1" applyFont="1" applyBorder="1"/>
    <xf numFmtId="43" fontId="5" fillId="0" borderId="29" xfId="1" applyFont="1" applyBorder="1"/>
    <xf numFmtId="10" fontId="5" fillId="0" borderId="29" xfId="3" applyNumberFormat="1" applyFont="1" applyBorder="1"/>
    <xf numFmtId="164" fontId="0" fillId="0" borderId="30" xfId="1" applyNumberFormat="1" applyFont="1" applyBorder="1"/>
    <xf numFmtId="0" fontId="5" fillId="0" borderId="28" xfId="0" applyFont="1" applyBorder="1"/>
    <xf numFmtId="0" fontId="5" fillId="0" borderId="29" xfId="0" applyFont="1" applyBorder="1"/>
    <xf numFmtId="164" fontId="5" fillId="0" borderId="30" xfId="1" applyNumberFormat="1" applyFont="1" applyBorder="1"/>
    <xf numFmtId="10" fontId="0" fillId="0" borderId="5" xfId="3" applyNumberFormat="1" applyFont="1" applyBorder="1"/>
    <xf numFmtId="164" fontId="0" fillId="0" borderId="6" xfId="1" applyNumberFormat="1" applyFont="1" applyBorder="1"/>
    <xf numFmtId="0" fontId="0" fillId="0" borderId="31" xfId="0" applyBorder="1"/>
    <xf numFmtId="0" fontId="0" fillId="0" borderId="32" xfId="0" applyBorder="1"/>
    <xf numFmtId="164" fontId="0" fillId="0" borderId="32" xfId="1" applyNumberFormat="1" applyFont="1" applyBorder="1"/>
    <xf numFmtId="43" fontId="0" fillId="0" borderId="32" xfId="1" applyFont="1" applyBorder="1"/>
    <xf numFmtId="10" fontId="0" fillId="0" borderId="32" xfId="3" applyNumberFormat="1" applyFont="1" applyBorder="1"/>
    <xf numFmtId="164" fontId="0" fillId="0" borderId="33" xfId="1" applyNumberFormat="1" applyFont="1" applyBorder="1"/>
    <xf numFmtId="0" fontId="6" fillId="0" borderId="5" xfId="0" applyFont="1" applyBorder="1"/>
    <xf numFmtId="0" fontId="0" fillId="0" borderId="5" xfId="0" applyBorder="1" applyAlignment="1">
      <alignment wrapText="1"/>
    </xf>
    <xf numFmtId="0" fontId="0" fillId="0" borderId="6" xfId="0" applyBorder="1"/>
    <xf numFmtId="1" fontId="5" fillId="0" borderId="29" xfId="0" applyNumberFormat="1" applyFont="1" applyBorder="1"/>
    <xf numFmtId="2" fontId="5" fillId="0" borderId="29" xfId="0" applyNumberFormat="1" applyFont="1" applyBorder="1"/>
    <xf numFmtId="44" fontId="5" fillId="0" borderId="29" xfId="2" applyFont="1" applyBorder="1"/>
    <xf numFmtId="44" fontId="5" fillId="0" borderId="30" xfId="2" applyNumberFormat="1" applyFont="1" applyBorder="1"/>
    <xf numFmtId="0" fontId="6" fillId="0" borderId="28" xfId="0" applyFont="1" applyBorder="1"/>
    <xf numFmtId="0" fontId="0" fillId="0" borderId="28" xfId="0" applyFont="1" applyBorder="1"/>
    <xf numFmtId="0" fontId="0" fillId="0" borderId="29" xfId="0" applyFont="1" applyBorder="1"/>
    <xf numFmtId="1" fontId="0" fillId="0" borderId="29" xfId="0" applyNumberFormat="1" applyFont="1" applyBorder="1"/>
    <xf numFmtId="2" fontId="0" fillId="0" borderId="29" xfId="0" applyNumberFormat="1" applyFont="1" applyBorder="1"/>
    <xf numFmtId="0" fontId="0" fillId="0" borderId="0" xfId="0" applyFont="1"/>
    <xf numFmtId="164" fontId="0" fillId="0" borderId="0" xfId="1" applyNumberFormat="1" applyFont="1" applyBorder="1"/>
    <xf numFmtId="1" fontId="0" fillId="0" borderId="0" xfId="0" applyNumberFormat="1" applyBorder="1"/>
    <xf numFmtId="2" fontId="0" fillId="0" borderId="0" xfId="0" applyNumberFormat="1" applyBorder="1"/>
    <xf numFmtId="44" fontId="0" fillId="0" borderId="0" xfId="2" applyFont="1" applyBorder="1"/>
    <xf numFmtId="0" fontId="6" fillId="0" borderId="0" xfId="0" applyFont="1" applyBorder="1"/>
    <xf numFmtId="0" fontId="7" fillId="0" borderId="29" xfId="0" applyFont="1" applyBorder="1"/>
    <xf numFmtId="0" fontId="5" fillId="0" borderId="29" xfId="0" applyFont="1" applyBorder="1" applyAlignment="1">
      <alignment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Percent" xfId="3" builtinId="5"/>
    <cellStyle name="桁区切り 2" xfId="4" xr:uid="{596B6218-2012-4389-A8A4-2E1801D6D83A}"/>
  </cellStyles>
  <dxfs count="89">
    <dxf>
      <font>
        <b/>
        <i val="0"/>
        <color theme="0"/>
      </font>
      <fill>
        <patternFill>
          <bgColor rgb="FF8080FF"/>
        </patternFill>
      </fill>
    </dxf>
    <dxf>
      <font>
        <b/>
        <i val="0"/>
        <color theme="0"/>
      </font>
      <fill>
        <patternFill>
          <bgColor rgb="FF8080F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8080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numFmt numFmtId="167" formatCode="m/d;@"/>
    </dxf>
    <dxf>
      <numFmt numFmtId="166" formatCode="0.0000"/>
    </dxf>
    <dxf>
      <fill>
        <patternFill>
          <bgColor rgb="FFFFC8C8"/>
        </patternFill>
      </fill>
    </dxf>
    <dxf>
      <fill>
        <patternFill>
          <bgColor rgb="FFFF8080"/>
        </patternFill>
      </fill>
    </dxf>
    <dxf>
      <fill>
        <patternFill>
          <bgColor rgb="FFFFC8C8"/>
        </patternFill>
      </fill>
    </dxf>
    <dxf>
      <fill>
        <patternFill>
          <bgColor rgb="FFFF7F7F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7F7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8080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numFmt numFmtId="167" formatCode="m/d;@"/>
    </dxf>
    <dxf>
      <numFmt numFmtId="166" formatCode="0.0000"/>
    </dxf>
    <dxf>
      <fill>
        <patternFill>
          <bgColor rgb="FFFFC8C8"/>
        </patternFill>
      </fill>
    </dxf>
    <dxf>
      <fill>
        <patternFill>
          <bgColor rgb="FFFF8080"/>
        </patternFill>
      </fill>
    </dxf>
    <dxf>
      <fill>
        <patternFill>
          <bgColor rgb="FFFFC8C8"/>
        </patternFill>
      </fill>
    </dxf>
    <dxf>
      <fill>
        <patternFill>
          <bgColor rgb="FFFF7F7F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7F7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8080F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8080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numFmt numFmtId="167" formatCode="m/d;@"/>
    </dxf>
    <dxf>
      <numFmt numFmtId="166" formatCode="0.0000"/>
    </dxf>
    <dxf>
      <fill>
        <patternFill>
          <bgColor rgb="FFFFC8C8"/>
        </patternFill>
      </fill>
    </dxf>
    <dxf>
      <fill>
        <patternFill>
          <bgColor rgb="FFFF8080"/>
        </patternFill>
      </fill>
    </dxf>
    <dxf>
      <fill>
        <patternFill>
          <bgColor rgb="FFFFC8C8"/>
        </patternFill>
      </fill>
    </dxf>
    <dxf>
      <fill>
        <patternFill>
          <bgColor rgb="FFFF7F7F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7F7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8080FF"/>
        </patternFill>
      </fill>
    </dxf>
    <dxf>
      <font>
        <b/>
        <i val="0"/>
        <color theme="0"/>
      </font>
      <fill>
        <patternFill>
          <bgColor rgb="FF8080F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8080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numFmt numFmtId="167" formatCode="m/d;@"/>
    </dxf>
    <dxf>
      <numFmt numFmtId="166" formatCode="0.0000"/>
    </dxf>
    <dxf>
      <fill>
        <patternFill>
          <bgColor rgb="FFFFC8C8"/>
        </patternFill>
      </fill>
    </dxf>
    <dxf>
      <fill>
        <patternFill>
          <bgColor rgb="FFFF8080"/>
        </patternFill>
      </fill>
    </dxf>
    <dxf>
      <fill>
        <patternFill>
          <bgColor rgb="FFFFC8C8"/>
        </patternFill>
      </fill>
    </dxf>
    <dxf>
      <fill>
        <patternFill>
          <bgColor rgb="FFFF7F7F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7F7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080FF"/>
      <color rgb="FF646464"/>
      <color rgb="FF323232"/>
      <color rgb="FF0A0A0A"/>
      <color rgb="FF010101"/>
      <color rgb="FFFF7F7F"/>
      <color rgb="FF7F7FFF"/>
      <color rgb="FF0080FF"/>
      <color rgb="FFFF8080"/>
      <color rgb="FFFF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otei Aoki" id="{F041E7B5-D30E-4713-BA6E-9064E1A11587}" userId="S-1-5-21-796845957-1078081533-839522115-1971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168" dT="2020-08-18T15:42:48.08" personId="{F041E7B5-D30E-4713-BA6E-9064E1A11587}" id="{43E52330-ABB4-4A01-9D41-7D53B7325318}">
    <text>https://www.exceldemy.com/match-two-columns-in-excel-and-return-a-third/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4D00-AD28-4591-A014-AE37272E6A1F}">
  <sheetPr>
    <pageSetUpPr fitToPage="1"/>
  </sheetPr>
  <dimension ref="B1:CX319"/>
  <sheetViews>
    <sheetView tabSelected="1" zoomScale="96" zoomScaleNormal="96" workbookViewId="0">
      <pane xSplit="4" ySplit="3" topLeftCell="E160" activePane="bottomRight" state="frozen"/>
      <selection activeCell="BK141" sqref="BK141:CM141"/>
      <selection pane="topRight" activeCell="BK141" sqref="BK141:CM141"/>
      <selection pane="bottomLeft" activeCell="BK141" sqref="BK141:CM141"/>
      <selection pane="bottomRight" activeCell="C301" sqref="C301"/>
    </sheetView>
  </sheetViews>
  <sheetFormatPr defaultColWidth="8.88671875" defaultRowHeight="14.4"/>
  <cols>
    <col min="1" max="1" width="2.6640625" style="1" customWidth="1"/>
    <col min="2" max="2" width="4" style="2" bestFit="1" customWidth="1"/>
    <col min="3" max="3" width="30.44140625" style="1" bestFit="1" customWidth="1"/>
    <col min="4" max="4" width="11.88671875" style="3" bestFit="1" customWidth="1"/>
    <col min="5" max="5" width="21.44140625" style="1" bestFit="1" customWidth="1"/>
    <col min="6" max="6" width="10.88671875" style="1" customWidth="1"/>
    <col min="7" max="8" width="11.5546875" style="1" customWidth="1"/>
    <col min="9" max="9" width="8" style="1" customWidth="1"/>
    <col min="10" max="11" width="10.6640625" style="1" customWidth="1"/>
    <col min="12" max="12" width="6" style="1" customWidth="1"/>
    <col min="13" max="14" width="10.88671875" style="1" customWidth="1"/>
    <col min="15" max="15" width="15.33203125" style="1" bestFit="1" customWidth="1"/>
    <col min="16" max="16" width="16.88671875" style="1" customWidth="1"/>
    <col min="17" max="17" width="8.88671875" style="1" customWidth="1"/>
    <col min="18" max="20" width="11.109375" style="1" customWidth="1"/>
    <col min="21" max="21" width="34" style="1" bestFit="1" customWidth="1"/>
    <col min="22" max="22" width="6.88671875" style="1" bestFit="1" customWidth="1"/>
    <col min="23" max="23" width="5.6640625" style="1" bestFit="1" customWidth="1"/>
    <col min="24" max="29" width="5.6640625" style="1" customWidth="1"/>
    <col min="30" max="34" width="6.5546875" style="1" customWidth="1"/>
    <col min="35" max="36" width="5.6640625" style="1" customWidth="1"/>
    <col min="37" max="39" width="6.5546875" style="1" customWidth="1"/>
    <col min="40" max="45" width="5.6640625" style="1" customWidth="1"/>
    <col min="46" max="47" width="6.5546875" style="1" customWidth="1"/>
    <col min="48" max="52" width="5.6640625" style="1" customWidth="1"/>
    <col min="53" max="53" width="6.5546875" style="1" customWidth="1"/>
    <col min="54" max="54" width="6.5546875" style="1" bestFit="1" customWidth="1"/>
    <col min="55" max="58" width="5.6640625" style="1" customWidth="1"/>
    <col min="59" max="59" width="6.5546875" style="1" customWidth="1"/>
    <col min="60" max="62" width="5.6640625" style="1" customWidth="1"/>
    <col min="63" max="63" width="6.5546875" style="1" customWidth="1"/>
    <col min="64" max="66" width="5.6640625" style="1" customWidth="1"/>
    <col min="67" max="67" width="6.5546875" style="1" customWidth="1"/>
    <col min="68" max="80" width="5.6640625" style="1" customWidth="1"/>
    <col min="81" max="89" width="6.5546875" style="1" customWidth="1"/>
    <col min="90" max="90" width="5.6640625" style="1" customWidth="1"/>
    <col min="91" max="91" width="6.5546875" style="1" customWidth="1"/>
    <col min="92" max="92" width="5.44140625" style="1" bestFit="1" customWidth="1"/>
    <col min="93" max="93" width="2.33203125" style="1" bestFit="1" customWidth="1"/>
    <col min="94" max="94" width="5" style="1" bestFit="1" customWidth="1"/>
    <col min="95" max="95" width="6" style="1" bestFit="1" customWidth="1"/>
    <col min="96" max="96" width="8.88671875" style="1"/>
    <col min="97" max="97" width="19.88671875" style="1" bestFit="1" customWidth="1"/>
    <col min="98" max="100" width="8.88671875" style="1"/>
    <col min="101" max="101" width="20.6640625" style="1" bestFit="1" customWidth="1"/>
    <col min="102" max="16384" width="8.88671875" style="1"/>
  </cols>
  <sheetData>
    <row r="1" spans="2:102" ht="18.600000000000001" thickBot="1">
      <c r="B1" s="159" t="s">
        <v>195</v>
      </c>
      <c r="C1" s="159"/>
      <c r="D1" s="43"/>
      <c r="E1" s="44"/>
      <c r="F1" s="44"/>
      <c r="M1" s="44"/>
      <c r="N1" s="44"/>
      <c r="V1" s="41"/>
      <c r="W1" s="38" t="s">
        <v>268</v>
      </c>
      <c r="X1" s="38" t="s">
        <v>268</v>
      </c>
      <c r="Y1" s="38" t="s">
        <v>269</v>
      </c>
      <c r="Z1" s="38" t="s">
        <v>268</v>
      </c>
      <c r="AA1" s="38" t="s">
        <v>268</v>
      </c>
      <c r="AB1" s="38" t="s">
        <v>268</v>
      </c>
      <c r="AC1" s="38" t="s">
        <v>269</v>
      </c>
      <c r="AD1" s="38" t="s">
        <v>269</v>
      </c>
      <c r="AE1" s="38" t="s">
        <v>269</v>
      </c>
      <c r="AF1" s="38" t="s">
        <v>270</v>
      </c>
      <c r="AG1" s="38" t="s">
        <v>270</v>
      </c>
      <c r="AH1" s="38" t="s">
        <v>268</v>
      </c>
      <c r="AI1" s="38" t="s">
        <v>270</v>
      </c>
      <c r="AJ1" s="38" t="s">
        <v>269</v>
      </c>
      <c r="AK1" s="38" t="s">
        <v>269</v>
      </c>
      <c r="AL1" s="38" t="s">
        <v>269</v>
      </c>
      <c r="AM1" s="39" t="s">
        <v>269</v>
      </c>
      <c r="AN1" s="54" t="s">
        <v>270</v>
      </c>
      <c r="AO1" s="55" t="s">
        <v>268</v>
      </c>
      <c r="AP1" s="40" t="s">
        <v>269</v>
      </c>
      <c r="AQ1" s="40" t="s">
        <v>268</v>
      </c>
      <c r="AR1" s="40" t="s">
        <v>270</v>
      </c>
      <c r="AS1" s="40" t="s">
        <v>270</v>
      </c>
      <c r="AT1" s="40" t="s">
        <v>268</v>
      </c>
      <c r="AU1" s="40" t="s">
        <v>268</v>
      </c>
      <c r="AV1" s="40" t="s">
        <v>270</v>
      </c>
      <c r="AW1" s="40" t="s">
        <v>268</v>
      </c>
      <c r="AX1" s="40" t="s">
        <v>270</v>
      </c>
      <c r="AY1" s="40" t="s">
        <v>270</v>
      </c>
      <c r="AZ1" s="40" t="s">
        <v>269</v>
      </c>
      <c r="BA1" s="58" t="s">
        <v>270</v>
      </c>
      <c r="BB1" s="58" t="s">
        <v>270</v>
      </c>
      <c r="BC1" s="56" t="s">
        <v>269</v>
      </c>
      <c r="BD1" s="54" t="s">
        <v>268</v>
      </c>
      <c r="BE1" s="57" t="s">
        <v>269</v>
      </c>
      <c r="BF1" s="40" t="s">
        <v>269</v>
      </c>
      <c r="BG1" s="40" t="s">
        <v>270</v>
      </c>
      <c r="BH1" s="40" t="s">
        <v>270</v>
      </c>
      <c r="BI1" s="40" t="s">
        <v>268</v>
      </c>
      <c r="BJ1" s="40" t="s">
        <v>269</v>
      </c>
      <c r="BK1" s="40" t="s">
        <v>269</v>
      </c>
      <c r="BL1" s="40" t="s">
        <v>269</v>
      </c>
      <c r="BM1" s="40" t="s">
        <v>268</v>
      </c>
      <c r="BN1" s="40" t="s">
        <v>268</v>
      </c>
      <c r="BO1" s="40" t="s">
        <v>270</v>
      </c>
      <c r="BP1" s="40" t="s">
        <v>268</v>
      </c>
      <c r="BQ1" s="40" t="s">
        <v>270</v>
      </c>
      <c r="BR1" s="40" t="s">
        <v>269</v>
      </c>
      <c r="BS1" s="40" t="s">
        <v>270</v>
      </c>
      <c r="BT1" s="40"/>
      <c r="BU1" s="40" t="s">
        <v>268</v>
      </c>
      <c r="BV1" s="40" t="s">
        <v>268</v>
      </c>
      <c r="BW1" s="40" t="s">
        <v>269</v>
      </c>
      <c r="BX1" s="40" t="s">
        <v>268</v>
      </c>
      <c r="BY1" s="40" t="s">
        <v>270</v>
      </c>
      <c r="BZ1" s="40" t="s">
        <v>268</v>
      </c>
      <c r="CA1" s="40" t="s">
        <v>270</v>
      </c>
      <c r="CB1" s="40" t="s">
        <v>268</v>
      </c>
      <c r="CC1" s="40" t="s">
        <v>268</v>
      </c>
      <c r="CD1" s="40" t="s">
        <v>268</v>
      </c>
      <c r="CE1" s="40" t="s">
        <v>269</v>
      </c>
      <c r="CF1" s="40" t="s">
        <v>269</v>
      </c>
      <c r="CG1" s="40" t="s">
        <v>269</v>
      </c>
      <c r="CH1" s="40" t="s">
        <v>269</v>
      </c>
      <c r="CI1" s="40" t="s">
        <v>269</v>
      </c>
      <c r="CJ1" s="40" t="s">
        <v>269</v>
      </c>
      <c r="CK1" s="40" t="s">
        <v>270</v>
      </c>
      <c r="CL1" s="40" t="s">
        <v>270</v>
      </c>
      <c r="CM1" s="40" t="s">
        <v>268</v>
      </c>
      <c r="CN1" s="41"/>
      <c r="CO1" s="41"/>
      <c r="CS1" s="1" t="s">
        <v>431</v>
      </c>
      <c r="CT1" s="45">
        <f>AVERAGE(W154:CM154)</f>
        <v>0.46376811594202899</v>
      </c>
      <c r="CW1" s="1" t="s">
        <v>492</v>
      </c>
      <c r="CX1" s="1">
        <f>COUNTIF(CN4:CN153,"=1")</f>
        <v>3</v>
      </c>
    </row>
    <row r="2" spans="2:102" ht="13.2" customHeight="1" thickBot="1">
      <c r="B2" s="160" t="s">
        <v>0</v>
      </c>
      <c r="C2" s="156" t="s">
        <v>145</v>
      </c>
      <c r="D2" s="156" t="s">
        <v>144</v>
      </c>
      <c r="E2" s="156" t="s">
        <v>146</v>
      </c>
      <c r="F2" s="162" t="s">
        <v>147</v>
      </c>
      <c r="G2" s="165" t="s">
        <v>271</v>
      </c>
      <c r="H2" s="166"/>
      <c r="I2" s="165" t="s">
        <v>192</v>
      </c>
      <c r="J2" s="166"/>
      <c r="K2" s="165" t="s">
        <v>183</v>
      </c>
      <c r="L2" s="166"/>
      <c r="M2" s="167" t="s">
        <v>151</v>
      </c>
      <c r="N2" s="156" t="s">
        <v>152</v>
      </c>
      <c r="O2" s="156" t="s">
        <v>217</v>
      </c>
      <c r="P2" s="156"/>
      <c r="Q2" s="156" t="s">
        <v>218</v>
      </c>
      <c r="R2" s="156"/>
      <c r="S2" s="156" t="s">
        <v>216</v>
      </c>
      <c r="T2" s="156"/>
      <c r="U2" s="157" t="s">
        <v>156</v>
      </c>
      <c r="W2" s="38" t="s">
        <v>220</v>
      </c>
      <c r="X2" s="38" t="s">
        <v>221</v>
      </c>
      <c r="Y2" s="38" t="s">
        <v>222</v>
      </c>
      <c r="Z2" s="38" t="s">
        <v>223</v>
      </c>
      <c r="AA2" s="38" t="s">
        <v>224</v>
      </c>
      <c r="AB2" s="38" t="s">
        <v>225</v>
      </c>
      <c r="AC2" s="38" t="s">
        <v>226</v>
      </c>
      <c r="AD2" s="38" t="s">
        <v>479</v>
      </c>
      <c r="AE2" s="38" t="s">
        <v>478</v>
      </c>
      <c r="AF2" s="38" t="s">
        <v>494</v>
      </c>
      <c r="AG2" s="38" t="s">
        <v>493</v>
      </c>
      <c r="AH2" s="38" t="s">
        <v>227</v>
      </c>
      <c r="AI2" s="38" t="s">
        <v>228</v>
      </c>
      <c r="AJ2" s="38" t="s">
        <v>229</v>
      </c>
      <c r="AK2" s="38" t="s">
        <v>574</v>
      </c>
      <c r="AL2" s="38" t="s">
        <v>575</v>
      </c>
      <c r="AM2" s="38" t="s">
        <v>230</v>
      </c>
      <c r="AN2" s="53" t="s">
        <v>231</v>
      </c>
      <c r="AO2" s="53" t="s">
        <v>231</v>
      </c>
      <c r="AP2" s="38" t="s">
        <v>232</v>
      </c>
      <c r="AQ2" s="38" t="s">
        <v>233</v>
      </c>
      <c r="AR2" s="38" t="s">
        <v>234</v>
      </c>
      <c r="AS2" s="38" t="s">
        <v>235</v>
      </c>
      <c r="AT2" s="38" t="s">
        <v>236</v>
      </c>
      <c r="AU2" s="38" t="s">
        <v>410</v>
      </c>
      <c r="AV2" s="38" t="s">
        <v>237</v>
      </c>
      <c r="AW2" s="38" t="s">
        <v>238</v>
      </c>
      <c r="AX2" s="38" t="s">
        <v>239</v>
      </c>
      <c r="AY2" s="38" t="s">
        <v>240</v>
      </c>
      <c r="AZ2" s="39" t="s">
        <v>241</v>
      </c>
      <c r="BA2" s="54" t="s">
        <v>425</v>
      </c>
      <c r="BB2" s="55" t="s">
        <v>426</v>
      </c>
      <c r="BC2" s="40" t="s">
        <v>242</v>
      </c>
      <c r="BD2" s="53" t="s">
        <v>243</v>
      </c>
      <c r="BE2" s="53" t="s">
        <v>243</v>
      </c>
      <c r="BF2" s="38" t="s">
        <v>244</v>
      </c>
      <c r="BG2" s="38" t="s">
        <v>245</v>
      </c>
      <c r="BH2" s="38" t="s">
        <v>246</v>
      </c>
      <c r="BI2" s="38" t="s">
        <v>247</v>
      </c>
      <c r="BJ2" s="38" t="s">
        <v>248</v>
      </c>
      <c r="BK2" s="38" t="s">
        <v>249</v>
      </c>
      <c r="BL2" s="38" t="s">
        <v>250</v>
      </c>
      <c r="BM2" s="38" t="s">
        <v>251</v>
      </c>
      <c r="BN2" s="38" t="s">
        <v>252</v>
      </c>
      <c r="BO2" s="38" t="s">
        <v>253</v>
      </c>
      <c r="BP2" s="38" t="s">
        <v>254</v>
      </c>
      <c r="BQ2" s="38" t="s">
        <v>255</v>
      </c>
      <c r="BR2" s="38" t="s">
        <v>256</v>
      </c>
      <c r="BS2" s="38" t="s">
        <v>257</v>
      </c>
      <c r="BT2" s="38" t="s">
        <v>258</v>
      </c>
      <c r="BU2" s="38" t="s">
        <v>259</v>
      </c>
      <c r="BV2" s="38" t="s">
        <v>260</v>
      </c>
      <c r="BW2" s="38" t="s">
        <v>261</v>
      </c>
      <c r="BX2" s="38" t="s">
        <v>262</v>
      </c>
      <c r="BY2" s="38" t="s">
        <v>263</v>
      </c>
      <c r="BZ2" s="38" t="s">
        <v>264</v>
      </c>
      <c r="CA2" s="38" t="s">
        <v>265</v>
      </c>
      <c r="CB2" s="38" t="s">
        <v>266</v>
      </c>
      <c r="CC2" s="38" t="s">
        <v>499</v>
      </c>
      <c r="CD2" s="38" t="s">
        <v>267</v>
      </c>
      <c r="CE2" s="38" t="s">
        <v>501</v>
      </c>
      <c r="CF2" s="38" t="s">
        <v>500</v>
      </c>
      <c r="CG2" s="38" t="s">
        <v>508</v>
      </c>
      <c r="CH2" s="38" t="s">
        <v>509</v>
      </c>
      <c r="CI2" s="38" t="s">
        <v>427</v>
      </c>
      <c r="CJ2" s="38" t="s">
        <v>428</v>
      </c>
      <c r="CK2" s="38" t="s">
        <v>409</v>
      </c>
      <c r="CL2" s="38" t="s">
        <v>457</v>
      </c>
      <c r="CM2" s="38" t="s">
        <v>459</v>
      </c>
      <c r="CS2" s="72" t="s">
        <v>430</v>
      </c>
      <c r="CT2" s="73">
        <f>COUNTIF(CN4:CN153,"&lt;&gt;0")/COUNTA(CN4:CN153)</f>
        <v>1</v>
      </c>
    </row>
    <row r="3" spans="2:102" ht="13.2" customHeight="1">
      <c r="B3" s="161"/>
      <c r="C3" s="164"/>
      <c r="D3" s="164"/>
      <c r="E3" s="164"/>
      <c r="F3" s="163"/>
      <c r="G3" s="5" t="s">
        <v>184</v>
      </c>
      <c r="H3" s="6" t="s">
        <v>185</v>
      </c>
      <c r="I3" s="5" t="s">
        <v>189</v>
      </c>
      <c r="J3" s="7" t="s">
        <v>186</v>
      </c>
      <c r="K3" s="5" t="s">
        <v>189</v>
      </c>
      <c r="L3" s="6" t="s">
        <v>186</v>
      </c>
      <c r="M3" s="168"/>
      <c r="N3" s="164"/>
      <c r="O3" s="4" t="s">
        <v>154</v>
      </c>
      <c r="P3" s="4" t="s">
        <v>155</v>
      </c>
      <c r="Q3" s="4" t="s">
        <v>154</v>
      </c>
      <c r="R3" s="4" t="s">
        <v>155</v>
      </c>
      <c r="S3" s="30" t="s">
        <v>154</v>
      </c>
      <c r="T3" s="30" t="s">
        <v>155</v>
      </c>
      <c r="U3" s="158"/>
      <c r="W3" s="41">
        <v>44034</v>
      </c>
      <c r="AD3" s="41">
        <v>44048</v>
      </c>
      <c r="AE3" s="41">
        <v>44048</v>
      </c>
      <c r="AF3" s="41">
        <v>44046</v>
      </c>
      <c r="AG3" s="41">
        <v>44046</v>
      </c>
      <c r="AH3" s="41">
        <v>44050</v>
      </c>
      <c r="AK3" s="41">
        <v>44050</v>
      </c>
      <c r="AL3" s="41">
        <v>44050</v>
      </c>
      <c r="AM3" s="41">
        <v>44054</v>
      </c>
      <c r="AT3" s="41">
        <v>44048</v>
      </c>
      <c r="AU3" s="41">
        <v>44042</v>
      </c>
      <c r="BA3" s="41">
        <v>44042</v>
      </c>
      <c r="BB3" s="41">
        <v>44042</v>
      </c>
      <c r="BG3" s="41">
        <v>44048</v>
      </c>
      <c r="BK3" s="41">
        <v>44050</v>
      </c>
      <c r="BO3" s="41">
        <v>44060</v>
      </c>
      <c r="CC3" s="41">
        <v>44055</v>
      </c>
      <c r="CD3" s="41">
        <v>44055</v>
      </c>
      <c r="CE3" s="41">
        <v>44053</v>
      </c>
      <c r="CF3" s="41">
        <v>44053</v>
      </c>
      <c r="CG3" s="41">
        <v>44042</v>
      </c>
      <c r="CH3" s="41">
        <v>44042</v>
      </c>
      <c r="CI3" s="41">
        <v>44042</v>
      </c>
      <c r="CJ3" s="41">
        <v>44042</v>
      </c>
      <c r="CK3" s="41">
        <v>44055</v>
      </c>
      <c r="CM3" s="41">
        <v>44054</v>
      </c>
      <c r="CN3" s="1" t="s">
        <v>525</v>
      </c>
      <c r="CO3" s="1" t="s">
        <v>522</v>
      </c>
      <c r="CP3" s="1" t="s">
        <v>523</v>
      </c>
      <c r="CQ3" s="1" t="s">
        <v>524</v>
      </c>
      <c r="CS3" s="1" t="s">
        <v>433</v>
      </c>
      <c r="CT3" s="1">
        <f>COUNTIF(CN4:CN153,"=0")</f>
        <v>0</v>
      </c>
      <c r="CU3" s="1" t="s">
        <v>461</v>
      </c>
    </row>
    <row r="4" spans="2:102" ht="13.2" customHeight="1">
      <c r="B4" s="42" t="s">
        <v>274</v>
      </c>
      <c r="C4" s="8" t="s">
        <v>1</v>
      </c>
      <c r="D4" s="8" t="s">
        <v>139</v>
      </c>
      <c r="E4" s="8" t="s">
        <v>28</v>
      </c>
      <c r="F4" s="9"/>
      <c r="G4" s="10">
        <v>6027</v>
      </c>
      <c r="H4" s="11">
        <v>3016</v>
      </c>
      <c r="I4" s="12">
        <v>1</v>
      </c>
      <c r="J4" s="13" t="s">
        <v>187</v>
      </c>
      <c r="K4" s="10">
        <f>SUM(G4:H4)*I4</f>
        <v>9043</v>
      </c>
      <c r="L4" s="13" t="str">
        <f>J4</f>
        <v>pc</v>
      </c>
      <c r="M4" s="14">
        <v>850</v>
      </c>
      <c r="N4" s="15">
        <v>1</v>
      </c>
      <c r="O4" s="16" t="s">
        <v>157</v>
      </c>
      <c r="P4" s="16" t="s">
        <v>158</v>
      </c>
      <c r="Q4" s="17">
        <v>0.95199999999999996</v>
      </c>
      <c r="R4" s="17">
        <f t="shared" ref="R4:R10" si="0">1-Q4</f>
        <v>4.8000000000000043E-2</v>
      </c>
      <c r="S4" s="33"/>
      <c r="T4" s="33"/>
      <c r="U4" s="31" t="s">
        <v>169</v>
      </c>
      <c r="V4" s="1">
        <f t="shared" ref="V4:V8" si="1">MIN(W4:CM4)</f>
        <v>1.8324516370044053</v>
      </c>
      <c r="AD4" s="52">
        <v>1.8324516370044053</v>
      </c>
      <c r="AE4" s="52">
        <v>2.2169143036710723</v>
      </c>
      <c r="AF4" s="41">
        <v>44033</v>
      </c>
      <c r="AG4" s="41">
        <f>AF4</f>
        <v>44033</v>
      </c>
      <c r="AM4" s="52">
        <v>2.1028887347767995</v>
      </c>
      <c r="CN4" s="1">
        <f>COUNTA(W4:CM4)-COUNTIF(W4:CM4,"=-")</f>
        <v>5</v>
      </c>
      <c r="CO4" s="1">
        <f t="shared" ref="CO4:CO67" si="2">COUNTIF(W4:CM4,"&lt;"&amp;DATE(2020,1,1))</f>
        <v>3</v>
      </c>
      <c r="CP4" s="74">
        <f t="shared" ref="CP4:CP67" si="3">COUNTIF(W4:CM4,"="&amp;"NO Q")</f>
        <v>0</v>
      </c>
      <c r="CQ4" s="74">
        <f t="shared" ref="CQ4:CQ7" si="4">CN4-CO4-CP4</f>
        <v>2</v>
      </c>
      <c r="CS4" s="1" t="str">
        <f t="shared" ref="CS4:CS12" si="5">IF($CN4=0,C4,"")</f>
        <v/>
      </c>
    </row>
    <row r="5" spans="2:102" ht="13.2" customHeight="1">
      <c r="B5" s="42" t="s">
        <v>275</v>
      </c>
      <c r="C5" s="8" t="s">
        <v>2</v>
      </c>
      <c r="D5" s="8" t="s">
        <v>139</v>
      </c>
      <c r="E5" s="8" t="s">
        <v>28</v>
      </c>
      <c r="F5" s="9"/>
      <c r="G5" s="10">
        <v>6027</v>
      </c>
      <c r="H5" s="11">
        <v>3016</v>
      </c>
      <c r="I5" s="12">
        <v>1</v>
      </c>
      <c r="J5" s="13" t="s">
        <v>187</v>
      </c>
      <c r="K5" s="10">
        <f t="shared" ref="K5:K68" si="6">SUM(G5:H5)*I5</f>
        <v>9043</v>
      </c>
      <c r="L5" s="13" t="s">
        <v>187</v>
      </c>
      <c r="M5" s="14">
        <v>1800</v>
      </c>
      <c r="N5" s="15">
        <v>2</v>
      </c>
      <c r="O5" s="16" t="s">
        <v>159</v>
      </c>
      <c r="P5" s="16" t="s">
        <v>160</v>
      </c>
      <c r="Q5" s="17">
        <v>0.97099999999999997</v>
      </c>
      <c r="R5" s="17">
        <f t="shared" si="0"/>
        <v>2.9000000000000026E-2</v>
      </c>
      <c r="S5" s="33"/>
      <c r="T5" s="33"/>
      <c r="U5" s="18" t="s">
        <v>214</v>
      </c>
      <c r="V5" s="1">
        <f t="shared" si="1"/>
        <v>2.3829997460615999</v>
      </c>
      <c r="AD5" s="52">
        <v>2.5662517392070483</v>
      </c>
      <c r="AE5" s="52">
        <v>2.9205157392070484</v>
      </c>
      <c r="AM5" s="52">
        <v>2.3829997460615999</v>
      </c>
      <c r="CN5" s="1">
        <f t="shared" ref="CN5:CN68" si="7">COUNTA(W5:CM5)-COUNTIF(W5:CM5,"=-")</f>
        <v>3</v>
      </c>
      <c r="CO5" s="1">
        <f t="shared" si="2"/>
        <v>3</v>
      </c>
      <c r="CP5" s="74">
        <f t="shared" si="3"/>
        <v>0</v>
      </c>
      <c r="CQ5" s="74">
        <f t="shared" si="4"/>
        <v>0</v>
      </c>
      <c r="CS5" s="1" t="str">
        <f t="shared" si="5"/>
        <v/>
      </c>
    </row>
    <row r="6" spans="2:102" ht="13.2" customHeight="1">
      <c r="B6" s="42" t="s">
        <v>276</v>
      </c>
      <c r="C6" s="8" t="s">
        <v>3</v>
      </c>
      <c r="D6" s="8" t="s">
        <v>139</v>
      </c>
      <c r="E6" s="8" t="s">
        <v>28</v>
      </c>
      <c r="F6" s="9"/>
      <c r="G6" s="10">
        <v>6027</v>
      </c>
      <c r="H6" s="11">
        <v>3016</v>
      </c>
      <c r="I6" s="12">
        <v>1</v>
      </c>
      <c r="J6" s="13" t="s">
        <v>187</v>
      </c>
      <c r="K6" s="10">
        <f t="shared" si="6"/>
        <v>9043</v>
      </c>
      <c r="L6" s="13" t="s">
        <v>187</v>
      </c>
      <c r="M6" s="14" t="s">
        <v>197</v>
      </c>
      <c r="N6" s="29" t="s">
        <v>198</v>
      </c>
      <c r="O6" s="16" t="s">
        <v>159</v>
      </c>
      <c r="P6" s="16" t="s">
        <v>160</v>
      </c>
      <c r="Q6" s="17">
        <v>0.97099999999999997</v>
      </c>
      <c r="R6" s="17">
        <f t="shared" si="0"/>
        <v>2.9000000000000026E-2</v>
      </c>
      <c r="S6" s="33"/>
      <c r="T6" s="33"/>
      <c r="U6" s="18"/>
      <c r="V6" s="1">
        <f t="shared" si="1"/>
        <v>2.3224906999779735</v>
      </c>
      <c r="AD6" s="52">
        <v>2.3224906999779735</v>
      </c>
      <c r="AE6" s="52">
        <v>2.6768964777557516</v>
      </c>
      <c r="AM6" s="52">
        <v>2.3829997460615999</v>
      </c>
      <c r="CN6" s="1">
        <f t="shared" si="7"/>
        <v>3</v>
      </c>
      <c r="CO6" s="1">
        <f t="shared" si="2"/>
        <v>3</v>
      </c>
      <c r="CP6" s="74">
        <f t="shared" si="3"/>
        <v>0</v>
      </c>
      <c r="CQ6" s="74">
        <f t="shared" si="4"/>
        <v>0</v>
      </c>
      <c r="CS6" s="1" t="str">
        <f t="shared" si="5"/>
        <v/>
      </c>
    </row>
    <row r="7" spans="2:102" ht="13.2" customHeight="1">
      <c r="B7" s="42" t="s">
        <v>277</v>
      </c>
      <c r="C7" s="8" t="s">
        <v>4</v>
      </c>
      <c r="D7" s="8" t="s">
        <v>139</v>
      </c>
      <c r="E7" s="8" t="s">
        <v>28</v>
      </c>
      <c r="F7" s="9"/>
      <c r="G7" s="10">
        <v>6027</v>
      </c>
      <c r="H7" s="11">
        <v>3016</v>
      </c>
      <c r="I7" s="12">
        <v>1</v>
      </c>
      <c r="J7" s="13" t="s">
        <v>187</v>
      </c>
      <c r="K7" s="10">
        <f t="shared" si="6"/>
        <v>9043</v>
      </c>
      <c r="L7" s="13" t="s">
        <v>187</v>
      </c>
      <c r="M7" s="14">
        <v>850</v>
      </c>
      <c r="N7" s="15">
        <v>1</v>
      </c>
      <c r="O7" s="16" t="s">
        <v>161</v>
      </c>
      <c r="P7" s="16" t="s">
        <v>158</v>
      </c>
      <c r="Q7" s="17">
        <v>0.99</v>
      </c>
      <c r="R7" s="17">
        <f t="shared" si="0"/>
        <v>1.0000000000000009E-2</v>
      </c>
      <c r="S7" s="33"/>
      <c r="T7" s="33"/>
      <c r="U7" s="31" t="s">
        <v>169</v>
      </c>
      <c r="V7" s="1">
        <f t="shared" si="1"/>
        <v>2.9549595022026431</v>
      </c>
      <c r="AD7" s="52">
        <v>2.9549595022026431</v>
      </c>
      <c r="AE7" s="52">
        <v>3.1630055022026431</v>
      </c>
      <c r="AF7" s="41">
        <v>44033</v>
      </c>
      <c r="AG7" s="41">
        <f t="shared" ref="AG7:AG8" si="8">AF7</f>
        <v>44033</v>
      </c>
      <c r="AM7" s="52">
        <v>3.5954254076479999</v>
      </c>
      <c r="CN7" s="1">
        <f t="shared" si="7"/>
        <v>5</v>
      </c>
      <c r="CO7" s="1">
        <f t="shared" si="2"/>
        <v>3</v>
      </c>
      <c r="CP7" s="74">
        <f t="shared" si="3"/>
        <v>0</v>
      </c>
      <c r="CQ7" s="74">
        <f t="shared" si="4"/>
        <v>2</v>
      </c>
      <c r="CS7" s="1" t="str">
        <f t="shared" si="5"/>
        <v/>
      </c>
    </row>
    <row r="8" spans="2:102" ht="13.2" customHeight="1">
      <c r="B8" s="42" t="s">
        <v>278</v>
      </c>
      <c r="C8" s="8" t="s">
        <v>5</v>
      </c>
      <c r="D8" s="8" t="s">
        <v>139</v>
      </c>
      <c r="E8" s="8" t="s">
        <v>28</v>
      </c>
      <c r="F8" s="9"/>
      <c r="G8" s="10">
        <v>6027</v>
      </c>
      <c r="H8" s="11">
        <v>3016</v>
      </c>
      <c r="I8" s="12">
        <v>1</v>
      </c>
      <c r="J8" s="13" t="s">
        <v>187</v>
      </c>
      <c r="K8" s="10">
        <f t="shared" si="6"/>
        <v>9043</v>
      </c>
      <c r="L8" s="13" t="s">
        <v>187</v>
      </c>
      <c r="M8" s="14">
        <v>550</v>
      </c>
      <c r="N8" s="15">
        <v>1</v>
      </c>
      <c r="O8" s="16" t="s">
        <v>161</v>
      </c>
      <c r="P8" s="16" t="s">
        <v>158</v>
      </c>
      <c r="Q8" s="17">
        <v>0.99</v>
      </c>
      <c r="R8" s="17">
        <f t="shared" si="0"/>
        <v>1.0000000000000009E-2</v>
      </c>
      <c r="S8" s="33"/>
      <c r="T8" s="33"/>
      <c r="U8" s="31" t="s">
        <v>169</v>
      </c>
      <c r="V8" s="1">
        <f t="shared" si="1"/>
        <v>1.15616764964</v>
      </c>
      <c r="AF8" s="41">
        <v>44033</v>
      </c>
      <c r="AG8" s="41">
        <f t="shared" si="8"/>
        <v>44033</v>
      </c>
      <c r="AM8" s="52">
        <v>1.4813704766760001</v>
      </c>
      <c r="AP8" s="41">
        <v>44033</v>
      </c>
      <c r="BK8" s="52">
        <v>1.15616764964</v>
      </c>
      <c r="CE8" s="2" t="s">
        <v>169</v>
      </c>
      <c r="CF8" s="75">
        <v>1.2651002839824064</v>
      </c>
      <c r="CG8" s="75"/>
      <c r="CH8" s="41"/>
      <c r="CI8" s="41"/>
      <c r="CJ8" s="41"/>
      <c r="CK8" s="41"/>
      <c r="CL8" s="41"/>
      <c r="CM8" s="41"/>
      <c r="CN8" s="1">
        <f t="shared" si="7"/>
        <v>6</v>
      </c>
      <c r="CO8" s="1">
        <f t="shared" si="2"/>
        <v>3</v>
      </c>
      <c r="CP8" s="74">
        <f t="shared" si="3"/>
        <v>0</v>
      </c>
      <c r="CQ8" s="74">
        <f>CN8-CO8-CP8</f>
        <v>3</v>
      </c>
      <c r="CS8" s="1" t="str">
        <f t="shared" si="5"/>
        <v/>
      </c>
    </row>
    <row r="9" spans="2:102" ht="13.2" customHeight="1">
      <c r="B9" s="42" t="s">
        <v>279</v>
      </c>
      <c r="C9" s="8" t="s">
        <v>6</v>
      </c>
      <c r="D9" s="8" t="s">
        <v>139</v>
      </c>
      <c r="E9" s="8" t="s">
        <v>28</v>
      </c>
      <c r="F9" s="9"/>
      <c r="G9" s="10">
        <v>6027</v>
      </c>
      <c r="H9" s="11">
        <v>3016</v>
      </c>
      <c r="I9" s="12">
        <v>1</v>
      </c>
      <c r="J9" s="13" t="s">
        <v>187</v>
      </c>
      <c r="K9" s="10">
        <f t="shared" si="6"/>
        <v>9043</v>
      </c>
      <c r="L9" s="13" t="s">
        <v>187</v>
      </c>
      <c r="M9" s="14">
        <v>300</v>
      </c>
      <c r="N9" s="15">
        <v>1</v>
      </c>
      <c r="O9" s="16" t="s">
        <v>161</v>
      </c>
      <c r="P9" s="16" t="s">
        <v>158</v>
      </c>
      <c r="Q9" s="17">
        <v>0.99</v>
      </c>
      <c r="R9" s="17">
        <f t="shared" si="0"/>
        <v>1.0000000000000009E-2</v>
      </c>
      <c r="S9" s="33"/>
      <c r="T9" s="33"/>
      <c r="U9" s="31" t="s">
        <v>169</v>
      </c>
      <c r="V9" s="1">
        <f>MIN(W9:CM9)</f>
        <v>0.28929917499999996</v>
      </c>
      <c r="AF9" s="52">
        <v>0.28929917499999996</v>
      </c>
      <c r="AG9" s="2" t="s">
        <v>169</v>
      </c>
      <c r="AK9" s="87" t="s">
        <v>436</v>
      </c>
      <c r="AL9" s="87" t="s">
        <v>436</v>
      </c>
      <c r="AM9" s="52">
        <v>0.95886545350999985</v>
      </c>
      <c r="AP9" s="41">
        <v>44033</v>
      </c>
      <c r="BK9" s="52">
        <v>1.0027596867499999</v>
      </c>
      <c r="BO9" s="52">
        <v>1.3486238400000001</v>
      </c>
      <c r="CN9" s="1">
        <f t="shared" si="7"/>
        <v>7</v>
      </c>
      <c r="CO9" s="1">
        <f t="shared" si="2"/>
        <v>4</v>
      </c>
      <c r="CP9" s="74">
        <f t="shared" si="3"/>
        <v>2</v>
      </c>
      <c r="CQ9" s="74">
        <f t="shared" ref="CQ9:CQ72" si="9">CN9-CO9-CP9</f>
        <v>1</v>
      </c>
      <c r="CS9" s="1" t="str">
        <f t="shared" si="5"/>
        <v/>
      </c>
    </row>
    <row r="10" spans="2:102" ht="13.2" customHeight="1">
      <c r="B10" s="42" t="s">
        <v>280</v>
      </c>
      <c r="C10" s="8" t="s">
        <v>7</v>
      </c>
      <c r="D10" s="8" t="s">
        <v>139</v>
      </c>
      <c r="E10" s="8" t="s">
        <v>28</v>
      </c>
      <c r="F10" s="9"/>
      <c r="G10" s="10">
        <v>6027</v>
      </c>
      <c r="H10" s="11">
        <v>3016</v>
      </c>
      <c r="I10" s="12">
        <v>1</v>
      </c>
      <c r="J10" s="13" t="s">
        <v>187</v>
      </c>
      <c r="K10" s="10">
        <f t="shared" si="6"/>
        <v>9043</v>
      </c>
      <c r="L10" s="13" t="s">
        <v>187</v>
      </c>
      <c r="M10" s="14">
        <v>100</v>
      </c>
      <c r="N10" s="15">
        <v>1</v>
      </c>
      <c r="O10" s="16" t="s">
        <v>159</v>
      </c>
      <c r="P10" s="16" t="s">
        <v>160</v>
      </c>
      <c r="Q10" s="17">
        <v>0.97099999999999997</v>
      </c>
      <c r="R10" s="17">
        <f t="shared" si="0"/>
        <v>2.9000000000000026E-2</v>
      </c>
      <c r="S10" s="33"/>
      <c r="T10" s="33"/>
      <c r="U10" s="18" t="s">
        <v>212</v>
      </c>
      <c r="V10" s="1">
        <f t="shared" ref="V10:V73" si="10">MIN(W10:CM10)</f>
        <v>0.94443023999999998</v>
      </c>
      <c r="AO10" s="41">
        <v>44046</v>
      </c>
      <c r="BK10" s="41">
        <v>44036</v>
      </c>
      <c r="BO10" s="52">
        <v>0.94443023999999998</v>
      </c>
      <c r="CN10" s="1">
        <f t="shared" si="7"/>
        <v>3</v>
      </c>
      <c r="CO10" s="1">
        <f t="shared" si="2"/>
        <v>1</v>
      </c>
      <c r="CP10" s="74">
        <f t="shared" si="3"/>
        <v>0</v>
      </c>
      <c r="CQ10" s="74">
        <f t="shared" si="9"/>
        <v>2</v>
      </c>
      <c r="CS10" s="1" t="str">
        <f t="shared" si="5"/>
        <v/>
      </c>
    </row>
    <row r="11" spans="2:102" ht="13.2" customHeight="1">
      <c r="B11" s="42" t="s">
        <v>281</v>
      </c>
      <c r="C11" s="8" t="s">
        <v>8</v>
      </c>
      <c r="D11" s="8" t="s">
        <v>139</v>
      </c>
      <c r="E11" s="8" t="s">
        <v>28</v>
      </c>
      <c r="F11" s="9"/>
      <c r="G11" s="10">
        <v>6027</v>
      </c>
      <c r="H11" s="11">
        <v>3016</v>
      </c>
      <c r="I11" s="12">
        <v>1</v>
      </c>
      <c r="J11" s="13" t="s">
        <v>187</v>
      </c>
      <c r="K11" s="10">
        <f t="shared" si="6"/>
        <v>9043</v>
      </c>
      <c r="L11" s="13" t="s">
        <v>187</v>
      </c>
      <c r="M11" s="14">
        <v>650</v>
      </c>
      <c r="N11" s="15">
        <v>1</v>
      </c>
      <c r="O11" s="154" t="s">
        <v>215</v>
      </c>
      <c r="P11" s="155"/>
      <c r="Q11" s="155"/>
      <c r="R11" s="155"/>
      <c r="S11" s="34"/>
      <c r="T11" s="34"/>
      <c r="U11" s="35"/>
      <c r="V11" s="1">
        <f t="shared" si="10"/>
        <v>44033</v>
      </c>
      <c r="AF11" s="41">
        <v>44033</v>
      </c>
      <c r="AG11" s="41">
        <f t="shared" ref="AG11:AG13" si="11">AF11</f>
        <v>44033</v>
      </c>
      <c r="AM11" s="52">
        <v>44033</v>
      </c>
      <c r="CN11" s="1">
        <f t="shared" si="7"/>
        <v>3</v>
      </c>
      <c r="CO11" s="1">
        <f t="shared" si="2"/>
        <v>0</v>
      </c>
      <c r="CP11" s="74">
        <f t="shared" si="3"/>
        <v>0</v>
      </c>
      <c r="CQ11" s="74">
        <f t="shared" si="9"/>
        <v>3</v>
      </c>
      <c r="CS11" s="1" t="str">
        <f t="shared" si="5"/>
        <v/>
      </c>
    </row>
    <row r="12" spans="2:102" ht="13.2" customHeight="1">
      <c r="B12" s="42" t="s">
        <v>282</v>
      </c>
      <c r="C12" s="8" t="s">
        <v>9</v>
      </c>
      <c r="D12" s="8" t="s">
        <v>139</v>
      </c>
      <c r="E12" s="8" t="s">
        <v>28</v>
      </c>
      <c r="F12" s="9"/>
      <c r="G12" s="10">
        <v>6027</v>
      </c>
      <c r="H12" s="11">
        <v>3016</v>
      </c>
      <c r="I12" s="12">
        <v>1</v>
      </c>
      <c r="J12" s="13" t="s">
        <v>187</v>
      </c>
      <c r="K12" s="10">
        <f t="shared" si="6"/>
        <v>9043</v>
      </c>
      <c r="L12" s="13" t="s">
        <v>187</v>
      </c>
      <c r="M12" s="14">
        <v>350</v>
      </c>
      <c r="N12" s="15">
        <v>1</v>
      </c>
      <c r="O12" s="154" t="s">
        <v>215</v>
      </c>
      <c r="P12" s="155"/>
      <c r="Q12" s="155"/>
      <c r="R12" s="155"/>
      <c r="S12" s="34"/>
      <c r="T12" s="34"/>
      <c r="U12" s="35"/>
      <c r="V12" s="1">
        <f t="shared" si="10"/>
        <v>1.4861680000000002</v>
      </c>
      <c r="AF12" s="41">
        <v>44033</v>
      </c>
      <c r="AG12" s="41">
        <f t="shared" si="11"/>
        <v>44033</v>
      </c>
      <c r="AK12" s="87" t="s">
        <v>436</v>
      </c>
      <c r="AL12" s="87" t="s">
        <v>436</v>
      </c>
      <c r="BO12" s="52">
        <v>1.4861680000000002</v>
      </c>
      <c r="CN12" s="1">
        <f t="shared" si="7"/>
        <v>5</v>
      </c>
      <c r="CO12" s="1">
        <f t="shared" si="2"/>
        <v>1</v>
      </c>
      <c r="CP12" s="74">
        <f t="shared" si="3"/>
        <v>2</v>
      </c>
      <c r="CQ12" s="74">
        <f t="shared" si="9"/>
        <v>2</v>
      </c>
      <c r="CS12" s="1" t="str">
        <f t="shared" si="5"/>
        <v/>
      </c>
    </row>
    <row r="13" spans="2:102" ht="13.2" customHeight="1">
      <c r="B13" s="42" t="s">
        <v>283</v>
      </c>
      <c r="C13" s="8" t="s">
        <v>10</v>
      </c>
      <c r="D13" s="8" t="s">
        <v>139</v>
      </c>
      <c r="E13" s="8" t="s">
        <v>28</v>
      </c>
      <c r="F13" s="9"/>
      <c r="G13" s="10">
        <v>6027</v>
      </c>
      <c r="H13" s="11">
        <v>3016</v>
      </c>
      <c r="I13" s="12">
        <v>1</v>
      </c>
      <c r="J13" s="13" t="s">
        <v>187</v>
      </c>
      <c r="K13" s="10">
        <f t="shared" si="6"/>
        <v>9043</v>
      </c>
      <c r="L13" s="13" t="s">
        <v>187</v>
      </c>
      <c r="M13" s="14">
        <v>515</v>
      </c>
      <c r="N13" s="15">
        <v>1</v>
      </c>
      <c r="O13" s="16" t="s">
        <v>159</v>
      </c>
      <c r="P13" s="16" t="s">
        <v>160</v>
      </c>
      <c r="Q13" s="17">
        <v>0.97099999999999997</v>
      </c>
      <c r="R13" s="17">
        <f t="shared" ref="R13:R18" si="12">1-Q13</f>
        <v>2.9000000000000026E-2</v>
      </c>
      <c r="S13" s="33"/>
      <c r="T13" s="33"/>
      <c r="U13" s="36" t="s">
        <v>219</v>
      </c>
      <c r="V13" s="1">
        <f t="shared" si="10"/>
        <v>1.7284654760079998</v>
      </c>
      <c r="AF13" s="41">
        <v>44033</v>
      </c>
      <c r="AG13" s="41">
        <f t="shared" si="11"/>
        <v>44033</v>
      </c>
      <c r="AM13" s="52">
        <v>1.7284654760079998</v>
      </c>
      <c r="AP13" s="41">
        <v>44033</v>
      </c>
      <c r="BK13" s="41">
        <v>44033</v>
      </c>
      <c r="BO13" s="52">
        <v>2.9664244520000005</v>
      </c>
      <c r="CE13" s="75">
        <v>2.3360254446656907</v>
      </c>
      <c r="CF13" s="2" t="s">
        <v>169</v>
      </c>
      <c r="CG13" s="75"/>
      <c r="CH13" s="41"/>
      <c r="CI13" s="41"/>
      <c r="CJ13" s="41"/>
      <c r="CK13" s="41"/>
      <c r="CL13" s="41"/>
      <c r="CM13" s="41"/>
      <c r="CN13" s="1">
        <f t="shared" si="7"/>
        <v>7</v>
      </c>
      <c r="CO13" s="1">
        <f t="shared" si="2"/>
        <v>3</v>
      </c>
      <c r="CP13" s="74">
        <f t="shared" si="3"/>
        <v>0</v>
      </c>
      <c r="CQ13" s="74">
        <f t="shared" si="9"/>
        <v>4</v>
      </c>
      <c r="CS13" s="1" t="str">
        <f t="shared" ref="CS13:CS44" si="13">IF($CN13=0,C13,"")</f>
        <v/>
      </c>
    </row>
    <row r="14" spans="2:102" ht="13.2" customHeight="1">
      <c r="B14" s="42" t="s">
        <v>284</v>
      </c>
      <c r="C14" s="8" t="s">
        <v>11</v>
      </c>
      <c r="D14" s="8" t="s">
        <v>139</v>
      </c>
      <c r="E14" s="8" t="s">
        <v>28</v>
      </c>
      <c r="F14" s="9"/>
      <c r="G14" s="10">
        <v>6027</v>
      </c>
      <c r="H14" s="11">
        <v>3016</v>
      </c>
      <c r="I14" s="12">
        <v>1</v>
      </c>
      <c r="J14" s="13" t="s">
        <v>187</v>
      </c>
      <c r="K14" s="10">
        <f t="shared" si="6"/>
        <v>9043</v>
      </c>
      <c r="L14" s="13" t="s">
        <v>187</v>
      </c>
      <c r="M14" s="14">
        <v>250</v>
      </c>
      <c r="N14" s="15">
        <v>2</v>
      </c>
      <c r="O14" s="16" t="s">
        <v>159</v>
      </c>
      <c r="P14" s="16" t="s">
        <v>160</v>
      </c>
      <c r="Q14" s="17">
        <v>0.97099999999999997</v>
      </c>
      <c r="R14" s="17">
        <f t="shared" si="12"/>
        <v>2.9000000000000026E-2</v>
      </c>
      <c r="S14" s="33"/>
      <c r="T14" s="33"/>
      <c r="U14" s="37" t="s">
        <v>169</v>
      </c>
      <c r="V14" s="1">
        <f t="shared" si="10"/>
        <v>0.42333724651999999</v>
      </c>
      <c r="AP14" s="41">
        <v>44033</v>
      </c>
      <c r="BK14" s="52">
        <v>0.42333724651999999</v>
      </c>
      <c r="BO14" s="52">
        <v>0.45464953599999991</v>
      </c>
      <c r="CN14" s="1">
        <f t="shared" si="7"/>
        <v>3</v>
      </c>
      <c r="CO14" s="1">
        <f t="shared" si="2"/>
        <v>2</v>
      </c>
      <c r="CP14" s="74">
        <f t="shared" si="3"/>
        <v>0</v>
      </c>
      <c r="CQ14" s="74">
        <f t="shared" si="9"/>
        <v>1</v>
      </c>
      <c r="CS14" s="1" t="str">
        <f t="shared" si="13"/>
        <v/>
      </c>
    </row>
    <row r="15" spans="2:102" ht="13.2" customHeight="1">
      <c r="B15" s="42" t="s">
        <v>285</v>
      </c>
      <c r="C15" s="19" t="s">
        <v>12</v>
      </c>
      <c r="D15" s="19" t="s">
        <v>139</v>
      </c>
      <c r="E15" s="19" t="s">
        <v>28</v>
      </c>
      <c r="F15" s="20"/>
      <c r="G15" s="21">
        <v>6027</v>
      </c>
      <c r="H15" s="22">
        <v>3016</v>
      </c>
      <c r="I15" s="23">
        <v>1</v>
      </c>
      <c r="J15" s="13" t="s">
        <v>187</v>
      </c>
      <c r="K15" s="21">
        <f t="shared" si="6"/>
        <v>9043</v>
      </c>
      <c r="L15" s="24" t="s">
        <v>187</v>
      </c>
      <c r="M15" s="25">
        <v>150</v>
      </c>
      <c r="N15" s="26">
        <v>4</v>
      </c>
      <c r="O15" s="16" t="s">
        <v>162</v>
      </c>
      <c r="P15" s="16" t="s">
        <v>160</v>
      </c>
      <c r="Q15" s="17">
        <v>0.97099999999999997</v>
      </c>
      <c r="R15" s="17">
        <f t="shared" si="12"/>
        <v>2.9000000000000026E-2</v>
      </c>
      <c r="S15" s="33"/>
      <c r="T15" s="33"/>
      <c r="U15" s="37" t="s">
        <v>169</v>
      </c>
      <c r="V15" s="1">
        <f t="shared" si="10"/>
        <v>6.5563544000000001E-2</v>
      </c>
      <c r="AO15" s="41">
        <v>44046</v>
      </c>
      <c r="AP15" s="41">
        <v>44033</v>
      </c>
      <c r="BO15" s="52">
        <v>6.5563544000000001E-2</v>
      </c>
      <c r="CN15" s="1">
        <f t="shared" si="7"/>
        <v>3</v>
      </c>
      <c r="CO15" s="1">
        <f t="shared" si="2"/>
        <v>1</v>
      </c>
      <c r="CP15" s="74">
        <f t="shared" si="3"/>
        <v>0</v>
      </c>
      <c r="CQ15" s="74">
        <f t="shared" si="9"/>
        <v>2</v>
      </c>
      <c r="CS15" s="1" t="str">
        <f t="shared" si="13"/>
        <v/>
      </c>
    </row>
    <row r="16" spans="2:102" ht="13.2" customHeight="1">
      <c r="B16" s="42" t="s">
        <v>286</v>
      </c>
      <c r="C16" s="8" t="s">
        <v>13</v>
      </c>
      <c r="D16" s="8" t="s">
        <v>139</v>
      </c>
      <c r="E16" s="8" t="s">
        <v>28</v>
      </c>
      <c r="F16" s="9"/>
      <c r="G16" s="10">
        <v>6027</v>
      </c>
      <c r="H16" s="11">
        <v>3016</v>
      </c>
      <c r="I16" s="12">
        <v>1</v>
      </c>
      <c r="J16" s="13" t="s">
        <v>187</v>
      </c>
      <c r="K16" s="10">
        <f t="shared" si="6"/>
        <v>9043</v>
      </c>
      <c r="L16" s="13" t="s">
        <v>187</v>
      </c>
      <c r="M16" s="14">
        <v>350</v>
      </c>
      <c r="N16" s="15">
        <v>1</v>
      </c>
      <c r="O16" s="16" t="s">
        <v>162</v>
      </c>
      <c r="P16" s="16" t="s">
        <v>160</v>
      </c>
      <c r="Q16" s="17">
        <v>0.97099999999999997</v>
      </c>
      <c r="R16" s="17">
        <f t="shared" si="12"/>
        <v>2.9000000000000026E-2</v>
      </c>
      <c r="S16" s="33"/>
      <c r="T16" s="33"/>
      <c r="U16" s="36"/>
      <c r="V16" s="1">
        <f t="shared" si="10"/>
        <v>0.541440425</v>
      </c>
      <c r="AF16" s="52">
        <v>0.541440425</v>
      </c>
      <c r="AG16" s="2" t="s">
        <v>169</v>
      </c>
      <c r="AK16" s="52">
        <v>0.57783099999999987</v>
      </c>
      <c r="AL16" s="2" t="s">
        <v>169</v>
      </c>
      <c r="AM16" s="52">
        <v>0.60387779942499986</v>
      </c>
      <c r="AP16" s="41">
        <v>44033</v>
      </c>
      <c r="BK16" s="52">
        <v>0.72952389287499997</v>
      </c>
      <c r="BO16" s="52">
        <v>1.181735</v>
      </c>
      <c r="CN16" s="1">
        <f t="shared" si="7"/>
        <v>6</v>
      </c>
      <c r="CO16" s="1">
        <f t="shared" si="2"/>
        <v>5</v>
      </c>
      <c r="CP16" s="74">
        <f t="shared" si="3"/>
        <v>0</v>
      </c>
      <c r="CQ16" s="74">
        <f t="shared" si="9"/>
        <v>1</v>
      </c>
      <c r="CS16" s="1" t="str">
        <f t="shared" si="13"/>
        <v/>
      </c>
    </row>
    <row r="17" spans="2:97" ht="13.2" customHeight="1">
      <c r="B17" s="42" t="s">
        <v>287</v>
      </c>
      <c r="C17" s="8" t="s">
        <v>14</v>
      </c>
      <c r="D17" s="8" t="s">
        <v>139</v>
      </c>
      <c r="E17" s="8" t="s">
        <v>28</v>
      </c>
      <c r="F17" s="9"/>
      <c r="G17" s="10">
        <v>6027</v>
      </c>
      <c r="H17" s="11">
        <v>3016</v>
      </c>
      <c r="I17" s="12">
        <v>1</v>
      </c>
      <c r="J17" s="13" t="s">
        <v>187</v>
      </c>
      <c r="K17" s="10">
        <f t="shared" si="6"/>
        <v>9043</v>
      </c>
      <c r="L17" s="13" t="s">
        <v>187</v>
      </c>
      <c r="M17" s="14">
        <v>850</v>
      </c>
      <c r="N17" s="15">
        <v>1</v>
      </c>
      <c r="O17" s="16" t="s">
        <v>161</v>
      </c>
      <c r="P17" s="16" t="s">
        <v>158</v>
      </c>
      <c r="Q17" s="17">
        <v>0.99</v>
      </c>
      <c r="R17" s="17">
        <f>1-Q17</f>
        <v>1.0000000000000009E-2</v>
      </c>
      <c r="S17" s="33"/>
      <c r="T17" s="33"/>
      <c r="U17" s="31" t="s">
        <v>169</v>
      </c>
      <c r="V17" s="1">
        <f t="shared" si="10"/>
        <v>3.3902506607929515</v>
      </c>
      <c r="AD17" s="52">
        <v>3.3902506607929515</v>
      </c>
      <c r="AE17" s="52">
        <v>3.5984384385707289</v>
      </c>
      <c r="AF17" s="41">
        <v>44033</v>
      </c>
      <c r="AG17" s="41">
        <f>AF17</f>
        <v>44033</v>
      </c>
      <c r="AM17" s="52">
        <v>4.3491391164120001</v>
      </c>
      <c r="CN17" s="1">
        <f t="shared" si="7"/>
        <v>5</v>
      </c>
      <c r="CO17" s="1">
        <f t="shared" si="2"/>
        <v>3</v>
      </c>
      <c r="CP17" s="74">
        <f t="shared" si="3"/>
        <v>0</v>
      </c>
      <c r="CQ17" s="74">
        <f t="shared" si="9"/>
        <v>2</v>
      </c>
      <c r="CS17" s="1" t="str">
        <f t="shared" si="13"/>
        <v/>
      </c>
    </row>
    <row r="18" spans="2:97" ht="13.2" customHeight="1">
      <c r="B18" s="42" t="s">
        <v>288</v>
      </c>
      <c r="C18" s="8" t="s">
        <v>16</v>
      </c>
      <c r="D18" s="8" t="s">
        <v>139</v>
      </c>
      <c r="E18" s="8" t="s">
        <v>28</v>
      </c>
      <c r="F18" s="9" t="s">
        <v>15</v>
      </c>
      <c r="G18" s="10">
        <v>6027</v>
      </c>
      <c r="H18" s="11">
        <v>3016</v>
      </c>
      <c r="I18" s="12">
        <v>1</v>
      </c>
      <c r="J18" s="13" t="s">
        <v>187</v>
      </c>
      <c r="K18" s="10">
        <f t="shared" si="6"/>
        <v>9043</v>
      </c>
      <c r="L18" s="13" t="s">
        <v>187</v>
      </c>
      <c r="M18" s="25">
        <v>250</v>
      </c>
      <c r="N18" s="26">
        <v>2</v>
      </c>
      <c r="O18" s="16" t="s">
        <v>165</v>
      </c>
      <c r="P18" s="16" t="s">
        <v>158</v>
      </c>
      <c r="Q18" s="17">
        <v>0.95199999999999996</v>
      </c>
      <c r="R18" s="17">
        <f t="shared" si="12"/>
        <v>4.8000000000000043E-2</v>
      </c>
      <c r="S18" s="33"/>
      <c r="T18" s="33"/>
      <c r="U18" s="31" t="s">
        <v>169</v>
      </c>
      <c r="V18" s="1">
        <f t="shared" si="10"/>
        <v>0.57744870400000003</v>
      </c>
      <c r="AP18" s="41">
        <v>44033</v>
      </c>
      <c r="BK18" s="52">
        <v>0.58211687767200004</v>
      </c>
      <c r="BO18" s="52">
        <v>0.57744870400000003</v>
      </c>
      <c r="CN18" s="1">
        <f t="shared" si="7"/>
        <v>3</v>
      </c>
      <c r="CO18" s="1">
        <f t="shared" si="2"/>
        <v>2</v>
      </c>
      <c r="CP18" s="74">
        <f t="shared" si="3"/>
        <v>0</v>
      </c>
      <c r="CQ18" s="74">
        <f t="shared" si="9"/>
        <v>1</v>
      </c>
      <c r="CS18" s="1" t="str">
        <f t="shared" si="13"/>
        <v/>
      </c>
    </row>
    <row r="19" spans="2:97" ht="13.2" customHeight="1">
      <c r="B19" s="42" t="s">
        <v>289</v>
      </c>
      <c r="C19" s="8" t="s">
        <v>17</v>
      </c>
      <c r="D19" s="8" t="s">
        <v>139</v>
      </c>
      <c r="E19" s="8" t="s">
        <v>28</v>
      </c>
      <c r="F19" s="9" t="s">
        <v>15</v>
      </c>
      <c r="G19" s="10">
        <v>6027</v>
      </c>
      <c r="H19" s="11">
        <v>3016</v>
      </c>
      <c r="I19" s="12">
        <v>1</v>
      </c>
      <c r="J19" s="13" t="s">
        <v>187</v>
      </c>
      <c r="K19" s="10">
        <f t="shared" si="6"/>
        <v>9043</v>
      </c>
      <c r="L19" s="24" t="s">
        <v>188</v>
      </c>
      <c r="M19" s="14">
        <v>250</v>
      </c>
      <c r="N19" s="15">
        <v>2</v>
      </c>
      <c r="O19" s="16" t="s">
        <v>159</v>
      </c>
      <c r="P19" s="16" t="s">
        <v>160</v>
      </c>
      <c r="Q19" s="17">
        <v>0.97099999999999997</v>
      </c>
      <c r="R19" s="17">
        <f>1-Q19</f>
        <v>2.9000000000000026E-2</v>
      </c>
      <c r="S19" s="33"/>
      <c r="T19" s="33"/>
      <c r="U19" s="31" t="s">
        <v>169</v>
      </c>
      <c r="V19" s="1">
        <f t="shared" si="10"/>
        <v>0.35584857256399999</v>
      </c>
      <c r="AP19" s="41">
        <v>44033</v>
      </c>
      <c r="BK19" s="52">
        <v>0.35584857256399999</v>
      </c>
      <c r="BO19" s="52">
        <v>0.36739700799999997</v>
      </c>
      <c r="CN19" s="1">
        <f t="shared" si="7"/>
        <v>3</v>
      </c>
      <c r="CO19" s="1">
        <f t="shared" si="2"/>
        <v>2</v>
      </c>
      <c r="CP19" s="74">
        <f t="shared" si="3"/>
        <v>0</v>
      </c>
      <c r="CQ19" s="74">
        <f t="shared" si="9"/>
        <v>1</v>
      </c>
      <c r="CS19" s="1" t="str">
        <f t="shared" si="13"/>
        <v/>
      </c>
    </row>
    <row r="20" spans="2:97" ht="13.2" customHeight="1">
      <c r="B20" s="42" t="s">
        <v>290</v>
      </c>
      <c r="C20" s="8" t="s">
        <v>18</v>
      </c>
      <c r="D20" s="8" t="s">
        <v>193</v>
      </c>
      <c r="E20" s="8" t="s">
        <v>28</v>
      </c>
      <c r="F20" s="9" t="s">
        <v>15</v>
      </c>
      <c r="G20" s="10">
        <v>6027</v>
      </c>
      <c r="H20" s="11">
        <v>3016</v>
      </c>
      <c r="I20" s="12">
        <v>1</v>
      </c>
      <c r="J20" s="13" t="s">
        <v>187</v>
      </c>
      <c r="K20" s="10">
        <f t="shared" si="6"/>
        <v>9043</v>
      </c>
      <c r="L20" s="24" t="s">
        <v>187</v>
      </c>
      <c r="M20" s="14"/>
      <c r="N20" s="15">
        <v>1</v>
      </c>
      <c r="O20" s="16"/>
      <c r="P20" s="16"/>
      <c r="Q20" s="16"/>
      <c r="R20" s="16"/>
      <c r="S20" s="33"/>
      <c r="T20" s="33"/>
      <c r="U20" s="18" t="s">
        <v>211</v>
      </c>
      <c r="V20" s="1">
        <f t="shared" si="10"/>
        <v>1.1800699240358394</v>
      </c>
      <c r="CG20" s="52">
        <v>1.6159604999999999</v>
      </c>
      <c r="CH20" s="2" t="s">
        <v>169</v>
      </c>
      <c r="CI20" s="52">
        <v>1.4006993832454324</v>
      </c>
      <c r="CJ20" s="52">
        <v>1.1800699240358394</v>
      </c>
      <c r="CK20" s="52"/>
      <c r="CL20" s="41"/>
      <c r="CM20" s="41"/>
      <c r="CN20" s="1">
        <f t="shared" si="7"/>
        <v>3</v>
      </c>
      <c r="CO20" s="1">
        <f t="shared" si="2"/>
        <v>3</v>
      </c>
      <c r="CP20" s="74">
        <f t="shared" si="3"/>
        <v>0</v>
      </c>
      <c r="CQ20" s="74">
        <f t="shared" si="9"/>
        <v>0</v>
      </c>
      <c r="CS20" s="1" t="str">
        <f t="shared" si="13"/>
        <v/>
      </c>
    </row>
    <row r="21" spans="2:97" ht="13.2" customHeight="1">
      <c r="B21" s="42" t="s">
        <v>291</v>
      </c>
      <c r="C21" s="8" t="s">
        <v>19</v>
      </c>
      <c r="D21" s="8" t="s">
        <v>193</v>
      </c>
      <c r="E21" s="8" t="s">
        <v>28</v>
      </c>
      <c r="F21" s="9" t="s">
        <v>15</v>
      </c>
      <c r="G21" s="10">
        <v>6027</v>
      </c>
      <c r="H21" s="11">
        <v>3016</v>
      </c>
      <c r="I21" s="12">
        <v>1</v>
      </c>
      <c r="J21" s="13" t="s">
        <v>187</v>
      </c>
      <c r="K21" s="10">
        <f t="shared" si="6"/>
        <v>9043</v>
      </c>
      <c r="L21" s="24" t="s">
        <v>188</v>
      </c>
      <c r="M21" s="14"/>
      <c r="N21" s="15">
        <v>1</v>
      </c>
      <c r="O21" s="16"/>
      <c r="P21" s="16"/>
      <c r="Q21" s="16"/>
      <c r="R21" s="16"/>
      <c r="S21" s="33"/>
      <c r="T21" s="33"/>
      <c r="U21" s="31" t="s">
        <v>169</v>
      </c>
      <c r="V21" s="1">
        <f t="shared" si="10"/>
        <v>1.1747507148422283</v>
      </c>
      <c r="CG21" s="2" t="s">
        <v>169</v>
      </c>
      <c r="CH21" s="52">
        <v>2.255484</v>
      </c>
      <c r="CI21" s="52">
        <v>1.397948234666667</v>
      </c>
      <c r="CJ21" s="52">
        <v>1.1747507148422283</v>
      </c>
      <c r="CK21" s="52"/>
      <c r="CL21" s="41"/>
      <c r="CM21" s="41"/>
      <c r="CN21" s="1">
        <f t="shared" si="7"/>
        <v>3</v>
      </c>
      <c r="CO21" s="1">
        <f t="shared" si="2"/>
        <v>3</v>
      </c>
      <c r="CP21" s="74">
        <f t="shared" si="3"/>
        <v>0</v>
      </c>
      <c r="CQ21" s="74">
        <f t="shared" si="9"/>
        <v>0</v>
      </c>
      <c r="CS21" s="1" t="str">
        <f t="shared" si="13"/>
        <v/>
      </c>
    </row>
    <row r="22" spans="2:97" ht="13.2" customHeight="1">
      <c r="B22" s="42" t="s">
        <v>292</v>
      </c>
      <c r="C22" s="8" t="s">
        <v>20</v>
      </c>
      <c r="D22" s="8" t="s">
        <v>193</v>
      </c>
      <c r="E22" s="8" t="s">
        <v>28</v>
      </c>
      <c r="F22" s="9" t="s">
        <v>15</v>
      </c>
      <c r="G22" s="10">
        <v>6027</v>
      </c>
      <c r="H22" s="11">
        <v>3016</v>
      </c>
      <c r="I22" s="12">
        <v>1</v>
      </c>
      <c r="J22" s="13" t="s">
        <v>187</v>
      </c>
      <c r="K22" s="10">
        <f t="shared" si="6"/>
        <v>9043</v>
      </c>
      <c r="L22" s="24" t="s">
        <v>188</v>
      </c>
      <c r="M22" s="14"/>
      <c r="N22" s="15">
        <v>1</v>
      </c>
      <c r="O22" s="16"/>
      <c r="P22" s="16"/>
      <c r="Q22" s="16"/>
      <c r="R22" s="16"/>
      <c r="S22" s="33"/>
      <c r="T22" s="33"/>
      <c r="U22" s="31" t="s">
        <v>169</v>
      </c>
      <c r="V22" s="1">
        <f t="shared" si="10"/>
        <v>0.95134392871055717</v>
      </c>
      <c r="CG22" s="52">
        <v>1.3030710000000001</v>
      </c>
      <c r="CH22" s="2" t="s">
        <v>169</v>
      </c>
      <c r="CI22" s="52">
        <v>1.2244865142920089</v>
      </c>
      <c r="CJ22" s="52">
        <v>0.95134392871055717</v>
      </c>
      <c r="CK22" s="52"/>
      <c r="CL22" s="41"/>
      <c r="CM22" s="41"/>
      <c r="CN22" s="1">
        <f t="shared" si="7"/>
        <v>3</v>
      </c>
      <c r="CO22" s="1">
        <f t="shared" si="2"/>
        <v>3</v>
      </c>
      <c r="CP22" s="74">
        <f t="shared" si="3"/>
        <v>0</v>
      </c>
      <c r="CQ22" s="74">
        <f t="shared" si="9"/>
        <v>0</v>
      </c>
      <c r="CS22" s="1" t="str">
        <f t="shared" si="13"/>
        <v/>
      </c>
    </row>
    <row r="23" spans="2:97" ht="13.2" customHeight="1">
      <c r="B23" s="42" t="s">
        <v>293</v>
      </c>
      <c r="C23" s="8" t="s">
        <v>21</v>
      </c>
      <c r="D23" s="8" t="s">
        <v>139</v>
      </c>
      <c r="E23" s="8" t="s">
        <v>28</v>
      </c>
      <c r="F23" s="9" t="s">
        <v>15</v>
      </c>
      <c r="G23" s="10">
        <v>6027</v>
      </c>
      <c r="H23" s="11">
        <v>3016</v>
      </c>
      <c r="I23" s="12">
        <v>1</v>
      </c>
      <c r="J23" s="13" t="s">
        <v>187</v>
      </c>
      <c r="K23" s="10">
        <f t="shared" si="6"/>
        <v>9043</v>
      </c>
      <c r="L23" s="13" t="s">
        <v>187</v>
      </c>
      <c r="M23" s="14">
        <v>150</v>
      </c>
      <c r="N23" s="15">
        <v>2</v>
      </c>
      <c r="O23" s="16" t="s">
        <v>159</v>
      </c>
      <c r="P23" s="16" t="s">
        <v>160</v>
      </c>
      <c r="Q23" s="17">
        <v>0.97099999999999997</v>
      </c>
      <c r="R23" s="17">
        <f>1-Q23</f>
        <v>2.9000000000000026E-2</v>
      </c>
      <c r="S23" s="33"/>
      <c r="T23" s="33"/>
      <c r="U23" s="31" t="s">
        <v>169</v>
      </c>
      <c r="V23" s="1">
        <f t="shared" si="10"/>
        <v>0.14383411599999998</v>
      </c>
      <c r="AO23" s="41">
        <v>44046</v>
      </c>
      <c r="AP23" s="41">
        <v>44033</v>
      </c>
      <c r="BO23" s="52">
        <v>0.14383411599999998</v>
      </c>
      <c r="CN23" s="1">
        <f t="shared" si="7"/>
        <v>3</v>
      </c>
      <c r="CO23" s="1">
        <f t="shared" si="2"/>
        <v>1</v>
      </c>
      <c r="CP23" s="74">
        <f t="shared" si="3"/>
        <v>0</v>
      </c>
      <c r="CQ23" s="74">
        <f t="shared" si="9"/>
        <v>2</v>
      </c>
      <c r="CS23" s="1" t="str">
        <f t="shared" si="13"/>
        <v/>
      </c>
    </row>
    <row r="24" spans="2:97" ht="13.2" customHeight="1">
      <c r="B24" s="42" t="s">
        <v>294</v>
      </c>
      <c r="C24" s="8" t="s">
        <v>22</v>
      </c>
      <c r="D24" s="8" t="s">
        <v>139</v>
      </c>
      <c r="E24" s="8" t="s">
        <v>28</v>
      </c>
      <c r="F24" s="9" t="s">
        <v>23</v>
      </c>
      <c r="G24" s="10">
        <v>6027</v>
      </c>
      <c r="H24" s="11">
        <v>3016</v>
      </c>
      <c r="I24" s="12">
        <v>1</v>
      </c>
      <c r="J24" s="13" t="s">
        <v>187</v>
      </c>
      <c r="K24" s="10">
        <f t="shared" si="6"/>
        <v>9043</v>
      </c>
      <c r="L24" s="13" t="s">
        <v>187</v>
      </c>
      <c r="M24" s="14">
        <v>450</v>
      </c>
      <c r="N24" s="15">
        <v>2</v>
      </c>
      <c r="O24" s="16" t="s">
        <v>163</v>
      </c>
      <c r="P24" s="16" t="s">
        <v>168</v>
      </c>
      <c r="Q24" s="17">
        <v>0.99</v>
      </c>
      <c r="R24" s="17">
        <f>1-Q24</f>
        <v>1.0000000000000009E-2</v>
      </c>
      <c r="S24" s="33"/>
      <c r="T24" s="33"/>
      <c r="U24" s="31" t="s">
        <v>169</v>
      </c>
      <c r="V24" s="1">
        <f t="shared" si="10"/>
        <v>1.2765460000000002</v>
      </c>
      <c r="AF24" s="41">
        <v>44033</v>
      </c>
      <c r="AG24" s="41">
        <f>AF24</f>
        <v>44033</v>
      </c>
      <c r="AK24" s="87" t="s">
        <v>436</v>
      </c>
      <c r="AL24" s="87" t="s">
        <v>436</v>
      </c>
      <c r="AM24" s="52">
        <v>1.927071923</v>
      </c>
      <c r="AP24" s="41">
        <v>44033</v>
      </c>
      <c r="BK24" s="52">
        <v>1.2765460000000002</v>
      </c>
      <c r="BO24" s="52">
        <v>1.493784</v>
      </c>
      <c r="CE24" s="75">
        <v>44036</v>
      </c>
      <c r="CF24" s="75">
        <v>44036</v>
      </c>
      <c r="CG24" s="75"/>
      <c r="CH24" s="41"/>
      <c r="CI24" s="41"/>
      <c r="CJ24" s="41"/>
      <c r="CK24" s="41"/>
      <c r="CL24" s="41"/>
      <c r="CM24" s="41"/>
      <c r="CN24" s="1">
        <f t="shared" si="7"/>
        <v>10</v>
      </c>
      <c r="CO24" s="1">
        <f t="shared" si="2"/>
        <v>3</v>
      </c>
      <c r="CP24" s="74">
        <f t="shared" si="3"/>
        <v>2</v>
      </c>
      <c r="CQ24" s="74">
        <f t="shared" si="9"/>
        <v>5</v>
      </c>
      <c r="CS24" s="1" t="str">
        <f t="shared" si="13"/>
        <v/>
      </c>
    </row>
    <row r="25" spans="2:97" ht="13.2" customHeight="1">
      <c r="B25" s="42" t="s">
        <v>295</v>
      </c>
      <c r="C25" s="8" t="s">
        <v>24</v>
      </c>
      <c r="D25" s="8" t="s">
        <v>139</v>
      </c>
      <c r="E25" s="8" t="s">
        <v>196</v>
      </c>
      <c r="F25" s="9" t="s">
        <v>23</v>
      </c>
      <c r="G25" s="10">
        <v>6027</v>
      </c>
      <c r="H25" s="11">
        <v>3016</v>
      </c>
      <c r="I25" s="12">
        <v>1</v>
      </c>
      <c r="J25" s="13" t="s">
        <v>187</v>
      </c>
      <c r="K25" s="10">
        <f t="shared" si="6"/>
        <v>9043</v>
      </c>
      <c r="L25" s="13" t="s">
        <v>187</v>
      </c>
      <c r="M25" s="14">
        <v>250</v>
      </c>
      <c r="N25" s="15">
        <v>2</v>
      </c>
      <c r="O25" s="16" t="s">
        <v>163</v>
      </c>
      <c r="P25" s="16" t="s">
        <v>164</v>
      </c>
      <c r="Q25" s="17">
        <v>0.99</v>
      </c>
      <c r="R25" s="17">
        <f>1-Q25</f>
        <v>1.0000000000000009E-2</v>
      </c>
      <c r="S25" s="33"/>
      <c r="T25" s="33"/>
      <c r="U25" s="31" t="s">
        <v>169</v>
      </c>
      <c r="V25" s="1">
        <f t="shared" si="10"/>
        <v>0.70157187499999996</v>
      </c>
      <c r="AK25" s="87" t="s">
        <v>436</v>
      </c>
      <c r="AL25" s="87" t="s">
        <v>436</v>
      </c>
      <c r="AP25" s="41">
        <v>44033</v>
      </c>
      <c r="BK25" s="52">
        <v>0.70157187499999996</v>
      </c>
      <c r="BO25" s="52">
        <v>0.80612799999999996</v>
      </c>
      <c r="CN25" s="1">
        <f t="shared" si="7"/>
        <v>5</v>
      </c>
      <c r="CO25" s="1">
        <f t="shared" si="2"/>
        <v>2</v>
      </c>
      <c r="CP25" s="74">
        <f t="shared" si="3"/>
        <v>2</v>
      </c>
      <c r="CQ25" s="74">
        <f t="shared" si="9"/>
        <v>1</v>
      </c>
      <c r="CS25" s="1" t="str">
        <f t="shared" si="13"/>
        <v/>
      </c>
    </row>
    <row r="26" spans="2:97" ht="13.2" customHeight="1">
      <c r="B26" s="42" t="s">
        <v>296</v>
      </c>
      <c r="C26" s="8" t="s">
        <v>25</v>
      </c>
      <c r="D26" s="8" t="s">
        <v>139</v>
      </c>
      <c r="E26" s="8" t="s">
        <v>196</v>
      </c>
      <c r="F26" s="9" t="s">
        <v>23</v>
      </c>
      <c r="G26" s="10">
        <v>6027</v>
      </c>
      <c r="H26" s="11">
        <v>3016</v>
      </c>
      <c r="I26" s="12">
        <v>1</v>
      </c>
      <c r="J26" s="13" t="s">
        <v>187</v>
      </c>
      <c r="K26" s="10">
        <f t="shared" si="6"/>
        <v>9043</v>
      </c>
      <c r="L26" s="13" t="s">
        <v>187</v>
      </c>
      <c r="M26" s="14">
        <v>250</v>
      </c>
      <c r="N26" s="15">
        <v>2</v>
      </c>
      <c r="O26" s="16" t="s">
        <v>162</v>
      </c>
      <c r="P26" s="16" t="s">
        <v>160</v>
      </c>
      <c r="Q26" s="17">
        <v>0.97099999999999997</v>
      </c>
      <c r="R26" s="17">
        <f t="shared" ref="R26:R27" si="14">1-Q26</f>
        <v>2.9000000000000026E-2</v>
      </c>
      <c r="S26" s="33"/>
      <c r="T26" s="33"/>
      <c r="U26" s="18" t="s">
        <v>210</v>
      </c>
      <c r="V26" s="1">
        <f t="shared" si="10"/>
        <v>0.58160483200000002</v>
      </c>
      <c r="AK26" s="2" t="s">
        <v>169</v>
      </c>
      <c r="AL26" s="52">
        <v>0.69168000000000007</v>
      </c>
      <c r="AP26" s="41">
        <v>44033</v>
      </c>
      <c r="BK26" s="41">
        <v>44033</v>
      </c>
      <c r="BO26" s="52">
        <v>0.58160483200000002</v>
      </c>
      <c r="CN26" s="1">
        <f t="shared" si="7"/>
        <v>4</v>
      </c>
      <c r="CO26" s="1">
        <f t="shared" si="2"/>
        <v>2</v>
      </c>
      <c r="CP26" s="74">
        <f t="shared" si="3"/>
        <v>0</v>
      </c>
      <c r="CQ26" s="74">
        <f t="shared" si="9"/>
        <v>2</v>
      </c>
      <c r="CS26" s="1" t="str">
        <f t="shared" si="13"/>
        <v/>
      </c>
    </row>
    <row r="27" spans="2:97" ht="13.2" customHeight="1">
      <c r="B27" s="42" t="s">
        <v>297</v>
      </c>
      <c r="C27" s="8" t="s">
        <v>26</v>
      </c>
      <c r="D27" s="8" t="s">
        <v>139</v>
      </c>
      <c r="E27" s="8" t="s">
        <v>196</v>
      </c>
      <c r="F27" s="9" t="s">
        <v>23</v>
      </c>
      <c r="G27" s="10">
        <v>6027</v>
      </c>
      <c r="H27" s="11">
        <v>3016</v>
      </c>
      <c r="I27" s="12">
        <v>1</v>
      </c>
      <c r="J27" s="13" t="s">
        <v>187</v>
      </c>
      <c r="K27" s="10">
        <f t="shared" si="6"/>
        <v>9043</v>
      </c>
      <c r="L27" s="13" t="s">
        <v>187</v>
      </c>
      <c r="M27" s="14">
        <v>150</v>
      </c>
      <c r="N27" s="15">
        <v>4</v>
      </c>
      <c r="O27" s="16" t="s">
        <v>162</v>
      </c>
      <c r="P27" s="16" t="s">
        <v>160</v>
      </c>
      <c r="Q27" s="17">
        <v>0.97099999999999997</v>
      </c>
      <c r="R27" s="17">
        <f t="shared" si="14"/>
        <v>2.9000000000000026E-2</v>
      </c>
      <c r="S27" s="33"/>
      <c r="T27" s="33"/>
      <c r="U27" s="31" t="s">
        <v>169</v>
      </c>
      <c r="V27" s="1">
        <f t="shared" si="10"/>
        <v>8.1974543999999996E-2</v>
      </c>
      <c r="AO27" s="41">
        <v>44046</v>
      </c>
      <c r="AP27" s="41">
        <v>44033</v>
      </c>
      <c r="BO27" s="52">
        <v>8.1974543999999996E-2</v>
      </c>
      <c r="CN27" s="1">
        <f t="shared" si="7"/>
        <v>3</v>
      </c>
      <c r="CO27" s="1">
        <f t="shared" si="2"/>
        <v>1</v>
      </c>
      <c r="CP27" s="74">
        <f t="shared" si="3"/>
        <v>0</v>
      </c>
      <c r="CQ27" s="74">
        <f t="shared" si="9"/>
        <v>2</v>
      </c>
      <c r="CS27" s="1" t="str">
        <f t="shared" si="13"/>
        <v/>
      </c>
    </row>
    <row r="28" spans="2:97" ht="13.2" customHeight="1">
      <c r="B28" s="42" t="s">
        <v>298</v>
      </c>
      <c r="C28" s="8" t="s">
        <v>27</v>
      </c>
      <c r="D28" s="8" t="s">
        <v>139</v>
      </c>
      <c r="E28" s="8" t="s">
        <v>29</v>
      </c>
      <c r="F28" s="9"/>
      <c r="G28" s="10">
        <v>6027</v>
      </c>
      <c r="H28" s="11">
        <v>3016</v>
      </c>
      <c r="I28" s="12">
        <v>1</v>
      </c>
      <c r="J28" s="13" t="s">
        <v>187</v>
      </c>
      <c r="K28" s="10">
        <f t="shared" si="6"/>
        <v>9043</v>
      </c>
      <c r="L28" s="13" t="s">
        <v>187</v>
      </c>
      <c r="M28" s="14">
        <v>650</v>
      </c>
      <c r="N28" s="15">
        <v>1</v>
      </c>
      <c r="O28" s="16" t="s">
        <v>159</v>
      </c>
      <c r="P28" s="16" t="s">
        <v>160</v>
      </c>
      <c r="Q28" s="17">
        <v>0.97099999999999997</v>
      </c>
      <c r="R28" s="17">
        <f t="shared" ref="R28:R43" si="15">1-Q28</f>
        <v>2.9000000000000026E-2</v>
      </c>
      <c r="S28" s="33"/>
      <c r="T28" s="33"/>
      <c r="U28" s="31" t="s">
        <v>169</v>
      </c>
      <c r="V28" s="1">
        <f t="shared" si="10"/>
        <v>3.5972013237576004</v>
      </c>
      <c r="AF28" s="41">
        <v>44033</v>
      </c>
      <c r="AG28" s="41">
        <f t="shared" ref="AG28:AG31" si="16">AF28</f>
        <v>44033</v>
      </c>
      <c r="AM28" s="52">
        <v>3.5972013237576004</v>
      </c>
      <c r="AP28" s="41">
        <v>44033</v>
      </c>
      <c r="CE28" s="2" t="s">
        <v>169</v>
      </c>
      <c r="CF28" s="75">
        <v>3.7598269869208978</v>
      </c>
      <c r="CG28" s="75"/>
      <c r="CH28" s="41"/>
      <c r="CI28" s="41"/>
      <c r="CJ28" s="41"/>
      <c r="CK28" s="41"/>
      <c r="CL28" s="41"/>
      <c r="CM28" s="41"/>
      <c r="CN28" s="1">
        <f t="shared" si="7"/>
        <v>5</v>
      </c>
      <c r="CO28" s="1">
        <f t="shared" si="2"/>
        <v>2</v>
      </c>
      <c r="CP28" s="74">
        <f t="shared" si="3"/>
        <v>0</v>
      </c>
      <c r="CQ28" s="74">
        <f t="shared" si="9"/>
        <v>3</v>
      </c>
      <c r="CS28" s="1" t="str">
        <f t="shared" si="13"/>
        <v/>
      </c>
    </row>
    <row r="29" spans="2:97" ht="13.2" customHeight="1">
      <c r="B29" s="42" t="s">
        <v>299</v>
      </c>
      <c r="C29" s="8" t="s">
        <v>30</v>
      </c>
      <c r="D29" s="8" t="s">
        <v>139</v>
      </c>
      <c r="E29" s="8" t="s">
        <v>29</v>
      </c>
      <c r="F29" s="9"/>
      <c r="G29" s="10">
        <v>6027</v>
      </c>
      <c r="H29" s="11">
        <v>3016</v>
      </c>
      <c r="I29" s="12">
        <v>1</v>
      </c>
      <c r="J29" s="13" t="s">
        <v>187</v>
      </c>
      <c r="K29" s="10">
        <f t="shared" si="6"/>
        <v>9043</v>
      </c>
      <c r="L29" s="13" t="s">
        <v>187</v>
      </c>
      <c r="M29" s="14">
        <v>650</v>
      </c>
      <c r="N29" s="15">
        <v>1</v>
      </c>
      <c r="O29" s="16" t="s">
        <v>159</v>
      </c>
      <c r="P29" s="16" t="s">
        <v>160</v>
      </c>
      <c r="Q29" s="17">
        <v>0.97099999999999997</v>
      </c>
      <c r="R29" s="17">
        <f t="shared" si="15"/>
        <v>2.9000000000000026E-2</v>
      </c>
      <c r="S29" s="33"/>
      <c r="T29" s="33"/>
      <c r="U29" s="31" t="s">
        <v>169</v>
      </c>
      <c r="V29" s="1">
        <f t="shared" si="10"/>
        <v>4.246891396824596</v>
      </c>
      <c r="AF29" s="41">
        <v>44033</v>
      </c>
      <c r="AG29" s="41">
        <f t="shared" si="16"/>
        <v>44033</v>
      </c>
      <c r="AM29" s="41">
        <v>44033</v>
      </c>
      <c r="AP29" s="41">
        <v>44033</v>
      </c>
      <c r="CE29" s="2" t="s">
        <v>169</v>
      </c>
      <c r="CF29" s="75">
        <v>4.246891396824596</v>
      </c>
      <c r="CG29" s="75"/>
      <c r="CH29" s="41"/>
      <c r="CI29" s="41"/>
      <c r="CJ29" s="41"/>
      <c r="CK29" s="41"/>
      <c r="CL29" s="41"/>
      <c r="CM29" s="41"/>
      <c r="CN29" s="1">
        <f t="shared" si="7"/>
        <v>5</v>
      </c>
      <c r="CO29" s="1">
        <f t="shared" si="2"/>
        <v>1</v>
      </c>
      <c r="CP29" s="74">
        <f t="shared" si="3"/>
        <v>0</v>
      </c>
      <c r="CQ29" s="74">
        <f t="shared" si="9"/>
        <v>4</v>
      </c>
      <c r="CS29" s="1" t="str">
        <f t="shared" si="13"/>
        <v/>
      </c>
    </row>
    <row r="30" spans="2:97" ht="13.2" customHeight="1">
      <c r="B30" s="42" t="s">
        <v>300</v>
      </c>
      <c r="C30" s="8" t="s">
        <v>32</v>
      </c>
      <c r="D30" s="8" t="s">
        <v>139</v>
      </c>
      <c r="E30" s="8" t="s">
        <v>29</v>
      </c>
      <c r="F30" s="9"/>
      <c r="G30" s="10">
        <v>6027</v>
      </c>
      <c r="H30" s="11">
        <v>3016</v>
      </c>
      <c r="I30" s="12">
        <v>1</v>
      </c>
      <c r="J30" s="13" t="s">
        <v>187</v>
      </c>
      <c r="K30" s="10">
        <f t="shared" si="6"/>
        <v>9043</v>
      </c>
      <c r="L30" s="13" t="s">
        <v>187</v>
      </c>
      <c r="M30" s="14">
        <v>300</v>
      </c>
      <c r="N30" s="15">
        <v>1</v>
      </c>
      <c r="O30" s="16" t="s">
        <v>166</v>
      </c>
      <c r="P30" s="16" t="s">
        <v>167</v>
      </c>
      <c r="Q30" s="17">
        <v>0.97099999999999997</v>
      </c>
      <c r="R30" s="17">
        <f t="shared" si="15"/>
        <v>2.9000000000000026E-2</v>
      </c>
      <c r="S30" s="33"/>
      <c r="T30" s="33"/>
      <c r="U30" s="31" t="s">
        <v>169</v>
      </c>
      <c r="V30" s="1">
        <f t="shared" si="10"/>
        <v>1.4324533719999999</v>
      </c>
      <c r="AF30" s="41">
        <v>44033</v>
      </c>
      <c r="AG30" s="41">
        <f t="shared" si="16"/>
        <v>44033</v>
      </c>
      <c r="AK30" s="87" t="s">
        <v>436</v>
      </c>
      <c r="AL30" s="87" t="s">
        <v>436</v>
      </c>
      <c r="AP30" s="41">
        <v>44033</v>
      </c>
      <c r="BK30" s="52">
        <v>1.54449260934</v>
      </c>
      <c r="BO30" s="52">
        <v>1.4324533719999999</v>
      </c>
      <c r="CN30" s="1">
        <f t="shared" si="7"/>
        <v>7</v>
      </c>
      <c r="CO30" s="1">
        <f t="shared" si="2"/>
        <v>2</v>
      </c>
      <c r="CP30" s="74">
        <f t="shared" si="3"/>
        <v>2</v>
      </c>
      <c r="CQ30" s="74">
        <f t="shared" si="9"/>
        <v>3</v>
      </c>
      <c r="CS30" s="1" t="str">
        <f t="shared" si="13"/>
        <v/>
      </c>
    </row>
    <row r="31" spans="2:97" ht="13.2" customHeight="1">
      <c r="B31" s="42" t="s">
        <v>301</v>
      </c>
      <c r="C31" s="8" t="s">
        <v>33</v>
      </c>
      <c r="D31" s="8" t="s">
        <v>139</v>
      </c>
      <c r="E31" s="8" t="s">
        <v>29</v>
      </c>
      <c r="F31" s="9"/>
      <c r="G31" s="10">
        <v>6027</v>
      </c>
      <c r="H31" s="11">
        <v>3016</v>
      </c>
      <c r="I31" s="12">
        <v>1</v>
      </c>
      <c r="J31" s="13" t="s">
        <v>188</v>
      </c>
      <c r="K31" s="10">
        <f t="shared" si="6"/>
        <v>9043</v>
      </c>
      <c r="L31" s="24" t="s">
        <v>188</v>
      </c>
      <c r="M31" s="14">
        <v>1300</v>
      </c>
      <c r="N31" s="15">
        <v>2</v>
      </c>
      <c r="O31" s="16" t="s">
        <v>159</v>
      </c>
      <c r="P31" s="16" t="s">
        <v>160</v>
      </c>
      <c r="Q31" s="17">
        <v>0.97099999999999997</v>
      </c>
      <c r="R31" s="17">
        <f t="shared" si="15"/>
        <v>2.9000000000000026E-2</v>
      </c>
      <c r="S31" s="33"/>
      <c r="T31" s="33"/>
      <c r="U31" s="18" t="s">
        <v>209</v>
      </c>
      <c r="V31" s="1">
        <f t="shared" si="10"/>
        <v>2.0717300281938327</v>
      </c>
      <c r="AD31" s="52">
        <v>2.0717300281938327</v>
      </c>
      <c r="AE31" s="52">
        <v>2.2667002504160547</v>
      </c>
      <c r="AF31" s="41">
        <v>44033</v>
      </c>
      <c r="AG31" s="41">
        <f t="shared" si="16"/>
        <v>44033</v>
      </c>
      <c r="AM31" s="41">
        <v>44033</v>
      </c>
      <c r="CE31" s="75">
        <v>2.0899564598975044</v>
      </c>
      <c r="CF31" s="2" t="s">
        <v>169</v>
      </c>
      <c r="CG31" s="75"/>
      <c r="CH31" s="41"/>
      <c r="CI31" s="41"/>
      <c r="CJ31" s="41"/>
      <c r="CK31" s="41"/>
      <c r="CL31" s="41"/>
      <c r="CM31" s="41"/>
      <c r="CN31" s="1">
        <f t="shared" si="7"/>
        <v>6</v>
      </c>
      <c r="CO31" s="1">
        <f t="shared" si="2"/>
        <v>3</v>
      </c>
      <c r="CP31" s="74">
        <f t="shared" si="3"/>
        <v>0</v>
      </c>
      <c r="CQ31" s="74">
        <f t="shared" si="9"/>
        <v>3</v>
      </c>
      <c r="CS31" s="1" t="str">
        <f t="shared" si="13"/>
        <v/>
      </c>
    </row>
    <row r="32" spans="2:97" ht="13.2" customHeight="1">
      <c r="B32" s="42" t="s">
        <v>302</v>
      </c>
      <c r="C32" s="8" t="s">
        <v>34</v>
      </c>
      <c r="D32" s="8" t="s">
        <v>139</v>
      </c>
      <c r="E32" s="8" t="s">
        <v>29</v>
      </c>
      <c r="F32" s="9" t="s">
        <v>35</v>
      </c>
      <c r="G32" s="10">
        <v>6027</v>
      </c>
      <c r="H32" s="11">
        <v>3016</v>
      </c>
      <c r="I32" s="12">
        <v>1</v>
      </c>
      <c r="J32" s="13" t="s">
        <v>187</v>
      </c>
      <c r="K32" s="10">
        <f t="shared" si="6"/>
        <v>9043</v>
      </c>
      <c r="L32" s="13" t="s">
        <v>187</v>
      </c>
      <c r="M32" s="14">
        <v>150</v>
      </c>
      <c r="N32" s="15">
        <v>2</v>
      </c>
      <c r="O32" s="16" t="s">
        <v>165</v>
      </c>
      <c r="P32" s="16" t="s">
        <v>170</v>
      </c>
      <c r="Q32" s="17">
        <v>0.95199999999999996</v>
      </c>
      <c r="R32" s="17">
        <f t="shared" si="15"/>
        <v>4.8000000000000043E-2</v>
      </c>
      <c r="S32" s="33"/>
      <c r="T32" s="33"/>
      <c r="U32" s="31" t="s">
        <v>169</v>
      </c>
      <c r="V32" s="1">
        <f t="shared" si="10"/>
        <v>0.19030971599999999</v>
      </c>
      <c r="AO32" s="41">
        <v>44046</v>
      </c>
      <c r="AP32" s="41">
        <v>44033</v>
      </c>
      <c r="BK32" s="41">
        <v>44036</v>
      </c>
      <c r="BO32" s="52">
        <v>0.19030971599999999</v>
      </c>
      <c r="CN32" s="1">
        <f t="shared" si="7"/>
        <v>4</v>
      </c>
      <c r="CO32" s="1">
        <f t="shared" si="2"/>
        <v>1</v>
      </c>
      <c r="CP32" s="74">
        <f t="shared" si="3"/>
        <v>0</v>
      </c>
      <c r="CQ32" s="74">
        <f t="shared" si="9"/>
        <v>3</v>
      </c>
      <c r="CS32" s="1" t="str">
        <f t="shared" si="13"/>
        <v/>
      </c>
    </row>
    <row r="33" spans="2:97" ht="13.2" customHeight="1">
      <c r="B33" s="42" t="s">
        <v>303</v>
      </c>
      <c r="C33" s="8" t="s">
        <v>36</v>
      </c>
      <c r="D33" s="8" t="s">
        <v>139</v>
      </c>
      <c r="E33" s="8" t="s">
        <v>29</v>
      </c>
      <c r="F33" s="9" t="s">
        <v>35</v>
      </c>
      <c r="G33" s="10">
        <v>6027</v>
      </c>
      <c r="H33" s="11">
        <v>3016</v>
      </c>
      <c r="I33" s="12">
        <v>1</v>
      </c>
      <c r="J33" s="13" t="s">
        <v>187</v>
      </c>
      <c r="K33" s="10">
        <f t="shared" si="6"/>
        <v>9043</v>
      </c>
      <c r="L33" s="13" t="s">
        <v>187</v>
      </c>
      <c r="M33" s="14">
        <v>150</v>
      </c>
      <c r="N33" s="15">
        <v>2</v>
      </c>
      <c r="O33" s="16" t="s">
        <v>165</v>
      </c>
      <c r="P33" s="16" t="s">
        <v>170</v>
      </c>
      <c r="Q33" s="17">
        <v>0.95199999999999996</v>
      </c>
      <c r="R33" s="17">
        <f t="shared" si="15"/>
        <v>4.8000000000000043E-2</v>
      </c>
      <c r="S33" s="33"/>
      <c r="T33" s="33"/>
      <c r="U33" s="31" t="s">
        <v>169</v>
      </c>
      <c r="V33" s="1">
        <f t="shared" si="10"/>
        <v>0.18063368399999999</v>
      </c>
      <c r="AO33" s="41">
        <v>44046</v>
      </c>
      <c r="AP33" s="41">
        <v>44033</v>
      </c>
      <c r="BK33" s="41">
        <v>44036</v>
      </c>
      <c r="BO33" s="52">
        <v>0.18063368399999999</v>
      </c>
      <c r="CN33" s="1">
        <f t="shared" si="7"/>
        <v>4</v>
      </c>
      <c r="CO33" s="1">
        <f t="shared" si="2"/>
        <v>1</v>
      </c>
      <c r="CP33" s="74">
        <f t="shared" si="3"/>
        <v>0</v>
      </c>
      <c r="CQ33" s="74">
        <f t="shared" si="9"/>
        <v>3</v>
      </c>
      <c r="CS33" s="1" t="str">
        <f t="shared" si="13"/>
        <v/>
      </c>
    </row>
    <row r="34" spans="2:97" ht="13.2" customHeight="1">
      <c r="B34" s="42" t="s">
        <v>304</v>
      </c>
      <c r="C34" s="8" t="s">
        <v>37</v>
      </c>
      <c r="D34" s="8" t="s">
        <v>139</v>
      </c>
      <c r="E34" s="8" t="s">
        <v>28</v>
      </c>
      <c r="F34" s="9" t="s">
        <v>15</v>
      </c>
      <c r="G34" s="10">
        <v>6027</v>
      </c>
      <c r="H34" s="11">
        <v>3016</v>
      </c>
      <c r="I34" s="12">
        <v>1</v>
      </c>
      <c r="J34" s="13" t="s">
        <v>187</v>
      </c>
      <c r="K34" s="10">
        <f t="shared" si="6"/>
        <v>9043</v>
      </c>
      <c r="L34" s="13" t="s">
        <v>187</v>
      </c>
      <c r="M34" s="14">
        <v>200</v>
      </c>
      <c r="N34" s="15">
        <v>2</v>
      </c>
      <c r="O34" s="16" t="s">
        <v>171</v>
      </c>
      <c r="P34" s="16" t="s">
        <v>172</v>
      </c>
      <c r="Q34" s="17">
        <v>0.99</v>
      </c>
      <c r="R34" s="17">
        <f t="shared" si="15"/>
        <v>1.0000000000000009E-2</v>
      </c>
      <c r="S34" s="33"/>
      <c r="T34" s="33"/>
      <c r="U34" s="31" t="s">
        <v>169</v>
      </c>
      <c r="V34" s="1">
        <f t="shared" si="10"/>
        <v>0.27863982499999995</v>
      </c>
      <c r="AO34" s="41">
        <v>44046</v>
      </c>
      <c r="AP34" s="41">
        <v>44033</v>
      </c>
      <c r="BK34" s="52">
        <v>0.27863982499999995</v>
      </c>
      <c r="BO34" s="52">
        <v>0.32104416799999996</v>
      </c>
      <c r="CN34" s="1">
        <f t="shared" si="7"/>
        <v>4</v>
      </c>
      <c r="CO34" s="1">
        <f t="shared" si="2"/>
        <v>2</v>
      </c>
      <c r="CP34" s="74">
        <f t="shared" si="3"/>
        <v>0</v>
      </c>
      <c r="CQ34" s="74">
        <f t="shared" si="9"/>
        <v>2</v>
      </c>
      <c r="CS34" s="1" t="str">
        <f t="shared" si="13"/>
        <v/>
      </c>
    </row>
    <row r="35" spans="2:97" ht="13.2" customHeight="1">
      <c r="B35" s="42" t="s">
        <v>305</v>
      </c>
      <c r="C35" s="8" t="s">
        <v>38</v>
      </c>
      <c r="D35" s="8" t="s">
        <v>139</v>
      </c>
      <c r="E35" s="8" t="s">
        <v>29</v>
      </c>
      <c r="F35" s="9" t="s">
        <v>23</v>
      </c>
      <c r="G35" s="10">
        <v>6027</v>
      </c>
      <c r="H35" s="11">
        <v>3016</v>
      </c>
      <c r="I35" s="12">
        <v>1</v>
      </c>
      <c r="J35" s="13" t="s">
        <v>187</v>
      </c>
      <c r="K35" s="10">
        <f t="shared" si="6"/>
        <v>9043</v>
      </c>
      <c r="L35" s="24" t="s">
        <v>187</v>
      </c>
      <c r="M35" s="14">
        <v>450</v>
      </c>
      <c r="N35" s="15">
        <v>2</v>
      </c>
      <c r="O35" s="16" t="s">
        <v>171</v>
      </c>
      <c r="P35" s="16" t="s">
        <v>172</v>
      </c>
      <c r="Q35" s="17">
        <v>0.99</v>
      </c>
      <c r="R35" s="17">
        <f t="shared" si="15"/>
        <v>1.0000000000000009E-2</v>
      </c>
      <c r="S35" s="33"/>
      <c r="T35" s="33"/>
      <c r="U35" s="31" t="s">
        <v>169</v>
      </c>
      <c r="V35" s="1">
        <f t="shared" si="10"/>
        <v>1.4291395</v>
      </c>
      <c r="AF35" s="41">
        <v>44033</v>
      </c>
      <c r="AG35" s="41">
        <f t="shared" ref="AG35:AG37" si="17">AF35</f>
        <v>44033</v>
      </c>
      <c r="AK35" s="87" t="s">
        <v>436</v>
      </c>
      <c r="AL35" s="87" t="s">
        <v>436</v>
      </c>
      <c r="AM35" s="41">
        <v>44033</v>
      </c>
      <c r="AP35" s="41">
        <v>44033</v>
      </c>
      <c r="BK35" s="52">
        <v>1.4291395</v>
      </c>
      <c r="BO35" s="52">
        <v>1.5723745</v>
      </c>
      <c r="CE35" s="2" t="s">
        <v>169</v>
      </c>
      <c r="CF35" s="75">
        <v>2.1067078869314386</v>
      </c>
      <c r="CG35" s="75"/>
      <c r="CH35" s="41"/>
      <c r="CI35" s="41"/>
      <c r="CJ35" s="41"/>
      <c r="CK35" s="41"/>
      <c r="CL35" s="41"/>
      <c r="CM35" s="41"/>
      <c r="CN35" s="1">
        <f t="shared" si="7"/>
        <v>9</v>
      </c>
      <c r="CO35" s="1">
        <f t="shared" si="2"/>
        <v>3</v>
      </c>
      <c r="CP35" s="74">
        <f t="shared" si="3"/>
        <v>2</v>
      </c>
      <c r="CQ35" s="74">
        <f t="shared" si="9"/>
        <v>4</v>
      </c>
      <c r="CS35" s="1" t="str">
        <f t="shared" si="13"/>
        <v/>
      </c>
    </row>
    <row r="36" spans="2:97" ht="13.2" customHeight="1">
      <c r="B36" s="42" t="s">
        <v>306</v>
      </c>
      <c r="C36" s="8" t="s">
        <v>39</v>
      </c>
      <c r="D36" s="8" t="s">
        <v>139</v>
      </c>
      <c r="E36" s="8" t="s">
        <v>29</v>
      </c>
      <c r="F36" s="9" t="s">
        <v>23</v>
      </c>
      <c r="G36" s="10">
        <v>6027</v>
      </c>
      <c r="H36" s="11">
        <v>3016</v>
      </c>
      <c r="I36" s="12">
        <v>1</v>
      </c>
      <c r="J36" s="13" t="s">
        <v>187</v>
      </c>
      <c r="K36" s="10">
        <f t="shared" si="6"/>
        <v>9043</v>
      </c>
      <c r="L36" s="24" t="s">
        <v>187</v>
      </c>
      <c r="M36" s="14">
        <v>450</v>
      </c>
      <c r="N36" s="15">
        <v>2</v>
      </c>
      <c r="O36" s="16" t="s">
        <v>171</v>
      </c>
      <c r="P36" s="16" t="s">
        <v>172</v>
      </c>
      <c r="Q36" s="17">
        <v>0.99</v>
      </c>
      <c r="R36" s="17">
        <f t="shared" si="15"/>
        <v>1.0000000000000009E-2</v>
      </c>
      <c r="S36" s="33"/>
      <c r="T36" s="33"/>
      <c r="U36" s="31" t="s">
        <v>169</v>
      </c>
      <c r="V36" s="1">
        <f t="shared" si="10"/>
        <v>2.3092230000000002</v>
      </c>
      <c r="AF36" s="41">
        <v>44033</v>
      </c>
      <c r="AG36" s="41">
        <f t="shared" si="17"/>
        <v>44033</v>
      </c>
      <c r="AK36" s="87" t="s">
        <v>436</v>
      </c>
      <c r="AL36" s="87" t="s">
        <v>436</v>
      </c>
      <c r="AM36" s="41">
        <v>44033</v>
      </c>
      <c r="AP36" s="41">
        <v>44033</v>
      </c>
      <c r="BK36" s="52">
        <v>2.3092230000000002</v>
      </c>
      <c r="BO36" s="52">
        <v>2.8619999999999997</v>
      </c>
      <c r="CE36" s="2" t="s">
        <v>169</v>
      </c>
      <c r="CF36" s="75">
        <v>2.9315956360791651</v>
      </c>
      <c r="CG36" s="75"/>
      <c r="CH36" s="41"/>
      <c r="CI36" s="41"/>
      <c r="CJ36" s="41"/>
      <c r="CK36" s="41"/>
      <c r="CL36" s="41"/>
      <c r="CM36" s="41"/>
      <c r="CN36" s="1">
        <f t="shared" si="7"/>
        <v>9</v>
      </c>
      <c r="CO36" s="1">
        <f t="shared" si="2"/>
        <v>3</v>
      </c>
      <c r="CP36" s="74">
        <f t="shared" si="3"/>
        <v>2</v>
      </c>
      <c r="CQ36" s="74">
        <f t="shared" si="9"/>
        <v>4</v>
      </c>
      <c r="CS36" s="1" t="str">
        <f t="shared" si="13"/>
        <v/>
      </c>
    </row>
    <row r="37" spans="2:97" ht="13.2" customHeight="1">
      <c r="B37" s="42" t="s">
        <v>307</v>
      </c>
      <c r="C37" s="8" t="s">
        <v>40</v>
      </c>
      <c r="D37" s="8" t="s">
        <v>139</v>
      </c>
      <c r="E37" s="8" t="s">
        <v>29</v>
      </c>
      <c r="F37" s="9" t="s">
        <v>23</v>
      </c>
      <c r="G37" s="10">
        <v>6027</v>
      </c>
      <c r="H37" s="11">
        <v>3016</v>
      </c>
      <c r="I37" s="12">
        <v>1</v>
      </c>
      <c r="J37" s="13" t="s">
        <v>187</v>
      </c>
      <c r="K37" s="10">
        <f t="shared" si="6"/>
        <v>9043</v>
      </c>
      <c r="L37" s="24" t="s">
        <v>187</v>
      </c>
      <c r="M37" s="14">
        <v>450</v>
      </c>
      <c r="N37" s="15">
        <v>2</v>
      </c>
      <c r="O37" s="16" t="s">
        <v>171</v>
      </c>
      <c r="P37" s="16" t="s">
        <v>172</v>
      </c>
      <c r="Q37" s="17">
        <v>0.99</v>
      </c>
      <c r="R37" s="17">
        <f t="shared" si="15"/>
        <v>1.0000000000000009E-2</v>
      </c>
      <c r="S37" s="33"/>
      <c r="T37" s="33"/>
      <c r="U37" s="31" t="s">
        <v>169</v>
      </c>
      <c r="V37" s="1">
        <f t="shared" si="10"/>
        <v>2.0782455000000004</v>
      </c>
      <c r="AF37" s="41">
        <v>44033</v>
      </c>
      <c r="AG37" s="41">
        <f t="shared" si="17"/>
        <v>44033</v>
      </c>
      <c r="AK37" s="87" t="s">
        <v>436</v>
      </c>
      <c r="AL37" s="87" t="s">
        <v>436</v>
      </c>
      <c r="AM37" s="41">
        <v>44033</v>
      </c>
      <c r="AP37" s="41">
        <v>44033</v>
      </c>
      <c r="BK37" s="52">
        <v>2.0782455000000004</v>
      </c>
      <c r="BO37" s="52">
        <v>2.5953120000000003</v>
      </c>
      <c r="CE37" s="2" t="s">
        <v>169</v>
      </c>
      <c r="CF37" s="75">
        <v>2.6539467764995663</v>
      </c>
      <c r="CG37" s="75"/>
      <c r="CH37" s="41"/>
      <c r="CI37" s="41"/>
      <c r="CJ37" s="41"/>
      <c r="CK37" s="41"/>
      <c r="CL37" s="41"/>
      <c r="CM37" s="41"/>
      <c r="CN37" s="1">
        <f t="shared" si="7"/>
        <v>9</v>
      </c>
      <c r="CO37" s="1">
        <f t="shared" si="2"/>
        <v>3</v>
      </c>
      <c r="CP37" s="74">
        <f t="shared" si="3"/>
        <v>2</v>
      </c>
      <c r="CQ37" s="74">
        <f t="shared" si="9"/>
        <v>4</v>
      </c>
      <c r="CS37" s="1" t="str">
        <f t="shared" si="13"/>
        <v/>
      </c>
    </row>
    <row r="38" spans="2:97" ht="13.2" customHeight="1">
      <c r="B38" s="42" t="s">
        <v>308</v>
      </c>
      <c r="C38" s="8" t="s">
        <v>41</v>
      </c>
      <c r="D38" s="8" t="s">
        <v>139</v>
      </c>
      <c r="E38" s="8" t="s">
        <v>29</v>
      </c>
      <c r="F38" s="9" t="s">
        <v>23</v>
      </c>
      <c r="G38" s="10">
        <v>6027</v>
      </c>
      <c r="H38" s="11">
        <v>3016</v>
      </c>
      <c r="I38" s="12">
        <v>1</v>
      </c>
      <c r="J38" s="13" t="s">
        <v>187</v>
      </c>
      <c r="K38" s="10">
        <f t="shared" si="6"/>
        <v>9043</v>
      </c>
      <c r="L38" s="24" t="s">
        <v>187</v>
      </c>
      <c r="M38" s="14">
        <v>200</v>
      </c>
      <c r="N38" s="15">
        <v>2</v>
      </c>
      <c r="O38" s="16" t="s">
        <v>171</v>
      </c>
      <c r="P38" s="16" t="s">
        <v>172</v>
      </c>
      <c r="Q38" s="17">
        <v>0.99</v>
      </c>
      <c r="R38" s="17">
        <f t="shared" si="15"/>
        <v>1.0000000000000009E-2</v>
      </c>
      <c r="S38" s="33"/>
      <c r="T38" s="33"/>
      <c r="U38" s="31" t="s">
        <v>169</v>
      </c>
      <c r="V38" s="1">
        <f t="shared" si="10"/>
        <v>0.29722641599999999</v>
      </c>
      <c r="AO38" s="41">
        <v>44046</v>
      </c>
      <c r="AP38" s="41">
        <v>44033</v>
      </c>
      <c r="BO38" s="52">
        <v>0.29722641599999999</v>
      </c>
      <c r="CN38" s="1">
        <f t="shared" si="7"/>
        <v>3</v>
      </c>
      <c r="CO38" s="1">
        <f t="shared" si="2"/>
        <v>1</v>
      </c>
      <c r="CP38" s="74">
        <f t="shared" si="3"/>
        <v>0</v>
      </c>
      <c r="CQ38" s="74">
        <f t="shared" si="9"/>
        <v>2</v>
      </c>
      <c r="CS38" s="1" t="str">
        <f t="shared" si="13"/>
        <v/>
      </c>
    </row>
    <row r="39" spans="2:97" ht="13.2" customHeight="1">
      <c r="B39" s="42" t="s">
        <v>309</v>
      </c>
      <c r="C39" s="8" t="s">
        <v>42</v>
      </c>
      <c r="D39" s="8" t="s">
        <v>139</v>
      </c>
      <c r="E39" s="8" t="s">
        <v>29</v>
      </c>
      <c r="F39" s="9" t="s">
        <v>23</v>
      </c>
      <c r="G39" s="10">
        <v>6027</v>
      </c>
      <c r="H39" s="11">
        <v>3016</v>
      </c>
      <c r="I39" s="12">
        <v>1</v>
      </c>
      <c r="J39" s="13" t="s">
        <v>187</v>
      </c>
      <c r="K39" s="10">
        <f t="shared" si="6"/>
        <v>9043</v>
      </c>
      <c r="L39" s="24" t="s">
        <v>187</v>
      </c>
      <c r="M39" s="14">
        <v>450</v>
      </c>
      <c r="N39" s="15">
        <v>2</v>
      </c>
      <c r="O39" s="16" t="s">
        <v>171</v>
      </c>
      <c r="P39" s="16" t="s">
        <v>172</v>
      </c>
      <c r="Q39" s="17">
        <v>0.99</v>
      </c>
      <c r="R39" s="17">
        <f t="shared" si="15"/>
        <v>1.0000000000000009E-2</v>
      </c>
      <c r="S39" s="33"/>
      <c r="T39" s="33"/>
      <c r="U39" s="31" t="s">
        <v>169</v>
      </c>
      <c r="V39" s="1">
        <f t="shared" si="10"/>
        <v>1.4730884750000004</v>
      </c>
      <c r="AF39" s="41">
        <v>44033</v>
      </c>
      <c r="AG39" s="41">
        <f t="shared" ref="AG39:AG40" si="18">AF39</f>
        <v>44033</v>
      </c>
      <c r="AK39" s="87" t="s">
        <v>436</v>
      </c>
      <c r="AL39" s="87" t="s">
        <v>436</v>
      </c>
      <c r="AM39" s="41">
        <v>44033</v>
      </c>
      <c r="AP39" s="41">
        <v>44033</v>
      </c>
      <c r="BK39" s="52">
        <v>1.4730884750000004</v>
      </c>
      <c r="BO39" s="52">
        <v>1.6889754999999997</v>
      </c>
      <c r="CE39" s="2" t="s">
        <v>169</v>
      </c>
      <c r="CF39" s="75">
        <v>2.1230482609093886</v>
      </c>
      <c r="CG39" s="75"/>
      <c r="CH39" s="41"/>
      <c r="CI39" s="41"/>
      <c r="CJ39" s="41"/>
      <c r="CK39" s="41"/>
      <c r="CL39" s="41"/>
      <c r="CM39" s="41"/>
      <c r="CN39" s="1">
        <f t="shared" si="7"/>
        <v>9</v>
      </c>
      <c r="CO39" s="1">
        <f t="shared" si="2"/>
        <v>3</v>
      </c>
      <c r="CP39" s="74">
        <f t="shared" si="3"/>
        <v>2</v>
      </c>
      <c r="CQ39" s="74">
        <f t="shared" si="9"/>
        <v>4</v>
      </c>
      <c r="CS39" s="1" t="str">
        <f t="shared" si="13"/>
        <v/>
      </c>
    </row>
    <row r="40" spans="2:97" ht="13.2" customHeight="1">
      <c r="B40" s="42" t="s">
        <v>310</v>
      </c>
      <c r="C40" s="8" t="s">
        <v>43</v>
      </c>
      <c r="D40" s="8" t="s">
        <v>139</v>
      </c>
      <c r="E40" s="8" t="s">
        <v>29</v>
      </c>
      <c r="F40" s="9"/>
      <c r="G40" s="10">
        <v>6027</v>
      </c>
      <c r="H40" s="11">
        <v>3016</v>
      </c>
      <c r="I40" s="12">
        <v>1</v>
      </c>
      <c r="J40" s="13" t="s">
        <v>187</v>
      </c>
      <c r="K40" s="10">
        <f t="shared" si="6"/>
        <v>9043</v>
      </c>
      <c r="L40" s="13" t="s">
        <v>187</v>
      </c>
      <c r="M40" s="14">
        <v>850</v>
      </c>
      <c r="N40" s="15">
        <v>1</v>
      </c>
      <c r="O40" s="16" t="s">
        <v>159</v>
      </c>
      <c r="P40" s="16" t="s">
        <v>160</v>
      </c>
      <c r="Q40" s="17">
        <v>0.97099999999999997</v>
      </c>
      <c r="R40" s="17">
        <f t="shared" si="15"/>
        <v>2.9000000000000026E-2</v>
      </c>
      <c r="S40" s="33"/>
      <c r="T40" s="33"/>
      <c r="U40" s="31" t="s">
        <v>169</v>
      </c>
      <c r="V40" s="1">
        <f t="shared" si="10"/>
        <v>2.3426693633480173</v>
      </c>
      <c r="AD40" s="52">
        <v>2.3426693633480173</v>
      </c>
      <c r="AE40" s="52">
        <v>2.4755601233480173</v>
      </c>
      <c r="AF40" s="41">
        <v>44033</v>
      </c>
      <c r="AG40" s="41">
        <f t="shared" si="18"/>
        <v>44033</v>
      </c>
      <c r="AM40" s="41">
        <v>44033</v>
      </c>
      <c r="CN40" s="1">
        <f t="shared" si="7"/>
        <v>5</v>
      </c>
      <c r="CO40" s="1">
        <f t="shared" si="2"/>
        <v>2</v>
      </c>
      <c r="CP40" s="74">
        <f t="shared" si="3"/>
        <v>0</v>
      </c>
      <c r="CQ40" s="74">
        <f t="shared" si="9"/>
        <v>3</v>
      </c>
      <c r="CS40" s="1" t="str">
        <f t="shared" si="13"/>
        <v/>
      </c>
    </row>
    <row r="41" spans="2:97" ht="13.2" customHeight="1">
      <c r="B41" s="42" t="s">
        <v>311</v>
      </c>
      <c r="C41" s="8" t="s">
        <v>44</v>
      </c>
      <c r="D41" s="8" t="s">
        <v>139</v>
      </c>
      <c r="E41" s="8" t="s">
        <v>29</v>
      </c>
      <c r="F41" s="9"/>
      <c r="G41" s="10">
        <v>6027</v>
      </c>
      <c r="H41" s="11">
        <v>3016</v>
      </c>
      <c r="I41" s="12">
        <v>1</v>
      </c>
      <c r="J41" s="13" t="s">
        <v>187</v>
      </c>
      <c r="K41" s="10">
        <f t="shared" si="6"/>
        <v>9043</v>
      </c>
      <c r="L41" s="13" t="s">
        <v>187</v>
      </c>
      <c r="M41" s="14">
        <v>300</v>
      </c>
      <c r="N41" s="15">
        <v>1</v>
      </c>
      <c r="O41" s="16" t="s">
        <v>165</v>
      </c>
      <c r="P41" s="16" t="s">
        <v>173</v>
      </c>
      <c r="Q41" s="17">
        <v>0.99</v>
      </c>
      <c r="R41" s="17">
        <f t="shared" si="15"/>
        <v>1.0000000000000009E-2</v>
      </c>
      <c r="S41" s="33"/>
      <c r="T41" s="33"/>
      <c r="U41" s="31" t="s">
        <v>169</v>
      </c>
      <c r="V41" s="1">
        <f t="shared" si="10"/>
        <v>0.57816955199999998</v>
      </c>
      <c r="AK41" s="87" t="s">
        <v>436</v>
      </c>
      <c r="AL41" s="87" t="s">
        <v>436</v>
      </c>
      <c r="AM41" s="41">
        <v>44033</v>
      </c>
      <c r="AP41" s="41">
        <v>44033</v>
      </c>
      <c r="BO41" s="52">
        <v>0.57816955199999998</v>
      </c>
      <c r="CN41" s="1">
        <f t="shared" si="7"/>
        <v>5</v>
      </c>
      <c r="CO41" s="1">
        <f t="shared" si="2"/>
        <v>1</v>
      </c>
      <c r="CP41" s="74">
        <f t="shared" si="3"/>
        <v>2</v>
      </c>
      <c r="CQ41" s="74">
        <f t="shared" si="9"/>
        <v>2</v>
      </c>
      <c r="CS41" s="1" t="str">
        <f t="shared" si="13"/>
        <v/>
      </c>
    </row>
    <row r="42" spans="2:97" ht="13.2" customHeight="1">
      <c r="B42" s="42" t="s">
        <v>312</v>
      </c>
      <c r="C42" s="8" t="s">
        <v>45</v>
      </c>
      <c r="D42" s="8" t="s">
        <v>139</v>
      </c>
      <c r="E42" s="8" t="s">
        <v>29</v>
      </c>
      <c r="F42" s="9"/>
      <c r="G42" s="10">
        <v>6027</v>
      </c>
      <c r="H42" s="11">
        <v>3016</v>
      </c>
      <c r="I42" s="12">
        <v>1</v>
      </c>
      <c r="J42" s="13" t="s">
        <v>187</v>
      </c>
      <c r="K42" s="10">
        <f t="shared" si="6"/>
        <v>9043</v>
      </c>
      <c r="L42" s="13" t="s">
        <v>187</v>
      </c>
      <c r="M42" s="14">
        <v>200</v>
      </c>
      <c r="N42" s="15">
        <v>1</v>
      </c>
      <c r="O42" s="16" t="s">
        <v>174</v>
      </c>
      <c r="P42" s="16" t="s">
        <v>175</v>
      </c>
      <c r="Q42" s="17">
        <v>0.97099999999999997</v>
      </c>
      <c r="R42" s="17">
        <f t="shared" si="15"/>
        <v>2.9000000000000026E-2</v>
      </c>
      <c r="S42" s="33"/>
      <c r="T42" s="33"/>
      <c r="U42" s="31" t="s">
        <v>169</v>
      </c>
      <c r="V42" s="1">
        <f t="shared" si="10"/>
        <v>0.27471220800000001</v>
      </c>
      <c r="AO42" s="41">
        <v>44046</v>
      </c>
      <c r="AP42" s="41">
        <v>44033</v>
      </c>
      <c r="BO42" s="52">
        <v>0.27471220800000001</v>
      </c>
      <c r="CN42" s="1">
        <f t="shared" si="7"/>
        <v>3</v>
      </c>
      <c r="CO42" s="1">
        <f t="shared" si="2"/>
        <v>1</v>
      </c>
      <c r="CP42" s="74">
        <f t="shared" si="3"/>
        <v>0</v>
      </c>
      <c r="CQ42" s="74">
        <f t="shared" si="9"/>
        <v>2</v>
      </c>
      <c r="CS42" s="1" t="str">
        <f t="shared" si="13"/>
        <v/>
      </c>
    </row>
    <row r="43" spans="2:97" ht="13.2" customHeight="1">
      <c r="B43" s="42" t="s">
        <v>313</v>
      </c>
      <c r="C43" s="8" t="s">
        <v>46</v>
      </c>
      <c r="D43" s="8" t="s">
        <v>139</v>
      </c>
      <c r="E43" s="8" t="s">
        <v>29</v>
      </c>
      <c r="F43" s="9"/>
      <c r="G43" s="10">
        <v>6027</v>
      </c>
      <c r="H43" s="11">
        <v>3016</v>
      </c>
      <c r="I43" s="12">
        <v>1</v>
      </c>
      <c r="J43" s="13" t="s">
        <v>187</v>
      </c>
      <c r="K43" s="10">
        <f t="shared" si="6"/>
        <v>9043</v>
      </c>
      <c r="L43" s="13" t="s">
        <v>187</v>
      </c>
      <c r="M43" s="14">
        <v>515</v>
      </c>
      <c r="N43" s="15">
        <v>1</v>
      </c>
      <c r="O43" s="16" t="s">
        <v>159</v>
      </c>
      <c r="P43" s="16" t="s">
        <v>160</v>
      </c>
      <c r="Q43" s="17">
        <v>0.97099999999999997</v>
      </c>
      <c r="R43" s="17">
        <f t="shared" si="15"/>
        <v>2.9000000000000026E-2</v>
      </c>
      <c r="S43" s="33"/>
      <c r="T43" s="33"/>
      <c r="U43" s="18" t="s">
        <v>213</v>
      </c>
      <c r="V43" s="1">
        <f t="shared" si="10"/>
        <v>1.5244163399999999</v>
      </c>
      <c r="AF43" s="41">
        <v>44033</v>
      </c>
      <c r="AG43" s="41">
        <f>AF43</f>
        <v>44033</v>
      </c>
      <c r="AM43" s="41">
        <v>44033</v>
      </c>
      <c r="AP43" s="41">
        <v>44033</v>
      </c>
      <c r="BK43" s="41">
        <v>44033</v>
      </c>
      <c r="BO43" s="52">
        <v>1.5244163399999999</v>
      </c>
      <c r="CE43" s="2" t="s">
        <v>169</v>
      </c>
      <c r="CF43" s="75">
        <v>1.7448809054962633</v>
      </c>
      <c r="CG43" s="75"/>
      <c r="CH43" s="41"/>
      <c r="CI43" s="41"/>
      <c r="CJ43" s="41"/>
      <c r="CK43" s="41"/>
      <c r="CL43" s="41"/>
      <c r="CM43" s="41"/>
      <c r="CN43" s="1">
        <f t="shared" si="7"/>
        <v>7</v>
      </c>
      <c r="CO43" s="1">
        <f t="shared" si="2"/>
        <v>2</v>
      </c>
      <c r="CP43" s="74">
        <f t="shared" si="3"/>
        <v>0</v>
      </c>
      <c r="CQ43" s="74">
        <f t="shared" si="9"/>
        <v>5</v>
      </c>
      <c r="CS43" s="1" t="str">
        <f t="shared" si="13"/>
        <v/>
      </c>
    </row>
    <row r="44" spans="2:97" ht="13.2" customHeight="1">
      <c r="B44" s="42" t="s">
        <v>314</v>
      </c>
      <c r="C44" s="8" t="s">
        <v>47</v>
      </c>
      <c r="D44" s="8" t="s">
        <v>139</v>
      </c>
      <c r="E44" s="8" t="s">
        <v>29</v>
      </c>
      <c r="F44" s="9"/>
      <c r="G44" s="10">
        <v>6027</v>
      </c>
      <c r="H44" s="11">
        <v>3016</v>
      </c>
      <c r="I44" s="12">
        <v>1</v>
      </c>
      <c r="J44" s="13" t="s">
        <v>187</v>
      </c>
      <c r="K44" s="10">
        <f t="shared" si="6"/>
        <v>9043</v>
      </c>
      <c r="L44" s="13" t="s">
        <v>187</v>
      </c>
      <c r="M44" s="14">
        <v>150</v>
      </c>
      <c r="N44" s="15">
        <v>1</v>
      </c>
      <c r="O44" s="16" t="s">
        <v>159</v>
      </c>
      <c r="P44" s="16" t="s">
        <v>160</v>
      </c>
      <c r="Q44" s="17">
        <v>0.97099999999999997</v>
      </c>
      <c r="R44" s="17">
        <f t="shared" ref="R44:R85" si="19">1-Q44</f>
        <v>2.9000000000000026E-2</v>
      </c>
      <c r="S44" s="33"/>
      <c r="T44" s="33"/>
      <c r="U44" s="31" t="s">
        <v>169</v>
      </c>
      <c r="V44" s="1">
        <f t="shared" si="10"/>
        <v>0.98890732000000015</v>
      </c>
      <c r="AO44" s="41">
        <v>44046</v>
      </c>
      <c r="AP44" s="41">
        <v>44033</v>
      </c>
      <c r="BK44" s="41">
        <v>44036</v>
      </c>
      <c r="BO44" s="52">
        <v>0.98890732000000015</v>
      </c>
      <c r="CN44" s="1">
        <f t="shared" si="7"/>
        <v>4</v>
      </c>
      <c r="CO44" s="1">
        <f t="shared" si="2"/>
        <v>1</v>
      </c>
      <c r="CP44" s="74">
        <f t="shared" si="3"/>
        <v>0</v>
      </c>
      <c r="CQ44" s="74">
        <f t="shared" si="9"/>
        <v>3</v>
      </c>
      <c r="CS44" s="1" t="str">
        <f t="shared" si="13"/>
        <v/>
      </c>
    </row>
    <row r="45" spans="2:97" ht="13.2" customHeight="1">
      <c r="B45" s="42" t="s">
        <v>315</v>
      </c>
      <c r="C45" s="8" t="s">
        <v>138</v>
      </c>
      <c r="D45" s="8" t="s">
        <v>139</v>
      </c>
      <c r="E45" s="8" t="s">
        <v>29</v>
      </c>
      <c r="F45" s="9"/>
      <c r="G45" s="10">
        <v>6027</v>
      </c>
      <c r="H45" s="11">
        <v>3016</v>
      </c>
      <c r="I45" s="12">
        <v>1</v>
      </c>
      <c r="J45" s="13" t="s">
        <v>187</v>
      </c>
      <c r="K45" s="10">
        <f t="shared" si="6"/>
        <v>9043</v>
      </c>
      <c r="L45" s="13" t="s">
        <v>187</v>
      </c>
      <c r="M45" s="14">
        <v>100</v>
      </c>
      <c r="N45" s="15">
        <v>1</v>
      </c>
      <c r="O45" s="16" t="s">
        <v>174</v>
      </c>
      <c r="P45" s="16" t="s">
        <v>175</v>
      </c>
      <c r="Q45" s="17">
        <v>0.97099999999999997</v>
      </c>
      <c r="R45" s="17">
        <f t="shared" si="19"/>
        <v>2.9000000000000026E-2</v>
      </c>
      <c r="S45" s="33"/>
      <c r="T45" s="33"/>
      <c r="U45" s="31" t="s">
        <v>169</v>
      </c>
      <c r="V45" s="1">
        <f t="shared" si="10"/>
        <v>1.0643680000000002</v>
      </c>
      <c r="AO45" s="41">
        <v>44046</v>
      </c>
      <c r="AP45" s="41">
        <v>44033</v>
      </c>
      <c r="BO45" s="52">
        <v>1.0643680000000002</v>
      </c>
      <c r="CN45" s="1">
        <f t="shared" si="7"/>
        <v>3</v>
      </c>
      <c r="CO45" s="1">
        <f t="shared" si="2"/>
        <v>1</v>
      </c>
      <c r="CP45" s="74">
        <f t="shared" si="3"/>
        <v>0</v>
      </c>
      <c r="CQ45" s="74">
        <f t="shared" si="9"/>
        <v>2</v>
      </c>
      <c r="CS45" s="1" t="str">
        <f t="shared" ref="CS45:CS76" si="20">IF($CN45=0,C45,"")</f>
        <v/>
      </c>
    </row>
    <row r="46" spans="2:97" ht="13.2" customHeight="1">
      <c r="B46" s="42" t="s">
        <v>316</v>
      </c>
      <c r="C46" s="8" t="s">
        <v>49</v>
      </c>
      <c r="D46" s="8" t="s">
        <v>139</v>
      </c>
      <c r="E46" s="8" t="s">
        <v>48</v>
      </c>
      <c r="F46" s="9"/>
      <c r="G46" s="10">
        <v>6027</v>
      </c>
      <c r="H46" s="11">
        <v>3016</v>
      </c>
      <c r="I46" s="12">
        <v>1</v>
      </c>
      <c r="J46" s="13" t="s">
        <v>188</v>
      </c>
      <c r="K46" s="10">
        <f t="shared" si="6"/>
        <v>9043</v>
      </c>
      <c r="L46" s="13" t="s">
        <v>187</v>
      </c>
      <c r="M46" s="14">
        <v>850</v>
      </c>
      <c r="N46" s="15">
        <v>2</v>
      </c>
      <c r="O46" s="16" t="s">
        <v>176</v>
      </c>
      <c r="P46" s="16" t="s">
        <v>160</v>
      </c>
      <c r="Q46" s="17">
        <v>0.85</v>
      </c>
      <c r="R46" s="17">
        <f t="shared" si="19"/>
        <v>0.15000000000000002</v>
      </c>
      <c r="S46" s="33"/>
      <c r="T46" s="33"/>
      <c r="U46" s="31" t="s">
        <v>169</v>
      </c>
      <c r="V46" s="1">
        <f t="shared" si="10"/>
        <v>1.3064968065100344</v>
      </c>
      <c r="AD46" s="52">
        <v>1.3064968065100344</v>
      </c>
      <c r="AE46" s="78" t="s">
        <v>169</v>
      </c>
      <c r="AF46" s="41">
        <v>44033</v>
      </c>
      <c r="AG46" s="41">
        <f t="shared" ref="AG46:AG52" si="21">AF46</f>
        <v>44033</v>
      </c>
      <c r="AM46" s="41">
        <v>44033</v>
      </c>
      <c r="CN46" s="1">
        <f t="shared" si="7"/>
        <v>4</v>
      </c>
      <c r="CO46" s="1">
        <f t="shared" si="2"/>
        <v>1</v>
      </c>
      <c r="CP46" s="74">
        <f t="shared" si="3"/>
        <v>0</v>
      </c>
      <c r="CQ46" s="74">
        <f t="shared" si="9"/>
        <v>3</v>
      </c>
      <c r="CS46" s="1" t="str">
        <f t="shared" si="20"/>
        <v/>
      </c>
    </row>
    <row r="47" spans="2:97" ht="13.2" customHeight="1">
      <c r="B47" s="42" t="s">
        <v>317</v>
      </c>
      <c r="C47" s="8" t="s">
        <v>52</v>
      </c>
      <c r="D47" s="8" t="s">
        <v>139</v>
      </c>
      <c r="E47" s="8" t="s">
        <v>48</v>
      </c>
      <c r="F47" s="9"/>
      <c r="G47" s="10">
        <v>6027</v>
      </c>
      <c r="H47" s="11">
        <v>3016</v>
      </c>
      <c r="I47" s="12">
        <v>1</v>
      </c>
      <c r="J47" s="13" t="s">
        <v>188</v>
      </c>
      <c r="K47" s="10">
        <f t="shared" si="6"/>
        <v>9043</v>
      </c>
      <c r="L47" s="13" t="s">
        <v>187</v>
      </c>
      <c r="M47" s="14">
        <v>300</v>
      </c>
      <c r="N47" s="15">
        <v>2</v>
      </c>
      <c r="O47" s="16" t="s">
        <v>165</v>
      </c>
      <c r="P47" s="16" t="s">
        <v>158</v>
      </c>
      <c r="Q47" s="17">
        <v>0.95199999999999996</v>
      </c>
      <c r="R47" s="17">
        <f t="shared" si="19"/>
        <v>4.8000000000000043E-2</v>
      </c>
      <c r="S47" s="33"/>
      <c r="T47" s="33"/>
      <c r="U47" s="31" t="s">
        <v>169</v>
      </c>
      <c r="V47" s="1">
        <f t="shared" si="10"/>
        <v>0.79163988600000001</v>
      </c>
      <c r="AF47" s="41">
        <v>44033</v>
      </c>
      <c r="AG47" s="41">
        <f t="shared" si="21"/>
        <v>44033</v>
      </c>
      <c r="AK47" s="87" t="s">
        <v>436</v>
      </c>
      <c r="AL47" s="87" t="s">
        <v>436</v>
      </c>
      <c r="AM47" s="41">
        <v>44033</v>
      </c>
      <c r="AP47" s="41">
        <v>44033</v>
      </c>
      <c r="BO47" s="52">
        <v>0.79163988600000001</v>
      </c>
      <c r="CN47" s="1">
        <f t="shared" si="7"/>
        <v>7</v>
      </c>
      <c r="CO47" s="1">
        <f t="shared" si="2"/>
        <v>1</v>
      </c>
      <c r="CP47" s="74">
        <f t="shared" si="3"/>
        <v>2</v>
      </c>
      <c r="CQ47" s="74">
        <f t="shared" si="9"/>
        <v>4</v>
      </c>
      <c r="CS47" s="1" t="str">
        <f t="shared" si="20"/>
        <v/>
      </c>
    </row>
    <row r="48" spans="2:97" ht="13.2" customHeight="1">
      <c r="B48" s="42" t="s">
        <v>318</v>
      </c>
      <c r="C48" s="8" t="s">
        <v>53</v>
      </c>
      <c r="D48" s="8" t="s">
        <v>139</v>
      </c>
      <c r="E48" s="8" t="s">
        <v>48</v>
      </c>
      <c r="F48" s="9"/>
      <c r="G48" s="10">
        <v>6027</v>
      </c>
      <c r="H48" s="11">
        <v>3016</v>
      </c>
      <c r="I48" s="12">
        <v>1</v>
      </c>
      <c r="J48" s="13" t="s">
        <v>188</v>
      </c>
      <c r="K48" s="10">
        <f t="shared" si="6"/>
        <v>9043</v>
      </c>
      <c r="L48" s="13" t="s">
        <v>187</v>
      </c>
      <c r="M48" s="14">
        <v>350</v>
      </c>
      <c r="N48" s="15">
        <v>2</v>
      </c>
      <c r="O48" s="16" t="s">
        <v>176</v>
      </c>
      <c r="P48" s="16" t="s">
        <v>160</v>
      </c>
      <c r="Q48" s="17">
        <v>0.85</v>
      </c>
      <c r="R48" s="17">
        <f t="shared" si="19"/>
        <v>0.15000000000000002</v>
      </c>
      <c r="S48" s="33"/>
      <c r="T48" s="33"/>
      <c r="U48" s="31" t="s">
        <v>169</v>
      </c>
      <c r="V48" s="1">
        <f t="shared" si="10"/>
        <v>0.40343233799999995</v>
      </c>
      <c r="AF48" s="41">
        <v>44033</v>
      </c>
      <c r="AG48" s="41">
        <f t="shared" si="21"/>
        <v>44033</v>
      </c>
      <c r="AK48" s="87" t="s">
        <v>436</v>
      </c>
      <c r="AL48" s="87" t="s">
        <v>436</v>
      </c>
      <c r="AM48" s="41">
        <v>44033</v>
      </c>
      <c r="AP48" s="41">
        <v>44033</v>
      </c>
      <c r="BK48" s="52">
        <v>0.43351531887499994</v>
      </c>
      <c r="BO48" s="52">
        <v>0.40343233799999995</v>
      </c>
      <c r="CN48" s="1">
        <f t="shared" si="7"/>
        <v>8</v>
      </c>
      <c r="CO48" s="1">
        <f t="shared" si="2"/>
        <v>2</v>
      </c>
      <c r="CP48" s="74">
        <f t="shared" si="3"/>
        <v>2</v>
      </c>
      <c r="CQ48" s="74">
        <f t="shared" si="9"/>
        <v>4</v>
      </c>
      <c r="CS48" s="1" t="str">
        <f t="shared" si="20"/>
        <v/>
      </c>
    </row>
    <row r="49" spans="2:97" ht="13.2" customHeight="1">
      <c r="B49" s="42" t="s">
        <v>319</v>
      </c>
      <c r="C49" s="8" t="s">
        <v>54</v>
      </c>
      <c r="D49" s="8" t="s">
        <v>139</v>
      </c>
      <c r="E49" s="8" t="s">
        <v>48</v>
      </c>
      <c r="F49" s="9"/>
      <c r="G49" s="10">
        <v>6027</v>
      </c>
      <c r="H49" s="11">
        <v>3016</v>
      </c>
      <c r="I49" s="12">
        <v>1</v>
      </c>
      <c r="J49" s="13" t="s">
        <v>188</v>
      </c>
      <c r="K49" s="10">
        <f t="shared" si="6"/>
        <v>9043</v>
      </c>
      <c r="L49" s="13" t="s">
        <v>187</v>
      </c>
      <c r="M49" s="14">
        <v>350</v>
      </c>
      <c r="N49" s="15">
        <v>2</v>
      </c>
      <c r="O49" s="16" t="s">
        <v>176</v>
      </c>
      <c r="P49" s="16" t="s">
        <v>160</v>
      </c>
      <c r="Q49" s="17">
        <v>0.85</v>
      </c>
      <c r="R49" s="17">
        <f t="shared" si="19"/>
        <v>0.15000000000000002</v>
      </c>
      <c r="S49" s="33"/>
      <c r="T49" s="33"/>
      <c r="U49" s="31" t="s">
        <v>169</v>
      </c>
      <c r="V49" s="1">
        <f t="shared" si="10"/>
        <v>0.45387942599999997</v>
      </c>
      <c r="AF49" s="41">
        <v>44033</v>
      </c>
      <c r="AG49" s="41">
        <f t="shared" si="21"/>
        <v>44033</v>
      </c>
      <c r="AK49" s="87" t="s">
        <v>436</v>
      </c>
      <c r="AL49" s="87" t="s">
        <v>436</v>
      </c>
      <c r="AM49" s="41">
        <v>44033</v>
      </c>
      <c r="AP49" s="41">
        <v>44033</v>
      </c>
      <c r="BK49" s="52">
        <v>0.46944578834999995</v>
      </c>
      <c r="BO49" s="52">
        <v>0.45387942599999997</v>
      </c>
      <c r="CN49" s="1">
        <f t="shared" si="7"/>
        <v>8</v>
      </c>
      <c r="CO49" s="1">
        <f t="shared" si="2"/>
        <v>2</v>
      </c>
      <c r="CP49" s="74">
        <f t="shared" si="3"/>
        <v>2</v>
      </c>
      <c r="CQ49" s="74">
        <f t="shared" si="9"/>
        <v>4</v>
      </c>
      <c r="CS49" s="1" t="str">
        <f t="shared" si="20"/>
        <v/>
      </c>
    </row>
    <row r="50" spans="2:97" ht="13.2" customHeight="1">
      <c r="B50" s="42" t="s">
        <v>320</v>
      </c>
      <c r="C50" s="8" t="s">
        <v>56</v>
      </c>
      <c r="D50" s="8" t="s">
        <v>139</v>
      </c>
      <c r="E50" s="8" t="s">
        <v>48</v>
      </c>
      <c r="F50" s="9"/>
      <c r="G50" s="10">
        <v>0</v>
      </c>
      <c r="H50" s="11">
        <v>3016</v>
      </c>
      <c r="I50" s="12">
        <v>1</v>
      </c>
      <c r="J50" s="13" t="s">
        <v>188</v>
      </c>
      <c r="K50" s="10">
        <f t="shared" si="6"/>
        <v>3016</v>
      </c>
      <c r="L50" s="13" t="s">
        <v>187</v>
      </c>
      <c r="M50" s="14">
        <v>350</v>
      </c>
      <c r="N50" s="15">
        <v>2</v>
      </c>
      <c r="O50" s="16" t="s">
        <v>176</v>
      </c>
      <c r="P50" s="27" t="s">
        <v>169</v>
      </c>
      <c r="Q50" s="17">
        <v>1</v>
      </c>
      <c r="R50" s="17">
        <f t="shared" si="19"/>
        <v>0</v>
      </c>
      <c r="S50" s="33"/>
      <c r="T50" s="33"/>
      <c r="U50" s="31" t="s">
        <v>169</v>
      </c>
      <c r="V50" s="1">
        <f t="shared" si="10"/>
        <v>0.67305325500000002</v>
      </c>
      <c r="AF50" s="41">
        <v>44033</v>
      </c>
      <c r="AG50" s="41">
        <f t="shared" si="21"/>
        <v>44033</v>
      </c>
      <c r="AK50" s="87" t="s">
        <v>436</v>
      </c>
      <c r="AL50" s="87" t="s">
        <v>436</v>
      </c>
      <c r="AM50" s="41">
        <v>44033</v>
      </c>
      <c r="BK50" s="52">
        <v>0.67305325500000002</v>
      </c>
      <c r="BO50" s="52">
        <v>0.83271347999999989</v>
      </c>
      <c r="CN50" s="1">
        <f t="shared" si="7"/>
        <v>7</v>
      </c>
      <c r="CO50" s="1">
        <f t="shared" si="2"/>
        <v>2</v>
      </c>
      <c r="CP50" s="74">
        <f t="shared" si="3"/>
        <v>2</v>
      </c>
      <c r="CQ50" s="74">
        <f t="shared" si="9"/>
        <v>3</v>
      </c>
      <c r="CS50" s="1" t="str">
        <f t="shared" si="20"/>
        <v/>
      </c>
    </row>
    <row r="51" spans="2:97" ht="13.2" customHeight="1">
      <c r="B51" s="42" t="s">
        <v>321</v>
      </c>
      <c r="C51" s="8" t="s">
        <v>56</v>
      </c>
      <c r="D51" s="8" t="s">
        <v>139</v>
      </c>
      <c r="E51" s="8" t="s">
        <v>48</v>
      </c>
      <c r="F51" s="9"/>
      <c r="G51" s="10">
        <v>6027</v>
      </c>
      <c r="H51" s="11">
        <v>0</v>
      </c>
      <c r="I51" s="12">
        <v>1</v>
      </c>
      <c r="J51" s="13" t="s">
        <v>188</v>
      </c>
      <c r="K51" s="10">
        <f t="shared" si="6"/>
        <v>6027</v>
      </c>
      <c r="L51" s="13" t="s">
        <v>187</v>
      </c>
      <c r="M51" s="14">
        <v>350</v>
      </c>
      <c r="N51" s="15">
        <v>2</v>
      </c>
      <c r="O51" s="16" t="s">
        <v>176</v>
      </c>
      <c r="P51" s="27" t="s">
        <v>169</v>
      </c>
      <c r="Q51" s="17">
        <v>1</v>
      </c>
      <c r="R51" s="17">
        <f t="shared" si="19"/>
        <v>0</v>
      </c>
      <c r="S51" s="33"/>
      <c r="T51" s="33"/>
      <c r="U51" s="31" t="s">
        <v>169</v>
      </c>
      <c r="V51" s="1">
        <f t="shared" si="10"/>
        <v>0.77519567999999994</v>
      </c>
      <c r="AF51" s="41">
        <v>44033</v>
      </c>
      <c r="AG51" s="41">
        <f t="shared" si="21"/>
        <v>44033</v>
      </c>
      <c r="AK51" s="87" t="s">
        <v>436</v>
      </c>
      <c r="AL51" s="87" t="s">
        <v>436</v>
      </c>
      <c r="AM51" s="41">
        <v>44033</v>
      </c>
      <c r="AP51" s="41">
        <v>44033</v>
      </c>
      <c r="BK51" s="52">
        <v>0.77519567999999994</v>
      </c>
      <c r="BO51" s="52">
        <v>0.82148147999999999</v>
      </c>
      <c r="CN51" s="1">
        <f t="shared" si="7"/>
        <v>8</v>
      </c>
      <c r="CO51" s="1">
        <f t="shared" si="2"/>
        <v>2</v>
      </c>
      <c r="CP51" s="74">
        <f t="shared" si="3"/>
        <v>2</v>
      </c>
      <c r="CQ51" s="74">
        <f t="shared" si="9"/>
        <v>4</v>
      </c>
      <c r="CS51" s="1" t="str">
        <f t="shared" si="20"/>
        <v/>
      </c>
    </row>
    <row r="52" spans="2:97" ht="13.2" customHeight="1">
      <c r="B52" s="42" t="s">
        <v>322</v>
      </c>
      <c r="C52" s="8" t="s">
        <v>57</v>
      </c>
      <c r="D52" s="8" t="s">
        <v>139</v>
      </c>
      <c r="E52" s="8" t="s">
        <v>48</v>
      </c>
      <c r="F52" s="9"/>
      <c r="G52" s="10">
        <v>6027</v>
      </c>
      <c r="H52" s="11">
        <v>3016</v>
      </c>
      <c r="I52" s="12">
        <v>1</v>
      </c>
      <c r="J52" s="13" t="s">
        <v>188</v>
      </c>
      <c r="K52" s="10">
        <f t="shared" si="6"/>
        <v>9043</v>
      </c>
      <c r="L52" s="13" t="s">
        <v>187</v>
      </c>
      <c r="M52" s="14">
        <v>350</v>
      </c>
      <c r="N52" s="15">
        <v>2</v>
      </c>
      <c r="O52" s="16" t="s">
        <v>176</v>
      </c>
      <c r="P52" s="16" t="s">
        <v>160</v>
      </c>
      <c r="Q52" s="17">
        <v>0.85</v>
      </c>
      <c r="R52" s="17">
        <f t="shared" si="19"/>
        <v>0.15000000000000002</v>
      </c>
      <c r="S52" s="33"/>
      <c r="T52" s="33"/>
      <c r="U52" s="31" t="s">
        <v>169</v>
      </c>
      <c r="V52" s="1">
        <f t="shared" si="10"/>
        <v>0.50127982844999996</v>
      </c>
      <c r="AF52" s="41">
        <v>44033</v>
      </c>
      <c r="AG52" s="41">
        <f t="shared" si="21"/>
        <v>44033</v>
      </c>
      <c r="AK52" s="87" t="s">
        <v>436</v>
      </c>
      <c r="AL52" s="87" t="s">
        <v>436</v>
      </c>
      <c r="AM52" s="41">
        <v>44033</v>
      </c>
      <c r="AP52" s="41">
        <v>44033</v>
      </c>
      <c r="BK52" s="52">
        <v>0.50127982844999996</v>
      </c>
      <c r="BO52" s="52">
        <v>0.53707282800000011</v>
      </c>
      <c r="CN52" s="1">
        <f t="shared" si="7"/>
        <v>8</v>
      </c>
      <c r="CO52" s="1">
        <f t="shared" si="2"/>
        <v>2</v>
      </c>
      <c r="CP52" s="74">
        <f t="shared" si="3"/>
        <v>2</v>
      </c>
      <c r="CQ52" s="74">
        <f t="shared" si="9"/>
        <v>4</v>
      </c>
      <c r="CS52" s="1" t="str">
        <f t="shared" si="20"/>
        <v/>
      </c>
    </row>
    <row r="53" spans="2:97" ht="13.2" customHeight="1">
      <c r="B53" s="42" t="s">
        <v>323</v>
      </c>
      <c r="C53" s="8" t="s">
        <v>58</v>
      </c>
      <c r="D53" s="8" t="s">
        <v>139</v>
      </c>
      <c r="E53" s="8" t="s">
        <v>48</v>
      </c>
      <c r="F53" s="9"/>
      <c r="G53" s="10">
        <v>6027</v>
      </c>
      <c r="H53" s="11">
        <v>3016</v>
      </c>
      <c r="I53" s="12">
        <v>1</v>
      </c>
      <c r="J53" s="13" t="s">
        <v>188</v>
      </c>
      <c r="K53" s="10">
        <f t="shared" si="6"/>
        <v>9043</v>
      </c>
      <c r="L53" s="13" t="s">
        <v>187</v>
      </c>
      <c r="M53" s="14">
        <v>650</v>
      </c>
      <c r="N53" s="15">
        <v>2</v>
      </c>
      <c r="O53" s="16" t="s">
        <v>165</v>
      </c>
      <c r="P53" s="16" t="s">
        <v>177</v>
      </c>
      <c r="Q53" s="17">
        <v>0.99</v>
      </c>
      <c r="R53" s="17">
        <f>1-Q53</f>
        <v>1.0000000000000009E-2</v>
      </c>
      <c r="S53" s="33"/>
      <c r="T53" s="33"/>
      <c r="U53" s="31" t="s">
        <v>169</v>
      </c>
      <c r="V53" s="1">
        <f t="shared" si="10"/>
        <v>1.8723970174999998</v>
      </c>
      <c r="AF53" s="52">
        <v>1.8723970174999998</v>
      </c>
      <c r="AG53" s="2" t="s">
        <v>169</v>
      </c>
      <c r="AM53" s="41">
        <v>44033</v>
      </c>
      <c r="AP53" s="41">
        <v>44033</v>
      </c>
      <c r="CE53" s="75">
        <v>2.6781250421489164</v>
      </c>
      <c r="CF53" s="2" t="s">
        <v>169</v>
      </c>
      <c r="CG53" s="75"/>
      <c r="CH53" s="41"/>
      <c r="CI53" s="41"/>
      <c r="CJ53" s="41"/>
      <c r="CK53" s="41"/>
      <c r="CL53" s="41"/>
      <c r="CM53" s="41"/>
      <c r="CN53" s="1">
        <f t="shared" si="7"/>
        <v>4</v>
      </c>
      <c r="CO53" s="1">
        <f t="shared" si="2"/>
        <v>2</v>
      </c>
      <c r="CP53" s="74">
        <f t="shared" si="3"/>
        <v>0</v>
      </c>
      <c r="CQ53" s="74">
        <f t="shared" si="9"/>
        <v>2</v>
      </c>
      <c r="CS53" s="1" t="str">
        <f t="shared" si="20"/>
        <v/>
      </c>
    </row>
    <row r="54" spans="2:97" ht="13.2" customHeight="1">
      <c r="B54" s="42" t="s">
        <v>324</v>
      </c>
      <c r="C54" s="8" t="s">
        <v>59</v>
      </c>
      <c r="D54" s="8" t="s">
        <v>139</v>
      </c>
      <c r="E54" s="8" t="s">
        <v>48</v>
      </c>
      <c r="F54" s="9"/>
      <c r="G54" s="10">
        <v>6027</v>
      </c>
      <c r="H54" s="11">
        <v>3016</v>
      </c>
      <c r="I54" s="12">
        <v>1</v>
      </c>
      <c r="J54" s="13" t="s">
        <v>188</v>
      </c>
      <c r="K54" s="10">
        <f t="shared" si="6"/>
        <v>9043</v>
      </c>
      <c r="L54" s="13" t="s">
        <v>187</v>
      </c>
      <c r="M54" s="14">
        <v>1300</v>
      </c>
      <c r="N54" s="15">
        <v>2</v>
      </c>
      <c r="O54" s="16" t="s">
        <v>176</v>
      </c>
      <c r="P54" s="16" t="s">
        <v>160</v>
      </c>
      <c r="Q54" s="17">
        <v>0.85</v>
      </c>
      <c r="R54" s="17">
        <f t="shared" si="19"/>
        <v>0.15000000000000002</v>
      </c>
      <c r="S54" s="33"/>
      <c r="T54" s="33"/>
      <c r="U54" s="31" t="s">
        <v>169</v>
      </c>
      <c r="V54" s="1">
        <f t="shared" si="10"/>
        <v>1.0610115803964759</v>
      </c>
      <c r="AD54" s="52">
        <v>1.0610115803964759</v>
      </c>
      <c r="AE54" s="78" t="s">
        <v>169</v>
      </c>
      <c r="AM54" s="41">
        <v>44033</v>
      </c>
      <c r="CE54" s="75">
        <v>1.5330660106951641</v>
      </c>
      <c r="CF54" s="2" t="s">
        <v>169</v>
      </c>
      <c r="CG54" s="75"/>
      <c r="CH54" s="41"/>
      <c r="CI54" s="41"/>
      <c r="CJ54" s="41"/>
      <c r="CK54" s="41"/>
      <c r="CL54" s="41"/>
      <c r="CM54" s="41"/>
      <c r="CN54" s="1">
        <f t="shared" si="7"/>
        <v>3</v>
      </c>
      <c r="CO54" s="1">
        <f t="shared" si="2"/>
        <v>2</v>
      </c>
      <c r="CP54" s="74">
        <f t="shared" si="3"/>
        <v>0</v>
      </c>
      <c r="CQ54" s="74">
        <f t="shared" si="9"/>
        <v>1</v>
      </c>
      <c r="CS54" s="1" t="str">
        <f t="shared" si="20"/>
        <v/>
      </c>
    </row>
    <row r="55" spans="2:97" ht="13.2" customHeight="1">
      <c r="B55" s="42" t="s">
        <v>325</v>
      </c>
      <c r="C55" s="8" t="s">
        <v>60</v>
      </c>
      <c r="D55" s="8" t="s">
        <v>139</v>
      </c>
      <c r="E55" s="8" t="s">
        <v>48</v>
      </c>
      <c r="F55" s="9"/>
      <c r="G55" s="10">
        <v>6027</v>
      </c>
      <c r="H55" s="11">
        <v>0</v>
      </c>
      <c r="I55" s="12">
        <v>1</v>
      </c>
      <c r="J55" s="13" t="s">
        <v>188</v>
      </c>
      <c r="K55" s="10">
        <f t="shared" si="6"/>
        <v>6027</v>
      </c>
      <c r="L55" s="13" t="s">
        <v>187</v>
      </c>
      <c r="M55" s="14">
        <v>300</v>
      </c>
      <c r="N55" s="15">
        <v>2</v>
      </c>
      <c r="O55" s="16" t="s">
        <v>176</v>
      </c>
      <c r="P55" s="16" t="s">
        <v>160</v>
      </c>
      <c r="Q55" s="17">
        <v>0.85</v>
      </c>
      <c r="R55" s="17">
        <f t="shared" si="19"/>
        <v>0.15000000000000002</v>
      </c>
      <c r="S55" s="33"/>
      <c r="T55" s="33"/>
      <c r="U55" s="31" t="s">
        <v>169</v>
      </c>
      <c r="V55" s="1">
        <f t="shared" si="10"/>
        <v>0.77901532800000006</v>
      </c>
      <c r="AK55" s="87" t="s">
        <v>436</v>
      </c>
      <c r="AL55" s="87" t="s">
        <v>436</v>
      </c>
      <c r="AP55" s="41">
        <v>44033</v>
      </c>
      <c r="BO55" s="52">
        <v>0.77901532800000006</v>
      </c>
      <c r="CN55" s="1">
        <f t="shared" si="7"/>
        <v>4</v>
      </c>
      <c r="CO55" s="1">
        <f t="shared" si="2"/>
        <v>1</v>
      </c>
      <c r="CP55" s="74">
        <f t="shared" si="3"/>
        <v>2</v>
      </c>
      <c r="CQ55" s="74">
        <f t="shared" si="9"/>
        <v>1</v>
      </c>
      <c r="CS55" s="1" t="str">
        <f t="shared" si="20"/>
        <v/>
      </c>
    </row>
    <row r="56" spans="2:97" ht="13.2" customHeight="1">
      <c r="B56" s="42" t="s">
        <v>326</v>
      </c>
      <c r="C56" s="8" t="s">
        <v>60</v>
      </c>
      <c r="D56" s="8" t="s">
        <v>139</v>
      </c>
      <c r="E56" s="8" t="s">
        <v>48</v>
      </c>
      <c r="F56" s="9"/>
      <c r="G56" s="10">
        <v>0</v>
      </c>
      <c r="H56" s="11">
        <v>3016</v>
      </c>
      <c r="I56" s="12">
        <v>1</v>
      </c>
      <c r="J56" s="13" t="s">
        <v>188</v>
      </c>
      <c r="K56" s="10">
        <f t="shared" si="6"/>
        <v>3016</v>
      </c>
      <c r="L56" s="13" t="s">
        <v>187</v>
      </c>
      <c r="M56" s="14">
        <v>300</v>
      </c>
      <c r="N56" s="15">
        <v>2</v>
      </c>
      <c r="O56" s="16" t="s">
        <v>176</v>
      </c>
      <c r="P56" s="16" t="s">
        <v>160</v>
      </c>
      <c r="Q56" s="17">
        <v>0.85</v>
      </c>
      <c r="R56" s="17">
        <f t="shared" si="19"/>
        <v>0.15000000000000002</v>
      </c>
      <c r="S56" s="33"/>
      <c r="T56" s="33"/>
      <c r="U56" s="31" t="s">
        <v>169</v>
      </c>
      <c r="V56" s="1">
        <f t="shared" si="10"/>
        <v>0.7790753279999999</v>
      </c>
      <c r="AK56" s="87" t="s">
        <v>436</v>
      </c>
      <c r="AL56" s="87" t="s">
        <v>436</v>
      </c>
      <c r="BO56" s="52">
        <v>0.7790753279999999</v>
      </c>
      <c r="CN56" s="1">
        <f t="shared" si="7"/>
        <v>3</v>
      </c>
      <c r="CO56" s="1">
        <f t="shared" si="2"/>
        <v>1</v>
      </c>
      <c r="CP56" s="74">
        <f t="shared" si="3"/>
        <v>2</v>
      </c>
      <c r="CQ56" s="74">
        <f t="shared" si="9"/>
        <v>0</v>
      </c>
      <c r="CS56" s="1" t="str">
        <f t="shared" si="20"/>
        <v/>
      </c>
    </row>
    <row r="57" spans="2:97" ht="13.2" customHeight="1">
      <c r="B57" s="42" t="s">
        <v>327</v>
      </c>
      <c r="C57" s="8" t="s">
        <v>61</v>
      </c>
      <c r="D57" s="8" t="s">
        <v>139</v>
      </c>
      <c r="E57" s="8" t="s">
        <v>48</v>
      </c>
      <c r="F57" s="9"/>
      <c r="G57" s="10">
        <v>6027</v>
      </c>
      <c r="H57" s="11">
        <v>3016</v>
      </c>
      <c r="I57" s="12">
        <v>1</v>
      </c>
      <c r="J57" s="13" t="s">
        <v>188</v>
      </c>
      <c r="K57" s="10">
        <f t="shared" si="6"/>
        <v>9043</v>
      </c>
      <c r="L57" s="13" t="s">
        <v>187</v>
      </c>
      <c r="M57" s="14">
        <v>350</v>
      </c>
      <c r="N57" s="15">
        <v>2</v>
      </c>
      <c r="O57" s="16" t="s">
        <v>176</v>
      </c>
      <c r="P57" s="16" t="s">
        <v>160</v>
      </c>
      <c r="Q57" s="17">
        <v>0.85</v>
      </c>
      <c r="R57" s="17">
        <f t="shared" si="19"/>
        <v>0.15000000000000002</v>
      </c>
      <c r="S57" s="33"/>
      <c r="T57" s="33"/>
      <c r="U57" s="31" t="s">
        <v>169</v>
      </c>
      <c r="V57" s="1">
        <f t="shared" si="10"/>
        <v>0.47834218834999997</v>
      </c>
      <c r="AF57" s="41">
        <v>44033</v>
      </c>
      <c r="AG57" s="41">
        <f t="shared" ref="AG57:AG60" si="22">AF57</f>
        <v>44033</v>
      </c>
      <c r="AK57" s="87" t="s">
        <v>436</v>
      </c>
      <c r="AL57" s="87" t="s">
        <v>436</v>
      </c>
      <c r="AP57" s="41">
        <v>44033</v>
      </c>
      <c r="BK57" s="52">
        <v>0.47834218834999997</v>
      </c>
      <c r="BO57" s="52">
        <v>0.48589542600000007</v>
      </c>
      <c r="CN57" s="1">
        <f t="shared" si="7"/>
        <v>7</v>
      </c>
      <c r="CO57" s="1">
        <f t="shared" si="2"/>
        <v>2</v>
      </c>
      <c r="CP57" s="74">
        <f t="shared" si="3"/>
        <v>2</v>
      </c>
      <c r="CQ57" s="74">
        <f t="shared" si="9"/>
        <v>3</v>
      </c>
      <c r="CS57" s="1" t="str">
        <f t="shared" si="20"/>
        <v/>
      </c>
    </row>
    <row r="58" spans="2:97" ht="13.2" customHeight="1">
      <c r="B58" s="42" t="s">
        <v>328</v>
      </c>
      <c r="C58" s="8" t="s">
        <v>62</v>
      </c>
      <c r="D58" s="8" t="s">
        <v>139</v>
      </c>
      <c r="E58" s="8" t="s">
        <v>48</v>
      </c>
      <c r="F58" s="9"/>
      <c r="G58" s="10">
        <v>6027</v>
      </c>
      <c r="H58" s="11">
        <v>3016</v>
      </c>
      <c r="I58" s="12">
        <v>1</v>
      </c>
      <c r="J58" s="13" t="s">
        <v>188</v>
      </c>
      <c r="K58" s="10">
        <f t="shared" si="6"/>
        <v>9043</v>
      </c>
      <c r="L58" s="13" t="s">
        <v>187</v>
      </c>
      <c r="M58" s="14">
        <v>350</v>
      </c>
      <c r="N58" s="15">
        <v>2</v>
      </c>
      <c r="O58" s="16" t="s">
        <v>176</v>
      </c>
      <c r="P58" s="16" t="s">
        <v>160</v>
      </c>
      <c r="Q58" s="17">
        <v>0.85</v>
      </c>
      <c r="R58" s="17">
        <f t="shared" si="19"/>
        <v>0.15000000000000002</v>
      </c>
      <c r="S58" s="33"/>
      <c r="T58" s="33"/>
      <c r="U58" s="31" t="s">
        <v>169</v>
      </c>
      <c r="V58" s="1">
        <f t="shared" si="10"/>
        <v>0.42465133799999993</v>
      </c>
      <c r="AF58" s="41">
        <v>44033</v>
      </c>
      <c r="AG58" s="41">
        <f t="shared" si="22"/>
        <v>44033</v>
      </c>
      <c r="AK58" s="87" t="s">
        <v>436</v>
      </c>
      <c r="AL58" s="87" t="s">
        <v>436</v>
      </c>
      <c r="AP58" s="41">
        <v>44033</v>
      </c>
      <c r="BK58" s="52">
        <v>0.43320509832499998</v>
      </c>
      <c r="BO58" s="52">
        <v>0.42465133799999993</v>
      </c>
      <c r="CN58" s="1">
        <f t="shared" si="7"/>
        <v>7</v>
      </c>
      <c r="CO58" s="1">
        <f t="shared" si="2"/>
        <v>2</v>
      </c>
      <c r="CP58" s="74">
        <f t="shared" si="3"/>
        <v>2</v>
      </c>
      <c r="CQ58" s="74">
        <f t="shared" si="9"/>
        <v>3</v>
      </c>
      <c r="CS58" s="1" t="str">
        <f t="shared" si="20"/>
        <v/>
      </c>
    </row>
    <row r="59" spans="2:97" ht="13.2" customHeight="1">
      <c r="B59" s="42" t="s">
        <v>329</v>
      </c>
      <c r="C59" s="8" t="s">
        <v>63</v>
      </c>
      <c r="D59" s="8" t="s">
        <v>139</v>
      </c>
      <c r="E59" s="8" t="s">
        <v>48</v>
      </c>
      <c r="F59" s="9"/>
      <c r="G59" s="10">
        <v>6027</v>
      </c>
      <c r="H59" s="11">
        <v>3016</v>
      </c>
      <c r="I59" s="12">
        <v>1</v>
      </c>
      <c r="J59" s="13" t="s">
        <v>188</v>
      </c>
      <c r="K59" s="10">
        <f t="shared" si="6"/>
        <v>9043</v>
      </c>
      <c r="L59" s="13" t="s">
        <v>187</v>
      </c>
      <c r="M59" s="14">
        <v>300</v>
      </c>
      <c r="N59" s="15">
        <v>2</v>
      </c>
      <c r="O59" s="16" t="s">
        <v>165</v>
      </c>
      <c r="P59" s="16" t="s">
        <v>158</v>
      </c>
      <c r="Q59" s="17">
        <v>0.95199999999999996</v>
      </c>
      <c r="R59" s="17">
        <f t="shared" si="19"/>
        <v>4.8000000000000043E-2</v>
      </c>
      <c r="S59" s="33"/>
      <c r="T59" s="33"/>
      <c r="U59" s="31" t="s">
        <v>169</v>
      </c>
      <c r="V59" s="1">
        <f t="shared" si="10"/>
        <v>0.37150324000000001</v>
      </c>
      <c r="AF59" s="41">
        <v>44033</v>
      </c>
      <c r="AG59" s="41">
        <f t="shared" si="22"/>
        <v>44033</v>
      </c>
      <c r="AK59" s="87" t="s">
        <v>436</v>
      </c>
      <c r="AL59" s="87" t="s">
        <v>436</v>
      </c>
      <c r="AP59" s="41">
        <v>44033</v>
      </c>
      <c r="BO59" s="52">
        <v>0.37150324000000001</v>
      </c>
      <c r="CN59" s="1">
        <f t="shared" si="7"/>
        <v>6</v>
      </c>
      <c r="CO59" s="1">
        <f t="shared" si="2"/>
        <v>1</v>
      </c>
      <c r="CP59" s="74">
        <f t="shared" si="3"/>
        <v>2</v>
      </c>
      <c r="CQ59" s="74">
        <f t="shared" si="9"/>
        <v>3</v>
      </c>
      <c r="CS59" s="1" t="str">
        <f t="shared" si="20"/>
        <v/>
      </c>
    </row>
    <row r="60" spans="2:97" ht="13.2" customHeight="1">
      <c r="B60" s="42" t="s">
        <v>330</v>
      </c>
      <c r="C60" s="8" t="s">
        <v>64</v>
      </c>
      <c r="D60" s="8" t="s">
        <v>139</v>
      </c>
      <c r="E60" s="8" t="s">
        <v>48</v>
      </c>
      <c r="F60" s="9"/>
      <c r="G60" s="10">
        <v>6027</v>
      </c>
      <c r="H60" s="11">
        <v>3016</v>
      </c>
      <c r="I60" s="12">
        <v>1</v>
      </c>
      <c r="J60" s="13" t="s">
        <v>188</v>
      </c>
      <c r="K60" s="10">
        <f t="shared" si="6"/>
        <v>9043</v>
      </c>
      <c r="L60" s="13" t="s">
        <v>187</v>
      </c>
      <c r="M60" s="14">
        <v>450</v>
      </c>
      <c r="N60" s="15">
        <v>2</v>
      </c>
      <c r="O60" s="16" t="s">
        <v>176</v>
      </c>
      <c r="P60" s="16" t="s">
        <v>160</v>
      </c>
      <c r="Q60" s="17">
        <v>0.85</v>
      </c>
      <c r="R60" s="17">
        <f t="shared" si="19"/>
        <v>0.15000000000000002</v>
      </c>
      <c r="S60" s="33"/>
      <c r="T60" s="33"/>
      <c r="U60" s="31" t="s">
        <v>169</v>
      </c>
      <c r="V60" s="1">
        <f t="shared" si="10"/>
        <v>0.37870321675000002</v>
      </c>
      <c r="AF60" s="41">
        <v>44033</v>
      </c>
      <c r="AG60" s="41">
        <f t="shared" si="22"/>
        <v>44033</v>
      </c>
      <c r="AM60" s="41">
        <v>44033</v>
      </c>
      <c r="AP60" s="41">
        <v>44033</v>
      </c>
      <c r="BK60" s="52">
        <v>0.37870321675000002</v>
      </c>
      <c r="BO60" s="52">
        <v>0.40089633599999996</v>
      </c>
      <c r="CE60" s="75">
        <v>0.5140196615065693</v>
      </c>
      <c r="CF60" s="2" t="s">
        <v>169</v>
      </c>
      <c r="CG60" s="75"/>
      <c r="CH60" s="41"/>
      <c r="CI60" s="41"/>
      <c r="CJ60" s="41"/>
      <c r="CK60" s="41"/>
      <c r="CL60" s="41"/>
      <c r="CM60" s="41"/>
      <c r="CN60" s="1">
        <f t="shared" si="7"/>
        <v>7</v>
      </c>
      <c r="CO60" s="1">
        <f t="shared" si="2"/>
        <v>3</v>
      </c>
      <c r="CP60" s="74">
        <f t="shared" si="3"/>
        <v>0</v>
      </c>
      <c r="CQ60" s="74">
        <f t="shared" si="9"/>
        <v>4</v>
      </c>
      <c r="CS60" s="1" t="str">
        <f t="shared" si="20"/>
        <v/>
      </c>
    </row>
    <row r="61" spans="2:97" ht="13.2" customHeight="1">
      <c r="B61" s="42" t="s">
        <v>331</v>
      </c>
      <c r="C61" s="8" t="s">
        <v>67</v>
      </c>
      <c r="D61" s="8" t="s">
        <v>139</v>
      </c>
      <c r="E61" s="8" t="s">
        <v>68</v>
      </c>
      <c r="F61" s="9"/>
      <c r="G61" s="10">
        <v>6027</v>
      </c>
      <c r="H61" s="11">
        <v>3016</v>
      </c>
      <c r="I61" s="12">
        <v>1</v>
      </c>
      <c r="J61" s="13" t="s">
        <v>188</v>
      </c>
      <c r="K61" s="10">
        <f t="shared" si="6"/>
        <v>9043</v>
      </c>
      <c r="L61" s="13" t="s">
        <v>187</v>
      </c>
      <c r="M61" s="14">
        <v>150</v>
      </c>
      <c r="N61" s="15">
        <v>2</v>
      </c>
      <c r="O61" s="16" t="s">
        <v>178</v>
      </c>
      <c r="P61" s="27" t="s">
        <v>169</v>
      </c>
      <c r="Q61" s="17">
        <v>1</v>
      </c>
      <c r="R61" s="17">
        <f t="shared" si="19"/>
        <v>0</v>
      </c>
      <c r="S61" s="33"/>
      <c r="T61" s="33"/>
      <c r="U61" s="31" t="s">
        <v>169</v>
      </c>
      <c r="V61" s="1">
        <f t="shared" si="10"/>
        <v>0.29203200000000001</v>
      </c>
      <c r="AO61" s="41">
        <v>44046</v>
      </c>
      <c r="AP61" s="41">
        <v>44033</v>
      </c>
      <c r="BK61" s="41">
        <v>44036</v>
      </c>
      <c r="BO61" s="52">
        <v>0.29203200000000001</v>
      </c>
      <c r="CN61" s="1">
        <f t="shared" si="7"/>
        <v>4</v>
      </c>
      <c r="CO61" s="1">
        <f t="shared" si="2"/>
        <v>1</v>
      </c>
      <c r="CP61" s="74">
        <f t="shared" si="3"/>
        <v>0</v>
      </c>
      <c r="CQ61" s="74">
        <f t="shared" si="9"/>
        <v>3</v>
      </c>
      <c r="CS61" s="1" t="str">
        <f t="shared" si="20"/>
        <v/>
      </c>
    </row>
    <row r="62" spans="2:97" ht="13.2" customHeight="1">
      <c r="B62" s="42" t="s">
        <v>332</v>
      </c>
      <c r="C62" s="8" t="s">
        <v>70</v>
      </c>
      <c r="D62" s="8" t="s">
        <v>139</v>
      </c>
      <c r="E62" s="8" t="s">
        <v>68</v>
      </c>
      <c r="F62" s="9"/>
      <c r="G62" s="10">
        <f>6027</f>
        <v>6027</v>
      </c>
      <c r="H62" s="11">
        <v>3016</v>
      </c>
      <c r="I62" s="12">
        <v>1</v>
      </c>
      <c r="J62" s="13" t="s">
        <v>187</v>
      </c>
      <c r="K62" s="10">
        <f t="shared" si="6"/>
        <v>9043</v>
      </c>
      <c r="L62" s="13" t="s">
        <v>187</v>
      </c>
      <c r="M62" s="14">
        <v>300</v>
      </c>
      <c r="N62" s="15">
        <v>1</v>
      </c>
      <c r="O62" s="16" t="s">
        <v>178</v>
      </c>
      <c r="P62" s="27" t="s">
        <v>169</v>
      </c>
      <c r="Q62" s="17">
        <v>1</v>
      </c>
      <c r="R62" s="17">
        <f t="shared" si="19"/>
        <v>0</v>
      </c>
      <c r="S62" s="33"/>
      <c r="T62" s="33"/>
      <c r="U62" s="18" t="s">
        <v>209</v>
      </c>
      <c r="V62" s="1">
        <f t="shared" si="10"/>
        <v>1.1942039999999998</v>
      </c>
      <c r="AK62" s="2" t="s">
        <v>169</v>
      </c>
      <c r="AL62" s="52">
        <v>1.1942039999999998</v>
      </c>
      <c r="AP62" s="41">
        <v>44033</v>
      </c>
      <c r="BK62" s="41">
        <v>44036</v>
      </c>
      <c r="BO62" s="52">
        <v>1.938957668</v>
      </c>
      <c r="CN62" s="1">
        <f t="shared" si="7"/>
        <v>4</v>
      </c>
      <c r="CO62" s="1">
        <f t="shared" si="2"/>
        <v>2</v>
      </c>
      <c r="CP62" s="74">
        <f t="shared" si="3"/>
        <v>0</v>
      </c>
      <c r="CQ62" s="74">
        <f t="shared" si="9"/>
        <v>2</v>
      </c>
      <c r="CS62" s="1" t="str">
        <f t="shared" si="20"/>
        <v/>
      </c>
    </row>
    <row r="63" spans="2:97" ht="13.2" customHeight="1">
      <c r="B63" s="42" t="s">
        <v>333</v>
      </c>
      <c r="C63" s="8" t="s">
        <v>71</v>
      </c>
      <c r="D63" s="8" t="s">
        <v>139</v>
      </c>
      <c r="E63" s="8" t="s">
        <v>68</v>
      </c>
      <c r="F63" s="9"/>
      <c r="G63" s="10">
        <f>6027/2</f>
        <v>3013.5</v>
      </c>
      <c r="H63" s="11">
        <f>3016/2</f>
        <v>1508</v>
      </c>
      <c r="I63" s="12">
        <v>1</v>
      </c>
      <c r="J63" s="13" t="s">
        <v>187</v>
      </c>
      <c r="K63" s="10">
        <f t="shared" si="6"/>
        <v>4521.5</v>
      </c>
      <c r="L63" s="13" t="s">
        <v>187</v>
      </c>
      <c r="M63" s="14">
        <v>300</v>
      </c>
      <c r="N63" s="15">
        <v>2</v>
      </c>
      <c r="O63" s="16" t="s">
        <v>178</v>
      </c>
      <c r="P63" s="27" t="s">
        <v>169</v>
      </c>
      <c r="Q63" s="17">
        <v>1</v>
      </c>
      <c r="R63" s="17">
        <f t="shared" si="19"/>
        <v>0</v>
      </c>
      <c r="S63" s="33"/>
      <c r="T63" s="33"/>
      <c r="U63" s="18" t="s">
        <v>208</v>
      </c>
      <c r="V63" s="1">
        <f t="shared" si="10"/>
        <v>0.77151300000000012</v>
      </c>
      <c r="AK63" s="2" t="s">
        <v>169</v>
      </c>
      <c r="AL63" s="52">
        <v>0.77151300000000012</v>
      </c>
      <c r="AP63" s="41">
        <v>44033</v>
      </c>
      <c r="BO63" s="52">
        <v>0.85965916599999992</v>
      </c>
      <c r="CN63" s="1">
        <f t="shared" si="7"/>
        <v>3</v>
      </c>
      <c r="CO63" s="1">
        <f t="shared" si="2"/>
        <v>2</v>
      </c>
      <c r="CP63" s="74">
        <f t="shared" si="3"/>
        <v>0</v>
      </c>
      <c r="CQ63" s="74">
        <f t="shared" si="9"/>
        <v>1</v>
      </c>
      <c r="CS63" s="1" t="str">
        <f t="shared" si="20"/>
        <v/>
      </c>
    </row>
    <row r="64" spans="2:97" ht="13.2" customHeight="1">
      <c r="B64" s="42" t="s">
        <v>334</v>
      </c>
      <c r="C64" s="8" t="s">
        <v>72</v>
      </c>
      <c r="D64" s="8" t="s">
        <v>139</v>
      </c>
      <c r="E64" s="8" t="s">
        <v>68</v>
      </c>
      <c r="F64" s="9"/>
      <c r="G64" s="10">
        <f>6027/2</f>
        <v>3013.5</v>
      </c>
      <c r="H64" s="11">
        <f>3016/2</f>
        <v>1508</v>
      </c>
      <c r="I64" s="12">
        <v>1</v>
      </c>
      <c r="J64" s="13" t="s">
        <v>187</v>
      </c>
      <c r="K64" s="10">
        <f t="shared" si="6"/>
        <v>4521.5</v>
      </c>
      <c r="L64" s="13" t="s">
        <v>187</v>
      </c>
      <c r="M64" s="14">
        <v>300</v>
      </c>
      <c r="N64" s="15">
        <v>2</v>
      </c>
      <c r="O64" s="16" t="s">
        <v>178</v>
      </c>
      <c r="P64" s="27" t="s">
        <v>169</v>
      </c>
      <c r="Q64" s="17">
        <v>1</v>
      </c>
      <c r="R64" s="17">
        <f t="shared" si="19"/>
        <v>0</v>
      </c>
      <c r="S64" s="33"/>
      <c r="T64" s="33"/>
      <c r="U64" s="18" t="s">
        <v>207</v>
      </c>
      <c r="V64" s="1">
        <f t="shared" si="10"/>
        <v>0.92981400000000014</v>
      </c>
      <c r="AK64" s="2" t="s">
        <v>169</v>
      </c>
      <c r="AL64" s="52">
        <v>0.92981400000000014</v>
      </c>
      <c r="AP64" s="41">
        <v>44033</v>
      </c>
      <c r="BO64" s="52">
        <v>1.0134581659999999</v>
      </c>
      <c r="CN64" s="1">
        <f t="shared" si="7"/>
        <v>3</v>
      </c>
      <c r="CO64" s="1">
        <f t="shared" si="2"/>
        <v>2</v>
      </c>
      <c r="CP64" s="74">
        <f t="shared" si="3"/>
        <v>0</v>
      </c>
      <c r="CQ64" s="74">
        <f t="shared" si="9"/>
        <v>1</v>
      </c>
      <c r="CS64" s="1" t="str">
        <f t="shared" si="20"/>
        <v/>
      </c>
    </row>
    <row r="65" spans="2:97" ht="13.2" customHeight="1">
      <c r="B65" s="42" t="s">
        <v>335</v>
      </c>
      <c r="C65" s="8" t="s">
        <v>73</v>
      </c>
      <c r="D65" s="8" t="s">
        <v>139</v>
      </c>
      <c r="E65" s="8" t="s">
        <v>68</v>
      </c>
      <c r="F65" s="9"/>
      <c r="G65" s="10">
        <f>6027/2</f>
        <v>3013.5</v>
      </c>
      <c r="H65" s="11">
        <f>3016/2</f>
        <v>1508</v>
      </c>
      <c r="I65" s="12">
        <v>1</v>
      </c>
      <c r="J65" s="13" t="s">
        <v>188</v>
      </c>
      <c r="K65" s="10">
        <f t="shared" si="6"/>
        <v>4521.5</v>
      </c>
      <c r="L65" s="13" t="s">
        <v>187</v>
      </c>
      <c r="M65" s="14">
        <v>300</v>
      </c>
      <c r="N65" s="15">
        <v>2</v>
      </c>
      <c r="O65" s="16" t="s">
        <v>178</v>
      </c>
      <c r="P65" s="27" t="s">
        <v>169</v>
      </c>
      <c r="Q65" s="17">
        <v>1</v>
      </c>
      <c r="R65" s="17">
        <f t="shared" si="19"/>
        <v>0</v>
      </c>
      <c r="S65" s="33"/>
      <c r="T65" s="33"/>
      <c r="U65" s="31" t="s">
        <v>169</v>
      </c>
      <c r="V65" s="1">
        <f t="shared" si="10"/>
        <v>0.7442791660000001</v>
      </c>
      <c r="AK65" s="87" t="s">
        <v>436</v>
      </c>
      <c r="AL65" s="87" t="s">
        <v>436</v>
      </c>
      <c r="AP65" s="41">
        <v>44033</v>
      </c>
      <c r="BO65" s="52">
        <v>0.7442791660000001</v>
      </c>
      <c r="CN65" s="1">
        <f t="shared" si="7"/>
        <v>4</v>
      </c>
      <c r="CO65" s="1">
        <f t="shared" si="2"/>
        <v>1</v>
      </c>
      <c r="CP65" s="74">
        <f t="shared" si="3"/>
        <v>2</v>
      </c>
      <c r="CQ65" s="74">
        <f t="shared" si="9"/>
        <v>1</v>
      </c>
      <c r="CS65" s="1" t="str">
        <f t="shared" si="20"/>
        <v/>
      </c>
    </row>
    <row r="66" spans="2:97" ht="13.2" customHeight="1">
      <c r="B66" s="42" t="s">
        <v>336</v>
      </c>
      <c r="C66" s="8" t="s">
        <v>74</v>
      </c>
      <c r="D66" s="8" t="s">
        <v>139</v>
      </c>
      <c r="E66" s="8" t="s">
        <v>68</v>
      </c>
      <c r="F66" s="9"/>
      <c r="G66" s="10">
        <f>6027/2</f>
        <v>3013.5</v>
      </c>
      <c r="H66" s="11">
        <f>3016/2</f>
        <v>1508</v>
      </c>
      <c r="I66" s="12">
        <v>1</v>
      </c>
      <c r="J66" s="13" t="s">
        <v>188</v>
      </c>
      <c r="K66" s="10">
        <f t="shared" si="6"/>
        <v>4521.5</v>
      </c>
      <c r="L66" s="13" t="s">
        <v>187</v>
      </c>
      <c r="M66" s="14">
        <v>850</v>
      </c>
      <c r="N66" s="15">
        <v>2</v>
      </c>
      <c r="O66" s="16" t="s">
        <v>178</v>
      </c>
      <c r="P66" s="27" t="s">
        <v>169</v>
      </c>
      <c r="Q66" s="17">
        <v>1</v>
      </c>
      <c r="R66" s="17">
        <f t="shared" si="19"/>
        <v>0</v>
      </c>
      <c r="S66" s="33"/>
      <c r="T66" s="33"/>
      <c r="U66" s="31" t="s">
        <v>169</v>
      </c>
      <c r="V66" s="1">
        <f t="shared" si="10"/>
        <v>1.1087795521292219</v>
      </c>
      <c r="AD66" s="52">
        <v>1.1087795521292219</v>
      </c>
      <c r="AE66" s="78" t="s">
        <v>169</v>
      </c>
      <c r="AF66" s="41">
        <v>44033</v>
      </c>
      <c r="AG66" s="41">
        <f t="shared" ref="AG66:AG67" si="23">AF66</f>
        <v>44033</v>
      </c>
      <c r="AM66" s="41">
        <v>44033</v>
      </c>
      <c r="CN66" s="1">
        <f t="shared" si="7"/>
        <v>4</v>
      </c>
      <c r="CO66" s="1">
        <f t="shared" si="2"/>
        <v>1</v>
      </c>
      <c r="CP66" s="74">
        <f t="shared" si="3"/>
        <v>0</v>
      </c>
      <c r="CQ66" s="74">
        <f t="shared" si="9"/>
        <v>3</v>
      </c>
      <c r="CS66" s="1" t="str">
        <f t="shared" si="20"/>
        <v/>
      </c>
    </row>
    <row r="67" spans="2:97" ht="13.2" customHeight="1">
      <c r="B67" s="42" t="s">
        <v>337</v>
      </c>
      <c r="C67" s="8" t="s">
        <v>75</v>
      </c>
      <c r="D67" s="8" t="s">
        <v>139</v>
      </c>
      <c r="E67" s="8" t="s">
        <v>68</v>
      </c>
      <c r="F67" s="9"/>
      <c r="G67" s="10">
        <f t="shared" ref="G67:G68" si="24">6027/2</f>
        <v>3013.5</v>
      </c>
      <c r="H67" s="11">
        <f t="shared" ref="H67:H68" si="25">3016/2</f>
        <v>1508</v>
      </c>
      <c r="I67" s="12">
        <v>1</v>
      </c>
      <c r="J67" s="13" t="s">
        <v>188</v>
      </c>
      <c r="K67" s="10">
        <f t="shared" si="6"/>
        <v>4521.5</v>
      </c>
      <c r="L67" s="13" t="s">
        <v>187</v>
      </c>
      <c r="M67" s="14">
        <v>550</v>
      </c>
      <c r="N67" s="15">
        <v>2</v>
      </c>
      <c r="O67" s="16" t="s">
        <v>162</v>
      </c>
      <c r="P67" s="27" t="s">
        <v>169</v>
      </c>
      <c r="Q67" s="17">
        <v>1</v>
      </c>
      <c r="R67" s="17">
        <f t="shared" si="19"/>
        <v>0</v>
      </c>
      <c r="S67" s="33"/>
      <c r="T67" s="33"/>
      <c r="U67" s="31" t="s">
        <v>169</v>
      </c>
      <c r="V67" s="1">
        <f t="shared" si="10"/>
        <v>0.53089697099999988</v>
      </c>
      <c r="AF67" s="41">
        <v>44033</v>
      </c>
      <c r="AG67" s="41">
        <f t="shared" si="23"/>
        <v>44033</v>
      </c>
      <c r="AM67" s="41">
        <v>44033</v>
      </c>
      <c r="AP67" s="41">
        <v>44033</v>
      </c>
      <c r="BK67" s="52">
        <v>0.53089697099999988</v>
      </c>
      <c r="CE67" s="75">
        <v>0.83961184479301187</v>
      </c>
      <c r="CF67" s="2" t="s">
        <v>169</v>
      </c>
      <c r="CG67" s="75"/>
      <c r="CH67" s="41"/>
      <c r="CI67" s="41"/>
      <c r="CJ67" s="41"/>
      <c r="CK67" s="41"/>
      <c r="CL67" s="41"/>
      <c r="CM67" s="41"/>
      <c r="CN67" s="1">
        <f t="shared" si="7"/>
        <v>6</v>
      </c>
      <c r="CO67" s="1">
        <f t="shared" si="2"/>
        <v>2</v>
      </c>
      <c r="CP67" s="74">
        <f t="shared" si="3"/>
        <v>0</v>
      </c>
      <c r="CQ67" s="74">
        <f t="shared" si="9"/>
        <v>4</v>
      </c>
      <c r="CS67" s="1" t="str">
        <f t="shared" si="20"/>
        <v/>
      </c>
    </row>
    <row r="68" spans="2:97" ht="13.2" customHeight="1">
      <c r="B68" s="42" t="s">
        <v>338</v>
      </c>
      <c r="C68" s="8" t="s">
        <v>76</v>
      </c>
      <c r="D68" s="8" t="s">
        <v>139</v>
      </c>
      <c r="E68" s="8" t="s">
        <v>68</v>
      </c>
      <c r="F68" s="9"/>
      <c r="G68" s="10">
        <f t="shared" si="24"/>
        <v>3013.5</v>
      </c>
      <c r="H68" s="11">
        <f t="shared" si="25"/>
        <v>1508</v>
      </c>
      <c r="I68" s="12">
        <v>1</v>
      </c>
      <c r="J68" s="13" t="s">
        <v>188</v>
      </c>
      <c r="K68" s="10">
        <f t="shared" si="6"/>
        <v>4521.5</v>
      </c>
      <c r="L68" s="13" t="s">
        <v>187</v>
      </c>
      <c r="M68" s="14">
        <v>550</v>
      </c>
      <c r="N68" s="15">
        <v>2</v>
      </c>
      <c r="O68" s="16" t="s">
        <v>162</v>
      </c>
      <c r="P68" s="27" t="s">
        <v>169</v>
      </c>
      <c r="Q68" s="17">
        <v>1</v>
      </c>
      <c r="R68" s="17">
        <f t="shared" si="19"/>
        <v>0</v>
      </c>
      <c r="S68" s="33"/>
      <c r="T68" s="33"/>
      <c r="U68" s="31" t="s">
        <v>169</v>
      </c>
      <c r="V68" s="1">
        <f t="shared" si="10"/>
        <v>0.74339700000000009</v>
      </c>
      <c r="AF68" s="52">
        <v>0.74339700000000009</v>
      </c>
      <c r="AG68" s="2" t="s">
        <v>169</v>
      </c>
      <c r="AM68" s="41">
        <v>44033</v>
      </c>
      <c r="AP68" s="41">
        <v>44033</v>
      </c>
      <c r="BK68" s="52">
        <v>0.94304319400000003</v>
      </c>
      <c r="CE68" s="75">
        <v>1.0812728028860847</v>
      </c>
      <c r="CF68" s="2" t="s">
        <v>169</v>
      </c>
      <c r="CG68" s="75"/>
      <c r="CH68" s="41"/>
      <c r="CI68" s="41"/>
      <c r="CJ68" s="41"/>
      <c r="CK68" s="41"/>
      <c r="CL68" s="41"/>
      <c r="CM68" s="41"/>
      <c r="CN68" s="1">
        <f t="shared" si="7"/>
        <v>5</v>
      </c>
      <c r="CO68" s="1">
        <f t="shared" ref="CO68:CO125" si="26">COUNTIF(W68:CM68,"&lt;"&amp;DATE(2020,1,1))</f>
        <v>3</v>
      </c>
      <c r="CP68" s="74">
        <f t="shared" ref="CP68:CP125" si="27">COUNTIF(W68:CM68,"="&amp;"NO Q")</f>
        <v>0</v>
      </c>
      <c r="CQ68" s="74">
        <f t="shared" si="9"/>
        <v>2</v>
      </c>
      <c r="CS68" s="1" t="str">
        <f t="shared" si="20"/>
        <v/>
      </c>
    </row>
    <row r="69" spans="2:97" ht="13.2" customHeight="1">
      <c r="B69" s="42" t="s">
        <v>339</v>
      </c>
      <c r="C69" s="8" t="s">
        <v>77</v>
      </c>
      <c r="D69" s="8" t="s">
        <v>139</v>
      </c>
      <c r="E69" s="8" t="s">
        <v>68</v>
      </c>
      <c r="F69" s="9"/>
      <c r="G69" s="10">
        <v>6027</v>
      </c>
      <c r="H69" s="11">
        <v>3016</v>
      </c>
      <c r="I69" s="12">
        <v>1</v>
      </c>
      <c r="J69" s="13" t="s">
        <v>188</v>
      </c>
      <c r="K69" s="10">
        <f t="shared" ref="K69:K132" si="28">SUM(G69:H69)*I69</f>
        <v>9043</v>
      </c>
      <c r="L69" s="13" t="s">
        <v>187</v>
      </c>
      <c r="M69" s="14">
        <v>300</v>
      </c>
      <c r="N69" s="15">
        <v>2</v>
      </c>
      <c r="O69" s="16" t="s">
        <v>162</v>
      </c>
      <c r="P69" s="27" t="s">
        <v>169</v>
      </c>
      <c r="Q69" s="17">
        <v>1</v>
      </c>
      <c r="R69" s="17">
        <f t="shared" si="19"/>
        <v>0</v>
      </c>
      <c r="S69" s="33"/>
      <c r="T69" s="33"/>
      <c r="U69" s="31" t="s">
        <v>169</v>
      </c>
      <c r="V69" s="1">
        <f t="shared" si="10"/>
        <v>0.49850400000000006</v>
      </c>
      <c r="AF69" s="41">
        <v>44033</v>
      </c>
      <c r="AG69" s="41">
        <f>AF69</f>
        <v>44033</v>
      </c>
      <c r="AK69" s="52">
        <v>0.49850400000000006</v>
      </c>
      <c r="AL69" s="2" t="s">
        <v>169</v>
      </c>
      <c r="AM69" s="41">
        <v>44033</v>
      </c>
      <c r="AP69" s="41">
        <v>44033</v>
      </c>
      <c r="BO69" s="41">
        <v>44034</v>
      </c>
      <c r="CN69" s="1">
        <f t="shared" ref="CN69:CN132" si="29">COUNTA(W69:CM69)-COUNTIF(W69:CM69,"=-")</f>
        <v>6</v>
      </c>
      <c r="CO69" s="1">
        <f t="shared" si="26"/>
        <v>1</v>
      </c>
      <c r="CP69" s="74">
        <f t="shared" si="27"/>
        <v>0</v>
      </c>
      <c r="CQ69" s="74">
        <f t="shared" si="9"/>
        <v>5</v>
      </c>
      <c r="CS69" s="1" t="str">
        <f t="shared" si="20"/>
        <v/>
      </c>
    </row>
    <row r="70" spans="2:97" ht="13.2" customHeight="1">
      <c r="B70" s="42" t="s">
        <v>340</v>
      </c>
      <c r="C70" s="8" t="s">
        <v>78</v>
      </c>
      <c r="D70" s="8" t="s">
        <v>139</v>
      </c>
      <c r="E70" s="8" t="s">
        <v>68</v>
      </c>
      <c r="F70" s="9"/>
      <c r="G70" s="10">
        <v>6027</v>
      </c>
      <c r="H70" s="11">
        <v>3016</v>
      </c>
      <c r="I70" s="12">
        <v>1</v>
      </c>
      <c r="J70" s="13" t="s">
        <v>188</v>
      </c>
      <c r="K70" s="10">
        <f t="shared" si="28"/>
        <v>9043</v>
      </c>
      <c r="L70" s="13" t="s">
        <v>187</v>
      </c>
      <c r="M70" s="14">
        <v>75</v>
      </c>
      <c r="N70" s="15">
        <v>2</v>
      </c>
      <c r="O70" s="16" t="s">
        <v>162</v>
      </c>
      <c r="P70" s="27" t="s">
        <v>169</v>
      </c>
      <c r="Q70" s="17">
        <v>1</v>
      </c>
      <c r="R70" s="17">
        <f t="shared" si="19"/>
        <v>0</v>
      </c>
      <c r="S70" s="33"/>
      <c r="T70" s="33"/>
      <c r="U70" s="31" t="s">
        <v>169</v>
      </c>
      <c r="V70" s="1">
        <f t="shared" si="10"/>
        <v>0.28367999999999999</v>
      </c>
      <c r="AO70" s="41">
        <v>44046</v>
      </c>
      <c r="BK70" s="41">
        <v>44036</v>
      </c>
      <c r="BO70" s="52">
        <v>0.28367999999999999</v>
      </c>
      <c r="CN70" s="1">
        <f t="shared" si="29"/>
        <v>3</v>
      </c>
      <c r="CO70" s="1">
        <f t="shared" si="26"/>
        <v>1</v>
      </c>
      <c r="CP70" s="74">
        <f t="shared" si="27"/>
        <v>0</v>
      </c>
      <c r="CQ70" s="74">
        <f t="shared" si="9"/>
        <v>2</v>
      </c>
      <c r="CS70" s="1" t="str">
        <f t="shared" si="20"/>
        <v/>
      </c>
    </row>
    <row r="71" spans="2:97" ht="13.2" customHeight="1">
      <c r="B71" s="42" t="s">
        <v>341</v>
      </c>
      <c r="C71" s="8" t="s">
        <v>86</v>
      </c>
      <c r="D71" s="8" t="s">
        <v>139</v>
      </c>
      <c r="E71" s="8" t="s">
        <v>87</v>
      </c>
      <c r="F71" s="9"/>
      <c r="G71" s="10">
        <v>6027</v>
      </c>
      <c r="H71" s="11">
        <v>3016</v>
      </c>
      <c r="I71" s="12">
        <v>1</v>
      </c>
      <c r="J71" s="13" t="s">
        <v>188</v>
      </c>
      <c r="K71" s="10">
        <f t="shared" si="28"/>
        <v>9043</v>
      </c>
      <c r="L71" s="13" t="s">
        <v>187</v>
      </c>
      <c r="M71" s="14">
        <v>1000</v>
      </c>
      <c r="N71" s="15">
        <v>2</v>
      </c>
      <c r="O71" s="16" t="s">
        <v>179</v>
      </c>
      <c r="P71" s="16" t="s">
        <v>180</v>
      </c>
      <c r="Q71" s="17">
        <v>0.97099999999999997</v>
      </c>
      <c r="R71" s="17">
        <f t="shared" si="19"/>
        <v>2.9000000000000026E-2</v>
      </c>
      <c r="S71" s="33"/>
      <c r="T71" s="33"/>
      <c r="U71" s="32" t="s">
        <v>207</v>
      </c>
      <c r="V71" s="1">
        <f t="shared" si="10"/>
        <v>1.9560839999999999</v>
      </c>
      <c r="AD71" s="52">
        <v>2.3455628499143417</v>
      </c>
      <c r="AE71" s="78" t="s">
        <v>169</v>
      </c>
      <c r="AF71" s="52">
        <v>1.9560839999999999</v>
      </c>
      <c r="AG71" s="2" t="s">
        <v>169</v>
      </c>
      <c r="AM71" s="41">
        <v>44033</v>
      </c>
      <c r="BK71" s="41">
        <v>44033</v>
      </c>
      <c r="CE71" s="75">
        <v>2.1909209129308862</v>
      </c>
      <c r="CF71" s="2" t="s">
        <v>169</v>
      </c>
      <c r="CG71" s="75"/>
      <c r="CH71" s="41"/>
      <c r="CI71" s="41"/>
      <c r="CJ71" s="41"/>
      <c r="CK71" s="41"/>
      <c r="CL71" s="41"/>
      <c r="CM71" s="41"/>
      <c r="CN71" s="1">
        <f t="shared" si="29"/>
        <v>5</v>
      </c>
      <c r="CO71" s="1">
        <f t="shared" si="26"/>
        <v>3</v>
      </c>
      <c r="CP71" s="74">
        <f t="shared" si="27"/>
        <v>0</v>
      </c>
      <c r="CQ71" s="74">
        <f t="shared" si="9"/>
        <v>2</v>
      </c>
      <c r="CS71" s="1" t="str">
        <f t="shared" si="20"/>
        <v/>
      </c>
    </row>
    <row r="72" spans="2:97" ht="26.4" customHeight="1">
      <c r="B72" s="42" t="s">
        <v>342</v>
      </c>
      <c r="C72" s="8" t="s">
        <v>91</v>
      </c>
      <c r="D72" s="8" t="s">
        <v>139</v>
      </c>
      <c r="E72" s="8" t="s">
        <v>89</v>
      </c>
      <c r="F72" s="9"/>
      <c r="G72" s="10">
        <v>6027</v>
      </c>
      <c r="H72" s="11">
        <v>3016</v>
      </c>
      <c r="I72" s="12">
        <v>1</v>
      </c>
      <c r="J72" s="13" t="s">
        <v>188</v>
      </c>
      <c r="K72" s="10">
        <f t="shared" si="28"/>
        <v>9043</v>
      </c>
      <c r="L72" s="13" t="s">
        <v>187</v>
      </c>
      <c r="M72" s="14">
        <v>1500</v>
      </c>
      <c r="N72" s="15">
        <v>2</v>
      </c>
      <c r="O72" s="16" t="s">
        <v>178</v>
      </c>
      <c r="P72" s="28" t="s">
        <v>194</v>
      </c>
      <c r="Q72" s="17">
        <v>0.97099999999999997</v>
      </c>
      <c r="R72" s="17">
        <f t="shared" si="19"/>
        <v>2.9000000000000026E-2</v>
      </c>
      <c r="S72" s="33"/>
      <c r="T72" s="33"/>
      <c r="U72" s="32" t="s">
        <v>206</v>
      </c>
      <c r="V72" s="1">
        <f t="shared" si="10"/>
        <v>2.550896136025453</v>
      </c>
      <c r="AD72" s="52">
        <v>2.550896136025453</v>
      </c>
      <c r="AE72" s="78" t="s">
        <v>169</v>
      </c>
      <c r="AM72" s="41">
        <v>44033</v>
      </c>
      <c r="CE72" s="75">
        <v>3.0885402891232583</v>
      </c>
      <c r="CF72" s="2" t="s">
        <v>169</v>
      </c>
      <c r="CG72" s="75"/>
      <c r="CH72" s="41"/>
      <c r="CI72" s="41"/>
      <c r="CJ72" s="41"/>
      <c r="CK72" s="41"/>
      <c r="CL72" s="41"/>
      <c r="CM72" s="41"/>
      <c r="CN72" s="1">
        <f t="shared" si="29"/>
        <v>3</v>
      </c>
      <c r="CO72" s="1">
        <f t="shared" si="26"/>
        <v>2</v>
      </c>
      <c r="CP72" s="74">
        <f t="shared" si="27"/>
        <v>0</v>
      </c>
      <c r="CQ72" s="74">
        <f t="shared" si="9"/>
        <v>1</v>
      </c>
      <c r="CS72" s="1" t="str">
        <f t="shared" si="20"/>
        <v/>
      </c>
    </row>
    <row r="73" spans="2:97" ht="13.2" customHeight="1">
      <c r="B73" s="42" t="s">
        <v>343</v>
      </c>
      <c r="C73" s="8" t="s">
        <v>92</v>
      </c>
      <c r="D73" s="8" t="s">
        <v>139</v>
      </c>
      <c r="E73" s="8" t="s">
        <v>89</v>
      </c>
      <c r="F73" s="9"/>
      <c r="G73" s="10">
        <v>6027</v>
      </c>
      <c r="H73" s="11">
        <v>3016</v>
      </c>
      <c r="I73" s="12">
        <v>1</v>
      </c>
      <c r="J73" s="13" t="s">
        <v>188</v>
      </c>
      <c r="K73" s="10">
        <f t="shared" si="28"/>
        <v>9043</v>
      </c>
      <c r="L73" s="13" t="s">
        <v>187</v>
      </c>
      <c r="M73" s="14">
        <v>1500</v>
      </c>
      <c r="N73" s="15">
        <v>2</v>
      </c>
      <c r="O73" s="16" t="s">
        <v>179</v>
      </c>
      <c r="P73" s="16" t="s">
        <v>180</v>
      </c>
      <c r="Q73" s="17">
        <v>0.97099999999999997</v>
      </c>
      <c r="R73" s="17">
        <f t="shared" si="19"/>
        <v>2.9000000000000026E-2</v>
      </c>
      <c r="S73" s="33"/>
      <c r="T73" s="33"/>
      <c r="U73" s="32" t="s">
        <v>205</v>
      </c>
      <c r="V73" s="1">
        <f t="shared" si="10"/>
        <v>3.8431149895374448</v>
      </c>
      <c r="AD73" s="52">
        <v>3.8431149895374448</v>
      </c>
      <c r="AE73" s="78" t="s">
        <v>169</v>
      </c>
      <c r="AM73" s="41">
        <v>44033</v>
      </c>
      <c r="CE73" s="75">
        <v>44036</v>
      </c>
      <c r="CF73" s="75">
        <v>44036</v>
      </c>
      <c r="CG73" s="75"/>
      <c r="CH73" s="41"/>
      <c r="CI73" s="41"/>
      <c r="CJ73" s="41"/>
      <c r="CK73" s="41"/>
      <c r="CL73" s="41"/>
      <c r="CM73" s="41"/>
      <c r="CN73" s="1">
        <f t="shared" si="29"/>
        <v>4</v>
      </c>
      <c r="CO73" s="1">
        <f t="shared" si="26"/>
        <v>1</v>
      </c>
      <c r="CP73" s="74">
        <f t="shared" si="27"/>
        <v>0</v>
      </c>
      <c r="CQ73" s="74">
        <f t="shared" ref="CQ73:CQ136" si="30">CN73-CO73-CP73</f>
        <v>3</v>
      </c>
      <c r="CS73" s="1" t="str">
        <f t="shared" si="20"/>
        <v/>
      </c>
    </row>
    <row r="74" spans="2:97" ht="13.2" customHeight="1">
      <c r="B74" s="42" t="s">
        <v>344</v>
      </c>
      <c r="C74" s="8" t="s">
        <v>93</v>
      </c>
      <c r="D74" s="8" t="s">
        <v>139</v>
      </c>
      <c r="E74" s="8" t="s">
        <v>89</v>
      </c>
      <c r="F74" s="9"/>
      <c r="G74" s="10">
        <v>6027</v>
      </c>
      <c r="H74" s="11">
        <v>3016</v>
      </c>
      <c r="I74" s="12">
        <v>1</v>
      </c>
      <c r="J74" s="13" t="s">
        <v>188</v>
      </c>
      <c r="K74" s="10">
        <f t="shared" si="28"/>
        <v>9043</v>
      </c>
      <c r="L74" s="13" t="s">
        <v>187</v>
      </c>
      <c r="M74" s="14">
        <v>100</v>
      </c>
      <c r="N74" s="15">
        <v>2</v>
      </c>
      <c r="O74" s="16" t="s">
        <v>181</v>
      </c>
      <c r="P74" s="16" t="s">
        <v>172</v>
      </c>
      <c r="Q74" s="17">
        <v>0.995</v>
      </c>
      <c r="R74" s="17">
        <f t="shared" si="19"/>
        <v>5.0000000000000044E-3</v>
      </c>
      <c r="S74" s="33"/>
      <c r="T74" s="33"/>
      <c r="U74" s="31" t="s">
        <v>169</v>
      </c>
      <c r="V74" s="1">
        <f t="shared" ref="V74:V137" si="31">MIN(W74:CM74)</f>
        <v>0.28905000000000003</v>
      </c>
      <c r="AO74" s="41">
        <v>44046</v>
      </c>
      <c r="BK74" s="41">
        <v>44036</v>
      </c>
      <c r="BO74" s="52">
        <v>0.28905000000000003</v>
      </c>
      <c r="CN74" s="1">
        <f t="shared" si="29"/>
        <v>3</v>
      </c>
      <c r="CO74" s="1">
        <f t="shared" si="26"/>
        <v>1</v>
      </c>
      <c r="CP74" s="74">
        <f t="shared" si="27"/>
        <v>0</v>
      </c>
      <c r="CQ74" s="74">
        <f t="shared" si="30"/>
        <v>2</v>
      </c>
      <c r="CS74" s="1" t="str">
        <f t="shared" si="20"/>
        <v/>
      </c>
    </row>
    <row r="75" spans="2:97" ht="13.2" customHeight="1">
      <c r="B75" s="42" t="s">
        <v>345</v>
      </c>
      <c r="C75" s="8" t="s">
        <v>94</v>
      </c>
      <c r="D75" s="8" t="s">
        <v>139</v>
      </c>
      <c r="E75" s="8" t="s">
        <v>89</v>
      </c>
      <c r="F75" s="9"/>
      <c r="G75" s="10">
        <v>6027</v>
      </c>
      <c r="H75" s="11">
        <v>3016</v>
      </c>
      <c r="I75" s="12">
        <v>1</v>
      </c>
      <c r="J75" s="13" t="s">
        <v>188</v>
      </c>
      <c r="K75" s="10">
        <f t="shared" si="28"/>
        <v>9043</v>
      </c>
      <c r="L75" s="13" t="s">
        <v>187</v>
      </c>
      <c r="M75" s="14">
        <v>150</v>
      </c>
      <c r="N75" s="15">
        <v>2</v>
      </c>
      <c r="O75" s="16" t="s">
        <v>178</v>
      </c>
      <c r="P75" s="16" t="s">
        <v>160</v>
      </c>
      <c r="Q75" s="17">
        <v>0.995</v>
      </c>
      <c r="R75" s="17">
        <f t="shared" si="19"/>
        <v>5.0000000000000044E-3</v>
      </c>
      <c r="S75" s="33"/>
      <c r="T75" s="33"/>
      <c r="U75" s="31" t="s">
        <v>169</v>
      </c>
      <c r="V75" s="1">
        <f t="shared" si="31"/>
        <v>1.1897244480000002</v>
      </c>
      <c r="AO75" s="41">
        <v>44046</v>
      </c>
      <c r="BK75" s="41">
        <v>44036</v>
      </c>
      <c r="BO75" s="52">
        <v>1.1897244480000002</v>
      </c>
      <c r="CN75" s="1">
        <f t="shared" si="29"/>
        <v>3</v>
      </c>
      <c r="CO75" s="1">
        <f t="shared" si="26"/>
        <v>1</v>
      </c>
      <c r="CP75" s="74">
        <f t="shared" si="27"/>
        <v>0</v>
      </c>
      <c r="CQ75" s="74">
        <f t="shared" si="30"/>
        <v>2</v>
      </c>
      <c r="CS75" s="1" t="str">
        <f t="shared" si="20"/>
        <v/>
      </c>
    </row>
    <row r="76" spans="2:97" ht="13.2" customHeight="1">
      <c r="B76" s="42" t="s">
        <v>346</v>
      </c>
      <c r="C76" s="8" t="s">
        <v>95</v>
      </c>
      <c r="D76" s="8" t="s">
        <v>139</v>
      </c>
      <c r="E76" s="8" t="s">
        <v>96</v>
      </c>
      <c r="F76" s="9"/>
      <c r="G76" s="10">
        <v>6027</v>
      </c>
      <c r="H76" s="11">
        <v>3016</v>
      </c>
      <c r="I76" s="12">
        <v>1</v>
      </c>
      <c r="J76" s="13" t="s">
        <v>187</v>
      </c>
      <c r="K76" s="10">
        <f t="shared" si="28"/>
        <v>9043</v>
      </c>
      <c r="L76" s="13" t="s">
        <v>187</v>
      </c>
      <c r="M76" s="14">
        <v>700</v>
      </c>
      <c r="N76" s="15">
        <v>2</v>
      </c>
      <c r="O76" s="16" t="s">
        <v>182</v>
      </c>
      <c r="P76" s="27" t="s">
        <v>169</v>
      </c>
      <c r="Q76" s="17">
        <v>1</v>
      </c>
      <c r="R76" s="17">
        <f t="shared" si="19"/>
        <v>0</v>
      </c>
      <c r="S76" s="33"/>
      <c r="T76" s="33"/>
      <c r="U76" s="31" t="s">
        <v>169</v>
      </c>
      <c r="V76" s="1">
        <f t="shared" si="31"/>
        <v>0.81550500000000004</v>
      </c>
      <c r="AD76" s="52">
        <v>0.94979044052863437</v>
      </c>
      <c r="AE76" s="78">
        <v>0.98075599608418995</v>
      </c>
      <c r="AF76" s="52">
        <v>0.81550500000000004</v>
      </c>
      <c r="AG76" s="2" t="s">
        <v>169</v>
      </c>
      <c r="AM76" s="41">
        <v>44033</v>
      </c>
      <c r="AP76" s="41">
        <v>44033</v>
      </c>
      <c r="CE76" s="2" t="s">
        <v>169</v>
      </c>
      <c r="CF76" s="75">
        <v>1.5375565014464612</v>
      </c>
      <c r="CG76" s="75"/>
      <c r="CH76" s="41"/>
      <c r="CI76" s="41"/>
      <c r="CJ76" s="41"/>
      <c r="CK76" s="41"/>
      <c r="CL76" s="41"/>
      <c r="CM76" s="41"/>
      <c r="CN76" s="1">
        <f t="shared" si="29"/>
        <v>6</v>
      </c>
      <c r="CO76" s="1">
        <f t="shared" si="26"/>
        <v>4</v>
      </c>
      <c r="CP76" s="74">
        <f t="shared" si="27"/>
        <v>0</v>
      </c>
      <c r="CQ76" s="74">
        <f t="shared" si="30"/>
        <v>2</v>
      </c>
      <c r="CS76" s="1" t="str">
        <f t="shared" si="20"/>
        <v/>
      </c>
    </row>
    <row r="77" spans="2:97" ht="13.2" customHeight="1">
      <c r="B77" s="42" t="s">
        <v>347</v>
      </c>
      <c r="C77" s="8" t="s">
        <v>97</v>
      </c>
      <c r="D77" s="8" t="s">
        <v>139</v>
      </c>
      <c r="E77" s="8" t="s">
        <v>96</v>
      </c>
      <c r="F77" s="9"/>
      <c r="G77" s="10">
        <v>6027</v>
      </c>
      <c r="H77" s="11">
        <v>3016</v>
      </c>
      <c r="I77" s="12">
        <v>1</v>
      </c>
      <c r="J77" s="13" t="s">
        <v>187</v>
      </c>
      <c r="K77" s="10">
        <f t="shared" si="28"/>
        <v>9043</v>
      </c>
      <c r="L77" s="13" t="s">
        <v>187</v>
      </c>
      <c r="M77" s="14">
        <v>700</v>
      </c>
      <c r="N77" s="15">
        <v>2</v>
      </c>
      <c r="O77" s="16" t="s">
        <v>182</v>
      </c>
      <c r="P77" s="27" t="s">
        <v>169</v>
      </c>
      <c r="Q77" s="17">
        <v>1</v>
      </c>
      <c r="R77" s="17">
        <f t="shared" si="19"/>
        <v>0</v>
      </c>
      <c r="S77" s="33"/>
      <c r="T77" s="33"/>
      <c r="U77" s="31" t="s">
        <v>169</v>
      </c>
      <c r="V77" s="1">
        <f t="shared" si="31"/>
        <v>0.73168125000000006</v>
      </c>
      <c r="AD77" s="52">
        <v>0.90199003671071953</v>
      </c>
      <c r="AE77" s="78" t="s">
        <v>169</v>
      </c>
      <c r="AF77" s="52">
        <v>0.73168125000000006</v>
      </c>
      <c r="AG77" s="2" t="s">
        <v>169</v>
      </c>
      <c r="AM77" s="41">
        <v>44033</v>
      </c>
      <c r="AP77" s="41">
        <v>44033</v>
      </c>
      <c r="CE77" s="2" t="s">
        <v>169</v>
      </c>
      <c r="CF77" s="75">
        <v>1.4816216767503614</v>
      </c>
      <c r="CG77" s="75"/>
      <c r="CH77" s="41"/>
      <c r="CI77" s="41"/>
      <c r="CJ77" s="41"/>
      <c r="CK77" s="41"/>
      <c r="CL77" s="41"/>
      <c r="CM77" s="41"/>
      <c r="CN77" s="1">
        <f t="shared" si="29"/>
        <v>5</v>
      </c>
      <c r="CO77" s="1">
        <f t="shared" si="26"/>
        <v>3</v>
      </c>
      <c r="CP77" s="74">
        <f t="shared" si="27"/>
        <v>0</v>
      </c>
      <c r="CQ77" s="74">
        <f t="shared" si="30"/>
        <v>2</v>
      </c>
      <c r="CS77" s="1" t="str">
        <f t="shared" ref="CS77:CS108" si="32">IF($CN77=0,C77,"")</f>
        <v/>
      </c>
    </row>
    <row r="78" spans="2:97" ht="13.2" customHeight="1">
      <c r="B78" s="42" t="s">
        <v>348</v>
      </c>
      <c r="C78" s="8" t="s">
        <v>102</v>
      </c>
      <c r="D78" s="8" t="s">
        <v>139</v>
      </c>
      <c r="E78" s="8" t="s">
        <v>96</v>
      </c>
      <c r="F78" s="9"/>
      <c r="G78" s="10">
        <v>6027</v>
      </c>
      <c r="H78" s="11">
        <v>3016</v>
      </c>
      <c r="I78" s="12">
        <v>1</v>
      </c>
      <c r="J78" s="13" t="s">
        <v>188</v>
      </c>
      <c r="K78" s="10">
        <f t="shared" si="28"/>
        <v>9043</v>
      </c>
      <c r="L78" s="13" t="s">
        <v>187</v>
      </c>
      <c r="M78" s="14">
        <v>850</v>
      </c>
      <c r="N78" s="15">
        <v>2</v>
      </c>
      <c r="O78" s="16" t="s">
        <v>182</v>
      </c>
      <c r="P78" s="27" t="s">
        <v>169</v>
      </c>
      <c r="Q78" s="17">
        <v>1</v>
      </c>
      <c r="R78" s="17">
        <f t="shared" si="19"/>
        <v>0</v>
      </c>
      <c r="S78" s="33"/>
      <c r="T78" s="33"/>
      <c r="U78" s="32" t="s">
        <v>204</v>
      </c>
      <c r="V78" s="1">
        <f t="shared" si="31"/>
        <v>0.42575285560450316</v>
      </c>
      <c r="AD78" s="52">
        <v>0.42575285560450316</v>
      </c>
      <c r="AE78" s="78" t="s">
        <v>169</v>
      </c>
      <c r="AF78" s="41">
        <v>44033</v>
      </c>
      <c r="AG78" s="41">
        <f t="shared" ref="AG78:AG80" si="33">AF78</f>
        <v>44033</v>
      </c>
      <c r="AM78" s="41">
        <v>44033</v>
      </c>
      <c r="CN78" s="1">
        <f t="shared" si="29"/>
        <v>4</v>
      </c>
      <c r="CO78" s="1">
        <f t="shared" si="26"/>
        <v>1</v>
      </c>
      <c r="CP78" s="74">
        <f t="shared" si="27"/>
        <v>0</v>
      </c>
      <c r="CQ78" s="74">
        <f t="shared" si="30"/>
        <v>3</v>
      </c>
      <c r="CS78" s="1" t="str">
        <f t="shared" si="32"/>
        <v/>
      </c>
    </row>
    <row r="79" spans="2:97" ht="13.2" customHeight="1">
      <c r="B79" s="42" t="s">
        <v>349</v>
      </c>
      <c r="C79" s="8" t="s">
        <v>111</v>
      </c>
      <c r="D79" s="8" t="s">
        <v>139</v>
      </c>
      <c r="E79" s="8" t="s">
        <v>199</v>
      </c>
      <c r="F79" s="9"/>
      <c r="G79" s="10">
        <v>6027</v>
      </c>
      <c r="H79" s="11">
        <v>3016</v>
      </c>
      <c r="I79" s="12">
        <v>1</v>
      </c>
      <c r="J79" s="13" t="s">
        <v>188</v>
      </c>
      <c r="K79" s="10">
        <f t="shared" si="28"/>
        <v>9043</v>
      </c>
      <c r="L79" s="13" t="s">
        <v>187</v>
      </c>
      <c r="M79" s="14">
        <v>650</v>
      </c>
      <c r="N79" s="15">
        <v>2</v>
      </c>
      <c r="O79" s="16" t="s">
        <v>182</v>
      </c>
      <c r="P79" s="27" t="s">
        <v>169</v>
      </c>
      <c r="Q79" s="17">
        <v>1</v>
      </c>
      <c r="R79" s="17">
        <f t="shared" si="19"/>
        <v>0</v>
      </c>
      <c r="S79" s="33"/>
      <c r="T79" s="33"/>
      <c r="U79" s="31" t="s">
        <v>169</v>
      </c>
      <c r="V79" s="1">
        <f t="shared" si="31"/>
        <v>44033</v>
      </c>
      <c r="AF79" s="41">
        <v>44033</v>
      </c>
      <c r="AG79" s="41">
        <f t="shared" si="33"/>
        <v>44033</v>
      </c>
      <c r="AM79" s="41">
        <v>44033</v>
      </c>
      <c r="AP79" s="41">
        <v>44033</v>
      </c>
      <c r="CN79" s="1">
        <f t="shared" si="29"/>
        <v>4</v>
      </c>
      <c r="CO79" s="1">
        <f t="shared" si="26"/>
        <v>0</v>
      </c>
      <c r="CP79" s="74">
        <f t="shared" si="27"/>
        <v>0</v>
      </c>
      <c r="CQ79" s="74">
        <f t="shared" si="30"/>
        <v>4</v>
      </c>
      <c r="CS79" s="1" t="str">
        <f t="shared" si="32"/>
        <v/>
      </c>
    </row>
    <row r="80" spans="2:97" ht="13.2" customHeight="1">
      <c r="B80" s="42" t="s">
        <v>350</v>
      </c>
      <c r="C80" s="8" t="s">
        <v>126</v>
      </c>
      <c r="D80" s="8" t="s">
        <v>139</v>
      </c>
      <c r="E80" s="8" t="s">
        <v>121</v>
      </c>
      <c r="F80" s="9"/>
      <c r="G80" s="10">
        <v>6027</v>
      </c>
      <c r="H80" s="11">
        <v>3016</v>
      </c>
      <c r="I80" s="12">
        <v>1</v>
      </c>
      <c r="J80" s="13" t="s">
        <v>188</v>
      </c>
      <c r="K80" s="10">
        <f t="shared" si="28"/>
        <v>9043</v>
      </c>
      <c r="L80" s="13" t="s">
        <v>187</v>
      </c>
      <c r="M80" s="14">
        <v>850</v>
      </c>
      <c r="N80" s="15">
        <v>2</v>
      </c>
      <c r="O80" s="16" t="s">
        <v>182</v>
      </c>
      <c r="P80" s="27" t="s">
        <v>169</v>
      </c>
      <c r="Q80" s="17">
        <v>1</v>
      </c>
      <c r="R80" s="17">
        <f t="shared" si="19"/>
        <v>0</v>
      </c>
      <c r="S80" s="33"/>
      <c r="T80" s="33"/>
      <c r="U80" s="31" t="s">
        <v>169</v>
      </c>
      <c r="V80" s="1">
        <f t="shared" si="31"/>
        <v>0.34804580763582971</v>
      </c>
      <c r="AD80" s="52">
        <v>0.34804580763582971</v>
      </c>
      <c r="AE80" s="78" t="s">
        <v>169</v>
      </c>
      <c r="AF80" s="41">
        <v>44033</v>
      </c>
      <c r="AG80" s="41">
        <f t="shared" si="33"/>
        <v>44033</v>
      </c>
      <c r="AM80" s="41">
        <v>44033</v>
      </c>
      <c r="CN80" s="1">
        <f t="shared" si="29"/>
        <v>4</v>
      </c>
      <c r="CO80" s="1">
        <f t="shared" si="26"/>
        <v>1</v>
      </c>
      <c r="CP80" s="74">
        <f t="shared" si="27"/>
        <v>0</v>
      </c>
      <c r="CQ80" s="74">
        <f t="shared" si="30"/>
        <v>3</v>
      </c>
      <c r="CS80" s="1" t="str">
        <f t="shared" si="32"/>
        <v/>
      </c>
    </row>
    <row r="81" spans="2:97" ht="13.2" customHeight="1">
      <c r="B81" s="42" t="s">
        <v>351</v>
      </c>
      <c r="C81" s="8" t="s">
        <v>127</v>
      </c>
      <c r="D81" s="8" t="s">
        <v>139</v>
      </c>
      <c r="E81" s="8" t="s">
        <v>121</v>
      </c>
      <c r="F81" s="9"/>
      <c r="G81" s="10">
        <v>6027</v>
      </c>
      <c r="H81" s="11">
        <v>3016</v>
      </c>
      <c r="I81" s="12">
        <v>1</v>
      </c>
      <c r="J81" s="13" t="s">
        <v>188</v>
      </c>
      <c r="K81" s="10">
        <f t="shared" si="28"/>
        <v>9043</v>
      </c>
      <c r="L81" s="13" t="s">
        <v>187</v>
      </c>
      <c r="M81" s="14">
        <v>1300</v>
      </c>
      <c r="N81" s="15">
        <v>2</v>
      </c>
      <c r="O81" s="16" t="s">
        <v>182</v>
      </c>
      <c r="P81" s="27" t="s">
        <v>169</v>
      </c>
      <c r="Q81" s="17">
        <v>1</v>
      </c>
      <c r="R81" s="17">
        <f t="shared" si="19"/>
        <v>0</v>
      </c>
      <c r="S81" s="33"/>
      <c r="T81" s="33"/>
      <c r="U81" s="31" t="s">
        <v>169</v>
      </c>
      <c r="V81" s="1">
        <f t="shared" si="31"/>
        <v>0.41967391336270193</v>
      </c>
      <c r="AD81" s="52">
        <v>0.41967391336270193</v>
      </c>
      <c r="AE81" s="78" t="s">
        <v>169</v>
      </c>
      <c r="AM81" s="41">
        <v>44033</v>
      </c>
      <c r="CE81" s="75">
        <v>0.74772344716672434</v>
      </c>
      <c r="CF81" s="2" t="s">
        <v>169</v>
      </c>
      <c r="CG81" s="75"/>
      <c r="CH81" s="41"/>
      <c r="CI81" s="41"/>
      <c r="CJ81" s="41"/>
      <c r="CK81" s="41"/>
      <c r="CL81" s="41"/>
      <c r="CM81" s="41"/>
      <c r="CN81" s="1">
        <f t="shared" si="29"/>
        <v>3</v>
      </c>
      <c r="CO81" s="1">
        <f t="shared" si="26"/>
        <v>2</v>
      </c>
      <c r="CP81" s="74">
        <f t="shared" si="27"/>
        <v>0</v>
      </c>
      <c r="CQ81" s="74">
        <f t="shared" si="30"/>
        <v>1</v>
      </c>
      <c r="CS81" s="1" t="str">
        <f t="shared" si="32"/>
        <v/>
      </c>
    </row>
    <row r="82" spans="2:97" ht="13.2" customHeight="1">
      <c r="B82" s="42" t="s">
        <v>352</v>
      </c>
      <c r="C82" s="8" t="s">
        <v>131</v>
      </c>
      <c r="D82" s="8" t="s">
        <v>139</v>
      </c>
      <c r="E82" s="8" t="s">
        <v>200</v>
      </c>
      <c r="F82" s="9"/>
      <c r="G82" s="10">
        <v>6027</v>
      </c>
      <c r="H82" s="11">
        <v>3016</v>
      </c>
      <c r="I82" s="12">
        <v>1</v>
      </c>
      <c r="J82" s="13" t="s">
        <v>188</v>
      </c>
      <c r="K82" s="10">
        <f t="shared" si="28"/>
        <v>9043</v>
      </c>
      <c r="L82" s="13" t="s">
        <v>187</v>
      </c>
      <c r="M82" s="14">
        <v>350</v>
      </c>
      <c r="N82" s="15">
        <v>2</v>
      </c>
      <c r="O82" s="16" t="s">
        <v>182</v>
      </c>
      <c r="P82" s="27" t="s">
        <v>169</v>
      </c>
      <c r="Q82" s="17">
        <v>1</v>
      </c>
      <c r="R82" s="17">
        <f t="shared" si="19"/>
        <v>0</v>
      </c>
      <c r="S82" s="33"/>
      <c r="T82" s="33"/>
      <c r="U82" s="31" t="s">
        <v>169</v>
      </c>
      <c r="V82" s="1">
        <f t="shared" si="31"/>
        <v>0.29323830000000006</v>
      </c>
      <c r="AF82" s="52">
        <v>0.29323830000000006</v>
      </c>
      <c r="AG82" s="2" t="s">
        <v>169</v>
      </c>
      <c r="AK82" s="87" t="s">
        <v>436</v>
      </c>
      <c r="AL82" s="87" t="s">
        <v>436</v>
      </c>
      <c r="AM82" s="41">
        <v>44033</v>
      </c>
      <c r="AP82" s="41">
        <v>44033</v>
      </c>
      <c r="BK82" s="52">
        <v>0.30536973500000003</v>
      </c>
      <c r="BO82" s="41">
        <v>44034</v>
      </c>
      <c r="CN82" s="1">
        <f t="shared" si="29"/>
        <v>7</v>
      </c>
      <c r="CO82" s="1">
        <f t="shared" si="26"/>
        <v>2</v>
      </c>
      <c r="CP82" s="74">
        <f t="shared" si="27"/>
        <v>2</v>
      </c>
      <c r="CQ82" s="74">
        <f t="shared" si="30"/>
        <v>3</v>
      </c>
      <c r="CS82" s="1" t="str">
        <f t="shared" si="32"/>
        <v/>
      </c>
    </row>
    <row r="83" spans="2:97" ht="13.2" customHeight="1">
      <c r="B83" s="42" t="s">
        <v>353</v>
      </c>
      <c r="C83" s="8" t="s">
        <v>132</v>
      </c>
      <c r="D83" s="8" t="s">
        <v>139</v>
      </c>
      <c r="E83" s="8" t="s">
        <v>200</v>
      </c>
      <c r="F83" s="9"/>
      <c r="G83" s="10">
        <v>6027</v>
      </c>
      <c r="H83" s="11">
        <v>3016</v>
      </c>
      <c r="I83" s="12">
        <v>7</v>
      </c>
      <c r="J83" s="13" t="s">
        <v>187</v>
      </c>
      <c r="K83" s="10">
        <f t="shared" si="28"/>
        <v>63301</v>
      </c>
      <c r="L83" s="13" t="s">
        <v>187</v>
      </c>
      <c r="M83" s="14">
        <v>400</v>
      </c>
      <c r="N83" s="15">
        <v>4</v>
      </c>
      <c r="O83" s="16" t="s">
        <v>182</v>
      </c>
      <c r="P83" s="27" t="s">
        <v>169</v>
      </c>
      <c r="Q83" s="17">
        <v>1</v>
      </c>
      <c r="R83" s="17">
        <f t="shared" si="19"/>
        <v>0</v>
      </c>
      <c r="S83" s="33"/>
      <c r="T83" s="33"/>
      <c r="U83" s="31" t="s">
        <v>169</v>
      </c>
      <c r="V83" s="1">
        <f t="shared" si="31"/>
        <v>0.18373406250000002</v>
      </c>
      <c r="AF83" s="52">
        <v>0.21473</v>
      </c>
      <c r="AG83" s="2" t="s">
        <v>169</v>
      </c>
      <c r="AK83" s="87" t="s">
        <v>436</v>
      </c>
      <c r="AL83" s="87" t="s">
        <v>436</v>
      </c>
      <c r="AM83" s="41">
        <v>44033</v>
      </c>
      <c r="AP83" s="41">
        <v>44033</v>
      </c>
      <c r="BK83" s="52">
        <v>0.18373406250000002</v>
      </c>
      <c r="BO83" s="41">
        <v>44034</v>
      </c>
      <c r="CE83" s="2" t="s">
        <v>169</v>
      </c>
      <c r="CF83" s="75">
        <v>0.40466048713046637</v>
      </c>
      <c r="CG83" s="75"/>
      <c r="CH83" s="41"/>
      <c r="CI83" s="41"/>
      <c r="CJ83" s="41"/>
      <c r="CK83" s="41"/>
      <c r="CL83" s="41"/>
      <c r="CM83" s="41"/>
      <c r="CN83" s="1">
        <f t="shared" si="29"/>
        <v>8</v>
      </c>
      <c r="CO83" s="1">
        <f t="shared" si="26"/>
        <v>3</v>
      </c>
      <c r="CP83" s="74">
        <f t="shared" si="27"/>
        <v>2</v>
      </c>
      <c r="CQ83" s="74">
        <f t="shared" si="30"/>
        <v>3</v>
      </c>
      <c r="CS83" s="1" t="str">
        <f t="shared" si="32"/>
        <v/>
      </c>
    </row>
    <row r="84" spans="2:97" ht="13.2" customHeight="1">
      <c r="B84" s="42" t="s">
        <v>354</v>
      </c>
      <c r="C84" s="8" t="s">
        <v>190</v>
      </c>
      <c r="D84" s="8" t="s">
        <v>139</v>
      </c>
      <c r="E84" s="8" t="s">
        <v>137</v>
      </c>
      <c r="F84" s="9"/>
      <c r="G84" s="10">
        <v>0</v>
      </c>
      <c r="H84" s="11">
        <v>3016</v>
      </c>
      <c r="I84" s="12">
        <v>1</v>
      </c>
      <c r="J84" s="13" t="s">
        <v>188</v>
      </c>
      <c r="K84" s="10">
        <f t="shared" si="28"/>
        <v>3016</v>
      </c>
      <c r="L84" s="13" t="s">
        <v>187</v>
      </c>
      <c r="M84" s="14">
        <v>220</v>
      </c>
      <c r="N84" s="15">
        <v>2</v>
      </c>
      <c r="O84" s="16" t="s">
        <v>182</v>
      </c>
      <c r="P84" s="27" t="s">
        <v>169</v>
      </c>
      <c r="Q84" s="17">
        <v>1</v>
      </c>
      <c r="R84" s="17">
        <f t="shared" si="19"/>
        <v>0</v>
      </c>
      <c r="S84" s="33"/>
      <c r="T84" s="33"/>
      <c r="U84" s="31" t="s">
        <v>169</v>
      </c>
      <c r="V84" s="1">
        <f t="shared" si="31"/>
        <v>44034</v>
      </c>
      <c r="AO84" s="41">
        <v>44034</v>
      </c>
      <c r="BO84" s="41">
        <v>44034</v>
      </c>
      <c r="CN84" s="1">
        <f t="shared" si="29"/>
        <v>2</v>
      </c>
      <c r="CO84" s="1">
        <f t="shared" si="26"/>
        <v>0</v>
      </c>
      <c r="CP84" s="74">
        <f t="shared" si="27"/>
        <v>0</v>
      </c>
      <c r="CQ84" s="74">
        <f t="shared" si="30"/>
        <v>2</v>
      </c>
      <c r="CS84" s="1" t="str">
        <f t="shared" si="32"/>
        <v/>
      </c>
    </row>
    <row r="85" spans="2:97" ht="13.2" customHeight="1">
      <c r="B85" s="42" t="s">
        <v>354</v>
      </c>
      <c r="C85" s="8" t="s">
        <v>191</v>
      </c>
      <c r="D85" s="8" t="s">
        <v>139</v>
      </c>
      <c r="E85" s="8" t="s">
        <v>153</v>
      </c>
      <c r="F85" s="9"/>
      <c r="G85" s="10">
        <v>0</v>
      </c>
      <c r="H85" s="11">
        <v>3016</v>
      </c>
      <c r="I85" s="12">
        <v>1</v>
      </c>
      <c r="J85" s="13" t="s">
        <v>188</v>
      </c>
      <c r="K85" s="10">
        <f t="shared" si="28"/>
        <v>3016</v>
      </c>
      <c r="L85" s="13" t="s">
        <v>187</v>
      </c>
      <c r="M85" s="14">
        <v>220</v>
      </c>
      <c r="N85" s="15">
        <v>2</v>
      </c>
      <c r="O85" s="16" t="s">
        <v>182</v>
      </c>
      <c r="P85" s="27" t="s">
        <v>169</v>
      </c>
      <c r="Q85" s="17">
        <v>1</v>
      </c>
      <c r="R85" s="17">
        <f t="shared" si="19"/>
        <v>0</v>
      </c>
      <c r="S85" s="33"/>
      <c r="T85" s="33"/>
      <c r="U85" s="31" t="s">
        <v>169</v>
      </c>
      <c r="V85" s="1">
        <f t="shared" si="31"/>
        <v>44034</v>
      </c>
      <c r="AO85" s="41">
        <v>44034</v>
      </c>
      <c r="BO85" s="41">
        <v>44034</v>
      </c>
      <c r="CN85" s="1">
        <f t="shared" si="29"/>
        <v>2</v>
      </c>
      <c r="CO85" s="1">
        <f t="shared" si="26"/>
        <v>0</v>
      </c>
      <c r="CP85" s="74">
        <f t="shared" si="27"/>
        <v>0</v>
      </c>
      <c r="CQ85" s="74">
        <f t="shared" si="30"/>
        <v>2</v>
      </c>
      <c r="CS85" s="1" t="str">
        <f t="shared" si="32"/>
        <v/>
      </c>
    </row>
    <row r="86" spans="2:97" ht="13.2" customHeight="1">
      <c r="B86" s="42" t="s">
        <v>355</v>
      </c>
      <c r="C86" s="8" t="s">
        <v>31</v>
      </c>
      <c r="D86" s="8" t="s">
        <v>140</v>
      </c>
      <c r="E86" s="8" t="s">
        <v>29</v>
      </c>
      <c r="F86" s="9"/>
      <c r="G86" s="10">
        <v>6027</v>
      </c>
      <c r="H86" s="11">
        <v>3016</v>
      </c>
      <c r="I86" s="12">
        <v>1</v>
      </c>
      <c r="J86" s="13" t="s">
        <v>188</v>
      </c>
      <c r="K86" s="10">
        <f t="shared" si="28"/>
        <v>9043</v>
      </c>
      <c r="L86" s="13" t="s">
        <v>187</v>
      </c>
      <c r="M86" s="14"/>
      <c r="N86" s="15"/>
      <c r="O86" s="16"/>
      <c r="P86" s="16"/>
      <c r="Q86" s="16"/>
      <c r="R86" s="16"/>
      <c r="S86" s="33"/>
      <c r="T86" s="33"/>
      <c r="U86" s="18"/>
      <c r="V86" s="1">
        <f t="shared" si="31"/>
        <v>44034</v>
      </c>
      <c r="AR86" s="41">
        <v>44034</v>
      </c>
      <c r="CL86" s="41">
        <v>44047</v>
      </c>
      <c r="CM86" s="41"/>
      <c r="CN86" s="1">
        <f t="shared" si="29"/>
        <v>2</v>
      </c>
      <c r="CO86" s="1">
        <f t="shared" si="26"/>
        <v>0</v>
      </c>
      <c r="CP86" s="74">
        <f t="shared" si="27"/>
        <v>0</v>
      </c>
      <c r="CQ86" s="74">
        <f t="shared" si="30"/>
        <v>2</v>
      </c>
      <c r="CS86" s="1" t="str">
        <f t="shared" si="32"/>
        <v/>
      </c>
    </row>
    <row r="87" spans="2:97" ht="13.2" customHeight="1">
      <c r="B87" s="42" t="s">
        <v>356</v>
      </c>
      <c r="C87" s="8" t="s">
        <v>50</v>
      </c>
      <c r="D87" s="8" t="s">
        <v>141</v>
      </c>
      <c r="E87" s="8" t="s">
        <v>48</v>
      </c>
      <c r="F87" s="9"/>
      <c r="G87" s="10">
        <v>6027</v>
      </c>
      <c r="H87" s="11">
        <v>3016</v>
      </c>
      <c r="I87" s="12">
        <v>1</v>
      </c>
      <c r="J87" s="13" t="s">
        <v>187</v>
      </c>
      <c r="K87" s="10">
        <f t="shared" si="28"/>
        <v>9043</v>
      </c>
      <c r="L87" s="13" t="s">
        <v>187</v>
      </c>
      <c r="M87" s="14"/>
      <c r="N87" s="15"/>
      <c r="O87" s="16"/>
      <c r="P87" s="16"/>
      <c r="Q87" s="16"/>
      <c r="R87" s="16"/>
      <c r="S87" s="33"/>
      <c r="T87" s="33"/>
      <c r="U87" s="18"/>
      <c r="V87" s="1">
        <f t="shared" si="31"/>
        <v>0.19090000000000001</v>
      </c>
      <c r="W87" s="87" t="s">
        <v>436</v>
      </c>
      <c r="BA87" s="52">
        <v>0.19090000000000001</v>
      </c>
      <c r="BB87" s="52">
        <v>0.31645010000000007</v>
      </c>
      <c r="CN87" s="1">
        <f t="shared" si="29"/>
        <v>3</v>
      </c>
      <c r="CO87" s="1">
        <f t="shared" si="26"/>
        <v>2</v>
      </c>
      <c r="CP87" s="74">
        <f t="shared" si="27"/>
        <v>1</v>
      </c>
      <c r="CQ87" s="74">
        <f t="shared" si="30"/>
        <v>0</v>
      </c>
      <c r="CS87" s="1" t="str">
        <f t="shared" si="32"/>
        <v/>
      </c>
    </row>
    <row r="88" spans="2:97" ht="13.2" customHeight="1">
      <c r="B88" s="42" t="s">
        <v>357</v>
      </c>
      <c r="C88" s="8" t="s">
        <v>65</v>
      </c>
      <c r="D88" s="8" t="s">
        <v>141</v>
      </c>
      <c r="E88" s="8" t="s">
        <v>48</v>
      </c>
      <c r="F88" s="9"/>
      <c r="G88" s="10">
        <v>6027</v>
      </c>
      <c r="H88" s="11">
        <v>3016</v>
      </c>
      <c r="I88" s="12">
        <v>1</v>
      </c>
      <c r="J88" s="13" t="s">
        <v>187</v>
      </c>
      <c r="K88" s="10">
        <f t="shared" si="28"/>
        <v>9043</v>
      </c>
      <c r="L88" s="13" t="s">
        <v>187</v>
      </c>
      <c r="M88" s="14"/>
      <c r="N88" s="15"/>
      <c r="O88" s="16"/>
      <c r="P88" s="16"/>
      <c r="Q88" s="16"/>
      <c r="R88" s="16"/>
      <c r="S88" s="33"/>
      <c r="T88" s="33"/>
      <c r="U88" s="18"/>
      <c r="V88" s="1">
        <f t="shared" si="31"/>
        <v>0.19090000000000001</v>
      </c>
      <c r="W88" s="87" t="s">
        <v>436</v>
      </c>
      <c r="BA88" s="52">
        <v>0.19090000000000001</v>
      </c>
      <c r="BB88" s="52">
        <v>0.31645010000000007</v>
      </c>
      <c r="CN88" s="1">
        <f t="shared" si="29"/>
        <v>3</v>
      </c>
      <c r="CO88" s="1">
        <f t="shared" si="26"/>
        <v>2</v>
      </c>
      <c r="CP88" s="74">
        <f t="shared" si="27"/>
        <v>1</v>
      </c>
      <c r="CQ88" s="74">
        <f t="shared" si="30"/>
        <v>0</v>
      </c>
      <c r="CS88" s="1" t="str">
        <f t="shared" si="32"/>
        <v/>
      </c>
    </row>
    <row r="89" spans="2:97" ht="13.2" customHeight="1">
      <c r="B89" s="42" t="s">
        <v>358</v>
      </c>
      <c r="C89" s="8" t="s">
        <v>82</v>
      </c>
      <c r="D89" s="8" t="s">
        <v>141</v>
      </c>
      <c r="E89" s="8" t="s">
        <v>68</v>
      </c>
      <c r="F89" s="9"/>
      <c r="G89" s="10">
        <v>6027</v>
      </c>
      <c r="H89" s="11">
        <v>3016</v>
      </c>
      <c r="I89" s="12">
        <v>1</v>
      </c>
      <c r="J89" s="13" t="s">
        <v>187</v>
      </c>
      <c r="K89" s="10">
        <f t="shared" si="28"/>
        <v>9043</v>
      </c>
      <c r="L89" s="13" t="s">
        <v>187</v>
      </c>
      <c r="M89" s="14"/>
      <c r="N89" s="15"/>
      <c r="O89" s="16"/>
      <c r="P89" s="16"/>
      <c r="Q89" s="16"/>
      <c r="R89" s="16"/>
      <c r="S89" s="33"/>
      <c r="T89" s="33"/>
      <c r="U89" s="18"/>
      <c r="V89" s="1">
        <f t="shared" si="31"/>
        <v>2.9095</v>
      </c>
      <c r="W89" s="87" t="s">
        <v>436</v>
      </c>
      <c r="BA89" s="52">
        <v>2.9095</v>
      </c>
      <c r="BB89" s="52">
        <v>3.2288377500000003</v>
      </c>
      <c r="CN89" s="1">
        <f t="shared" si="29"/>
        <v>3</v>
      </c>
      <c r="CO89" s="1">
        <f t="shared" si="26"/>
        <v>2</v>
      </c>
      <c r="CP89" s="74">
        <f t="shared" si="27"/>
        <v>1</v>
      </c>
      <c r="CQ89" s="74">
        <f t="shared" si="30"/>
        <v>0</v>
      </c>
      <c r="CS89" s="1" t="str">
        <f t="shared" si="32"/>
        <v/>
      </c>
    </row>
    <row r="90" spans="2:97" ht="13.2" customHeight="1">
      <c r="B90" s="42" t="s">
        <v>359</v>
      </c>
      <c r="C90" s="8" t="s">
        <v>83</v>
      </c>
      <c r="D90" s="8" t="s">
        <v>141</v>
      </c>
      <c r="E90" s="8" t="s">
        <v>68</v>
      </c>
      <c r="F90" s="9"/>
      <c r="G90" s="10">
        <v>6027</v>
      </c>
      <c r="H90" s="11">
        <v>3016</v>
      </c>
      <c r="I90" s="12">
        <v>1</v>
      </c>
      <c r="J90" s="13" t="s">
        <v>187</v>
      </c>
      <c r="K90" s="10">
        <f t="shared" si="28"/>
        <v>9043</v>
      </c>
      <c r="L90" s="13" t="s">
        <v>187</v>
      </c>
      <c r="M90" s="14"/>
      <c r="N90" s="15"/>
      <c r="O90" s="16"/>
      <c r="P90" s="16"/>
      <c r="Q90" s="16"/>
      <c r="R90" s="16"/>
      <c r="S90" s="33"/>
      <c r="T90" s="33"/>
      <c r="U90" s="18"/>
      <c r="V90" s="1">
        <f t="shared" si="31"/>
        <v>1.2282000000000002</v>
      </c>
      <c r="W90" s="87" t="s">
        <v>436</v>
      </c>
      <c r="BA90" s="52">
        <v>1.2282000000000002</v>
      </c>
      <c r="BB90" s="52">
        <v>1.3453827</v>
      </c>
      <c r="CN90" s="1">
        <f t="shared" si="29"/>
        <v>3</v>
      </c>
      <c r="CO90" s="1">
        <f t="shared" si="26"/>
        <v>2</v>
      </c>
      <c r="CP90" s="74">
        <f t="shared" si="27"/>
        <v>1</v>
      </c>
      <c r="CQ90" s="74">
        <f t="shared" si="30"/>
        <v>0</v>
      </c>
      <c r="CS90" s="1" t="str">
        <f t="shared" si="32"/>
        <v/>
      </c>
    </row>
    <row r="91" spans="2:97" ht="13.2" customHeight="1">
      <c r="B91" s="42" t="s">
        <v>360</v>
      </c>
      <c r="C91" s="8" t="s">
        <v>88</v>
      </c>
      <c r="D91" s="8" t="s">
        <v>141</v>
      </c>
      <c r="E91" s="8" t="s">
        <v>89</v>
      </c>
      <c r="F91" s="9"/>
      <c r="G91" s="10">
        <v>6027</v>
      </c>
      <c r="H91" s="11">
        <v>3016</v>
      </c>
      <c r="I91" s="12">
        <v>2</v>
      </c>
      <c r="J91" s="13" t="s">
        <v>187</v>
      </c>
      <c r="K91" s="10">
        <f t="shared" si="28"/>
        <v>18086</v>
      </c>
      <c r="L91" s="13" t="s">
        <v>187</v>
      </c>
      <c r="M91" s="14"/>
      <c r="N91" s="15"/>
      <c r="O91" s="16"/>
      <c r="P91" s="16"/>
      <c r="Q91" s="16"/>
      <c r="R91" s="16"/>
      <c r="S91" s="33"/>
      <c r="T91" s="33"/>
      <c r="U91" s="18"/>
      <c r="V91" s="1">
        <f t="shared" si="31"/>
        <v>6.9000000000000006E-2</v>
      </c>
      <c r="W91" s="87" t="s">
        <v>436</v>
      </c>
      <c r="BA91" s="52">
        <v>6.9000000000000006E-2</v>
      </c>
      <c r="BB91" s="52">
        <v>0.1388924</v>
      </c>
      <c r="CN91" s="1">
        <f t="shared" si="29"/>
        <v>3</v>
      </c>
      <c r="CO91" s="1">
        <f t="shared" si="26"/>
        <v>2</v>
      </c>
      <c r="CP91" s="74">
        <f t="shared" si="27"/>
        <v>1</v>
      </c>
      <c r="CQ91" s="74">
        <f t="shared" si="30"/>
        <v>0</v>
      </c>
      <c r="CS91" s="1" t="str">
        <f t="shared" si="32"/>
        <v/>
      </c>
    </row>
    <row r="92" spans="2:97" ht="13.2" customHeight="1">
      <c r="B92" s="42" t="s">
        <v>361</v>
      </c>
      <c r="C92" s="8" t="s">
        <v>90</v>
      </c>
      <c r="D92" s="8" t="s">
        <v>141</v>
      </c>
      <c r="E92" s="8" t="s">
        <v>89</v>
      </c>
      <c r="F92" s="9"/>
      <c r="G92" s="10">
        <v>6027</v>
      </c>
      <c r="H92" s="11">
        <v>3016</v>
      </c>
      <c r="I92" s="12">
        <v>2</v>
      </c>
      <c r="J92" s="13" t="s">
        <v>187</v>
      </c>
      <c r="K92" s="10">
        <f t="shared" si="28"/>
        <v>18086</v>
      </c>
      <c r="L92" s="13" t="s">
        <v>187</v>
      </c>
      <c r="M92" s="14"/>
      <c r="N92" s="15"/>
      <c r="O92" s="16"/>
      <c r="P92" s="16"/>
      <c r="Q92" s="16"/>
      <c r="R92" s="16"/>
      <c r="S92" s="33"/>
      <c r="T92" s="33"/>
      <c r="U92" s="18"/>
      <c r="V92" s="1">
        <f t="shared" si="31"/>
        <v>4.5999999999999999E-2</v>
      </c>
      <c r="W92" s="87" t="s">
        <v>436</v>
      </c>
      <c r="BA92" s="52">
        <v>4.5999999999999999E-2</v>
      </c>
      <c r="BB92" s="52">
        <v>0.12281425</v>
      </c>
      <c r="CN92" s="1">
        <f t="shared" si="29"/>
        <v>3</v>
      </c>
      <c r="CO92" s="1">
        <f t="shared" si="26"/>
        <v>2</v>
      </c>
      <c r="CP92" s="74">
        <f t="shared" si="27"/>
        <v>1</v>
      </c>
      <c r="CQ92" s="74">
        <f t="shared" si="30"/>
        <v>0</v>
      </c>
      <c r="CS92" s="1" t="str">
        <f t="shared" si="32"/>
        <v/>
      </c>
    </row>
    <row r="93" spans="2:97" ht="13.2" customHeight="1">
      <c r="B93" s="42" t="s">
        <v>362</v>
      </c>
      <c r="C93" s="8" t="s">
        <v>84</v>
      </c>
      <c r="D93" s="8" t="s">
        <v>142</v>
      </c>
      <c r="E93" s="8" t="s">
        <v>68</v>
      </c>
      <c r="F93" s="9"/>
      <c r="G93" s="10">
        <v>6027</v>
      </c>
      <c r="H93" s="11">
        <v>3016</v>
      </c>
      <c r="I93" s="12">
        <v>1</v>
      </c>
      <c r="J93" s="13" t="s">
        <v>188</v>
      </c>
      <c r="K93" s="10">
        <f t="shared" si="28"/>
        <v>9043</v>
      </c>
      <c r="L93" s="13" t="s">
        <v>187</v>
      </c>
      <c r="M93" s="14"/>
      <c r="N93" s="15"/>
      <c r="O93" s="16"/>
      <c r="P93" s="16"/>
      <c r="Q93" s="16"/>
      <c r="R93" s="16"/>
      <c r="S93" s="33"/>
      <c r="T93" s="33"/>
      <c r="U93" s="18"/>
      <c r="V93" s="1">
        <f t="shared" si="31"/>
        <v>0.16819999999999999</v>
      </c>
      <c r="AH93" s="52">
        <v>0.16819999999999999</v>
      </c>
      <c r="BI93" s="41">
        <v>44032</v>
      </c>
      <c r="CC93" s="41">
        <v>44032</v>
      </c>
      <c r="CD93" s="41">
        <v>44032</v>
      </c>
      <c r="CE93" s="41"/>
      <c r="CN93" s="1">
        <f t="shared" si="29"/>
        <v>4</v>
      </c>
      <c r="CO93" s="1">
        <f t="shared" si="26"/>
        <v>1</v>
      </c>
      <c r="CP93" s="74">
        <f t="shared" si="27"/>
        <v>0</v>
      </c>
      <c r="CQ93" s="74">
        <f t="shared" si="30"/>
        <v>3</v>
      </c>
      <c r="CS93" s="1" t="str">
        <f t="shared" si="32"/>
        <v/>
      </c>
    </row>
    <row r="94" spans="2:97" ht="13.2" customHeight="1">
      <c r="B94" s="42" t="s">
        <v>363</v>
      </c>
      <c r="C94" s="8" t="s">
        <v>98</v>
      </c>
      <c r="D94" s="8" t="s">
        <v>142</v>
      </c>
      <c r="E94" s="8" t="s">
        <v>96</v>
      </c>
      <c r="F94" s="9"/>
      <c r="G94" s="10">
        <v>6027</v>
      </c>
      <c r="H94" s="11">
        <v>3016</v>
      </c>
      <c r="I94" s="12">
        <v>2</v>
      </c>
      <c r="J94" s="13" t="s">
        <v>187</v>
      </c>
      <c r="K94" s="10">
        <f t="shared" si="28"/>
        <v>18086</v>
      </c>
      <c r="L94" s="13" t="s">
        <v>187</v>
      </c>
      <c r="M94" s="14"/>
      <c r="N94" s="15"/>
      <c r="O94" s="16"/>
      <c r="P94" s="16"/>
      <c r="Q94" s="16"/>
      <c r="R94" s="16"/>
      <c r="S94" s="33"/>
      <c r="T94" s="33"/>
      <c r="U94" s="18"/>
      <c r="V94" s="1">
        <f t="shared" si="31"/>
        <v>0.24909999999999999</v>
      </c>
      <c r="AH94" s="52">
        <v>0.24909999999999999</v>
      </c>
      <c r="BI94" s="41">
        <v>44032</v>
      </c>
      <c r="CC94" s="41">
        <v>44032</v>
      </c>
      <c r="CD94" s="41">
        <v>44032</v>
      </c>
      <c r="CE94" s="41"/>
      <c r="CN94" s="1">
        <f t="shared" si="29"/>
        <v>4</v>
      </c>
      <c r="CO94" s="1">
        <f t="shared" si="26"/>
        <v>1</v>
      </c>
      <c r="CP94" s="74">
        <f t="shared" si="27"/>
        <v>0</v>
      </c>
      <c r="CQ94" s="74">
        <f t="shared" si="30"/>
        <v>3</v>
      </c>
      <c r="CS94" s="1" t="str">
        <f t="shared" si="32"/>
        <v/>
      </c>
    </row>
    <row r="95" spans="2:97" ht="13.2" customHeight="1">
      <c r="B95" s="42" t="s">
        <v>364</v>
      </c>
      <c r="C95" s="8" t="s">
        <v>100</v>
      </c>
      <c r="D95" s="8" t="s">
        <v>142</v>
      </c>
      <c r="E95" s="8" t="s">
        <v>96</v>
      </c>
      <c r="F95" s="9"/>
      <c r="G95" s="10">
        <v>6027</v>
      </c>
      <c r="H95" s="11">
        <v>3016</v>
      </c>
      <c r="I95" s="12">
        <v>1</v>
      </c>
      <c r="J95" s="13" t="s">
        <v>188</v>
      </c>
      <c r="K95" s="10">
        <f t="shared" si="28"/>
        <v>9043</v>
      </c>
      <c r="L95" s="13" t="s">
        <v>187</v>
      </c>
      <c r="M95" s="14"/>
      <c r="N95" s="15"/>
      <c r="O95" s="16"/>
      <c r="P95" s="16"/>
      <c r="Q95" s="16"/>
      <c r="R95" s="16"/>
      <c r="S95" s="33"/>
      <c r="T95" s="33"/>
      <c r="U95" s="18"/>
      <c r="V95" s="1">
        <f t="shared" si="31"/>
        <v>0.62209999999999999</v>
      </c>
      <c r="AH95" s="52">
        <v>0.62209999999999999</v>
      </c>
      <c r="BI95" s="41">
        <v>44032</v>
      </c>
      <c r="CC95" s="41">
        <v>44032</v>
      </c>
      <c r="CD95" s="41">
        <v>44032</v>
      </c>
      <c r="CE95" s="41"/>
      <c r="CN95" s="1">
        <f t="shared" si="29"/>
        <v>4</v>
      </c>
      <c r="CO95" s="1">
        <f t="shared" si="26"/>
        <v>1</v>
      </c>
      <c r="CP95" s="74">
        <f t="shared" si="27"/>
        <v>0</v>
      </c>
      <c r="CQ95" s="74">
        <f t="shared" si="30"/>
        <v>3</v>
      </c>
      <c r="CS95" s="1" t="str">
        <f t="shared" si="32"/>
        <v/>
      </c>
    </row>
    <row r="96" spans="2:97" ht="13.2" customHeight="1">
      <c r="B96" s="42" t="s">
        <v>365</v>
      </c>
      <c r="C96" s="8" t="s">
        <v>101</v>
      </c>
      <c r="D96" s="8" t="s">
        <v>142</v>
      </c>
      <c r="E96" s="8" t="s">
        <v>96</v>
      </c>
      <c r="F96" s="9"/>
      <c r="G96" s="10">
        <v>6027</v>
      </c>
      <c r="H96" s="11">
        <v>3016</v>
      </c>
      <c r="I96" s="12">
        <v>2</v>
      </c>
      <c r="J96" s="13" t="s">
        <v>187</v>
      </c>
      <c r="K96" s="10">
        <f t="shared" si="28"/>
        <v>18086</v>
      </c>
      <c r="L96" s="13" t="s">
        <v>187</v>
      </c>
      <c r="M96" s="14"/>
      <c r="N96" s="15"/>
      <c r="O96" s="16"/>
      <c r="P96" s="16"/>
      <c r="Q96" s="16"/>
      <c r="R96" s="16"/>
      <c r="S96" s="33"/>
      <c r="T96" s="33"/>
      <c r="U96" s="18"/>
      <c r="V96" s="1">
        <f t="shared" si="31"/>
        <v>0.1052</v>
      </c>
      <c r="AB96" s="2"/>
      <c r="AH96" s="52">
        <v>0.1052</v>
      </c>
      <c r="BI96" s="41">
        <v>44032</v>
      </c>
      <c r="CC96" s="41">
        <v>44032</v>
      </c>
      <c r="CD96" s="41">
        <v>44032</v>
      </c>
      <c r="CE96" s="41"/>
      <c r="CN96" s="1">
        <f t="shared" si="29"/>
        <v>4</v>
      </c>
      <c r="CO96" s="1">
        <f t="shared" si="26"/>
        <v>1</v>
      </c>
      <c r="CP96" s="74">
        <f t="shared" si="27"/>
        <v>0</v>
      </c>
      <c r="CQ96" s="74">
        <f t="shared" si="30"/>
        <v>3</v>
      </c>
      <c r="CS96" s="1" t="str">
        <f t="shared" si="32"/>
        <v/>
      </c>
    </row>
    <row r="97" spans="2:97" ht="13.2" customHeight="1">
      <c r="B97" s="42" t="s">
        <v>366</v>
      </c>
      <c r="C97" s="8" t="s">
        <v>104</v>
      </c>
      <c r="D97" s="8" t="s">
        <v>142</v>
      </c>
      <c r="E97" s="8" t="s">
        <v>199</v>
      </c>
      <c r="F97" s="9"/>
      <c r="G97" s="10">
        <v>6027</v>
      </c>
      <c r="H97" s="11">
        <v>3016</v>
      </c>
      <c r="I97" s="12">
        <v>1</v>
      </c>
      <c r="J97" s="13" t="s">
        <v>187</v>
      </c>
      <c r="K97" s="10">
        <f t="shared" si="28"/>
        <v>9043</v>
      </c>
      <c r="L97" s="13" t="s">
        <v>187</v>
      </c>
      <c r="M97" s="14"/>
      <c r="N97" s="15"/>
      <c r="O97" s="16"/>
      <c r="P97" s="16"/>
      <c r="Q97" s="16"/>
      <c r="R97" s="16"/>
      <c r="S97" s="33"/>
      <c r="T97" s="33"/>
      <c r="U97" s="18"/>
      <c r="V97" s="1">
        <f t="shared" si="31"/>
        <v>0.186</v>
      </c>
      <c r="AH97" s="52">
        <v>0.186</v>
      </c>
      <c r="BI97" s="41">
        <v>44032</v>
      </c>
      <c r="CC97" s="41">
        <v>44032</v>
      </c>
      <c r="CD97" s="41">
        <v>44032</v>
      </c>
      <c r="CE97" s="41"/>
      <c r="CN97" s="1">
        <f t="shared" si="29"/>
        <v>4</v>
      </c>
      <c r="CO97" s="1">
        <f t="shared" si="26"/>
        <v>1</v>
      </c>
      <c r="CP97" s="74">
        <f t="shared" si="27"/>
        <v>0</v>
      </c>
      <c r="CQ97" s="74">
        <f t="shared" si="30"/>
        <v>3</v>
      </c>
      <c r="CS97" s="1" t="str">
        <f t="shared" si="32"/>
        <v/>
      </c>
    </row>
    <row r="98" spans="2:97" ht="13.2" customHeight="1">
      <c r="B98" s="42" t="s">
        <v>367</v>
      </c>
      <c r="C98" s="8" t="s">
        <v>105</v>
      </c>
      <c r="D98" s="8" t="s">
        <v>142</v>
      </c>
      <c r="E98" s="8" t="s">
        <v>199</v>
      </c>
      <c r="F98" s="9"/>
      <c r="G98" s="10">
        <v>6027</v>
      </c>
      <c r="H98" s="11">
        <v>3016</v>
      </c>
      <c r="I98" s="12">
        <v>1</v>
      </c>
      <c r="J98" s="13" t="s">
        <v>187</v>
      </c>
      <c r="K98" s="10">
        <f t="shared" si="28"/>
        <v>9043</v>
      </c>
      <c r="L98" s="13" t="s">
        <v>187</v>
      </c>
      <c r="M98" s="14"/>
      <c r="N98" s="15"/>
      <c r="O98" s="16"/>
      <c r="P98" s="16"/>
      <c r="Q98" s="16"/>
      <c r="R98" s="16"/>
      <c r="S98" s="33"/>
      <c r="T98" s="33"/>
      <c r="U98" s="18"/>
      <c r="V98" s="1">
        <f t="shared" si="31"/>
        <v>0.22450000000000001</v>
      </c>
      <c r="AH98" s="52">
        <v>0.22450000000000001</v>
      </c>
      <c r="BI98" s="41">
        <v>44032</v>
      </c>
      <c r="CC98" s="41">
        <v>44032</v>
      </c>
      <c r="CD98" s="41">
        <v>44032</v>
      </c>
      <c r="CE98" s="41"/>
      <c r="CN98" s="1">
        <f t="shared" si="29"/>
        <v>4</v>
      </c>
      <c r="CO98" s="1">
        <f t="shared" si="26"/>
        <v>1</v>
      </c>
      <c r="CP98" s="74">
        <f t="shared" si="27"/>
        <v>0</v>
      </c>
      <c r="CQ98" s="74">
        <f t="shared" si="30"/>
        <v>3</v>
      </c>
      <c r="CS98" s="1" t="str">
        <f t="shared" si="32"/>
        <v/>
      </c>
    </row>
    <row r="99" spans="2:97" ht="13.2" customHeight="1">
      <c r="B99" s="42" t="s">
        <v>368</v>
      </c>
      <c r="C99" s="8" t="s">
        <v>106</v>
      </c>
      <c r="D99" s="8" t="s">
        <v>142</v>
      </c>
      <c r="E99" s="8" t="s">
        <v>199</v>
      </c>
      <c r="F99" s="9"/>
      <c r="G99" s="10">
        <v>6027</v>
      </c>
      <c r="H99" s="11">
        <v>3016</v>
      </c>
      <c r="I99" s="12">
        <v>1</v>
      </c>
      <c r="J99" s="13" t="s">
        <v>187</v>
      </c>
      <c r="K99" s="10">
        <f t="shared" si="28"/>
        <v>9043</v>
      </c>
      <c r="L99" s="13" t="s">
        <v>187</v>
      </c>
      <c r="M99" s="14"/>
      <c r="N99" s="15"/>
      <c r="O99" s="16"/>
      <c r="P99" s="16"/>
      <c r="Q99" s="16"/>
      <c r="R99" s="16"/>
      <c r="S99" s="33"/>
      <c r="T99" s="33"/>
      <c r="U99" s="18"/>
      <c r="V99" s="1">
        <f t="shared" si="31"/>
        <v>0.19600000000000001</v>
      </c>
      <c r="AH99" s="52">
        <v>0.68210000000000004</v>
      </c>
      <c r="BI99" s="41">
        <v>44032</v>
      </c>
      <c r="CC99" s="87" t="s">
        <v>169</v>
      </c>
      <c r="CD99" s="52">
        <v>0.19600000000000001</v>
      </c>
      <c r="CE99" s="41"/>
      <c r="CN99" s="1">
        <f t="shared" si="29"/>
        <v>3</v>
      </c>
      <c r="CO99" s="1">
        <f t="shared" si="26"/>
        <v>2</v>
      </c>
      <c r="CP99" s="74">
        <f t="shared" si="27"/>
        <v>0</v>
      </c>
      <c r="CQ99" s="74">
        <f t="shared" si="30"/>
        <v>1</v>
      </c>
      <c r="CS99" s="1" t="str">
        <f t="shared" si="32"/>
        <v/>
      </c>
    </row>
    <row r="100" spans="2:97" ht="13.2" customHeight="1">
      <c r="B100" s="42" t="s">
        <v>369</v>
      </c>
      <c r="C100" s="8" t="s">
        <v>107</v>
      </c>
      <c r="D100" s="8" t="s">
        <v>142</v>
      </c>
      <c r="E100" s="8" t="s">
        <v>199</v>
      </c>
      <c r="F100" s="9"/>
      <c r="G100" s="10">
        <v>6027</v>
      </c>
      <c r="H100" s="11">
        <v>3016</v>
      </c>
      <c r="I100" s="12">
        <v>1</v>
      </c>
      <c r="J100" s="13" t="s">
        <v>187</v>
      </c>
      <c r="K100" s="10">
        <f t="shared" si="28"/>
        <v>9043</v>
      </c>
      <c r="L100" s="13" t="s">
        <v>187</v>
      </c>
      <c r="M100" s="14"/>
      <c r="N100" s="15"/>
      <c r="O100" s="16"/>
      <c r="P100" s="16"/>
      <c r="Q100" s="16"/>
      <c r="R100" s="16"/>
      <c r="S100" s="33"/>
      <c r="T100" s="33"/>
      <c r="U100" s="18"/>
      <c r="V100" s="1">
        <f t="shared" si="31"/>
        <v>5.3900000000000003E-2</v>
      </c>
      <c r="AH100" s="52">
        <v>5.3900000000000003E-2</v>
      </c>
      <c r="BI100" s="41">
        <v>44032</v>
      </c>
      <c r="CC100" s="41">
        <v>44032</v>
      </c>
      <c r="CD100" s="41">
        <v>44032</v>
      </c>
      <c r="CE100" s="41"/>
      <c r="CN100" s="1">
        <f t="shared" si="29"/>
        <v>4</v>
      </c>
      <c r="CO100" s="1">
        <f t="shared" si="26"/>
        <v>1</v>
      </c>
      <c r="CP100" s="74">
        <f t="shared" si="27"/>
        <v>0</v>
      </c>
      <c r="CQ100" s="74">
        <f t="shared" si="30"/>
        <v>3</v>
      </c>
      <c r="CS100" s="1" t="str">
        <f t="shared" si="32"/>
        <v/>
      </c>
    </row>
    <row r="101" spans="2:97" ht="13.2" customHeight="1">
      <c r="B101" s="42" t="s">
        <v>370</v>
      </c>
      <c r="C101" s="8" t="s">
        <v>108</v>
      </c>
      <c r="D101" s="8" t="s">
        <v>142</v>
      </c>
      <c r="E101" s="8" t="s">
        <v>199</v>
      </c>
      <c r="F101" s="9"/>
      <c r="G101" s="10">
        <v>6027</v>
      </c>
      <c r="H101" s="11">
        <v>3016</v>
      </c>
      <c r="I101" s="12">
        <v>1</v>
      </c>
      <c r="J101" s="13" t="s">
        <v>187</v>
      </c>
      <c r="K101" s="10">
        <f t="shared" si="28"/>
        <v>9043</v>
      </c>
      <c r="L101" s="13" t="s">
        <v>187</v>
      </c>
      <c r="M101" s="14"/>
      <c r="N101" s="15"/>
      <c r="O101" s="16"/>
      <c r="P101" s="16"/>
      <c r="Q101" s="16"/>
      <c r="R101" s="16"/>
      <c r="S101" s="33"/>
      <c r="T101" s="33"/>
      <c r="U101" s="18"/>
      <c r="V101" s="1">
        <f t="shared" si="31"/>
        <v>0.34649999999999997</v>
      </c>
      <c r="AH101" s="52">
        <v>0.34649999999999997</v>
      </c>
      <c r="BI101" s="41">
        <v>44032</v>
      </c>
      <c r="CC101" s="41">
        <v>44032</v>
      </c>
      <c r="CD101" s="41">
        <v>44032</v>
      </c>
      <c r="CE101" s="41"/>
      <c r="CN101" s="1">
        <f t="shared" si="29"/>
        <v>4</v>
      </c>
      <c r="CO101" s="1">
        <f t="shared" si="26"/>
        <v>1</v>
      </c>
      <c r="CP101" s="74">
        <f t="shared" si="27"/>
        <v>0</v>
      </c>
      <c r="CQ101" s="74">
        <f t="shared" si="30"/>
        <v>3</v>
      </c>
      <c r="CS101" s="1" t="str">
        <f t="shared" si="32"/>
        <v/>
      </c>
    </row>
    <row r="102" spans="2:97" ht="13.2" customHeight="1">
      <c r="B102" s="42" t="s">
        <v>371</v>
      </c>
      <c r="C102" s="8" t="s">
        <v>109</v>
      </c>
      <c r="D102" s="8" t="s">
        <v>142</v>
      </c>
      <c r="E102" s="8" t="s">
        <v>199</v>
      </c>
      <c r="F102" s="9"/>
      <c r="G102" s="10">
        <v>6027</v>
      </c>
      <c r="H102" s="11">
        <v>3016</v>
      </c>
      <c r="I102" s="12">
        <v>1</v>
      </c>
      <c r="J102" s="13" t="s">
        <v>187</v>
      </c>
      <c r="K102" s="10">
        <f t="shared" si="28"/>
        <v>9043</v>
      </c>
      <c r="L102" s="13" t="s">
        <v>187</v>
      </c>
      <c r="M102" s="14"/>
      <c r="N102" s="15"/>
      <c r="O102" s="16"/>
      <c r="P102" s="16"/>
      <c r="Q102" s="16"/>
      <c r="R102" s="16"/>
      <c r="S102" s="33"/>
      <c r="T102" s="33"/>
      <c r="U102" s="18"/>
      <c r="V102" s="1">
        <f t="shared" si="31"/>
        <v>0.159</v>
      </c>
      <c r="AH102" s="52">
        <v>0.31430000000000002</v>
      </c>
      <c r="BI102" s="41">
        <v>44032</v>
      </c>
      <c r="CC102" s="87" t="s">
        <v>169</v>
      </c>
      <c r="CD102" s="52">
        <v>0.159</v>
      </c>
      <c r="CE102" s="41"/>
      <c r="CN102" s="1">
        <f t="shared" si="29"/>
        <v>3</v>
      </c>
      <c r="CO102" s="1">
        <f t="shared" si="26"/>
        <v>2</v>
      </c>
      <c r="CP102" s="74">
        <f t="shared" si="27"/>
        <v>0</v>
      </c>
      <c r="CQ102" s="74">
        <f t="shared" si="30"/>
        <v>1</v>
      </c>
      <c r="CS102" s="1" t="str">
        <f t="shared" si="32"/>
        <v/>
      </c>
    </row>
    <row r="103" spans="2:97" ht="13.2" customHeight="1">
      <c r="B103" s="42" t="s">
        <v>372</v>
      </c>
      <c r="C103" s="8" t="s">
        <v>110</v>
      </c>
      <c r="D103" s="8" t="s">
        <v>142</v>
      </c>
      <c r="E103" s="8" t="s">
        <v>199</v>
      </c>
      <c r="F103" s="9"/>
      <c r="G103" s="10">
        <v>6027</v>
      </c>
      <c r="H103" s="11">
        <v>3016</v>
      </c>
      <c r="I103" s="12">
        <v>1</v>
      </c>
      <c r="J103" s="13" t="s">
        <v>187</v>
      </c>
      <c r="K103" s="10">
        <f t="shared" si="28"/>
        <v>9043</v>
      </c>
      <c r="L103" s="13" t="s">
        <v>187</v>
      </c>
      <c r="M103" s="14"/>
      <c r="N103" s="15"/>
      <c r="O103" s="16"/>
      <c r="P103" s="16"/>
      <c r="Q103" s="16"/>
      <c r="R103" s="16"/>
      <c r="S103" s="33"/>
      <c r="T103" s="33"/>
      <c r="U103" s="18"/>
      <c r="V103" s="1">
        <f t="shared" si="31"/>
        <v>6.9800000000000001E-2</v>
      </c>
      <c r="AH103" s="52">
        <v>9.5399999999999999E-2</v>
      </c>
      <c r="BI103" s="41">
        <v>44032</v>
      </c>
      <c r="CC103" s="87" t="s">
        <v>169</v>
      </c>
      <c r="CD103" s="52">
        <v>6.9800000000000001E-2</v>
      </c>
      <c r="CE103" s="41"/>
      <c r="CN103" s="1">
        <f t="shared" si="29"/>
        <v>3</v>
      </c>
      <c r="CO103" s="1">
        <f t="shared" si="26"/>
        <v>2</v>
      </c>
      <c r="CP103" s="74">
        <f t="shared" si="27"/>
        <v>0</v>
      </c>
      <c r="CQ103" s="74">
        <f t="shared" si="30"/>
        <v>1</v>
      </c>
      <c r="CS103" s="1" t="str">
        <f t="shared" si="32"/>
        <v/>
      </c>
    </row>
    <row r="104" spans="2:97" ht="13.2" customHeight="1">
      <c r="B104" s="42" t="s">
        <v>373</v>
      </c>
      <c r="C104" s="8" t="s">
        <v>104</v>
      </c>
      <c r="D104" s="8" t="s">
        <v>142</v>
      </c>
      <c r="E104" s="8" t="s">
        <v>201</v>
      </c>
      <c r="F104" s="9"/>
      <c r="G104" s="10">
        <v>6027</v>
      </c>
      <c r="H104" s="11">
        <v>3016</v>
      </c>
      <c r="I104" s="12">
        <v>1</v>
      </c>
      <c r="J104" s="13" t="s">
        <v>187</v>
      </c>
      <c r="K104" s="10">
        <f t="shared" si="28"/>
        <v>9043</v>
      </c>
      <c r="L104" s="13" t="s">
        <v>187</v>
      </c>
      <c r="M104" s="14"/>
      <c r="N104" s="15"/>
      <c r="O104" s="16"/>
      <c r="P104" s="16"/>
      <c r="Q104" s="16"/>
      <c r="R104" s="16"/>
      <c r="S104" s="33"/>
      <c r="T104" s="33"/>
      <c r="U104" s="18"/>
      <c r="V104" s="1">
        <f t="shared" si="31"/>
        <v>0.21590000000000001</v>
      </c>
      <c r="AH104" s="52">
        <v>0.21590000000000001</v>
      </c>
      <c r="BI104" s="41">
        <v>44032</v>
      </c>
      <c r="BZ104" s="41">
        <v>44040</v>
      </c>
      <c r="CC104" s="41">
        <v>44032</v>
      </c>
      <c r="CD104" s="41">
        <v>44032</v>
      </c>
      <c r="CE104" s="41"/>
      <c r="CN104" s="1">
        <f t="shared" si="29"/>
        <v>5</v>
      </c>
      <c r="CO104" s="1">
        <f t="shared" si="26"/>
        <v>1</v>
      </c>
      <c r="CP104" s="74">
        <f t="shared" si="27"/>
        <v>0</v>
      </c>
      <c r="CQ104" s="74">
        <f t="shared" si="30"/>
        <v>4</v>
      </c>
      <c r="CS104" s="1" t="str">
        <f t="shared" si="32"/>
        <v/>
      </c>
    </row>
    <row r="105" spans="2:97" ht="13.2" customHeight="1">
      <c r="B105" s="42" t="s">
        <v>374</v>
      </c>
      <c r="C105" s="8" t="s">
        <v>112</v>
      </c>
      <c r="D105" s="8" t="s">
        <v>142</v>
      </c>
      <c r="E105" s="8" t="s">
        <v>201</v>
      </c>
      <c r="F105" s="9"/>
      <c r="G105" s="10">
        <v>6027</v>
      </c>
      <c r="H105" s="11">
        <v>3016</v>
      </c>
      <c r="I105" s="12">
        <v>1</v>
      </c>
      <c r="J105" s="13" t="s">
        <v>188</v>
      </c>
      <c r="K105" s="10">
        <f t="shared" si="28"/>
        <v>9043</v>
      </c>
      <c r="L105" s="13" t="s">
        <v>187</v>
      </c>
      <c r="M105" s="14"/>
      <c r="N105" s="15"/>
      <c r="O105" s="16"/>
      <c r="P105" s="16"/>
      <c r="Q105" s="16"/>
      <c r="R105" s="16"/>
      <c r="S105" s="33"/>
      <c r="T105" s="33"/>
      <c r="U105" s="18"/>
      <c r="V105" s="1">
        <f t="shared" si="31"/>
        <v>9.98E-2</v>
      </c>
      <c r="AH105" s="52">
        <v>0.2114</v>
      </c>
      <c r="BI105" s="41">
        <v>44032</v>
      </c>
      <c r="CC105" s="87" t="s">
        <v>169</v>
      </c>
      <c r="CD105" s="52">
        <v>9.98E-2</v>
      </c>
      <c r="CE105" s="41"/>
      <c r="CN105" s="1">
        <f t="shared" si="29"/>
        <v>3</v>
      </c>
      <c r="CO105" s="1">
        <f t="shared" si="26"/>
        <v>2</v>
      </c>
      <c r="CP105" s="74">
        <f t="shared" si="27"/>
        <v>0</v>
      </c>
      <c r="CQ105" s="74">
        <f t="shared" si="30"/>
        <v>1</v>
      </c>
      <c r="CS105" s="1" t="str">
        <f t="shared" si="32"/>
        <v/>
      </c>
    </row>
    <row r="106" spans="2:97" ht="13.2" customHeight="1">
      <c r="B106" s="42" t="s">
        <v>375</v>
      </c>
      <c r="C106" s="8" t="s">
        <v>113</v>
      </c>
      <c r="D106" s="8" t="s">
        <v>142</v>
      </c>
      <c r="E106" s="8" t="s">
        <v>201</v>
      </c>
      <c r="F106" s="9"/>
      <c r="G106" s="10">
        <v>6027</v>
      </c>
      <c r="H106" s="11">
        <v>3016</v>
      </c>
      <c r="I106" s="12">
        <v>1</v>
      </c>
      <c r="J106" s="13" t="s">
        <v>187</v>
      </c>
      <c r="K106" s="10">
        <f t="shared" si="28"/>
        <v>9043</v>
      </c>
      <c r="L106" s="13" t="s">
        <v>187</v>
      </c>
      <c r="M106" s="14"/>
      <c r="N106" s="15"/>
      <c r="O106" s="16"/>
      <c r="P106" s="16"/>
      <c r="Q106" s="16"/>
      <c r="R106" s="16"/>
      <c r="S106" s="33"/>
      <c r="T106" s="33"/>
      <c r="U106" s="18"/>
      <c r="V106" s="1">
        <f t="shared" si="31"/>
        <v>6.2899999999999998E-2</v>
      </c>
      <c r="AH106" s="52">
        <v>6.2899999999999998E-2</v>
      </c>
      <c r="BI106" s="41">
        <v>44032</v>
      </c>
      <c r="CC106" s="41">
        <v>44032</v>
      </c>
      <c r="CD106" s="41">
        <v>44032</v>
      </c>
      <c r="CE106" s="41"/>
      <c r="CN106" s="1">
        <f t="shared" si="29"/>
        <v>4</v>
      </c>
      <c r="CO106" s="1">
        <f t="shared" si="26"/>
        <v>1</v>
      </c>
      <c r="CP106" s="74">
        <f t="shared" si="27"/>
        <v>0</v>
      </c>
      <c r="CQ106" s="74">
        <f t="shared" si="30"/>
        <v>3</v>
      </c>
      <c r="CS106" s="1" t="str">
        <f t="shared" si="32"/>
        <v/>
      </c>
    </row>
    <row r="107" spans="2:97" ht="13.2" customHeight="1">
      <c r="B107" s="42" t="s">
        <v>376</v>
      </c>
      <c r="C107" s="8" t="s">
        <v>114</v>
      </c>
      <c r="D107" s="8" t="s">
        <v>142</v>
      </c>
      <c r="E107" s="8" t="s">
        <v>201</v>
      </c>
      <c r="F107" s="9"/>
      <c r="G107" s="10">
        <v>6027</v>
      </c>
      <c r="H107" s="11">
        <v>3016</v>
      </c>
      <c r="I107" s="12">
        <v>1</v>
      </c>
      <c r="J107" s="13" t="s">
        <v>187</v>
      </c>
      <c r="K107" s="10">
        <f t="shared" si="28"/>
        <v>9043</v>
      </c>
      <c r="L107" s="13" t="s">
        <v>187</v>
      </c>
      <c r="M107" s="14"/>
      <c r="N107" s="15"/>
      <c r="O107" s="16"/>
      <c r="P107" s="16"/>
      <c r="Q107" s="16"/>
      <c r="R107" s="16"/>
      <c r="S107" s="33"/>
      <c r="T107" s="33"/>
      <c r="U107" s="18"/>
      <c r="V107" s="1">
        <f t="shared" si="31"/>
        <v>0.29609999999999997</v>
      </c>
      <c r="AH107" s="52">
        <v>0.29609999999999997</v>
      </c>
      <c r="BI107" s="41">
        <v>44032</v>
      </c>
      <c r="CC107" s="41">
        <v>44032</v>
      </c>
      <c r="CD107" s="41">
        <v>44032</v>
      </c>
      <c r="CE107" s="41"/>
      <c r="CN107" s="1">
        <f t="shared" si="29"/>
        <v>4</v>
      </c>
      <c r="CO107" s="1">
        <f t="shared" si="26"/>
        <v>1</v>
      </c>
      <c r="CP107" s="74">
        <f t="shared" si="27"/>
        <v>0</v>
      </c>
      <c r="CQ107" s="74">
        <f t="shared" si="30"/>
        <v>3</v>
      </c>
      <c r="CS107" s="1" t="str">
        <f t="shared" si="32"/>
        <v/>
      </c>
    </row>
    <row r="108" spans="2:97" ht="13.2" customHeight="1">
      <c r="B108" s="42" t="s">
        <v>377</v>
      </c>
      <c r="C108" s="8" t="s">
        <v>115</v>
      </c>
      <c r="D108" s="8" t="s">
        <v>142</v>
      </c>
      <c r="E108" s="8" t="s">
        <v>201</v>
      </c>
      <c r="F108" s="9"/>
      <c r="G108" s="10">
        <v>6027</v>
      </c>
      <c r="H108" s="11">
        <v>3016</v>
      </c>
      <c r="I108" s="12">
        <v>1</v>
      </c>
      <c r="J108" s="13" t="s">
        <v>187</v>
      </c>
      <c r="K108" s="10">
        <f t="shared" si="28"/>
        <v>9043</v>
      </c>
      <c r="L108" s="13" t="s">
        <v>187</v>
      </c>
      <c r="M108" s="14"/>
      <c r="N108" s="15"/>
      <c r="O108" s="16"/>
      <c r="P108" s="16"/>
      <c r="Q108" s="16"/>
      <c r="R108" s="16"/>
      <c r="S108" s="33"/>
      <c r="T108" s="33"/>
      <c r="U108" s="18"/>
      <c r="V108" s="1">
        <f t="shared" si="31"/>
        <v>0.33129999999999998</v>
      </c>
      <c r="AH108" s="52">
        <v>0.33129999999999998</v>
      </c>
      <c r="BI108" s="41">
        <v>44032</v>
      </c>
      <c r="CC108" s="41">
        <v>44032</v>
      </c>
      <c r="CD108" s="41">
        <v>44032</v>
      </c>
      <c r="CE108" s="41"/>
      <c r="CN108" s="1">
        <f t="shared" si="29"/>
        <v>4</v>
      </c>
      <c r="CO108" s="1">
        <f t="shared" si="26"/>
        <v>1</v>
      </c>
      <c r="CP108" s="74">
        <f t="shared" si="27"/>
        <v>0</v>
      </c>
      <c r="CQ108" s="74">
        <f t="shared" si="30"/>
        <v>3</v>
      </c>
      <c r="CS108" s="1" t="str">
        <f t="shared" si="32"/>
        <v/>
      </c>
    </row>
    <row r="109" spans="2:97" ht="13.2" customHeight="1">
      <c r="B109" s="42" t="s">
        <v>378</v>
      </c>
      <c r="C109" s="8" t="s">
        <v>116</v>
      </c>
      <c r="D109" s="8" t="s">
        <v>142</v>
      </c>
      <c r="E109" s="8" t="s">
        <v>202</v>
      </c>
      <c r="F109" s="9"/>
      <c r="G109" s="10">
        <v>6027</v>
      </c>
      <c r="H109" s="11">
        <v>3016</v>
      </c>
      <c r="I109" s="12">
        <v>1</v>
      </c>
      <c r="J109" s="13" t="s">
        <v>187</v>
      </c>
      <c r="K109" s="10">
        <f t="shared" si="28"/>
        <v>9043</v>
      </c>
      <c r="L109" s="13" t="s">
        <v>187</v>
      </c>
      <c r="M109" s="14"/>
      <c r="N109" s="15"/>
      <c r="O109" s="16"/>
      <c r="P109" s="16"/>
      <c r="Q109" s="16"/>
      <c r="R109" s="16"/>
      <c r="S109" s="33"/>
      <c r="T109" s="33"/>
      <c r="U109" s="18"/>
      <c r="V109" s="1">
        <f t="shared" si="31"/>
        <v>4.41E-2</v>
      </c>
      <c r="AH109" s="52">
        <v>5.8799999999999998E-2</v>
      </c>
      <c r="BI109" s="41">
        <v>44032</v>
      </c>
      <c r="CC109" s="87" t="s">
        <v>169</v>
      </c>
      <c r="CD109" s="52">
        <v>4.41E-2</v>
      </c>
      <c r="CE109" s="41"/>
      <c r="CN109" s="1">
        <f t="shared" si="29"/>
        <v>3</v>
      </c>
      <c r="CO109" s="1">
        <f t="shared" si="26"/>
        <v>2</v>
      </c>
      <c r="CP109" s="74">
        <f t="shared" si="27"/>
        <v>0</v>
      </c>
      <c r="CQ109" s="74">
        <f t="shared" si="30"/>
        <v>1</v>
      </c>
      <c r="CS109" s="1" t="str">
        <f t="shared" ref="CS109:CS140" si="34">IF($CN109=0,C109,"")</f>
        <v/>
      </c>
    </row>
    <row r="110" spans="2:97" ht="13.2" customHeight="1">
      <c r="B110" s="42" t="s">
        <v>379</v>
      </c>
      <c r="C110" s="8" t="s">
        <v>117</v>
      </c>
      <c r="D110" s="8" t="s">
        <v>142</v>
      </c>
      <c r="E110" s="8" t="s">
        <v>202</v>
      </c>
      <c r="F110" s="9"/>
      <c r="G110" s="10">
        <v>6027</v>
      </c>
      <c r="H110" s="11">
        <v>3016</v>
      </c>
      <c r="I110" s="12">
        <v>1</v>
      </c>
      <c r="J110" s="13" t="s">
        <v>187</v>
      </c>
      <c r="K110" s="10">
        <f t="shared" si="28"/>
        <v>9043</v>
      </c>
      <c r="L110" s="13" t="s">
        <v>187</v>
      </c>
      <c r="M110" s="14"/>
      <c r="N110" s="15"/>
      <c r="O110" s="16"/>
      <c r="P110" s="16"/>
      <c r="Q110" s="16"/>
      <c r="R110" s="16"/>
      <c r="S110" s="33"/>
      <c r="T110" s="33"/>
      <c r="U110" s="18"/>
      <c r="V110" s="1">
        <f t="shared" si="31"/>
        <v>5.5E-2</v>
      </c>
      <c r="AH110" s="52">
        <v>8.1199999999999994E-2</v>
      </c>
      <c r="BI110" s="41">
        <v>44032</v>
      </c>
      <c r="CC110" s="87" t="s">
        <v>169</v>
      </c>
      <c r="CD110" s="52">
        <v>5.5E-2</v>
      </c>
      <c r="CE110" s="41"/>
      <c r="CN110" s="1">
        <f t="shared" si="29"/>
        <v>3</v>
      </c>
      <c r="CO110" s="1">
        <f t="shared" si="26"/>
        <v>2</v>
      </c>
      <c r="CP110" s="74">
        <f t="shared" si="27"/>
        <v>0</v>
      </c>
      <c r="CQ110" s="74">
        <f t="shared" si="30"/>
        <v>1</v>
      </c>
      <c r="CS110" s="1" t="str">
        <f t="shared" si="34"/>
        <v/>
      </c>
    </row>
    <row r="111" spans="2:97" ht="13.2" customHeight="1">
      <c r="B111" s="42" t="s">
        <v>380</v>
      </c>
      <c r="C111" s="8" t="s">
        <v>118</v>
      </c>
      <c r="D111" s="8" t="s">
        <v>142</v>
      </c>
      <c r="E111" s="8" t="s">
        <v>202</v>
      </c>
      <c r="F111" s="9"/>
      <c r="G111" s="10">
        <v>6027</v>
      </c>
      <c r="H111" s="11">
        <v>3016</v>
      </c>
      <c r="I111" s="12">
        <v>1</v>
      </c>
      <c r="J111" s="13" t="s">
        <v>187</v>
      </c>
      <c r="K111" s="10">
        <f t="shared" si="28"/>
        <v>9043</v>
      </c>
      <c r="L111" s="13" t="s">
        <v>187</v>
      </c>
      <c r="M111" s="14"/>
      <c r="N111" s="15"/>
      <c r="O111" s="16"/>
      <c r="P111" s="16"/>
      <c r="Q111" s="16"/>
      <c r="R111" s="16"/>
      <c r="S111" s="33"/>
      <c r="T111" s="33"/>
      <c r="U111" s="18"/>
      <c r="V111" s="1">
        <f t="shared" si="31"/>
        <v>0.53480000000000005</v>
      </c>
      <c r="AH111" s="52">
        <v>0.53480000000000005</v>
      </c>
      <c r="BI111" s="41">
        <v>44032</v>
      </c>
      <c r="CC111" s="41">
        <v>44032</v>
      </c>
      <c r="CD111" s="41">
        <v>44032</v>
      </c>
      <c r="CE111" s="41"/>
      <c r="CN111" s="1">
        <f t="shared" si="29"/>
        <v>4</v>
      </c>
      <c r="CO111" s="1">
        <f t="shared" si="26"/>
        <v>1</v>
      </c>
      <c r="CP111" s="74">
        <f t="shared" si="27"/>
        <v>0</v>
      </c>
      <c r="CQ111" s="74">
        <f t="shared" si="30"/>
        <v>3</v>
      </c>
      <c r="CS111" s="1" t="str">
        <f t="shared" si="34"/>
        <v/>
      </c>
    </row>
    <row r="112" spans="2:97" ht="13.2" customHeight="1">
      <c r="B112" s="42" t="s">
        <v>381</v>
      </c>
      <c r="C112" s="8" t="s">
        <v>119</v>
      </c>
      <c r="D112" s="8" t="s">
        <v>142</v>
      </c>
      <c r="E112" s="8" t="s">
        <v>202</v>
      </c>
      <c r="F112" s="9"/>
      <c r="G112" s="10">
        <v>6027</v>
      </c>
      <c r="H112" s="11">
        <v>3016</v>
      </c>
      <c r="I112" s="12">
        <v>1</v>
      </c>
      <c r="J112" s="13" t="s">
        <v>187</v>
      </c>
      <c r="K112" s="10">
        <f t="shared" si="28"/>
        <v>9043</v>
      </c>
      <c r="L112" s="13" t="s">
        <v>187</v>
      </c>
      <c r="M112" s="14"/>
      <c r="N112" s="15"/>
      <c r="O112" s="16"/>
      <c r="P112" s="16"/>
      <c r="Q112" s="16"/>
      <c r="R112" s="16"/>
      <c r="S112" s="33"/>
      <c r="T112" s="33"/>
      <c r="U112" s="18"/>
      <c r="V112" s="1">
        <f t="shared" si="31"/>
        <v>0.52559999999999996</v>
      </c>
      <c r="AH112" s="52">
        <v>0.52559999999999996</v>
      </c>
      <c r="BI112" s="41">
        <v>44032</v>
      </c>
      <c r="CC112" s="41">
        <v>44032</v>
      </c>
      <c r="CD112" s="41">
        <v>44032</v>
      </c>
      <c r="CE112" s="41"/>
      <c r="CN112" s="1">
        <f t="shared" si="29"/>
        <v>4</v>
      </c>
      <c r="CO112" s="1">
        <f t="shared" si="26"/>
        <v>1</v>
      </c>
      <c r="CP112" s="74">
        <f t="shared" si="27"/>
        <v>0</v>
      </c>
      <c r="CQ112" s="74">
        <f t="shared" si="30"/>
        <v>3</v>
      </c>
      <c r="CS112" s="1" t="str">
        <f t="shared" si="34"/>
        <v/>
      </c>
    </row>
    <row r="113" spans="2:97" ht="13.2" customHeight="1">
      <c r="B113" s="42" t="s">
        <v>382</v>
      </c>
      <c r="C113" s="8" t="s">
        <v>120</v>
      </c>
      <c r="D113" s="8" t="s">
        <v>142</v>
      </c>
      <c r="E113" s="8" t="s">
        <v>121</v>
      </c>
      <c r="F113" s="9"/>
      <c r="G113" s="10">
        <v>6027</v>
      </c>
      <c r="H113" s="11">
        <v>3016</v>
      </c>
      <c r="I113" s="12">
        <v>1</v>
      </c>
      <c r="J113" s="13" t="s">
        <v>187</v>
      </c>
      <c r="K113" s="10">
        <f t="shared" si="28"/>
        <v>9043</v>
      </c>
      <c r="L113" s="13" t="s">
        <v>187</v>
      </c>
      <c r="M113" s="14"/>
      <c r="N113" s="15"/>
      <c r="O113" s="16"/>
      <c r="P113" s="16"/>
      <c r="Q113" s="16"/>
      <c r="R113" s="16"/>
      <c r="S113" s="33"/>
      <c r="T113" s="33"/>
      <c r="U113" s="18"/>
      <c r="V113" s="1">
        <f t="shared" si="31"/>
        <v>0.22270000000000001</v>
      </c>
      <c r="AH113" s="52">
        <v>0.22270000000000001</v>
      </c>
      <c r="BI113" s="41">
        <v>44032</v>
      </c>
      <c r="CC113" s="41">
        <v>44032</v>
      </c>
      <c r="CD113" s="41">
        <v>44032</v>
      </c>
      <c r="CE113" s="41"/>
      <c r="CN113" s="1">
        <f t="shared" si="29"/>
        <v>4</v>
      </c>
      <c r="CO113" s="1">
        <f t="shared" si="26"/>
        <v>1</v>
      </c>
      <c r="CP113" s="74">
        <f t="shared" si="27"/>
        <v>0</v>
      </c>
      <c r="CQ113" s="74">
        <f t="shared" si="30"/>
        <v>3</v>
      </c>
      <c r="CS113" s="1" t="str">
        <f t="shared" si="34"/>
        <v/>
      </c>
    </row>
    <row r="114" spans="2:97" ht="13.2" customHeight="1">
      <c r="B114" s="42" t="s">
        <v>383</v>
      </c>
      <c r="C114" s="8" t="s">
        <v>122</v>
      </c>
      <c r="D114" s="8" t="s">
        <v>142</v>
      </c>
      <c r="E114" s="8" t="s">
        <v>121</v>
      </c>
      <c r="F114" s="9"/>
      <c r="G114" s="10">
        <v>6027</v>
      </c>
      <c r="H114" s="11">
        <v>3016</v>
      </c>
      <c r="I114" s="12">
        <v>1</v>
      </c>
      <c r="J114" s="13" t="s">
        <v>187</v>
      </c>
      <c r="K114" s="10">
        <f t="shared" si="28"/>
        <v>9043</v>
      </c>
      <c r="L114" s="13" t="s">
        <v>187</v>
      </c>
      <c r="M114" s="14"/>
      <c r="N114" s="15"/>
      <c r="O114" s="16"/>
      <c r="P114" s="16"/>
      <c r="Q114" s="16"/>
      <c r="R114" s="16"/>
      <c r="S114" s="33"/>
      <c r="T114" s="33"/>
      <c r="U114" s="18"/>
      <c r="V114" s="1">
        <f t="shared" si="31"/>
        <v>0.25559999999999999</v>
      </c>
      <c r="AH114" s="52">
        <v>0.25559999999999999</v>
      </c>
      <c r="BI114" s="41">
        <v>44032</v>
      </c>
      <c r="CC114" s="41">
        <v>44032</v>
      </c>
      <c r="CD114" s="41">
        <v>44032</v>
      </c>
      <c r="CE114" s="41"/>
      <c r="CN114" s="1">
        <f t="shared" si="29"/>
        <v>4</v>
      </c>
      <c r="CO114" s="1">
        <f t="shared" si="26"/>
        <v>1</v>
      </c>
      <c r="CP114" s="74">
        <f t="shared" si="27"/>
        <v>0</v>
      </c>
      <c r="CQ114" s="74">
        <f t="shared" si="30"/>
        <v>3</v>
      </c>
      <c r="CS114" s="1" t="str">
        <f t="shared" si="34"/>
        <v/>
      </c>
    </row>
    <row r="115" spans="2:97" ht="13.2" customHeight="1">
      <c r="B115" s="42" t="s">
        <v>384</v>
      </c>
      <c r="C115" s="8" t="s">
        <v>123</v>
      </c>
      <c r="D115" s="8" t="s">
        <v>142</v>
      </c>
      <c r="E115" s="8" t="s">
        <v>121</v>
      </c>
      <c r="F115" s="9"/>
      <c r="G115" s="10">
        <v>6027</v>
      </c>
      <c r="H115" s="11">
        <v>3016</v>
      </c>
      <c r="I115" s="12">
        <v>1</v>
      </c>
      <c r="J115" s="13" t="s">
        <v>188</v>
      </c>
      <c r="K115" s="10">
        <f t="shared" si="28"/>
        <v>9043</v>
      </c>
      <c r="L115" s="13" t="s">
        <v>187</v>
      </c>
      <c r="M115" s="14"/>
      <c r="N115" s="15"/>
      <c r="O115" s="16"/>
      <c r="P115" s="16"/>
      <c r="Q115" s="16"/>
      <c r="R115" s="16"/>
      <c r="S115" s="33"/>
      <c r="T115" s="33"/>
      <c r="U115" s="18"/>
      <c r="V115" s="1">
        <f t="shared" si="31"/>
        <v>6.4100000000000004E-2</v>
      </c>
      <c r="AH115" s="52">
        <v>0.1139</v>
      </c>
      <c r="BI115" s="41">
        <v>44032</v>
      </c>
      <c r="CC115" s="87" t="s">
        <v>169</v>
      </c>
      <c r="CD115" s="52">
        <v>6.4100000000000004E-2</v>
      </c>
      <c r="CE115" s="41"/>
      <c r="CN115" s="1">
        <f t="shared" si="29"/>
        <v>3</v>
      </c>
      <c r="CO115" s="1">
        <f t="shared" si="26"/>
        <v>2</v>
      </c>
      <c r="CP115" s="74">
        <f t="shared" si="27"/>
        <v>0</v>
      </c>
      <c r="CQ115" s="74">
        <f t="shared" si="30"/>
        <v>1</v>
      </c>
      <c r="CS115" s="1" t="str">
        <f t="shared" si="34"/>
        <v/>
      </c>
    </row>
    <row r="116" spans="2:97" ht="13.2" customHeight="1">
      <c r="B116" s="42" t="s">
        <v>385</v>
      </c>
      <c r="C116" s="8" t="s">
        <v>124</v>
      </c>
      <c r="D116" s="8" t="s">
        <v>142</v>
      </c>
      <c r="E116" s="8" t="s">
        <v>121</v>
      </c>
      <c r="F116" s="9"/>
      <c r="G116" s="10">
        <v>6027</v>
      </c>
      <c r="H116" s="11">
        <v>3016</v>
      </c>
      <c r="I116" s="12">
        <v>1</v>
      </c>
      <c r="J116" s="13" t="s">
        <v>187</v>
      </c>
      <c r="K116" s="10">
        <f t="shared" si="28"/>
        <v>9043</v>
      </c>
      <c r="L116" s="13" t="s">
        <v>187</v>
      </c>
      <c r="M116" s="14"/>
      <c r="N116" s="15"/>
      <c r="O116" s="16"/>
      <c r="P116" s="16"/>
      <c r="Q116" s="16"/>
      <c r="R116" s="16"/>
      <c r="S116" s="33"/>
      <c r="T116" s="33"/>
      <c r="U116" s="18"/>
      <c r="V116" s="1">
        <f t="shared" si="31"/>
        <v>0.1057</v>
      </c>
      <c r="AH116" s="52">
        <v>0.1057</v>
      </c>
      <c r="BI116" s="41">
        <v>44032</v>
      </c>
      <c r="CC116" s="41">
        <v>44032</v>
      </c>
      <c r="CD116" s="41">
        <v>44032</v>
      </c>
      <c r="CE116" s="41"/>
      <c r="CN116" s="1">
        <f t="shared" si="29"/>
        <v>4</v>
      </c>
      <c r="CO116" s="1">
        <f t="shared" si="26"/>
        <v>1</v>
      </c>
      <c r="CP116" s="74">
        <f t="shared" si="27"/>
        <v>0</v>
      </c>
      <c r="CQ116" s="74">
        <f t="shared" si="30"/>
        <v>3</v>
      </c>
      <c r="CS116" s="1" t="str">
        <f t="shared" si="34"/>
        <v/>
      </c>
    </row>
    <row r="117" spans="2:97" ht="13.2" customHeight="1">
      <c r="B117" s="42" t="s">
        <v>386</v>
      </c>
      <c r="C117" s="8" t="s">
        <v>125</v>
      </c>
      <c r="D117" s="8" t="s">
        <v>142</v>
      </c>
      <c r="E117" s="8" t="s">
        <v>121</v>
      </c>
      <c r="F117" s="9"/>
      <c r="G117" s="10">
        <v>6027</v>
      </c>
      <c r="H117" s="11">
        <v>3016</v>
      </c>
      <c r="I117" s="12">
        <v>1</v>
      </c>
      <c r="J117" s="13" t="s">
        <v>188</v>
      </c>
      <c r="K117" s="10">
        <f t="shared" si="28"/>
        <v>9043</v>
      </c>
      <c r="L117" s="13" t="s">
        <v>187</v>
      </c>
      <c r="M117" s="14"/>
      <c r="N117" s="15"/>
      <c r="O117" s="16"/>
      <c r="P117" s="16"/>
      <c r="Q117" s="16"/>
      <c r="R117" s="16"/>
      <c r="S117" s="33"/>
      <c r="T117" s="33"/>
      <c r="U117" s="18"/>
      <c r="V117" s="1">
        <f t="shared" si="31"/>
        <v>0.27229999999999999</v>
      </c>
      <c r="AH117" s="52">
        <v>0.27229999999999999</v>
      </c>
      <c r="BI117" s="41">
        <v>44032</v>
      </c>
      <c r="CC117" s="41">
        <v>44032</v>
      </c>
      <c r="CD117" s="41">
        <v>44032</v>
      </c>
      <c r="CE117" s="41"/>
      <c r="CN117" s="1">
        <f t="shared" si="29"/>
        <v>4</v>
      </c>
      <c r="CO117" s="1">
        <f t="shared" si="26"/>
        <v>1</v>
      </c>
      <c r="CP117" s="74">
        <f t="shared" si="27"/>
        <v>0</v>
      </c>
      <c r="CQ117" s="74">
        <f t="shared" si="30"/>
        <v>3</v>
      </c>
      <c r="CS117" s="1" t="str">
        <f t="shared" si="34"/>
        <v/>
      </c>
    </row>
    <row r="118" spans="2:97" ht="13.2" customHeight="1">
      <c r="B118" s="42" t="s">
        <v>387</v>
      </c>
      <c r="C118" s="8" t="s">
        <v>129</v>
      </c>
      <c r="D118" s="8" t="s">
        <v>142</v>
      </c>
      <c r="E118" s="8" t="s">
        <v>200</v>
      </c>
      <c r="F118" s="9"/>
      <c r="G118" s="10">
        <v>6027</v>
      </c>
      <c r="H118" s="11">
        <v>3016</v>
      </c>
      <c r="I118" s="12">
        <v>1</v>
      </c>
      <c r="J118" s="13" t="s">
        <v>188</v>
      </c>
      <c r="K118" s="10">
        <f t="shared" si="28"/>
        <v>9043</v>
      </c>
      <c r="L118" s="13" t="s">
        <v>187</v>
      </c>
      <c r="M118" s="14"/>
      <c r="N118" s="15"/>
      <c r="O118" s="16"/>
      <c r="P118" s="16"/>
      <c r="Q118" s="16"/>
      <c r="R118" s="16"/>
      <c r="S118" s="33"/>
      <c r="T118" s="33"/>
      <c r="U118" s="18"/>
      <c r="V118" s="1">
        <f t="shared" si="31"/>
        <v>0.44519999999999998</v>
      </c>
      <c r="AH118" s="52">
        <v>0.44519999999999998</v>
      </c>
      <c r="BI118" s="41">
        <v>44032</v>
      </c>
      <c r="CC118" s="41">
        <v>44032</v>
      </c>
      <c r="CD118" s="41">
        <v>44032</v>
      </c>
      <c r="CE118" s="41"/>
      <c r="CN118" s="1">
        <f t="shared" si="29"/>
        <v>4</v>
      </c>
      <c r="CO118" s="1">
        <f t="shared" si="26"/>
        <v>1</v>
      </c>
      <c r="CP118" s="74">
        <f t="shared" si="27"/>
        <v>0</v>
      </c>
      <c r="CQ118" s="74">
        <f t="shared" si="30"/>
        <v>3</v>
      </c>
      <c r="CS118" s="1" t="str">
        <f t="shared" si="34"/>
        <v/>
      </c>
    </row>
    <row r="119" spans="2:97" ht="13.2" customHeight="1">
      <c r="B119" s="42" t="s">
        <v>388</v>
      </c>
      <c r="C119" s="8" t="s">
        <v>130</v>
      </c>
      <c r="D119" s="8" t="s">
        <v>142</v>
      </c>
      <c r="E119" s="8" t="s">
        <v>200</v>
      </c>
      <c r="F119" s="9"/>
      <c r="G119" s="10">
        <v>6027</v>
      </c>
      <c r="H119" s="11">
        <v>3016</v>
      </c>
      <c r="I119" s="12">
        <v>1</v>
      </c>
      <c r="J119" s="13" t="s">
        <v>188</v>
      </c>
      <c r="K119" s="10">
        <f t="shared" si="28"/>
        <v>9043</v>
      </c>
      <c r="L119" s="13" t="s">
        <v>187</v>
      </c>
      <c r="M119" s="14"/>
      <c r="N119" s="15"/>
      <c r="O119" s="16"/>
      <c r="P119" s="16"/>
      <c r="Q119" s="16"/>
      <c r="R119" s="16"/>
      <c r="S119" s="33"/>
      <c r="T119" s="33"/>
      <c r="U119" s="18"/>
      <c r="V119" s="1">
        <f t="shared" si="31"/>
        <v>0.36609999999999998</v>
      </c>
      <c r="AH119" s="52">
        <v>0.36609999999999998</v>
      </c>
      <c r="BI119" s="41">
        <v>44032</v>
      </c>
      <c r="CC119" s="41">
        <v>44032</v>
      </c>
      <c r="CD119" s="41">
        <v>44032</v>
      </c>
      <c r="CE119" s="41"/>
      <c r="CN119" s="1">
        <f t="shared" si="29"/>
        <v>4</v>
      </c>
      <c r="CO119" s="1">
        <f t="shared" si="26"/>
        <v>1</v>
      </c>
      <c r="CP119" s="74">
        <f t="shared" si="27"/>
        <v>0</v>
      </c>
      <c r="CQ119" s="74">
        <f t="shared" si="30"/>
        <v>3</v>
      </c>
      <c r="CS119" s="1" t="str">
        <f t="shared" si="34"/>
        <v/>
      </c>
    </row>
    <row r="120" spans="2:97" ht="13.2" customHeight="1">
      <c r="B120" s="42" t="s">
        <v>389</v>
      </c>
      <c r="C120" s="8" t="s">
        <v>125</v>
      </c>
      <c r="D120" s="8" t="s">
        <v>142</v>
      </c>
      <c r="E120" s="8" t="s">
        <v>203</v>
      </c>
      <c r="F120" s="9"/>
      <c r="G120" s="10">
        <v>6027</v>
      </c>
      <c r="H120" s="11">
        <v>3016</v>
      </c>
      <c r="I120" s="12">
        <v>1</v>
      </c>
      <c r="J120" s="13" t="s">
        <v>188</v>
      </c>
      <c r="K120" s="10">
        <f t="shared" si="28"/>
        <v>9043</v>
      </c>
      <c r="L120" s="13" t="s">
        <v>187</v>
      </c>
      <c r="M120" s="14"/>
      <c r="N120" s="15"/>
      <c r="O120" s="16"/>
      <c r="P120" s="16"/>
      <c r="Q120" s="16"/>
      <c r="R120" s="16"/>
      <c r="S120" s="33">
        <v>1.3455999999999999</v>
      </c>
      <c r="T120" s="33"/>
      <c r="U120" s="18"/>
      <c r="V120" s="1">
        <f t="shared" si="31"/>
        <v>0.20269999999999999</v>
      </c>
      <c r="AH120" s="52">
        <v>0.20269999999999999</v>
      </c>
      <c r="BI120" s="41">
        <v>44032</v>
      </c>
      <c r="CC120" s="41">
        <v>44032</v>
      </c>
      <c r="CD120" s="41">
        <v>44032</v>
      </c>
      <c r="CE120" s="41"/>
      <c r="CN120" s="1">
        <f t="shared" si="29"/>
        <v>4</v>
      </c>
      <c r="CO120" s="1">
        <f t="shared" si="26"/>
        <v>1</v>
      </c>
      <c r="CP120" s="74">
        <f t="shared" si="27"/>
        <v>0</v>
      </c>
      <c r="CQ120" s="74">
        <f t="shared" si="30"/>
        <v>3</v>
      </c>
      <c r="CS120" s="1" t="str">
        <f t="shared" si="34"/>
        <v/>
      </c>
    </row>
    <row r="121" spans="2:97" ht="13.2" customHeight="1">
      <c r="B121" s="42" t="s">
        <v>390</v>
      </c>
      <c r="C121" s="8" t="s">
        <v>133</v>
      </c>
      <c r="D121" s="8" t="s">
        <v>142</v>
      </c>
      <c r="E121" s="8" t="s">
        <v>203</v>
      </c>
      <c r="F121" s="9"/>
      <c r="G121" s="10">
        <v>6027</v>
      </c>
      <c r="H121" s="11">
        <v>3016</v>
      </c>
      <c r="I121" s="12">
        <v>1</v>
      </c>
      <c r="J121" s="13" t="s">
        <v>187</v>
      </c>
      <c r="K121" s="10">
        <f t="shared" si="28"/>
        <v>9043</v>
      </c>
      <c r="L121" s="13" t="s">
        <v>187</v>
      </c>
      <c r="M121" s="14"/>
      <c r="N121" s="15"/>
      <c r="O121" s="16"/>
      <c r="P121" s="16"/>
      <c r="Q121" s="16"/>
      <c r="R121" s="16"/>
      <c r="S121" s="33"/>
      <c r="T121" s="33"/>
      <c r="U121" s="18"/>
      <c r="V121" s="1">
        <f t="shared" si="31"/>
        <v>0.35649999999999998</v>
      </c>
      <c r="AH121" s="52">
        <v>0.35649999999999998</v>
      </c>
      <c r="BI121" s="41">
        <v>44032</v>
      </c>
      <c r="CC121" s="41">
        <v>44032</v>
      </c>
      <c r="CD121" s="41">
        <v>44032</v>
      </c>
      <c r="CE121" s="41"/>
      <c r="CN121" s="1">
        <f t="shared" si="29"/>
        <v>4</v>
      </c>
      <c r="CO121" s="1">
        <f t="shared" si="26"/>
        <v>1</v>
      </c>
      <c r="CP121" s="74">
        <f t="shared" si="27"/>
        <v>0</v>
      </c>
      <c r="CQ121" s="74">
        <f t="shared" si="30"/>
        <v>3</v>
      </c>
      <c r="CS121" s="1" t="str">
        <f t="shared" si="34"/>
        <v/>
      </c>
    </row>
    <row r="122" spans="2:97" ht="13.2" customHeight="1">
      <c r="B122" s="42" t="s">
        <v>391</v>
      </c>
      <c r="C122" s="8" t="s">
        <v>134</v>
      </c>
      <c r="D122" s="8" t="s">
        <v>142</v>
      </c>
      <c r="E122" s="8" t="s">
        <v>203</v>
      </c>
      <c r="F122" s="9"/>
      <c r="G122" s="10">
        <v>6027</v>
      </c>
      <c r="H122" s="11">
        <v>3016</v>
      </c>
      <c r="I122" s="12">
        <v>1</v>
      </c>
      <c r="J122" s="13" t="s">
        <v>187</v>
      </c>
      <c r="K122" s="10">
        <f t="shared" si="28"/>
        <v>9043</v>
      </c>
      <c r="L122" s="13" t="s">
        <v>187</v>
      </c>
      <c r="M122" s="14"/>
      <c r="N122" s="15"/>
      <c r="O122" s="16"/>
      <c r="P122" s="16"/>
      <c r="Q122" s="16"/>
      <c r="R122" s="16"/>
      <c r="S122" s="33"/>
      <c r="T122" s="33"/>
      <c r="U122" s="18"/>
      <c r="V122" s="1">
        <f t="shared" si="31"/>
        <v>0.31690000000000002</v>
      </c>
      <c r="AH122" s="52">
        <v>0.31690000000000002</v>
      </c>
      <c r="BI122" s="41">
        <v>44032</v>
      </c>
      <c r="CC122" s="41">
        <v>44032</v>
      </c>
      <c r="CD122" s="41">
        <v>44032</v>
      </c>
      <c r="CE122" s="41"/>
      <c r="CN122" s="1">
        <f t="shared" si="29"/>
        <v>4</v>
      </c>
      <c r="CO122" s="1">
        <f t="shared" si="26"/>
        <v>1</v>
      </c>
      <c r="CP122" s="74">
        <f t="shared" si="27"/>
        <v>0</v>
      </c>
      <c r="CQ122" s="74">
        <f t="shared" si="30"/>
        <v>3</v>
      </c>
      <c r="CS122" s="1" t="str">
        <f t="shared" si="34"/>
        <v/>
      </c>
    </row>
    <row r="123" spans="2:97" ht="13.2" customHeight="1">
      <c r="B123" s="42" t="s">
        <v>392</v>
      </c>
      <c r="C123" s="8" t="s">
        <v>135</v>
      </c>
      <c r="D123" s="8" t="s">
        <v>142</v>
      </c>
      <c r="E123" s="8" t="s">
        <v>203</v>
      </c>
      <c r="F123" s="9"/>
      <c r="G123" s="10">
        <v>6027</v>
      </c>
      <c r="H123" s="11">
        <v>3016</v>
      </c>
      <c r="I123" s="12">
        <v>1</v>
      </c>
      <c r="J123" s="13" t="s">
        <v>187</v>
      </c>
      <c r="K123" s="10">
        <f t="shared" si="28"/>
        <v>9043</v>
      </c>
      <c r="L123" s="13" t="s">
        <v>187</v>
      </c>
      <c r="M123" s="14"/>
      <c r="N123" s="15"/>
      <c r="O123" s="16"/>
      <c r="P123" s="16"/>
      <c r="Q123" s="16"/>
      <c r="R123" s="16"/>
      <c r="S123" s="33"/>
      <c r="T123" s="33"/>
      <c r="U123" s="18"/>
      <c r="V123" s="1">
        <f t="shared" si="31"/>
        <v>4.3999999999999997E-2</v>
      </c>
      <c r="AH123" s="52">
        <v>4.3999999999999997E-2</v>
      </c>
      <c r="BI123" s="41">
        <v>44032</v>
      </c>
      <c r="CC123" s="41">
        <v>44032</v>
      </c>
      <c r="CD123" s="41">
        <v>44032</v>
      </c>
      <c r="CE123" s="41"/>
      <c r="CN123" s="1">
        <f t="shared" si="29"/>
        <v>4</v>
      </c>
      <c r="CO123" s="1">
        <f t="shared" si="26"/>
        <v>1</v>
      </c>
      <c r="CP123" s="74">
        <f t="shared" si="27"/>
        <v>0</v>
      </c>
      <c r="CQ123" s="74">
        <f t="shared" si="30"/>
        <v>3</v>
      </c>
      <c r="CS123" s="1" t="str">
        <f t="shared" si="34"/>
        <v/>
      </c>
    </row>
    <row r="124" spans="2:97" ht="13.2" customHeight="1">
      <c r="B124" s="42" t="s">
        <v>393</v>
      </c>
      <c r="C124" s="8" t="s">
        <v>136</v>
      </c>
      <c r="D124" s="8" t="s">
        <v>142</v>
      </c>
      <c r="E124" s="8" t="s">
        <v>203</v>
      </c>
      <c r="F124" s="9"/>
      <c r="G124" s="10">
        <v>6027</v>
      </c>
      <c r="H124" s="11">
        <v>3016</v>
      </c>
      <c r="I124" s="12">
        <v>1</v>
      </c>
      <c r="J124" s="13" t="s">
        <v>188</v>
      </c>
      <c r="K124" s="10">
        <f t="shared" si="28"/>
        <v>9043</v>
      </c>
      <c r="L124" s="13" t="s">
        <v>187</v>
      </c>
      <c r="M124" s="14"/>
      <c r="N124" s="15"/>
      <c r="O124" s="16"/>
      <c r="P124" s="16"/>
      <c r="Q124" s="16"/>
      <c r="R124" s="16"/>
      <c r="S124" s="33"/>
      <c r="T124" s="33"/>
      <c r="U124" s="18"/>
      <c r="V124" s="1">
        <f t="shared" si="31"/>
        <v>0.152</v>
      </c>
      <c r="AH124" s="52">
        <v>0.29089999999999999</v>
      </c>
      <c r="BI124" s="41">
        <v>44032</v>
      </c>
      <c r="CC124" s="87" t="s">
        <v>169</v>
      </c>
      <c r="CD124" s="52">
        <v>0.152</v>
      </c>
      <c r="CN124" s="1">
        <f t="shared" si="29"/>
        <v>3</v>
      </c>
      <c r="CO124" s="1">
        <f t="shared" si="26"/>
        <v>2</v>
      </c>
      <c r="CP124" s="74">
        <f t="shared" si="27"/>
        <v>0</v>
      </c>
      <c r="CQ124" s="74">
        <f t="shared" si="30"/>
        <v>1</v>
      </c>
      <c r="CS124" s="1" t="str">
        <f t="shared" si="34"/>
        <v/>
      </c>
    </row>
    <row r="125" spans="2:97" ht="13.2" customHeight="1">
      <c r="B125" s="42" t="s">
        <v>394</v>
      </c>
      <c r="C125" s="8" t="s">
        <v>51</v>
      </c>
      <c r="D125" s="8" t="s">
        <v>143</v>
      </c>
      <c r="E125" s="8" t="s">
        <v>48</v>
      </c>
      <c r="F125" s="9"/>
      <c r="G125" s="10">
        <v>6027</v>
      </c>
      <c r="H125" s="11">
        <v>3016</v>
      </c>
      <c r="I125" s="12">
        <v>1</v>
      </c>
      <c r="J125" s="13" t="s">
        <v>188</v>
      </c>
      <c r="K125" s="10">
        <f t="shared" si="28"/>
        <v>9043</v>
      </c>
      <c r="L125" s="13" t="s">
        <v>187</v>
      </c>
      <c r="M125" s="14"/>
      <c r="N125" s="15"/>
      <c r="O125" s="16"/>
      <c r="P125" s="16"/>
      <c r="Q125" s="16"/>
      <c r="R125" s="16"/>
      <c r="S125" s="33"/>
      <c r="T125" s="33"/>
      <c r="U125" s="18"/>
      <c r="V125" s="1">
        <f t="shared" si="31"/>
        <v>2.1494948801499998</v>
      </c>
      <c r="AT125" s="52">
        <v>2.1494948801499998</v>
      </c>
      <c r="AU125" s="41"/>
      <c r="CM125" s="87" t="s">
        <v>436</v>
      </c>
      <c r="CN125" s="1">
        <f t="shared" si="29"/>
        <v>2</v>
      </c>
      <c r="CO125" s="1">
        <f t="shared" si="26"/>
        <v>1</v>
      </c>
      <c r="CP125" s="74">
        <f t="shared" si="27"/>
        <v>1</v>
      </c>
      <c r="CQ125" s="74">
        <f t="shared" si="30"/>
        <v>0</v>
      </c>
      <c r="CS125" s="1" t="str">
        <f t="shared" si="34"/>
        <v/>
      </c>
    </row>
    <row r="126" spans="2:97" ht="13.2" customHeight="1">
      <c r="B126" s="42" t="s">
        <v>395</v>
      </c>
      <c r="C126" s="8" t="s">
        <v>55</v>
      </c>
      <c r="D126" s="8" t="s">
        <v>143</v>
      </c>
      <c r="E126" s="8" t="s">
        <v>48</v>
      </c>
      <c r="F126" s="9"/>
      <c r="G126" s="10">
        <v>6027</v>
      </c>
      <c r="H126" s="11">
        <v>3016</v>
      </c>
      <c r="I126" s="12">
        <v>1</v>
      </c>
      <c r="J126" s="13" t="s">
        <v>188</v>
      </c>
      <c r="K126" s="10">
        <f t="shared" si="28"/>
        <v>9043</v>
      </c>
      <c r="L126" s="13" t="s">
        <v>187</v>
      </c>
      <c r="M126" s="14"/>
      <c r="N126" s="15"/>
      <c r="O126" s="16"/>
      <c r="P126" s="16"/>
      <c r="Q126" s="16"/>
      <c r="R126" s="16"/>
      <c r="S126" s="33"/>
      <c r="T126" s="33"/>
      <c r="U126" s="18"/>
      <c r="V126" s="1">
        <f t="shared" si="31"/>
        <v>44040</v>
      </c>
      <c r="AU126" s="88" t="s">
        <v>436</v>
      </c>
      <c r="CC126" s="41">
        <v>44040</v>
      </c>
      <c r="CD126" s="41">
        <v>44040</v>
      </c>
      <c r="CN126" s="1">
        <f t="shared" si="29"/>
        <v>3</v>
      </c>
      <c r="CO126" s="1">
        <f>COUNTIF(W126:CM126,"&lt;"&amp;DATE(2020,1,1))</f>
        <v>0</v>
      </c>
      <c r="CP126" s="74">
        <f>COUNTIF(W126:CM126,"="&amp;"NO Q")</f>
        <v>1</v>
      </c>
      <c r="CQ126" s="74">
        <f t="shared" si="30"/>
        <v>2</v>
      </c>
      <c r="CS126" s="1" t="str">
        <f t="shared" si="34"/>
        <v/>
      </c>
    </row>
    <row r="127" spans="2:97" ht="13.2" customHeight="1">
      <c r="B127" s="42" t="s">
        <v>396</v>
      </c>
      <c r="C127" s="8" t="s">
        <v>66</v>
      </c>
      <c r="D127" s="8" t="s">
        <v>143</v>
      </c>
      <c r="E127" s="8" t="s">
        <v>48</v>
      </c>
      <c r="F127" s="9"/>
      <c r="G127" s="10">
        <v>6027</v>
      </c>
      <c r="H127" s="11">
        <v>3016</v>
      </c>
      <c r="I127" s="12">
        <v>1</v>
      </c>
      <c r="J127" s="13" t="s">
        <v>188</v>
      </c>
      <c r="K127" s="10">
        <f t="shared" si="28"/>
        <v>9043</v>
      </c>
      <c r="L127" s="13" t="s">
        <v>187</v>
      </c>
      <c r="M127" s="14"/>
      <c r="N127" s="15"/>
      <c r="O127" s="16"/>
      <c r="P127" s="16"/>
      <c r="Q127" s="16"/>
      <c r="R127" s="16"/>
      <c r="S127" s="33"/>
      <c r="T127" s="33"/>
      <c r="U127" s="18"/>
      <c r="V127" s="1">
        <f t="shared" si="31"/>
        <v>44040</v>
      </c>
      <c r="AU127" s="88" t="s">
        <v>436</v>
      </c>
      <c r="CC127" s="41">
        <v>44040</v>
      </c>
      <c r="CD127" s="41">
        <v>44040</v>
      </c>
      <c r="CN127" s="1">
        <f t="shared" si="29"/>
        <v>3</v>
      </c>
      <c r="CO127" s="1">
        <f t="shared" ref="CO127:CO153" si="35">COUNTIF(W127:CM127,"&lt;"&amp;DATE(2020,1,1))</f>
        <v>0</v>
      </c>
      <c r="CP127" s="74">
        <f t="shared" ref="CP127:CP153" si="36">COUNTIF(W127:CM127,"="&amp;"NO Q")</f>
        <v>1</v>
      </c>
      <c r="CQ127" s="74">
        <f t="shared" si="30"/>
        <v>2</v>
      </c>
      <c r="CS127" s="1" t="str">
        <f t="shared" si="34"/>
        <v/>
      </c>
    </row>
    <row r="128" spans="2:97" ht="13.2" customHeight="1">
      <c r="B128" s="42" t="s">
        <v>397</v>
      </c>
      <c r="C128" s="8" t="s">
        <v>69</v>
      </c>
      <c r="D128" s="8" t="s">
        <v>143</v>
      </c>
      <c r="E128" s="8" t="s">
        <v>68</v>
      </c>
      <c r="F128" s="9"/>
      <c r="G128" s="10">
        <v>6027</v>
      </c>
      <c r="H128" s="11">
        <v>3016</v>
      </c>
      <c r="I128" s="12">
        <v>2</v>
      </c>
      <c r="J128" s="13" t="s">
        <v>187</v>
      </c>
      <c r="K128" s="10">
        <f t="shared" si="28"/>
        <v>18086</v>
      </c>
      <c r="L128" s="13" t="s">
        <v>187</v>
      </c>
      <c r="M128" s="14"/>
      <c r="N128" s="15"/>
      <c r="O128" s="16"/>
      <c r="P128" s="16"/>
      <c r="Q128" s="16"/>
      <c r="R128" s="16"/>
      <c r="S128" s="33"/>
      <c r="T128" s="33"/>
      <c r="U128" s="18"/>
      <c r="V128" s="1">
        <f t="shared" si="31"/>
        <v>44032</v>
      </c>
      <c r="AH128" s="41">
        <v>44032</v>
      </c>
      <c r="BI128" s="41">
        <v>44032</v>
      </c>
      <c r="CC128" s="41">
        <v>44032</v>
      </c>
      <c r="CD128" s="41">
        <v>44032</v>
      </c>
      <c r="CE128" s="41"/>
      <c r="CN128" s="1">
        <f t="shared" si="29"/>
        <v>4</v>
      </c>
      <c r="CO128" s="1">
        <f t="shared" si="35"/>
        <v>0</v>
      </c>
      <c r="CP128" s="74">
        <f t="shared" si="36"/>
        <v>0</v>
      </c>
      <c r="CQ128" s="74">
        <f t="shared" si="30"/>
        <v>4</v>
      </c>
      <c r="CS128" s="1" t="str">
        <f t="shared" si="34"/>
        <v/>
      </c>
    </row>
    <row r="129" spans="2:97" ht="13.2" customHeight="1">
      <c r="B129" s="42" t="s">
        <v>398</v>
      </c>
      <c r="C129" s="8" t="s">
        <v>79</v>
      </c>
      <c r="D129" s="8" t="s">
        <v>143</v>
      </c>
      <c r="E129" s="8" t="s">
        <v>68</v>
      </c>
      <c r="F129" s="9"/>
      <c r="G129" s="10">
        <v>6027</v>
      </c>
      <c r="H129" s="11">
        <v>3016</v>
      </c>
      <c r="I129" s="12">
        <v>2</v>
      </c>
      <c r="J129" s="13" t="s">
        <v>187</v>
      </c>
      <c r="K129" s="10">
        <f t="shared" si="28"/>
        <v>18086</v>
      </c>
      <c r="L129" s="13" t="s">
        <v>187</v>
      </c>
      <c r="M129" s="14"/>
      <c r="N129" s="15"/>
      <c r="O129" s="16"/>
      <c r="P129" s="16"/>
      <c r="Q129" s="16"/>
      <c r="R129" s="16"/>
      <c r="S129" s="33"/>
      <c r="T129" s="33"/>
      <c r="U129" s="18"/>
      <c r="V129" s="1">
        <f t="shared" si="31"/>
        <v>44032</v>
      </c>
      <c r="AH129" s="41">
        <v>44032</v>
      </c>
      <c r="BI129" s="41">
        <v>44032</v>
      </c>
      <c r="CC129" s="41">
        <v>44032</v>
      </c>
      <c r="CD129" s="41">
        <v>44032</v>
      </c>
      <c r="CE129" s="41"/>
      <c r="CN129" s="1">
        <f t="shared" si="29"/>
        <v>4</v>
      </c>
      <c r="CO129" s="1">
        <f t="shared" si="35"/>
        <v>0</v>
      </c>
      <c r="CP129" s="74">
        <f t="shared" si="36"/>
        <v>0</v>
      </c>
      <c r="CQ129" s="74">
        <f t="shared" si="30"/>
        <v>4</v>
      </c>
      <c r="CS129" s="1" t="str">
        <f t="shared" si="34"/>
        <v/>
      </c>
    </row>
    <row r="130" spans="2:97" ht="13.2" customHeight="1">
      <c r="B130" s="42" t="s">
        <v>399</v>
      </c>
      <c r="C130" s="8" t="s">
        <v>80</v>
      </c>
      <c r="D130" s="8" t="s">
        <v>143</v>
      </c>
      <c r="E130" s="8" t="s">
        <v>68</v>
      </c>
      <c r="F130" s="9"/>
      <c r="G130" s="10">
        <v>6027</v>
      </c>
      <c r="H130" s="11">
        <v>3016</v>
      </c>
      <c r="I130" s="12">
        <v>2</v>
      </c>
      <c r="J130" s="13" t="s">
        <v>187</v>
      </c>
      <c r="K130" s="10">
        <f t="shared" si="28"/>
        <v>18086</v>
      </c>
      <c r="L130" s="13" t="s">
        <v>187</v>
      </c>
      <c r="M130" s="14"/>
      <c r="N130" s="15"/>
      <c r="O130" s="16"/>
      <c r="P130" s="16"/>
      <c r="Q130" s="16"/>
      <c r="R130" s="16"/>
      <c r="S130" s="33"/>
      <c r="T130" s="33"/>
      <c r="U130" s="18"/>
      <c r="V130" s="1">
        <f t="shared" si="31"/>
        <v>44032</v>
      </c>
      <c r="AH130" s="41">
        <v>44032</v>
      </c>
      <c r="BI130" s="41">
        <v>44032</v>
      </c>
      <c r="CC130" s="41">
        <v>44032</v>
      </c>
      <c r="CD130" s="41">
        <v>44032</v>
      </c>
      <c r="CE130" s="41"/>
      <c r="CN130" s="1">
        <f t="shared" si="29"/>
        <v>4</v>
      </c>
      <c r="CO130" s="1">
        <f t="shared" si="35"/>
        <v>0</v>
      </c>
      <c r="CP130" s="74">
        <f t="shared" si="36"/>
        <v>0</v>
      </c>
      <c r="CQ130" s="74">
        <f t="shared" si="30"/>
        <v>4</v>
      </c>
      <c r="CS130" s="1" t="str">
        <f t="shared" si="34"/>
        <v/>
      </c>
    </row>
    <row r="131" spans="2:97" ht="13.2" customHeight="1">
      <c r="B131" s="42" t="s">
        <v>400</v>
      </c>
      <c r="C131" s="8" t="s">
        <v>81</v>
      </c>
      <c r="D131" s="8" t="s">
        <v>143</v>
      </c>
      <c r="E131" s="8" t="s">
        <v>68</v>
      </c>
      <c r="F131" s="9"/>
      <c r="G131" s="10">
        <v>6027</v>
      </c>
      <c r="H131" s="11">
        <v>3016</v>
      </c>
      <c r="I131" s="12">
        <v>2</v>
      </c>
      <c r="J131" s="13" t="s">
        <v>187</v>
      </c>
      <c r="K131" s="10">
        <f t="shared" si="28"/>
        <v>18086</v>
      </c>
      <c r="L131" s="13" t="s">
        <v>187</v>
      </c>
      <c r="M131" s="14"/>
      <c r="N131" s="15"/>
      <c r="O131" s="16"/>
      <c r="P131" s="16"/>
      <c r="Q131" s="16"/>
      <c r="R131" s="16"/>
      <c r="S131" s="33"/>
      <c r="T131" s="33"/>
      <c r="U131" s="18"/>
      <c r="V131" s="1">
        <f t="shared" si="31"/>
        <v>44032</v>
      </c>
      <c r="AH131" s="41">
        <v>44032</v>
      </c>
      <c r="BI131" s="41">
        <v>44032</v>
      </c>
      <c r="CC131" s="41">
        <v>44032</v>
      </c>
      <c r="CD131" s="41">
        <v>44032</v>
      </c>
      <c r="CE131" s="41"/>
      <c r="CN131" s="1">
        <f t="shared" si="29"/>
        <v>4</v>
      </c>
      <c r="CO131" s="1">
        <f t="shared" si="35"/>
        <v>0</v>
      </c>
      <c r="CP131" s="74">
        <f t="shared" si="36"/>
        <v>0</v>
      </c>
      <c r="CQ131" s="74">
        <f t="shared" si="30"/>
        <v>4</v>
      </c>
      <c r="CS131" s="1" t="str">
        <f t="shared" si="34"/>
        <v/>
      </c>
    </row>
    <row r="132" spans="2:97" ht="13.2" customHeight="1">
      <c r="B132" s="42" t="s">
        <v>401</v>
      </c>
      <c r="C132" s="8" t="s">
        <v>85</v>
      </c>
      <c r="D132" s="8" t="s">
        <v>143</v>
      </c>
      <c r="E132" s="8" t="s">
        <v>68</v>
      </c>
      <c r="F132" s="9"/>
      <c r="G132" s="10">
        <v>6027</v>
      </c>
      <c r="H132" s="11">
        <v>3016</v>
      </c>
      <c r="I132" s="12">
        <v>1</v>
      </c>
      <c r="J132" s="13" t="s">
        <v>187</v>
      </c>
      <c r="K132" s="10">
        <f t="shared" si="28"/>
        <v>9043</v>
      </c>
      <c r="L132" s="13" t="s">
        <v>187</v>
      </c>
      <c r="M132" s="14"/>
      <c r="N132" s="15"/>
      <c r="O132" s="16"/>
      <c r="P132" s="16"/>
      <c r="Q132" s="16"/>
      <c r="R132" s="16"/>
      <c r="S132" s="33"/>
      <c r="T132" s="33"/>
      <c r="U132" s="18"/>
      <c r="V132" s="1">
        <f t="shared" si="31"/>
        <v>44032</v>
      </c>
      <c r="AH132" s="41">
        <v>44032</v>
      </c>
      <c r="BI132" s="41">
        <v>44032</v>
      </c>
      <c r="CC132" s="41">
        <v>44032</v>
      </c>
      <c r="CD132" s="41">
        <v>44032</v>
      </c>
      <c r="CE132" s="41"/>
      <c r="CN132" s="1">
        <f t="shared" si="29"/>
        <v>4</v>
      </c>
      <c r="CO132" s="1">
        <f t="shared" si="35"/>
        <v>0</v>
      </c>
      <c r="CP132" s="74">
        <f t="shared" si="36"/>
        <v>0</v>
      </c>
      <c r="CQ132" s="74">
        <f t="shared" si="30"/>
        <v>4</v>
      </c>
      <c r="CS132" s="1" t="str">
        <f t="shared" si="34"/>
        <v/>
      </c>
    </row>
    <row r="133" spans="2:97" ht="13.2" customHeight="1">
      <c r="B133" s="42" t="s">
        <v>402</v>
      </c>
      <c r="C133" s="8" t="s">
        <v>99</v>
      </c>
      <c r="D133" s="8" t="s">
        <v>143</v>
      </c>
      <c r="E133" s="8" t="s">
        <v>96</v>
      </c>
      <c r="F133" s="9"/>
      <c r="G133" s="10">
        <v>6027</v>
      </c>
      <c r="H133" s="11">
        <v>3016</v>
      </c>
      <c r="I133" s="12">
        <v>1</v>
      </c>
      <c r="J133" s="13" t="s">
        <v>187</v>
      </c>
      <c r="K133" s="10">
        <f t="shared" ref="K133:K140" si="37">SUM(G133:H133)*I133</f>
        <v>9043</v>
      </c>
      <c r="L133" s="13" t="s">
        <v>187</v>
      </c>
      <c r="M133" s="14"/>
      <c r="N133" s="15"/>
      <c r="O133" s="16"/>
      <c r="P133" s="16"/>
      <c r="Q133" s="16"/>
      <c r="R133" s="16"/>
      <c r="S133" s="33"/>
      <c r="T133" s="33"/>
      <c r="U133" s="18"/>
      <c r="V133" s="1">
        <f>MIN(W133:CM133)</f>
        <v>0.57550000000000001</v>
      </c>
      <c r="CK133" s="52">
        <v>0.57550000000000001</v>
      </c>
      <c r="CL133" s="41"/>
      <c r="CM133" s="41"/>
      <c r="CN133" s="1">
        <f t="shared" ref="CN133:CN153" si="38">COUNTA(W133:CM133)-COUNTIF(W133:CM133,"=-")</f>
        <v>1</v>
      </c>
      <c r="CO133" s="1">
        <f t="shared" si="35"/>
        <v>1</v>
      </c>
      <c r="CP133" s="74">
        <f t="shared" si="36"/>
        <v>0</v>
      </c>
      <c r="CQ133" s="74">
        <f t="shared" si="30"/>
        <v>0</v>
      </c>
      <c r="CS133" s="1" t="str">
        <f t="shared" si="34"/>
        <v/>
      </c>
    </row>
    <row r="134" spans="2:97" ht="13.2" customHeight="1">
      <c r="B134" s="42" t="s">
        <v>403</v>
      </c>
      <c r="C134" s="8" t="s">
        <v>103</v>
      </c>
      <c r="D134" s="8" t="s">
        <v>143</v>
      </c>
      <c r="E134" s="8" t="s">
        <v>96</v>
      </c>
      <c r="F134" s="9"/>
      <c r="G134" s="10">
        <v>6027</v>
      </c>
      <c r="H134" s="11">
        <v>3016</v>
      </c>
      <c r="I134" s="12">
        <v>1</v>
      </c>
      <c r="J134" s="13" t="s">
        <v>187</v>
      </c>
      <c r="K134" s="10">
        <f t="shared" si="37"/>
        <v>9043</v>
      </c>
      <c r="L134" s="13" t="s">
        <v>187</v>
      </c>
      <c r="M134" s="14"/>
      <c r="N134" s="15"/>
      <c r="O134" s="16"/>
      <c r="P134" s="16"/>
      <c r="Q134" s="16"/>
      <c r="R134" s="16"/>
      <c r="S134" s="33"/>
      <c r="T134" s="33"/>
      <c r="U134" s="18"/>
      <c r="V134" s="1">
        <f t="shared" si="31"/>
        <v>1.9900000000000001E-2</v>
      </c>
      <c r="AU134" s="52">
        <v>1.9900000000000001E-2</v>
      </c>
      <c r="CC134" s="41">
        <v>44040</v>
      </c>
      <c r="CD134" s="41">
        <v>44040</v>
      </c>
      <c r="CN134" s="1">
        <f t="shared" si="38"/>
        <v>3</v>
      </c>
      <c r="CO134" s="1">
        <f t="shared" si="35"/>
        <v>1</v>
      </c>
      <c r="CP134" s="74">
        <f t="shared" si="36"/>
        <v>0</v>
      </c>
      <c r="CQ134" s="74">
        <f t="shared" si="30"/>
        <v>2</v>
      </c>
      <c r="CS134" s="1" t="str">
        <f t="shared" si="34"/>
        <v/>
      </c>
    </row>
    <row r="135" spans="2:97" ht="13.2" customHeight="1">
      <c r="B135" s="42" t="s">
        <v>404</v>
      </c>
      <c r="C135" s="8" t="s">
        <v>128</v>
      </c>
      <c r="D135" s="8" t="s">
        <v>143</v>
      </c>
      <c r="E135" s="8" t="s">
        <v>200</v>
      </c>
      <c r="F135" s="9"/>
      <c r="G135" s="10">
        <v>6027</v>
      </c>
      <c r="H135" s="11">
        <v>3016</v>
      </c>
      <c r="I135" s="12">
        <v>11</v>
      </c>
      <c r="J135" s="13" t="s">
        <v>187</v>
      </c>
      <c r="K135" s="10">
        <f t="shared" si="37"/>
        <v>99473</v>
      </c>
      <c r="L135" s="13" t="s">
        <v>187</v>
      </c>
      <c r="M135" s="14"/>
      <c r="N135" s="15"/>
      <c r="O135" s="16"/>
      <c r="P135" s="16"/>
      <c r="Q135" s="16"/>
      <c r="R135" s="16"/>
      <c r="S135" s="33"/>
      <c r="T135" s="33"/>
      <c r="U135" s="18"/>
      <c r="V135" s="1">
        <f t="shared" si="31"/>
        <v>5.8900000000000001E-2</v>
      </c>
      <c r="BG135" s="52">
        <v>5.8900000000000001E-2</v>
      </c>
      <c r="CN135" s="1">
        <f t="shared" si="38"/>
        <v>1</v>
      </c>
      <c r="CO135" s="1">
        <f t="shared" si="35"/>
        <v>1</v>
      </c>
      <c r="CP135" s="74">
        <f t="shared" si="36"/>
        <v>0</v>
      </c>
      <c r="CQ135" s="74">
        <f t="shared" si="30"/>
        <v>0</v>
      </c>
      <c r="CS135" s="1" t="str">
        <f t="shared" si="34"/>
        <v/>
      </c>
    </row>
    <row r="136" spans="2:97" ht="13.2" customHeight="1">
      <c r="B136" s="42" t="s">
        <v>405</v>
      </c>
      <c r="C136" s="8" t="s">
        <v>148</v>
      </c>
      <c r="D136" s="8" t="s">
        <v>139</v>
      </c>
      <c r="E136" s="8" t="s">
        <v>96</v>
      </c>
      <c r="F136" s="9"/>
      <c r="G136" s="10">
        <v>6027</v>
      </c>
      <c r="H136" s="11">
        <v>3016</v>
      </c>
      <c r="I136" s="12">
        <v>1</v>
      </c>
      <c r="J136" s="13" t="s">
        <v>187</v>
      </c>
      <c r="K136" s="10">
        <f t="shared" si="37"/>
        <v>9043</v>
      </c>
      <c r="L136" s="13" t="s">
        <v>187</v>
      </c>
      <c r="M136" s="14">
        <v>200</v>
      </c>
      <c r="N136" s="15">
        <v>1</v>
      </c>
      <c r="O136" s="16" t="s">
        <v>182</v>
      </c>
      <c r="P136" s="16" t="s">
        <v>169</v>
      </c>
      <c r="Q136" s="17">
        <v>1</v>
      </c>
      <c r="R136" s="17">
        <f t="shared" ref="R136:R153" si="39">1-Q136</f>
        <v>0</v>
      </c>
      <c r="S136" s="33"/>
      <c r="T136" s="33"/>
      <c r="U136" s="31" t="s">
        <v>169</v>
      </c>
      <c r="V136" s="1">
        <f t="shared" si="31"/>
        <v>44033</v>
      </c>
      <c r="AO136" s="41">
        <v>44046</v>
      </c>
      <c r="AP136" s="41">
        <v>44033</v>
      </c>
      <c r="BO136" s="41">
        <v>44034</v>
      </c>
      <c r="CN136" s="1">
        <f t="shared" si="38"/>
        <v>3</v>
      </c>
      <c r="CO136" s="1">
        <f t="shared" si="35"/>
        <v>0</v>
      </c>
      <c r="CP136" s="74">
        <f t="shared" si="36"/>
        <v>0</v>
      </c>
      <c r="CQ136" s="74">
        <f t="shared" si="30"/>
        <v>3</v>
      </c>
      <c r="CS136" s="1" t="str">
        <f t="shared" si="34"/>
        <v/>
      </c>
    </row>
    <row r="137" spans="2:97" ht="13.2" customHeight="1">
      <c r="B137" s="42" t="s">
        <v>406</v>
      </c>
      <c r="C137" s="8" t="s">
        <v>149</v>
      </c>
      <c r="D137" s="8" t="s">
        <v>139</v>
      </c>
      <c r="E137" s="8" t="s">
        <v>28</v>
      </c>
      <c r="F137" s="9" t="s">
        <v>23</v>
      </c>
      <c r="G137" s="10">
        <v>6027</v>
      </c>
      <c r="H137" s="11">
        <v>3016</v>
      </c>
      <c r="I137" s="12">
        <v>1</v>
      </c>
      <c r="J137" s="13" t="s">
        <v>187</v>
      </c>
      <c r="K137" s="10">
        <f t="shared" si="37"/>
        <v>9043</v>
      </c>
      <c r="L137" s="13" t="s">
        <v>187</v>
      </c>
      <c r="M137" s="14">
        <v>515</v>
      </c>
      <c r="N137" s="15">
        <v>1</v>
      </c>
      <c r="O137" s="16" t="s">
        <v>159</v>
      </c>
      <c r="P137" s="16" t="s">
        <v>160</v>
      </c>
      <c r="Q137" s="17">
        <v>0.97099999999999997</v>
      </c>
      <c r="R137" s="17">
        <f>1-Q137</f>
        <v>2.9000000000000026E-2</v>
      </c>
      <c r="S137" s="33"/>
      <c r="T137" s="33"/>
      <c r="U137" s="31" t="s">
        <v>169</v>
      </c>
      <c r="V137" s="1">
        <f t="shared" si="31"/>
        <v>1.7588333499999997</v>
      </c>
      <c r="AF137" s="78" t="s">
        <v>169</v>
      </c>
      <c r="AG137" s="78">
        <v>1.7588333499999997</v>
      </c>
      <c r="AP137" s="41">
        <v>44033</v>
      </c>
      <c r="BK137" s="52">
        <v>1.9514971236554997</v>
      </c>
      <c r="BO137" s="41">
        <v>44034</v>
      </c>
      <c r="CE137" s="2" t="s">
        <v>169</v>
      </c>
      <c r="CF137" s="75">
        <v>2.340520434676221</v>
      </c>
      <c r="CG137" s="75"/>
      <c r="CH137" s="41"/>
      <c r="CI137" s="41"/>
      <c r="CJ137" s="41"/>
      <c r="CK137" s="41"/>
      <c r="CL137" s="41"/>
      <c r="CM137" s="41"/>
      <c r="CN137" s="1">
        <f t="shared" si="38"/>
        <v>5</v>
      </c>
      <c r="CO137" s="1">
        <f t="shared" si="35"/>
        <v>3</v>
      </c>
      <c r="CP137" s="74">
        <f t="shared" si="36"/>
        <v>0</v>
      </c>
      <c r="CQ137" s="74">
        <f t="shared" ref="CQ137:CQ153" si="40">CN137-CO137-CP137</f>
        <v>2</v>
      </c>
      <c r="CS137" s="1" t="str">
        <f t="shared" si="34"/>
        <v/>
      </c>
    </row>
    <row r="138" spans="2:97" ht="13.2" customHeight="1">
      <c r="B138" s="42" t="s">
        <v>407</v>
      </c>
      <c r="C138" s="8" t="s">
        <v>150</v>
      </c>
      <c r="D138" s="8" t="s">
        <v>139</v>
      </c>
      <c r="E138" s="8" t="s">
        <v>202</v>
      </c>
      <c r="F138" s="9"/>
      <c r="G138" s="10">
        <v>6027</v>
      </c>
      <c r="H138" s="11">
        <v>3016</v>
      </c>
      <c r="I138" s="12">
        <v>1</v>
      </c>
      <c r="J138" s="24" t="s">
        <v>188</v>
      </c>
      <c r="K138" s="10">
        <f t="shared" si="37"/>
        <v>9043</v>
      </c>
      <c r="L138" s="13" t="s">
        <v>187</v>
      </c>
      <c r="M138" s="14">
        <v>1300</v>
      </c>
      <c r="N138" s="15">
        <v>2</v>
      </c>
      <c r="O138" s="16" t="s">
        <v>182</v>
      </c>
      <c r="P138" s="16" t="s">
        <v>169</v>
      </c>
      <c r="Q138" s="17">
        <v>1</v>
      </c>
      <c r="R138" s="17">
        <f t="shared" si="39"/>
        <v>0</v>
      </c>
      <c r="S138" s="33"/>
      <c r="T138" s="33"/>
      <c r="U138" s="31" t="s">
        <v>169</v>
      </c>
      <c r="V138" s="1">
        <f t="shared" ref="V138:V153" si="41">MIN(W138:CM138)</f>
        <v>1.6606931629955948</v>
      </c>
      <c r="W138" s="41"/>
      <c r="AD138" s="52">
        <v>1.6606931629955948</v>
      </c>
      <c r="AE138" s="78" t="s">
        <v>169</v>
      </c>
      <c r="AF138" s="41">
        <v>44033</v>
      </c>
      <c r="AG138" s="41">
        <f>AF138</f>
        <v>44033</v>
      </c>
      <c r="AM138" s="41">
        <v>44033</v>
      </c>
      <c r="CE138" s="75">
        <v>1.7531179250427102</v>
      </c>
      <c r="CF138" s="2" t="s">
        <v>169</v>
      </c>
      <c r="CG138" s="75"/>
      <c r="CH138" s="41"/>
      <c r="CI138" s="41"/>
      <c r="CJ138" s="41"/>
      <c r="CK138" s="41"/>
      <c r="CL138" s="41"/>
      <c r="CM138" s="41"/>
      <c r="CN138" s="1">
        <f t="shared" si="38"/>
        <v>5</v>
      </c>
      <c r="CO138" s="1">
        <f t="shared" si="35"/>
        <v>2</v>
      </c>
      <c r="CP138" s="74">
        <f t="shared" si="36"/>
        <v>0</v>
      </c>
      <c r="CQ138" s="74">
        <f t="shared" si="40"/>
        <v>3</v>
      </c>
      <c r="CS138" s="1" t="str">
        <f t="shared" si="34"/>
        <v/>
      </c>
    </row>
    <row r="139" spans="2:97">
      <c r="B139" s="42" t="s">
        <v>272</v>
      </c>
      <c r="C139" s="8" t="s">
        <v>273</v>
      </c>
      <c r="D139" s="8" t="s">
        <v>139</v>
      </c>
      <c r="E139" s="8" t="s">
        <v>203</v>
      </c>
      <c r="F139" s="9"/>
      <c r="G139" s="10">
        <v>6027</v>
      </c>
      <c r="H139" s="11">
        <v>3016</v>
      </c>
      <c r="I139" s="12">
        <v>1</v>
      </c>
      <c r="J139" s="13" t="s">
        <v>188</v>
      </c>
      <c r="K139" s="10">
        <f t="shared" si="37"/>
        <v>9043</v>
      </c>
      <c r="L139" s="13" t="s">
        <v>187</v>
      </c>
      <c r="M139" s="14">
        <v>650</v>
      </c>
      <c r="N139" s="15">
        <v>2</v>
      </c>
      <c r="O139" s="16" t="s">
        <v>182</v>
      </c>
      <c r="P139" s="16" t="s">
        <v>169</v>
      </c>
      <c r="Q139" s="17">
        <v>1</v>
      </c>
      <c r="R139" s="17">
        <f t="shared" si="39"/>
        <v>0</v>
      </c>
      <c r="S139" s="33"/>
      <c r="T139" s="33"/>
      <c r="U139" s="31"/>
      <c r="V139" s="1">
        <f t="shared" si="41"/>
        <v>0.45230685864813941</v>
      </c>
      <c r="BK139" s="41">
        <v>44036</v>
      </c>
      <c r="CE139" s="75">
        <v>0.45230685864813941</v>
      </c>
      <c r="CF139" s="2" t="s">
        <v>169</v>
      </c>
      <c r="CG139" s="75"/>
      <c r="CH139" s="41"/>
      <c r="CI139" s="41"/>
      <c r="CJ139" s="41"/>
      <c r="CK139" s="41"/>
      <c r="CL139" s="41"/>
      <c r="CM139" s="41"/>
      <c r="CN139" s="1">
        <f t="shared" si="38"/>
        <v>2</v>
      </c>
      <c r="CO139" s="1">
        <f t="shared" si="35"/>
        <v>1</v>
      </c>
      <c r="CP139" s="74">
        <f t="shared" si="36"/>
        <v>0</v>
      </c>
      <c r="CQ139" s="74">
        <f t="shared" si="40"/>
        <v>1</v>
      </c>
      <c r="CS139" s="1" t="str">
        <f t="shared" si="34"/>
        <v/>
      </c>
    </row>
    <row r="140" spans="2:97">
      <c r="B140" s="42" t="s">
        <v>408</v>
      </c>
      <c r="C140" s="8" t="s">
        <v>131</v>
      </c>
      <c r="D140" s="8" t="s">
        <v>139</v>
      </c>
      <c r="E140" s="8" t="s">
        <v>200</v>
      </c>
      <c r="F140" s="9"/>
      <c r="G140" s="10">
        <v>6027</v>
      </c>
      <c r="H140" s="11">
        <v>3016</v>
      </c>
      <c r="I140" s="12">
        <v>1</v>
      </c>
      <c r="J140" s="13" t="s">
        <v>188</v>
      </c>
      <c r="K140" s="10">
        <f t="shared" si="37"/>
        <v>9043</v>
      </c>
      <c r="L140" s="13" t="s">
        <v>187</v>
      </c>
      <c r="M140" s="14">
        <v>350</v>
      </c>
      <c r="N140" s="15">
        <v>2</v>
      </c>
      <c r="O140" s="16" t="s">
        <v>182</v>
      </c>
      <c r="P140" s="16" t="s">
        <v>169</v>
      </c>
      <c r="Q140" s="17">
        <v>1</v>
      </c>
      <c r="R140" s="17">
        <f t="shared" si="39"/>
        <v>0</v>
      </c>
      <c r="S140" s="33"/>
      <c r="T140" s="33"/>
      <c r="U140" s="31"/>
      <c r="V140" s="1">
        <f t="shared" si="41"/>
        <v>0.33587348500000003</v>
      </c>
      <c r="BK140" s="52">
        <v>0.33587348500000003</v>
      </c>
      <c r="CE140" s="75">
        <v>0.44330783270604696</v>
      </c>
      <c r="CF140" s="2" t="s">
        <v>169</v>
      </c>
      <c r="CG140" s="75"/>
      <c r="CH140" s="41"/>
      <c r="CI140" s="41"/>
      <c r="CJ140" s="41"/>
      <c r="CK140" s="41"/>
      <c r="CL140" s="41"/>
      <c r="CM140" s="41"/>
      <c r="CN140" s="1">
        <f t="shared" si="38"/>
        <v>2</v>
      </c>
      <c r="CO140" s="1">
        <f t="shared" si="35"/>
        <v>2</v>
      </c>
      <c r="CP140" s="74">
        <f t="shared" si="36"/>
        <v>0</v>
      </c>
      <c r="CQ140" s="74">
        <f t="shared" si="40"/>
        <v>0</v>
      </c>
      <c r="CS140" s="1" t="str">
        <f t="shared" si="34"/>
        <v/>
      </c>
    </row>
    <row r="141" spans="2:97">
      <c r="B141" s="42" t="s">
        <v>462</v>
      </c>
      <c r="C141" s="48" t="s">
        <v>411</v>
      </c>
      <c r="D141" s="48" t="s">
        <v>139</v>
      </c>
      <c r="E141" s="48" t="s">
        <v>28</v>
      </c>
      <c r="F141" s="49" t="s">
        <v>15</v>
      </c>
      <c r="G141" s="10">
        <v>6027</v>
      </c>
      <c r="H141" s="11">
        <v>3016</v>
      </c>
      <c r="I141" s="12">
        <v>1</v>
      </c>
      <c r="J141" s="13" t="s">
        <v>187</v>
      </c>
      <c r="K141" s="10">
        <f>SUM(G141:H141)*I141</f>
        <v>9043</v>
      </c>
      <c r="L141" s="13" t="str">
        <f>J141</f>
        <v>pc</v>
      </c>
      <c r="M141" s="50">
        <v>450</v>
      </c>
      <c r="N141" s="50">
        <v>1</v>
      </c>
      <c r="O141" s="16" t="s">
        <v>159</v>
      </c>
      <c r="P141" s="16" t="s">
        <v>160</v>
      </c>
      <c r="Q141" s="17">
        <v>0.97099999999999997</v>
      </c>
      <c r="R141" s="17">
        <f t="shared" si="39"/>
        <v>2.9000000000000026E-2</v>
      </c>
      <c r="S141" s="51"/>
      <c r="T141" s="51"/>
      <c r="U141" s="49"/>
      <c r="V141" s="1">
        <f t="shared" si="41"/>
        <v>44041</v>
      </c>
      <c r="BK141" s="41">
        <v>44041</v>
      </c>
      <c r="CE141" s="75">
        <v>44041</v>
      </c>
      <c r="CF141" s="75">
        <v>44041</v>
      </c>
      <c r="CG141" s="75"/>
      <c r="CN141" s="1">
        <f t="shared" si="38"/>
        <v>3</v>
      </c>
      <c r="CO141" s="1">
        <f t="shared" si="35"/>
        <v>0</v>
      </c>
      <c r="CP141" s="74">
        <f t="shared" si="36"/>
        <v>0</v>
      </c>
      <c r="CQ141" s="74">
        <f t="shared" si="40"/>
        <v>3</v>
      </c>
      <c r="CS141" s="1" t="str">
        <f t="shared" ref="CS141:CS150" si="42">IF($CN141=0,C141,"")</f>
        <v/>
      </c>
    </row>
    <row r="142" spans="2:97">
      <c r="B142" s="42" t="s">
        <v>463</v>
      </c>
      <c r="C142" s="48" t="s">
        <v>412</v>
      </c>
      <c r="D142" s="48" t="s">
        <v>139</v>
      </c>
      <c r="E142" s="48" t="s">
        <v>28</v>
      </c>
      <c r="F142" s="49" t="s">
        <v>15</v>
      </c>
      <c r="G142" s="10">
        <v>6027</v>
      </c>
      <c r="H142" s="11">
        <v>3016</v>
      </c>
      <c r="I142" s="48">
        <v>1</v>
      </c>
      <c r="J142" s="48" t="s">
        <v>188</v>
      </c>
      <c r="K142" s="10">
        <f t="shared" ref="K142:K145" si="43">SUM(G142:H142)*I142</f>
        <v>9043</v>
      </c>
      <c r="L142" s="13" t="str">
        <f t="shared" ref="L142:L145" si="44">J142</f>
        <v>set</v>
      </c>
      <c r="M142" s="50">
        <v>350</v>
      </c>
      <c r="N142" s="50">
        <v>2</v>
      </c>
      <c r="O142" s="16" t="s">
        <v>159</v>
      </c>
      <c r="P142" s="16" t="s">
        <v>160</v>
      </c>
      <c r="Q142" s="17">
        <v>0.97099999999999997</v>
      </c>
      <c r="R142" s="17">
        <f t="shared" si="39"/>
        <v>2.9000000000000026E-2</v>
      </c>
      <c r="S142" s="51"/>
      <c r="T142" s="51"/>
      <c r="U142" s="49"/>
      <c r="V142" s="1">
        <f t="shared" si="41"/>
        <v>0.67911755208987612</v>
      </c>
      <c r="BK142" s="41">
        <v>44041</v>
      </c>
      <c r="CE142" s="75">
        <v>0.67911755208987612</v>
      </c>
      <c r="CF142" s="2" t="s">
        <v>169</v>
      </c>
      <c r="CG142" s="75"/>
      <c r="CN142" s="1">
        <f t="shared" si="38"/>
        <v>2</v>
      </c>
      <c r="CO142" s="1">
        <f t="shared" si="35"/>
        <v>1</v>
      </c>
      <c r="CP142" s="74">
        <f t="shared" si="36"/>
        <v>0</v>
      </c>
      <c r="CQ142" s="74">
        <f t="shared" si="40"/>
        <v>1</v>
      </c>
      <c r="CS142" s="1" t="str">
        <f t="shared" si="42"/>
        <v/>
      </c>
    </row>
    <row r="143" spans="2:97">
      <c r="B143" s="42" t="s">
        <v>464</v>
      </c>
      <c r="C143" s="48" t="s">
        <v>413</v>
      </c>
      <c r="D143" s="48" t="s">
        <v>139</v>
      </c>
      <c r="E143" s="48" t="s">
        <v>28</v>
      </c>
      <c r="F143" s="49" t="s">
        <v>15</v>
      </c>
      <c r="G143" s="10">
        <v>6027</v>
      </c>
      <c r="H143" s="11">
        <v>3016</v>
      </c>
      <c r="I143" s="48">
        <v>1</v>
      </c>
      <c r="J143" s="48" t="s">
        <v>187</v>
      </c>
      <c r="K143" s="10">
        <f t="shared" si="43"/>
        <v>9043</v>
      </c>
      <c r="L143" s="13" t="str">
        <f t="shared" si="44"/>
        <v>pc</v>
      </c>
      <c r="M143" s="50">
        <v>450</v>
      </c>
      <c r="N143" s="50">
        <v>1</v>
      </c>
      <c r="O143" s="16" t="s">
        <v>161</v>
      </c>
      <c r="P143" s="16" t="s">
        <v>158</v>
      </c>
      <c r="Q143" s="17">
        <v>0.99</v>
      </c>
      <c r="R143" s="17">
        <f t="shared" si="39"/>
        <v>1.0000000000000009E-2</v>
      </c>
      <c r="S143" s="51"/>
      <c r="T143" s="51"/>
      <c r="U143" s="49"/>
      <c r="V143" s="1">
        <f t="shared" si="41"/>
        <v>44041</v>
      </c>
      <c r="BK143" s="41">
        <v>44041</v>
      </c>
      <c r="CE143" s="75">
        <v>44041</v>
      </c>
      <c r="CF143" s="75">
        <v>44041</v>
      </c>
      <c r="CG143" s="75"/>
      <c r="CN143" s="1">
        <f t="shared" si="38"/>
        <v>3</v>
      </c>
      <c r="CO143" s="1">
        <f t="shared" si="35"/>
        <v>0</v>
      </c>
      <c r="CP143" s="74">
        <f t="shared" si="36"/>
        <v>0</v>
      </c>
      <c r="CQ143" s="74">
        <f t="shared" si="40"/>
        <v>3</v>
      </c>
      <c r="CS143" s="1" t="str">
        <f t="shared" si="42"/>
        <v/>
      </c>
    </row>
    <row r="144" spans="2:97">
      <c r="B144" s="42" t="s">
        <v>465</v>
      </c>
      <c r="C144" s="48" t="s">
        <v>414</v>
      </c>
      <c r="D144" s="48" t="s">
        <v>139</v>
      </c>
      <c r="E144" s="48" t="s">
        <v>28</v>
      </c>
      <c r="F144" s="49" t="s">
        <v>15</v>
      </c>
      <c r="G144" s="10">
        <v>6027</v>
      </c>
      <c r="H144" s="11">
        <v>3016</v>
      </c>
      <c r="I144" s="48">
        <v>1</v>
      </c>
      <c r="J144" s="48" t="s">
        <v>187</v>
      </c>
      <c r="K144" s="10">
        <f t="shared" si="43"/>
        <v>9043</v>
      </c>
      <c r="L144" s="13" t="str">
        <f t="shared" si="44"/>
        <v>pc</v>
      </c>
      <c r="M144" s="50">
        <v>350</v>
      </c>
      <c r="N144" s="50">
        <v>1</v>
      </c>
      <c r="O144" s="16" t="s">
        <v>161</v>
      </c>
      <c r="P144" s="16" t="s">
        <v>158</v>
      </c>
      <c r="Q144" s="17">
        <v>0.99</v>
      </c>
      <c r="R144" s="17">
        <f t="shared" si="39"/>
        <v>1.0000000000000009E-2</v>
      </c>
      <c r="S144" s="51"/>
      <c r="T144" s="51"/>
      <c r="U144" s="49"/>
      <c r="V144" s="1">
        <f t="shared" si="41"/>
        <v>44041</v>
      </c>
      <c r="BK144" s="41">
        <v>44041</v>
      </c>
      <c r="CE144" s="75">
        <v>44041</v>
      </c>
      <c r="CF144" s="75">
        <v>44041</v>
      </c>
      <c r="CG144" s="75"/>
      <c r="CN144" s="1">
        <f t="shared" si="38"/>
        <v>3</v>
      </c>
      <c r="CO144" s="1">
        <f t="shared" si="35"/>
        <v>0</v>
      </c>
      <c r="CP144" s="74">
        <f t="shared" si="36"/>
        <v>0</v>
      </c>
      <c r="CQ144" s="74">
        <f t="shared" si="40"/>
        <v>3</v>
      </c>
      <c r="CS144" s="1" t="str">
        <f t="shared" si="42"/>
        <v/>
      </c>
    </row>
    <row r="145" spans="2:99">
      <c r="B145" s="42" t="s">
        <v>466</v>
      </c>
      <c r="C145" s="60" t="s">
        <v>415</v>
      </c>
      <c r="D145" s="60" t="s">
        <v>139</v>
      </c>
      <c r="E145" s="60" t="s">
        <v>28</v>
      </c>
      <c r="F145" s="61" t="s">
        <v>15</v>
      </c>
      <c r="G145" s="62">
        <v>6027</v>
      </c>
      <c r="H145" s="63">
        <v>3016</v>
      </c>
      <c r="I145" s="64">
        <v>1</v>
      </c>
      <c r="J145" s="65" t="s">
        <v>187</v>
      </c>
      <c r="K145" s="62">
        <f t="shared" si="43"/>
        <v>9043</v>
      </c>
      <c r="L145" s="65" t="str">
        <f t="shared" si="44"/>
        <v>pc</v>
      </c>
      <c r="M145" s="66">
        <v>300</v>
      </c>
      <c r="N145" s="66">
        <v>1</v>
      </c>
      <c r="O145" s="67" t="s">
        <v>161</v>
      </c>
      <c r="P145" s="67" t="s">
        <v>158</v>
      </c>
      <c r="Q145" s="68">
        <v>0.99</v>
      </c>
      <c r="R145" s="68">
        <f t="shared" si="39"/>
        <v>1.0000000000000009E-2</v>
      </c>
      <c r="S145" s="69"/>
      <c r="T145" s="69"/>
      <c r="U145" s="61"/>
      <c r="V145" s="1">
        <f t="shared" si="41"/>
        <v>44041</v>
      </c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  <c r="BF145" s="70"/>
      <c r="BG145" s="70"/>
      <c r="BH145" s="70"/>
      <c r="BI145" s="70"/>
      <c r="BJ145" s="70"/>
      <c r="BK145" s="71">
        <v>44041</v>
      </c>
      <c r="BL145" s="70"/>
      <c r="BM145" s="70"/>
      <c r="BN145" s="70"/>
      <c r="BO145" s="70"/>
      <c r="BP145" s="70"/>
      <c r="BQ145" s="70"/>
      <c r="BR145" s="70"/>
      <c r="BS145" s="70"/>
      <c r="BT145" s="70"/>
      <c r="BU145" s="70"/>
      <c r="BV145" s="70"/>
      <c r="BW145" s="70"/>
      <c r="BX145" s="70"/>
      <c r="BY145" s="70"/>
      <c r="BZ145" s="70"/>
      <c r="CA145" s="70"/>
      <c r="CB145" s="70"/>
      <c r="CC145" s="70"/>
      <c r="CD145" s="70"/>
      <c r="CE145" s="82">
        <v>44041</v>
      </c>
      <c r="CF145" s="82">
        <v>44041</v>
      </c>
      <c r="CG145" s="82"/>
      <c r="CH145" s="70"/>
      <c r="CI145" s="70"/>
      <c r="CJ145" s="70"/>
      <c r="CK145" s="70"/>
      <c r="CL145" s="70"/>
      <c r="CM145" s="70"/>
      <c r="CN145" s="1">
        <f t="shared" si="38"/>
        <v>3</v>
      </c>
      <c r="CO145" s="1">
        <f t="shared" si="35"/>
        <v>0</v>
      </c>
      <c r="CP145" s="74">
        <f t="shared" si="36"/>
        <v>0</v>
      </c>
      <c r="CQ145" s="74">
        <f t="shared" si="40"/>
        <v>3</v>
      </c>
      <c r="CS145" s="1" t="str">
        <f t="shared" si="42"/>
        <v/>
      </c>
    </row>
    <row r="146" spans="2:99">
      <c r="B146" s="42" t="s">
        <v>467</v>
      </c>
      <c r="C146" s="48" t="s">
        <v>416</v>
      </c>
      <c r="D146" s="48" t="s">
        <v>139</v>
      </c>
      <c r="E146" s="48" t="s">
        <v>28</v>
      </c>
      <c r="F146" s="49"/>
      <c r="G146" s="10">
        <v>6027</v>
      </c>
      <c r="H146" s="11">
        <v>3016</v>
      </c>
      <c r="I146" s="12">
        <v>1</v>
      </c>
      <c r="J146" s="13" t="s">
        <v>187</v>
      </c>
      <c r="K146" s="10">
        <f t="shared" ref="K146" si="45">SUM(G146:H146)*I146</f>
        <v>9043</v>
      </c>
      <c r="L146" s="13" t="s">
        <v>187</v>
      </c>
      <c r="M146" s="50">
        <v>200</v>
      </c>
      <c r="N146" s="50">
        <v>1</v>
      </c>
      <c r="O146" s="16" t="s">
        <v>159</v>
      </c>
      <c r="P146" s="16" t="s">
        <v>160</v>
      </c>
      <c r="Q146" s="17">
        <v>0.97099999999999997</v>
      </c>
      <c r="R146" s="17">
        <f t="shared" si="39"/>
        <v>2.9000000000000026E-2</v>
      </c>
      <c r="S146" s="51"/>
      <c r="T146" s="51"/>
      <c r="U146" s="49"/>
      <c r="V146" s="1">
        <f t="shared" si="41"/>
        <v>1.254918028746393</v>
      </c>
      <c r="AO146" s="41">
        <v>44046</v>
      </c>
      <c r="BK146" s="41">
        <v>44041</v>
      </c>
      <c r="CE146" s="2" t="s">
        <v>169</v>
      </c>
      <c r="CF146" s="75">
        <v>1.254918028746393</v>
      </c>
      <c r="CG146" s="75"/>
      <c r="CN146" s="1">
        <f t="shared" si="38"/>
        <v>3</v>
      </c>
      <c r="CO146" s="1">
        <f t="shared" si="35"/>
        <v>1</v>
      </c>
      <c r="CP146" s="74">
        <f t="shared" si="36"/>
        <v>0</v>
      </c>
      <c r="CQ146" s="74">
        <f t="shared" si="40"/>
        <v>2</v>
      </c>
      <c r="CS146" s="1" t="str">
        <f t="shared" si="42"/>
        <v/>
      </c>
    </row>
    <row r="147" spans="2:99">
      <c r="B147" s="42" t="s">
        <v>468</v>
      </c>
      <c r="C147" s="48" t="s">
        <v>417</v>
      </c>
      <c r="D147" s="48" t="s">
        <v>139</v>
      </c>
      <c r="E147" s="48" t="s">
        <v>28</v>
      </c>
      <c r="F147" s="49" t="s">
        <v>15</v>
      </c>
      <c r="G147" s="10">
        <v>6027</v>
      </c>
      <c r="H147" s="11">
        <v>3016</v>
      </c>
      <c r="I147" s="48">
        <v>1</v>
      </c>
      <c r="J147" s="48" t="s">
        <v>187</v>
      </c>
      <c r="K147" s="10">
        <f t="shared" ref="K147:K153" si="46">SUM(G147:H147)*I147</f>
        <v>9043</v>
      </c>
      <c r="L147" s="13" t="s">
        <v>187</v>
      </c>
      <c r="M147" s="50">
        <v>200</v>
      </c>
      <c r="N147" s="50">
        <v>1</v>
      </c>
      <c r="O147" s="16" t="s">
        <v>159</v>
      </c>
      <c r="P147" s="16" t="s">
        <v>160</v>
      </c>
      <c r="Q147" s="17">
        <v>0.97099999999999997</v>
      </c>
      <c r="R147" s="17">
        <f t="shared" si="39"/>
        <v>2.9000000000000026E-2</v>
      </c>
      <c r="S147" s="51"/>
      <c r="T147" s="51"/>
      <c r="U147" s="49"/>
      <c r="V147" s="1">
        <f t="shared" si="41"/>
        <v>0.8465282980044696</v>
      </c>
      <c r="AO147" s="41">
        <v>44046</v>
      </c>
      <c r="BK147" s="41">
        <v>44041</v>
      </c>
      <c r="CE147" s="2" t="s">
        <v>169</v>
      </c>
      <c r="CF147" s="75">
        <v>0.8465282980044696</v>
      </c>
      <c r="CG147" s="75"/>
      <c r="CN147" s="1">
        <f t="shared" si="38"/>
        <v>3</v>
      </c>
      <c r="CO147" s="1">
        <f t="shared" si="35"/>
        <v>1</v>
      </c>
      <c r="CP147" s="74">
        <f t="shared" si="36"/>
        <v>0</v>
      </c>
      <c r="CQ147" s="74">
        <f t="shared" si="40"/>
        <v>2</v>
      </c>
      <c r="CS147" s="1" t="str">
        <f t="shared" si="42"/>
        <v/>
      </c>
    </row>
    <row r="148" spans="2:99">
      <c r="B148" s="42" t="s">
        <v>469</v>
      </c>
      <c r="C148" s="48" t="s">
        <v>418</v>
      </c>
      <c r="D148" s="48" t="s">
        <v>139</v>
      </c>
      <c r="E148" s="48" t="s">
        <v>28</v>
      </c>
      <c r="F148" s="49" t="s">
        <v>15</v>
      </c>
      <c r="G148" s="10">
        <v>6027</v>
      </c>
      <c r="H148" s="11">
        <v>3016</v>
      </c>
      <c r="I148" s="48">
        <v>1</v>
      </c>
      <c r="J148" s="48" t="s">
        <v>187</v>
      </c>
      <c r="K148" s="10">
        <f t="shared" si="46"/>
        <v>9043</v>
      </c>
      <c r="L148" s="13" t="s">
        <v>187</v>
      </c>
      <c r="M148" s="50">
        <v>200</v>
      </c>
      <c r="N148" s="50">
        <v>2</v>
      </c>
      <c r="O148" s="16" t="s">
        <v>159</v>
      </c>
      <c r="P148" s="16" t="s">
        <v>160</v>
      </c>
      <c r="Q148" s="17">
        <v>0.97099999999999997</v>
      </c>
      <c r="R148" s="17">
        <f t="shared" si="39"/>
        <v>2.9000000000000026E-2</v>
      </c>
      <c r="S148" s="51"/>
      <c r="T148" s="51"/>
      <c r="U148" s="49"/>
      <c r="V148" s="1">
        <f t="shared" si="41"/>
        <v>44041</v>
      </c>
      <c r="AO148" s="41">
        <v>44046</v>
      </c>
      <c r="BK148" s="41">
        <v>44041</v>
      </c>
      <c r="CE148" s="75">
        <v>44041</v>
      </c>
      <c r="CF148" s="75">
        <v>44041</v>
      </c>
      <c r="CG148" s="75"/>
      <c r="CN148" s="1">
        <f t="shared" si="38"/>
        <v>4</v>
      </c>
      <c r="CO148" s="1">
        <f t="shared" si="35"/>
        <v>0</v>
      </c>
      <c r="CP148" s="74">
        <f t="shared" si="36"/>
        <v>0</v>
      </c>
      <c r="CQ148" s="74">
        <f t="shared" si="40"/>
        <v>4</v>
      </c>
      <c r="CS148" s="1" t="str">
        <f t="shared" si="42"/>
        <v/>
      </c>
    </row>
    <row r="149" spans="2:99">
      <c r="B149" s="42" t="s">
        <v>470</v>
      </c>
      <c r="C149" s="48" t="s">
        <v>419</v>
      </c>
      <c r="D149" s="48" t="s">
        <v>139</v>
      </c>
      <c r="E149" s="48" t="s">
        <v>28</v>
      </c>
      <c r="F149" s="49" t="s">
        <v>15</v>
      </c>
      <c r="G149" s="10">
        <v>6027</v>
      </c>
      <c r="H149" s="11">
        <v>3016</v>
      </c>
      <c r="I149" s="48">
        <v>1</v>
      </c>
      <c r="J149" s="48" t="s">
        <v>187</v>
      </c>
      <c r="K149" s="10">
        <f t="shared" si="46"/>
        <v>9043</v>
      </c>
      <c r="L149" s="13" t="s">
        <v>187</v>
      </c>
      <c r="M149" s="50">
        <v>200</v>
      </c>
      <c r="N149" s="50">
        <v>2</v>
      </c>
      <c r="O149" s="38" t="s">
        <v>420</v>
      </c>
      <c r="P149" s="38" t="s">
        <v>175</v>
      </c>
      <c r="Q149" s="17">
        <v>0.97099999999999997</v>
      </c>
      <c r="R149" s="17">
        <f t="shared" si="39"/>
        <v>2.9000000000000026E-2</v>
      </c>
      <c r="S149" s="51"/>
      <c r="T149" s="51"/>
      <c r="U149" s="49"/>
      <c r="V149" s="1">
        <f t="shared" si="41"/>
        <v>0.96709358856528227</v>
      </c>
      <c r="AO149" s="41">
        <v>44046</v>
      </c>
      <c r="BK149" s="41">
        <v>44041</v>
      </c>
      <c r="CE149" s="2" t="s">
        <v>169</v>
      </c>
      <c r="CF149" s="75">
        <v>0.96709358856528227</v>
      </c>
      <c r="CG149" s="75"/>
      <c r="CN149" s="1">
        <f t="shared" si="38"/>
        <v>3</v>
      </c>
      <c r="CO149" s="1">
        <f t="shared" si="35"/>
        <v>1</v>
      </c>
      <c r="CP149" s="74">
        <f t="shared" si="36"/>
        <v>0</v>
      </c>
      <c r="CQ149" s="74">
        <f t="shared" si="40"/>
        <v>2</v>
      </c>
      <c r="CS149" s="1" t="str">
        <f t="shared" si="42"/>
        <v/>
      </c>
    </row>
    <row r="150" spans="2:99">
      <c r="B150" s="42" t="s">
        <v>471</v>
      </c>
      <c r="C150" s="48" t="s">
        <v>421</v>
      </c>
      <c r="D150" s="48" t="s">
        <v>139</v>
      </c>
      <c r="E150" s="48" t="s">
        <v>28</v>
      </c>
      <c r="F150" s="49" t="s">
        <v>15</v>
      </c>
      <c r="G150" s="10">
        <v>6027</v>
      </c>
      <c r="H150" s="11">
        <v>3016</v>
      </c>
      <c r="I150" s="48">
        <v>1</v>
      </c>
      <c r="J150" s="48" t="s">
        <v>187</v>
      </c>
      <c r="K150" s="10">
        <f t="shared" si="46"/>
        <v>9043</v>
      </c>
      <c r="L150" s="13" t="s">
        <v>187</v>
      </c>
      <c r="M150" s="50">
        <v>250</v>
      </c>
      <c r="N150" s="50">
        <v>2</v>
      </c>
      <c r="O150" s="16" t="s">
        <v>159</v>
      </c>
      <c r="P150" s="16" t="s">
        <v>160</v>
      </c>
      <c r="Q150" s="17">
        <v>0.97099999999999997</v>
      </c>
      <c r="R150" s="17">
        <f t="shared" si="39"/>
        <v>2.9000000000000026E-2</v>
      </c>
      <c r="S150" s="51"/>
      <c r="T150" s="51"/>
      <c r="U150" s="49"/>
      <c r="V150" s="1">
        <f t="shared" si="41"/>
        <v>44041</v>
      </c>
      <c r="AO150" s="41">
        <v>44046</v>
      </c>
      <c r="BK150" s="41">
        <v>44041</v>
      </c>
      <c r="CE150" s="75">
        <v>44041</v>
      </c>
      <c r="CF150" s="75">
        <v>44041</v>
      </c>
      <c r="CG150" s="75"/>
      <c r="CN150" s="1">
        <f t="shared" si="38"/>
        <v>4</v>
      </c>
      <c r="CO150" s="1">
        <f t="shared" si="35"/>
        <v>0</v>
      </c>
      <c r="CP150" s="74">
        <f t="shared" si="36"/>
        <v>0</v>
      </c>
      <c r="CQ150" s="74">
        <f t="shared" si="40"/>
        <v>4</v>
      </c>
      <c r="CS150" s="1" t="str">
        <f t="shared" si="42"/>
        <v/>
      </c>
    </row>
    <row r="151" spans="2:99">
      <c r="B151" s="42" t="s">
        <v>472</v>
      </c>
      <c r="C151" s="48" t="s">
        <v>422</v>
      </c>
      <c r="D151" s="48" t="s">
        <v>139</v>
      </c>
      <c r="E151" s="48" t="s">
        <v>28</v>
      </c>
      <c r="F151" s="49" t="s">
        <v>15</v>
      </c>
      <c r="G151" s="10">
        <v>6027</v>
      </c>
      <c r="H151" s="11">
        <v>3016</v>
      </c>
      <c r="I151" s="48">
        <v>1</v>
      </c>
      <c r="J151" s="48" t="s">
        <v>187</v>
      </c>
      <c r="K151" s="10">
        <f t="shared" si="46"/>
        <v>9043</v>
      </c>
      <c r="L151" s="13" t="s">
        <v>187</v>
      </c>
      <c r="M151" s="50">
        <v>50</v>
      </c>
      <c r="N151" s="50">
        <v>2</v>
      </c>
      <c r="O151" s="16" t="s">
        <v>159</v>
      </c>
      <c r="P151" s="16" t="s">
        <v>160</v>
      </c>
      <c r="Q151" s="17">
        <v>0.97099999999999997</v>
      </c>
      <c r="R151" s="17">
        <f t="shared" si="39"/>
        <v>2.9000000000000026E-2</v>
      </c>
      <c r="S151" s="51"/>
      <c r="T151" s="51"/>
      <c r="U151" s="49"/>
      <c r="V151" s="1">
        <f>MIN(W151:CM151)</f>
        <v>44046</v>
      </c>
      <c r="AO151" s="41">
        <v>44046</v>
      </c>
      <c r="CN151" s="1">
        <f t="shared" si="38"/>
        <v>1</v>
      </c>
      <c r="CO151" s="1">
        <f t="shared" si="35"/>
        <v>0</v>
      </c>
      <c r="CP151" s="74">
        <f t="shared" si="36"/>
        <v>0</v>
      </c>
      <c r="CQ151" s="74">
        <f t="shared" si="40"/>
        <v>1</v>
      </c>
      <c r="CS151" s="1" t="str">
        <f>IF($CN151=0,C151,"")</f>
        <v/>
      </c>
      <c r="CU151" s="1" t="str">
        <f>IF($CN151=0,C151,"")</f>
        <v/>
      </c>
    </row>
    <row r="152" spans="2:99">
      <c r="B152" s="42" t="s">
        <v>473</v>
      </c>
      <c r="C152" s="48" t="s">
        <v>423</v>
      </c>
      <c r="D152" s="48" t="s">
        <v>139</v>
      </c>
      <c r="E152" s="48" t="s">
        <v>28</v>
      </c>
      <c r="F152" s="49" t="s">
        <v>15</v>
      </c>
      <c r="G152" s="10">
        <v>6027</v>
      </c>
      <c r="H152" s="11">
        <v>3016</v>
      </c>
      <c r="I152" s="48">
        <v>1</v>
      </c>
      <c r="J152" s="48" t="s">
        <v>188</v>
      </c>
      <c r="K152" s="10">
        <f t="shared" si="46"/>
        <v>9043</v>
      </c>
      <c r="L152" s="13" t="s">
        <v>187</v>
      </c>
      <c r="M152" s="50">
        <v>450</v>
      </c>
      <c r="N152" s="50">
        <v>2</v>
      </c>
      <c r="O152" s="16" t="s">
        <v>159</v>
      </c>
      <c r="P152" s="16" t="s">
        <v>160</v>
      </c>
      <c r="Q152" s="17">
        <v>0.97099999999999997</v>
      </c>
      <c r="R152" s="17">
        <f t="shared" si="39"/>
        <v>2.9000000000000026E-2</v>
      </c>
      <c r="S152" s="51"/>
      <c r="T152" s="51"/>
      <c r="U152" s="49"/>
      <c r="V152" s="1">
        <f t="shared" si="41"/>
        <v>44041</v>
      </c>
      <c r="AO152" s="41">
        <v>44046</v>
      </c>
      <c r="BK152" s="41">
        <v>44041</v>
      </c>
      <c r="CE152" s="75">
        <v>44041</v>
      </c>
      <c r="CF152" s="75">
        <v>44041</v>
      </c>
      <c r="CG152" s="75"/>
      <c r="CN152" s="1">
        <f t="shared" si="38"/>
        <v>4</v>
      </c>
      <c r="CO152" s="1">
        <f t="shared" si="35"/>
        <v>0</v>
      </c>
      <c r="CP152" s="74">
        <f t="shared" si="36"/>
        <v>0</v>
      </c>
      <c r="CQ152" s="74">
        <f t="shared" si="40"/>
        <v>4</v>
      </c>
      <c r="CS152" s="1" t="str">
        <f>IF($CN152=0,C152,"")</f>
        <v/>
      </c>
    </row>
    <row r="153" spans="2:99">
      <c r="B153" s="42" t="s">
        <v>474</v>
      </c>
      <c r="C153" s="48" t="s">
        <v>424</v>
      </c>
      <c r="D153" s="48" t="s">
        <v>139</v>
      </c>
      <c r="E153" s="48" t="s">
        <v>28</v>
      </c>
      <c r="F153" s="49" t="s">
        <v>15</v>
      </c>
      <c r="G153" s="10">
        <v>6027</v>
      </c>
      <c r="H153" s="11">
        <v>3016</v>
      </c>
      <c r="I153" s="48">
        <v>1</v>
      </c>
      <c r="J153" s="48" t="s">
        <v>188</v>
      </c>
      <c r="K153" s="10">
        <f t="shared" si="46"/>
        <v>9043</v>
      </c>
      <c r="L153" s="13" t="s">
        <v>187</v>
      </c>
      <c r="M153" s="50">
        <v>150</v>
      </c>
      <c r="N153" s="50">
        <v>2</v>
      </c>
      <c r="O153" s="16" t="s">
        <v>159</v>
      </c>
      <c r="P153" s="16" t="s">
        <v>160</v>
      </c>
      <c r="Q153" s="17">
        <v>0.97099999999999997</v>
      </c>
      <c r="R153" s="17">
        <f t="shared" si="39"/>
        <v>2.9000000000000026E-2</v>
      </c>
      <c r="S153" s="51"/>
      <c r="T153" s="51"/>
      <c r="U153" s="49"/>
      <c r="V153" s="1">
        <f t="shared" si="41"/>
        <v>0.61823212099982239</v>
      </c>
      <c r="AO153" s="41">
        <v>44046</v>
      </c>
      <c r="BK153" s="41">
        <v>44041</v>
      </c>
      <c r="CE153" s="75">
        <v>0.61823212099982239</v>
      </c>
      <c r="CF153" s="2" t="s">
        <v>169</v>
      </c>
      <c r="CG153" s="76"/>
      <c r="CN153" s="1">
        <f t="shared" si="38"/>
        <v>3</v>
      </c>
      <c r="CO153" s="1">
        <f t="shared" si="35"/>
        <v>1</v>
      </c>
      <c r="CP153" s="74">
        <f t="shared" si="36"/>
        <v>0</v>
      </c>
      <c r="CQ153" s="74">
        <f t="shared" si="40"/>
        <v>2</v>
      </c>
      <c r="CS153" s="1" t="str">
        <f>IF($CN153=0,C153,"")</f>
        <v/>
      </c>
    </row>
    <row r="154" spans="2:99">
      <c r="C154" s="1" t="str">
        <f>U154</f>
        <v>1 if contacted. Either dated (initial request sent) or priced (quoted or No Q)</v>
      </c>
      <c r="U154" s="1" t="s">
        <v>527</v>
      </c>
      <c r="W154" s="1">
        <f t="shared" ref="W154:AH154" si="47">(--(COUNTA(W4:W153)&gt;0))</f>
        <v>1</v>
      </c>
      <c r="X154" s="1">
        <f t="shared" si="47"/>
        <v>0</v>
      </c>
      <c r="Y154" s="1">
        <f t="shared" si="47"/>
        <v>0</v>
      </c>
      <c r="Z154" s="1">
        <f t="shared" si="47"/>
        <v>0</v>
      </c>
      <c r="AA154" s="1">
        <f t="shared" si="47"/>
        <v>0</v>
      </c>
      <c r="AB154" s="1">
        <f t="shared" si="47"/>
        <v>0</v>
      </c>
      <c r="AC154" s="1">
        <f t="shared" si="47"/>
        <v>0</v>
      </c>
      <c r="AD154" s="1">
        <f t="shared" si="47"/>
        <v>1</v>
      </c>
      <c r="AE154" s="1">
        <f t="shared" si="47"/>
        <v>1</v>
      </c>
      <c r="AF154" s="1">
        <f t="shared" si="47"/>
        <v>1</v>
      </c>
      <c r="AG154" s="1">
        <f t="shared" si="47"/>
        <v>1</v>
      </c>
      <c r="AH154" s="1">
        <f t="shared" si="47"/>
        <v>1</v>
      </c>
      <c r="AI154" s="1">
        <f>(--(COUNTA(AI4:AI153)&gt;0))</f>
        <v>0</v>
      </c>
      <c r="AJ154" s="1">
        <f t="shared" ref="AJ154:AN154" si="48">(--(COUNTA(AJ4:AJ153)&gt;0))</f>
        <v>0</v>
      </c>
      <c r="AK154" s="1">
        <f t="shared" si="48"/>
        <v>1</v>
      </c>
      <c r="AL154" s="1">
        <f t="shared" ref="AL154" si="49">(--(COUNTA(AL4:AL153)&gt;0))</f>
        <v>1</v>
      </c>
      <c r="AM154" s="1">
        <f t="shared" si="48"/>
        <v>1</v>
      </c>
      <c r="AN154" s="1">
        <f t="shared" si="48"/>
        <v>0</v>
      </c>
      <c r="AO154" s="1">
        <f t="shared" ref="AO154" si="50">(--(COUNTA(AO4:AO153)&gt;0))</f>
        <v>1</v>
      </c>
      <c r="AP154" s="1">
        <f t="shared" ref="AP154" si="51">(--(COUNTA(AP4:AP153)&gt;0))</f>
        <v>1</v>
      </c>
      <c r="AQ154" s="1">
        <f t="shared" ref="AQ154" si="52">(--(COUNTA(AQ4:AQ153)&gt;0))</f>
        <v>0</v>
      </c>
      <c r="AR154" s="1">
        <f t="shared" ref="AR154" si="53">(--(COUNTA(AR4:AR153)&gt;0))</f>
        <v>1</v>
      </c>
      <c r="AS154" s="1">
        <f t="shared" ref="AS154" si="54">(--(COUNTA(AS4:AS153)&gt;0))</f>
        <v>0</v>
      </c>
      <c r="AT154" s="1">
        <f t="shared" ref="AT154" si="55">(--(COUNTA(AT4:AT153)&gt;0))</f>
        <v>1</v>
      </c>
      <c r="AU154" s="1">
        <f t="shared" ref="AU154" si="56">(--(COUNTA(AU4:AU153)&gt;0))</f>
        <v>1</v>
      </c>
      <c r="AV154" s="1">
        <f t="shared" ref="AV154" si="57">(--(COUNTA(AV4:AV153)&gt;0))</f>
        <v>0</v>
      </c>
      <c r="AW154" s="1">
        <f t="shared" ref="AW154" si="58">(--(COUNTA(AW4:AW153)&gt;0))</f>
        <v>0</v>
      </c>
      <c r="AX154" s="1">
        <f t="shared" ref="AX154" si="59">(--(COUNTA(AX4:AX153)&gt;0))</f>
        <v>0</v>
      </c>
      <c r="AY154" s="1">
        <f t="shared" ref="AY154" si="60">(--(COUNTA(AY4:AY153)&gt;0))</f>
        <v>0</v>
      </c>
      <c r="AZ154" s="1">
        <f t="shared" ref="AZ154" si="61">(--(COUNTA(AZ4:AZ153)&gt;0))</f>
        <v>0</v>
      </c>
      <c r="BA154" s="1">
        <f t="shared" ref="BA154" si="62">(--(COUNTA(BA4:BA153)&gt;0))</f>
        <v>1</v>
      </c>
      <c r="BB154" s="1">
        <f t="shared" ref="BB154" si="63">(--(COUNTA(BB4:BB153)&gt;0))</f>
        <v>1</v>
      </c>
      <c r="BC154" s="1">
        <f t="shared" ref="BC154" si="64">(--(COUNTA(BC4:BC153)&gt;0))</f>
        <v>0</v>
      </c>
      <c r="BD154" s="1">
        <f t="shared" ref="BD154" si="65">(--(COUNTA(BD4:BD153)&gt;0))</f>
        <v>0</v>
      </c>
      <c r="BE154" s="1">
        <f t="shared" ref="BE154" si="66">(--(COUNTA(BE4:BE153)&gt;0))</f>
        <v>0</v>
      </c>
      <c r="BF154" s="1">
        <f t="shared" ref="BF154" si="67">(--(COUNTA(BF4:BF153)&gt;0))</f>
        <v>0</v>
      </c>
      <c r="BG154" s="1">
        <f t="shared" ref="BG154" si="68">(--(COUNTA(BG4:BG153)&gt;0))</f>
        <v>1</v>
      </c>
      <c r="BH154" s="1">
        <f t="shared" ref="BH154" si="69">(--(COUNTA(BH4:BH153)&gt;0))</f>
        <v>0</v>
      </c>
      <c r="BI154" s="1">
        <f t="shared" ref="BI154" si="70">(--(COUNTA(BI4:BI153)&gt;0))</f>
        <v>1</v>
      </c>
      <c r="BJ154" s="1">
        <f t="shared" ref="BJ154" si="71">(--(COUNTA(BJ4:BJ153)&gt;0))</f>
        <v>0</v>
      </c>
      <c r="BK154" s="1">
        <f t="shared" ref="BK154" si="72">(--(COUNTA(BK4:BK153)&gt;0))</f>
        <v>1</v>
      </c>
      <c r="BL154" s="1">
        <f t="shared" ref="BL154" si="73">(--(COUNTA(BL4:BL153)&gt;0))</f>
        <v>0</v>
      </c>
      <c r="BM154" s="1">
        <f t="shared" ref="BM154" si="74">(--(COUNTA(BM4:BM153)&gt;0))</f>
        <v>0</v>
      </c>
      <c r="BN154" s="1">
        <f t="shared" ref="BN154" si="75">(--(COUNTA(BN4:BN153)&gt;0))</f>
        <v>0</v>
      </c>
      <c r="BO154" s="1">
        <f t="shared" ref="BO154" si="76">(--(COUNTA(BO4:BO153)&gt;0))</f>
        <v>1</v>
      </c>
      <c r="BP154" s="1">
        <f t="shared" ref="BP154" si="77">(--(COUNTA(BP4:BP153)&gt;0))</f>
        <v>0</v>
      </c>
      <c r="BQ154" s="1">
        <f t="shared" ref="BQ154" si="78">(--(COUNTA(BQ4:BQ153)&gt;0))</f>
        <v>0</v>
      </c>
      <c r="BR154" s="1">
        <f t="shared" ref="BR154" si="79">(--(COUNTA(BR4:BR153)&gt;0))</f>
        <v>0</v>
      </c>
      <c r="BS154" s="1">
        <f t="shared" ref="BS154" si="80">(--(COUNTA(BS4:BS153)&gt;0))</f>
        <v>0</v>
      </c>
      <c r="BT154" s="1">
        <f t="shared" ref="BT154" si="81">(--(COUNTA(BT4:BT153)&gt;0))</f>
        <v>0</v>
      </c>
      <c r="BU154" s="1">
        <f t="shared" ref="BU154" si="82">(--(COUNTA(BU4:BU153)&gt;0))</f>
        <v>0</v>
      </c>
      <c r="BV154" s="1">
        <f t="shared" ref="BV154" si="83">(--(COUNTA(BV4:BV153)&gt;0))</f>
        <v>0</v>
      </c>
      <c r="BW154" s="1">
        <f t="shared" ref="BW154" si="84">(--(COUNTA(BW4:BW153)&gt;0))</f>
        <v>0</v>
      </c>
      <c r="BX154" s="1">
        <f t="shared" ref="BX154" si="85">(--(COUNTA(BX4:BX153)&gt;0))</f>
        <v>0</v>
      </c>
      <c r="BY154" s="1">
        <f t="shared" ref="BY154" si="86">(--(COUNTA(BY4:BY153)&gt;0))</f>
        <v>0</v>
      </c>
      <c r="BZ154" s="1">
        <f t="shared" ref="BZ154" si="87">(--(COUNTA(BZ4:BZ153)&gt;0))</f>
        <v>1</v>
      </c>
      <c r="CA154" s="1">
        <f t="shared" ref="CA154" si="88">(--(COUNTA(CA4:CA153)&gt;0))</f>
        <v>0</v>
      </c>
      <c r="CB154" s="1">
        <f t="shared" ref="CB154" si="89">(--(COUNTA(CB4:CB153)&gt;0))</f>
        <v>0</v>
      </c>
      <c r="CC154" s="1">
        <f t="shared" ref="CC154" si="90">(--(COUNTA(CC4:CC153)&gt;0))</f>
        <v>1</v>
      </c>
      <c r="CD154" s="1">
        <f t="shared" ref="CD154" si="91">(--(COUNTA(CD4:CD153)&gt;0))</f>
        <v>1</v>
      </c>
      <c r="CE154" s="1">
        <f t="shared" ref="CE154:CF154" si="92">(--(COUNTA(CE4:CE153)&gt;0))</f>
        <v>1</v>
      </c>
      <c r="CF154" s="1">
        <f t="shared" si="92"/>
        <v>1</v>
      </c>
      <c r="CG154" s="1">
        <f t="shared" ref="CG154:CH154" si="93">(--(COUNTA(CG4:CG153)&gt;0))</f>
        <v>1</v>
      </c>
      <c r="CH154" s="1">
        <f t="shared" si="93"/>
        <v>1</v>
      </c>
      <c r="CI154" s="1">
        <f t="shared" ref="CI154" si="94">(--(COUNTA(CI4:CI153)&gt;0))</f>
        <v>1</v>
      </c>
      <c r="CJ154" s="1">
        <f t="shared" ref="CJ154" si="95">(--(COUNTA(CJ4:CJ153)&gt;0))</f>
        <v>1</v>
      </c>
      <c r="CK154" s="1">
        <f t="shared" ref="CK154" si="96">(--(COUNTA(CK4:CK153)&gt;0))</f>
        <v>1</v>
      </c>
      <c r="CL154" s="1">
        <f t="shared" ref="CL154" si="97">(--(COUNTA(CL4:CL153)&gt;0))</f>
        <v>1</v>
      </c>
      <c r="CM154" s="1">
        <f t="shared" ref="CM154" si="98">(--(COUNTA(CM4:CM153)&gt;0))</f>
        <v>1</v>
      </c>
    </row>
    <row r="155" spans="2:99">
      <c r="C155" s="1" t="str">
        <f t="shared" ref="C155:C159" si="99">U155</f>
        <v>#responses NOT received, i.e., dated. No pre-defined 'isdate' function, proxy function only emulates</v>
      </c>
      <c r="U155" s="1" t="s">
        <v>495</v>
      </c>
      <c r="W155" s="83">
        <f t="shared" ref="W155:CF155" si="100">COUNTIF(W4:W153,"&gt;"&amp;DATE(2020,1,1))</f>
        <v>0</v>
      </c>
      <c r="X155" s="83">
        <f t="shared" si="100"/>
        <v>0</v>
      </c>
      <c r="Y155" s="83">
        <f t="shared" si="100"/>
        <v>0</v>
      </c>
      <c r="Z155" s="83">
        <f t="shared" si="100"/>
        <v>0</v>
      </c>
      <c r="AA155" s="83">
        <f t="shared" si="100"/>
        <v>0</v>
      </c>
      <c r="AB155" s="83">
        <f t="shared" si="100"/>
        <v>0</v>
      </c>
      <c r="AC155" s="83">
        <f t="shared" si="100"/>
        <v>0</v>
      </c>
      <c r="AD155" s="83">
        <f t="shared" si="100"/>
        <v>0</v>
      </c>
      <c r="AE155" s="83">
        <f t="shared" si="100"/>
        <v>0</v>
      </c>
      <c r="AF155" s="83">
        <f t="shared" si="100"/>
        <v>36</v>
      </c>
      <c r="AG155" s="83">
        <f t="shared" si="100"/>
        <v>36</v>
      </c>
      <c r="AH155" s="83">
        <f t="shared" si="100"/>
        <v>5</v>
      </c>
      <c r="AI155" s="83">
        <f t="shared" si="100"/>
        <v>0</v>
      </c>
      <c r="AJ155" s="83">
        <f t="shared" si="100"/>
        <v>0</v>
      </c>
      <c r="AK155" s="83">
        <f t="shared" si="100"/>
        <v>0</v>
      </c>
      <c r="AL155" s="83">
        <f t="shared" ref="AL155" si="101">COUNTIF(AL4:AL153,"&gt;"&amp;DATE(2020,1,1))</f>
        <v>0</v>
      </c>
      <c r="AM155" s="83">
        <f t="shared" si="100"/>
        <v>36</v>
      </c>
      <c r="AN155" s="83">
        <f t="shared" si="100"/>
        <v>0</v>
      </c>
      <c r="AO155" s="83">
        <f t="shared" si="100"/>
        <v>26</v>
      </c>
      <c r="AP155" s="83">
        <f t="shared" si="100"/>
        <v>55</v>
      </c>
      <c r="AQ155" s="83">
        <f t="shared" si="100"/>
        <v>0</v>
      </c>
      <c r="AR155" s="83">
        <f t="shared" si="100"/>
        <v>1</v>
      </c>
      <c r="AS155" s="83">
        <f t="shared" si="100"/>
        <v>0</v>
      </c>
      <c r="AT155" s="83">
        <f t="shared" si="100"/>
        <v>0</v>
      </c>
      <c r="AU155" s="83">
        <f t="shared" si="100"/>
        <v>0</v>
      </c>
      <c r="AV155" s="83">
        <f t="shared" si="100"/>
        <v>0</v>
      </c>
      <c r="AW155" s="83">
        <f t="shared" si="100"/>
        <v>0</v>
      </c>
      <c r="AX155" s="83">
        <f t="shared" si="100"/>
        <v>0</v>
      </c>
      <c r="AY155" s="83">
        <f t="shared" si="100"/>
        <v>0</v>
      </c>
      <c r="AZ155" s="83">
        <f t="shared" si="100"/>
        <v>0</v>
      </c>
      <c r="BA155" s="83">
        <f t="shared" si="100"/>
        <v>0</v>
      </c>
      <c r="BB155" s="83">
        <f t="shared" si="100"/>
        <v>0</v>
      </c>
      <c r="BC155" s="83">
        <f t="shared" si="100"/>
        <v>0</v>
      </c>
      <c r="BD155" s="83">
        <f t="shared" si="100"/>
        <v>0</v>
      </c>
      <c r="BE155" s="83">
        <f t="shared" si="100"/>
        <v>0</v>
      </c>
      <c r="BF155" s="83">
        <f t="shared" si="100"/>
        <v>0</v>
      </c>
      <c r="BG155" s="83">
        <f t="shared" si="100"/>
        <v>0</v>
      </c>
      <c r="BH155" s="83">
        <f t="shared" si="100"/>
        <v>0</v>
      </c>
      <c r="BI155" s="83">
        <f t="shared" si="100"/>
        <v>37</v>
      </c>
      <c r="BJ155" s="83">
        <f t="shared" si="100"/>
        <v>0</v>
      </c>
      <c r="BK155" s="83">
        <f t="shared" si="100"/>
        <v>26</v>
      </c>
      <c r="BL155" s="83">
        <f t="shared" si="100"/>
        <v>0</v>
      </c>
      <c r="BM155" s="83">
        <f t="shared" si="100"/>
        <v>0</v>
      </c>
      <c r="BN155" s="83">
        <f t="shared" si="100"/>
        <v>0</v>
      </c>
      <c r="BO155" s="83">
        <f t="shared" si="100"/>
        <v>7</v>
      </c>
      <c r="BP155" s="83">
        <f t="shared" si="100"/>
        <v>0</v>
      </c>
      <c r="BQ155" s="83">
        <f t="shared" si="100"/>
        <v>0</v>
      </c>
      <c r="BR155" s="83">
        <f t="shared" si="100"/>
        <v>0</v>
      </c>
      <c r="BS155" s="83">
        <f t="shared" si="100"/>
        <v>0</v>
      </c>
      <c r="BT155" s="83">
        <f t="shared" si="100"/>
        <v>0</v>
      </c>
      <c r="BU155" s="83">
        <f t="shared" si="100"/>
        <v>0</v>
      </c>
      <c r="BV155" s="83">
        <f t="shared" si="100"/>
        <v>0</v>
      </c>
      <c r="BW155" s="83">
        <f t="shared" si="100"/>
        <v>0</v>
      </c>
      <c r="BX155" s="83">
        <f t="shared" si="100"/>
        <v>0</v>
      </c>
      <c r="BY155" s="83">
        <f t="shared" si="100"/>
        <v>0</v>
      </c>
      <c r="BZ155" s="83">
        <f t="shared" si="100"/>
        <v>1</v>
      </c>
      <c r="CA155" s="83">
        <f t="shared" si="100"/>
        <v>0</v>
      </c>
      <c r="CB155" s="83">
        <f t="shared" si="100"/>
        <v>0</v>
      </c>
      <c r="CC155" s="83">
        <f t="shared" si="100"/>
        <v>32</v>
      </c>
      <c r="CD155" s="83">
        <f t="shared" si="100"/>
        <v>32</v>
      </c>
      <c r="CE155" s="83">
        <f t="shared" si="100"/>
        <v>9</v>
      </c>
      <c r="CF155" s="83">
        <f t="shared" si="100"/>
        <v>9</v>
      </c>
      <c r="CG155" s="83">
        <f t="shared" ref="CG155" si="102">COUNTIF(CG4:CG153,"&gt;"&amp;DATE(2020,1,1))</f>
        <v>0</v>
      </c>
      <c r="CH155" s="83">
        <f t="shared" ref="CH155:CL155" si="103">COUNTIF(CH4:CH153,"&gt;"&amp;DATE(2020,1,1))</f>
        <v>0</v>
      </c>
      <c r="CI155" s="83">
        <f t="shared" si="103"/>
        <v>0</v>
      </c>
      <c r="CJ155" s="83">
        <f t="shared" si="103"/>
        <v>0</v>
      </c>
      <c r="CK155" s="83">
        <f t="shared" si="103"/>
        <v>0</v>
      </c>
      <c r="CL155" s="83">
        <f t="shared" si="103"/>
        <v>1</v>
      </c>
      <c r="CM155" s="83">
        <f t="shared" ref="CM155" si="104">COUNTIF(CM4:CM153,"&gt;"&amp;DATE(2020,1,1))</f>
        <v>0</v>
      </c>
    </row>
    <row r="156" spans="2:99">
      <c r="C156" s="1" t="str">
        <f t="shared" si="99"/>
        <v>#responses received. No pre-defined 'isdate' function, proxy function only emulates</v>
      </c>
      <c r="U156" s="1" t="s">
        <v>491</v>
      </c>
      <c r="W156" s="84">
        <f t="shared" ref="W156:CF156" si="105">COUNTIF(W4:W153,"&lt;"&amp;DATE(2020,1,1))+COUNTIF(W4:W153,"=-")</f>
        <v>0</v>
      </c>
      <c r="X156" s="84">
        <f t="shared" si="105"/>
        <v>0</v>
      </c>
      <c r="Y156" s="84">
        <f t="shared" si="105"/>
        <v>0</v>
      </c>
      <c r="Z156" s="84">
        <f t="shared" si="105"/>
        <v>0</v>
      </c>
      <c r="AA156" s="84">
        <f t="shared" si="105"/>
        <v>0</v>
      </c>
      <c r="AB156" s="84">
        <f t="shared" si="105"/>
        <v>0</v>
      </c>
      <c r="AC156" s="84">
        <f t="shared" si="105"/>
        <v>0</v>
      </c>
      <c r="AD156" s="84">
        <f t="shared" si="105"/>
        <v>19</v>
      </c>
      <c r="AE156" s="84">
        <f t="shared" si="105"/>
        <v>19</v>
      </c>
      <c r="AF156" s="84">
        <f t="shared" si="105"/>
        <v>10</v>
      </c>
      <c r="AG156" s="84">
        <f t="shared" si="105"/>
        <v>10</v>
      </c>
      <c r="AH156" s="84">
        <f t="shared" si="105"/>
        <v>32</v>
      </c>
      <c r="AI156" s="84">
        <f t="shared" si="105"/>
        <v>0</v>
      </c>
      <c r="AJ156" s="84">
        <f t="shared" si="105"/>
        <v>0</v>
      </c>
      <c r="AK156" s="84">
        <f t="shared" si="105"/>
        <v>6</v>
      </c>
      <c r="AL156" s="84">
        <f t="shared" ref="AL156" si="106">COUNTIF(AL4:AL153,"&lt;"&amp;DATE(2020,1,1))+COUNTIF(AL4:AL153,"=-")</f>
        <v>6</v>
      </c>
      <c r="AM156" s="84">
        <f t="shared" si="105"/>
        <v>11</v>
      </c>
      <c r="AN156" s="84">
        <f t="shared" si="105"/>
        <v>0</v>
      </c>
      <c r="AO156" s="84">
        <f t="shared" si="105"/>
        <v>0</v>
      </c>
      <c r="AP156" s="84">
        <f t="shared" si="105"/>
        <v>0</v>
      </c>
      <c r="AQ156" s="84">
        <f t="shared" si="105"/>
        <v>0</v>
      </c>
      <c r="AR156" s="84">
        <f t="shared" si="105"/>
        <v>0</v>
      </c>
      <c r="AS156" s="84">
        <f t="shared" si="105"/>
        <v>0</v>
      </c>
      <c r="AT156" s="84">
        <f t="shared" si="105"/>
        <v>1</v>
      </c>
      <c r="AU156" s="84">
        <f t="shared" si="105"/>
        <v>1</v>
      </c>
      <c r="AV156" s="84">
        <f t="shared" si="105"/>
        <v>0</v>
      </c>
      <c r="AW156" s="84">
        <f t="shared" si="105"/>
        <v>0</v>
      </c>
      <c r="AX156" s="84">
        <f t="shared" si="105"/>
        <v>0</v>
      </c>
      <c r="AY156" s="84">
        <f t="shared" si="105"/>
        <v>0</v>
      </c>
      <c r="AZ156" s="84">
        <f t="shared" si="105"/>
        <v>0</v>
      </c>
      <c r="BA156" s="84">
        <f t="shared" si="105"/>
        <v>6</v>
      </c>
      <c r="BB156" s="84">
        <f t="shared" si="105"/>
        <v>6</v>
      </c>
      <c r="BC156" s="84">
        <f t="shared" si="105"/>
        <v>0</v>
      </c>
      <c r="BD156" s="84">
        <f t="shared" si="105"/>
        <v>0</v>
      </c>
      <c r="BE156" s="84">
        <f t="shared" si="105"/>
        <v>0</v>
      </c>
      <c r="BF156" s="84">
        <f t="shared" si="105"/>
        <v>0</v>
      </c>
      <c r="BG156" s="84">
        <f t="shared" si="105"/>
        <v>1</v>
      </c>
      <c r="BH156" s="84">
        <f t="shared" si="105"/>
        <v>0</v>
      </c>
      <c r="BI156" s="84">
        <f t="shared" si="105"/>
        <v>0</v>
      </c>
      <c r="BJ156" s="84">
        <f t="shared" si="105"/>
        <v>0</v>
      </c>
      <c r="BK156" s="84">
        <f t="shared" si="105"/>
        <v>28</v>
      </c>
      <c r="BL156" s="84">
        <f t="shared" si="105"/>
        <v>0</v>
      </c>
      <c r="BM156" s="84">
        <f t="shared" si="105"/>
        <v>0</v>
      </c>
      <c r="BN156" s="84">
        <f t="shared" si="105"/>
        <v>0</v>
      </c>
      <c r="BO156" s="84">
        <f t="shared" si="105"/>
        <v>48</v>
      </c>
      <c r="BP156" s="84">
        <f t="shared" si="105"/>
        <v>0</v>
      </c>
      <c r="BQ156" s="84">
        <f t="shared" si="105"/>
        <v>0</v>
      </c>
      <c r="BR156" s="84">
        <f t="shared" si="105"/>
        <v>0</v>
      </c>
      <c r="BS156" s="84">
        <f t="shared" si="105"/>
        <v>0</v>
      </c>
      <c r="BT156" s="84">
        <f t="shared" si="105"/>
        <v>0</v>
      </c>
      <c r="BU156" s="84">
        <f t="shared" si="105"/>
        <v>0</v>
      </c>
      <c r="BV156" s="84">
        <f t="shared" si="105"/>
        <v>0</v>
      </c>
      <c r="BW156" s="84">
        <f t="shared" si="105"/>
        <v>0</v>
      </c>
      <c r="BX156" s="84">
        <f t="shared" si="105"/>
        <v>0</v>
      </c>
      <c r="BY156" s="84">
        <f t="shared" si="105"/>
        <v>0</v>
      </c>
      <c r="BZ156" s="84">
        <f t="shared" si="105"/>
        <v>0</v>
      </c>
      <c r="CA156" s="84">
        <f t="shared" si="105"/>
        <v>0</v>
      </c>
      <c r="CB156" s="84">
        <f t="shared" si="105"/>
        <v>0</v>
      </c>
      <c r="CC156" s="84">
        <f t="shared" si="105"/>
        <v>8</v>
      </c>
      <c r="CD156" s="84">
        <f t="shared" si="105"/>
        <v>8</v>
      </c>
      <c r="CE156" s="84">
        <f t="shared" si="105"/>
        <v>30</v>
      </c>
      <c r="CF156" s="84">
        <f t="shared" si="105"/>
        <v>30</v>
      </c>
      <c r="CG156" s="84">
        <f t="shared" ref="CG156" si="107">COUNTIF(CG4:CG153,"&lt;"&amp;DATE(2020,1,1))+COUNTIF(CG4:CG153,"=-")</f>
        <v>3</v>
      </c>
      <c r="CH156" s="84">
        <f>COUNTIF(CH4:CH153,"&lt;"&amp;DATE(2020,1,1))+COUNTIF(CH4:CH153,"=-")</f>
        <v>3</v>
      </c>
      <c r="CI156" s="84">
        <f t="shared" ref="CI156:CM156" si="108">COUNTIF(CI4:CI153,"&lt;"&amp;DATE(2020,1,1))+COUNTIF(CI4:CI153,"=-")</f>
        <v>3</v>
      </c>
      <c r="CJ156" s="84">
        <f t="shared" si="108"/>
        <v>3</v>
      </c>
      <c r="CK156" s="84">
        <f t="shared" si="108"/>
        <v>1</v>
      </c>
      <c r="CL156" s="84">
        <f t="shared" si="108"/>
        <v>0</v>
      </c>
      <c r="CM156" s="84">
        <f t="shared" si="108"/>
        <v>0</v>
      </c>
    </row>
    <row r="157" spans="2:99">
      <c r="C157" s="1" t="str">
        <f t="shared" si="99"/>
        <v>#No Q (declined to quote or not quoted for a cavity configuration)</v>
      </c>
      <c r="U157" s="1" t="s">
        <v>537</v>
      </c>
      <c r="W157" s="1">
        <f t="shared" ref="W157:CF157" si="109">COUNTIF(W4:W153,"=NO Q")</f>
        <v>6</v>
      </c>
      <c r="X157" s="1">
        <f t="shared" si="109"/>
        <v>0</v>
      </c>
      <c r="Y157" s="1">
        <f t="shared" si="109"/>
        <v>0</v>
      </c>
      <c r="Z157" s="1">
        <f t="shared" si="109"/>
        <v>0</v>
      </c>
      <c r="AA157" s="1">
        <f t="shared" si="109"/>
        <v>0</v>
      </c>
      <c r="AB157" s="1">
        <f t="shared" si="109"/>
        <v>0</v>
      </c>
      <c r="AC157" s="1">
        <f t="shared" si="109"/>
        <v>0</v>
      </c>
      <c r="AD157" s="1">
        <f t="shared" si="109"/>
        <v>0</v>
      </c>
      <c r="AE157" s="1">
        <f t="shared" si="109"/>
        <v>0</v>
      </c>
      <c r="AF157" s="1">
        <f t="shared" si="109"/>
        <v>0</v>
      </c>
      <c r="AG157" s="1">
        <f t="shared" si="109"/>
        <v>0</v>
      </c>
      <c r="AH157" s="1">
        <f t="shared" si="109"/>
        <v>0</v>
      </c>
      <c r="AI157" s="1">
        <f t="shared" si="109"/>
        <v>0</v>
      </c>
      <c r="AJ157" s="1">
        <f t="shared" si="109"/>
        <v>0</v>
      </c>
      <c r="AK157" s="1">
        <f t="shared" si="109"/>
        <v>24</v>
      </c>
      <c r="AL157" s="1">
        <f t="shared" ref="AL157" si="110">COUNTIF(AL4:AL153,"=NO Q")</f>
        <v>24</v>
      </c>
      <c r="AM157" s="1">
        <f t="shared" si="109"/>
        <v>0</v>
      </c>
      <c r="AN157" s="1">
        <f t="shared" si="109"/>
        <v>0</v>
      </c>
      <c r="AO157" s="1">
        <f t="shared" si="109"/>
        <v>0</v>
      </c>
      <c r="AP157" s="1">
        <f t="shared" si="109"/>
        <v>0</v>
      </c>
      <c r="AQ157" s="1">
        <f t="shared" si="109"/>
        <v>0</v>
      </c>
      <c r="AR157" s="1">
        <f t="shared" si="109"/>
        <v>0</v>
      </c>
      <c r="AS157" s="1">
        <f t="shared" si="109"/>
        <v>0</v>
      </c>
      <c r="AT157" s="1">
        <f t="shared" si="109"/>
        <v>0</v>
      </c>
      <c r="AU157" s="1">
        <f t="shared" si="109"/>
        <v>2</v>
      </c>
      <c r="AV157" s="1">
        <f t="shared" si="109"/>
        <v>0</v>
      </c>
      <c r="AW157" s="1">
        <f t="shared" si="109"/>
        <v>0</v>
      </c>
      <c r="AX157" s="1">
        <f t="shared" si="109"/>
        <v>0</v>
      </c>
      <c r="AY157" s="1">
        <f t="shared" si="109"/>
        <v>0</v>
      </c>
      <c r="AZ157" s="1">
        <f t="shared" si="109"/>
        <v>0</v>
      </c>
      <c r="BA157" s="1">
        <f t="shared" si="109"/>
        <v>0</v>
      </c>
      <c r="BB157" s="1">
        <f t="shared" si="109"/>
        <v>0</v>
      </c>
      <c r="BC157" s="1">
        <f t="shared" si="109"/>
        <v>0</v>
      </c>
      <c r="BD157" s="1">
        <f t="shared" si="109"/>
        <v>0</v>
      </c>
      <c r="BE157" s="1">
        <f t="shared" si="109"/>
        <v>0</v>
      </c>
      <c r="BF157" s="1">
        <f t="shared" si="109"/>
        <v>0</v>
      </c>
      <c r="BG157" s="1">
        <f t="shared" si="109"/>
        <v>0</v>
      </c>
      <c r="BH157" s="1">
        <f t="shared" si="109"/>
        <v>0</v>
      </c>
      <c r="BI157" s="1">
        <f t="shared" si="109"/>
        <v>0</v>
      </c>
      <c r="BJ157" s="1">
        <f t="shared" si="109"/>
        <v>0</v>
      </c>
      <c r="BK157" s="1">
        <f t="shared" si="109"/>
        <v>0</v>
      </c>
      <c r="BL157" s="1">
        <f t="shared" si="109"/>
        <v>0</v>
      </c>
      <c r="BM157" s="1">
        <f t="shared" si="109"/>
        <v>0</v>
      </c>
      <c r="BN157" s="1">
        <f t="shared" si="109"/>
        <v>0</v>
      </c>
      <c r="BO157" s="1">
        <f t="shared" si="109"/>
        <v>0</v>
      </c>
      <c r="BP157" s="1">
        <f t="shared" si="109"/>
        <v>0</v>
      </c>
      <c r="BQ157" s="1">
        <f t="shared" si="109"/>
        <v>0</v>
      </c>
      <c r="BR157" s="1">
        <f t="shared" si="109"/>
        <v>0</v>
      </c>
      <c r="BS157" s="1">
        <f t="shared" si="109"/>
        <v>0</v>
      </c>
      <c r="BT157" s="1">
        <f t="shared" si="109"/>
        <v>0</v>
      </c>
      <c r="BU157" s="1">
        <f t="shared" si="109"/>
        <v>0</v>
      </c>
      <c r="BV157" s="1">
        <f t="shared" si="109"/>
        <v>0</v>
      </c>
      <c r="BW157" s="1">
        <f t="shared" si="109"/>
        <v>0</v>
      </c>
      <c r="BX157" s="1">
        <f t="shared" si="109"/>
        <v>0</v>
      </c>
      <c r="BY157" s="1">
        <f t="shared" si="109"/>
        <v>0</v>
      </c>
      <c r="BZ157" s="1">
        <f t="shared" si="109"/>
        <v>0</v>
      </c>
      <c r="CA157" s="1">
        <f t="shared" si="109"/>
        <v>0</v>
      </c>
      <c r="CB157" s="1">
        <f t="shared" si="109"/>
        <v>0</v>
      </c>
      <c r="CC157" s="1">
        <f t="shared" si="109"/>
        <v>0</v>
      </c>
      <c r="CD157" s="1">
        <f t="shared" si="109"/>
        <v>0</v>
      </c>
      <c r="CE157" s="1">
        <f t="shared" si="109"/>
        <v>0</v>
      </c>
      <c r="CF157" s="1">
        <f t="shared" si="109"/>
        <v>0</v>
      </c>
      <c r="CG157" s="1">
        <f t="shared" ref="CG157:CL157" si="111">COUNTIF(CG4:CG153,"=NO Q")</f>
        <v>0</v>
      </c>
      <c r="CH157" s="1">
        <f t="shared" si="111"/>
        <v>0</v>
      </c>
      <c r="CI157" s="1">
        <f t="shared" si="111"/>
        <v>0</v>
      </c>
      <c r="CJ157" s="1">
        <f t="shared" si="111"/>
        <v>0</v>
      </c>
      <c r="CK157" s="1">
        <f t="shared" si="111"/>
        <v>0</v>
      </c>
      <c r="CL157" s="1">
        <f t="shared" si="111"/>
        <v>0</v>
      </c>
      <c r="CM157" s="1">
        <f>COUNTIF(CM4:CM153,"=NO Q")</f>
        <v>1</v>
      </c>
    </row>
    <row r="158" spans="2:99">
      <c r="C158" s="1" t="str">
        <f t="shared" si="99"/>
        <v>#RFQ sent</v>
      </c>
      <c r="U158" s="1" t="s">
        <v>432</v>
      </c>
      <c r="W158" s="1">
        <f t="shared" ref="W158:CF158" si="112">COUNTA(W4:W153)</f>
        <v>6</v>
      </c>
      <c r="X158" s="1">
        <f t="shared" si="112"/>
        <v>0</v>
      </c>
      <c r="Y158" s="1">
        <f t="shared" si="112"/>
        <v>0</v>
      </c>
      <c r="Z158" s="1">
        <f t="shared" si="112"/>
        <v>0</v>
      </c>
      <c r="AA158" s="1">
        <f t="shared" si="112"/>
        <v>0</v>
      </c>
      <c r="AB158" s="1">
        <f t="shared" si="112"/>
        <v>0</v>
      </c>
      <c r="AC158" s="1">
        <f t="shared" si="112"/>
        <v>0</v>
      </c>
      <c r="AD158" s="1">
        <f t="shared" si="112"/>
        <v>19</v>
      </c>
      <c r="AE158" s="1">
        <f t="shared" si="112"/>
        <v>19</v>
      </c>
      <c r="AF158" s="1">
        <f t="shared" si="112"/>
        <v>46</v>
      </c>
      <c r="AG158" s="1">
        <f t="shared" si="112"/>
        <v>46</v>
      </c>
      <c r="AH158" s="1">
        <f t="shared" si="112"/>
        <v>37</v>
      </c>
      <c r="AI158" s="1">
        <f t="shared" si="112"/>
        <v>0</v>
      </c>
      <c r="AJ158" s="1">
        <f t="shared" si="112"/>
        <v>0</v>
      </c>
      <c r="AK158" s="1">
        <f t="shared" si="112"/>
        <v>30</v>
      </c>
      <c r="AL158" s="1">
        <f t="shared" ref="AL158" si="113">COUNTA(AL4:AL153)</f>
        <v>30</v>
      </c>
      <c r="AM158" s="1">
        <f t="shared" si="112"/>
        <v>47</v>
      </c>
      <c r="AN158" s="1">
        <f t="shared" si="112"/>
        <v>0</v>
      </c>
      <c r="AO158" s="1">
        <f t="shared" si="112"/>
        <v>26</v>
      </c>
      <c r="AP158" s="1">
        <f t="shared" si="112"/>
        <v>55</v>
      </c>
      <c r="AQ158" s="1">
        <f t="shared" si="112"/>
        <v>0</v>
      </c>
      <c r="AR158" s="1">
        <f t="shared" si="112"/>
        <v>1</v>
      </c>
      <c r="AS158" s="1">
        <f t="shared" si="112"/>
        <v>0</v>
      </c>
      <c r="AT158" s="1">
        <f t="shared" si="112"/>
        <v>1</v>
      </c>
      <c r="AU158" s="1">
        <f t="shared" si="112"/>
        <v>3</v>
      </c>
      <c r="AV158" s="1">
        <f t="shared" si="112"/>
        <v>0</v>
      </c>
      <c r="AW158" s="1">
        <f t="shared" si="112"/>
        <v>0</v>
      </c>
      <c r="AX158" s="1">
        <f t="shared" si="112"/>
        <v>0</v>
      </c>
      <c r="AY158" s="1">
        <f t="shared" si="112"/>
        <v>0</v>
      </c>
      <c r="AZ158" s="1">
        <f t="shared" si="112"/>
        <v>0</v>
      </c>
      <c r="BA158" s="1">
        <f t="shared" si="112"/>
        <v>6</v>
      </c>
      <c r="BB158" s="1">
        <f t="shared" si="112"/>
        <v>6</v>
      </c>
      <c r="BC158" s="1">
        <f t="shared" si="112"/>
        <v>0</v>
      </c>
      <c r="BD158" s="1">
        <f t="shared" si="112"/>
        <v>0</v>
      </c>
      <c r="BE158" s="1">
        <f t="shared" si="112"/>
        <v>0</v>
      </c>
      <c r="BF158" s="1">
        <f t="shared" si="112"/>
        <v>0</v>
      </c>
      <c r="BG158" s="1">
        <f t="shared" si="112"/>
        <v>1</v>
      </c>
      <c r="BH158" s="1">
        <f t="shared" si="112"/>
        <v>0</v>
      </c>
      <c r="BI158" s="1">
        <f t="shared" si="112"/>
        <v>37</v>
      </c>
      <c r="BJ158" s="1">
        <f t="shared" si="112"/>
        <v>0</v>
      </c>
      <c r="BK158" s="1">
        <f t="shared" si="112"/>
        <v>54</v>
      </c>
      <c r="BL158" s="1">
        <f t="shared" si="112"/>
        <v>0</v>
      </c>
      <c r="BM158" s="1">
        <f t="shared" si="112"/>
        <v>0</v>
      </c>
      <c r="BN158" s="1">
        <f t="shared" si="112"/>
        <v>0</v>
      </c>
      <c r="BO158" s="1">
        <f t="shared" si="112"/>
        <v>55</v>
      </c>
      <c r="BP158" s="1">
        <f t="shared" si="112"/>
        <v>0</v>
      </c>
      <c r="BQ158" s="1">
        <f t="shared" si="112"/>
        <v>0</v>
      </c>
      <c r="BR158" s="1">
        <f t="shared" si="112"/>
        <v>0</v>
      </c>
      <c r="BS158" s="1">
        <f t="shared" si="112"/>
        <v>0</v>
      </c>
      <c r="BT158" s="1">
        <f t="shared" si="112"/>
        <v>0</v>
      </c>
      <c r="BU158" s="1">
        <f t="shared" si="112"/>
        <v>0</v>
      </c>
      <c r="BV158" s="1">
        <f t="shared" si="112"/>
        <v>0</v>
      </c>
      <c r="BW158" s="1">
        <f t="shared" si="112"/>
        <v>0</v>
      </c>
      <c r="BX158" s="1">
        <f t="shared" si="112"/>
        <v>0</v>
      </c>
      <c r="BY158" s="1">
        <f t="shared" si="112"/>
        <v>0</v>
      </c>
      <c r="BZ158" s="1">
        <f t="shared" si="112"/>
        <v>1</v>
      </c>
      <c r="CA158" s="1">
        <f t="shared" si="112"/>
        <v>0</v>
      </c>
      <c r="CB158" s="1">
        <f t="shared" si="112"/>
        <v>0</v>
      </c>
      <c r="CC158" s="1">
        <f t="shared" si="112"/>
        <v>40</v>
      </c>
      <c r="CD158" s="1">
        <f t="shared" si="112"/>
        <v>40</v>
      </c>
      <c r="CE158" s="1">
        <f t="shared" si="112"/>
        <v>39</v>
      </c>
      <c r="CF158" s="1">
        <f t="shared" si="112"/>
        <v>39</v>
      </c>
      <c r="CG158" s="1">
        <f>COUNTA(CG4:CG153)</f>
        <v>3</v>
      </c>
      <c r="CH158" s="1">
        <f t="shared" ref="CH158:CM158" si="114">COUNTA(CH4:CH153)</f>
        <v>3</v>
      </c>
      <c r="CI158" s="1">
        <f t="shared" si="114"/>
        <v>3</v>
      </c>
      <c r="CJ158" s="1">
        <f t="shared" si="114"/>
        <v>3</v>
      </c>
      <c r="CK158" s="1">
        <f t="shared" si="114"/>
        <v>1</v>
      </c>
      <c r="CL158" s="1">
        <f t="shared" si="114"/>
        <v>1</v>
      </c>
      <c r="CM158" s="1">
        <f t="shared" si="114"/>
        <v>1</v>
      </c>
    </row>
    <row r="159" spans="2:99">
      <c r="C159" s="1" t="str">
        <f t="shared" si="99"/>
        <v>1 if not responded at all</v>
      </c>
      <c r="U159" s="1" t="s">
        <v>498</v>
      </c>
      <c r="W159" s="1">
        <f t="shared" ref="W159:CI159" si="115">(W154*(--(W155=W158)))</f>
        <v>0</v>
      </c>
      <c r="X159" s="1">
        <f t="shared" si="115"/>
        <v>0</v>
      </c>
      <c r="Y159" s="1">
        <f t="shared" si="115"/>
        <v>0</v>
      </c>
      <c r="Z159" s="1">
        <f t="shared" si="115"/>
        <v>0</v>
      </c>
      <c r="AA159" s="1">
        <f t="shared" si="115"/>
        <v>0</v>
      </c>
      <c r="AB159" s="1">
        <f t="shared" si="115"/>
        <v>0</v>
      </c>
      <c r="AC159" s="1">
        <f t="shared" si="115"/>
        <v>0</v>
      </c>
      <c r="AD159" s="1">
        <f t="shared" si="115"/>
        <v>0</v>
      </c>
      <c r="AE159" s="1">
        <f t="shared" si="115"/>
        <v>0</v>
      </c>
      <c r="AF159" s="1">
        <f t="shared" si="115"/>
        <v>0</v>
      </c>
      <c r="AG159" s="1">
        <f t="shared" si="115"/>
        <v>0</v>
      </c>
      <c r="AH159" s="1">
        <f t="shared" si="115"/>
        <v>0</v>
      </c>
      <c r="AI159" s="1">
        <f t="shared" si="115"/>
        <v>0</v>
      </c>
      <c r="AJ159" s="1">
        <f t="shared" si="115"/>
        <v>0</v>
      </c>
      <c r="AK159" s="1">
        <f t="shared" si="115"/>
        <v>0</v>
      </c>
      <c r="AL159" s="1">
        <f t="shared" ref="AL159" si="116">(AL154*(--(AL155=AL158)))</f>
        <v>0</v>
      </c>
      <c r="AM159" s="1">
        <f t="shared" si="115"/>
        <v>0</v>
      </c>
      <c r="AN159" s="1">
        <f t="shared" si="115"/>
        <v>0</v>
      </c>
      <c r="AO159" s="1">
        <f t="shared" si="115"/>
        <v>1</v>
      </c>
      <c r="AP159" s="1">
        <f t="shared" si="115"/>
        <v>1</v>
      </c>
      <c r="AQ159" s="1">
        <f t="shared" si="115"/>
        <v>0</v>
      </c>
      <c r="AR159" s="1">
        <f t="shared" si="115"/>
        <v>1</v>
      </c>
      <c r="AS159" s="1">
        <f t="shared" si="115"/>
        <v>0</v>
      </c>
      <c r="AT159" s="1">
        <f t="shared" si="115"/>
        <v>0</v>
      </c>
      <c r="AU159" s="1">
        <f t="shared" si="115"/>
        <v>0</v>
      </c>
      <c r="AV159" s="1">
        <f t="shared" si="115"/>
        <v>0</v>
      </c>
      <c r="AW159" s="1">
        <f t="shared" si="115"/>
        <v>0</v>
      </c>
      <c r="AX159" s="1">
        <f t="shared" si="115"/>
        <v>0</v>
      </c>
      <c r="AY159" s="1">
        <f t="shared" si="115"/>
        <v>0</v>
      </c>
      <c r="AZ159" s="1">
        <f t="shared" si="115"/>
        <v>0</v>
      </c>
      <c r="BA159" s="1">
        <f t="shared" si="115"/>
        <v>0</v>
      </c>
      <c r="BB159" s="1">
        <f t="shared" si="115"/>
        <v>0</v>
      </c>
      <c r="BC159" s="1">
        <f t="shared" si="115"/>
        <v>0</v>
      </c>
      <c r="BD159" s="1">
        <f t="shared" si="115"/>
        <v>0</v>
      </c>
      <c r="BE159" s="1">
        <f t="shared" si="115"/>
        <v>0</v>
      </c>
      <c r="BF159" s="1">
        <f t="shared" si="115"/>
        <v>0</v>
      </c>
      <c r="BG159" s="1">
        <f t="shared" si="115"/>
        <v>0</v>
      </c>
      <c r="BH159" s="1">
        <f t="shared" si="115"/>
        <v>0</v>
      </c>
      <c r="BI159" s="1">
        <f t="shared" si="115"/>
        <v>1</v>
      </c>
      <c r="BJ159" s="1">
        <f t="shared" si="115"/>
        <v>0</v>
      </c>
      <c r="BK159" s="1">
        <f t="shared" si="115"/>
        <v>0</v>
      </c>
      <c r="BL159" s="1">
        <f t="shared" si="115"/>
        <v>0</v>
      </c>
      <c r="BM159" s="1">
        <f t="shared" si="115"/>
        <v>0</v>
      </c>
      <c r="BN159" s="1">
        <f t="shared" si="115"/>
        <v>0</v>
      </c>
      <c r="BO159" s="1">
        <f t="shared" si="115"/>
        <v>0</v>
      </c>
      <c r="BP159" s="1">
        <f t="shared" si="115"/>
        <v>0</v>
      </c>
      <c r="BQ159" s="1">
        <f t="shared" si="115"/>
        <v>0</v>
      </c>
      <c r="BR159" s="1">
        <f t="shared" si="115"/>
        <v>0</v>
      </c>
      <c r="BS159" s="1">
        <f t="shared" si="115"/>
        <v>0</v>
      </c>
      <c r="BT159" s="1">
        <f t="shared" si="115"/>
        <v>0</v>
      </c>
      <c r="BU159" s="1">
        <f t="shared" si="115"/>
        <v>0</v>
      </c>
      <c r="BV159" s="1">
        <f t="shared" si="115"/>
        <v>0</v>
      </c>
      <c r="BW159" s="1">
        <f t="shared" si="115"/>
        <v>0</v>
      </c>
      <c r="BX159" s="1">
        <f t="shared" si="115"/>
        <v>0</v>
      </c>
      <c r="BY159" s="1">
        <f t="shared" si="115"/>
        <v>0</v>
      </c>
      <c r="BZ159" s="1">
        <f t="shared" si="115"/>
        <v>1</v>
      </c>
      <c r="CA159" s="1">
        <f t="shared" si="115"/>
        <v>0</v>
      </c>
      <c r="CB159" s="1">
        <f t="shared" si="115"/>
        <v>0</v>
      </c>
      <c r="CC159" s="1">
        <f t="shared" si="115"/>
        <v>0</v>
      </c>
      <c r="CD159" s="1">
        <f t="shared" si="115"/>
        <v>0</v>
      </c>
      <c r="CE159" s="1">
        <f t="shared" si="115"/>
        <v>0</v>
      </c>
      <c r="CF159" s="1">
        <f t="shared" si="115"/>
        <v>0</v>
      </c>
      <c r="CG159" s="1">
        <f t="shared" si="115"/>
        <v>0</v>
      </c>
      <c r="CH159" s="1">
        <f t="shared" si="115"/>
        <v>0</v>
      </c>
      <c r="CI159" s="1">
        <f t="shared" si="115"/>
        <v>0</v>
      </c>
      <c r="CJ159" s="1">
        <f t="shared" ref="CJ159:CL159" si="117">(CJ154*(--(CJ155=CJ158)))</f>
        <v>0</v>
      </c>
      <c r="CK159" s="1">
        <f t="shared" si="117"/>
        <v>0</v>
      </c>
      <c r="CL159" s="1">
        <f t="shared" si="117"/>
        <v>1</v>
      </c>
      <c r="CM159" s="1">
        <f>(CM154*(--(CM155=CM158)))</f>
        <v>0</v>
      </c>
    </row>
    <row r="160" spans="2:99">
      <c r="U160" s="1" t="s">
        <v>454</v>
      </c>
      <c r="W160" s="1" t="str">
        <f>W2</f>
        <v>3M</v>
      </c>
      <c r="X160" s="1" t="str">
        <f t="shared" ref="X160:CG160" si="118">X2</f>
        <v>AMERICAN PLASTIC MOLDING</v>
      </c>
      <c r="Y160" s="1" t="str">
        <f t="shared" si="118"/>
        <v>AMTEC</v>
      </c>
      <c r="Z160" s="1" t="str">
        <f t="shared" si="118"/>
        <v>BASF</v>
      </c>
      <c r="AA160" s="1" t="str">
        <f t="shared" si="118"/>
        <v>BOSTIK</v>
      </c>
      <c r="AB160" s="1" t="str">
        <f t="shared" si="118"/>
        <v>BRIDGESTONE</v>
      </c>
      <c r="AC160" s="1" t="str">
        <f t="shared" si="118"/>
        <v>CHIYODA</v>
      </c>
      <c r="AD160" s="1" t="str">
        <f t="shared" si="118"/>
        <v>CREATIVE LIQUID COATINGS (2cav)</v>
      </c>
      <c r="AE160" s="1" t="str">
        <f t="shared" ref="AE160" si="119">AE2</f>
        <v>CREATIVE LIQUID COATINGS (1cav)</v>
      </c>
      <c r="AF160" s="1" t="str">
        <f t="shared" si="118"/>
        <v>DECATUR PLASTICS (2cav)</v>
      </c>
      <c r="AG160" s="1" t="str">
        <f t="shared" ref="AG160" si="120">AG2</f>
        <v>DECATUR PLASTICS (1cav)</v>
      </c>
      <c r="AH160" s="1" t="str">
        <f t="shared" si="118"/>
        <v>DERBY FABRICATION SOLUTIONS</v>
      </c>
      <c r="AI160" s="1" t="str">
        <f t="shared" si="118"/>
        <v>DR. SCHNEIDER</v>
      </c>
      <c r="AJ160" s="1" t="str">
        <f t="shared" si="118"/>
        <v>EIMO</v>
      </c>
      <c r="AK160" s="1" t="str">
        <f t="shared" si="118"/>
        <v>EXHIBIT A (2cav)</v>
      </c>
      <c r="AL160" s="1" t="str">
        <f t="shared" ref="AL160" si="121">AL2</f>
        <v>EXHIBIT A (1cav)</v>
      </c>
      <c r="AM160" s="1" t="str">
        <f t="shared" si="118"/>
        <v>FLAIR PLASTICS</v>
      </c>
      <c r="AN160" s="1" t="str">
        <f t="shared" si="118"/>
        <v>FUJI COMPONENT PARTS</v>
      </c>
      <c r="AO160" s="1" t="str">
        <f t="shared" si="118"/>
        <v>FUJI COMPONENT PARTS</v>
      </c>
      <c r="AP160" s="1" t="str">
        <f t="shared" si="118"/>
        <v>GLOBAL</v>
      </c>
      <c r="AQ160" s="1" t="str">
        <f t="shared" si="118"/>
        <v>HB FULLER</v>
      </c>
      <c r="AR160" s="1" t="str">
        <f t="shared" si="118"/>
        <v>HERITAGE</v>
      </c>
      <c r="AS160" s="1" t="str">
        <f t="shared" si="118"/>
        <v>HR TECH</v>
      </c>
      <c r="AT160" s="1" t="str">
        <f t="shared" ref="AT160" si="122">AT2</f>
        <v>INOAC - NORTH AMERICA</v>
      </c>
      <c r="AU160" s="1" t="str">
        <f t="shared" si="118"/>
        <v>INOAC - WOODBRIDGE</v>
      </c>
      <c r="AV160" s="1" t="str">
        <f t="shared" si="118"/>
        <v>IWATA BOLT</v>
      </c>
      <c r="AW160" s="1" t="str">
        <f t="shared" si="118"/>
        <v>LIOCHEM</v>
      </c>
      <c r="AX160" s="1" t="str">
        <f t="shared" si="118"/>
        <v>MARUBENI</v>
      </c>
      <c r="AY160" s="1" t="str">
        <f t="shared" si="118"/>
        <v>MITSUBISHI</v>
      </c>
      <c r="AZ160" s="1" t="str">
        <f t="shared" si="118"/>
        <v>MOLTEN CORP</v>
      </c>
      <c r="BA160" s="1" t="str">
        <f>BA2</f>
        <v>MORIDEN (VA)</v>
      </c>
      <c r="BB160" s="1" t="str">
        <f>BB2</f>
        <v>MORIDEN (non VA)</v>
      </c>
      <c r="BC160" s="1" t="str">
        <f t="shared" si="118"/>
        <v>MORIMURA</v>
      </c>
      <c r="BD160" s="1" t="str">
        <f t="shared" si="118"/>
        <v>MYTEX</v>
      </c>
      <c r="BE160" s="1" t="str">
        <f t="shared" si="118"/>
        <v>MYTEX</v>
      </c>
      <c r="BF160" s="1" t="str">
        <f t="shared" si="118"/>
        <v>NAGASE</v>
      </c>
      <c r="BG160" s="1" t="str">
        <f t="shared" si="118"/>
        <v>NIFCO</v>
      </c>
      <c r="BH160" s="1" t="str">
        <f t="shared" si="118"/>
        <v>NIPPON STEEL PIPE OF AMERICA</v>
      </c>
      <c r="BI160" s="1" t="str">
        <f t="shared" si="118"/>
        <v>NITTO DENKO - OHIO</v>
      </c>
      <c r="BJ160" s="1" t="str">
        <f t="shared" si="118"/>
        <v>OKAMOTO</v>
      </c>
      <c r="BK160" s="1" t="str">
        <f t="shared" si="118"/>
        <v>PAR 4</v>
      </c>
      <c r="BL160" s="1" t="str">
        <f t="shared" si="118"/>
        <v>PCCS</v>
      </c>
      <c r="BM160" s="1" t="str">
        <f t="shared" si="118"/>
        <v>PPG</v>
      </c>
      <c r="BN160" s="1" t="str">
        <f t="shared" si="118"/>
        <v>PSC FABRICATING</v>
      </c>
      <c r="BO160" s="1" t="str">
        <f t="shared" si="118"/>
        <v>PSI MOLDED PLASTICS</v>
      </c>
      <c r="BP160" s="1" t="str">
        <f t="shared" si="118"/>
        <v>RED SPOT</v>
      </c>
      <c r="BQ160" s="1" t="str">
        <f t="shared" si="118"/>
        <v>SANAC</v>
      </c>
      <c r="BR160" s="1" t="str">
        <f t="shared" si="118"/>
        <v>SANKO GOSEI</v>
      </c>
      <c r="BS160" s="1" t="str">
        <f t="shared" si="118"/>
        <v>SHAWMUT</v>
      </c>
      <c r="BT160" s="1" t="str">
        <f t="shared" si="118"/>
        <v>SHIGERU</v>
      </c>
      <c r="BU160" s="1" t="str">
        <f t="shared" si="118"/>
        <v>SONOCO</v>
      </c>
      <c r="BV160" s="1" t="str">
        <f t="shared" si="118"/>
        <v>STEPHEN GOULD</v>
      </c>
      <c r="BW160" s="1" t="str">
        <f t="shared" si="118"/>
        <v>SUMIKA POLYMERS</v>
      </c>
      <c r="BX160" s="1" t="str">
        <f t="shared" si="118"/>
        <v>SUNSTAR</v>
      </c>
      <c r="BY160" s="1" t="str">
        <f t="shared" si="118"/>
        <v>TE CONNECTIVITY</v>
      </c>
      <c r="BZ160" s="1" t="str">
        <f t="shared" si="118"/>
        <v>TESA TAPE</v>
      </c>
      <c r="CA160" s="1" t="str">
        <f t="shared" si="118"/>
        <v>TOKYO ZAIRYO</v>
      </c>
      <c r="CB160" s="1" t="str">
        <f t="shared" si="118"/>
        <v>U.S. PAINT</v>
      </c>
      <c r="CC160" s="1" t="str">
        <f t="shared" si="118"/>
        <v>UNIQUE FABRICATING (PRESCOTECH)</v>
      </c>
      <c r="CD160" s="1" t="str">
        <f t="shared" si="118"/>
        <v>UNIQUE-INTASCO</v>
      </c>
      <c r="CE160" s="1" t="str">
        <f t="shared" ref="CE160" si="123">CE2</f>
        <v>WABASH (2cav)</v>
      </c>
      <c r="CF160" s="1" t="str">
        <f t="shared" si="118"/>
        <v>WABASH (1cav)</v>
      </c>
      <c r="CG160" s="1" t="str">
        <f t="shared" si="118"/>
        <v>EXCELL (solid only, 2cav)</v>
      </c>
      <c r="CH160" s="1" t="str">
        <f t="shared" ref="CH160:CJ160" si="124">CH2</f>
        <v>EXCELL (solid only, 1cav)</v>
      </c>
      <c r="CI160" s="1" t="str">
        <f t="shared" ref="CI160" si="125">CI2</f>
        <v>KNP (foam)</v>
      </c>
      <c r="CJ160" s="1" t="str">
        <f t="shared" si="124"/>
        <v>KNP (solid)</v>
      </c>
      <c r="CK160" s="1" t="str">
        <f t="shared" ref="CK160:CM160" si="126">CK2</f>
        <v>JAEGER-UNITEK</v>
      </c>
      <c r="CL160" s="1" t="str">
        <f t="shared" ref="CL160" si="127">CL2</f>
        <v>TAKUMI</v>
      </c>
      <c r="CM160" s="1" t="str">
        <f t="shared" si="126"/>
        <v>SEKISUI</v>
      </c>
    </row>
    <row r="161" spans="2:91">
      <c r="U161" s="1" t="s">
        <v>455</v>
      </c>
      <c r="W161" s="1" t="str">
        <f t="shared" ref="W161:BF161" si="128">W1</f>
        <v>Julia</v>
      </c>
      <c r="X161" s="1" t="str">
        <f t="shared" si="128"/>
        <v>Julia</v>
      </c>
      <c r="Y161" s="1" t="str">
        <f t="shared" si="128"/>
        <v>Terry</v>
      </c>
      <c r="Z161" s="1" t="str">
        <f t="shared" si="128"/>
        <v>Julia</v>
      </c>
      <c r="AA161" s="1" t="str">
        <f t="shared" si="128"/>
        <v>Julia</v>
      </c>
      <c r="AB161" s="1" t="str">
        <f t="shared" si="128"/>
        <v>Julia</v>
      </c>
      <c r="AC161" s="1" t="str">
        <f t="shared" si="128"/>
        <v>Terry</v>
      </c>
      <c r="AD161" s="1" t="str">
        <f t="shared" si="128"/>
        <v>Terry</v>
      </c>
      <c r="AE161" s="1" t="str">
        <f t="shared" ref="AE161" si="129">AE1</f>
        <v>Terry</v>
      </c>
      <c r="AF161" s="1" t="str">
        <f t="shared" si="128"/>
        <v>June</v>
      </c>
      <c r="AG161" s="1" t="str">
        <f t="shared" ref="AG161" si="130">AG1</f>
        <v>June</v>
      </c>
      <c r="AH161" s="1" t="str">
        <f t="shared" si="128"/>
        <v>Julia</v>
      </c>
      <c r="AI161" s="1" t="str">
        <f t="shared" si="128"/>
        <v>June</v>
      </c>
      <c r="AJ161" s="1" t="str">
        <f t="shared" si="128"/>
        <v>Terry</v>
      </c>
      <c r="AK161" s="1" t="str">
        <f t="shared" si="128"/>
        <v>Terry</v>
      </c>
      <c r="AL161" s="1" t="str">
        <f t="shared" ref="AL161" si="131">AL1</f>
        <v>Terry</v>
      </c>
      <c r="AM161" s="1" t="str">
        <f t="shared" si="128"/>
        <v>Terry</v>
      </c>
      <c r="AN161" s="1" t="str">
        <f t="shared" si="128"/>
        <v>June</v>
      </c>
      <c r="AO161" s="1" t="str">
        <f t="shared" si="128"/>
        <v>Julia</v>
      </c>
      <c r="AP161" s="1" t="str">
        <f t="shared" si="128"/>
        <v>Terry</v>
      </c>
      <c r="AQ161" s="1" t="str">
        <f t="shared" si="128"/>
        <v>Julia</v>
      </c>
      <c r="AR161" s="1" t="str">
        <f t="shared" si="128"/>
        <v>June</v>
      </c>
      <c r="AS161" s="1" t="str">
        <f t="shared" si="128"/>
        <v>June</v>
      </c>
      <c r="AT161" s="1" t="str">
        <f t="shared" si="128"/>
        <v>Julia</v>
      </c>
      <c r="AU161" s="1" t="str">
        <f t="shared" si="128"/>
        <v>Julia</v>
      </c>
      <c r="AV161" s="1" t="str">
        <f t="shared" si="128"/>
        <v>June</v>
      </c>
      <c r="AW161" s="1" t="str">
        <f t="shared" si="128"/>
        <v>Julia</v>
      </c>
      <c r="AX161" s="1" t="str">
        <f t="shared" si="128"/>
        <v>June</v>
      </c>
      <c r="AY161" s="1" t="str">
        <f t="shared" si="128"/>
        <v>June</v>
      </c>
      <c r="AZ161" s="1" t="str">
        <f t="shared" si="128"/>
        <v>Terry</v>
      </c>
      <c r="BA161" s="1" t="str">
        <f t="shared" ref="BA161" si="132">BA1</f>
        <v>June</v>
      </c>
      <c r="BB161" s="1" t="str">
        <f t="shared" si="128"/>
        <v>June</v>
      </c>
      <c r="BC161" s="1" t="str">
        <f t="shared" si="128"/>
        <v>Terry</v>
      </c>
      <c r="BD161" s="1" t="str">
        <f t="shared" si="128"/>
        <v>Julia</v>
      </c>
      <c r="BE161" s="1" t="str">
        <f t="shared" si="128"/>
        <v>Terry</v>
      </c>
      <c r="BF161" s="1" t="str">
        <f t="shared" si="128"/>
        <v>Terry</v>
      </c>
      <c r="BG161" s="1" t="str">
        <f t="shared" ref="BG161:CM161" si="133">BG1</f>
        <v>June</v>
      </c>
      <c r="BH161" s="1" t="str">
        <f t="shared" si="133"/>
        <v>June</v>
      </c>
      <c r="BI161" s="1" t="str">
        <f t="shared" si="133"/>
        <v>Julia</v>
      </c>
      <c r="BJ161" s="1" t="str">
        <f t="shared" si="133"/>
        <v>Terry</v>
      </c>
      <c r="BK161" s="1" t="str">
        <f t="shared" si="133"/>
        <v>Terry</v>
      </c>
      <c r="BL161" s="1" t="str">
        <f t="shared" si="133"/>
        <v>Terry</v>
      </c>
      <c r="BM161" s="1" t="str">
        <f t="shared" si="133"/>
        <v>Julia</v>
      </c>
      <c r="BN161" s="1" t="str">
        <f t="shared" si="133"/>
        <v>Julia</v>
      </c>
      <c r="BO161" s="1" t="str">
        <f t="shared" si="133"/>
        <v>June</v>
      </c>
      <c r="BP161" s="1" t="str">
        <f t="shared" si="133"/>
        <v>Julia</v>
      </c>
      <c r="BQ161" s="1" t="str">
        <f t="shared" si="133"/>
        <v>June</v>
      </c>
      <c r="BR161" s="1" t="str">
        <f t="shared" si="133"/>
        <v>Terry</v>
      </c>
      <c r="BS161" s="1" t="str">
        <f t="shared" si="133"/>
        <v>June</v>
      </c>
      <c r="BT161" s="1">
        <f t="shared" si="133"/>
        <v>0</v>
      </c>
      <c r="BU161" s="1" t="str">
        <f t="shared" si="133"/>
        <v>Julia</v>
      </c>
      <c r="BV161" s="1" t="str">
        <f t="shared" si="133"/>
        <v>Julia</v>
      </c>
      <c r="BW161" s="1" t="str">
        <f t="shared" si="133"/>
        <v>Terry</v>
      </c>
      <c r="BX161" s="1" t="str">
        <f t="shared" si="133"/>
        <v>Julia</v>
      </c>
      <c r="BY161" s="1" t="str">
        <f t="shared" si="133"/>
        <v>June</v>
      </c>
      <c r="BZ161" s="1" t="str">
        <f t="shared" si="133"/>
        <v>Julia</v>
      </c>
      <c r="CA161" s="1" t="str">
        <f t="shared" si="133"/>
        <v>June</v>
      </c>
      <c r="CB161" s="1" t="str">
        <f t="shared" si="133"/>
        <v>Julia</v>
      </c>
      <c r="CC161" s="1" t="str">
        <f t="shared" si="133"/>
        <v>Julia</v>
      </c>
      <c r="CD161" s="1" t="str">
        <f t="shared" si="133"/>
        <v>Julia</v>
      </c>
      <c r="CE161" s="1" t="str">
        <f t="shared" ref="CE161" si="134">CE1</f>
        <v>Terry</v>
      </c>
      <c r="CF161" s="1" t="str">
        <f t="shared" si="133"/>
        <v>Terry</v>
      </c>
      <c r="CG161" s="1" t="str">
        <f t="shared" ref="CG161" si="135">CG1</f>
        <v>Terry</v>
      </c>
      <c r="CH161" s="1" t="str">
        <f t="shared" si="133"/>
        <v>Terry</v>
      </c>
      <c r="CI161" s="1" t="str">
        <f t="shared" ref="CI161" si="136">CI1</f>
        <v>Terry</v>
      </c>
      <c r="CJ161" s="1" t="str">
        <f t="shared" si="133"/>
        <v>Terry</v>
      </c>
      <c r="CK161" s="1" t="str">
        <f t="shared" ref="CK161:CL161" si="137">CK1</f>
        <v>June</v>
      </c>
      <c r="CL161" s="1" t="str">
        <f t="shared" si="137"/>
        <v>June</v>
      </c>
      <c r="CM161" s="1" t="str">
        <f t="shared" si="133"/>
        <v>Julia</v>
      </c>
    </row>
    <row r="162" spans="2:91">
      <c r="U162" s="1" t="s">
        <v>456</v>
      </c>
      <c r="V162" s="1" t="s">
        <v>429</v>
      </c>
      <c r="W162" s="1" cm="1">
        <f t="array" aca="1" ref="W162" ca="1">_xlfn.IFS(W154=0,-1,(W156+W157)=W158,0,W3="",NETWORKDAYS(MIN(W4:W153),TODAY()),TRUE,NETWORKDAYS(W3,TODAY()))</f>
        <v>0</v>
      </c>
      <c r="X162" s="1" cm="1">
        <f t="array" aca="1" ref="X162" ca="1">_xlfn.IFS(X154=0,-1,(X156+X157)=X158,0,X3="",NETWORKDAYS(MIN(X4:X153),TODAY()),TRUE,NETWORKDAYS(X3,TODAY()))</f>
        <v>-1</v>
      </c>
      <c r="Y162" s="1" cm="1">
        <f t="array" aca="1" ref="Y162" ca="1">_xlfn.IFS(Y154=0,-1,(Y156+Y157)=Y158,0,Y3="",NETWORKDAYS(MIN(Y4:Y153),TODAY()),TRUE,NETWORKDAYS(Y3,TODAY()))</f>
        <v>-1</v>
      </c>
      <c r="Z162" s="1" cm="1">
        <f t="array" aca="1" ref="Z162" ca="1">_xlfn.IFS(Z154=0,-1,(Z156+Z157)=Z158,0,Z3="",NETWORKDAYS(MIN(Z4:Z153),TODAY()),TRUE,NETWORKDAYS(Z3,TODAY()))</f>
        <v>-1</v>
      </c>
      <c r="AA162" s="1" cm="1">
        <f t="array" aca="1" ref="AA162" ca="1">_xlfn.IFS(AA154=0,-1,(AA156+AA157)=AA158,0,AA3="",NETWORKDAYS(MIN(AA4:AA153),TODAY()),TRUE,NETWORKDAYS(AA3,TODAY()))</f>
        <v>-1</v>
      </c>
      <c r="AB162" s="1" cm="1">
        <f t="array" aca="1" ref="AB162" ca="1">_xlfn.IFS(AB154=0,-1,(AB156+AB157)=AB158,0,AB3="",NETWORKDAYS(MIN(AB4:AB153),TODAY()),TRUE,NETWORKDAYS(AB3,TODAY()))</f>
        <v>-1</v>
      </c>
      <c r="AC162" s="1" cm="1">
        <f t="array" aca="1" ref="AC162" ca="1">_xlfn.IFS(AC154=0,-1,(AC156+AC157)=AC158,0,AC3="",NETWORKDAYS(MIN(AC4:AC153),TODAY()),TRUE,NETWORKDAYS(AC3,TODAY()))</f>
        <v>-1</v>
      </c>
      <c r="AD162" s="1" cm="1">
        <f t="array" aca="1" ref="AD162" ca="1">_xlfn.IFS(AD154=0,-1,(AD156+AD157)=AD158,0,AD3="",NETWORKDAYS(MIN(AD4:AD153),TODAY()),TRUE,NETWORKDAYS(AD3,TODAY()))</f>
        <v>0</v>
      </c>
      <c r="AE162" s="1" cm="1">
        <f t="array" aca="1" ref="AE162" ca="1">_xlfn.IFS(AE154=0,-1,(AE156+AE157)=AE158,0,AE3="",NETWORKDAYS(MIN(AE4:AE153),TODAY()),TRUE,NETWORKDAYS(AE3,TODAY()))</f>
        <v>0</v>
      </c>
      <c r="AF162" s="1" cm="1">
        <f t="array" aca="1" ref="AF162" ca="1">_xlfn.IFS(AF154=0,-1,(AF156+AF157)=AF158,0,AF3="",NETWORKDAYS(MIN(AF4:AF153),TODAY()),TRUE,NETWORKDAYS(AF3,TODAY()))</f>
        <v>12</v>
      </c>
      <c r="AG162" s="1" cm="1">
        <f t="array" aca="1" ref="AG162" ca="1">_xlfn.IFS(AG154=0,-1,(AG156+AG157)=AG158,0,AG3="",NETWORKDAYS(MIN(AG4:AG153),TODAY()),TRUE,NETWORKDAYS(AG3,TODAY()))</f>
        <v>12</v>
      </c>
      <c r="AH162" s="1" cm="1">
        <f t="array" aca="1" ref="AH162" ca="1">_xlfn.IFS(AH154=0,-1,(AH156+AH157)=AH158,0,AH3="",NETWORKDAYS(MIN(AH4:AH153),TODAY()),TRUE,NETWORKDAYS(AH3,TODAY()))</f>
        <v>8</v>
      </c>
      <c r="AI162" s="1" cm="1">
        <f t="array" aca="1" ref="AI162" ca="1">_xlfn.IFS(AI154=0,-1,(AI156+AI157)=AI158,0,AI3="",NETWORKDAYS(MIN(AI4:AI153),TODAY()),TRUE,NETWORKDAYS(AI3,TODAY()))</f>
        <v>-1</v>
      </c>
      <c r="AJ162" s="1" cm="1">
        <f t="array" aca="1" ref="AJ162" ca="1">_xlfn.IFS(AJ154=0,-1,(AJ156+AJ157)=AJ158,0,AJ3="",NETWORKDAYS(MIN(AJ4:AJ153),TODAY()),TRUE,NETWORKDAYS(AJ3,TODAY()))</f>
        <v>-1</v>
      </c>
      <c r="AK162" s="1" cm="1">
        <f t="array" aca="1" ref="AK162" ca="1">_xlfn.IFS(AK154=0,-1,(AK156+AK157)=AK158,0,AK3="",NETWORKDAYS(MIN(AK4:AK153),TODAY()),TRUE,NETWORKDAYS(AK3,TODAY()))</f>
        <v>0</v>
      </c>
      <c r="AL162" s="1" cm="1">
        <f t="array" aca="1" ref="AL162" ca="1">_xlfn.IFS(AL154=0,-1,(AL156+AL157)=AL158,0,AL3="",NETWORKDAYS(MIN(AL4:AL153),TODAY()),TRUE,NETWORKDAYS(AL3,TODAY()))</f>
        <v>0</v>
      </c>
      <c r="AM162" s="1" cm="1">
        <f t="array" aca="1" ref="AM162" ca="1">_xlfn.IFS(AM154=0,-1,(AM156+AM157)=AM158,0,AM3="",NETWORKDAYS(MIN(AM4:AM153),TODAY()),TRUE,NETWORKDAYS(AM3,TODAY()))</f>
        <v>6</v>
      </c>
      <c r="AN162" s="1" cm="1">
        <f t="array" aca="1" ref="AN162" ca="1">_xlfn.IFS(AN154=0,-1,(AN156+AN157)=AN158,0,AN3="",NETWORKDAYS(MIN(AN4:AN153),TODAY()),TRUE,NETWORKDAYS(AN3,TODAY()))</f>
        <v>-1</v>
      </c>
      <c r="AO162" s="1" cm="1">
        <f t="array" aca="1" ref="AO162" ca="1">_xlfn.IFS(AO154=0,-1,(AO156+AO157)=AO158,0,AO3="",NETWORKDAYS(MIN(AO4:AO153),TODAY()),TRUE,NETWORKDAYS(AO3,TODAY()))</f>
        <v>20</v>
      </c>
      <c r="AP162" s="1" cm="1">
        <f t="array" aca="1" ref="AP162" ca="1">_xlfn.IFS(AP154=0,-1,(AP156+AP157)=AP158,0,AP3="",NETWORKDAYS(MIN(AP4:AP153),TODAY()),TRUE,NETWORKDAYS(AP3,TODAY()))</f>
        <v>21</v>
      </c>
      <c r="AQ162" s="1" cm="1">
        <f t="array" aca="1" ref="AQ162" ca="1">_xlfn.IFS(AQ154=0,-1,(AQ156+AQ157)=AQ158,0,AQ3="",NETWORKDAYS(MIN(AQ4:AQ153),TODAY()),TRUE,NETWORKDAYS(AQ3,TODAY()))</f>
        <v>-1</v>
      </c>
      <c r="AR162" s="1" cm="1">
        <f t="array" aca="1" ref="AR162" ca="1">_xlfn.IFS(AR154=0,-1,(AR156+AR157)=AR158,0,AR3="",NETWORKDAYS(MIN(AR4:AR153),TODAY()),TRUE,NETWORKDAYS(AR3,TODAY()))</f>
        <v>20</v>
      </c>
      <c r="AS162" s="1" cm="1">
        <f t="array" aca="1" ref="AS162" ca="1">_xlfn.IFS(AS154=0,-1,(AS156+AS157)=AS158,0,AS3="",NETWORKDAYS(MIN(AS4:AS153),TODAY()),TRUE,NETWORKDAYS(AS3,TODAY()))</f>
        <v>-1</v>
      </c>
      <c r="AT162" s="1" cm="1">
        <f t="array" aca="1" ref="AT162" ca="1">_xlfn.IFS(AT154=0,-1,(AT156+AT157)=AT158,0,AT3="",NETWORKDAYS(MIN(AT4:AT153),TODAY()),TRUE,NETWORKDAYS(AT3,TODAY()))</f>
        <v>0</v>
      </c>
      <c r="AU162" s="1" cm="1">
        <f t="array" aca="1" ref="AU162" ca="1">_xlfn.IFS(AU154=0,-1,(AU156+AU157)=AU158,0,AU3="",NETWORKDAYS(MIN(AU4:AU153),TODAY()),TRUE,NETWORKDAYS(AU3,TODAY()))</f>
        <v>0</v>
      </c>
      <c r="AV162" s="1" cm="1">
        <f t="array" aca="1" ref="AV162" ca="1">_xlfn.IFS(AV154=0,-1,(AV156+AV157)=AV158,0,AV3="",NETWORKDAYS(MIN(AV4:AV153),TODAY()),TRUE,NETWORKDAYS(AV3,TODAY()))</f>
        <v>-1</v>
      </c>
      <c r="AW162" s="1" cm="1">
        <f t="array" aca="1" ref="AW162" ca="1">_xlfn.IFS(AW154=0,-1,(AW156+AW157)=AW158,0,AW3="",NETWORKDAYS(MIN(AW4:AW153),TODAY()),TRUE,NETWORKDAYS(AW3,TODAY()))</f>
        <v>-1</v>
      </c>
      <c r="AX162" s="1" cm="1">
        <f t="array" aca="1" ref="AX162" ca="1">_xlfn.IFS(AX154=0,-1,(AX156+AX157)=AX158,0,AX3="",NETWORKDAYS(MIN(AX4:AX153),TODAY()),TRUE,NETWORKDAYS(AX3,TODAY()))</f>
        <v>-1</v>
      </c>
      <c r="AY162" s="1" cm="1">
        <f t="array" aca="1" ref="AY162" ca="1">_xlfn.IFS(AY154=0,-1,(AY156+AY157)=AY158,0,AY3="",NETWORKDAYS(MIN(AY4:AY153),TODAY()),TRUE,NETWORKDAYS(AY3,TODAY()))</f>
        <v>-1</v>
      </c>
      <c r="AZ162" s="1" cm="1">
        <f t="array" aca="1" ref="AZ162" ca="1">_xlfn.IFS(AZ154=0,-1,(AZ156+AZ157)=AZ158,0,AZ3="",NETWORKDAYS(MIN(AZ4:AZ153),TODAY()),TRUE,NETWORKDAYS(AZ3,TODAY()))</f>
        <v>-1</v>
      </c>
      <c r="BA162" s="1" cm="1">
        <f t="array" aca="1" ref="BA162" ca="1">_xlfn.IFS(BA154=0,-1,(BA156+BA157)=BA158,0,BA3="",NETWORKDAYS(MIN(BA4:BA153),TODAY()),TRUE,NETWORKDAYS(BA3,TODAY()))</f>
        <v>0</v>
      </c>
      <c r="BB162" s="1" cm="1">
        <f t="array" aca="1" ref="BB162" ca="1">_xlfn.IFS(BB154=0,-1,(BB156+BB157)=BB158,0,BB3="",NETWORKDAYS(MIN(BB4:BB153),TODAY()),TRUE,NETWORKDAYS(BB3,TODAY()))</f>
        <v>0</v>
      </c>
      <c r="BC162" s="1" cm="1">
        <f t="array" aca="1" ref="BC162" ca="1">_xlfn.IFS(BC154=0,-1,(BC156+BC157)=BC158,0,BC3="",NETWORKDAYS(MIN(BC4:BC153),TODAY()),TRUE,NETWORKDAYS(BC3,TODAY()))</f>
        <v>-1</v>
      </c>
      <c r="BD162" s="1" cm="1">
        <f t="array" aca="1" ref="BD162" ca="1">_xlfn.IFS(BD154=0,-1,(BD156+BD157)=BD158,0,BD3="",NETWORKDAYS(MIN(BD4:BD153),TODAY()),TRUE,NETWORKDAYS(BD3,TODAY()))</f>
        <v>-1</v>
      </c>
      <c r="BE162" s="1" cm="1">
        <f t="array" aca="1" ref="BE162" ca="1">_xlfn.IFS(BE154=0,-1,(BE156+BE157)=BE158,0,BE3="",NETWORKDAYS(MIN(BE4:BE153),TODAY()),TRUE,NETWORKDAYS(BE3,TODAY()))</f>
        <v>-1</v>
      </c>
      <c r="BF162" s="1" cm="1">
        <f t="array" aca="1" ref="BF162" ca="1">_xlfn.IFS(BF154=0,-1,(BF156+BF157)=BF158,0,BF3="",NETWORKDAYS(MIN(BF4:BF153),TODAY()),TRUE,NETWORKDAYS(BF3,TODAY()))</f>
        <v>-1</v>
      </c>
      <c r="BG162" s="1" cm="1">
        <f t="array" aca="1" ref="BG162" ca="1">_xlfn.IFS(BG154=0,-1,(BG156+BG157)=BG158,0,BG3="",NETWORKDAYS(MIN(BG4:BG153),TODAY()),TRUE,NETWORKDAYS(BG3,TODAY()))</f>
        <v>0</v>
      </c>
      <c r="BH162" s="1" cm="1">
        <f t="array" aca="1" ref="BH162" ca="1">_xlfn.IFS(BH154=0,-1,(BH156+BH157)=BH158,0,BH3="",NETWORKDAYS(MIN(BH4:BH153),TODAY()),TRUE,NETWORKDAYS(BH3,TODAY()))</f>
        <v>-1</v>
      </c>
      <c r="BI162" s="1" cm="1">
        <f t="array" aca="1" ref="BI162" ca="1">_xlfn.IFS(BI154=0,-1,(BI156+BI157)=BI158,0,BI3="",NETWORKDAYS(MIN(BI4:BI153),TODAY()),TRUE,NETWORKDAYS(BI3,TODAY()))</f>
        <v>22</v>
      </c>
      <c r="BJ162" s="1" cm="1">
        <f t="array" aca="1" ref="BJ162" ca="1">_xlfn.IFS(BJ154=0,-1,(BJ156+BJ157)=BJ158,0,BJ3="",NETWORKDAYS(MIN(BJ4:BJ153),TODAY()),TRUE,NETWORKDAYS(BJ3,TODAY()))</f>
        <v>-1</v>
      </c>
      <c r="BK162" s="1" cm="1">
        <f t="array" aca="1" ref="BK162" ca="1">_xlfn.IFS(BK154=0,-1,(BK156+BK157)=BK158,0,BK3="",NETWORKDAYS(MIN(BK4:BK153),TODAY()),TRUE,NETWORKDAYS(BK3,TODAY()))</f>
        <v>8</v>
      </c>
      <c r="BL162" s="1" cm="1">
        <f t="array" aca="1" ref="BL162" ca="1">_xlfn.IFS(BL154=0,-1,(BL156+BL157)=BL158,0,BL3="",NETWORKDAYS(MIN(BL4:BL153),TODAY()),TRUE,NETWORKDAYS(BL3,TODAY()))</f>
        <v>-1</v>
      </c>
      <c r="BM162" s="1" cm="1">
        <f t="array" aca="1" ref="BM162" ca="1">_xlfn.IFS(BM154=0,-1,(BM156+BM157)=BM158,0,BM3="",NETWORKDAYS(MIN(BM4:BM153),TODAY()),TRUE,NETWORKDAYS(BM3,TODAY()))</f>
        <v>-1</v>
      </c>
      <c r="BN162" s="1" cm="1">
        <f t="array" aca="1" ref="BN162" ca="1">_xlfn.IFS(BN154=0,-1,(BN156+BN157)=BN158,0,BN3="",NETWORKDAYS(MIN(BN4:BN153),TODAY()),TRUE,NETWORKDAYS(BN3,TODAY()))</f>
        <v>-1</v>
      </c>
      <c r="BO162" s="1" cm="1">
        <f t="array" aca="1" ref="BO162" ca="1">_xlfn.IFS(BO154=0,-1,(BO156+BO157)=BO158,0,BO3="",NETWORKDAYS(MIN(BO4:BO153),TODAY()),TRUE,NETWORKDAYS(BO3,TODAY()))</f>
        <v>2</v>
      </c>
      <c r="BP162" s="1" cm="1">
        <f t="array" aca="1" ref="BP162" ca="1">_xlfn.IFS(BP154=0,-1,(BP156+BP157)=BP158,0,BP3="",NETWORKDAYS(MIN(BP4:BP153),TODAY()),TRUE,NETWORKDAYS(BP3,TODAY()))</f>
        <v>-1</v>
      </c>
      <c r="BQ162" s="1" cm="1">
        <f t="array" aca="1" ref="BQ162" ca="1">_xlfn.IFS(BQ154=0,-1,(BQ156+BQ157)=BQ158,0,BQ3="",NETWORKDAYS(MIN(BQ4:BQ153),TODAY()),TRUE,NETWORKDAYS(BQ3,TODAY()))</f>
        <v>-1</v>
      </c>
      <c r="BR162" s="1" cm="1">
        <f t="array" aca="1" ref="BR162" ca="1">_xlfn.IFS(BR154=0,-1,(BR156+BR157)=BR158,0,BR3="",NETWORKDAYS(MIN(BR4:BR153),TODAY()),TRUE,NETWORKDAYS(BR3,TODAY()))</f>
        <v>-1</v>
      </c>
      <c r="BS162" s="1" cm="1">
        <f t="array" aca="1" ref="BS162" ca="1">_xlfn.IFS(BS154=0,-1,(BS156+BS157)=BS158,0,BS3="",NETWORKDAYS(MIN(BS4:BS153),TODAY()),TRUE,NETWORKDAYS(BS3,TODAY()))</f>
        <v>-1</v>
      </c>
      <c r="BT162" s="1" cm="1">
        <f t="array" aca="1" ref="BT162" ca="1">_xlfn.IFS(BT154=0,-1,(BT156+BT157)=BT158,0,BT3="",NETWORKDAYS(MIN(BT4:BT153),TODAY()),TRUE,NETWORKDAYS(BT3,TODAY()))</f>
        <v>-1</v>
      </c>
      <c r="BU162" s="1" cm="1">
        <f t="array" aca="1" ref="BU162" ca="1">_xlfn.IFS(BU154=0,-1,(BU156+BU157)=BU158,0,BU3="",NETWORKDAYS(MIN(BU4:BU153),TODAY()),TRUE,NETWORKDAYS(BU3,TODAY()))</f>
        <v>-1</v>
      </c>
      <c r="BV162" s="1" cm="1">
        <f t="array" aca="1" ref="BV162" ca="1">_xlfn.IFS(BV154=0,-1,(BV156+BV157)=BV158,0,BV3="",NETWORKDAYS(MIN(BV4:BV153),TODAY()),TRUE,NETWORKDAYS(BV3,TODAY()))</f>
        <v>-1</v>
      </c>
      <c r="BW162" s="1" cm="1">
        <f t="array" aca="1" ref="BW162" ca="1">_xlfn.IFS(BW154=0,-1,(BW156+BW157)=BW158,0,BW3="",NETWORKDAYS(MIN(BW4:BW153),TODAY()),TRUE,NETWORKDAYS(BW3,TODAY()))</f>
        <v>-1</v>
      </c>
      <c r="BX162" s="1" cm="1">
        <f t="array" aca="1" ref="BX162" ca="1">_xlfn.IFS(BX154=0,-1,(BX156+BX157)=BX158,0,BX3="",NETWORKDAYS(MIN(BX4:BX153),TODAY()),TRUE,NETWORKDAYS(BX3,TODAY()))</f>
        <v>-1</v>
      </c>
      <c r="BY162" s="1" cm="1">
        <f t="array" aca="1" ref="BY162" ca="1">_xlfn.IFS(BY154=0,-1,(BY156+BY157)=BY158,0,BY3="",NETWORKDAYS(MIN(BY4:BY153),TODAY()),TRUE,NETWORKDAYS(BY3,TODAY()))</f>
        <v>-1</v>
      </c>
      <c r="BZ162" s="1" cm="1">
        <f t="array" aca="1" ref="BZ162" ca="1">_xlfn.IFS(BZ154=0,-1,(BZ156+BZ157)=BZ158,0,BZ3="",NETWORKDAYS(MIN(BZ4:BZ153),TODAY()),TRUE,NETWORKDAYS(BZ3,TODAY()))</f>
        <v>16</v>
      </c>
      <c r="CA162" s="1" cm="1">
        <f t="array" aca="1" ref="CA162" ca="1">_xlfn.IFS(CA154=0,-1,(CA156+CA157)=CA158,0,CA3="",NETWORKDAYS(MIN(CA4:CA153),TODAY()),TRUE,NETWORKDAYS(CA3,TODAY()))</f>
        <v>-1</v>
      </c>
      <c r="CB162" s="1" cm="1">
        <f t="array" aca="1" ref="CB162" ca="1">_xlfn.IFS(CB154=0,-1,(CB156+CB157)=CB158,0,CB3="",NETWORKDAYS(MIN(CB4:CB153),TODAY()),TRUE,NETWORKDAYS(CB3,TODAY()))</f>
        <v>-1</v>
      </c>
      <c r="CC162" s="1" cm="1">
        <f t="array" aca="1" ref="CC162" ca="1">_xlfn.IFS(CC154=0,-1,(CC156+CC157)=CC158,0,CC3="",NETWORKDAYS(MIN(CC4:CC153),TODAY()),TRUE,NETWORKDAYS(CC3,TODAY()))</f>
        <v>5</v>
      </c>
      <c r="CD162" s="1" cm="1">
        <f t="array" aca="1" ref="CD162" ca="1">_xlfn.IFS(CD154=0,-1,(CD156+CD157)=CD158,0,CD3="",NETWORKDAYS(MIN(CD4:CD153),TODAY()),TRUE,NETWORKDAYS(CD3,TODAY()))</f>
        <v>5</v>
      </c>
      <c r="CE162" s="1" cm="1">
        <f t="array" aca="1" ref="CE162" ca="1">_xlfn.IFS(CE154=0,-1,(CE156+CE157)=CE158,0,CE3="",NETWORKDAYS(MIN(CE4:CE153),TODAY()),TRUE,NETWORKDAYS(CE3,TODAY()))</f>
        <v>7</v>
      </c>
      <c r="CF162" s="1" cm="1">
        <f t="array" aca="1" ref="CF162" ca="1">_xlfn.IFS(CF154=0,-1,(CF156+CF157)=CF158,0,CF3="",NETWORKDAYS(MIN(CF4:CF153),TODAY()),TRUE,NETWORKDAYS(CF3,TODAY()))</f>
        <v>7</v>
      </c>
      <c r="CG162" s="1" cm="1">
        <f t="array" aca="1" ref="CG162" ca="1">_xlfn.IFS(CG154=0,-1,(CG156+CG157)=CG158,0,CG3="",NETWORKDAYS(MIN(CG4:CG153),TODAY()),TRUE,NETWORKDAYS(CG3,TODAY()))</f>
        <v>0</v>
      </c>
      <c r="CH162" s="1" cm="1">
        <f t="array" aca="1" ref="CH162" ca="1">_xlfn.IFS(CH154=0,-1,(CH156+CH157)=CH158,0,CH3="",NETWORKDAYS(MIN(CH4:CH153),TODAY()),TRUE,NETWORKDAYS(CH3,TODAY()))</f>
        <v>0</v>
      </c>
      <c r="CI162" s="1" cm="1">
        <f t="array" aca="1" ref="CI162" ca="1">_xlfn.IFS(CI154=0,-1,(CI156+CI157)=CI158,0,CI3="",NETWORKDAYS(MIN(CI4:CI153),TODAY()),TRUE,NETWORKDAYS(CI3,TODAY()))</f>
        <v>0</v>
      </c>
      <c r="CJ162" s="1" cm="1">
        <f t="array" aca="1" ref="CJ162" ca="1">_xlfn.IFS(CJ154=0,-1,(CJ156+CJ157)=CJ158,0,CJ3="",NETWORKDAYS(MIN(CJ4:CJ153),TODAY()),TRUE,NETWORKDAYS(CJ3,TODAY()))</f>
        <v>0</v>
      </c>
      <c r="CK162" s="1" cm="1">
        <f t="array" aca="1" ref="CK162" ca="1">_xlfn.IFS(CK154=0,-1,(CK156+CK157)=CK158,0,CK3="",NETWORKDAYS(MIN(CK4:CK153),TODAY()),TRUE,NETWORKDAYS(CK3,TODAY()))</f>
        <v>0</v>
      </c>
      <c r="CL162" s="1" cm="1">
        <f t="array" aca="1" ref="CL162" ca="1">_xlfn.IFS(CL154=0,-1,(CL156+CL157)=CL158,0,CL3="",NETWORKDAYS(MIN(CL4:CL153),TODAY()),TRUE,NETWORKDAYS(CL3,TODAY()))</f>
        <v>11</v>
      </c>
      <c r="CM162" s="1" cm="1">
        <f t="array" aca="1" ref="CM162" ca="1">_xlfn.IFS(CM154=0,-1,(CM156+CM157)=CM158,0,CM3="",NETWORKDAYS(MIN(CM4:CM153),TODAY()),TRUE,NETWORKDAYS(CM3,TODAY()))</f>
        <v>0</v>
      </c>
    </row>
    <row r="164" spans="2:91">
      <c r="U164" s="1" t="s">
        <v>438</v>
      </c>
      <c r="V164" s="1">
        <v>0.57999999999999996</v>
      </c>
    </row>
    <row r="165" spans="2:91">
      <c r="C165" s="1" t="str">
        <f t="shared" ref="C165:C166" si="138">U165</f>
        <v>Supplier Address</v>
      </c>
      <c r="U165" s="1" t="s">
        <v>586</v>
      </c>
      <c r="W165" s="1" t="s">
        <v>588</v>
      </c>
      <c r="AD165" s="1" t="s">
        <v>589</v>
      </c>
      <c r="AE165" s="1" t="s">
        <v>589</v>
      </c>
      <c r="AH165" s="1" t="s">
        <v>435</v>
      </c>
      <c r="AK165" s="1" t="s">
        <v>434</v>
      </c>
      <c r="AL165" s="1" t="s">
        <v>434</v>
      </c>
      <c r="AM165" s="1" t="s">
        <v>439</v>
      </c>
      <c r="AN165" s="1" t="s">
        <v>437</v>
      </c>
      <c r="AO165" s="1" t="s">
        <v>437</v>
      </c>
      <c r="AP165" s="1" t="s">
        <v>443</v>
      </c>
      <c r="AR165" s="1" t="s">
        <v>442</v>
      </c>
      <c r="AT165" s="1" t="s">
        <v>445</v>
      </c>
      <c r="AU165" s="1" t="s">
        <v>444</v>
      </c>
      <c r="BA165" s="1" t="s">
        <v>446</v>
      </c>
      <c r="BB165" s="1" t="s">
        <v>446</v>
      </c>
      <c r="BD165" s="1" t="s">
        <v>609</v>
      </c>
      <c r="BE165" s="1" t="s">
        <v>609</v>
      </c>
      <c r="BG165" s="1" t="s">
        <v>477</v>
      </c>
      <c r="BI165" s="1" t="s">
        <v>447</v>
      </c>
      <c r="BK165" s="1" t="s">
        <v>448</v>
      </c>
      <c r="BO165" s="1" t="s">
        <v>440</v>
      </c>
      <c r="BZ165" s="1" t="s">
        <v>449</v>
      </c>
      <c r="CC165" s="1" t="s">
        <v>450</v>
      </c>
      <c r="CE165" s="1" t="s">
        <v>441</v>
      </c>
      <c r="CF165" s="1" t="s">
        <v>441</v>
      </c>
      <c r="CG165" s="1" t="s">
        <v>451</v>
      </c>
      <c r="CH165" s="1" t="s">
        <v>451</v>
      </c>
      <c r="CI165" s="1" t="s">
        <v>452</v>
      </c>
      <c r="CJ165" s="1" t="s">
        <v>452</v>
      </c>
      <c r="CK165" s="1" t="s">
        <v>453</v>
      </c>
      <c r="CL165" s="1" t="s">
        <v>458</v>
      </c>
      <c r="CM165" s="1" t="s">
        <v>460</v>
      </c>
    </row>
    <row r="166" spans="2:91">
      <c r="C166" s="1" t="str">
        <f t="shared" si="138"/>
        <v>Mileage</v>
      </c>
      <c r="U166" s="1" t="s">
        <v>587</v>
      </c>
      <c r="W166" s="1">
        <v>334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208</v>
      </c>
      <c r="AE166" s="1">
        <v>208</v>
      </c>
      <c r="AF166" s="1">
        <v>107</v>
      </c>
      <c r="AG166" s="1">
        <v>107</v>
      </c>
      <c r="AH166" s="1">
        <v>157</v>
      </c>
      <c r="AI166" s="1">
        <v>0</v>
      </c>
      <c r="AJ166" s="1">
        <v>0</v>
      </c>
      <c r="AK166" s="1">
        <v>14</v>
      </c>
      <c r="AL166" s="1">
        <v>14</v>
      </c>
      <c r="AM166" s="1">
        <v>136</v>
      </c>
      <c r="AN166" s="1">
        <v>1</v>
      </c>
      <c r="AO166" s="1">
        <v>50</v>
      </c>
      <c r="AP166" s="1">
        <v>1</v>
      </c>
      <c r="AQ166" s="1">
        <v>1</v>
      </c>
      <c r="AR166" s="1">
        <v>34</v>
      </c>
      <c r="AS166" s="1">
        <v>1</v>
      </c>
      <c r="AT166" s="1">
        <v>358</v>
      </c>
      <c r="AU166" s="1">
        <v>224</v>
      </c>
      <c r="AV166" s="1">
        <v>1</v>
      </c>
      <c r="AW166" s="1">
        <v>1</v>
      </c>
      <c r="AX166" s="1">
        <v>1</v>
      </c>
      <c r="AY166" s="1">
        <v>1</v>
      </c>
      <c r="AZ166" s="1">
        <v>1</v>
      </c>
      <c r="BA166" s="1">
        <v>59</v>
      </c>
      <c r="BB166" s="1">
        <v>59</v>
      </c>
      <c r="BC166" s="1">
        <v>1</v>
      </c>
      <c r="BD166" s="1">
        <v>1</v>
      </c>
      <c r="BE166" s="1">
        <v>1</v>
      </c>
      <c r="BF166" s="1">
        <v>1</v>
      </c>
      <c r="BG166" s="1">
        <v>240</v>
      </c>
      <c r="BH166" s="1">
        <v>1</v>
      </c>
      <c r="BI166" s="1">
        <v>186</v>
      </c>
      <c r="BJ166" s="1">
        <v>1</v>
      </c>
      <c r="BK166" s="1">
        <v>207</v>
      </c>
      <c r="BL166" s="1">
        <v>1</v>
      </c>
      <c r="BM166" s="1">
        <v>1</v>
      </c>
      <c r="BN166" s="1">
        <v>1</v>
      </c>
      <c r="BO166" s="1">
        <v>175</v>
      </c>
      <c r="BP166" s="1">
        <v>1</v>
      </c>
      <c r="BQ166" s="1">
        <v>1</v>
      </c>
      <c r="BR166" s="1">
        <v>1</v>
      </c>
      <c r="BS166" s="1">
        <v>1</v>
      </c>
      <c r="BT166" s="1">
        <v>1</v>
      </c>
      <c r="BU166" s="1">
        <v>1</v>
      </c>
      <c r="BV166" s="1">
        <v>1</v>
      </c>
      <c r="BW166" s="1">
        <v>1</v>
      </c>
      <c r="BX166" s="1">
        <v>1</v>
      </c>
      <c r="BY166" s="1">
        <v>1</v>
      </c>
      <c r="BZ166" s="1">
        <v>341</v>
      </c>
      <c r="CA166" s="1">
        <v>1</v>
      </c>
      <c r="CB166" s="1">
        <v>1</v>
      </c>
      <c r="CC166" s="1">
        <v>156</v>
      </c>
      <c r="CD166" s="1">
        <v>1</v>
      </c>
      <c r="CE166" s="1">
        <v>137</v>
      </c>
      <c r="CF166" s="1">
        <v>137</v>
      </c>
      <c r="CG166" s="1">
        <v>99</v>
      </c>
      <c r="CH166" s="1">
        <v>99</v>
      </c>
      <c r="CI166" s="1">
        <v>75</v>
      </c>
      <c r="CJ166" s="1">
        <v>75</v>
      </c>
      <c r="CK166" s="1">
        <v>150</v>
      </c>
      <c r="CL166" s="1">
        <v>158</v>
      </c>
      <c r="CM166" s="1">
        <v>242</v>
      </c>
    </row>
    <row r="167" spans="2:91">
      <c r="D167" s="1" t="s">
        <v>549</v>
      </c>
      <c r="U167" s="97" t="s">
        <v>564</v>
      </c>
      <c r="V167" s="1" t="s">
        <v>548</v>
      </c>
    </row>
    <row r="168" spans="2:91">
      <c r="B168" s="47" t="s">
        <v>274</v>
      </c>
      <c r="C168" s="1" t="str" cm="1">
        <f t="array" ref="C168">INDEX(W$2:CM$2,1,_xlfn.XMATCH(D168,$W168:$CM168))</f>
        <v>CREATIVE LIQUID COATINGS (2cav)</v>
      </c>
      <c r="D168" s="81">
        <f>_xlfn.MINIFS(W168:CM168,W168:CM168,"&gt;0")</f>
        <v>2.1253087798615482</v>
      </c>
      <c r="W168" s="52" t="str" cm="1">
        <f t="array" ref="W168">IF(OR(W4="",W4="NO Q",W4="-"),"-",INDEX(Shipping!$U$3:$V$88,_xlfn.XMATCH(W$2,IF(Shipping!$D$3:$D$88="GC",Shipping!$A$3:$A$88),0),_xlfn.XMATCH($V$167,Shipping!$U$2:$V$2))/_xlfn.IFS($U$167=Shipping!$R90,Shipping!$R$95,$U$167=Shipping!$S$92,Shipping!$S93,$U$167=Shipping!$T$92,Shipping!$T93)+IF(W4&lt;DATE(2020,1,1),W4,-W4))</f>
        <v>-</v>
      </c>
      <c r="X168" s="52" t="str" cm="1">
        <f t="array" ref="X168">IF(OR(X4="",X4="NO Q",X4="-"),"-",INDEX(Shipping!$U$3:$V$88,_xlfn.XMATCH(X$2,IF(Shipping!$D$3:$D$88="GC",Shipping!$A$3:$A$88),0),_xlfn.XMATCH($V$167,Shipping!$U$2:$V$2))/_xlfn.IFS($U$167=Shipping!$R90,Shipping!$R$95,$U$167=Shipping!$S$92,Shipping!$S93,$U$167=Shipping!$T$92,Shipping!$T93)+IF(X4&lt;DATE(2020,1,1),X4,-X4))</f>
        <v>-</v>
      </c>
      <c r="Y168" s="52" t="str" cm="1">
        <f t="array" ref="Y168">IF(OR(Y4="",Y4="NO Q",Y4="-"),"-",INDEX(Shipping!$U$3:$V$88,_xlfn.XMATCH(Y$2,IF(Shipping!$D$3:$D$88="GC",Shipping!$A$3:$A$88),0),_xlfn.XMATCH($V$167,Shipping!$U$2:$V$2))/_xlfn.IFS($U$167=Shipping!$R90,Shipping!$R$95,$U$167=Shipping!$S$92,Shipping!$S93,$U$167=Shipping!$T$92,Shipping!$T93)+IF(Y4&lt;DATE(2020,1,1),Y4,-Y4))</f>
        <v>-</v>
      </c>
      <c r="Z168" s="52" t="str" cm="1">
        <f t="array" ref="Z168">IF(OR(Z4="",Z4="NO Q",Z4="-"),"-",INDEX(Shipping!$U$3:$V$88,_xlfn.XMATCH(Z$2,IF(Shipping!$D$3:$D$88="GC",Shipping!$A$3:$A$88),0),_xlfn.XMATCH($V$167,Shipping!$U$2:$V$2))/_xlfn.IFS($U$167=Shipping!$R90,Shipping!$R$95,$U$167=Shipping!$S$92,Shipping!$S93,$U$167=Shipping!$T$92,Shipping!$T93)+IF(Z4&lt;DATE(2020,1,1),Z4,-Z4))</f>
        <v>-</v>
      </c>
      <c r="AA168" s="52" t="str" cm="1">
        <f t="array" ref="AA168">IF(OR(AA4="",AA4="NO Q",AA4="-"),"-",INDEX(Shipping!$U$3:$V$88,_xlfn.XMATCH(AA$2,IF(Shipping!$D$3:$D$88="GC",Shipping!$A$3:$A$88),0),_xlfn.XMATCH($V$167,Shipping!$U$2:$V$2))/_xlfn.IFS($U$167=Shipping!$R90,Shipping!$R$95,$U$167=Shipping!$S$92,Shipping!$S93,$U$167=Shipping!$T$92,Shipping!$T93)+IF(AA4&lt;DATE(2020,1,1),AA4,-AA4))</f>
        <v>-</v>
      </c>
      <c r="AB168" s="52" t="str" cm="1">
        <f t="array" ref="AB168">IF(OR(AB4="",AB4="NO Q",AB4="-"),"-",INDEX(Shipping!$U$3:$V$88,_xlfn.XMATCH(AB$2,IF(Shipping!$D$3:$D$88="GC",Shipping!$A$3:$A$88),0),_xlfn.XMATCH($V$167,Shipping!$U$2:$V$2))/_xlfn.IFS($U$167=Shipping!$R90,Shipping!$R$95,$U$167=Shipping!$S$92,Shipping!$S93,$U$167=Shipping!$T$92,Shipping!$T93)+IF(AB4&lt;DATE(2020,1,1),AB4,-AB4))</f>
        <v>-</v>
      </c>
      <c r="AC168" s="52" t="str" cm="1">
        <f t="array" ref="AC168">IF(OR(AC4="",AC4="NO Q",AC4="-"),"-",INDEX(Shipping!$U$3:$V$88,_xlfn.XMATCH(AC$2,IF(Shipping!$D$3:$D$88="GC",Shipping!$A$3:$A$88),0),_xlfn.XMATCH($V$167,Shipping!$U$2:$V$2))/_xlfn.IFS($U$167=Shipping!$R90,Shipping!$R$95,$U$167=Shipping!$S$92,Shipping!$S93,$U$167=Shipping!$T$92,Shipping!$T93)+IF(AC4&lt;DATE(2020,1,1),AC4,-AC4))</f>
        <v>-</v>
      </c>
      <c r="AD168" s="52" cm="1">
        <f t="array" ref="AD168">IF(OR(AD4="",AD4="NO Q",AD4="-"),"-",INDEX(Shipping!$U$3:$V$88,_xlfn.XMATCH(AD$2,IF(Shipping!$D$3:$D$88="GC",Shipping!$A$3:$A$88),0),_xlfn.XMATCH($V$167,Shipping!$U$2:$V$2))/_xlfn.IFS($U$167=Shipping!$R90,Shipping!$R$95,$U$167=Shipping!$S$92,Shipping!$S93,$U$167=Shipping!$T$92,Shipping!$T93)+IF(AD4&lt;DATE(2020,1,1),AD4,-AD4))</f>
        <v>2.1253087798615482</v>
      </c>
      <c r="AE168" s="52" cm="1">
        <f t="array" ref="AE168">IF(OR(AE4="",AE4="NO Q",AE4="-"),"-",INDEX(Shipping!$U$3:$V$88,_xlfn.XMATCH(AE$2,IF(Shipping!$D$3:$D$88="GC",Shipping!$A$3:$A$88),0),_xlfn.XMATCH($V$167,Shipping!$U$2:$V$2))/_xlfn.IFS($U$167=Shipping!$R90,Shipping!$R$95,$U$167=Shipping!$S$92,Shipping!$S93,$U$167=Shipping!$T$92,Shipping!$T93)+IF(AE4&lt;DATE(2020,1,1),AE4,-AE4))</f>
        <v>2.509771446528215</v>
      </c>
      <c r="AF168" s="52" cm="1">
        <f t="array" ref="AF168">IF(OR(AF4="",AF4="NO Q",AF4="-"),"-",INDEX(Shipping!$U$3:$V$88,_xlfn.XMATCH(AF$2,IF(Shipping!$D$3:$D$88="GC",Shipping!$A$3:$A$88),0),_xlfn.XMATCH($V$167,Shipping!$U$2:$V$2))/_xlfn.IFS($U$167=Shipping!$R90,Shipping!$R$95,$U$167=Shipping!$S$92,Shipping!$S93,$U$167=Shipping!$T$92,Shipping!$T93)+IF(AF4&lt;DATE(2020,1,1),AF4,-AF4))</f>
        <v>-44032.898809523809</v>
      </c>
      <c r="AG168" s="52" cm="1">
        <f t="array" ref="AG168">IF(OR(AG4="",AG4="NO Q",AG4="-"),"-",INDEX(Shipping!$U$3:$V$88,_xlfn.XMATCH(AG$2,IF(Shipping!$D$3:$D$88="GC",Shipping!$A$3:$A$88),0),_xlfn.XMATCH($V$167,Shipping!$U$2:$V$2))/_xlfn.IFS($U$167=Shipping!$R90,Shipping!$R$95,$U$167=Shipping!$S$92,Shipping!$S93,$U$167=Shipping!$T$92,Shipping!$T93)+IF(AG4&lt;DATE(2020,1,1),AG4,-AG4))</f>
        <v>-44032.898809523809</v>
      </c>
      <c r="AH168" s="52" t="str" cm="1">
        <f t="array" ref="AH168">IF(OR(AH4="",AH4="NO Q",AH4="-"),"-",INDEX(Shipping!$U$3:$V$88,_xlfn.XMATCH(AH$2,IF(Shipping!$D$3:$D$88="GC",Shipping!$A$3:$A$88),0),_xlfn.XMATCH($V$167,Shipping!$U$2:$V$2))/_xlfn.IFS($U$167=Shipping!$R90,Shipping!$R$95,$U$167=Shipping!$S$92,Shipping!$S93,$U$167=Shipping!$T$92,Shipping!$T93)+IF(AH4&lt;DATE(2020,1,1),AH4,-AH4))</f>
        <v>-</v>
      </c>
      <c r="AI168" s="52" t="str" cm="1">
        <f t="array" ref="AI168">IF(OR(AI4="",AI4="NO Q",AI4="-"),"-",INDEX(Shipping!$U$3:$V$88,_xlfn.XMATCH(AI$2,IF(Shipping!$D$3:$D$88="GC",Shipping!$A$3:$A$88),0),_xlfn.XMATCH($V$167,Shipping!$U$2:$V$2))/_xlfn.IFS($U$167=Shipping!$R90,Shipping!$R$95,$U$167=Shipping!$S$92,Shipping!$S93,$U$167=Shipping!$T$92,Shipping!$T93)+IF(AI4&lt;DATE(2020,1,1),AI4,-AI4))</f>
        <v>-</v>
      </c>
      <c r="AJ168" s="52" t="str" cm="1">
        <f t="array" ref="AJ168">IF(OR(AJ4="",AJ4="NO Q",AJ4="-"),"-",INDEX(Shipping!$U$3:$V$88,_xlfn.XMATCH(AJ$2,IF(Shipping!$D$3:$D$88="GC",Shipping!$A$3:$A$88),0),_xlfn.XMATCH($V$167,Shipping!$U$2:$V$2))/_xlfn.IFS($U$167=Shipping!$R90,Shipping!$R$95,$U$167=Shipping!$S$92,Shipping!$S93,$U$167=Shipping!$T$92,Shipping!$T93)+IF(AJ4&lt;DATE(2020,1,1),AJ4,-AJ4))</f>
        <v>-</v>
      </c>
      <c r="AK168" s="52" t="str" cm="1">
        <f t="array" ref="AK168">IF(OR(AK4="",AK4="NO Q",AK4="-"),"-",INDEX(Shipping!$U$3:$V$88,_xlfn.XMATCH(AK$2,IF(Shipping!$D$3:$D$88="GC",Shipping!$A$3:$A$88),0),_xlfn.XMATCH($V$167,Shipping!$U$2:$V$2))/_xlfn.IFS($U$167=Shipping!$R90,Shipping!$R$95,$U$167=Shipping!$S$92,Shipping!$S93,$U$167=Shipping!$T$92,Shipping!$T93)+IF(AK4&lt;DATE(2020,1,1),AK4,-AK4))</f>
        <v>-</v>
      </c>
      <c r="AL168" s="52" t="str" cm="1">
        <f t="array" ref="AL168">IF(OR(AL4="",AL4="NO Q",AL4="-"),"-",INDEX(Shipping!$U$3:$V$88,_xlfn.XMATCH(AL$2,IF(Shipping!$D$3:$D$88="GC",Shipping!$A$3:$A$88),0),_xlfn.XMATCH($V$167,Shipping!$U$2:$V$2))/_xlfn.IFS($U$167=Shipping!$R90,Shipping!$R$95,$U$167=Shipping!$S$92,Shipping!$S93,$U$167=Shipping!$T$92,Shipping!$T93)+IF(AL4&lt;DATE(2020,1,1),AL4,-AL4))</f>
        <v>-</v>
      </c>
      <c r="AM168" s="52" cm="1">
        <f t="array" ref="AM168">IF(OR(AM4="",AM4="NO Q",AM4="-"),"-",INDEX(Shipping!$U$3:$V$88,_xlfn.XMATCH(AM$2,IF(Shipping!$D$3:$D$88="GC",Shipping!$A$3:$A$88),0),_xlfn.XMATCH($V$167,Shipping!$U$2:$V$2))/_xlfn.IFS($U$167=Shipping!$R90,Shipping!$R$95,$U$167=Shipping!$S$92,Shipping!$S93,$U$167=Shipping!$T$92,Shipping!$T93)+IF(AM4&lt;DATE(2020,1,1),AM4,-AM4))</f>
        <v>2.2397934966815614</v>
      </c>
      <c r="AN168" s="52" t="str" cm="1">
        <f t="array" ref="AN168">IF(OR(AN4="",AN4="NO Q",AN4="-"),"-",INDEX(Shipping!$U$3:$V$88,_xlfn.XMATCH(AN$2,IF(Shipping!$D$3:$D$88="GC",Shipping!$A$3:$A$88),0),_xlfn.XMATCH($V$167,Shipping!$U$2:$V$2))/_xlfn.IFS($U$167=Shipping!$R90,Shipping!$R$95,$U$167=Shipping!$S$92,Shipping!$S93,$U$167=Shipping!$T$92,Shipping!$T93)+IF(AN4&lt;DATE(2020,1,1),AN4,-AN4))</f>
        <v>-</v>
      </c>
      <c r="AO168" s="52" t="str" cm="1">
        <f t="array" ref="AO168">IF(OR(AO4="",AO4="NO Q",AO4="-"),"-",INDEX(Shipping!$U$3:$V$88,_xlfn.XMATCH(AO$2,IF(Shipping!$D$3:$D$88="GC",Shipping!$A$3:$A$88),0),_xlfn.XMATCH($V$167,Shipping!$U$2:$V$2))/_xlfn.IFS($U$167=Shipping!$R90,Shipping!$R$95,$U$167=Shipping!$S$92,Shipping!$S93,$U$167=Shipping!$T$92,Shipping!$T93)+IF(AO4&lt;DATE(2020,1,1),AO4,-AO4))</f>
        <v>-</v>
      </c>
      <c r="AP168" s="52" t="str" cm="1">
        <f t="array" ref="AP168">IF(OR(AP4="",AP4="NO Q",AP4="-"),"-",INDEX(Shipping!$U$3:$V$88,_xlfn.XMATCH(AP$2,IF(Shipping!$D$3:$D$88="GC",Shipping!$A$3:$A$88),0),_xlfn.XMATCH($V$167,Shipping!$U$2:$V$2))/_xlfn.IFS($U$167=Shipping!$R90,Shipping!$R$95,$U$167=Shipping!$S$92,Shipping!$S93,$U$167=Shipping!$T$92,Shipping!$T93)+IF(AP4&lt;DATE(2020,1,1),AP4,-AP4))</f>
        <v>-</v>
      </c>
      <c r="AQ168" s="52" t="str" cm="1">
        <f t="array" ref="AQ168">IF(OR(AQ4="",AQ4="NO Q",AQ4="-"),"-",INDEX(Shipping!$U$3:$V$88,_xlfn.XMATCH(AQ$2,IF(Shipping!$D$3:$D$88="GC",Shipping!$A$3:$A$88),0),_xlfn.XMATCH($V$167,Shipping!$U$2:$V$2))/_xlfn.IFS($U$167=Shipping!$R90,Shipping!$R$95,$U$167=Shipping!$S$92,Shipping!$S93,$U$167=Shipping!$T$92,Shipping!$T93)+IF(AQ4&lt;DATE(2020,1,1),AQ4,-AQ4))</f>
        <v>-</v>
      </c>
      <c r="AR168" s="52" t="str" cm="1">
        <f t="array" ref="AR168">IF(OR(AR4="",AR4="NO Q",AR4="-"),"-",INDEX(Shipping!$U$3:$V$88,_xlfn.XMATCH(AR$2,IF(Shipping!$D$3:$D$88="GC",Shipping!$A$3:$A$88),0),_xlfn.XMATCH($V$167,Shipping!$U$2:$V$2))/_xlfn.IFS($U$167=Shipping!$R90,Shipping!$R$95,$U$167=Shipping!$S$92,Shipping!$S93,$U$167=Shipping!$T$92,Shipping!$T93)+IF(AR4&lt;DATE(2020,1,1),AR4,-AR4))</f>
        <v>-</v>
      </c>
      <c r="AS168" s="52" t="str" cm="1">
        <f t="array" ref="AS168">IF(OR(AS4="",AS4="NO Q",AS4="-"),"-",INDEX(Shipping!$U$3:$V$88,_xlfn.XMATCH(AS$2,IF(Shipping!$D$3:$D$88="GC",Shipping!$A$3:$A$88),0),_xlfn.XMATCH($V$167,Shipping!$U$2:$V$2))/_xlfn.IFS($U$167=Shipping!$R90,Shipping!$R$95,$U$167=Shipping!$S$92,Shipping!$S93,$U$167=Shipping!$T$92,Shipping!$T93)+IF(AS4&lt;DATE(2020,1,1),AS4,-AS4))</f>
        <v>-</v>
      </c>
      <c r="AT168" s="52" t="str" cm="1">
        <f t="array" ref="AT168">IF(OR(AT4="",AT4="NO Q",AT4="-"),"-",INDEX(Shipping!$U$3:$V$88,_xlfn.XMATCH(AT$2,IF(Shipping!$D$3:$D$88="GC",Shipping!$A$3:$A$88),0),_xlfn.XMATCH($V$167,Shipping!$U$2:$V$2))/_xlfn.IFS($U$167=Shipping!$R90,Shipping!$R$95,$U$167=Shipping!$S$92,Shipping!$S93,$U$167=Shipping!$T$92,Shipping!$T93)+IF(AT4&lt;DATE(2020,1,1),AT4,-AT4))</f>
        <v>-</v>
      </c>
      <c r="AU168" s="52" t="str" cm="1">
        <f t="array" ref="AU168">IF(OR(AU4="",AU4="NO Q",AU4="-"),"-",INDEX(Shipping!$U$3:$V$88,_xlfn.XMATCH(AU$2,IF(Shipping!$D$3:$D$88="GC",Shipping!$A$3:$A$88),0),_xlfn.XMATCH($V$167,Shipping!$U$2:$V$2))/_xlfn.IFS($U$167=Shipping!$R90,Shipping!$R$95,$U$167=Shipping!$S$92,Shipping!$S93,$U$167=Shipping!$T$92,Shipping!$T93)+IF(AU4&lt;DATE(2020,1,1),AU4,-AU4))</f>
        <v>-</v>
      </c>
      <c r="AV168" s="52" t="str" cm="1">
        <f t="array" ref="AV168">IF(OR(AV4="",AV4="NO Q",AV4="-"),"-",INDEX(Shipping!$U$3:$V$88,_xlfn.XMATCH(AV$2,IF(Shipping!$D$3:$D$88="GC",Shipping!$A$3:$A$88),0),_xlfn.XMATCH($V$167,Shipping!$U$2:$V$2))/_xlfn.IFS($U$167=Shipping!$R90,Shipping!$R$95,$U$167=Shipping!$S$92,Shipping!$S93,$U$167=Shipping!$T$92,Shipping!$T93)+IF(AV4&lt;DATE(2020,1,1),AV4,-AV4))</f>
        <v>-</v>
      </c>
      <c r="AW168" s="52" t="str" cm="1">
        <f t="array" ref="AW168">IF(OR(AW4="",AW4="NO Q",AW4="-"),"-",INDEX(Shipping!$U$3:$V$88,_xlfn.XMATCH(AW$2,IF(Shipping!$D$3:$D$88="GC",Shipping!$A$3:$A$88),0),_xlfn.XMATCH($V$167,Shipping!$U$2:$V$2))/_xlfn.IFS($U$167=Shipping!$R90,Shipping!$R$95,$U$167=Shipping!$S$92,Shipping!$S93,$U$167=Shipping!$T$92,Shipping!$T93)+IF(AW4&lt;DATE(2020,1,1),AW4,-AW4))</f>
        <v>-</v>
      </c>
      <c r="AX168" s="52" t="str" cm="1">
        <f t="array" ref="AX168">IF(OR(AX4="",AX4="NO Q",AX4="-"),"-",INDEX(Shipping!$U$3:$V$88,_xlfn.XMATCH(AX$2,IF(Shipping!$D$3:$D$88="GC",Shipping!$A$3:$A$88),0),_xlfn.XMATCH($V$167,Shipping!$U$2:$V$2))/_xlfn.IFS($U$167=Shipping!$R90,Shipping!$R$95,$U$167=Shipping!$S$92,Shipping!$S93,$U$167=Shipping!$T$92,Shipping!$T93)+IF(AX4&lt;DATE(2020,1,1),AX4,-AX4))</f>
        <v>-</v>
      </c>
      <c r="AY168" s="52" t="str" cm="1">
        <f t="array" ref="AY168">IF(OR(AY4="",AY4="NO Q",AY4="-"),"-",INDEX(Shipping!$U$3:$V$88,_xlfn.XMATCH(AY$2,IF(Shipping!$D$3:$D$88="GC",Shipping!$A$3:$A$88),0),_xlfn.XMATCH($V$167,Shipping!$U$2:$V$2))/_xlfn.IFS($U$167=Shipping!$R90,Shipping!$R$95,$U$167=Shipping!$S$92,Shipping!$S93,$U$167=Shipping!$T$92,Shipping!$T93)+IF(AY4&lt;DATE(2020,1,1),AY4,-AY4))</f>
        <v>-</v>
      </c>
      <c r="AZ168" s="52" t="str" cm="1">
        <f t="array" ref="AZ168">IF(OR(AZ4="",AZ4="NO Q",AZ4="-"),"-",INDEX(Shipping!$U$3:$V$88,_xlfn.XMATCH(AZ$2,IF(Shipping!$D$3:$D$88="GC",Shipping!$A$3:$A$88),0),_xlfn.XMATCH($V$167,Shipping!$U$2:$V$2))/_xlfn.IFS($U$167=Shipping!$R90,Shipping!$R$95,$U$167=Shipping!$S$92,Shipping!$S93,$U$167=Shipping!$T$92,Shipping!$T93)+IF(AZ4&lt;DATE(2020,1,1),AZ4,-AZ4))</f>
        <v>-</v>
      </c>
      <c r="BA168" s="52" t="str" cm="1">
        <f t="array" ref="BA168">IF(OR(BA4="",BA4="NO Q",BA4="-"),"-",INDEX(Shipping!$U$3:$V$88,_xlfn.XMATCH(BA$2,IF(Shipping!$D$3:$D$88="GC",Shipping!$A$3:$A$88),0),_xlfn.XMATCH($V$167,Shipping!$U$2:$V$2))/_xlfn.IFS($U$167=Shipping!$R90,Shipping!$R$95,$U$167=Shipping!$S$92,Shipping!$S93,$U$167=Shipping!$T$92,Shipping!$T93)+IF(BA4&lt;DATE(2020,1,1),BA4,-BA4))</f>
        <v>-</v>
      </c>
      <c r="BB168" s="52" t="str" cm="1">
        <f t="array" ref="BB168">IF(OR(BB4="",BB4="NO Q",BB4="-"),"-",INDEX(Shipping!$U$3:$V$88,_xlfn.XMATCH(BB$2,IF(Shipping!$D$3:$D$88="GC",Shipping!$A$3:$A$88),0),_xlfn.XMATCH($V$167,Shipping!$U$2:$V$2))/_xlfn.IFS($U$167=Shipping!$R90,Shipping!$R$95,$U$167=Shipping!$S$92,Shipping!$S93,$U$167=Shipping!$T$92,Shipping!$T93)+IF(BB4&lt;DATE(2020,1,1),BB4,-BB4))</f>
        <v>-</v>
      </c>
      <c r="BC168" s="52" t="str" cm="1">
        <f t="array" ref="BC168">IF(OR(BC4="",BC4="NO Q",BC4="-"),"-",INDEX(Shipping!$U$3:$V$88,_xlfn.XMATCH(BC$2,IF(Shipping!$D$3:$D$88="GC",Shipping!$A$3:$A$88),0),_xlfn.XMATCH($V$167,Shipping!$U$2:$V$2))/_xlfn.IFS($U$167=Shipping!$R90,Shipping!$R$95,$U$167=Shipping!$S$92,Shipping!$S93,$U$167=Shipping!$T$92,Shipping!$T93)+IF(BC4&lt;DATE(2020,1,1),BC4,-BC4))</f>
        <v>-</v>
      </c>
      <c r="BD168" s="52" t="str" cm="1">
        <f t="array" ref="BD168">IF(OR(BD4="",BD4="NO Q",BD4="-"),"-",INDEX(Shipping!$U$3:$V$88,_xlfn.XMATCH(BD$2,IF(Shipping!$D$3:$D$88="GC",Shipping!$A$3:$A$88),0),_xlfn.XMATCH($V$167,Shipping!$U$2:$V$2))/_xlfn.IFS($U$167=Shipping!$R90,Shipping!$R$95,$U$167=Shipping!$S$92,Shipping!$S93,$U$167=Shipping!$T$92,Shipping!$T93)+IF(BD4&lt;DATE(2020,1,1),BD4,-BD4))</f>
        <v>-</v>
      </c>
      <c r="BE168" s="52" t="str" cm="1">
        <f t="array" ref="BE168">IF(OR(BE4="",BE4="NO Q",BE4="-"),"-",INDEX(Shipping!$U$3:$V$88,_xlfn.XMATCH(BE$2,IF(Shipping!$D$3:$D$88="GC",Shipping!$A$3:$A$88),0),_xlfn.XMATCH($V$167,Shipping!$U$2:$V$2))/_xlfn.IFS($U$167=Shipping!$R90,Shipping!$R$95,$U$167=Shipping!$S$92,Shipping!$S93,$U$167=Shipping!$T$92,Shipping!$T93)+IF(BE4&lt;DATE(2020,1,1),BE4,-BE4))</f>
        <v>-</v>
      </c>
      <c r="BF168" s="52" t="str" cm="1">
        <f t="array" ref="BF168">IF(OR(BF4="",BF4="NO Q",BF4="-"),"-",INDEX(Shipping!$U$3:$V$88,_xlfn.XMATCH(BF$2,IF(Shipping!$D$3:$D$88="GC",Shipping!$A$3:$A$88),0),_xlfn.XMATCH($V$167,Shipping!$U$2:$V$2))/_xlfn.IFS($U$167=Shipping!$R90,Shipping!$R$95,$U$167=Shipping!$S$92,Shipping!$S93,$U$167=Shipping!$T$92,Shipping!$T93)+IF(BF4&lt;DATE(2020,1,1),BF4,-BF4))</f>
        <v>-</v>
      </c>
      <c r="BG168" s="52" t="str" cm="1">
        <f t="array" ref="BG168">IF(OR(BG4="",BG4="NO Q",BG4="-"),"-",INDEX(Shipping!$U$3:$V$88,_xlfn.XMATCH(BG$2,IF(Shipping!$D$3:$D$88="GC",Shipping!$A$3:$A$88),0),_xlfn.XMATCH($V$167,Shipping!$U$2:$V$2))/_xlfn.IFS($U$167=Shipping!$R90,Shipping!$R$95,$U$167=Shipping!$S$92,Shipping!$S93,$U$167=Shipping!$T$92,Shipping!$T93)+IF(BG4&lt;DATE(2020,1,1),BG4,-BG4))</f>
        <v>-</v>
      </c>
      <c r="BH168" s="52" t="str" cm="1">
        <f t="array" ref="BH168">IF(OR(BH4="",BH4="NO Q",BH4="-"),"-",INDEX(Shipping!$U$3:$V$88,_xlfn.XMATCH(BH$2,IF(Shipping!$D$3:$D$88="GC",Shipping!$A$3:$A$88),0),_xlfn.XMATCH($V$167,Shipping!$U$2:$V$2))/_xlfn.IFS($U$167=Shipping!$R90,Shipping!$R$95,$U$167=Shipping!$S$92,Shipping!$S93,$U$167=Shipping!$T$92,Shipping!$T93)+IF(BH4&lt;DATE(2020,1,1),BH4,-BH4))</f>
        <v>-</v>
      </c>
      <c r="BI168" s="52" t="str" cm="1">
        <f t="array" ref="BI168">IF(OR(BI4="",BI4="NO Q",BI4="-"),"-",INDEX(Shipping!$U$3:$V$88,_xlfn.XMATCH(BI$2,IF(Shipping!$D$3:$D$88="GC",Shipping!$A$3:$A$88),0),_xlfn.XMATCH($V$167,Shipping!$U$2:$V$2))/_xlfn.IFS($U$167=Shipping!$R90,Shipping!$R$95,$U$167=Shipping!$S$92,Shipping!$S93,$U$167=Shipping!$T$92,Shipping!$T93)+IF(BI4&lt;DATE(2020,1,1),BI4,-BI4))</f>
        <v>-</v>
      </c>
      <c r="BJ168" s="52" t="str" cm="1">
        <f t="array" ref="BJ168">IF(OR(BJ4="",BJ4="NO Q",BJ4="-"),"-",INDEX(Shipping!$U$3:$V$88,_xlfn.XMATCH(BJ$2,IF(Shipping!$D$3:$D$88="GC",Shipping!$A$3:$A$88),0),_xlfn.XMATCH($V$167,Shipping!$U$2:$V$2))/_xlfn.IFS($U$167=Shipping!$R90,Shipping!$R$95,$U$167=Shipping!$S$92,Shipping!$S93,$U$167=Shipping!$T$92,Shipping!$T93)+IF(BJ4&lt;DATE(2020,1,1),BJ4,-BJ4))</f>
        <v>-</v>
      </c>
      <c r="BK168" s="52" t="str" cm="1">
        <f t="array" ref="BK168">IF(OR(BK4="",BK4="NO Q",BK4="-"),"-",INDEX(Shipping!$U$3:$V$88,_xlfn.XMATCH(BK$2,IF(Shipping!$D$3:$D$88="GC",Shipping!$A$3:$A$88),0),_xlfn.XMATCH($V$167,Shipping!$U$2:$V$2))/_xlfn.IFS($U$167=Shipping!$R90,Shipping!$R$95,$U$167=Shipping!$S$92,Shipping!$S93,$U$167=Shipping!$T$92,Shipping!$T93)+IF(BK4&lt;DATE(2020,1,1),BK4,-BK4))</f>
        <v>-</v>
      </c>
      <c r="BL168" s="52" t="str" cm="1">
        <f t="array" ref="BL168">IF(OR(BL4="",BL4="NO Q",BL4="-"),"-",INDEX(Shipping!$U$3:$V$88,_xlfn.XMATCH(BL$2,IF(Shipping!$D$3:$D$88="GC",Shipping!$A$3:$A$88),0),_xlfn.XMATCH($V$167,Shipping!$U$2:$V$2))/_xlfn.IFS($U$167=Shipping!$R90,Shipping!$R$95,$U$167=Shipping!$S$92,Shipping!$S93,$U$167=Shipping!$T$92,Shipping!$T93)+IF(BL4&lt;DATE(2020,1,1),BL4,-BL4))</f>
        <v>-</v>
      </c>
      <c r="BM168" s="52" t="str" cm="1">
        <f t="array" ref="BM168">IF(OR(BM4="",BM4="NO Q",BM4="-"),"-",INDEX(Shipping!$U$3:$V$88,_xlfn.XMATCH(BM$2,IF(Shipping!$D$3:$D$88="GC",Shipping!$A$3:$A$88),0),_xlfn.XMATCH($V$167,Shipping!$U$2:$V$2))/_xlfn.IFS($U$167=Shipping!$R90,Shipping!$R$95,$U$167=Shipping!$S$92,Shipping!$S93,$U$167=Shipping!$T$92,Shipping!$T93)+IF(BM4&lt;DATE(2020,1,1),BM4,-BM4))</f>
        <v>-</v>
      </c>
      <c r="BN168" s="52" t="str" cm="1">
        <f t="array" ref="BN168">IF(OR(BN4="",BN4="NO Q",BN4="-"),"-",INDEX(Shipping!$U$3:$V$88,_xlfn.XMATCH(BN$2,IF(Shipping!$D$3:$D$88="GC",Shipping!$A$3:$A$88),0),_xlfn.XMATCH($V$167,Shipping!$U$2:$V$2))/_xlfn.IFS($U$167=Shipping!$R90,Shipping!$R$95,$U$167=Shipping!$S$92,Shipping!$S93,$U$167=Shipping!$T$92,Shipping!$T93)+IF(BN4&lt;DATE(2020,1,1),BN4,-BN4))</f>
        <v>-</v>
      </c>
      <c r="BO168" s="52" t="str" cm="1">
        <f t="array" ref="BO168">IF(OR(BO4="",BO4="NO Q",BO4="-"),"-",INDEX(Shipping!$U$3:$V$88,_xlfn.XMATCH(BO$2,IF(Shipping!$D$3:$D$88="GC",Shipping!$A$3:$A$88),0),_xlfn.XMATCH($V$167,Shipping!$U$2:$V$2))/_xlfn.IFS($U$167=Shipping!$R90,Shipping!$R$95,$U$167=Shipping!$S$92,Shipping!$S93,$U$167=Shipping!$T$92,Shipping!$T93)+IF(BO4&lt;DATE(2020,1,1),BO4,-BO4))</f>
        <v>-</v>
      </c>
      <c r="BP168" s="52" t="str" cm="1">
        <f t="array" ref="BP168">IF(OR(BP4="",BP4="NO Q",BP4="-"),"-",INDEX(Shipping!$U$3:$V$88,_xlfn.XMATCH(BP$2,IF(Shipping!$D$3:$D$88="GC",Shipping!$A$3:$A$88),0),_xlfn.XMATCH($V$167,Shipping!$U$2:$V$2))/_xlfn.IFS($U$167=Shipping!$R90,Shipping!$R$95,$U$167=Shipping!$S$92,Shipping!$S93,$U$167=Shipping!$T$92,Shipping!$T93)+IF(BP4&lt;DATE(2020,1,1),BP4,-BP4))</f>
        <v>-</v>
      </c>
      <c r="BQ168" s="52" t="str" cm="1">
        <f t="array" ref="BQ168">IF(OR(BQ4="",BQ4="NO Q",BQ4="-"),"-",INDEX(Shipping!$U$3:$V$88,_xlfn.XMATCH(BQ$2,IF(Shipping!$D$3:$D$88="GC",Shipping!$A$3:$A$88),0),_xlfn.XMATCH($V$167,Shipping!$U$2:$V$2))/_xlfn.IFS($U$167=Shipping!$R90,Shipping!$R$95,$U$167=Shipping!$S$92,Shipping!$S93,$U$167=Shipping!$T$92,Shipping!$T93)+IF(BQ4&lt;DATE(2020,1,1),BQ4,-BQ4))</f>
        <v>-</v>
      </c>
      <c r="BR168" s="52" t="str" cm="1">
        <f t="array" ref="BR168">IF(OR(BR4="",BR4="NO Q",BR4="-"),"-",INDEX(Shipping!$U$3:$V$88,_xlfn.XMATCH(BR$2,IF(Shipping!$D$3:$D$88="GC",Shipping!$A$3:$A$88),0),_xlfn.XMATCH($V$167,Shipping!$U$2:$V$2))/_xlfn.IFS($U$167=Shipping!$R90,Shipping!$R$95,$U$167=Shipping!$S$92,Shipping!$S93,$U$167=Shipping!$T$92,Shipping!$T93)+IF(BR4&lt;DATE(2020,1,1),BR4,-BR4))</f>
        <v>-</v>
      </c>
      <c r="BS168" s="52" t="str" cm="1">
        <f t="array" ref="BS168">IF(OR(BS4="",BS4="NO Q",BS4="-"),"-",INDEX(Shipping!$U$3:$V$88,_xlfn.XMATCH(BS$2,IF(Shipping!$D$3:$D$88="GC",Shipping!$A$3:$A$88),0),_xlfn.XMATCH($V$167,Shipping!$U$2:$V$2))/_xlfn.IFS($U$167=Shipping!$R90,Shipping!$R$95,$U$167=Shipping!$S$92,Shipping!$S93,$U$167=Shipping!$T$92,Shipping!$T93)+IF(BS4&lt;DATE(2020,1,1),BS4,-BS4))</f>
        <v>-</v>
      </c>
      <c r="BT168" s="52" t="str" cm="1">
        <f t="array" ref="BT168">IF(OR(BT4="",BT4="NO Q",BT4="-"),"-",INDEX(Shipping!$U$3:$V$88,_xlfn.XMATCH(BT$2,IF(Shipping!$D$3:$D$88="GC",Shipping!$A$3:$A$88),0),_xlfn.XMATCH($V$167,Shipping!$U$2:$V$2))/_xlfn.IFS($U$167=Shipping!$R90,Shipping!$R$95,$U$167=Shipping!$S$92,Shipping!$S93,$U$167=Shipping!$T$92,Shipping!$T93)+IF(BT4&lt;DATE(2020,1,1),BT4,-BT4))</f>
        <v>-</v>
      </c>
      <c r="BU168" s="52" t="str" cm="1">
        <f t="array" ref="BU168">IF(OR(BU4="",BU4="NO Q",BU4="-"),"-",INDEX(Shipping!$U$3:$V$88,_xlfn.XMATCH(BU$2,IF(Shipping!$D$3:$D$88="GC",Shipping!$A$3:$A$88),0),_xlfn.XMATCH($V$167,Shipping!$U$2:$V$2))/_xlfn.IFS($U$167=Shipping!$R90,Shipping!$R$95,$U$167=Shipping!$S$92,Shipping!$S93,$U$167=Shipping!$T$92,Shipping!$T93)+IF(BU4&lt;DATE(2020,1,1),BU4,-BU4))</f>
        <v>-</v>
      </c>
      <c r="BV168" s="52" t="str" cm="1">
        <f t="array" ref="BV168">IF(OR(BV4="",BV4="NO Q",BV4="-"),"-",INDEX(Shipping!$U$3:$V$88,_xlfn.XMATCH(BV$2,IF(Shipping!$D$3:$D$88="GC",Shipping!$A$3:$A$88),0),_xlfn.XMATCH($V$167,Shipping!$U$2:$V$2))/_xlfn.IFS($U$167=Shipping!$R90,Shipping!$R$95,$U$167=Shipping!$S$92,Shipping!$S93,$U$167=Shipping!$T$92,Shipping!$T93)+IF(BV4&lt;DATE(2020,1,1),BV4,-BV4))</f>
        <v>-</v>
      </c>
      <c r="BW168" s="52" t="str" cm="1">
        <f t="array" ref="BW168">IF(OR(BW4="",BW4="NO Q",BW4="-"),"-",INDEX(Shipping!$U$3:$V$88,_xlfn.XMATCH(BW$2,IF(Shipping!$D$3:$D$88="GC",Shipping!$A$3:$A$88),0),_xlfn.XMATCH($V$167,Shipping!$U$2:$V$2))/_xlfn.IFS($U$167=Shipping!$R90,Shipping!$R$95,$U$167=Shipping!$S$92,Shipping!$S93,$U$167=Shipping!$T$92,Shipping!$T93)+IF(BW4&lt;DATE(2020,1,1),BW4,-BW4))</f>
        <v>-</v>
      </c>
      <c r="BX168" s="52" t="str" cm="1">
        <f t="array" ref="BX168">IF(OR(BX4="",BX4="NO Q",BX4="-"),"-",INDEX(Shipping!$U$3:$V$88,_xlfn.XMATCH(BX$2,IF(Shipping!$D$3:$D$88="GC",Shipping!$A$3:$A$88),0),_xlfn.XMATCH($V$167,Shipping!$U$2:$V$2))/_xlfn.IFS($U$167=Shipping!$R90,Shipping!$R$95,$U$167=Shipping!$S$92,Shipping!$S93,$U$167=Shipping!$T$92,Shipping!$T93)+IF(BX4&lt;DATE(2020,1,1),BX4,-BX4))</f>
        <v>-</v>
      </c>
      <c r="BY168" s="52" t="str" cm="1">
        <f t="array" ref="BY168">IF(OR(BY4="",BY4="NO Q",BY4="-"),"-",INDEX(Shipping!$U$3:$V$88,_xlfn.XMATCH(BY$2,IF(Shipping!$D$3:$D$88="GC",Shipping!$A$3:$A$88),0),_xlfn.XMATCH($V$167,Shipping!$U$2:$V$2))/_xlfn.IFS($U$167=Shipping!$R90,Shipping!$R$95,$U$167=Shipping!$S$92,Shipping!$S93,$U$167=Shipping!$T$92,Shipping!$T93)+IF(BY4&lt;DATE(2020,1,1),BY4,-BY4))</f>
        <v>-</v>
      </c>
      <c r="BZ168" s="52" t="str" cm="1">
        <f t="array" ref="BZ168">IF(OR(BZ4="",BZ4="NO Q",BZ4="-"),"-",INDEX(Shipping!$U$3:$V$88,_xlfn.XMATCH(BZ$2,IF(Shipping!$D$3:$D$88="GC",Shipping!$A$3:$A$88),0),_xlfn.XMATCH($V$167,Shipping!$U$2:$V$2))/_xlfn.IFS($U$167=Shipping!$R90,Shipping!$R$95,$U$167=Shipping!$S$92,Shipping!$S93,$U$167=Shipping!$T$92,Shipping!$T93)+IF(BZ4&lt;DATE(2020,1,1),BZ4,-BZ4))</f>
        <v>-</v>
      </c>
      <c r="CA168" s="52" t="str" cm="1">
        <f t="array" ref="CA168">IF(OR(CA4="",CA4="NO Q",CA4="-"),"-",INDEX(Shipping!$U$3:$V$88,_xlfn.XMATCH(CA$2,IF(Shipping!$D$3:$D$88="GC",Shipping!$A$3:$A$88),0),_xlfn.XMATCH($V$167,Shipping!$U$2:$V$2))/_xlfn.IFS($U$167=Shipping!$R90,Shipping!$R$95,$U$167=Shipping!$S$92,Shipping!$S93,$U$167=Shipping!$T$92,Shipping!$T93)+IF(CA4&lt;DATE(2020,1,1),CA4,-CA4))</f>
        <v>-</v>
      </c>
      <c r="CB168" s="52" t="str" cm="1">
        <f t="array" ref="CB168">IF(OR(CB4="",CB4="NO Q",CB4="-"),"-",INDEX(Shipping!$U$3:$V$88,_xlfn.XMATCH(CB$2,IF(Shipping!$D$3:$D$88="GC",Shipping!$A$3:$A$88),0),_xlfn.XMATCH($V$167,Shipping!$U$2:$V$2))/_xlfn.IFS($U$167=Shipping!$R90,Shipping!$R$95,$U$167=Shipping!$S$92,Shipping!$S93,$U$167=Shipping!$T$92,Shipping!$T93)+IF(CB4&lt;DATE(2020,1,1),CB4,-CB4))</f>
        <v>-</v>
      </c>
      <c r="CC168" s="52" t="str" cm="1">
        <f t="array" ref="CC168">IF(OR(CC4="",CC4="NO Q",CC4="-"),"-",INDEX(Shipping!$U$3:$V$88,_xlfn.XMATCH(CC$2,IF(Shipping!$D$3:$D$88="GC",Shipping!$A$3:$A$88),0),_xlfn.XMATCH($V$167,Shipping!$U$2:$V$2))/_xlfn.IFS($U$167=Shipping!$R90,Shipping!$R$95,$U$167=Shipping!$S$92,Shipping!$S93,$U$167=Shipping!$T$92,Shipping!$T93)+IF(CC4&lt;DATE(2020,1,1),CC4,-CC4))</f>
        <v>-</v>
      </c>
      <c r="CD168" s="52" t="str" cm="1">
        <f t="array" ref="CD168">IF(OR(CD4="",CD4="NO Q",CD4="-"),"-",INDEX(Shipping!$U$3:$V$88,_xlfn.XMATCH(CD$2,IF(Shipping!$D$3:$D$88="GC",Shipping!$A$3:$A$88),0),_xlfn.XMATCH($V$167,Shipping!$U$2:$V$2))/_xlfn.IFS($U$167=Shipping!$R90,Shipping!$R$95,$U$167=Shipping!$S$92,Shipping!$S93,$U$167=Shipping!$T$92,Shipping!$T93)+IF(CD4&lt;DATE(2020,1,1),CD4,-CD4))</f>
        <v>-</v>
      </c>
      <c r="CE168" s="52" t="str" cm="1">
        <f t="array" ref="CE168">IF(OR(CE4="",CE4="NO Q",CE4="-"),"-",INDEX(Shipping!$U$3:$V$88,_xlfn.XMATCH(CE$2,IF(Shipping!$D$3:$D$88="GC",Shipping!$A$3:$A$88),0),_xlfn.XMATCH($V$167,Shipping!$U$2:$V$2))/_xlfn.IFS($U$167=Shipping!$R90,Shipping!$R$95,$U$167=Shipping!$S$92,Shipping!$S93,$U$167=Shipping!$T$92,Shipping!$T93)+IF(CE4&lt;DATE(2020,1,1),CE4,-CE4))</f>
        <v>-</v>
      </c>
      <c r="CF168" s="52" t="str" cm="1">
        <f t="array" ref="CF168">IF(OR(CF4="",CF4="NO Q",CF4="-"),"-",INDEX(Shipping!$U$3:$V$88,_xlfn.XMATCH(CF$2,IF(Shipping!$D$3:$D$88="GC",Shipping!$A$3:$A$88),0),_xlfn.XMATCH($V$167,Shipping!$U$2:$V$2))/_xlfn.IFS($U$167=Shipping!$R90,Shipping!$R$95,$U$167=Shipping!$S$92,Shipping!$S93,$U$167=Shipping!$T$92,Shipping!$T93)+IF(CF4&lt;DATE(2020,1,1),CF4,-CF4))</f>
        <v>-</v>
      </c>
      <c r="CG168" s="52" t="str" cm="1">
        <f t="array" ref="CG168">IF(OR(CG4="",CG4="NO Q",CG4="-"),"-",INDEX(Shipping!$U$3:$V$88,_xlfn.XMATCH(CG$2,IF(Shipping!$D$3:$D$88="GC",Shipping!$A$3:$A$88),0),_xlfn.XMATCH($V$167,Shipping!$U$2:$V$2))/_xlfn.IFS($U$167=Shipping!$R90,Shipping!$R$95,$U$167=Shipping!$S$92,Shipping!$S93,$U$167=Shipping!$T$92,Shipping!$T93)+IF(CG4&lt;DATE(2020,1,1),CG4,-CG4))</f>
        <v>-</v>
      </c>
      <c r="CH168" s="52" t="str" cm="1">
        <f t="array" ref="CH168">IF(OR(CH4="",CH4="NO Q",CH4="-"),"-",INDEX(Shipping!$U$3:$V$88,_xlfn.XMATCH(CH$2,IF(Shipping!$D$3:$D$88="GC",Shipping!$A$3:$A$88),0),_xlfn.XMATCH($V$167,Shipping!$U$2:$V$2))/_xlfn.IFS($U$167=Shipping!$R90,Shipping!$R$95,$U$167=Shipping!$S$92,Shipping!$S93,$U$167=Shipping!$T$92,Shipping!$T93)+IF(CH4&lt;DATE(2020,1,1),CH4,-CH4))</f>
        <v>-</v>
      </c>
      <c r="CI168" s="52" t="str" cm="1">
        <f t="array" ref="CI168">IF(OR(CI4="",CI4="NO Q",CI4="-"),"-",INDEX(Shipping!$U$3:$V$88,_xlfn.XMATCH(CI$2,IF(Shipping!$D$3:$D$88="GC",Shipping!$A$3:$A$88),0),_xlfn.XMATCH($V$167,Shipping!$U$2:$V$2))/_xlfn.IFS($U$167=Shipping!$R90,Shipping!$R$95,$U$167=Shipping!$S$92,Shipping!$S93,$U$167=Shipping!$T$92,Shipping!$T93)+IF(CI4&lt;DATE(2020,1,1),CI4,-CI4))</f>
        <v>-</v>
      </c>
      <c r="CJ168" s="52" t="str" cm="1">
        <f t="array" ref="CJ168">IF(OR(CJ4="",CJ4="NO Q",CJ4="-"),"-",INDEX(Shipping!$U$3:$V$88,_xlfn.XMATCH(CJ$2,IF(Shipping!$D$3:$D$88="GC",Shipping!$A$3:$A$88),0),_xlfn.XMATCH($V$167,Shipping!$U$2:$V$2))/_xlfn.IFS($U$167=Shipping!$R90,Shipping!$R$95,$U$167=Shipping!$S$92,Shipping!$S93,$U$167=Shipping!$T$92,Shipping!$T93)+IF(CJ4&lt;DATE(2020,1,1),CJ4,-CJ4))</f>
        <v>-</v>
      </c>
      <c r="CK168" s="52" t="str" cm="1">
        <f t="array" ref="CK168">IF(OR(CK4="",CK4="NO Q",CK4="-"),"-",INDEX(Shipping!$U$3:$V$88,_xlfn.XMATCH(CK$2,IF(Shipping!$D$3:$D$88="GC",Shipping!$A$3:$A$88),0),_xlfn.XMATCH($V$167,Shipping!$U$2:$V$2))/_xlfn.IFS($U$167=Shipping!$R90,Shipping!$R$95,$U$167=Shipping!$S$92,Shipping!$S93,$U$167=Shipping!$T$92,Shipping!$T93)+IF(CK4&lt;DATE(2020,1,1),CK4,-CK4))</f>
        <v>-</v>
      </c>
      <c r="CL168" s="52" t="str" cm="1">
        <f t="array" ref="CL168">IF(OR(CL4="",CL4="NO Q",CL4="-"),"-",INDEX(Shipping!$U$3:$V$88,_xlfn.XMATCH(CL$2,IF(Shipping!$D$3:$D$88="GC",Shipping!$A$3:$A$88),0),_xlfn.XMATCH($V$167,Shipping!$U$2:$V$2))/_xlfn.IFS($U$167=Shipping!$R90,Shipping!$R$95,$U$167=Shipping!$S$92,Shipping!$S93,$U$167=Shipping!$T$92,Shipping!$T93)+IF(CL4&lt;DATE(2020,1,1),CL4,-CL4))</f>
        <v>-</v>
      </c>
      <c r="CM168" s="52" t="str" cm="1">
        <f t="array" ref="CM168">IF(OR(CM4="",CM4="NO Q",CM4="-"),"-",INDEX(Shipping!$U$3:$V$88,_xlfn.XMATCH(CM$2,IF(Shipping!$D$3:$D$88="GC",Shipping!$A$3:$A$88),0),_xlfn.XMATCH($V$167,Shipping!$U$2:$V$2))/_xlfn.IFS($U$167=Shipping!$R90,Shipping!$R$95,$U$167=Shipping!$S$92,Shipping!$S93,$U$167=Shipping!$T$92,Shipping!$T93)+IF(CM4&lt;DATE(2020,1,1),CM4,-CM4))</f>
        <v>-</v>
      </c>
    </row>
    <row r="169" spans="2:91">
      <c r="B169" s="47" t="s">
        <v>275</v>
      </c>
      <c r="C169" s="1" t="str" cm="1">
        <f t="array" ref="C169">INDEX(W$2:CM$2,1,_xlfn.XMATCH(D169,$W169:$CM169))</f>
        <v>FLAIR PLASTICS</v>
      </c>
      <c r="D169" s="81">
        <f t="shared" ref="D169:D232" si="139">_xlfn.MINIFS(W169:CM169,W169:CM169,"&gt;0")</f>
        <v>2.5959627090245627</v>
      </c>
      <c r="W169" s="52" t="str" cm="1">
        <f t="array" ref="W169">IF(OR(W5="",W5="NO Q",W5="-"),"-",INDEX(Shipping!$U$3:$V$88,_xlfn.XMATCH(W$2,IF(Shipping!$D$3:$D$88="GC",Shipping!$A$3:$A$88),0),_xlfn.XMATCH($V$167,Shipping!$U$2:$V$2))/_xlfn.IFS($U$167=Shipping!$R91,Shipping!$R$95,$U$167=Shipping!$S$92,Shipping!$S94,$U$167=Shipping!$T$92,Shipping!$T94)+IF(W5&lt;DATE(2020,1,1),W5,-W5))</f>
        <v>-</v>
      </c>
      <c r="X169" s="52" t="str" cm="1">
        <f t="array" ref="X169">IF(OR(X5="",X5="NO Q",X5="-"),"-",INDEX(Shipping!$U$3:$V$88,_xlfn.XMATCH(X$2,IF(Shipping!$D$3:$D$88="GC",Shipping!$A$3:$A$88),0),_xlfn.XMATCH($V$167,Shipping!$U$2:$V$2))/_xlfn.IFS($U$167=Shipping!$R91,Shipping!$R$95,$U$167=Shipping!$S$92,Shipping!$S94,$U$167=Shipping!$T$92,Shipping!$T94)+IF(X5&lt;DATE(2020,1,1),X5,-X5))</f>
        <v>-</v>
      </c>
      <c r="Y169" s="52" t="str" cm="1">
        <f t="array" ref="Y169">IF(OR(Y5="",Y5="NO Q",Y5="-"),"-",INDEX(Shipping!$U$3:$V$88,_xlfn.XMATCH(Y$2,IF(Shipping!$D$3:$D$88="GC",Shipping!$A$3:$A$88),0),_xlfn.XMATCH($V$167,Shipping!$U$2:$V$2))/_xlfn.IFS($U$167=Shipping!$R91,Shipping!$R$95,$U$167=Shipping!$S$92,Shipping!$S94,$U$167=Shipping!$T$92,Shipping!$T94)+IF(Y5&lt;DATE(2020,1,1),Y5,-Y5))</f>
        <v>-</v>
      </c>
      <c r="Z169" s="52" t="str" cm="1">
        <f t="array" ref="Z169">IF(OR(Z5="",Z5="NO Q",Z5="-"),"-",INDEX(Shipping!$U$3:$V$88,_xlfn.XMATCH(Z$2,IF(Shipping!$D$3:$D$88="GC",Shipping!$A$3:$A$88),0),_xlfn.XMATCH($V$167,Shipping!$U$2:$V$2))/_xlfn.IFS($U$167=Shipping!$R91,Shipping!$R$95,$U$167=Shipping!$S$92,Shipping!$S94,$U$167=Shipping!$T$92,Shipping!$T94)+IF(Z5&lt;DATE(2020,1,1),Z5,-Z5))</f>
        <v>-</v>
      </c>
      <c r="AA169" s="52" t="str" cm="1">
        <f t="array" ref="AA169">IF(OR(AA5="",AA5="NO Q",AA5="-"),"-",INDEX(Shipping!$U$3:$V$88,_xlfn.XMATCH(AA$2,IF(Shipping!$D$3:$D$88="GC",Shipping!$A$3:$A$88),0),_xlfn.XMATCH($V$167,Shipping!$U$2:$V$2))/_xlfn.IFS($U$167=Shipping!$R91,Shipping!$R$95,$U$167=Shipping!$S$92,Shipping!$S94,$U$167=Shipping!$T$92,Shipping!$T94)+IF(AA5&lt;DATE(2020,1,1),AA5,-AA5))</f>
        <v>-</v>
      </c>
      <c r="AB169" s="52" t="str" cm="1">
        <f t="array" ref="AB169">IF(OR(AB5="",AB5="NO Q",AB5="-"),"-",INDEX(Shipping!$U$3:$V$88,_xlfn.XMATCH(AB$2,IF(Shipping!$D$3:$D$88="GC",Shipping!$A$3:$A$88),0),_xlfn.XMATCH($V$167,Shipping!$U$2:$V$2))/_xlfn.IFS($U$167=Shipping!$R91,Shipping!$R$95,$U$167=Shipping!$S$92,Shipping!$S94,$U$167=Shipping!$T$92,Shipping!$T94)+IF(AB5&lt;DATE(2020,1,1),AB5,-AB5))</f>
        <v>-</v>
      </c>
      <c r="AC169" s="52" t="str" cm="1">
        <f t="array" ref="AC169">IF(OR(AC5="",AC5="NO Q",AC5="-"),"-",INDEX(Shipping!$U$3:$V$88,_xlfn.XMATCH(AC$2,IF(Shipping!$D$3:$D$88="GC",Shipping!$A$3:$A$88),0),_xlfn.XMATCH($V$167,Shipping!$U$2:$V$2))/_xlfn.IFS($U$167=Shipping!$R91,Shipping!$R$95,$U$167=Shipping!$S$92,Shipping!$S94,$U$167=Shipping!$T$92,Shipping!$T94)+IF(AC5&lt;DATE(2020,1,1),AC5,-AC5))</f>
        <v>-</v>
      </c>
      <c r="AD169" s="52" cm="1">
        <f t="array" ref="AD169">IF(OR(AD5="",AD5="NO Q",AD5="-"),"-",INDEX(Shipping!$U$3:$V$88,_xlfn.XMATCH(AD$2,IF(Shipping!$D$3:$D$88="GC",Shipping!$A$3:$A$88),0),_xlfn.XMATCH($V$167,Shipping!$U$2:$V$2))/_xlfn.IFS($U$167=Shipping!$R91,Shipping!$R$95,$U$167=Shipping!$S$92,Shipping!$S94,$U$167=Shipping!$T$92,Shipping!$T94)+IF(AD5&lt;DATE(2020,1,1),AD5,-AD5))</f>
        <v>3.021807294762604</v>
      </c>
      <c r="AE169" s="52" cm="1">
        <f t="array" ref="AE169">IF(OR(AE5="",AE5="NO Q",AE5="-"),"-",INDEX(Shipping!$U$3:$V$88,_xlfn.XMATCH(AE$2,IF(Shipping!$D$3:$D$88="GC",Shipping!$A$3:$A$88),0),_xlfn.XMATCH($V$167,Shipping!$U$2:$V$2))/_xlfn.IFS($U$167=Shipping!$R91,Shipping!$R$95,$U$167=Shipping!$S$92,Shipping!$S94,$U$167=Shipping!$T$92,Shipping!$T94)+IF(AE5&lt;DATE(2020,1,1),AE5,-AE5))</f>
        <v>3.3760712947626041</v>
      </c>
      <c r="AF169" s="52" t="str" cm="1">
        <f t="array" ref="AF169">IF(OR(AF5="",AF5="NO Q",AF5="-"),"-",INDEX(Shipping!$U$3:$V$88,_xlfn.XMATCH(AF$2,IF(Shipping!$D$3:$D$88="GC",Shipping!$A$3:$A$88),0),_xlfn.XMATCH($V$167,Shipping!$U$2:$V$2))/_xlfn.IFS($U$167=Shipping!$R91,Shipping!$R$95,$U$167=Shipping!$S$92,Shipping!$S94,$U$167=Shipping!$T$92,Shipping!$T94)+IF(AF5&lt;DATE(2020,1,1),AF5,-AF5))</f>
        <v>-</v>
      </c>
      <c r="AG169" s="52" t="str" cm="1">
        <f t="array" ref="AG169">IF(OR(AG5="",AG5="NO Q",AG5="-"),"-",INDEX(Shipping!$U$3:$V$88,_xlfn.XMATCH(AG$2,IF(Shipping!$D$3:$D$88="GC",Shipping!$A$3:$A$88),0),_xlfn.XMATCH($V$167,Shipping!$U$2:$V$2))/_xlfn.IFS($U$167=Shipping!$R91,Shipping!$R$95,$U$167=Shipping!$S$92,Shipping!$S94,$U$167=Shipping!$T$92,Shipping!$T94)+IF(AG5&lt;DATE(2020,1,1),AG5,-AG5))</f>
        <v>-</v>
      </c>
      <c r="AH169" s="52" t="str" cm="1">
        <f t="array" ref="AH169">IF(OR(AH5="",AH5="NO Q",AH5="-"),"-",INDEX(Shipping!$U$3:$V$88,_xlfn.XMATCH(AH$2,IF(Shipping!$D$3:$D$88="GC",Shipping!$A$3:$A$88),0),_xlfn.XMATCH($V$167,Shipping!$U$2:$V$2))/_xlfn.IFS($U$167=Shipping!$R91,Shipping!$R$95,$U$167=Shipping!$S$92,Shipping!$S94,$U$167=Shipping!$T$92,Shipping!$T94)+IF(AH5&lt;DATE(2020,1,1),AH5,-AH5))</f>
        <v>-</v>
      </c>
      <c r="AI169" s="52" t="str" cm="1">
        <f t="array" ref="AI169">IF(OR(AI5="",AI5="NO Q",AI5="-"),"-",INDEX(Shipping!$U$3:$V$88,_xlfn.XMATCH(AI$2,IF(Shipping!$D$3:$D$88="GC",Shipping!$A$3:$A$88),0),_xlfn.XMATCH($V$167,Shipping!$U$2:$V$2))/_xlfn.IFS($U$167=Shipping!$R91,Shipping!$R$95,$U$167=Shipping!$S$92,Shipping!$S94,$U$167=Shipping!$T$92,Shipping!$T94)+IF(AI5&lt;DATE(2020,1,1),AI5,-AI5))</f>
        <v>-</v>
      </c>
      <c r="AJ169" s="52" t="str" cm="1">
        <f t="array" ref="AJ169">IF(OR(AJ5="",AJ5="NO Q",AJ5="-"),"-",INDEX(Shipping!$U$3:$V$88,_xlfn.XMATCH(AJ$2,IF(Shipping!$D$3:$D$88="GC",Shipping!$A$3:$A$88),0),_xlfn.XMATCH($V$167,Shipping!$U$2:$V$2))/_xlfn.IFS($U$167=Shipping!$R91,Shipping!$R$95,$U$167=Shipping!$S$92,Shipping!$S94,$U$167=Shipping!$T$92,Shipping!$T94)+IF(AJ5&lt;DATE(2020,1,1),AJ5,-AJ5))</f>
        <v>-</v>
      </c>
      <c r="AK169" s="52" t="str" cm="1">
        <f t="array" ref="AK169">IF(OR(AK5="",AK5="NO Q",AK5="-"),"-",INDEX(Shipping!$U$3:$V$88,_xlfn.XMATCH(AK$2,IF(Shipping!$D$3:$D$88="GC",Shipping!$A$3:$A$88),0),_xlfn.XMATCH($V$167,Shipping!$U$2:$V$2))/_xlfn.IFS($U$167=Shipping!$R91,Shipping!$R$95,$U$167=Shipping!$S$92,Shipping!$S94,$U$167=Shipping!$T$92,Shipping!$T94)+IF(AK5&lt;DATE(2020,1,1),AK5,-AK5))</f>
        <v>-</v>
      </c>
      <c r="AL169" s="52" t="str" cm="1">
        <f t="array" ref="AL169">IF(OR(AL5="",AL5="NO Q",AL5="-"),"-",INDEX(Shipping!$U$3:$V$88,_xlfn.XMATCH(AL$2,IF(Shipping!$D$3:$D$88="GC",Shipping!$A$3:$A$88),0),_xlfn.XMATCH($V$167,Shipping!$U$2:$V$2))/_xlfn.IFS($U$167=Shipping!$R91,Shipping!$R$95,$U$167=Shipping!$S$92,Shipping!$S94,$U$167=Shipping!$T$92,Shipping!$T94)+IF(AL5&lt;DATE(2020,1,1),AL5,-AL5))</f>
        <v>-</v>
      </c>
      <c r="AM169" s="52" cm="1">
        <f t="array" ref="AM169">IF(OR(AM5="",AM5="NO Q",AM5="-"),"-",INDEX(Shipping!$U$3:$V$88,_xlfn.XMATCH(AM$2,IF(Shipping!$D$3:$D$88="GC",Shipping!$A$3:$A$88),0),_xlfn.XMATCH($V$167,Shipping!$U$2:$V$2))/_xlfn.IFS($U$167=Shipping!$R91,Shipping!$R$95,$U$167=Shipping!$S$92,Shipping!$S94,$U$167=Shipping!$T$92,Shipping!$T94)+IF(AM5&lt;DATE(2020,1,1),AM5,-AM5))</f>
        <v>2.5959627090245627</v>
      </c>
      <c r="AN169" s="52" t="str" cm="1">
        <f t="array" ref="AN169">IF(OR(AN5="",AN5="NO Q",AN5="-"),"-",INDEX(Shipping!$U$3:$V$88,_xlfn.XMATCH(AN$2,IF(Shipping!$D$3:$D$88="GC",Shipping!$A$3:$A$88),0),_xlfn.XMATCH($V$167,Shipping!$U$2:$V$2))/_xlfn.IFS($U$167=Shipping!$R91,Shipping!$R$95,$U$167=Shipping!$S$92,Shipping!$S94,$U$167=Shipping!$T$92,Shipping!$T94)+IF(AN5&lt;DATE(2020,1,1),AN5,-AN5))</f>
        <v>-</v>
      </c>
      <c r="AO169" s="52" t="str" cm="1">
        <f t="array" ref="AO169">IF(OR(AO5="",AO5="NO Q",AO5="-"),"-",INDEX(Shipping!$U$3:$V$88,_xlfn.XMATCH(AO$2,IF(Shipping!$D$3:$D$88="GC",Shipping!$A$3:$A$88),0),_xlfn.XMATCH($V$167,Shipping!$U$2:$V$2))/_xlfn.IFS($U$167=Shipping!$R91,Shipping!$R$95,$U$167=Shipping!$S$92,Shipping!$S94,$U$167=Shipping!$T$92,Shipping!$T94)+IF(AO5&lt;DATE(2020,1,1),AO5,-AO5))</f>
        <v>-</v>
      </c>
      <c r="AP169" s="52" t="str" cm="1">
        <f t="array" ref="AP169">IF(OR(AP5="",AP5="NO Q",AP5="-"),"-",INDEX(Shipping!$U$3:$V$88,_xlfn.XMATCH(AP$2,IF(Shipping!$D$3:$D$88="GC",Shipping!$A$3:$A$88),0),_xlfn.XMATCH($V$167,Shipping!$U$2:$V$2))/_xlfn.IFS($U$167=Shipping!$R91,Shipping!$R$95,$U$167=Shipping!$S$92,Shipping!$S94,$U$167=Shipping!$T$92,Shipping!$T94)+IF(AP5&lt;DATE(2020,1,1),AP5,-AP5))</f>
        <v>-</v>
      </c>
      <c r="AQ169" s="52" t="str" cm="1">
        <f t="array" ref="AQ169">IF(OR(AQ5="",AQ5="NO Q",AQ5="-"),"-",INDEX(Shipping!$U$3:$V$88,_xlfn.XMATCH(AQ$2,IF(Shipping!$D$3:$D$88="GC",Shipping!$A$3:$A$88),0),_xlfn.XMATCH($V$167,Shipping!$U$2:$V$2))/_xlfn.IFS($U$167=Shipping!$R91,Shipping!$R$95,$U$167=Shipping!$S$92,Shipping!$S94,$U$167=Shipping!$T$92,Shipping!$T94)+IF(AQ5&lt;DATE(2020,1,1),AQ5,-AQ5))</f>
        <v>-</v>
      </c>
      <c r="AR169" s="52" t="str" cm="1">
        <f t="array" ref="AR169">IF(OR(AR5="",AR5="NO Q",AR5="-"),"-",INDEX(Shipping!$U$3:$V$88,_xlfn.XMATCH(AR$2,IF(Shipping!$D$3:$D$88="GC",Shipping!$A$3:$A$88),0),_xlfn.XMATCH($V$167,Shipping!$U$2:$V$2))/_xlfn.IFS($U$167=Shipping!$R91,Shipping!$R$95,$U$167=Shipping!$S$92,Shipping!$S94,$U$167=Shipping!$T$92,Shipping!$T94)+IF(AR5&lt;DATE(2020,1,1),AR5,-AR5))</f>
        <v>-</v>
      </c>
      <c r="AS169" s="52" t="str" cm="1">
        <f t="array" ref="AS169">IF(OR(AS5="",AS5="NO Q",AS5="-"),"-",INDEX(Shipping!$U$3:$V$88,_xlfn.XMATCH(AS$2,IF(Shipping!$D$3:$D$88="GC",Shipping!$A$3:$A$88),0),_xlfn.XMATCH($V$167,Shipping!$U$2:$V$2))/_xlfn.IFS($U$167=Shipping!$R91,Shipping!$R$95,$U$167=Shipping!$S$92,Shipping!$S94,$U$167=Shipping!$T$92,Shipping!$T94)+IF(AS5&lt;DATE(2020,1,1),AS5,-AS5))</f>
        <v>-</v>
      </c>
      <c r="AT169" s="52" t="str" cm="1">
        <f t="array" ref="AT169">IF(OR(AT5="",AT5="NO Q",AT5="-"),"-",INDEX(Shipping!$U$3:$V$88,_xlfn.XMATCH(AT$2,IF(Shipping!$D$3:$D$88="GC",Shipping!$A$3:$A$88),0),_xlfn.XMATCH($V$167,Shipping!$U$2:$V$2))/_xlfn.IFS($U$167=Shipping!$R91,Shipping!$R$95,$U$167=Shipping!$S$92,Shipping!$S94,$U$167=Shipping!$T$92,Shipping!$T94)+IF(AT5&lt;DATE(2020,1,1),AT5,-AT5))</f>
        <v>-</v>
      </c>
      <c r="AU169" s="52" t="str" cm="1">
        <f t="array" ref="AU169">IF(OR(AU5="",AU5="NO Q",AU5="-"),"-",INDEX(Shipping!$U$3:$V$88,_xlfn.XMATCH(AU$2,IF(Shipping!$D$3:$D$88="GC",Shipping!$A$3:$A$88),0),_xlfn.XMATCH($V$167,Shipping!$U$2:$V$2))/_xlfn.IFS($U$167=Shipping!$R91,Shipping!$R$95,$U$167=Shipping!$S$92,Shipping!$S94,$U$167=Shipping!$T$92,Shipping!$T94)+IF(AU5&lt;DATE(2020,1,1),AU5,-AU5))</f>
        <v>-</v>
      </c>
      <c r="AV169" s="52" t="str" cm="1">
        <f t="array" ref="AV169">IF(OR(AV5="",AV5="NO Q",AV5="-"),"-",INDEX(Shipping!$U$3:$V$88,_xlfn.XMATCH(AV$2,IF(Shipping!$D$3:$D$88="GC",Shipping!$A$3:$A$88),0),_xlfn.XMATCH($V$167,Shipping!$U$2:$V$2))/_xlfn.IFS($U$167=Shipping!$R91,Shipping!$R$95,$U$167=Shipping!$S$92,Shipping!$S94,$U$167=Shipping!$T$92,Shipping!$T94)+IF(AV5&lt;DATE(2020,1,1),AV5,-AV5))</f>
        <v>-</v>
      </c>
      <c r="AW169" s="52" t="str" cm="1">
        <f t="array" ref="AW169">IF(OR(AW5="",AW5="NO Q",AW5="-"),"-",INDEX(Shipping!$U$3:$V$88,_xlfn.XMATCH(AW$2,IF(Shipping!$D$3:$D$88="GC",Shipping!$A$3:$A$88),0),_xlfn.XMATCH($V$167,Shipping!$U$2:$V$2))/_xlfn.IFS($U$167=Shipping!$R91,Shipping!$R$95,$U$167=Shipping!$S$92,Shipping!$S94,$U$167=Shipping!$T$92,Shipping!$T94)+IF(AW5&lt;DATE(2020,1,1),AW5,-AW5))</f>
        <v>-</v>
      </c>
      <c r="AX169" s="52" t="str" cm="1">
        <f t="array" ref="AX169">IF(OR(AX5="",AX5="NO Q",AX5="-"),"-",INDEX(Shipping!$U$3:$V$88,_xlfn.XMATCH(AX$2,IF(Shipping!$D$3:$D$88="GC",Shipping!$A$3:$A$88),0),_xlfn.XMATCH($V$167,Shipping!$U$2:$V$2))/_xlfn.IFS($U$167=Shipping!$R91,Shipping!$R$95,$U$167=Shipping!$S$92,Shipping!$S94,$U$167=Shipping!$T$92,Shipping!$T94)+IF(AX5&lt;DATE(2020,1,1),AX5,-AX5))</f>
        <v>-</v>
      </c>
      <c r="AY169" s="52" t="str" cm="1">
        <f t="array" ref="AY169">IF(OR(AY5="",AY5="NO Q",AY5="-"),"-",INDEX(Shipping!$U$3:$V$88,_xlfn.XMATCH(AY$2,IF(Shipping!$D$3:$D$88="GC",Shipping!$A$3:$A$88),0),_xlfn.XMATCH($V$167,Shipping!$U$2:$V$2))/_xlfn.IFS($U$167=Shipping!$R91,Shipping!$R$95,$U$167=Shipping!$S$92,Shipping!$S94,$U$167=Shipping!$T$92,Shipping!$T94)+IF(AY5&lt;DATE(2020,1,1),AY5,-AY5))</f>
        <v>-</v>
      </c>
      <c r="AZ169" s="52" t="str" cm="1">
        <f t="array" ref="AZ169">IF(OR(AZ5="",AZ5="NO Q",AZ5="-"),"-",INDEX(Shipping!$U$3:$V$88,_xlfn.XMATCH(AZ$2,IF(Shipping!$D$3:$D$88="GC",Shipping!$A$3:$A$88),0),_xlfn.XMATCH($V$167,Shipping!$U$2:$V$2))/_xlfn.IFS($U$167=Shipping!$R91,Shipping!$R$95,$U$167=Shipping!$S$92,Shipping!$S94,$U$167=Shipping!$T$92,Shipping!$T94)+IF(AZ5&lt;DATE(2020,1,1),AZ5,-AZ5))</f>
        <v>-</v>
      </c>
      <c r="BA169" s="52" t="str" cm="1">
        <f t="array" ref="BA169">IF(OR(BA5="",BA5="NO Q",BA5="-"),"-",INDEX(Shipping!$U$3:$V$88,_xlfn.XMATCH(BA$2,IF(Shipping!$D$3:$D$88="GC",Shipping!$A$3:$A$88),0),_xlfn.XMATCH($V$167,Shipping!$U$2:$V$2))/_xlfn.IFS($U$167=Shipping!$R91,Shipping!$R$95,$U$167=Shipping!$S$92,Shipping!$S94,$U$167=Shipping!$T$92,Shipping!$T94)+IF(BA5&lt;DATE(2020,1,1),BA5,-BA5))</f>
        <v>-</v>
      </c>
      <c r="BB169" s="52" t="str" cm="1">
        <f t="array" ref="BB169">IF(OR(BB5="",BB5="NO Q",BB5="-"),"-",INDEX(Shipping!$U$3:$V$88,_xlfn.XMATCH(BB$2,IF(Shipping!$D$3:$D$88="GC",Shipping!$A$3:$A$88),0),_xlfn.XMATCH($V$167,Shipping!$U$2:$V$2))/_xlfn.IFS($U$167=Shipping!$R91,Shipping!$R$95,$U$167=Shipping!$S$92,Shipping!$S94,$U$167=Shipping!$T$92,Shipping!$T94)+IF(BB5&lt;DATE(2020,1,1),BB5,-BB5))</f>
        <v>-</v>
      </c>
      <c r="BC169" s="52" t="str" cm="1">
        <f t="array" ref="BC169">IF(OR(BC5="",BC5="NO Q",BC5="-"),"-",INDEX(Shipping!$U$3:$V$88,_xlfn.XMATCH(BC$2,IF(Shipping!$D$3:$D$88="GC",Shipping!$A$3:$A$88),0),_xlfn.XMATCH($V$167,Shipping!$U$2:$V$2))/_xlfn.IFS($U$167=Shipping!$R91,Shipping!$R$95,$U$167=Shipping!$S$92,Shipping!$S94,$U$167=Shipping!$T$92,Shipping!$T94)+IF(BC5&lt;DATE(2020,1,1),BC5,-BC5))</f>
        <v>-</v>
      </c>
      <c r="BD169" s="52" t="str" cm="1">
        <f t="array" ref="BD169">IF(OR(BD5="",BD5="NO Q",BD5="-"),"-",INDEX(Shipping!$U$3:$V$88,_xlfn.XMATCH(BD$2,IF(Shipping!$D$3:$D$88="GC",Shipping!$A$3:$A$88),0),_xlfn.XMATCH($V$167,Shipping!$U$2:$V$2))/_xlfn.IFS($U$167=Shipping!$R91,Shipping!$R$95,$U$167=Shipping!$S$92,Shipping!$S94,$U$167=Shipping!$T$92,Shipping!$T94)+IF(BD5&lt;DATE(2020,1,1),BD5,-BD5))</f>
        <v>-</v>
      </c>
      <c r="BE169" s="52" t="str" cm="1">
        <f t="array" ref="BE169">IF(OR(BE5="",BE5="NO Q",BE5="-"),"-",INDEX(Shipping!$U$3:$V$88,_xlfn.XMATCH(BE$2,IF(Shipping!$D$3:$D$88="GC",Shipping!$A$3:$A$88),0),_xlfn.XMATCH($V$167,Shipping!$U$2:$V$2))/_xlfn.IFS($U$167=Shipping!$R91,Shipping!$R$95,$U$167=Shipping!$S$92,Shipping!$S94,$U$167=Shipping!$T$92,Shipping!$T94)+IF(BE5&lt;DATE(2020,1,1),BE5,-BE5))</f>
        <v>-</v>
      </c>
      <c r="BF169" s="52" t="str" cm="1">
        <f t="array" ref="BF169">IF(OR(BF5="",BF5="NO Q",BF5="-"),"-",INDEX(Shipping!$U$3:$V$88,_xlfn.XMATCH(BF$2,IF(Shipping!$D$3:$D$88="GC",Shipping!$A$3:$A$88),0),_xlfn.XMATCH($V$167,Shipping!$U$2:$V$2))/_xlfn.IFS($U$167=Shipping!$R91,Shipping!$R$95,$U$167=Shipping!$S$92,Shipping!$S94,$U$167=Shipping!$T$92,Shipping!$T94)+IF(BF5&lt;DATE(2020,1,1),BF5,-BF5))</f>
        <v>-</v>
      </c>
      <c r="BG169" s="52" t="str" cm="1">
        <f t="array" ref="BG169">IF(OR(BG5="",BG5="NO Q",BG5="-"),"-",INDEX(Shipping!$U$3:$V$88,_xlfn.XMATCH(BG$2,IF(Shipping!$D$3:$D$88="GC",Shipping!$A$3:$A$88),0),_xlfn.XMATCH($V$167,Shipping!$U$2:$V$2))/_xlfn.IFS($U$167=Shipping!$R91,Shipping!$R$95,$U$167=Shipping!$S$92,Shipping!$S94,$U$167=Shipping!$T$92,Shipping!$T94)+IF(BG5&lt;DATE(2020,1,1),BG5,-BG5))</f>
        <v>-</v>
      </c>
      <c r="BH169" s="52" t="str" cm="1">
        <f t="array" ref="BH169">IF(OR(BH5="",BH5="NO Q",BH5="-"),"-",INDEX(Shipping!$U$3:$V$88,_xlfn.XMATCH(BH$2,IF(Shipping!$D$3:$D$88="GC",Shipping!$A$3:$A$88),0),_xlfn.XMATCH($V$167,Shipping!$U$2:$V$2))/_xlfn.IFS($U$167=Shipping!$R91,Shipping!$R$95,$U$167=Shipping!$S$92,Shipping!$S94,$U$167=Shipping!$T$92,Shipping!$T94)+IF(BH5&lt;DATE(2020,1,1),BH5,-BH5))</f>
        <v>-</v>
      </c>
      <c r="BI169" s="52" t="str" cm="1">
        <f t="array" ref="BI169">IF(OR(BI5="",BI5="NO Q",BI5="-"),"-",INDEX(Shipping!$U$3:$V$88,_xlfn.XMATCH(BI$2,IF(Shipping!$D$3:$D$88="GC",Shipping!$A$3:$A$88),0),_xlfn.XMATCH($V$167,Shipping!$U$2:$V$2))/_xlfn.IFS($U$167=Shipping!$R91,Shipping!$R$95,$U$167=Shipping!$S$92,Shipping!$S94,$U$167=Shipping!$T$92,Shipping!$T94)+IF(BI5&lt;DATE(2020,1,1),BI5,-BI5))</f>
        <v>-</v>
      </c>
      <c r="BJ169" s="52" t="str" cm="1">
        <f t="array" ref="BJ169">IF(OR(BJ5="",BJ5="NO Q",BJ5="-"),"-",INDEX(Shipping!$U$3:$V$88,_xlfn.XMATCH(BJ$2,IF(Shipping!$D$3:$D$88="GC",Shipping!$A$3:$A$88),0),_xlfn.XMATCH($V$167,Shipping!$U$2:$V$2))/_xlfn.IFS($U$167=Shipping!$R91,Shipping!$R$95,$U$167=Shipping!$S$92,Shipping!$S94,$U$167=Shipping!$T$92,Shipping!$T94)+IF(BJ5&lt;DATE(2020,1,1),BJ5,-BJ5))</f>
        <v>-</v>
      </c>
      <c r="BK169" s="52" t="str" cm="1">
        <f t="array" ref="BK169">IF(OR(BK5="",BK5="NO Q",BK5="-"),"-",INDEX(Shipping!$U$3:$V$88,_xlfn.XMATCH(BK$2,IF(Shipping!$D$3:$D$88="GC",Shipping!$A$3:$A$88),0),_xlfn.XMATCH($V$167,Shipping!$U$2:$V$2))/_xlfn.IFS($U$167=Shipping!$R91,Shipping!$R$95,$U$167=Shipping!$S$92,Shipping!$S94,$U$167=Shipping!$T$92,Shipping!$T94)+IF(BK5&lt;DATE(2020,1,1),BK5,-BK5))</f>
        <v>-</v>
      </c>
      <c r="BL169" s="52" t="str" cm="1">
        <f t="array" ref="BL169">IF(OR(BL5="",BL5="NO Q",BL5="-"),"-",INDEX(Shipping!$U$3:$V$88,_xlfn.XMATCH(BL$2,IF(Shipping!$D$3:$D$88="GC",Shipping!$A$3:$A$88),0),_xlfn.XMATCH($V$167,Shipping!$U$2:$V$2))/_xlfn.IFS($U$167=Shipping!$R91,Shipping!$R$95,$U$167=Shipping!$S$92,Shipping!$S94,$U$167=Shipping!$T$92,Shipping!$T94)+IF(BL5&lt;DATE(2020,1,1),BL5,-BL5))</f>
        <v>-</v>
      </c>
      <c r="BM169" s="52" t="str" cm="1">
        <f t="array" ref="BM169">IF(OR(BM5="",BM5="NO Q",BM5="-"),"-",INDEX(Shipping!$U$3:$V$88,_xlfn.XMATCH(BM$2,IF(Shipping!$D$3:$D$88="GC",Shipping!$A$3:$A$88),0),_xlfn.XMATCH($V$167,Shipping!$U$2:$V$2))/_xlfn.IFS($U$167=Shipping!$R91,Shipping!$R$95,$U$167=Shipping!$S$92,Shipping!$S94,$U$167=Shipping!$T$92,Shipping!$T94)+IF(BM5&lt;DATE(2020,1,1),BM5,-BM5))</f>
        <v>-</v>
      </c>
      <c r="BN169" s="52" t="str" cm="1">
        <f t="array" ref="BN169">IF(OR(BN5="",BN5="NO Q",BN5="-"),"-",INDEX(Shipping!$U$3:$V$88,_xlfn.XMATCH(BN$2,IF(Shipping!$D$3:$D$88="GC",Shipping!$A$3:$A$88),0),_xlfn.XMATCH($V$167,Shipping!$U$2:$V$2))/_xlfn.IFS($U$167=Shipping!$R91,Shipping!$R$95,$U$167=Shipping!$S$92,Shipping!$S94,$U$167=Shipping!$T$92,Shipping!$T94)+IF(BN5&lt;DATE(2020,1,1),BN5,-BN5))</f>
        <v>-</v>
      </c>
      <c r="BO169" s="52" t="str" cm="1">
        <f t="array" ref="BO169">IF(OR(BO5="",BO5="NO Q",BO5="-"),"-",INDEX(Shipping!$U$3:$V$88,_xlfn.XMATCH(BO$2,IF(Shipping!$D$3:$D$88="GC",Shipping!$A$3:$A$88),0),_xlfn.XMATCH($V$167,Shipping!$U$2:$V$2))/_xlfn.IFS($U$167=Shipping!$R91,Shipping!$R$95,$U$167=Shipping!$S$92,Shipping!$S94,$U$167=Shipping!$T$92,Shipping!$T94)+IF(BO5&lt;DATE(2020,1,1),BO5,-BO5))</f>
        <v>-</v>
      </c>
      <c r="BP169" s="52" t="str" cm="1">
        <f t="array" ref="BP169">IF(OR(BP5="",BP5="NO Q",BP5="-"),"-",INDEX(Shipping!$U$3:$V$88,_xlfn.XMATCH(BP$2,IF(Shipping!$D$3:$D$88="GC",Shipping!$A$3:$A$88),0),_xlfn.XMATCH($V$167,Shipping!$U$2:$V$2))/_xlfn.IFS($U$167=Shipping!$R91,Shipping!$R$95,$U$167=Shipping!$S$92,Shipping!$S94,$U$167=Shipping!$T$92,Shipping!$T94)+IF(BP5&lt;DATE(2020,1,1),BP5,-BP5))</f>
        <v>-</v>
      </c>
      <c r="BQ169" s="52" t="str" cm="1">
        <f t="array" ref="BQ169">IF(OR(BQ5="",BQ5="NO Q",BQ5="-"),"-",INDEX(Shipping!$U$3:$V$88,_xlfn.XMATCH(BQ$2,IF(Shipping!$D$3:$D$88="GC",Shipping!$A$3:$A$88),0),_xlfn.XMATCH($V$167,Shipping!$U$2:$V$2))/_xlfn.IFS($U$167=Shipping!$R91,Shipping!$R$95,$U$167=Shipping!$S$92,Shipping!$S94,$U$167=Shipping!$T$92,Shipping!$T94)+IF(BQ5&lt;DATE(2020,1,1),BQ5,-BQ5))</f>
        <v>-</v>
      </c>
      <c r="BR169" s="52" t="str" cm="1">
        <f t="array" ref="BR169">IF(OR(BR5="",BR5="NO Q",BR5="-"),"-",INDEX(Shipping!$U$3:$V$88,_xlfn.XMATCH(BR$2,IF(Shipping!$D$3:$D$88="GC",Shipping!$A$3:$A$88),0),_xlfn.XMATCH($V$167,Shipping!$U$2:$V$2))/_xlfn.IFS($U$167=Shipping!$R91,Shipping!$R$95,$U$167=Shipping!$S$92,Shipping!$S94,$U$167=Shipping!$T$92,Shipping!$T94)+IF(BR5&lt;DATE(2020,1,1),BR5,-BR5))</f>
        <v>-</v>
      </c>
      <c r="BS169" s="52" t="str" cm="1">
        <f t="array" ref="BS169">IF(OR(BS5="",BS5="NO Q",BS5="-"),"-",INDEX(Shipping!$U$3:$V$88,_xlfn.XMATCH(BS$2,IF(Shipping!$D$3:$D$88="GC",Shipping!$A$3:$A$88),0),_xlfn.XMATCH($V$167,Shipping!$U$2:$V$2))/_xlfn.IFS($U$167=Shipping!$R91,Shipping!$R$95,$U$167=Shipping!$S$92,Shipping!$S94,$U$167=Shipping!$T$92,Shipping!$T94)+IF(BS5&lt;DATE(2020,1,1),BS5,-BS5))</f>
        <v>-</v>
      </c>
      <c r="BT169" s="52" t="str" cm="1">
        <f t="array" ref="BT169">IF(OR(BT5="",BT5="NO Q",BT5="-"),"-",INDEX(Shipping!$U$3:$V$88,_xlfn.XMATCH(BT$2,IF(Shipping!$D$3:$D$88="GC",Shipping!$A$3:$A$88),0),_xlfn.XMATCH($V$167,Shipping!$U$2:$V$2))/_xlfn.IFS($U$167=Shipping!$R91,Shipping!$R$95,$U$167=Shipping!$S$92,Shipping!$S94,$U$167=Shipping!$T$92,Shipping!$T94)+IF(BT5&lt;DATE(2020,1,1),BT5,-BT5))</f>
        <v>-</v>
      </c>
      <c r="BU169" s="52" t="str" cm="1">
        <f t="array" ref="BU169">IF(OR(BU5="",BU5="NO Q",BU5="-"),"-",INDEX(Shipping!$U$3:$V$88,_xlfn.XMATCH(BU$2,IF(Shipping!$D$3:$D$88="GC",Shipping!$A$3:$A$88),0),_xlfn.XMATCH($V$167,Shipping!$U$2:$V$2))/_xlfn.IFS($U$167=Shipping!$R91,Shipping!$R$95,$U$167=Shipping!$S$92,Shipping!$S94,$U$167=Shipping!$T$92,Shipping!$T94)+IF(BU5&lt;DATE(2020,1,1),BU5,-BU5))</f>
        <v>-</v>
      </c>
      <c r="BV169" s="52" t="str" cm="1">
        <f t="array" ref="BV169">IF(OR(BV5="",BV5="NO Q",BV5="-"),"-",INDEX(Shipping!$U$3:$V$88,_xlfn.XMATCH(BV$2,IF(Shipping!$D$3:$D$88="GC",Shipping!$A$3:$A$88),0),_xlfn.XMATCH($V$167,Shipping!$U$2:$V$2))/_xlfn.IFS($U$167=Shipping!$R91,Shipping!$R$95,$U$167=Shipping!$S$92,Shipping!$S94,$U$167=Shipping!$T$92,Shipping!$T94)+IF(BV5&lt;DATE(2020,1,1),BV5,-BV5))</f>
        <v>-</v>
      </c>
      <c r="BW169" s="52" t="str" cm="1">
        <f t="array" ref="BW169">IF(OR(BW5="",BW5="NO Q",BW5="-"),"-",INDEX(Shipping!$U$3:$V$88,_xlfn.XMATCH(BW$2,IF(Shipping!$D$3:$D$88="GC",Shipping!$A$3:$A$88),0),_xlfn.XMATCH($V$167,Shipping!$U$2:$V$2))/_xlfn.IFS($U$167=Shipping!$R91,Shipping!$R$95,$U$167=Shipping!$S$92,Shipping!$S94,$U$167=Shipping!$T$92,Shipping!$T94)+IF(BW5&lt;DATE(2020,1,1),BW5,-BW5))</f>
        <v>-</v>
      </c>
      <c r="BX169" s="52" t="str" cm="1">
        <f t="array" ref="BX169">IF(OR(BX5="",BX5="NO Q",BX5="-"),"-",INDEX(Shipping!$U$3:$V$88,_xlfn.XMATCH(BX$2,IF(Shipping!$D$3:$D$88="GC",Shipping!$A$3:$A$88),0),_xlfn.XMATCH($V$167,Shipping!$U$2:$V$2))/_xlfn.IFS($U$167=Shipping!$R91,Shipping!$R$95,$U$167=Shipping!$S$92,Shipping!$S94,$U$167=Shipping!$T$92,Shipping!$T94)+IF(BX5&lt;DATE(2020,1,1),BX5,-BX5))</f>
        <v>-</v>
      </c>
      <c r="BY169" s="52" t="str" cm="1">
        <f t="array" ref="BY169">IF(OR(BY5="",BY5="NO Q",BY5="-"),"-",INDEX(Shipping!$U$3:$V$88,_xlfn.XMATCH(BY$2,IF(Shipping!$D$3:$D$88="GC",Shipping!$A$3:$A$88),0),_xlfn.XMATCH($V$167,Shipping!$U$2:$V$2))/_xlfn.IFS($U$167=Shipping!$R91,Shipping!$R$95,$U$167=Shipping!$S$92,Shipping!$S94,$U$167=Shipping!$T$92,Shipping!$T94)+IF(BY5&lt;DATE(2020,1,1),BY5,-BY5))</f>
        <v>-</v>
      </c>
      <c r="BZ169" s="52" t="str" cm="1">
        <f t="array" ref="BZ169">IF(OR(BZ5="",BZ5="NO Q",BZ5="-"),"-",INDEX(Shipping!$U$3:$V$88,_xlfn.XMATCH(BZ$2,IF(Shipping!$D$3:$D$88="GC",Shipping!$A$3:$A$88),0),_xlfn.XMATCH($V$167,Shipping!$U$2:$V$2))/_xlfn.IFS($U$167=Shipping!$R91,Shipping!$R$95,$U$167=Shipping!$S$92,Shipping!$S94,$U$167=Shipping!$T$92,Shipping!$T94)+IF(BZ5&lt;DATE(2020,1,1),BZ5,-BZ5))</f>
        <v>-</v>
      </c>
      <c r="CA169" s="52" t="str" cm="1">
        <f t="array" ref="CA169">IF(OR(CA5="",CA5="NO Q",CA5="-"),"-",INDEX(Shipping!$U$3:$V$88,_xlfn.XMATCH(CA$2,IF(Shipping!$D$3:$D$88="GC",Shipping!$A$3:$A$88),0),_xlfn.XMATCH($V$167,Shipping!$U$2:$V$2))/_xlfn.IFS($U$167=Shipping!$R91,Shipping!$R$95,$U$167=Shipping!$S$92,Shipping!$S94,$U$167=Shipping!$T$92,Shipping!$T94)+IF(CA5&lt;DATE(2020,1,1),CA5,-CA5))</f>
        <v>-</v>
      </c>
      <c r="CB169" s="52" t="str" cm="1">
        <f t="array" ref="CB169">IF(OR(CB5="",CB5="NO Q",CB5="-"),"-",INDEX(Shipping!$U$3:$V$88,_xlfn.XMATCH(CB$2,IF(Shipping!$D$3:$D$88="GC",Shipping!$A$3:$A$88),0),_xlfn.XMATCH($V$167,Shipping!$U$2:$V$2))/_xlfn.IFS($U$167=Shipping!$R91,Shipping!$R$95,$U$167=Shipping!$S$92,Shipping!$S94,$U$167=Shipping!$T$92,Shipping!$T94)+IF(CB5&lt;DATE(2020,1,1),CB5,-CB5))</f>
        <v>-</v>
      </c>
      <c r="CC169" s="52" t="str" cm="1">
        <f t="array" ref="CC169">IF(OR(CC5="",CC5="NO Q",CC5="-"),"-",INDEX(Shipping!$U$3:$V$88,_xlfn.XMATCH(CC$2,IF(Shipping!$D$3:$D$88="GC",Shipping!$A$3:$A$88),0),_xlfn.XMATCH($V$167,Shipping!$U$2:$V$2))/_xlfn.IFS($U$167=Shipping!$R91,Shipping!$R$95,$U$167=Shipping!$S$92,Shipping!$S94,$U$167=Shipping!$T$92,Shipping!$T94)+IF(CC5&lt;DATE(2020,1,1),CC5,-CC5))</f>
        <v>-</v>
      </c>
      <c r="CD169" s="52" t="str" cm="1">
        <f t="array" ref="CD169">IF(OR(CD5="",CD5="NO Q",CD5="-"),"-",INDEX(Shipping!$U$3:$V$88,_xlfn.XMATCH(CD$2,IF(Shipping!$D$3:$D$88="GC",Shipping!$A$3:$A$88),0),_xlfn.XMATCH($V$167,Shipping!$U$2:$V$2))/_xlfn.IFS($U$167=Shipping!$R91,Shipping!$R$95,$U$167=Shipping!$S$92,Shipping!$S94,$U$167=Shipping!$T$92,Shipping!$T94)+IF(CD5&lt;DATE(2020,1,1),CD5,-CD5))</f>
        <v>-</v>
      </c>
      <c r="CE169" s="52" t="str" cm="1">
        <f t="array" ref="CE169">IF(OR(CE5="",CE5="NO Q",CE5="-"),"-",INDEX(Shipping!$U$3:$V$88,_xlfn.XMATCH(CE$2,IF(Shipping!$D$3:$D$88="GC",Shipping!$A$3:$A$88),0),_xlfn.XMATCH($V$167,Shipping!$U$2:$V$2))/_xlfn.IFS($U$167=Shipping!$R91,Shipping!$R$95,$U$167=Shipping!$S$92,Shipping!$S94,$U$167=Shipping!$T$92,Shipping!$T94)+IF(CE5&lt;DATE(2020,1,1),CE5,-CE5))</f>
        <v>-</v>
      </c>
      <c r="CF169" s="52" t="str" cm="1">
        <f t="array" ref="CF169">IF(OR(CF5="",CF5="NO Q",CF5="-"),"-",INDEX(Shipping!$U$3:$V$88,_xlfn.XMATCH(CF$2,IF(Shipping!$D$3:$D$88="GC",Shipping!$A$3:$A$88),0),_xlfn.XMATCH($V$167,Shipping!$U$2:$V$2))/_xlfn.IFS($U$167=Shipping!$R91,Shipping!$R$95,$U$167=Shipping!$S$92,Shipping!$S94,$U$167=Shipping!$T$92,Shipping!$T94)+IF(CF5&lt;DATE(2020,1,1),CF5,-CF5))</f>
        <v>-</v>
      </c>
      <c r="CG169" s="52" t="str" cm="1">
        <f t="array" ref="CG169">IF(OR(CG5="",CG5="NO Q",CG5="-"),"-",INDEX(Shipping!$U$3:$V$88,_xlfn.XMATCH(CG$2,IF(Shipping!$D$3:$D$88="GC",Shipping!$A$3:$A$88),0),_xlfn.XMATCH($V$167,Shipping!$U$2:$V$2))/_xlfn.IFS($U$167=Shipping!$R91,Shipping!$R$95,$U$167=Shipping!$S$92,Shipping!$S94,$U$167=Shipping!$T$92,Shipping!$T94)+IF(CG5&lt;DATE(2020,1,1),CG5,-CG5))</f>
        <v>-</v>
      </c>
      <c r="CH169" s="52" t="str" cm="1">
        <f t="array" ref="CH169">IF(OR(CH5="",CH5="NO Q",CH5="-"),"-",INDEX(Shipping!$U$3:$V$88,_xlfn.XMATCH(CH$2,IF(Shipping!$D$3:$D$88="GC",Shipping!$A$3:$A$88),0),_xlfn.XMATCH($V$167,Shipping!$U$2:$V$2))/_xlfn.IFS($U$167=Shipping!$R91,Shipping!$R$95,$U$167=Shipping!$S$92,Shipping!$S94,$U$167=Shipping!$T$92,Shipping!$T94)+IF(CH5&lt;DATE(2020,1,1),CH5,-CH5))</f>
        <v>-</v>
      </c>
      <c r="CI169" s="52" t="str" cm="1">
        <f t="array" ref="CI169">IF(OR(CI5="",CI5="NO Q",CI5="-"),"-",INDEX(Shipping!$U$3:$V$88,_xlfn.XMATCH(CI$2,IF(Shipping!$D$3:$D$88="GC",Shipping!$A$3:$A$88),0),_xlfn.XMATCH($V$167,Shipping!$U$2:$V$2))/_xlfn.IFS($U$167=Shipping!$R91,Shipping!$R$95,$U$167=Shipping!$S$92,Shipping!$S94,$U$167=Shipping!$T$92,Shipping!$T94)+IF(CI5&lt;DATE(2020,1,1),CI5,-CI5))</f>
        <v>-</v>
      </c>
      <c r="CJ169" s="52" t="str" cm="1">
        <f t="array" ref="CJ169">IF(OR(CJ5="",CJ5="NO Q",CJ5="-"),"-",INDEX(Shipping!$U$3:$V$88,_xlfn.XMATCH(CJ$2,IF(Shipping!$D$3:$D$88="GC",Shipping!$A$3:$A$88),0),_xlfn.XMATCH($V$167,Shipping!$U$2:$V$2))/_xlfn.IFS($U$167=Shipping!$R91,Shipping!$R$95,$U$167=Shipping!$S$92,Shipping!$S94,$U$167=Shipping!$T$92,Shipping!$T94)+IF(CJ5&lt;DATE(2020,1,1),CJ5,-CJ5))</f>
        <v>-</v>
      </c>
      <c r="CK169" s="52" t="str" cm="1">
        <f t="array" ref="CK169">IF(OR(CK5="",CK5="NO Q",CK5="-"),"-",INDEX(Shipping!$U$3:$V$88,_xlfn.XMATCH(CK$2,IF(Shipping!$D$3:$D$88="GC",Shipping!$A$3:$A$88),0),_xlfn.XMATCH($V$167,Shipping!$U$2:$V$2))/_xlfn.IFS($U$167=Shipping!$R91,Shipping!$R$95,$U$167=Shipping!$S$92,Shipping!$S94,$U$167=Shipping!$T$92,Shipping!$T94)+IF(CK5&lt;DATE(2020,1,1),CK5,-CK5))</f>
        <v>-</v>
      </c>
      <c r="CL169" s="52" t="str" cm="1">
        <f t="array" ref="CL169">IF(OR(CL5="",CL5="NO Q",CL5="-"),"-",INDEX(Shipping!$U$3:$V$88,_xlfn.XMATCH(CL$2,IF(Shipping!$D$3:$D$88="GC",Shipping!$A$3:$A$88),0),_xlfn.XMATCH($V$167,Shipping!$U$2:$V$2))/_xlfn.IFS($U$167=Shipping!$R91,Shipping!$R$95,$U$167=Shipping!$S$92,Shipping!$S94,$U$167=Shipping!$T$92,Shipping!$T94)+IF(CL5&lt;DATE(2020,1,1),CL5,-CL5))</f>
        <v>-</v>
      </c>
      <c r="CM169" s="52" t="str" cm="1">
        <f t="array" ref="CM169">IF(OR(CM5="",CM5="NO Q",CM5="-"),"-",INDEX(Shipping!$U$3:$V$88,_xlfn.XMATCH(CM$2,IF(Shipping!$D$3:$D$88="GC",Shipping!$A$3:$A$88),0),_xlfn.XMATCH($V$167,Shipping!$U$2:$V$2))/_xlfn.IFS($U$167=Shipping!$R91,Shipping!$R$95,$U$167=Shipping!$S$92,Shipping!$S94,$U$167=Shipping!$T$92,Shipping!$T94)+IF(CM5&lt;DATE(2020,1,1),CM5,-CM5))</f>
        <v>-</v>
      </c>
    </row>
    <row r="170" spans="2:91">
      <c r="B170" s="47" t="s">
        <v>276</v>
      </c>
      <c r="C170" s="1" t="str" cm="1">
        <f t="array" ref="C170">INDEX(W$2:CM$2,1,_xlfn.XMATCH(D170,$W170:$CM170))</f>
        <v>FLAIR PLASTICS</v>
      </c>
      <c r="D170" s="81">
        <f t="shared" si="139"/>
        <v>2.5959627090245627</v>
      </c>
      <c r="W170" s="52" t="str" cm="1">
        <f t="array" ref="W170">IF(OR(W6="",W6="NO Q",W6="-"),"-",INDEX(Shipping!$U$3:$V$88,_xlfn.XMATCH(W$2,IF(Shipping!$D$3:$D$88="GC",Shipping!$A$3:$A$88),0),_xlfn.XMATCH($V$167,Shipping!$U$2:$V$2))/_xlfn.IFS($U$167=Shipping!$R92,Shipping!$R$95,$U$167=Shipping!$S$92,Shipping!$S95,$U$167=Shipping!$T$92,Shipping!$T95)+IF(W6&lt;DATE(2020,1,1),W6,-W6))</f>
        <v>-</v>
      </c>
      <c r="X170" s="52" t="str" cm="1">
        <f t="array" ref="X170">IF(OR(X6="",X6="NO Q",X6="-"),"-",INDEX(Shipping!$U$3:$V$88,_xlfn.XMATCH(X$2,IF(Shipping!$D$3:$D$88="GC",Shipping!$A$3:$A$88),0),_xlfn.XMATCH($V$167,Shipping!$U$2:$V$2))/_xlfn.IFS($U$167=Shipping!$R92,Shipping!$R$95,$U$167=Shipping!$S$92,Shipping!$S95,$U$167=Shipping!$T$92,Shipping!$T95)+IF(X6&lt;DATE(2020,1,1),X6,-X6))</f>
        <v>-</v>
      </c>
      <c r="Y170" s="52" t="str" cm="1">
        <f t="array" ref="Y170">IF(OR(Y6="",Y6="NO Q",Y6="-"),"-",INDEX(Shipping!$U$3:$V$88,_xlfn.XMATCH(Y$2,IF(Shipping!$D$3:$D$88="GC",Shipping!$A$3:$A$88),0),_xlfn.XMATCH($V$167,Shipping!$U$2:$V$2))/_xlfn.IFS($U$167=Shipping!$R92,Shipping!$R$95,$U$167=Shipping!$S$92,Shipping!$S95,$U$167=Shipping!$T$92,Shipping!$T95)+IF(Y6&lt;DATE(2020,1,1),Y6,-Y6))</f>
        <v>-</v>
      </c>
      <c r="Z170" s="52" t="str" cm="1">
        <f t="array" ref="Z170">IF(OR(Z6="",Z6="NO Q",Z6="-"),"-",INDEX(Shipping!$U$3:$V$88,_xlfn.XMATCH(Z$2,IF(Shipping!$D$3:$D$88="GC",Shipping!$A$3:$A$88),0),_xlfn.XMATCH($V$167,Shipping!$U$2:$V$2))/_xlfn.IFS($U$167=Shipping!$R92,Shipping!$R$95,$U$167=Shipping!$S$92,Shipping!$S95,$U$167=Shipping!$T$92,Shipping!$T95)+IF(Z6&lt;DATE(2020,1,1),Z6,-Z6))</f>
        <v>-</v>
      </c>
      <c r="AA170" s="52" t="str" cm="1">
        <f t="array" ref="AA170">IF(OR(AA6="",AA6="NO Q",AA6="-"),"-",INDEX(Shipping!$U$3:$V$88,_xlfn.XMATCH(AA$2,IF(Shipping!$D$3:$D$88="GC",Shipping!$A$3:$A$88),0),_xlfn.XMATCH($V$167,Shipping!$U$2:$V$2))/_xlfn.IFS($U$167=Shipping!$R92,Shipping!$R$95,$U$167=Shipping!$S$92,Shipping!$S95,$U$167=Shipping!$T$92,Shipping!$T95)+IF(AA6&lt;DATE(2020,1,1),AA6,-AA6))</f>
        <v>-</v>
      </c>
      <c r="AB170" s="52" t="str" cm="1">
        <f t="array" ref="AB170">IF(OR(AB6="",AB6="NO Q",AB6="-"),"-",INDEX(Shipping!$U$3:$V$88,_xlfn.XMATCH(AB$2,IF(Shipping!$D$3:$D$88="GC",Shipping!$A$3:$A$88),0),_xlfn.XMATCH($V$167,Shipping!$U$2:$V$2))/_xlfn.IFS($U$167=Shipping!$R92,Shipping!$R$95,$U$167=Shipping!$S$92,Shipping!$S95,$U$167=Shipping!$T$92,Shipping!$T95)+IF(AB6&lt;DATE(2020,1,1),AB6,-AB6))</f>
        <v>-</v>
      </c>
      <c r="AC170" s="52" t="str" cm="1">
        <f t="array" ref="AC170">IF(OR(AC6="",AC6="NO Q",AC6="-"),"-",INDEX(Shipping!$U$3:$V$88,_xlfn.XMATCH(AC$2,IF(Shipping!$D$3:$D$88="GC",Shipping!$A$3:$A$88),0),_xlfn.XMATCH($V$167,Shipping!$U$2:$V$2))/_xlfn.IFS($U$167=Shipping!$R92,Shipping!$R$95,$U$167=Shipping!$S$92,Shipping!$S95,$U$167=Shipping!$T$92,Shipping!$T95)+IF(AC6&lt;DATE(2020,1,1),AC6,-AC6))</f>
        <v>-</v>
      </c>
      <c r="AD170" s="52" cm="1">
        <f t="array" ref="AD170">IF(OR(AD6="",AD6="NO Q",AD6="-"),"-",INDEX(Shipping!$U$3:$V$88,_xlfn.XMATCH(AD$2,IF(Shipping!$D$3:$D$88="GC",Shipping!$A$3:$A$88),0),_xlfn.XMATCH($V$167,Shipping!$U$2:$V$2))/_xlfn.IFS($U$167=Shipping!$R92,Shipping!$R$95,$U$167=Shipping!$S$92,Shipping!$S95,$U$167=Shipping!$T$92,Shipping!$T95)+IF(AD6&lt;DATE(2020,1,1),AD6,-AD6))</f>
        <v>2.7780462555335292</v>
      </c>
      <c r="AE170" s="52" cm="1">
        <f t="array" ref="AE170">IF(OR(AE6="",AE6="NO Q",AE6="-"),"-",INDEX(Shipping!$U$3:$V$88,_xlfn.XMATCH(AE$2,IF(Shipping!$D$3:$D$88="GC",Shipping!$A$3:$A$88),0),_xlfn.XMATCH($V$167,Shipping!$U$2:$V$2))/_xlfn.IFS($U$167=Shipping!$R92,Shipping!$R$95,$U$167=Shipping!$S$92,Shipping!$S95,$U$167=Shipping!$T$92,Shipping!$T95)+IF(AE6&lt;DATE(2020,1,1),AE6,-AE6))</f>
        <v>3.1324520333113073</v>
      </c>
      <c r="AF170" s="52" t="str" cm="1">
        <f t="array" ref="AF170">IF(OR(AF6="",AF6="NO Q",AF6="-"),"-",INDEX(Shipping!$U$3:$V$88,_xlfn.XMATCH(AF$2,IF(Shipping!$D$3:$D$88="GC",Shipping!$A$3:$A$88),0),_xlfn.XMATCH($V$167,Shipping!$U$2:$V$2))/_xlfn.IFS($U$167=Shipping!$R92,Shipping!$R$95,$U$167=Shipping!$S$92,Shipping!$S95,$U$167=Shipping!$T$92,Shipping!$T95)+IF(AF6&lt;DATE(2020,1,1),AF6,-AF6))</f>
        <v>-</v>
      </c>
      <c r="AG170" s="52" t="str" cm="1">
        <f t="array" ref="AG170">IF(OR(AG6="",AG6="NO Q",AG6="-"),"-",INDEX(Shipping!$U$3:$V$88,_xlfn.XMATCH(AG$2,IF(Shipping!$D$3:$D$88="GC",Shipping!$A$3:$A$88),0),_xlfn.XMATCH($V$167,Shipping!$U$2:$V$2))/_xlfn.IFS($U$167=Shipping!$R92,Shipping!$R$95,$U$167=Shipping!$S$92,Shipping!$S95,$U$167=Shipping!$T$92,Shipping!$T95)+IF(AG6&lt;DATE(2020,1,1),AG6,-AG6))</f>
        <v>-</v>
      </c>
      <c r="AH170" s="52" t="str" cm="1">
        <f t="array" ref="AH170">IF(OR(AH6="",AH6="NO Q",AH6="-"),"-",INDEX(Shipping!$U$3:$V$88,_xlfn.XMATCH(AH$2,IF(Shipping!$D$3:$D$88="GC",Shipping!$A$3:$A$88),0),_xlfn.XMATCH($V$167,Shipping!$U$2:$V$2))/_xlfn.IFS($U$167=Shipping!$R92,Shipping!$R$95,$U$167=Shipping!$S$92,Shipping!$S95,$U$167=Shipping!$T$92,Shipping!$T95)+IF(AH6&lt;DATE(2020,1,1),AH6,-AH6))</f>
        <v>-</v>
      </c>
      <c r="AI170" s="52" t="str" cm="1">
        <f t="array" ref="AI170">IF(OR(AI6="",AI6="NO Q",AI6="-"),"-",INDEX(Shipping!$U$3:$V$88,_xlfn.XMATCH(AI$2,IF(Shipping!$D$3:$D$88="GC",Shipping!$A$3:$A$88),0),_xlfn.XMATCH($V$167,Shipping!$U$2:$V$2))/_xlfn.IFS($U$167=Shipping!$R92,Shipping!$R$95,$U$167=Shipping!$S$92,Shipping!$S95,$U$167=Shipping!$T$92,Shipping!$T95)+IF(AI6&lt;DATE(2020,1,1),AI6,-AI6))</f>
        <v>-</v>
      </c>
      <c r="AJ170" s="52" t="str" cm="1">
        <f t="array" ref="AJ170">IF(OR(AJ6="",AJ6="NO Q",AJ6="-"),"-",INDEX(Shipping!$U$3:$V$88,_xlfn.XMATCH(AJ$2,IF(Shipping!$D$3:$D$88="GC",Shipping!$A$3:$A$88),0),_xlfn.XMATCH($V$167,Shipping!$U$2:$V$2))/_xlfn.IFS($U$167=Shipping!$R92,Shipping!$R$95,$U$167=Shipping!$S$92,Shipping!$S95,$U$167=Shipping!$T$92,Shipping!$T95)+IF(AJ6&lt;DATE(2020,1,1),AJ6,-AJ6))</f>
        <v>-</v>
      </c>
      <c r="AK170" s="52" t="str" cm="1">
        <f t="array" ref="AK170">IF(OR(AK6="",AK6="NO Q",AK6="-"),"-",INDEX(Shipping!$U$3:$V$88,_xlfn.XMATCH(AK$2,IF(Shipping!$D$3:$D$88="GC",Shipping!$A$3:$A$88),0),_xlfn.XMATCH($V$167,Shipping!$U$2:$V$2))/_xlfn.IFS($U$167=Shipping!$R92,Shipping!$R$95,$U$167=Shipping!$S$92,Shipping!$S95,$U$167=Shipping!$T$92,Shipping!$T95)+IF(AK6&lt;DATE(2020,1,1),AK6,-AK6))</f>
        <v>-</v>
      </c>
      <c r="AL170" s="52" t="str" cm="1">
        <f t="array" ref="AL170">IF(OR(AL6="",AL6="NO Q",AL6="-"),"-",INDEX(Shipping!$U$3:$V$88,_xlfn.XMATCH(AL$2,IF(Shipping!$D$3:$D$88="GC",Shipping!$A$3:$A$88),0),_xlfn.XMATCH($V$167,Shipping!$U$2:$V$2))/_xlfn.IFS($U$167=Shipping!$R92,Shipping!$R$95,$U$167=Shipping!$S$92,Shipping!$S95,$U$167=Shipping!$T$92,Shipping!$T95)+IF(AL6&lt;DATE(2020,1,1),AL6,-AL6))</f>
        <v>-</v>
      </c>
      <c r="AM170" s="52" cm="1">
        <f t="array" ref="AM170">IF(OR(AM6="",AM6="NO Q",AM6="-"),"-",INDEX(Shipping!$U$3:$V$88,_xlfn.XMATCH(AM$2,IF(Shipping!$D$3:$D$88="GC",Shipping!$A$3:$A$88),0),_xlfn.XMATCH($V$167,Shipping!$U$2:$V$2))/_xlfn.IFS($U$167=Shipping!$R92,Shipping!$R$95,$U$167=Shipping!$S$92,Shipping!$S95,$U$167=Shipping!$T$92,Shipping!$T95)+IF(AM6&lt;DATE(2020,1,1),AM6,-AM6))</f>
        <v>2.5959627090245627</v>
      </c>
      <c r="AN170" s="52" t="str" cm="1">
        <f t="array" ref="AN170">IF(OR(AN6="",AN6="NO Q",AN6="-"),"-",INDEX(Shipping!$U$3:$V$88,_xlfn.XMATCH(AN$2,IF(Shipping!$D$3:$D$88="GC",Shipping!$A$3:$A$88),0),_xlfn.XMATCH($V$167,Shipping!$U$2:$V$2))/_xlfn.IFS($U$167=Shipping!$R92,Shipping!$R$95,$U$167=Shipping!$S$92,Shipping!$S95,$U$167=Shipping!$T$92,Shipping!$T95)+IF(AN6&lt;DATE(2020,1,1),AN6,-AN6))</f>
        <v>-</v>
      </c>
      <c r="AO170" s="52" t="str" cm="1">
        <f t="array" ref="AO170">IF(OR(AO6="",AO6="NO Q",AO6="-"),"-",INDEX(Shipping!$U$3:$V$88,_xlfn.XMATCH(AO$2,IF(Shipping!$D$3:$D$88="GC",Shipping!$A$3:$A$88),0),_xlfn.XMATCH($V$167,Shipping!$U$2:$V$2))/_xlfn.IFS($U$167=Shipping!$R92,Shipping!$R$95,$U$167=Shipping!$S$92,Shipping!$S95,$U$167=Shipping!$T$92,Shipping!$T95)+IF(AO6&lt;DATE(2020,1,1),AO6,-AO6))</f>
        <v>-</v>
      </c>
      <c r="AP170" s="52" t="str" cm="1">
        <f t="array" ref="AP170">IF(OR(AP6="",AP6="NO Q",AP6="-"),"-",INDEX(Shipping!$U$3:$V$88,_xlfn.XMATCH(AP$2,IF(Shipping!$D$3:$D$88="GC",Shipping!$A$3:$A$88),0),_xlfn.XMATCH($V$167,Shipping!$U$2:$V$2))/_xlfn.IFS($U$167=Shipping!$R92,Shipping!$R$95,$U$167=Shipping!$S$92,Shipping!$S95,$U$167=Shipping!$T$92,Shipping!$T95)+IF(AP6&lt;DATE(2020,1,1),AP6,-AP6))</f>
        <v>-</v>
      </c>
      <c r="AQ170" s="52" t="str" cm="1">
        <f t="array" ref="AQ170">IF(OR(AQ6="",AQ6="NO Q",AQ6="-"),"-",INDEX(Shipping!$U$3:$V$88,_xlfn.XMATCH(AQ$2,IF(Shipping!$D$3:$D$88="GC",Shipping!$A$3:$A$88),0),_xlfn.XMATCH($V$167,Shipping!$U$2:$V$2))/_xlfn.IFS($U$167=Shipping!$R92,Shipping!$R$95,$U$167=Shipping!$S$92,Shipping!$S95,$U$167=Shipping!$T$92,Shipping!$T95)+IF(AQ6&lt;DATE(2020,1,1),AQ6,-AQ6))</f>
        <v>-</v>
      </c>
      <c r="AR170" s="52" t="str" cm="1">
        <f t="array" ref="AR170">IF(OR(AR6="",AR6="NO Q",AR6="-"),"-",INDEX(Shipping!$U$3:$V$88,_xlfn.XMATCH(AR$2,IF(Shipping!$D$3:$D$88="GC",Shipping!$A$3:$A$88),0),_xlfn.XMATCH($V$167,Shipping!$U$2:$V$2))/_xlfn.IFS($U$167=Shipping!$R92,Shipping!$R$95,$U$167=Shipping!$S$92,Shipping!$S95,$U$167=Shipping!$T$92,Shipping!$T95)+IF(AR6&lt;DATE(2020,1,1),AR6,-AR6))</f>
        <v>-</v>
      </c>
      <c r="AS170" s="52" t="str" cm="1">
        <f t="array" ref="AS170">IF(OR(AS6="",AS6="NO Q",AS6="-"),"-",INDEX(Shipping!$U$3:$V$88,_xlfn.XMATCH(AS$2,IF(Shipping!$D$3:$D$88="GC",Shipping!$A$3:$A$88),0),_xlfn.XMATCH($V$167,Shipping!$U$2:$V$2))/_xlfn.IFS($U$167=Shipping!$R92,Shipping!$R$95,$U$167=Shipping!$S$92,Shipping!$S95,$U$167=Shipping!$T$92,Shipping!$T95)+IF(AS6&lt;DATE(2020,1,1),AS6,-AS6))</f>
        <v>-</v>
      </c>
      <c r="AT170" s="52" t="str" cm="1">
        <f t="array" ref="AT170">IF(OR(AT6="",AT6="NO Q",AT6="-"),"-",INDEX(Shipping!$U$3:$V$88,_xlfn.XMATCH(AT$2,IF(Shipping!$D$3:$D$88="GC",Shipping!$A$3:$A$88),0),_xlfn.XMATCH($V$167,Shipping!$U$2:$V$2))/_xlfn.IFS($U$167=Shipping!$R92,Shipping!$R$95,$U$167=Shipping!$S$92,Shipping!$S95,$U$167=Shipping!$T$92,Shipping!$T95)+IF(AT6&lt;DATE(2020,1,1),AT6,-AT6))</f>
        <v>-</v>
      </c>
      <c r="AU170" s="52" t="str" cm="1">
        <f t="array" ref="AU170">IF(OR(AU6="",AU6="NO Q",AU6="-"),"-",INDEX(Shipping!$U$3:$V$88,_xlfn.XMATCH(AU$2,IF(Shipping!$D$3:$D$88="GC",Shipping!$A$3:$A$88),0),_xlfn.XMATCH($V$167,Shipping!$U$2:$V$2))/_xlfn.IFS($U$167=Shipping!$R92,Shipping!$R$95,$U$167=Shipping!$S$92,Shipping!$S95,$U$167=Shipping!$T$92,Shipping!$T95)+IF(AU6&lt;DATE(2020,1,1),AU6,-AU6))</f>
        <v>-</v>
      </c>
      <c r="AV170" s="52" t="str" cm="1">
        <f t="array" ref="AV170">IF(OR(AV6="",AV6="NO Q",AV6="-"),"-",INDEX(Shipping!$U$3:$V$88,_xlfn.XMATCH(AV$2,IF(Shipping!$D$3:$D$88="GC",Shipping!$A$3:$A$88),0),_xlfn.XMATCH($V$167,Shipping!$U$2:$V$2))/_xlfn.IFS($U$167=Shipping!$R92,Shipping!$R$95,$U$167=Shipping!$S$92,Shipping!$S95,$U$167=Shipping!$T$92,Shipping!$T95)+IF(AV6&lt;DATE(2020,1,1),AV6,-AV6))</f>
        <v>-</v>
      </c>
      <c r="AW170" s="52" t="str" cm="1">
        <f t="array" ref="AW170">IF(OR(AW6="",AW6="NO Q",AW6="-"),"-",INDEX(Shipping!$U$3:$V$88,_xlfn.XMATCH(AW$2,IF(Shipping!$D$3:$D$88="GC",Shipping!$A$3:$A$88),0),_xlfn.XMATCH($V$167,Shipping!$U$2:$V$2))/_xlfn.IFS($U$167=Shipping!$R92,Shipping!$R$95,$U$167=Shipping!$S$92,Shipping!$S95,$U$167=Shipping!$T$92,Shipping!$T95)+IF(AW6&lt;DATE(2020,1,1),AW6,-AW6))</f>
        <v>-</v>
      </c>
      <c r="AX170" s="52" t="str" cm="1">
        <f t="array" ref="AX170">IF(OR(AX6="",AX6="NO Q",AX6="-"),"-",INDEX(Shipping!$U$3:$V$88,_xlfn.XMATCH(AX$2,IF(Shipping!$D$3:$D$88="GC",Shipping!$A$3:$A$88),0),_xlfn.XMATCH($V$167,Shipping!$U$2:$V$2))/_xlfn.IFS($U$167=Shipping!$R92,Shipping!$R$95,$U$167=Shipping!$S$92,Shipping!$S95,$U$167=Shipping!$T$92,Shipping!$T95)+IF(AX6&lt;DATE(2020,1,1),AX6,-AX6))</f>
        <v>-</v>
      </c>
      <c r="AY170" s="52" t="str" cm="1">
        <f t="array" ref="AY170">IF(OR(AY6="",AY6="NO Q",AY6="-"),"-",INDEX(Shipping!$U$3:$V$88,_xlfn.XMATCH(AY$2,IF(Shipping!$D$3:$D$88="GC",Shipping!$A$3:$A$88),0),_xlfn.XMATCH($V$167,Shipping!$U$2:$V$2))/_xlfn.IFS($U$167=Shipping!$R92,Shipping!$R$95,$U$167=Shipping!$S$92,Shipping!$S95,$U$167=Shipping!$T$92,Shipping!$T95)+IF(AY6&lt;DATE(2020,1,1),AY6,-AY6))</f>
        <v>-</v>
      </c>
      <c r="AZ170" s="52" t="str" cm="1">
        <f t="array" ref="AZ170">IF(OR(AZ6="",AZ6="NO Q",AZ6="-"),"-",INDEX(Shipping!$U$3:$V$88,_xlfn.XMATCH(AZ$2,IF(Shipping!$D$3:$D$88="GC",Shipping!$A$3:$A$88),0),_xlfn.XMATCH($V$167,Shipping!$U$2:$V$2))/_xlfn.IFS($U$167=Shipping!$R92,Shipping!$R$95,$U$167=Shipping!$S$92,Shipping!$S95,$U$167=Shipping!$T$92,Shipping!$T95)+IF(AZ6&lt;DATE(2020,1,1),AZ6,-AZ6))</f>
        <v>-</v>
      </c>
      <c r="BA170" s="52" t="str" cm="1">
        <f t="array" ref="BA170">IF(OR(BA6="",BA6="NO Q",BA6="-"),"-",INDEX(Shipping!$U$3:$V$88,_xlfn.XMATCH(BA$2,IF(Shipping!$D$3:$D$88="GC",Shipping!$A$3:$A$88),0),_xlfn.XMATCH($V$167,Shipping!$U$2:$V$2))/_xlfn.IFS($U$167=Shipping!$R92,Shipping!$R$95,$U$167=Shipping!$S$92,Shipping!$S95,$U$167=Shipping!$T$92,Shipping!$T95)+IF(BA6&lt;DATE(2020,1,1),BA6,-BA6))</f>
        <v>-</v>
      </c>
      <c r="BB170" s="52" t="str" cm="1">
        <f t="array" ref="BB170">IF(OR(BB6="",BB6="NO Q",BB6="-"),"-",INDEX(Shipping!$U$3:$V$88,_xlfn.XMATCH(BB$2,IF(Shipping!$D$3:$D$88="GC",Shipping!$A$3:$A$88),0),_xlfn.XMATCH($V$167,Shipping!$U$2:$V$2))/_xlfn.IFS($U$167=Shipping!$R92,Shipping!$R$95,$U$167=Shipping!$S$92,Shipping!$S95,$U$167=Shipping!$T$92,Shipping!$T95)+IF(BB6&lt;DATE(2020,1,1),BB6,-BB6))</f>
        <v>-</v>
      </c>
      <c r="BC170" s="52" t="str" cm="1">
        <f t="array" ref="BC170">IF(OR(BC6="",BC6="NO Q",BC6="-"),"-",INDEX(Shipping!$U$3:$V$88,_xlfn.XMATCH(BC$2,IF(Shipping!$D$3:$D$88="GC",Shipping!$A$3:$A$88),0),_xlfn.XMATCH($V$167,Shipping!$U$2:$V$2))/_xlfn.IFS($U$167=Shipping!$R92,Shipping!$R$95,$U$167=Shipping!$S$92,Shipping!$S95,$U$167=Shipping!$T$92,Shipping!$T95)+IF(BC6&lt;DATE(2020,1,1),BC6,-BC6))</f>
        <v>-</v>
      </c>
      <c r="BD170" s="52" t="str" cm="1">
        <f t="array" ref="BD170">IF(OR(BD6="",BD6="NO Q",BD6="-"),"-",INDEX(Shipping!$U$3:$V$88,_xlfn.XMATCH(BD$2,IF(Shipping!$D$3:$D$88="GC",Shipping!$A$3:$A$88),0),_xlfn.XMATCH($V$167,Shipping!$U$2:$V$2))/_xlfn.IFS($U$167=Shipping!$R92,Shipping!$R$95,$U$167=Shipping!$S$92,Shipping!$S95,$U$167=Shipping!$T$92,Shipping!$T95)+IF(BD6&lt;DATE(2020,1,1),BD6,-BD6))</f>
        <v>-</v>
      </c>
      <c r="BE170" s="52" t="str" cm="1">
        <f t="array" ref="BE170">IF(OR(BE6="",BE6="NO Q",BE6="-"),"-",INDEX(Shipping!$U$3:$V$88,_xlfn.XMATCH(BE$2,IF(Shipping!$D$3:$D$88="GC",Shipping!$A$3:$A$88),0),_xlfn.XMATCH($V$167,Shipping!$U$2:$V$2))/_xlfn.IFS($U$167=Shipping!$R92,Shipping!$R$95,$U$167=Shipping!$S$92,Shipping!$S95,$U$167=Shipping!$T$92,Shipping!$T95)+IF(BE6&lt;DATE(2020,1,1),BE6,-BE6))</f>
        <v>-</v>
      </c>
      <c r="BF170" s="52" t="str" cm="1">
        <f t="array" ref="BF170">IF(OR(BF6="",BF6="NO Q",BF6="-"),"-",INDEX(Shipping!$U$3:$V$88,_xlfn.XMATCH(BF$2,IF(Shipping!$D$3:$D$88="GC",Shipping!$A$3:$A$88),0),_xlfn.XMATCH($V$167,Shipping!$U$2:$V$2))/_xlfn.IFS($U$167=Shipping!$R92,Shipping!$R$95,$U$167=Shipping!$S$92,Shipping!$S95,$U$167=Shipping!$T$92,Shipping!$T95)+IF(BF6&lt;DATE(2020,1,1),BF6,-BF6))</f>
        <v>-</v>
      </c>
      <c r="BG170" s="52" t="str" cm="1">
        <f t="array" ref="BG170">IF(OR(BG6="",BG6="NO Q",BG6="-"),"-",INDEX(Shipping!$U$3:$V$88,_xlfn.XMATCH(BG$2,IF(Shipping!$D$3:$D$88="GC",Shipping!$A$3:$A$88),0),_xlfn.XMATCH($V$167,Shipping!$U$2:$V$2))/_xlfn.IFS($U$167=Shipping!$R92,Shipping!$R$95,$U$167=Shipping!$S$92,Shipping!$S95,$U$167=Shipping!$T$92,Shipping!$T95)+IF(BG6&lt;DATE(2020,1,1),BG6,-BG6))</f>
        <v>-</v>
      </c>
      <c r="BH170" s="52" t="str" cm="1">
        <f t="array" ref="BH170">IF(OR(BH6="",BH6="NO Q",BH6="-"),"-",INDEX(Shipping!$U$3:$V$88,_xlfn.XMATCH(BH$2,IF(Shipping!$D$3:$D$88="GC",Shipping!$A$3:$A$88),0),_xlfn.XMATCH($V$167,Shipping!$U$2:$V$2))/_xlfn.IFS($U$167=Shipping!$R92,Shipping!$R$95,$U$167=Shipping!$S$92,Shipping!$S95,$U$167=Shipping!$T$92,Shipping!$T95)+IF(BH6&lt;DATE(2020,1,1),BH6,-BH6))</f>
        <v>-</v>
      </c>
      <c r="BI170" s="52" t="str" cm="1">
        <f t="array" ref="BI170">IF(OR(BI6="",BI6="NO Q",BI6="-"),"-",INDEX(Shipping!$U$3:$V$88,_xlfn.XMATCH(BI$2,IF(Shipping!$D$3:$D$88="GC",Shipping!$A$3:$A$88),0),_xlfn.XMATCH($V$167,Shipping!$U$2:$V$2))/_xlfn.IFS($U$167=Shipping!$R92,Shipping!$R$95,$U$167=Shipping!$S$92,Shipping!$S95,$U$167=Shipping!$T$92,Shipping!$T95)+IF(BI6&lt;DATE(2020,1,1),BI6,-BI6))</f>
        <v>-</v>
      </c>
      <c r="BJ170" s="52" t="str" cm="1">
        <f t="array" ref="BJ170">IF(OR(BJ6="",BJ6="NO Q",BJ6="-"),"-",INDEX(Shipping!$U$3:$V$88,_xlfn.XMATCH(BJ$2,IF(Shipping!$D$3:$D$88="GC",Shipping!$A$3:$A$88),0),_xlfn.XMATCH($V$167,Shipping!$U$2:$V$2))/_xlfn.IFS($U$167=Shipping!$R92,Shipping!$R$95,$U$167=Shipping!$S$92,Shipping!$S95,$U$167=Shipping!$T$92,Shipping!$T95)+IF(BJ6&lt;DATE(2020,1,1),BJ6,-BJ6))</f>
        <v>-</v>
      </c>
      <c r="BK170" s="52" t="str" cm="1">
        <f t="array" ref="BK170">IF(OR(BK6="",BK6="NO Q",BK6="-"),"-",INDEX(Shipping!$U$3:$V$88,_xlfn.XMATCH(BK$2,IF(Shipping!$D$3:$D$88="GC",Shipping!$A$3:$A$88),0),_xlfn.XMATCH($V$167,Shipping!$U$2:$V$2))/_xlfn.IFS($U$167=Shipping!$R92,Shipping!$R$95,$U$167=Shipping!$S$92,Shipping!$S95,$U$167=Shipping!$T$92,Shipping!$T95)+IF(BK6&lt;DATE(2020,1,1),BK6,-BK6))</f>
        <v>-</v>
      </c>
      <c r="BL170" s="52" t="str" cm="1">
        <f t="array" ref="BL170">IF(OR(BL6="",BL6="NO Q",BL6="-"),"-",INDEX(Shipping!$U$3:$V$88,_xlfn.XMATCH(BL$2,IF(Shipping!$D$3:$D$88="GC",Shipping!$A$3:$A$88),0),_xlfn.XMATCH($V$167,Shipping!$U$2:$V$2))/_xlfn.IFS($U$167=Shipping!$R92,Shipping!$R$95,$U$167=Shipping!$S$92,Shipping!$S95,$U$167=Shipping!$T$92,Shipping!$T95)+IF(BL6&lt;DATE(2020,1,1),BL6,-BL6))</f>
        <v>-</v>
      </c>
      <c r="BM170" s="52" t="str" cm="1">
        <f t="array" ref="BM170">IF(OR(BM6="",BM6="NO Q",BM6="-"),"-",INDEX(Shipping!$U$3:$V$88,_xlfn.XMATCH(BM$2,IF(Shipping!$D$3:$D$88="GC",Shipping!$A$3:$A$88),0),_xlfn.XMATCH($V$167,Shipping!$U$2:$V$2))/_xlfn.IFS($U$167=Shipping!$R92,Shipping!$R$95,$U$167=Shipping!$S$92,Shipping!$S95,$U$167=Shipping!$T$92,Shipping!$T95)+IF(BM6&lt;DATE(2020,1,1),BM6,-BM6))</f>
        <v>-</v>
      </c>
      <c r="BN170" s="52" t="str" cm="1">
        <f t="array" ref="BN170">IF(OR(BN6="",BN6="NO Q",BN6="-"),"-",INDEX(Shipping!$U$3:$V$88,_xlfn.XMATCH(BN$2,IF(Shipping!$D$3:$D$88="GC",Shipping!$A$3:$A$88),0),_xlfn.XMATCH($V$167,Shipping!$U$2:$V$2))/_xlfn.IFS($U$167=Shipping!$R92,Shipping!$R$95,$U$167=Shipping!$S$92,Shipping!$S95,$U$167=Shipping!$T$92,Shipping!$T95)+IF(BN6&lt;DATE(2020,1,1),BN6,-BN6))</f>
        <v>-</v>
      </c>
      <c r="BO170" s="52" t="str" cm="1">
        <f t="array" ref="BO170">IF(OR(BO6="",BO6="NO Q",BO6="-"),"-",INDEX(Shipping!$U$3:$V$88,_xlfn.XMATCH(BO$2,IF(Shipping!$D$3:$D$88="GC",Shipping!$A$3:$A$88),0),_xlfn.XMATCH($V$167,Shipping!$U$2:$V$2))/_xlfn.IFS($U$167=Shipping!$R92,Shipping!$R$95,$U$167=Shipping!$S$92,Shipping!$S95,$U$167=Shipping!$T$92,Shipping!$T95)+IF(BO6&lt;DATE(2020,1,1),BO6,-BO6))</f>
        <v>-</v>
      </c>
      <c r="BP170" s="52" t="str" cm="1">
        <f t="array" ref="BP170">IF(OR(BP6="",BP6="NO Q",BP6="-"),"-",INDEX(Shipping!$U$3:$V$88,_xlfn.XMATCH(BP$2,IF(Shipping!$D$3:$D$88="GC",Shipping!$A$3:$A$88),0),_xlfn.XMATCH($V$167,Shipping!$U$2:$V$2))/_xlfn.IFS($U$167=Shipping!$R92,Shipping!$R$95,$U$167=Shipping!$S$92,Shipping!$S95,$U$167=Shipping!$T$92,Shipping!$T95)+IF(BP6&lt;DATE(2020,1,1),BP6,-BP6))</f>
        <v>-</v>
      </c>
      <c r="BQ170" s="52" t="str" cm="1">
        <f t="array" ref="BQ170">IF(OR(BQ6="",BQ6="NO Q",BQ6="-"),"-",INDEX(Shipping!$U$3:$V$88,_xlfn.XMATCH(BQ$2,IF(Shipping!$D$3:$D$88="GC",Shipping!$A$3:$A$88),0),_xlfn.XMATCH($V$167,Shipping!$U$2:$V$2))/_xlfn.IFS($U$167=Shipping!$R92,Shipping!$R$95,$U$167=Shipping!$S$92,Shipping!$S95,$U$167=Shipping!$T$92,Shipping!$T95)+IF(BQ6&lt;DATE(2020,1,1),BQ6,-BQ6))</f>
        <v>-</v>
      </c>
      <c r="BR170" s="52" t="str" cm="1">
        <f t="array" ref="BR170">IF(OR(BR6="",BR6="NO Q",BR6="-"),"-",INDEX(Shipping!$U$3:$V$88,_xlfn.XMATCH(BR$2,IF(Shipping!$D$3:$D$88="GC",Shipping!$A$3:$A$88),0),_xlfn.XMATCH($V$167,Shipping!$U$2:$V$2))/_xlfn.IFS($U$167=Shipping!$R92,Shipping!$R$95,$U$167=Shipping!$S$92,Shipping!$S95,$U$167=Shipping!$T$92,Shipping!$T95)+IF(BR6&lt;DATE(2020,1,1),BR6,-BR6))</f>
        <v>-</v>
      </c>
      <c r="BS170" s="52" t="str" cm="1">
        <f t="array" ref="BS170">IF(OR(BS6="",BS6="NO Q",BS6="-"),"-",INDEX(Shipping!$U$3:$V$88,_xlfn.XMATCH(BS$2,IF(Shipping!$D$3:$D$88="GC",Shipping!$A$3:$A$88),0),_xlfn.XMATCH($V$167,Shipping!$U$2:$V$2))/_xlfn.IFS($U$167=Shipping!$R92,Shipping!$R$95,$U$167=Shipping!$S$92,Shipping!$S95,$U$167=Shipping!$T$92,Shipping!$T95)+IF(BS6&lt;DATE(2020,1,1),BS6,-BS6))</f>
        <v>-</v>
      </c>
      <c r="BT170" s="52" t="str" cm="1">
        <f t="array" ref="BT170">IF(OR(BT6="",BT6="NO Q",BT6="-"),"-",INDEX(Shipping!$U$3:$V$88,_xlfn.XMATCH(BT$2,IF(Shipping!$D$3:$D$88="GC",Shipping!$A$3:$A$88),0),_xlfn.XMATCH($V$167,Shipping!$U$2:$V$2))/_xlfn.IFS($U$167=Shipping!$R92,Shipping!$R$95,$U$167=Shipping!$S$92,Shipping!$S95,$U$167=Shipping!$T$92,Shipping!$T95)+IF(BT6&lt;DATE(2020,1,1),BT6,-BT6))</f>
        <v>-</v>
      </c>
      <c r="BU170" s="52" t="str" cm="1">
        <f t="array" ref="BU170">IF(OR(BU6="",BU6="NO Q",BU6="-"),"-",INDEX(Shipping!$U$3:$V$88,_xlfn.XMATCH(BU$2,IF(Shipping!$D$3:$D$88="GC",Shipping!$A$3:$A$88),0),_xlfn.XMATCH($V$167,Shipping!$U$2:$V$2))/_xlfn.IFS($U$167=Shipping!$R92,Shipping!$R$95,$U$167=Shipping!$S$92,Shipping!$S95,$U$167=Shipping!$T$92,Shipping!$T95)+IF(BU6&lt;DATE(2020,1,1),BU6,-BU6))</f>
        <v>-</v>
      </c>
      <c r="BV170" s="52" t="str" cm="1">
        <f t="array" ref="BV170">IF(OR(BV6="",BV6="NO Q",BV6="-"),"-",INDEX(Shipping!$U$3:$V$88,_xlfn.XMATCH(BV$2,IF(Shipping!$D$3:$D$88="GC",Shipping!$A$3:$A$88),0),_xlfn.XMATCH($V$167,Shipping!$U$2:$V$2))/_xlfn.IFS($U$167=Shipping!$R92,Shipping!$R$95,$U$167=Shipping!$S$92,Shipping!$S95,$U$167=Shipping!$T$92,Shipping!$T95)+IF(BV6&lt;DATE(2020,1,1),BV6,-BV6))</f>
        <v>-</v>
      </c>
      <c r="BW170" s="52" t="str" cm="1">
        <f t="array" ref="BW170">IF(OR(BW6="",BW6="NO Q",BW6="-"),"-",INDEX(Shipping!$U$3:$V$88,_xlfn.XMATCH(BW$2,IF(Shipping!$D$3:$D$88="GC",Shipping!$A$3:$A$88),0),_xlfn.XMATCH($V$167,Shipping!$U$2:$V$2))/_xlfn.IFS($U$167=Shipping!$R92,Shipping!$R$95,$U$167=Shipping!$S$92,Shipping!$S95,$U$167=Shipping!$T$92,Shipping!$T95)+IF(BW6&lt;DATE(2020,1,1),BW6,-BW6))</f>
        <v>-</v>
      </c>
      <c r="BX170" s="52" t="str" cm="1">
        <f t="array" ref="BX170">IF(OR(BX6="",BX6="NO Q",BX6="-"),"-",INDEX(Shipping!$U$3:$V$88,_xlfn.XMATCH(BX$2,IF(Shipping!$D$3:$D$88="GC",Shipping!$A$3:$A$88),0),_xlfn.XMATCH($V$167,Shipping!$U$2:$V$2))/_xlfn.IFS($U$167=Shipping!$R92,Shipping!$R$95,$U$167=Shipping!$S$92,Shipping!$S95,$U$167=Shipping!$T$92,Shipping!$T95)+IF(BX6&lt;DATE(2020,1,1),BX6,-BX6))</f>
        <v>-</v>
      </c>
      <c r="BY170" s="52" t="str" cm="1">
        <f t="array" ref="BY170">IF(OR(BY6="",BY6="NO Q",BY6="-"),"-",INDEX(Shipping!$U$3:$V$88,_xlfn.XMATCH(BY$2,IF(Shipping!$D$3:$D$88="GC",Shipping!$A$3:$A$88),0),_xlfn.XMATCH($V$167,Shipping!$U$2:$V$2))/_xlfn.IFS($U$167=Shipping!$R92,Shipping!$R$95,$U$167=Shipping!$S$92,Shipping!$S95,$U$167=Shipping!$T$92,Shipping!$T95)+IF(BY6&lt;DATE(2020,1,1),BY6,-BY6))</f>
        <v>-</v>
      </c>
      <c r="BZ170" s="52" t="str" cm="1">
        <f t="array" ref="BZ170">IF(OR(BZ6="",BZ6="NO Q",BZ6="-"),"-",INDEX(Shipping!$U$3:$V$88,_xlfn.XMATCH(BZ$2,IF(Shipping!$D$3:$D$88="GC",Shipping!$A$3:$A$88),0),_xlfn.XMATCH($V$167,Shipping!$U$2:$V$2))/_xlfn.IFS($U$167=Shipping!$R92,Shipping!$R$95,$U$167=Shipping!$S$92,Shipping!$S95,$U$167=Shipping!$T$92,Shipping!$T95)+IF(BZ6&lt;DATE(2020,1,1),BZ6,-BZ6))</f>
        <v>-</v>
      </c>
      <c r="CA170" s="52" t="str" cm="1">
        <f t="array" ref="CA170">IF(OR(CA6="",CA6="NO Q",CA6="-"),"-",INDEX(Shipping!$U$3:$V$88,_xlfn.XMATCH(CA$2,IF(Shipping!$D$3:$D$88="GC",Shipping!$A$3:$A$88),0),_xlfn.XMATCH($V$167,Shipping!$U$2:$V$2))/_xlfn.IFS($U$167=Shipping!$R92,Shipping!$R$95,$U$167=Shipping!$S$92,Shipping!$S95,$U$167=Shipping!$T$92,Shipping!$T95)+IF(CA6&lt;DATE(2020,1,1),CA6,-CA6))</f>
        <v>-</v>
      </c>
      <c r="CB170" s="52" t="str" cm="1">
        <f t="array" ref="CB170">IF(OR(CB6="",CB6="NO Q",CB6="-"),"-",INDEX(Shipping!$U$3:$V$88,_xlfn.XMATCH(CB$2,IF(Shipping!$D$3:$D$88="GC",Shipping!$A$3:$A$88),0),_xlfn.XMATCH($V$167,Shipping!$U$2:$V$2))/_xlfn.IFS($U$167=Shipping!$R92,Shipping!$R$95,$U$167=Shipping!$S$92,Shipping!$S95,$U$167=Shipping!$T$92,Shipping!$T95)+IF(CB6&lt;DATE(2020,1,1),CB6,-CB6))</f>
        <v>-</v>
      </c>
      <c r="CC170" s="52" t="str" cm="1">
        <f t="array" ref="CC170">IF(OR(CC6="",CC6="NO Q",CC6="-"),"-",INDEX(Shipping!$U$3:$V$88,_xlfn.XMATCH(CC$2,IF(Shipping!$D$3:$D$88="GC",Shipping!$A$3:$A$88),0),_xlfn.XMATCH($V$167,Shipping!$U$2:$V$2))/_xlfn.IFS($U$167=Shipping!$R92,Shipping!$R$95,$U$167=Shipping!$S$92,Shipping!$S95,$U$167=Shipping!$T$92,Shipping!$T95)+IF(CC6&lt;DATE(2020,1,1),CC6,-CC6))</f>
        <v>-</v>
      </c>
      <c r="CD170" s="52" t="str" cm="1">
        <f t="array" ref="CD170">IF(OR(CD6="",CD6="NO Q",CD6="-"),"-",INDEX(Shipping!$U$3:$V$88,_xlfn.XMATCH(CD$2,IF(Shipping!$D$3:$D$88="GC",Shipping!$A$3:$A$88),0),_xlfn.XMATCH($V$167,Shipping!$U$2:$V$2))/_xlfn.IFS($U$167=Shipping!$R92,Shipping!$R$95,$U$167=Shipping!$S$92,Shipping!$S95,$U$167=Shipping!$T$92,Shipping!$T95)+IF(CD6&lt;DATE(2020,1,1),CD6,-CD6))</f>
        <v>-</v>
      </c>
      <c r="CE170" s="52" t="str" cm="1">
        <f t="array" ref="CE170">IF(OR(CE6="",CE6="NO Q",CE6="-"),"-",INDEX(Shipping!$U$3:$V$88,_xlfn.XMATCH(CE$2,IF(Shipping!$D$3:$D$88="GC",Shipping!$A$3:$A$88),0),_xlfn.XMATCH($V$167,Shipping!$U$2:$V$2))/_xlfn.IFS($U$167=Shipping!$R92,Shipping!$R$95,$U$167=Shipping!$S$92,Shipping!$S95,$U$167=Shipping!$T$92,Shipping!$T95)+IF(CE6&lt;DATE(2020,1,1),CE6,-CE6))</f>
        <v>-</v>
      </c>
      <c r="CF170" s="52" t="str" cm="1">
        <f t="array" ref="CF170">IF(OR(CF6="",CF6="NO Q",CF6="-"),"-",INDEX(Shipping!$U$3:$V$88,_xlfn.XMATCH(CF$2,IF(Shipping!$D$3:$D$88="GC",Shipping!$A$3:$A$88),0),_xlfn.XMATCH($V$167,Shipping!$U$2:$V$2))/_xlfn.IFS($U$167=Shipping!$R92,Shipping!$R$95,$U$167=Shipping!$S$92,Shipping!$S95,$U$167=Shipping!$T$92,Shipping!$T95)+IF(CF6&lt;DATE(2020,1,1),CF6,-CF6))</f>
        <v>-</v>
      </c>
      <c r="CG170" s="52" t="str" cm="1">
        <f t="array" ref="CG170">IF(OR(CG6="",CG6="NO Q",CG6="-"),"-",INDEX(Shipping!$U$3:$V$88,_xlfn.XMATCH(CG$2,IF(Shipping!$D$3:$D$88="GC",Shipping!$A$3:$A$88),0),_xlfn.XMATCH($V$167,Shipping!$U$2:$V$2))/_xlfn.IFS($U$167=Shipping!$R92,Shipping!$R$95,$U$167=Shipping!$S$92,Shipping!$S95,$U$167=Shipping!$T$92,Shipping!$T95)+IF(CG6&lt;DATE(2020,1,1),CG6,-CG6))</f>
        <v>-</v>
      </c>
      <c r="CH170" s="52" t="str" cm="1">
        <f t="array" ref="CH170">IF(OR(CH6="",CH6="NO Q",CH6="-"),"-",INDEX(Shipping!$U$3:$V$88,_xlfn.XMATCH(CH$2,IF(Shipping!$D$3:$D$88="GC",Shipping!$A$3:$A$88),0),_xlfn.XMATCH($V$167,Shipping!$U$2:$V$2))/_xlfn.IFS($U$167=Shipping!$R92,Shipping!$R$95,$U$167=Shipping!$S$92,Shipping!$S95,$U$167=Shipping!$T$92,Shipping!$T95)+IF(CH6&lt;DATE(2020,1,1),CH6,-CH6))</f>
        <v>-</v>
      </c>
      <c r="CI170" s="52" t="str" cm="1">
        <f t="array" ref="CI170">IF(OR(CI6="",CI6="NO Q",CI6="-"),"-",INDEX(Shipping!$U$3:$V$88,_xlfn.XMATCH(CI$2,IF(Shipping!$D$3:$D$88="GC",Shipping!$A$3:$A$88),0),_xlfn.XMATCH($V$167,Shipping!$U$2:$V$2))/_xlfn.IFS($U$167=Shipping!$R92,Shipping!$R$95,$U$167=Shipping!$S$92,Shipping!$S95,$U$167=Shipping!$T$92,Shipping!$T95)+IF(CI6&lt;DATE(2020,1,1),CI6,-CI6))</f>
        <v>-</v>
      </c>
      <c r="CJ170" s="52" t="str" cm="1">
        <f t="array" ref="CJ170">IF(OR(CJ6="",CJ6="NO Q",CJ6="-"),"-",INDEX(Shipping!$U$3:$V$88,_xlfn.XMATCH(CJ$2,IF(Shipping!$D$3:$D$88="GC",Shipping!$A$3:$A$88),0),_xlfn.XMATCH($V$167,Shipping!$U$2:$V$2))/_xlfn.IFS($U$167=Shipping!$R92,Shipping!$R$95,$U$167=Shipping!$S$92,Shipping!$S95,$U$167=Shipping!$T$92,Shipping!$T95)+IF(CJ6&lt;DATE(2020,1,1),CJ6,-CJ6))</f>
        <v>-</v>
      </c>
      <c r="CK170" s="52" t="str" cm="1">
        <f t="array" ref="CK170">IF(OR(CK6="",CK6="NO Q",CK6="-"),"-",INDEX(Shipping!$U$3:$V$88,_xlfn.XMATCH(CK$2,IF(Shipping!$D$3:$D$88="GC",Shipping!$A$3:$A$88),0),_xlfn.XMATCH($V$167,Shipping!$U$2:$V$2))/_xlfn.IFS($U$167=Shipping!$R92,Shipping!$R$95,$U$167=Shipping!$S$92,Shipping!$S95,$U$167=Shipping!$T$92,Shipping!$T95)+IF(CK6&lt;DATE(2020,1,1),CK6,-CK6))</f>
        <v>-</v>
      </c>
      <c r="CL170" s="52" t="str" cm="1">
        <f t="array" ref="CL170">IF(OR(CL6="",CL6="NO Q",CL6="-"),"-",INDEX(Shipping!$U$3:$V$88,_xlfn.XMATCH(CL$2,IF(Shipping!$D$3:$D$88="GC",Shipping!$A$3:$A$88),0),_xlfn.XMATCH($V$167,Shipping!$U$2:$V$2))/_xlfn.IFS($U$167=Shipping!$R92,Shipping!$R$95,$U$167=Shipping!$S$92,Shipping!$S95,$U$167=Shipping!$T$92,Shipping!$T95)+IF(CL6&lt;DATE(2020,1,1),CL6,-CL6))</f>
        <v>-</v>
      </c>
      <c r="CM170" s="52" t="str" cm="1">
        <f t="array" ref="CM170">IF(OR(CM6="",CM6="NO Q",CM6="-"),"-",INDEX(Shipping!$U$3:$V$88,_xlfn.XMATCH(CM$2,IF(Shipping!$D$3:$D$88="GC",Shipping!$A$3:$A$88),0),_xlfn.XMATCH($V$167,Shipping!$U$2:$V$2))/_xlfn.IFS($U$167=Shipping!$R92,Shipping!$R$95,$U$167=Shipping!$S$92,Shipping!$S95,$U$167=Shipping!$T$92,Shipping!$T95)+IF(CM6&lt;DATE(2020,1,1),CM6,-CM6))</f>
        <v>-</v>
      </c>
    </row>
    <row r="171" spans="2:91">
      <c r="B171" s="47" t="s">
        <v>277</v>
      </c>
      <c r="C171" s="1" t="str" cm="1">
        <f t="array" ref="C171">INDEX(W$2:CM$2,1,_xlfn.XMATCH(D171,$W171:$CM171))</f>
        <v>CREATIVE LIQUID COATINGS (2cav)</v>
      </c>
      <c r="D171" s="81">
        <f t="shared" si="139"/>
        <v>3.2061849923987218</v>
      </c>
      <c r="W171" s="52" t="str" cm="1">
        <f t="array" ref="W171">IF(OR(W7="",W7="NO Q",W7="-"),"-",INDEX(Shipping!$U$3:$V$88,_xlfn.XMATCH(W$2,IF(Shipping!$D$3:$D$88="GC",Shipping!$A$3:$A$88),0),_xlfn.XMATCH($V$167,Shipping!$U$2:$V$2))/_xlfn.IFS($U$167=Shipping!$R93,Shipping!$R$95,$U$167=Shipping!$S$92,Shipping!$S96,$U$167=Shipping!$T$92,Shipping!$T96)+IF(W7&lt;DATE(2020,1,1),W7,-W7))</f>
        <v>-</v>
      </c>
      <c r="X171" s="52" t="str" cm="1">
        <f t="array" ref="X171">IF(OR(X7="",X7="NO Q",X7="-"),"-",INDEX(Shipping!$U$3:$V$88,_xlfn.XMATCH(X$2,IF(Shipping!$D$3:$D$88="GC",Shipping!$A$3:$A$88),0),_xlfn.XMATCH($V$167,Shipping!$U$2:$V$2))/_xlfn.IFS($U$167=Shipping!$R93,Shipping!$R$95,$U$167=Shipping!$S$92,Shipping!$S96,$U$167=Shipping!$T$92,Shipping!$T96)+IF(X7&lt;DATE(2020,1,1),X7,-X7))</f>
        <v>-</v>
      </c>
      <c r="Y171" s="52" t="str" cm="1">
        <f t="array" ref="Y171">IF(OR(Y7="",Y7="NO Q",Y7="-"),"-",INDEX(Shipping!$U$3:$V$88,_xlfn.XMATCH(Y$2,IF(Shipping!$D$3:$D$88="GC",Shipping!$A$3:$A$88),0),_xlfn.XMATCH($V$167,Shipping!$U$2:$V$2))/_xlfn.IFS($U$167=Shipping!$R93,Shipping!$R$95,$U$167=Shipping!$S$92,Shipping!$S96,$U$167=Shipping!$T$92,Shipping!$T96)+IF(Y7&lt;DATE(2020,1,1),Y7,-Y7))</f>
        <v>-</v>
      </c>
      <c r="Z171" s="52" t="str" cm="1">
        <f t="array" ref="Z171">IF(OR(Z7="",Z7="NO Q",Z7="-"),"-",INDEX(Shipping!$U$3:$V$88,_xlfn.XMATCH(Z$2,IF(Shipping!$D$3:$D$88="GC",Shipping!$A$3:$A$88),0),_xlfn.XMATCH($V$167,Shipping!$U$2:$V$2))/_xlfn.IFS($U$167=Shipping!$R93,Shipping!$R$95,$U$167=Shipping!$S$92,Shipping!$S96,$U$167=Shipping!$T$92,Shipping!$T96)+IF(Z7&lt;DATE(2020,1,1),Z7,-Z7))</f>
        <v>-</v>
      </c>
      <c r="AA171" s="52" t="str" cm="1">
        <f t="array" ref="AA171">IF(OR(AA7="",AA7="NO Q",AA7="-"),"-",INDEX(Shipping!$U$3:$V$88,_xlfn.XMATCH(AA$2,IF(Shipping!$D$3:$D$88="GC",Shipping!$A$3:$A$88),0),_xlfn.XMATCH($V$167,Shipping!$U$2:$V$2))/_xlfn.IFS($U$167=Shipping!$R93,Shipping!$R$95,$U$167=Shipping!$S$92,Shipping!$S96,$U$167=Shipping!$T$92,Shipping!$T96)+IF(AA7&lt;DATE(2020,1,1),AA7,-AA7))</f>
        <v>-</v>
      </c>
      <c r="AB171" s="52" t="str" cm="1">
        <f t="array" ref="AB171">IF(OR(AB7="",AB7="NO Q",AB7="-"),"-",INDEX(Shipping!$U$3:$V$88,_xlfn.XMATCH(AB$2,IF(Shipping!$D$3:$D$88="GC",Shipping!$A$3:$A$88),0),_xlfn.XMATCH($V$167,Shipping!$U$2:$V$2))/_xlfn.IFS($U$167=Shipping!$R93,Shipping!$R$95,$U$167=Shipping!$S$92,Shipping!$S96,$U$167=Shipping!$T$92,Shipping!$T96)+IF(AB7&lt;DATE(2020,1,1),AB7,-AB7))</f>
        <v>-</v>
      </c>
      <c r="AC171" s="52" t="str" cm="1">
        <f t="array" ref="AC171">IF(OR(AC7="",AC7="NO Q",AC7="-"),"-",INDEX(Shipping!$U$3:$V$88,_xlfn.XMATCH(AC$2,IF(Shipping!$D$3:$D$88="GC",Shipping!$A$3:$A$88),0),_xlfn.XMATCH($V$167,Shipping!$U$2:$V$2))/_xlfn.IFS($U$167=Shipping!$R93,Shipping!$R$95,$U$167=Shipping!$S$92,Shipping!$S96,$U$167=Shipping!$T$92,Shipping!$T96)+IF(AC7&lt;DATE(2020,1,1),AC7,-AC7))</f>
        <v>-</v>
      </c>
      <c r="AD171" s="52" cm="1">
        <f t="array" ref="AD171">IF(OR(AD7="",AD7="NO Q",AD7="-"),"-",INDEX(Shipping!$U$3:$V$88,_xlfn.XMATCH(AD$2,IF(Shipping!$D$3:$D$88="GC",Shipping!$A$3:$A$88),0),_xlfn.XMATCH($V$167,Shipping!$U$2:$V$2))/_xlfn.IFS($U$167=Shipping!$R93,Shipping!$R$95,$U$167=Shipping!$S$92,Shipping!$S96,$U$167=Shipping!$T$92,Shipping!$T96)+IF(AD7&lt;DATE(2020,1,1),AD7,-AD7))</f>
        <v>3.2061849923987218</v>
      </c>
      <c r="AE171" s="52" cm="1">
        <f t="array" ref="AE171">IF(OR(AE7="",AE7="NO Q",AE7="-"),"-",INDEX(Shipping!$U$3:$V$88,_xlfn.XMATCH(AE$2,IF(Shipping!$D$3:$D$88="GC",Shipping!$A$3:$A$88),0),_xlfn.XMATCH($V$167,Shipping!$U$2:$V$2))/_xlfn.IFS($U$167=Shipping!$R93,Shipping!$R$95,$U$167=Shipping!$S$92,Shipping!$S96,$U$167=Shipping!$T$92,Shipping!$T96)+IF(AE7&lt;DATE(2020,1,1),AE7,-AE7))</f>
        <v>3.4142309923987213</v>
      </c>
      <c r="AF171" s="52" cm="1">
        <f t="array" ref="AF171">IF(OR(AF7="",AF7="NO Q",AF7="-"),"-",INDEX(Shipping!$U$3:$V$88,_xlfn.XMATCH(AF$2,IF(Shipping!$D$3:$D$88="GC",Shipping!$A$3:$A$88),0),_xlfn.XMATCH($V$167,Shipping!$U$2:$V$2))/_xlfn.IFS($U$167=Shipping!$R93,Shipping!$R$95,$U$167=Shipping!$S$92,Shipping!$S96,$U$167=Shipping!$T$92,Shipping!$T96)+IF(AF7&lt;DATE(2020,1,1),AF7,-AF7))</f>
        <v>-44032.913194444445</v>
      </c>
      <c r="AG171" s="52" cm="1">
        <f t="array" ref="AG171">IF(OR(AG7="",AG7="NO Q",AG7="-"),"-",INDEX(Shipping!$U$3:$V$88,_xlfn.XMATCH(AG$2,IF(Shipping!$D$3:$D$88="GC",Shipping!$A$3:$A$88),0),_xlfn.XMATCH($V$167,Shipping!$U$2:$V$2))/_xlfn.IFS($U$167=Shipping!$R93,Shipping!$R$95,$U$167=Shipping!$S$92,Shipping!$S96,$U$167=Shipping!$T$92,Shipping!$T96)+IF(AG7&lt;DATE(2020,1,1),AG7,-AG7))</f>
        <v>-44032.913194444445</v>
      </c>
      <c r="AH171" s="52" t="str" cm="1">
        <f t="array" ref="AH171">IF(OR(AH7="",AH7="NO Q",AH7="-"),"-",INDEX(Shipping!$U$3:$V$88,_xlfn.XMATCH(AH$2,IF(Shipping!$D$3:$D$88="GC",Shipping!$A$3:$A$88),0),_xlfn.XMATCH($V$167,Shipping!$U$2:$V$2))/_xlfn.IFS($U$167=Shipping!$R93,Shipping!$R$95,$U$167=Shipping!$S$92,Shipping!$S96,$U$167=Shipping!$T$92,Shipping!$T96)+IF(AH7&lt;DATE(2020,1,1),AH7,-AH7))</f>
        <v>-</v>
      </c>
      <c r="AI171" s="52" t="str" cm="1">
        <f t="array" ref="AI171">IF(OR(AI7="",AI7="NO Q",AI7="-"),"-",INDEX(Shipping!$U$3:$V$88,_xlfn.XMATCH(AI$2,IF(Shipping!$D$3:$D$88="GC",Shipping!$A$3:$A$88),0),_xlfn.XMATCH($V$167,Shipping!$U$2:$V$2))/_xlfn.IFS($U$167=Shipping!$R93,Shipping!$R$95,$U$167=Shipping!$S$92,Shipping!$S96,$U$167=Shipping!$T$92,Shipping!$T96)+IF(AI7&lt;DATE(2020,1,1),AI7,-AI7))</f>
        <v>-</v>
      </c>
      <c r="AJ171" s="52" t="str" cm="1">
        <f t="array" ref="AJ171">IF(OR(AJ7="",AJ7="NO Q",AJ7="-"),"-",INDEX(Shipping!$U$3:$V$88,_xlfn.XMATCH(AJ$2,IF(Shipping!$D$3:$D$88="GC",Shipping!$A$3:$A$88),0),_xlfn.XMATCH($V$167,Shipping!$U$2:$V$2))/_xlfn.IFS($U$167=Shipping!$R93,Shipping!$R$95,$U$167=Shipping!$S$92,Shipping!$S96,$U$167=Shipping!$T$92,Shipping!$T96)+IF(AJ7&lt;DATE(2020,1,1),AJ7,-AJ7))</f>
        <v>-</v>
      </c>
      <c r="AK171" s="52" t="str" cm="1">
        <f t="array" ref="AK171">IF(OR(AK7="",AK7="NO Q",AK7="-"),"-",INDEX(Shipping!$U$3:$V$88,_xlfn.XMATCH(AK$2,IF(Shipping!$D$3:$D$88="GC",Shipping!$A$3:$A$88),0),_xlfn.XMATCH($V$167,Shipping!$U$2:$V$2))/_xlfn.IFS($U$167=Shipping!$R93,Shipping!$R$95,$U$167=Shipping!$S$92,Shipping!$S96,$U$167=Shipping!$T$92,Shipping!$T96)+IF(AK7&lt;DATE(2020,1,1),AK7,-AK7))</f>
        <v>-</v>
      </c>
      <c r="AL171" s="52" t="str" cm="1">
        <f t="array" ref="AL171">IF(OR(AL7="",AL7="NO Q",AL7="-"),"-",INDEX(Shipping!$U$3:$V$88,_xlfn.XMATCH(AL$2,IF(Shipping!$D$3:$D$88="GC",Shipping!$A$3:$A$88),0),_xlfn.XMATCH($V$167,Shipping!$U$2:$V$2))/_xlfn.IFS($U$167=Shipping!$R93,Shipping!$R$95,$U$167=Shipping!$S$92,Shipping!$S96,$U$167=Shipping!$T$92,Shipping!$T96)+IF(AL7&lt;DATE(2020,1,1),AL7,-AL7))</f>
        <v>-</v>
      </c>
      <c r="AM171" s="52" cm="1">
        <f t="array" ref="AM171">IF(OR(AM7="",AM7="NO Q",AM7="-"),"-",INDEX(Shipping!$U$3:$V$88,_xlfn.XMATCH(AM$2,IF(Shipping!$D$3:$D$88="GC",Shipping!$A$3:$A$88),0),_xlfn.XMATCH($V$167,Shipping!$U$2:$V$2))/_xlfn.IFS($U$167=Shipping!$R93,Shipping!$R$95,$U$167=Shipping!$S$92,Shipping!$S96,$U$167=Shipping!$T$92,Shipping!$T96)+IF(AM7&lt;DATE(2020,1,1),AM7,-AM7))</f>
        <v>3.7128682181055161</v>
      </c>
      <c r="AN171" s="52" t="str" cm="1">
        <f t="array" ref="AN171">IF(OR(AN7="",AN7="NO Q",AN7="-"),"-",INDEX(Shipping!$U$3:$V$88,_xlfn.XMATCH(AN$2,IF(Shipping!$D$3:$D$88="GC",Shipping!$A$3:$A$88),0),_xlfn.XMATCH($V$167,Shipping!$U$2:$V$2))/_xlfn.IFS($U$167=Shipping!$R93,Shipping!$R$95,$U$167=Shipping!$S$92,Shipping!$S96,$U$167=Shipping!$T$92,Shipping!$T96)+IF(AN7&lt;DATE(2020,1,1),AN7,-AN7))</f>
        <v>-</v>
      </c>
      <c r="AO171" s="52" t="str" cm="1">
        <f t="array" ref="AO171">IF(OR(AO7="",AO7="NO Q",AO7="-"),"-",INDEX(Shipping!$U$3:$V$88,_xlfn.XMATCH(AO$2,IF(Shipping!$D$3:$D$88="GC",Shipping!$A$3:$A$88),0),_xlfn.XMATCH($V$167,Shipping!$U$2:$V$2))/_xlfn.IFS($U$167=Shipping!$R93,Shipping!$R$95,$U$167=Shipping!$S$92,Shipping!$S96,$U$167=Shipping!$T$92,Shipping!$T96)+IF(AO7&lt;DATE(2020,1,1),AO7,-AO7))</f>
        <v>-</v>
      </c>
      <c r="AP171" s="52" t="str" cm="1">
        <f t="array" ref="AP171">IF(OR(AP7="",AP7="NO Q",AP7="-"),"-",INDEX(Shipping!$U$3:$V$88,_xlfn.XMATCH(AP$2,IF(Shipping!$D$3:$D$88="GC",Shipping!$A$3:$A$88),0),_xlfn.XMATCH($V$167,Shipping!$U$2:$V$2))/_xlfn.IFS($U$167=Shipping!$R93,Shipping!$R$95,$U$167=Shipping!$S$92,Shipping!$S96,$U$167=Shipping!$T$92,Shipping!$T96)+IF(AP7&lt;DATE(2020,1,1),AP7,-AP7))</f>
        <v>-</v>
      </c>
      <c r="AQ171" s="52" t="str" cm="1">
        <f t="array" ref="AQ171">IF(OR(AQ7="",AQ7="NO Q",AQ7="-"),"-",INDEX(Shipping!$U$3:$V$88,_xlfn.XMATCH(AQ$2,IF(Shipping!$D$3:$D$88="GC",Shipping!$A$3:$A$88),0),_xlfn.XMATCH($V$167,Shipping!$U$2:$V$2))/_xlfn.IFS($U$167=Shipping!$R93,Shipping!$R$95,$U$167=Shipping!$S$92,Shipping!$S96,$U$167=Shipping!$T$92,Shipping!$T96)+IF(AQ7&lt;DATE(2020,1,1),AQ7,-AQ7))</f>
        <v>-</v>
      </c>
      <c r="AR171" s="52" t="str" cm="1">
        <f t="array" ref="AR171">IF(OR(AR7="",AR7="NO Q",AR7="-"),"-",INDEX(Shipping!$U$3:$V$88,_xlfn.XMATCH(AR$2,IF(Shipping!$D$3:$D$88="GC",Shipping!$A$3:$A$88),0),_xlfn.XMATCH($V$167,Shipping!$U$2:$V$2))/_xlfn.IFS($U$167=Shipping!$R93,Shipping!$R$95,$U$167=Shipping!$S$92,Shipping!$S96,$U$167=Shipping!$T$92,Shipping!$T96)+IF(AR7&lt;DATE(2020,1,1),AR7,-AR7))</f>
        <v>-</v>
      </c>
      <c r="AS171" s="52" t="str" cm="1">
        <f t="array" ref="AS171">IF(OR(AS7="",AS7="NO Q",AS7="-"),"-",INDEX(Shipping!$U$3:$V$88,_xlfn.XMATCH(AS$2,IF(Shipping!$D$3:$D$88="GC",Shipping!$A$3:$A$88),0),_xlfn.XMATCH($V$167,Shipping!$U$2:$V$2))/_xlfn.IFS($U$167=Shipping!$R93,Shipping!$R$95,$U$167=Shipping!$S$92,Shipping!$S96,$U$167=Shipping!$T$92,Shipping!$T96)+IF(AS7&lt;DATE(2020,1,1),AS7,-AS7))</f>
        <v>-</v>
      </c>
      <c r="AT171" s="52" t="str" cm="1">
        <f t="array" ref="AT171">IF(OR(AT7="",AT7="NO Q",AT7="-"),"-",INDEX(Shipping!$U$3:$V$88,_xlfn.XMATCH(AT$2,IF(Shipping!$D$3:$D$88="GC",Shipping!$A$3:$A$88),0),_xlfn.XMATCH($V$167,Shipping!$U$2:$V$2))/_xlfn.IFS($U$167=Shipping!$R93,Shipping!$R$95,$U$167=Shipping!$S$92,Shipping!$S96,$U$167=Shipping!$T$92,Shipping!$T96)+IF(AT7&lt;DATE(2020,1,1),AT7,-AT7))</f>
        <v>-</v>
      </c>
      <c r="AU171" s="52" t="str" cm="1">
        <f t="array" ref="AU171">IF(OR(AU7="",AU7="NO Q",AU7="-"),"-",INDEX(Shipping!$U$3:$V$88,_xlfn.XMATCH(AU$2,IF(Shipping!$D$3:$D$88="GC",Shipping!$A$3:$A$88),0),_xlfn.XMATCH($V$167,Shipping!$U$2:$V$2))/_xlfn.IFS($U$167=Shipping!$R93,Shipping!$R$95,$U$167=Shipping!$S$92,Shipping!$S96,$U$167=Shipping!$T$92,Shipping!$T96)+IF(AU7&lt;DATE(2020,1,1),AU7,-AU7))</f>
        <v>-</v>
      </c>
      <c r="AV171" s="52" t="str" cm="1">
        <f t="array" ref="AV171">IF(OR(AV7="",AV7="NO Q",AV7="-"),"-",INDEX(Shipping!$U$3:$V$88,_xlfn.XMATCH(AV$2,IF(Shipping!$D$3:$D$88="GC",Shipping!$A$3:$A$88),0),_xlfn.XMATCH($V$167,Shipping!$U$2:$V$2))/_xlfn.IFS($U$167=Shipping!$R93,Shipping!$R$95,$U$167=Shipping!$S$92,Shipping!$S96,$U$167=Shipping!$T$92,Shipping!$T96)+IF(AV7&lt;DATE(2020,1,1),AV7,-AV7))</f>
        <v>-</v>
      </c>
      <c r="AW171" s="52" t="str" cm="1">
        <f t="array" ref="AW171">IF(OR(AW7="",AW7="NO Q",AW7="-"),"-",INDEX(Shipping!$U$3:$V$88,_xlfn.XMATCH(AW$2,IF(Shipping!$D$3:$D$88="GC",Shipping!$A$3:$A$88),0),_xlfn.XMATCH($V$167,Shipping!$U$2:$V$2))/_xlfn.IFS($U$167=Shipping!$R93,Shipping!$R$95,$U$167=Shipping!$S$92,Shipping!$S96,$U$167=Shipping!$T$92,Shipping!$T96)+IF(AW7&lt;DATE(2020,1,1),AW7,-AW7))</f>
        <v>-</v>
      </c>
      <c r="AX171" s="52" t="str" cm="1">
        <f t="array" ref="AX171">IF(OR(AX7="",AX7="NO Q",AX7="-"),"-",INDEX(Shipping!$U$3:$V$88,_xlfn.XMATCH(AX$2,IF(Shipping!$D$3:$D$88="GC",Shipping!$A$3:$A$88),0),_xlfn.XMATCH($V$167,Shipping!$U$2:$V$2))/_xlfn.IFS($U$167=Shipping!$R93,Shipping!$R$95,$U$167=Shipping!$S$92,Shipping!$S96,$U$167=Shipping!$T$92,Shipping!$T96)+IF(AX7&lt;DATE(2020,1,1),AX7,-AX7))</f>
        <v>-</v>
      </c>
      <c r="AY171" s="52" t="str" cm="1">
        <f t="array" ref="AY171">IF(OR(AY7="",AY7="NO Q",AY7="-"),"-",INDEX(Shipping!$U$3:$V$88,_xlfn.XMATCH(AY$2,IF(Shipping!$D$3:$D$88="GC",Shipping!$A$3:$A$88),0),_xlfn.XMATCH($V$167,Shipping!$U$2:$V$2))/_xlfn.IFS($U$167=Shipping!$R93,Shipping!$R$95,$U$167=Shipping!$S$92,Shipping!$S96,$U$167=Shipping!$T$92,Shipping!$T96)+IF(AY7&lt;DATE(2020,1,1),AY7,-AY7))</f>
        <v>-</v>
      </c>
      <c r="AZ171" s="52" t="str" cm="1">
        <f t="array" ref="AZ171">IF(OR(AZ7="",AZ7="NO Q",AZ7="-"),"-",INDEX(Shipping!$U$3:$V$88,_xlfn.XMATCH(AZ$2,IF(Shipping!$D$3:$D$88="GC",Shipping!$A$3:$A$88),0),_xlfn.XMATCH($V$167,Shipping!$U$2:$V$2))/_xlfn.IFS($U$167=Shipping!$R93,Shipping!$R$95,$U$167=Shipping!$S$92,Shipping!$S96,$U$167=Shipping!$T$92,Shipping!$T96)+IF(AZ7&lt;DATE(2020,1,1),AZ7,-AZ7))</f>
        <v>-</v>
      </c>
      <c r="BA171" s="52" t="str" cm="1">
        <f t="array" ref="BA171">IF(OR(BA7="",BA7="NO Q",BA7="-"),"-",INDEX(Shipping!$U$3:$V$88,_xlfn.XMATCH(BA$2,IF(Shipping!$D$3:$D$88="GC",Shipping!$A$3:$A$88),0),_xlfn.XMATCH($V$167,Shipping!$U$2:$V$2))/_xlfn.IFS($U$167=Shipping!$R93,Shipping!$R$95,$U$167=Shipping!$S$92,Shipping!$S96,$U$167=Shipping!$T$92,Shipping!$T96)+IF(BA7&lt;DATE(2020,1,1),BA7,-BA7))</f>
        <v>-</v>
      </c>
      <c r="BB171" s="52" t="str" cm="1">
        <f t="array" ref="BB171">IF(OR(BB7="",BB7="NO Q",BB7="-"),"-",INDEX(Shipping!$U$3:$V$88,_xlfn.XMATCH(BB$2,IF(Shipping!$D$3:$D$88="GC",Shipping!$A$3:$A$88),0),_xlfn.XMATCH($V$167,Shipping!$U$2:$V$2))/_xlfn.IFS($U$167=Shipping!$R93,Shipping!$R$95,$U$167=Shipping!$S$92,Shipping!$S96,$U$167=Shipping!$T$92,Shipping!$T96)+IF(BB7&lt;DATE(2020,1,1),BB7,-BB7))</f>
        <v>-</v>
      </c>
      <c r="BC171" s="52" t="str" cm="1">
        <f t="array" ref="BC171">IF(OR(BC7="",BC7="NO Q",BC7="-"),"-",INDEX(Shipping!$U$3:$V$88,_xlfn.XMATCH(BC$2,IF(Shipping!$D$3:$D$88="GC",Shipping!$A$3:$A$88),0),_xlfn.XMATCH($V$167,Shipping!$U$2:$V$2))/_xlfn.IFS($U$167=Shipping!$R93,Shipping!$R$95,$U$167=Shipping!$S$92,Shipping!$S96,$U$167=Shipping!$T$92,Shipping!$T96)+IF(BC7&lt;DATE(2020,1,1),BC7,-BC7))</f>
        <v>-</v>
      </c>
      <c r="BD171" s="52" t="str" cm="1">
        <f t="array" ref="BD171">IF(OR(BD7="",BD7="NO Q",BD7="-"),"-",INDEX(Shipping!$U$3:$V$88,_xlfn.XMATCH(BD$2,IF(Shipping!$D$3:$D$88="GC",Shipping!$A$3:$A$88),0),_xlfn.XMATCH($V$167,Shipping!$U$2:$V$2))/_xlfn.IFS($U$167=Shipping!$R93,Shipping!$R$95,$U$167=Shipping!$S$92,Shipping!$S96,$U$167=Shipping!$T$92,Shipping!$T96)+IF(BD7&lt;DATE(2020,1,1),BD7,-BD7))</f>
        <v>-</v>
      </c>
      <c r="BE171" s="52" t="str" cm="1">
        <f t="array" ref="BE171">IF(OR(BE7="",BE7="NO Q",BE7="-"),"-",INDEX(Shipping!$U$3:$V$88,_xlfn.XMATCH(BE$2,IF(Shipping!$D$3:$D$88="GC",Shipping!$A$3:$A$88),0),_xlfn.XMATCH($V$167,Shipping!$U$2:$V$2))/_xlfn.IFS($U$167=Shipping!$R93,Shipping!$R$95,$U$167=Shipping!$S$92,Shipping!$S96,$U$167=Shipping!$T$92,Shipping!$T96)+IF(BE7&lt;DATE(2020,1,1),BE7,-BE7))</f>
        <v>-</v>
      </c>
      <c r="BF171" s="52" t="str" cm="1">
        <f t="array" ref="BF171">IF(OR(BF7="",BF7="NO Q",BF7="-"),"-",INDEX(Shipping!$U$3:$V$88,_xlfn.XMATCH(BF$2,IF(Shipping!$D$3:$D$88="GC",Shipping!$A$3:$A$88),0),_xlfn.XMATCH($V$167,Shipping!$U$2:$V$2))/_xlfn.IFS($U$167=Shipping!$R93,Shipping!$R$95,$U$167=Shipping!$S$92,Shipping!$S96,$U$167=Shipping!$T$92,Shipping!$T96)+IF(BF7&lt;DATE(2020,1,1),BF7,-BF7))</f>
        <v>-</v>
      </c>
      <c r="BG171" s="52" t="str" cm="1">
        <f t="array" ref="BG171">IF(OR(BG7="",BG7="NO Q",BG7="-"),"-",INDEX(Shipping!$U$3:$V$88,_xlfn.XMATCH(BG$2,IF(Shipping!$D$3:$D$88="GC",Shipping!$A$3:$A$88),0),_xlfn.XMATCH($V$167,Shipping!$U$2:$V$2))/_xlfn.IFS($U$167=Shipping!$R93,Shipping!$R$95,$U$167=Shipping!$S$92,Shipping!$S96,$U$167=Shipping!$T$92,Shipping!$T96)+IF(BG7&lt;DATE(2020,1,1),BG7,-BG7))</f>
        <v>-</v>
      </c>
      <c r="BH171" s="52" t="str" cm="1">
        <f t="array" ref="BH171">IF(OR(BH7="",BH7="NO Q",BH7="-"),"-",INDEX(Shipping!$U$3:$V$88,_xlfn.XMATCH(BH$2,IF(Shipping!$D$3:$D$88="GC",Shipping!$A$3:$A$88),0),_xlfn.XMATCH($V$167,Shipping!$U$2:$V$2))/_xlfn.IFS($U$167=Shipping!$R93,Shipping!$R$95,$U$167=Shipping!$S$92,Shipping!$S96,$U$167=Shipping!$T$92,Shipping!$T96)+IF(BH7&lt;DATE(2020,1,1),BH7,-BH7))</f>
        <v>-</v>
      </c>
      <c r="BI171" s="52" t="str" cm="1">
        <f t="array" ref="BI171">IF(OR(BI7="",BI7="NO Q",BI7="-"),"-",INDEX(Shipping!$U$3:$V$88,_xlfn.XMATCH(BI$2,IF(Shipping!$D$3:$D$88="GC",Shipping!$A$3:$A$88),0),_xlfn.XMATCH($V$167,Shipping!$U$2:$V$2))/_xlfn.IFS($U$167=Shipping!$R93,Shipping!$R$95,$U$167=Shipping!$S$92,Shipping!$S96,$U$167=Shipping!$T$92,Shipping!$T96)+IF(BI7&lt;DATE(2020,1,1),BI7,-BI7))</f>
        <v>-</v>
      </c>
      <c r="BJ171" s="52" t="str" cm="1">
        <f t="array" ref="BJ171">IF(OR(BJ7="",BJ7="NO Q",BJ7="-"),"-",INDEX(Shipping!$U$3:$V$88,_xlfn.XMATCH(BJ$2,IF(Shipping!$D$3:$D$88="GC",Shipping!$A$3:$A$88),0),_xlfn.XMATCH($V$167,Shipping!$U$2:$V$2))/_xlfn.IFS($U$167=Shipping!$R93,Shipping!$R$95,$U$167=Shipping!$S$92,Shipping!$S96,$U$167=Shipping!$T$92,Shipping!$T96)+IF(BJ7&lt;DATE(2020,1,1),BJ7,-BJ7))</f>
        <v>-</v>
      </c>
      <c r="BK171" s="52" t="str" cm="1">
        <f t="array" ref="BK171">IF(OR(BK7="",BK7="NO Q",BK7="-"),"-",INDEX(Shipping!$U$3:$V$88,_xlfn.XMATCH(BK$2,IF(Shipping!$D$3:$D$88="GC",Shipping!$A$3:$A$88),0),_xlfn.XMATCH($V$167,Shipping!$U$2:$V$2))/_xlfn.IFS($U$167=Shipping!$R93,Shipping!$R$95,$U$167=Shipping!$S$92,Shipping!$S96,$U$167=Shipping!$T$92,Shipping!$T96)+IF(BK7&lt;DATE(2020,1,1),BK7,-BK7))</f>
        <v>-</v>
      </c>
      <c r="BL171" s="52" t="str" cm="1">
        <f t="array" ref="BL171">IF(OR(BL7="",BL7="NO Q",BL7="-"),"-",INDEX(Shipping!$U$3:$V$88,_xlfn.XMATCH(BL$2,IF(Shipping!$D$3:$D$88="GC",Shipping!$A$3:$A$88),0),_xlfn.XMATCH($V$167,Shipping!$U$2:$V$2))/_xlfn.IFS($U$167=Shipping!$R93,Shipping!$R$95,$U$167=Shipping!$S$92,Shipping!$S96,$U$167=Shipping!$T$92,Shipping!$T96)+IF(BL7&lt;DATE(2020,1,1),BL7,-BL7))</f>
        <v>-</v>
      </c>
      <c r="BM171" s="52" t="str" cm="1">
        <f t="array" ref="BM171">IF(OR(BM7="",BM7="NO Q",BM7="-"),"-",INDEX(Shipping!$U$3:$V$88,_xlfn.XMATCH(BM$2,IF(Shipping!$D$3:$D$88="GC",Shipping!$A$3:$A$88),0),_xlfn.XMATCH($V$167,Shipping!$U$2:$V$2))/_xlfn.IFS($U$167=Shipping!$R93,Shipping!$R$95,$U$167=Shipping!$S$92,Shipping!$S96,$U$167=Shipping!$T$92,Shipping!$T96)+IF(BM7&lt;DATE(2020,1,1),BM7,-BM7))</f>
        <v>-</v>
      </c>
      <c r="BN171" s="52" t="str" cm="1">
        <f t="array" ref="BN171">IF(OR(BN7="",BN7="NO Q",BN7="-"),"-",INDEX(Shipping!$U$3:$V$88,_xlfn.XMATCH(BN$2,IF(Shipping!$D$3:$D$88="GC",Shipping!$A$3:$A$88),0),_xlfn.XMATCH($V$167,Shipping!$U$2:$V$2))/_xlfn.IFS($U$167=Shipping!$R93,Shipping!$R$95,$U$167=Shipping!$S$92,Shipping!$S96,$U$167=Shipping!$T$92,Shipping!$T96)+IF(BN7&lt;DATE(2020,1,1),BN7,-BN7))</f>
        <v>-</v>
      </c>
      <c r="BO171" s="52" t="str" cm="1">
        <f t="array" ref="BO171">IF(OR(BO7="",BO7="NO Q",BO7="-"),"-",INDEX(Shipping!$U$3:$V$88,_xlfn.XMATCH(BO$2,IF(Shipping!$D$3:$D$88="GC",Shipping!$A$3:$A$88),0),_xlfn.XMATCH($V$167,Shipping!$U$2:$V$2))/_xlfn.IFS($U$167=Shipping!$R93,Shipping!$R$95,$U$167=Shipping!$S$92,Shipping!$S96,$U$167=Shipping!$T$92,Shipping!$T96)+IF(BO7&lt;DATE(2020,1,1),BO7,-BO7))</f>
        <v>-</v>
      </c>
      <c r="BP171" s="52" t="str" cm="1">
        <f t="array" ref="BP171">IF(OR(BP7="",BP7="NO Q",BP7="-"),"-",INDEX(Shipping!$U$3:$V$88,_xlfn.XMATCH(BP$2,IF(Shipping!$D$3:$D$88="GC",Shipping!$A$3:$A$88),0),_xlfn.XMATCH($V$167,Shipping!$U$2:$V$2))/_xlfn.IFS($U$167=Shipping!$R93,Shipping!$R$95,$U$167=Shipping!$S$92,Shipping!$S96,$U$167=Shipping!$T$92,Shipping!$T96)+IF(BP7&lt;DATE(2020,1,1),BP7,-BP7))</f>
        <v>-</v>
      </c>
      <c r="BQ171" s="52" t="str" cm="1">
        <f t="array" ref="BQ171">IF(OR(BQ7="",BQ7="NO Q",BQ7="-"),"-",INDEX(Shipping!$U$3:$V$88,_xlfn.XMATCH(BQ$2,IF(Shipping!$D$3:$D$88="GC",Shipping!$A$3:$A$88),0),_xlfn.XMATCH($V$167,Shipping!$U$2:$V$2))/_xlfn.IFS($U$167=Shipping!$R93,Shipping!$R$95,$U$167=Shipping!$S$92,Shipping!$S96,$U$167=Shipping!$T$92,Shipping!$T96)+IF(BQ7&lt;DATE(2020,1,1),BQ7,-BQ7))</f>
        <v>-</v>
      </c>
      <c r="BR171" s="52" t="str" cm="1">
        <f t="array" ref="BR171">IF(OR(BR7="",BR7="NO Q",BR7="-"),"-",INDEX(Shipping!$U$3:$V$88,_xlfn.XMATCH(BR$2,IF(Shipping!$D$3:$D$88="GC",Shipping!$A$3:$A$88),0),_xlfn.XMATCH($V$167,Shipping!$U$2:$V$2))/_xlfn.IFS($U$167=Shipping!$R93,Shipping!$R$95,$U$167=Shipping!$S$92,Shipping!$S96,$U$167=Shipping!$T$92,Shipping!$T96)+IF(BR7&lt;DATE(2020,1,1),BR7,-BR7))</f>
        <v>-</v>
      </c>
      <c r="BS171" s="52" t="str" cm="1">
        <f t="array" ref="BS171">IF(OR(BS7="",BS7="NO Q",BS7="-"),"-",INDEX(Shipping!$U$3:$V$88,_xlfn.XMATCH(BS$2,IF(Shipping!$D$3:$D$88="GC",Shipping!$A$3:$A$88),0),_xlfn.XMATCH($V$167,Shipping!$U$2:$V$2))/_xlfn.IFS($U$167=Shipping!$R93,Shipping!$R$95,$U$167=Shipping!$S$92,Shipping!$S96,$U$167=Shipping!$T$92,Shipping!$T96)+IF(BS7&lt;DATE(2020,1,1),BS7,-BS7))</f>
        <v>-</v>
      </c>
      <c r="BT171" s="52" t="str" cm="1">
        <f t="array" ref="BT171">IF(OR(BT7="",BT7="NO Q",BT7="-"),"-",INDEX(Shipping!$U$3:$V$88,_xlfn.XMATCH(BT$2,IF(Shipping!$D$3:$D$88="GC",Shipping!$A$3:$A$88),0),_xlfn.XMATCH($V$167,Shipping!$U$2:$V$2))/_xlfn.IFS($U$167=Shipping!$R93,Shipping!$R$95,$U$167=Shipping!$S$92,Shipping!$S96,$U$167=Shipping!$T$92,Shipping!$T96)+IF(BT7&lt;DATE(2020,1,1),BT7,-BT7))</f>
        <v>-</v>
      </c>
      <c r="BU171" s="52" t="str" cm="1">
        <f t="array" ref="BU171">IF(OR(BU7="",BU7="NO Q",BU7="-"),"-",INDEX(Shipping!$U$3:$V$88,_xlfn.XMATCH(BU$2,IF(Shipping!$D$3:$D$88="GC",Shipping!$A$3:$A$88),0),_xlfn.XMATCH($V$167,Shipping!$U$2:$V$2))/_xlfn.IFS($U$167=Shipping!$R93,Shipping!$R$95,$U$167=Shipping!$S$92,Shipping!$S96,$U$167=Shipping!$T$92,Shipping!$T96)+IF(BU7&lt;DATE(2020,1,1),BU7,-BU7))</f>
        <v>-</v>
      </c>
      <c r="BV171" s="52" t="str" cm="1">
        <f t="array" ref="BV171">IF(OR(BV7="",BV7="NO Q",BV7="-"),"-",INDEX(Shipping!$U$3:$V$88,_xlfn.XMATCH(BV$2,IF(Shipping!$D$3:$D$88="GC",Shipping!$A$3:$A$88),0),_xlfn.XMATCH($V$167,Shipping!$U$2:$V$2))/_xlfn.IFS($U$167=Shipping!$R93,Shipping!$R$95,$U$167=Shipping!$S$92,Shipping!$S96,$U$167=Shipping!$T$92,Shipping!$T96)+IF(BV7&lt;DATE(2020,1,1),BV7,-BV7))</f>
        <v>-</v>
      </c>
      <c r="BW171" s="52" t="str" cm="1">
        <f t="array" ref="BW171">IF(OR(BW7="",BW7="NO Q",BW7="-"),"-",INDEX(Shipping!$U$3:$V$88,_xlfn.XMATCH(BW$2,IF(Shipping!$D$3:$D$88="GC",Shipping!$A$3:$A$88),0),_xlfn.XMATCH($V$167,Shipping!$U$2:$V$2))/_xlfn.IFS($U$167=Shipping!$R93,Shipping!$R$95,$U$167=Shipping!$S$92,Shipping!$S96,$U$167=Shipping!$T$92,Shipping!$T96)+IF(BW7&lt;DATE(2020,1,1),BW7,-BW7))</f>
        <v>-</v>
      </c>
      <c r="BX171" s="52" t="str" cm="1">
        <f t="array" ref="BX171">IF(OR(BX7="",BX7="NO Q",BX7="-"),"-",INDEX(Shipping!$U$3:$V$88,_xlfn.XMATCH(BX$2,IF(Shipping!$D$3:$D$88="GC",Shipping!$A$3:$A$88),0),_xlfn.XMATCH($V$167,Shipping!$U$2:$V$2))/_xlfn.IFS($U$167=Shipping!$R93,Shipping!$R$95,$U$167=Shipping!$S$92,Shipping!$S96,$U$167=Shipping!$T$92,Shipping!$T96)+IF(BX7&lt;DATE(2020,1,1),BX7,-BX7))</f>
        <v>-</v>
      </c>
      <c r="BY171" s="52" t="str" cm="1">
        <f t="array" ref="BY171">IF(OR(BY7="",BY7="NO Q",BY7="-"),"-",INDEX(Shipping!$U$3:$V$88,_xlfn.XMATCH(BY$2,IF(Shipping!$D$3:$D$88="GC",Shipping!$A$3:$A$88),0),_xlfn.XMATCH($V$167,Shipping!$U$2:$V$2))/_xlfn.IFS($U$167=Shipping!$R93,Shipping!$R$95,$U$167=Shipping!$S$92,Shipping!$S96,$U$167=Shipping!$T$92,Shipping!$T96)+IF(BY7&lt;DATE(2020,1,1),BY7,-BY7))</f>
        <v>-</v>
      </c>
      <c r="BZ171" s="52" t="str" cm="1">
        <f t="array" ref="BZ171">IF(OR(BZ7="",BZ7="NO Q",BZ7="-"),"-",INDEX(Shipping!$U$3:$V$88,_xlfn.XMATCH(BZ$2,IF(Shipping!$D$3:$D$88="GC",Shipping!$A$3:$A$88),0),_xlfn.XMATCH($V$167,Shipping!$U$2:$V$2))/_xlfn.IFS($U$167=Shipping!$R93,Shipping!$R$95,$U$167=Shipping!$S$92,Shipping!$S96,$U$167=Shipping!$T$92,Shipping!$T96)+IF(BZ7&lt;DATE(2020,1,1),BZ7,-BZ7))</f>
        <v>-</v>
      </c>
      <c r="CA171" s="52" t="str" cm="1">
        <f t="array" ref="CA171">IF(OR(CA7="",CA7="NO Q",CA7="-"),"-",INDEX(Shipping!$U$3:$V$88,_xlfn.XMATCH(CA$2,IF(Shipping!$D$3:$D$88="GC",Shipping!$A$3:$A$88),0),_xlfn.XMATCH($V$167,Shipping!$U$2:$V$2))/_xlfn.IFS($U$167=Shipping!$R93,Shipping!$R$95,$U$167=Shipping!$S$92,Shipping!$S96,$U$167=Shipping!$T$92,Shipping!$T96)+IF(CA7&lt;DATE(2020,1,1),CA7,-CA7))</f>
        <v>-</v>
      </c>
      <c r="CB171" s="52" t="str" cm="1">
        <f t="array" ref="CB171">IF(OR(CB7="",CB7="NO Q",CB7="-"),"-",INDEX(Shipping!$U$3:$V$88,_xlfn.XMATCH(CB$2,IF(Shipping!$D$3:$D$88="GC",Shipping!$A$3:$A$88),0),_xlfn.XMATCH($V$167,Shipping!$U$2:$V$2))/_xlfn.IFS($U$167=Shipping!$R93,Shipping!$R$95,$U$167=Shipping!$S$92,Shipping!$S96,$U$167=Shipping!$T$92,Shipping!$T96)+IF(CB7&lt;DATE(2020,1,1),CB7,-CB7))</f>
        <v>-</v>
      </c>
      <c r="CC171" s="52" t="str" cm="1">
        <f t="array" ref="CC171">IF(OR(CC7="",CC7="NO Q",CC7="-"),"-",INDEX(Shipping!$U$3:$V$88,_xlfn.XMATCH(CC$2,IF(Shipping!$D$3:$D$88="GC",Shipping!$A$3:$A$88),0),_xlfn.XMATCH($V$167,Shipping!$U$2:$V$2))/_xlfn.IFS($U$167=Shipping!$R93,Shipping!$R$95,$U$167=Shipping!$S$92,Shipping!$S96,$U$167=Shipping!$T$92,Shipping!$T96)+IF(CC7&lt;DATE(2020,1,1),CC7,-CC7))</f>
        <v>-</v>
      </c>
      <c r="CD171" s="52" t="str" cm="1">
        <f t="array" ref="CD171">IF(OR(CD7="",CD7="NO Q",CD7="-"),"-",INDEX(Shipping!$U$3:$V$88,_xlfn.XMATCH(CD$2,IF(Shipping!$D$3:$D$88="GC",Shipping!$A$3:$A$88),0),_xlfn.XMATCH($V$167,Shipping!$U$2:$V$2))/_xlfn.IFS($U$167=Shipping!$R93,Shipping!$R$95,$U$167=Shipping!$S$92,Shipping!$S96,$U$167=Shipping!$T$92,Shipping!$T96)+IF(CD7&lt;DATE(2020,1,1),CD7,-CD7))</f>
        <v>-</v>
      </c>
      <c r="CE171" s="52" t="str" cm="1">
        <f t="array" ref="CE171">IF(OR(CE7="",CE7="NO Q",CE7="-"),"-",INDEX(Shipping!$U$3:$V$88,_xlfn.XMATCH(CE$2,IF(Shipping!$D$3:$D$88="GC",Shipping!$A$3:$A$88),0),_xlfn.XMATCH($V$167,Shipping!$U$2:$V$2))/_xlfn.IFS($U$167=Shipping!$R93,Shipping!$R$95,$U$167=Shipping!$S$92,Shipping!$S96,$U$167=Shipping!$T$92,Shipping!$T96)+IF(CE7&lt;DATE(2020,1,1),CE7,-CE7))</f>
        <v>-</v>
      </c>
      <c r="CF171" s="52" t="str" cm="1">
        <f t="array" ref="CF171">IF(OR(CF7="",CF7="NO Q",CF7="-"),"-",INDEX(Shipping!$U$3:$V$88,_xlfn.XMATCH(CF$2,IF(Shipping!$D$3:$D$88="GC",Shipping!$A$3:$A$88),0),_xlfn.XMATCH($V$167,Shipping!$U$2:$V$2))/_xlfn.IFS($U$167=Shipping!$R93,Shipping!$R$95,$U$167=Shipping!$S$92,Shipping!$S96,$U$167=Shipping!$T$92,Shipping!$T96)+IF(CF7&lt;DATE(2020,1,1),CF7,-CF7))</f>
        <v>-</v>
      </c>
      <c r="CG171" s="52" t="str" cm="1">
        <f t="array" ref="CG171">IF(OR(CG7="",CG7="NO Q",CG7="-"),"-",INDEX(Shipping!$U$3:$V$88,_xlfn.XMATCH(CG$2,IF(Shipping!$D$3:$D$88="GC",Shipping!$A$3:$A$88),0),_xlfn.XMATCH($V$167,Shipping!$U$2:$V$2))/_xlfn.IFS($U$167=Shipping!$R93,Shipping!$R$95,$U$167=Shipping!$S$92,Shipping!$S96,$U$167=Shipping!$T$92,Shipping!$T96)+IF(CG7&lt;DATE(2020,1,1),CG7,-CG7))</f>
        <v>-</v>
      </c>
      <c r="CH171" s="52" t="str" cm="1">
        <f t="array" ref="CH171">IF(OR(CH7="",CH7="NO Q",CH7="-"),"-",INDEX(Shipping!$U$3:$V$88,_xlfn.XMATCH(CH$2,IF(Shipping!$D$3:$D$88="GC",Shipping!$A$3:$A$88),0),_xlfn.XMATCH($V$167,Shipping!$U$2:$V$2))/_xlfn.IFS($U$167=Shipping!$R93,Shipping!$R$95,$U$167=Shipping!$S$92,Shipping!$S96,$U$167=Shipping!$T$92,Shipping!$T96)+IF(CH7&lt;DATE(2020,1,1),CH7,-CH7))</f>
        <v>-</v>
      </c>
      <c r="CI171" s="52" t="str" cm="1">
        <f t="array" ref="CI171">IF(OR(CI7="",CI7="NO Q",CI7="-"),"-",INDEX(Shipping!$U$3:$V$88,_xlfn.XMATCH(CI$2,IF(Shipping!$D$3:$D$88="GC",Shipping!$A$3:$A$88),0),_xlfn.XMATCH($V$167,Shipping!$U$2:$V$2))/_xlfn.IFS($U$167=Shipping!$R93,Shipping!$R$95,$U$167=Shipping!$S$92,Shipping!$S96,$U$167=Shipping!$T$92,Shipping!$T96)+IF(CI7&lt;DATE(2020,1,1),CI7,-CI7))</f>
        <v>-</v>
      </c>
      <c r="CJ171" s="52" t="str" cm="1">
        <f t="array" ref="CJ171">IF(OR(CJ7="",CJ7="NO Q",CJ7="-"),"-",INDEX(Shipping!$U$3:$V$88,_xlfn.XMATCH(CJ$2,IF(Shipping!$D$3:$D$88="GC",Shipping!$A$3:$A$88),0),_xlfn.XMATCH($V$167,Shipping!$U$2:$V$2))/_xlfn.IFS($U$167=Shipping!$R93,Shipping!$R$95,$U$167=Shipping!$S$92,Shipping!$S96,$U$167=Shipping!$T$92,Shipping!$T96)+IF(CJ7&lt;DATE(2020,1,1),CJ7,-CJ7))</f>
        <v>-</v>
      </c>
      <c r="CK171" s="52" t="str" cm="1">
        <f t="array" ref="CK171">IF(OR(CK7="",CK7="NO Q",CK7="-"),"-",INDEX(Shipping!$U$3:$V$88,_xlfn.XMATCH(CK$2,IF(Shipping!$D$3:$D$88="GC",Shipping!$A$3:$A$88),0),_xlfn.XMATCH($V$167,Shipping!$U$2:$V$2))/_xlfn.IFS($U$167=Shipping!$R93,Shipping!$R$95,$U$167=Shipping!$S$92,Shipping!$S96,$U$167=Shipping!$T$92,Shipping!$T96)+IF(CK7&lt;DATE(2020,1,1),CK7,-CK7))</f>
        <v>-</v>
      </c>
      <c r="CL171" s="52" t="str" cm="1">
        <f t="array" ref="CL171">IF(OR(CL7="",CL7="NO Q",CL7="-"),"-",INDEX(Shipping!$U$3:$V$88,_xlfn.XMATCH(CL$2,IF(Shipping!$D$3:$D$88="GC",Shipping!$A$3:$A$88),0),_xlfn.XMATCH($V$167,Shipping!$U$2:$V$2))/_xlfn.IFS($U$167=Shipping!$R93,Shipping!$R$95,$U$167=Shipping!$S$92,Shipping!$S96,$U$167=Shipping!$T$92,Shipping!$T96)+IF(CL7&lt;DATE(2020,1,1),CL7,-CL7))</f>
        <v>-</v>
      </c>
      <c r="CM171" s="52" t="str" cm="1">
        <f t="array" ref="CM171">IF(OR(CM7="",CM7="NO Q",CM7="-"),"-",INDEX(Shipping!$U$3:$V$88,_xlfn.XMATCH(CM$2,IF(Shipping!$D$3:$D$88="GC",Shipping!$A$3:$A$88),0),_xlfn.XMATCH($V$167,Shipping!$U$2:$V$2))/_xlfn.IFS($U$167=Shipping!$R93,Shipping!$R$95,$U$167=Shipping!$S$92,Shipping!$S96,$U$167=Shipping!$T$92,Shipping!$T96)+IF(CM7&lt;DATE(2020,1,1),CM7,-CM7))</f>
        <v>-</v>
      </c>
    </row>
    <row r="172" spans="2:91">
      <c r="B172" s="47" t="s">
        <v>278</v>
      </c>
      <c r="C172" s="1" t="str" cm="1">
        <f t="array" ref="C172">INDEX(W$2:CM$2,1,_xlfn.XMATCH(D172,$W172:$CM172))</f>
        <v>PAR 4</v>
      </c>
      <c r="D172" s="81">
        <f t="shared" si="139"/>
        <v>1.2918819353542856</v>
      </c>
      <c r="W172" s="52" t="str" cm="1">
        <f t="array" ref="W172">IF(OR(W8="",W8="NO Q",W8="-"),"-",INDEX(Shipping!$U$3:$V$88,_xlfn.XMATCH(W$2,IF(Shipping!$D$3:$D$88="GC",Shipping!$A$3:$A$88),0),_xlfn.XMATCH($V$167,Shipping!$U$2:$V$2))/_xlfn.IFS($U$167=Shipping!$R94,Shipping!$R$95,$U$167=Shipping!$S$92,Shipping!$S97,$U$167=Shipping!$T$92,Shipping!$T97)+IF(W8&lt;DATE(2020,1,1),W8,-W8))</f>
        <v>-</v>
      </c>
      <c r="X172" s="52" t="str" cm="1">
        <f t="array" ref="X172">IF(OR(X8="",X8="NO Q",X8="-"),"-",INDEX(Shipping!$U$3:$V$88,_xlfn.XMATCH(X$2,IF(Shipping!$D$3:$D$88="GC",Shipping!$A$3:$A$88),0),_xlfn.XMATCH($V$167,Shipping!$U$2:$V$2))/_xlfn.IFS($U$167=Shipping!$R94,Shipping!$R$95,$U$167=Shipping!$S$92,Shipping!$S97,$U$167=Shipping!$T$92,Shipping!$T97)+IF(X8&lt;DATE(2020,1,1),X8,-X8))</f>
        <v>-</v>
      </c>
      <c r="Y172" s="52" t="str" cm="1">
        <f t="array" ref="Y172">IF(OR(Y8="",Y8="NO Q",Y8="-"),"-",INDEX(Shipping!$U$3:$V$88,_xlfn.XMATCH(Y$2,IF(Shipping!$D$3:$D$88="GC",Shipping!$A$3:$A$88),0),_xlfn.XMATCH($V$167,Shipping!$U$2:$V$2))/_xlfn.IFS($U$167=Shipping!$R94,Shipping!$R$95,$U$167=Shipping!$S$92,Shipping!$S97,$U$167=Shipping!$T$92,Shipping!$T97)+IF(Y8&lt;DATE(2020,1,1),Y8,-Y8))</f>
        <v>-</v>
      </c>
      <c r="Z172" s="52" t="str" cm="1">
        <f t="array" ref="Z172">IF(OR(Z8="",Z8="NO Q",Z8="-"),"-",INDEX(Shipping!$U$3:$V$88,_xlfn.XMATCH(Z$2,IF(Shipping!$D$3:$D$88="GC",Shipping!$A$3:$A$88),0),_xlfn.XMATCH($V$167,Shipping!$U$2:$V$2))/_xlfn.IFS($U$167=Shipping!$R94,Shipping!$R$95,$U$167=Shipping!$S$92,Shipping!$S97,$U$167=Shipping!$T$92,Shipping!$T97)+IF(Z8&lt;DATE(2020,1,1),Z8,-Z8))</f>
        <v>-</v>
      </c>
      <c r="AA172" s="52" t="str" cm="1">
        <f t="array" ref="AA172">IF(OR(AA8="",AA8="NO Q",AA8="-"),"-",INDEX(Shipping!$U$3:$V$88,_xlfn.XMATCH(AA$2,IF(Shipping!$D$3:$D$88="GC",Shipping!$A$3:$A$88),0),_xlfn.XMATCH($V$167,Shipping!$U$2:$V$2))/_xlfn.IFS($U$167=Shipping!$R94,Shipping!$R$95,$U$167=Shipping!$S$92,Shipping!$S97,$U$167=Shipping!$T$92,Shipping!$T97)+IF(AA8&lt;DATE(2020,1,1),AA8,-AA8))</f>
        <v>-</v>
      </c>
      <c r="AB172" s="52" t="str" cm="1">
        <f t="array" ref="AB172">IF(OR(AB8="",AB8="NO Q",AB8="-"),"-",INDEX(Shipping!$U$3:$V$88,_xlfn.XMATCH(AB$2,IF(Shipping!$D$3:$D$88="GC",Shipping!$A$3:$A$88),0),_xlfn.XMATCH($V$167,Shipping!$U$2:$V$2))/_xlfn.IFS($U$167=Shipping!$R94,Shipping!$R$95,$U$167=Shipping!$S$92,Shipping!$S97,$U$167=Shipping!$T$92,Shipping!$T97)+IF(AB8&lt;DATE(2020,1,1),AB8,-AB8))</f>
        <v>-</v>
      </c>
      <c r="AC172" s="52" t="str" cm="1">
        <f t="array" ref="AC172">IF(OR(AC8="",AC8="NO Q",AC8="-"),"-",INDEX(Shipping!$U$3:$V$88,_xlfn.XMATCH(AC$2,IF(Shipping!$D$3:$D$88="GC",Shipping!$A$3:$A$88),0),_xlfn.XMATCH($V$167,Shipping!$U$2:$V$2))/_xlfn.IFS($U$167=Shipping!$R94,Shipping!$R$95,$U$167=Shipping!$S$92,Shipping!$S97,$U$167=Shipping!$T$92,Shipping!$T97)+IF(AC8&lt;DATE(2020,1,1),AC8,-AC8))</f>
        <v>-</v>
      </c>
      <c r="AD172" s="52" t="str" cm="1">
        <f t="array" ref="AD172">IF(OR(AD8="",AD8="NO Q",AD8="-"),"-",INDEX(Shipping!$U$3:$V$88,_xlfn.XMATCH(AD$2,IF(Shipping!$D$3:$D$88="GC",Shipping!$A$3:$A$88),0),_xlfn.XMATCH($V$167,Shipping!$U$2:$V$2))/_xlfn.IFS($U$167=Shipping!$R94,Shipping!$R$95,$U$167=Shipping!$S$92,Shipping!$S97,$U$167=Shipping!$T$92,Shipping!$T97)+IF(AD8&lt;DATE(2020,1,1),AD8,-AD8))</f>
        <v>-</v>
      </c>
      <c r="AE172" s="52" t="str" cm="1">
        <f t="array" ref="AE172">IF(OR(AE8="",AE8="NO Q",AE8="-"),"-",INDEX(Shipping!$U$3:$V$88,_xlfn.XMATCH(AE$2,IF(Shipping!$D$3:$D$88="GC",Shipping!$A$3:$A$88),0),_xlfn.XMATCH($V$167,Shipping!$U$2:$V$2))/_xlfn.IFS($U$167=Shipping!$R94,Shipping!$R$95,$U$167=Shipping!$S$92,Shipping!$S97,$U$167=Shipping!$T$92,Shipping!$T97)+IF(AE8&lt;DATE(2020,1,1),AE8,-AE8))</f>
        <v>-</v>
      </c>
      <c r="AF172" s="52" cm="1">
        <f t="array" ref="AF172">IF(OR(AF8="",AF8="NO Q",AF8="-"),"-",INDEX(Shipping!$U$3:$V$88,_xlfn.XMATCH(AF$2,IF(Shipping!$D$3:$D$88="GC",Shipping!$A$3:$A$88),0),_xlfn.XMATCH($V$167,Shipping!$U$2:$V$2))/_xlfn.IFS($U$167=Shipping!$R94,Shipping!$R$95,$U$167=Shipping!$S$92,Shipping!$S97,$U$167=Shipping!$T$92,Shipping!$T97)+IF(AF8&lt;DATE(2020,1,1),AF8,-AF8))</f>
        <v>-44032.913265306124</v>
      </c>
      <c r="AG172" s="52" cm="1">
        <f t="array" ref="AG172">IF(OR(AG8="",AG8="NO Q",AG8="-"),"-",INDEX(Shipping!$U$3:$V$88,_xlfn.XMATCH(AG$2,IF(Shipping!$D$3:$D$88="GC",Shipping!$A$3:$A$88),0),_xlfn.XMATCH($V$167,Shipping!$U$2:$V$2))/_xlfn.IFS($U$167=Shipping!$R94,Shipping!$R$95,$U$167=Shipping!$S$92,Shipping!$S97,$U$167=Shipping!$T$92,Shipping!$T97)+IF(AG8&lt;DATE(2020,1,1),AG8,-AG8))</f>
        <v>-44032.913265306124</v>
      </c>
      <c r="AH172" s="52" t="str" cm="1">
        <f t="array" ref="AH172">IF(OR(AH8="",AH8="NO Q",AH8="-"),"-",INDEX(Shipping!$U$3:$V$88,_xlfn.XMATCH(AH$2,IF(Shipping!$D$3:$D$88="GC",Shipping!$A$3:$A$88),0),_xlfn.XMATCH($V$167,Shipping!$U$2:$V$2))/_xlfn.IFS($U$167=Shipping!$R94,Shipping!$R$95,$U$167=Shipping!$S$92,Shipping!$S97,$U$167=Shipping!$T$92,Shipping!$T97)+IF(AH8&lt;DATE(2020,1,1),AH8,-AH8))</f>
        <v>-</v>
      </c>
      <c r="AI172" s="52" t="str" cm="1">
        <f t="array" ref="AI172">IF(OR(AI8="",AI8="NO Q",AI8="-"),"-",INDEX(Shipping!$U$3:$V$88,_xlfn.XMATCH(AI$2,IF(Shipping!$D$3:$D$88="GC",Shipping!$A$3:$A$88),0),_xlfn.XMATCH($V$167,Shipping!$U$2:$V$2))/_xlfn.IFS($U$167=Shipping!$R94,Shipping!$R$95,$U$167=Shipping!$S$92,Shipping!$S97,$U$167=Shipping!$T$92,Shipping!$T97)+IF(AI8&lt;DATE(2020,1,1),AI8,-AI8))</f>
        <v>-</v>
      </c>
      <c r="AJ172" s="52" t="str" cm="1">
        <f t="array" ref="AJ172">IF(OR(AJ8="",AJ8="NO Q",AJ8="-"),"-",INDEX(Shipping!$U$3:$V$88,_xlfn.XMATCH(AJ$2,IF(Shipping!$D$3:$D$88="GC",Shipping!$A$3:$A$88),0),_xlfn.XMATCH($V$167,Shipping!$U$2:$V$2))/_xlfn.IFS($U$167=Shipping!$R94,Shipping!$R$95,$U$167=Shipping!$S$92,Shipping!$S97,$U$167=Shipping!$T$92,Shipping!$T97)+IF(AJ8&lt;DATE(2020,1,1),AJ8,-AJ8))</f>
        <v>-</v>
      </c>
      <c r="AK172" s="52" t="str" cm="1">
        <f t="array" ref="AK172">IF(OR(AK8="",AK8="NO Q",AK8="-"),"-",INDEX(Shipping!$U$3:$V$88,_xlfn.XMATCH(AK$2,IF(Shipping!$D$3:$D$88="GC",Shipping!$A$3:$A$88),0),_xlfn.XMATCH($V$167,Shipping!$U$2:$V$2))/_xlfn.IFS($U$167=Shipping!$R94,Shipping!$R$95,$U$167=Shipping!$S$92,Shipping!$S97,$U$167=Shipping!$T$92,Shipping!$T97)+IF(AK8&lt;DATE(2020,1,1),AK8,-AK8))</f>
        <v>-</v>
      </c>
      <c r="AL172" s="52" t="str" cm="1">
        <f t="array" ref="AL172">IF(OR(AL8="",AL8="NO Q",AL8="-"),"-",INDEX(Shipping!$U$3:$V$88,_xlfn.XMATCH(AL$2,IF(Shipping!$D$3:$D$88="GC",Shipping!$A$3:$A$88),0),_xlfn.XMATCH($V$167,Shipping!$U$2:$V$2))/_xlfn.IFS($U$167=Shipping!$R94,Shipping!$R$95,$U$167=Shipping!$S$92,Shipping!$S97,$U$167=Shipping!$T$92,Shipping!$T97)+IF(AL8&lt;DATE(2020,1,1),AL8,-AL8))</f>
        <v>-</v>
      </c>
      <c r="AM172" s="52" cm="1">
        <f t="array" ref="AM172">IF(OR(AM8="",AM8="NO Q",AM8="-"),"-",INDEX(Shipping!$U$3:$V$88,_xlfn.XMATCH(AM$2,IF(Shipping!$D$3:$D$88="GC",Shipping!$A$3:$A$88),0),_xlfn.XMATCH($V$167,Shipping!$U$2:$V$2))/_xlfn.IFS($U$167=Shipping!$R94,Shipping!$R$95,$U$167=Shipping!$S$92,Shipping!$S97,$U$167=Shipping!$T$92,Shipping!$T97)+IF(AM8&lt;DATE(2020,1,1),AM8,-AM8))</f>
        <v>1.5987174154515102</v>
      </c>
      <c r="AN172" s="52" t="str" cm="1">
        <f t="array" ref="AN172">IF(OR(AN8="",AN8="NO Q",AN8="-"),"-",INDEX(Shipping!$U$3:$V$88,_xlfn.XMATCH(AN$2,IF(Shipping!$D$3:$D$88="GC",Shipping!$A$3:$A$88),0),_xlfn.XMATCH($V$167,Shipping!$U$2:$V$2))/_xlfn.IFS($U$167=Shipping!$R94,Shipping!$R$95,$U$167=Shipping!$S$92,Shipping!$S97,$U$167=Shipping!$T$92,Shipping!$T97)+IF(AN8&lt;DATE(2020,1,1),AN8,-AN8))</f>
        <v>-</v>
      </c>
      <c r="AO172" s="52" t="str" cm="1">
        <f t="array" ref="AO172">IF(OR(AO8="",AO8="NO Q",AO8="-"),"-",INDEX(Shipping!$U$3:$V$88,_xlfn.XMATCH(AO$2,IF(Shipping!$D$3:$D$88="GC",Shipping!$A$3:$A$88),0),_xlfn.XMATCH($V$167,Shipping!$U$2:$V$2))/_xlfn.IFS($U$167=Shipping!$R94,Shipping!$R$95,$U$167=Shipping!$S$92,Shipping!$S97,$U$167=Shipping!$T$92,Shipping!$T97)+IF(AO8&lt;DATE(2020,1,1),AO8,-AO8))</f>
        <v>-</v>
      </c>
      <c r="AP172" s="52" cm="1">
        <f t="array" ref="AP172">IF(OR(AP8="",AP8="NO Q",AP8="-"),"-",INDEX(Shipping!$U$3:$V$88,_xlfn.XMATCH(AP$2,IF(Shipping!$D$3:$D$88="GC",Shipping!$A$3:$A$88),0),_xlfn.XMATCH($V$167,Shipping!$U$2:$V$2))/_xlfn.IFS($U$167=Shipping!$R94,Shipping!$R$95,$U$167=Shipping!$S$92,Shipping!$S97,$U$167=Shipping!$T$92,Shipping!$T97)+IF(AP8&lt;DATE(2020,1,1),AP8,-AP8))</f>
        <v>-44032.913265306124</v>
      </c>
      <c r="AQ172" s="52" t="str" cm="1">
        <f t="array" ref="AQ172">IF(OR(AQ8="",AQ8="NO Q",AQ8="-"),"-",INDEX(Shipping!$U$3:$V$88,_xlfn.XMATCH(AQ$2,IF(Shipping!$D$3:$D$88="GC",Shipping!$A$3:$A$88),0),_xlfn.XMATCH($V$167,Shipping!$U$2:$V$2))/_xlfn.IFS($U$167=Shipping!$R94,Shipping!$R$95,$U$167=Shipping!$S$92,Shipping!$S97,$U$167=Shipping!$T$92,Shipping!$T97)+IF(AQ8&lt;DATE(2020,1,1),AQ8,-AQ8))</f>
        <v>-</v>
      </c>
      <c r="AR172" s="52" t="str" cm="1">
        <f t="array" ref="AR172">IF(OR(AR8="",AR8="NO Q",AR8="-"),"-",INDEX(Shipping!$U$3:$V$88,_xlfn.XMATCH(AR$2,IF(Shipping!$D$3:$D$88="GC",Shipping!$A$3:$A$88),0),_xlfn.XMATCH($V$167,Shipping!$U$2:$V$2))/_xlfn.IFS($U$167=Shipping!$R94,Shipping!$R$95,$U$167=Shipping!$S$92,Shipping!$S97,$U$167=Shipping!$T$92,Shipping!$T97)+IF(AR8&lt;DATE(2020,1,1),AR8,-AR8))</f>
        <v>-</v>
      </c>
      <c r="AS172" s="52" t="str" cm="1">
        <f t="array" ref="AS172">IF(OR(AS8="",AS8="NO Q",AS8="-"),"-",INDEX(Shipping!$U$3:$V$88,_xlfn.XMATCH(AS$2,IF(Shipping!$D$3:$D$88="GC",Shipping!$A$3:$A$88),0),_xlfn.XMATCH($V$167,Shipping!$U$2:$V$2))/_xlfn.IFS($U$167=Shipping!$R94,Shipping!$R$95,$U$167=Shipping!$S$92,Shipping!$S97,$U$167=Shipping!$T$92,Shipping!$T97)+IF(AS8&lt;DATE(2020,1,1),AS8,-AS8))</f>
        <v>-</v>
      </c>
      <c r="AT172" s="52" t="str" cm="1">
        <f t="array" ref="AT172">IF(OR(AT8="",AT8="NO Q",AT8="-"),"-",INDEX(Shipping!$U$3:$V$88,_xlfn.XMATCH(AT$2,IF(Shipping!$D$3:$D$88="GC",Shipping!$A$3:$A$88),0),_xlfn.XMATCH($V$167,Shipping!$U$2:$V$2))/_xlfn.IFS($U$167=Shipping!$R94,Shipping!$R$95,$U$167=Shipping!$S$92,Shipping!$S97,$U$167=Shipping!$T$92,Shipping!$T97)+IF(AT8&lt;DATE(2020,1,1),AT8,-AT8))</f>
        <v>-</v>
      </c>
      <c r="AU172" s="52" t="str" cm="1">
        <f t="array" ref="AU172">IF(OR(AU8="",AU8="NO Q",AU8="-"),"-",INDEX(Shipping!$U$3:$V$88,_xlfn.XMATCH(AU$2,IF(Shipping!$D$3:$D$88="GC",Shipping!$A$3:$A$88),0),_xlfn.XMATCH($V$167,Shipping!$U$2:$V$2))/_xlfn.IFS($U$167=Shipping!$R94,Shipping!$R$95,$U$167=Shipping!$S$92,Shipping!$S97,$U$167=Shipping!$T$92,Shipping!$T97)+IF(AU8&lt;DATE(2020,1,1),AU8,-AU8))</f>
        <v>-</v>
      </c>
      <c r="AV172" s="52" t="str" cm="1">
        <f t="array" ref="AV172">IF(OR(AV8="",AV8="NO Q",AV8="-"),"-",INDEX(Shipping!$U$3:$V$88,_xlfn.XMATCH(AV$2,IF(Shipping!$D$3:$D$88="GC",Shipping!$A$3:$A$88),0),_xlfn.XMATCH($V$167,Shipping!$U$2:$V$2))/_xlfn.IFS($U$167=Shipping!$R94,Shipping!$R$95,$U$167=Shipping!$S$92,Shipping!$S97,$U$167=Shipping!$T$92,Shipping!$T97)+IF(AV8&lt;DATE(2020,1,1),AV8,-AV8))</f>
        <v>-</v>
      </c>
      <c r="AW172" s="52" t="str" cm="1">
        <f t="array" ref="AW172">IF(OR(AW8="",AW8="NO Q",AW8="-"),"-",INDEX(Shipping!$U$3:$V$88,_xlfn.XMATCH(AW$2,IF(Shipping!$D$3:$D$88="GC",Shipping!$A$3:$A$88),0),_xlfn.XMATCH($V$167,Shipping!$U$2:$V$2))/_xlfn.IFS($U$167=Shipping!$R94,Shipping!$R$95,$U$167=Shipping!$S$92,Shipping!$S97,$U$167=Shipping!$T$92,Shipping!$T97)+IF(AW8&lt;DATE(2020,1,1),AW8,-AW8))</f>
        <v>-</v>
      </c>
      <c r="AX172" s="52" t="str" cm="1">
        <f t="array" ref="AX172">IF(OR(AX8="",AX8="NO Q",AX8="-"),"-",INDEX(Shipping!$U$3:$V$88,_xlfn.XMATCH(AX$2,IF(Shipping!$D$3:$D$88="GC",Shipping!$A$3:$A$88),0),_xlfn.XMATCH($V$167,Shipping!$U$2:$V$2))/_xlfn.IFS($U$167=Shipping!$R94,Shipping!$R$95,$U$167=Shipping!$S$92,Shipping!$S97,$U$167=Shipping!$T$92,Shipping!$T97)+IF(AX8&lt;DATE(2020,1,1),AX8,-AX8))</f>
        <v>-</v>
      </c>
      <c r="AY172" s="52" t="str" cm="1">
        <f t="array" ref="AY172">IF(OR(AY8="",AY8="NO Q",AY8="-"),"-",INDEX(Shipping!$U$3:$V$88,_xlfn.XMATCH(AY$2,IF(Shipping!$D$3:$D$88="GC",Shipping!$A$3:$A$88),0),_xlfn.XMATCH($V$167,Shipping!$U$2:$V$2))/_xlfn.IFS($U$167=Shipping!$R94,Shipping!$R$95,$U$167=Shipping!$S$92,Shipping!$S97,$U$167=Shipping!$T$92,Shipping!$T97)+IF(AY8&lt;DATE(2020,1,1),AY8,-AY8))</f>
        <v>-</v>
      </c>
      <c r="AZ172" s="52" t="str" cm="1">
        <f t="array" ref="AZ172">IF(OR(AZ8="",AZ8="NO Q",AZ8="-"),"-",INDEX(Shipping!$U$3:$V$88,_xlfn.XMATCH(AZ$2,IF(Shipping!$D$3:$D$88="GC",Shipping!$A$3:$A$88),0),_xlfn.XMATCH($V$167,Shipping!$U$2:$V$2))/_xlfn.IFS($U$167=Shipping!$R94,Shipping!$R$95,$U$167=Shipping!$S$92,Shipping!$S97,$U$167=Shipping!$T$92,Shipping!$T97)+IF(AZ8&lt;DATE(2020,1,1),AZ8,-AZ8))</f>
        <v>-</v>
      </c>
      <c r="BA172" s="52" t="str" cm="1">
        <f t="array" ref="BA172">IF(OR(BA8="",BA8="NO Q",BA8="-"),"-",INDEX(Shipping!$U$3:$V$88,_xlfn.XMATCH(BA$2,IF(Shipping!$D$3:$D$88="GC",Shipping!$A$3:$A$88),0),_xlfn.XMATCH($V$167,Shipping!$U$2:$V$2))/_xlfn.IFS($U$167=Shipping!$R94,Shipping!$R$95,$U$167=Shipping!$S$92,Shipping!$S97,$U$167=Shipping!$T$92,Shipping!$T97)+IF(BA8&lt;DATE(2020,1,1),BA8,-BA8))</f>
        <v>-</v>
      </c>
      <c r="BB172" s="52" t="str" cm="1">
        <f t="array" ref="BB172">IF(OR(BB8="",BB8="NO Q",BB8="-"),"-",INDEX(Shipping!$U$3:$V$88,_xlfn.XMATCH(BB$2,IF(Shipping!$D$3:$D$88="GC",Shipping!$A$3:$A$88),0),_xlfn.XMATCH($V$167,Shipping!$U$2:$V$2))/_xlfn.IFS($U$167=Shipping!$R94,Shipping!$R$95,$U$167=Shipping!$S$92,Shipping!$S97,$U$167=Shipping!$T$92,Shipping!$T97)+IF(BB8&lt;DATE(2020,1,1),BB8,-BB8))</f>
        <v>-</v>
      </c>
      <c r="BC172" s="52" t="str" cm="1">
        <f t="array" ref="BC172">IF(OR(BC8="",BC8="NO Q",BC8="-"),"-",INDEX(Shipping!$U$3:$V$88,_xlfn.XMATCH(BC$2,IF(Shipping!$D$3:$D$88="GC",Shipping!$A$3:$A$88),0),_xlfn.XMATCH($V$167,Shipping!$U$2:$V$2))/_xlfn.IFS($U$167=Shipping!$R94,Shipping!$R$95,$U$167=Shipping!$S$92,Shipping!$S97,$U$167=Shipping!$T$92,Shipping!$T97)+IF(BC8&lt;DATE(2020,1,1),BC8,-BC8))</f>
        <v>-</v>
      </c>
      <c r="BD172" s="52" t="str" cm="1">
        <f t="array" ref="BD172">IF(OR(BD8="",BD8="NO Q",BD8="-"),"-",INDEX(Shipping!$U$3:$V$88,_xlfn.XMATCH(BD$2,IF(Shipping!$D$3:$D$88="GC",Shipping!$A$3:$A$88),0),_xlfn.XMATCH($V$167,Shipping!$U$2:$V$2))/_xlfn.IFS($U$167=Shipping!$R94,Shipping!$R$95,$U$167=Shipping!$S$92,Shipping!$S97,$U$167=Shipping!$T$92,Shipping!$T97)+IF(BD8&lt;DATE(2020,1,1),BD8,-BD8))</f>
        <v>-</v>
      </c>
      <c r="BE172" s="52" t="str" cm="1">
        <f t="array" ref="BE172">IF(OR(BE8="",BE8="NO Q",BE8="-"),"-",INDEX(Shipping!$U$3:$V$88,_xlfn.XMATCH(BE$2,IF(Shipping!$D$3:$D$88="GC",Shipping!$A$3:$A$88),0),_xlfn.XMATCH($V$167,Shipping!$U$2:$V$2))/_xlfn.IFS($U$167=Shipping!$R94,Shipping!$R$95,$U$167=Shipping!$S$92,Shipping!$S97,$U$167=Shipping!$T$92,Shipping!$T97)+IF(BE8&lt;DATE(2020,1,1),BE8,-BE8))</f>
        <v>-</v>
      </c>
      <c r="BF172" s="52" t="str" cm="1">
        <f t="array" ref="BF172">IF(OR(BF8="",BF8="NO Q",BF8="-"),"-",INDEX(Shipping!$U$3:$V$88,_xlfn.XMATCH(BF$2,IF(Shipping!$D$3:$D$88="GC",Shipping!$A$3:$A$88),0),_xlfn.XMATCH($V$167,Shipping!$U$2:$V$2))/_xlfn.IFS($U$167=Shipping!$R94,Shipping!$R$95,$U$167=Shipping!$S$92,Shipping!$S97,$U$167=Shipping!$T$92,Shipping!$T97)+IF(BF8&lt;DATE(2020,1,1),BF8,-BF8))</f>
        <v>-</v>
      </c>
      <c r="BG172" s="52" t="str" cm="1">
        <f t="array" ref="BG172">IF(OR(BG8="",BG8="NO Q",BG8="-"),"-",INDEX(Shipping!$U$3:$V$88,_xlfn.XMATCH(BG$2,IF(Shipping!$D$3:$D$88="GC",Shipping!$A$3:$A$88),0),_xlfn.XMATCH($V$167,Shipping!$U$2:$V$2))/_xlfn.IFS($U$167=Shipping!$R94,Shipping!$R$95,$U$167=Shipping!$S$92,Shipping!$S97,$U$167=Shipping!$T$92,Shipping!$T97)+IF(BG8&lt;DATE(2020,1,1),BG8,-BG8))</f>
        <v>-</v>
      </c>
      <c r="BH172" s="52" t="str" cm="1">
        <f t="array" ref="BH172">IF(OR(BH8="",BH8="NO Q",BH8="-"),"-",INDEX(Shipping!$U$3:$V$88,_xlfn.XMATCH(BH$2,IF(Shipping!$D$3:$D$88="GC",Shipping!$A$3:$A$88),0),_xlfn.XMATCH($V$167,Shipping!$U$2:$V$2))/_xlfn.IFS($U$167=Shipping!$R94,Shipping!$R$95,$U$167=Shipping!$S$92,Shipping!$S97,$U$167=Shipping!$T$92,Shipping!$T97)+IF(BH8&lt;DATE(2020,1,1),BH8,-BH8))</f>
        <v>-</v>
      </c>
      <c r="BI172" s="52" t="str" cm="1">
        <f t="array" ref="BI172">IF(OR(BI8="",BI8="NO Q",BI8="-"),"-",INDEX(Shipping!$U$3:$V$88,_xlfn.XMATCH(BI$2,IF(Shipping!$D$3:$D$88="GC",Shipping!$A$3:$A$88),0),_xlfn.XMATCH($V$167,Shipping!$U$2:$V$2))/_xlfn.IFS($U$167=Shipping!$R94,Shipping!$R$95,$U$167=Shipping!$S$92,Shipping!$S97,$U$167=Shipping!$T$92,Shipping!$T97)+IF(BI8&lt;DATE(2020,1,1),BI8,-BI8))</f>
        <v>-</v>
      </c>
      <c r="BJ172" s="52" t="str" cm="1">
        <f t="array" ref="BJ172">IF(OR(BJ8="",BJ8="NO Q",BJ8="-"),"-",INDEX(Shipping!$U$3:$V$88,_xlfn.XMATCH(BJ$2,IF(Shipping!$D$3:$D$88="GC",Shipping!$A$3:$A$88),0),_xlfn.XMATCH($V$167,Shipping!$U$2:$V$2))/_xlfn.IFS($U$167=Shipping!$R94,Shipping!$R$95,$U$167=Shipping!$S$92,Shipping!$S97,$U$167=Shipping!$T$92,Shipping!$T97)+IF(BJ8&lt;DATE(2020,1,1),BJ8,-BJ8))</f>
        <v>-</v>
      </c>
      <c r="BK172" s="52" cm="1">
        <f t="array" ref="BK172">IF(OR(BK8="",BK8="NO Q",BK8="-"),"-",INDEX(Shipping!$U$3:$V$88,_xlfn.XMATCH(BK$2,IF(Shipping!$D$3:$D$88="GC",Shipping!$A$3:$A$88),0),_xlfn.XMATCH($V$167,Shipping!$U$2:$V$2))/_xlfn.IFS($U$167=Shipping!$R94,Shipping!$R$95,$U$167=Shipping!$S$92,Shipping!$S97,$U$167=Shipping!$T$92,Shipping!$T97)+IF(BK8&lt;DATE(2020,1,1),BK8,-BK8))</f>
        <v>1.2918819353542856</v>
      </c>
      <c r="BL172" s="52" t="str" cm="1">
        <f t="array" ref="BL172">IF(OR(BL8="",BL8="NO Q",BL8="-"),"-",INDEX(Shipping!$U$3:$V$88,_xlfn.XMATCH(BL$2,IF(Shipping!$D$3:$D$88="GC",Shipping!$A$3:$A$88),0),_xlfn.XMATCH($V$167,Shipping!$U$2:$V$2))/_xlfn.IFS($U$167=Shipping!$R94,Shipping!$R$95,$U$167=Shipping!$S$92,Shipping!$S97,$U$167=Shipping!$T$92,Shipping!$T97)+IF(BL8&lt;DATE(2020,1,1),BL8,-BL8))</f>
        <v>-</v>
      </c>
      <c r="BM172" s="52" t="str" cm="1">
        <f t="array" ref="BM172">IF(OR(BM8="",BM8="NO Q",BM8="-"),"-",INDEX(Shipping!$U$3:$V$88,_xlfn.XMATCH(BM$2,IF(Shipping!$D$3:$D$88="GC",Shipping!$A$3:$A$88),0),_xlfn.XMATCH($V$167,Shipping!$U$2:$V$2))/_xlfn.IFS($U$167=Shipping!$R94,Shipping!$R$95,$U$167=Shipping!$S$92,Shipping!$S97,$U$167=Shipping!$T$92,Shipping!$T97)+IF(BM8&lt;DATE(2020,1,1),BM8,-BM8))</f>
        <v>-</v>
      </c>
      <c r="BN172" s="52" t="str" cm="1">
        <f t="array" ref="BN172">IF(OR(BN8="",BN8="NO Q",BN8="-"),"-",INDEX(Shipping!$U$3:$V$88,_xlfn.XMATCH(BN$2,IF(Shipping!$D$3:$D$88="GC",Shipping!$A$3:$A$88),0),_xlfn.XMATCH($V$167,Shipping!$U$2:$V$2))/_xlfn.IFS($U$167=Shipping!$R94,Shipping!$R$95,$U$167=Shipping!$S$92,Shipping!$S97,$U$167=Shipping!$T$92,Shipping!$T97)+IF(BN8&lt;DATE(2020,1,1),BN8,-BN8))</f>
        <v>-</v>
      </c>
      <c r="BO172" s="52" t="str" cm="1">
        <f t="array" ref="BO172">IF(OR(BO8="",BO8="NO Q",BO8="-"),"-",INDEX(Shipping!$U$3:$V$88,_xlfn.XMATCH(BO$2,IF(Shipping!$D$3:$D$88="GC",Shipping!$A$3:$A$88),0),_xlfn.XMATCH($V$167,Shipping!$U$2:$V$2))/_xlfn.IFS($U$167=Shipping!$R94,Shipping!$R$95,$U$167=Shipping!$S$92,Shipping!$S97,$U$167=Shipping!$T$92,Shipping!$T97)+IF(BO8&lt;DATE(2020,1,1),BO8,-BO8))</f>
        <v>-</v>
      </c>
      <c r="BP172" s="52" t="str" cm="1">
        <f t="array" ref="BP172">IF(OR(BP8="",BP8="NO Q",BP8="-"),"-",INDEX(Shipping!$U$3:$V$88,_xlfn.XMATCH(BP$2,IF(Shipping!$D$3:$D$88="GC",Shipping!$A$3:$A$88),0),_xlfn.XMATCH($V$167,Shipping!$U$2:$V$2))/_xlfn.IFS($U$167=Shipping!$R94,Shipping!$R$95,$U$167=Shipping!$S$92,Shipping!$S97,$U$167=Shipping!$T$92,Shipping!$T97)+IF(BP8&lt;DATE(2020,1,1),BP8,-BP8))</f>
        <v>-</v>
      </c>
      <c r="BQ172" s="52" t="str" cm="1">
        <f t="array" ref="BQ172">IF(OR(BQ8="",BQ8="NO Q",BQ8="-"),"-",INDEX(Shipping!$U$3:$V$88,_xlfn.XMATCH(BQ$2,IF(Shipping!$D$3:$D$88="GC",Shipping!$A$3:$A$88),0),_xlfn.XMATCH($V$167,Shipping!$U$2:$V$2))/_xlfn.IFS($U$167=Shipping!$R94,Shipping!$R$95,$U$167=Shipping!$S$92,Shipping!$S97,$U$167=Shipping!$T$92,Shipping!$T97)+IF(BQ8&lt;DATE(2020,1,1),BQ8,-BQ8))</f>
        <v>-</v>
      </c>
      <c r="BR172" s="52" t="str" cm="1">
        <f t="array" ref="BR172">IF(OR(BR8="",BR8="NO Q",BR8="-"),"-",INDEX(Shipping!$U$3:$V$88,_xlfn.XMATCH(BR$2,IF(Shipping!$D$3:$D$88="GC",Shipping!$A$3:$A$88),0),_xlfn.XMATCH($V$167,Shipping!$U$2:$V$2))/_xlfn.IFS($U$167=Shipping!$R94,Shipping!$R$95,$U$167=Shipping!$S$92,Shipping!$S97,$U$167=Shipping!$T$92,Shipping!$T97)+IF(BR8&lt;DATE(2020,1,1),BR8,-BR8))</f>
        <v>-</v>
      </c>
      <c r="BS172" s="52" t="str" cm="1">
        <f t="array" ref="BS172">IF(OR(BS8="",BS8="NO Q",BS8="-"),"-",INDEX(Shipping!$U$3:$V$88,_xlfn.XMATCH(BS$2,IF(Shipping!$D$3:$D$88="GC",Shipping!$A$3:$A$88),0),_xlfn.XMATCH($V$167,Shipping!$U$2:$V$2))/_xlfn.IFS($U$167=Shipping!$R94,Shipping!$R$95,$U$167=Shipping!$S$92,Shipping!$S97,$U$167=Shipping!$T$92,Shipping!$T97)+IF(BS8&lt;DATE(2020,1,1),BS8,-BS8))</f>
        <v>-</v>
      </c>
      <c r="BT172" s="52" t="str" cm="1">
        <f t="array" ref="BT172">IF(OR(BT8="",BT8="NO Q",BT8="-"),"-",INDEX(Shipping!$U$3:$V$88,_xlfn.XMATCH(BT$2,IF(Shipping!$D$3:$D$88="GC",Shipping!$A$3:$A$88),0),_xlfn.XMATCH($V$167,Shipping!$U$2:$V$2))/_xlfn.IFS($U$167=Shipping!$R94,Shipping!$R$95,$U$167=Shipping!$S$92,Shipping!$S97,$U$167=Shipping!$T$92,Shipping!$T97)+IF(BT8&lt;DATE(2020,1,1),BT8,-BT8))</f>
        <v>-</v>
      </c>
      <c r="BU172" s="52" t="str" cm="1">
        <f t="array" ref="BU172">IF(OR(BU8="",BU8="NO Q",BU8="-"),"-",INDEX(Shipping!$U$3:$V$88,_xlfn.XMATCH(BU$2,IF(Shipping!$D$3:$D$88="GC",Shipping!$A$3:$A$88),0),_xlfn.XMATCH($V$167,Shipping!$U$2:$V$2))/_xlfn.IFS($U$167=Shipping!$R94,Shipping!$R$95,$U$167=Shipping!$S$92,Shipping!$S97,$U$167=Shipping!$T$92,Shipping!$T97)+IF(BU8&lt;DATE(2020,1,1),BU8,-BU8))</f>
        <v>-</v>
      </c>
      <c r="BV172" s="52" t="str" cm="1">
        <f t="array" ref="BV172">IF(OR(BV8="",BV8="NO Q",BV8="-"),"-",INDEX(Shipping!$U$3:$V$88,_xlfn.XMATCH(BV$2,IF(Shipping!$D$3:$D$88="GC",Shipping!$A$3:$A$88),0),_xlfn.XMATCH($V$167,Shipping!$U$2:$V$2))/_xlfn.IFS($U$167=Shipping!$R94,Shipping!$R$95,$U$167=Shipping!$S$92,Shipping!$S97,$U$167=Shipping!$T$92,Shipping!$T97)+IF(BV8&lt;DATE(2020,1,1),BV8,-BV8))</f>
        <v>-</v>
      </c>
      <c r="BW172" s="52" t="str" cm="1">
        <f t="array" ref="BW172">IF(OR(BW8="",BW8="NO Q",BW8="-"),"-",INDEX(Shipping!$U$3:$V$88,_xlfn.XMATCH(BW$2,IF(Shipping!$D$3:$D$88="GC",Shipping!$A$3:$A$88),0),_xlfn.XMATCH($V$167,Shipping!$U$2:$V$2))/_xlfn.IFS($U$167=Shipping!$R94,Shipping!$R$95,$U$167=Shipping!$S$92,Shipping!$S97,$U$167=Shipping!$T$92,Shipping!$T97)+IF(BW8&lt;DATE(2020,1,1),BW8,-BW8))</f>
        <v>-</v>
      </c>
      <c r="BX172" s="52" t="str" cm="1">
        <f t="array" ref="BX172">IF(OR(BX8="",BX8="NO Q",BX8="-"),"-",INDEX(Shipping!$U$3:$V$88,_xlfn.XMATCH(BX$2,IF(Shipping!$D$3:$D$88="GC",Shipping!$A$3:$A$88),0),_xlfn.XMATCH($V$167,Shipping!$U$2:$V$2))/_xlfn.IFS($U$167=Shipping!$R94,Shipping!$R$95,$U$167=Shipping!$S$92,Shipping!$S97,$U$167=Shipping!$T$92,Shipping!$T97)+IF(BX8&lt;DATE(2020,1,1),BX8,-BX8))</f>
        <v>-</v>
      </c>
      <c r="BY172" s="52" t="str" cm="1">
        <f t="array" ref="BY172">IF(OR(BY8="",BY8="NO Q",BY8="-"),"-",INDEX(Shipping!$U$3:$V$88,_xlfn.XMATCH(BY$2,IF(Shipping!$D$3:$D$88="GC",Shipping!$A$3:$A$88),0),_xlfn.XMATCH($V$167,Shipping!$U$2:$V$2))/_xlfn.IFS($U$167=Shipping!$R94,Shipping!$R$95,$U$167=Shipping!$S$92,Shipping!$S97,$U$167=Shipping!$T$92,Shipping!$T97)+IF(BY8&lt;DATE(2020,1,1),BY8,-BY8))</f>
        <v>-</v>
      </c>
      <c r="BZ172" s="52" t="str" cm="1">
        <f t="array" ref="BZ172">IF(OR(BZ8="",BZ8="NO Q",BZ8="-"),"-",INDEX(Shipping!$U$3:$V$88,_xlfn.XMATCH(BZ$2,IF(Shipping!$D$3:$D$88="GC",Shipping!$A$3:$A$88),0),_xlfn.XMATCH($V$167,Shipping!$U$2:$V$2))/_xlfn.IFS($U$167=Shipping!$R94,Shipping!$R$95,$U$167=Shipping!$S$92,Shipping!$S97,$U$167=Shipping!$T$92,Shipping!$T97)+IF(BZ8&lt;DATE(2020,1,1),BZ8,-BZ8))</f>
        <v>-</v>
      </c>
      <c r="CA172" s="52" t="str" cm="1">
        <f t="array" ref="CA172">IF(OR(CA8="",CA8="NO Q",CA8="-"),"-",INDEX(Shipping!$U$3:$V$88,_xlfn.XMATCH(CA$2,IF(Shipping!$D$3:$D$88="GC",Shipping!$A$3:$A$88),0),_xlfn.XMATCH($V$167,Shipping!$U$2:$V$2))/_xlfn.IFS($U$167=Shipping!$R94,Shipping!$R$95,$U$167=Shipping!$S$92,Shipping!$S97,$U$167=Shipping!$T$92,Shipping!$T97)+IF(CA8&lt;DATE(2020,1,1),CA8,-CA8))</f>
        <v>-</v>
      </c>
      <c r="CB172" s="52" t="str" cm="1">
        <f t="array" ref="CB172">IF(OR(CB8="",CB8="NO Q",CB8="-"),"-",INDEX(Shipping!$U$3:$V$88,_xlfn.XMATCH(CB$2,IF(Shipping!$D$3:$D$88="GC",Shipping!$A$3:$A$88),0),_xlfn.XMATCH($V$167,Shipping!$U$2:$V$2))/_xlfn.IFS($U$167=Shipping!$R94,Shipping!$R$95,$U$167=Shipping!$S$92,Shipping!$S97,$U$167=Shipping!$T$92,Shipping!$T97)+IF(CB8&lt;DATE(2020,1,1),CB8,-CB8))</f>
        <v>-</v>
      </c>
      <c r="CC172" s="52" t="str" cm="1">
        <f t="array" ref="CC172">IF(OR(CC8="",CC8="NO Q",CC8="-"),"-",INDEX(Shipping!$U$3:$V$88,_xlfn.XMATCH(CC$2,IF(Shipping!$D$3:$D$88="GC",Shipping!$A$3:$A$88),0),_xlfn.XMATCH($V$167,Shipping!$U$2:$V$2))/_xlfn.IFS($U$167=Shipping!$R94,Shipping!$R$95,$U$167=Shipping!$S$92,Shipping!$S97,$U$167=Shipping!$T$92,Shipping!$T97)+IF(CC8&lt;DATE(2020,1,1),CC8,-CC8))</f>
        <v>-</v>
      </c>
      <c r="CD172" s="52" t="str" cm="1">
        <f t="array" ref="CD172">IF(OR(CD8="",CD8="NO Q",CD8="-"),"-",INDEX(Shipping!$U$3:$V$88,_xlfn.XMATCH(CD$2,IF(Shipping!$D$3:$D$88="GC",Shipping!$A$3:$A$88),0),_xlfn.XMATCH($V$167,Shipping!$U$2:$V$2))/_xlfn.IFS($U$167=Shipping!$R94,Shipping!$R$95,$U$167=Shipping!$S$92,Shipping!$S97,$U$167=Shipping!$T$92,Shipping!$T97)+IF(CD8&lt;DATE(2020,1,1),CD8,-CD8))</f>
        <v>-</v>
      </c>
      <c r="CE172" s="52" t="str" cm="1">
        <f t="array" ref="CE172">IF(OR(CE8="",CE8="NO Q",CE8="-"),"-",INDEX(Shipping!$U$3:$V$88,_xlfn.XMATCH(CE$2,IF(Shipping!$D$3:$D$88="GC",Shipping!$A$3:$A$88),0),_xlfn.XMATCH($V$167,Shipping!$U$2:$V$2))/_xlfn.IFS($U$167=Shipping!$R94,Shipping!$R$95,$U$167=Shipping!$S$92,Shipping!$S97,$U$167=Shipping!$T$92,Shipping!$T97)+IF(CE8&lt;DATE(2020,1,1),CE8,-CE8))</f>
        <v>-</v>
      </c>
      <c r="CF172" s="52" t="e" cm="1">
        <f t="array" ref="CF172">IF(OR(CF8="",CF8="NO Q",CF8="-"),"-",INDEX(Shipping!$U$3:$V$88,_xlfn.XMATCH(CF$2,IF(Shipping!$D$3:$D$88="GC",Shipping!$A$3:$A$88),0),_xlfn.XMATCH($V$167,Shipping!$U$2:$V$2))/_xlfn.IFS($U$167=Shipping!$R94,Shipping!$R$95,$U$167=Shipping!$S$92,Shipping!$S97,$U$167=Shipping!$T$92,Shipping!$T97)+IF(CF8&lt;DATE(2020,1,1),CF8,-CF8))</f>
        <v>#N/A</v>
      </c>
      <c r="CG172" s="52" t="str" cm="1">
        <f t="array" ref="CG172">IF(OR(CG8="",CG8="NO Q",CG8="-"),"-",INDEX(Shipping!$U$3:$V$88,_xlfn.XMATCH(CG$2,IF(Shipping!$D$3:$D$88="GC",Shipping!$A$3:$A$88),0),_xlfn.XMATCH($V$167,Shipping!$U$2:$V$2))/_xlfn.IFS($U$167=Shipping!$R94,Shipping!$R$95,$U$167=Shipping!$S$92,Shipping!$S97,$U$167=Shipping!$T$92,Shipping!$T97)+IF(CG8&lt;DATE(2020,1,1),CG8,-CG8))</f>
        <v>-</v>
      </c>
      <c r="CH172" s="52" t="str" cm="1">
        <f t="array" ref="CH172">IF(OR(CH8="",CH8="NO Q",CH8="-"),"-",INDEX(Shipping!$U$3:$V$88,_xlfn.XMATCH(CH$2,IF(Shipping!$D$3:$D$88="GC",Shipping!$A$3:$A$88),0),_xlfn.XMATCH($V$167,Shipping!$U$2:$V$2))/_xlfn.IFS($U$167=Shipping!$R94,Shipping!$R$95,$U$167=Shipping!$S$92,Shipping!$S97,$U$167=Shipping!$T$92,Shipping!$T97)+IF(CH8&lt;DATE(2020,1,1),CH8,-CH8))</f>
        <v>-</v>
      </c>
      <c r="CI172" s="52" t="str" cm="1">
        <f t="array" ref="CI172">IF(OR(CI8="",CI8="NO Q",CI8="-"),"-",INDEX(Shipping!$U$3:$V$88,_xlfn.XMATCH(CI$2,IF(Shipping!$D$3:$D$88="GC",Shipping!$A$3:$A$88),0),_xlfn.XMATCH($V$167,Shipping!$U$2:$V$2))/_xlfn.IFS($U$167=Shipping!$R94,Shipping!$R$95,$U$167=Shipping!$S$92,Shipping!$S97,$U$167=Shipping!$T$92,Shipping!$T97)+IF(CI8&lt;DATE(2020,1,1),CI8,-CI8))</f>
        <v>-</v>
      </c>
      <c r="CJ172" s="52" t="str" cm="1">
        <f t="array" ref="CJ172">IF(OR(CJ8="",CJ8="NO Q",CJ8="-"),"-",INDEX(Shipping!$U$3:$V$88,_xlfn.XMATCH(CJ$2,IF(Shipping!$D$3:$D$88="GC",Shipping!$A$3:$A$88),0),_xlfn.XMATCH($V$167,Shipping!$U$2:$V$2))/_xlfn.IFS($U$167=Shipping!$R94,Shipping!$R$95,$U$167=Shipping!$S$92,Shipping!$S97,$U$167=Shipping!$T$92,Shipping!$T97)+IF(CJ8&lt;DATE(2020,1,1),CJ8,-CJ8))</f>
        <v>-</v>
      </c>
      <c r="CK172" s="52" t="str" cm="1">
        <f t="array" ref="CK172">IF(OR(CK8="",CK8="NO Q",CK8="-"),"-",INDEX(Shipping!$U$3:$V$88,_xlfn.XMATCH(CK$2,IF(Shipping!$D$3:$D$88="GC",Shipping!$A$3:$A$88),0),_xlfn.XMATCH($V$167,Shipping!$U$2:$V$2))/_xlfn.IFS($U$167=Shipping!$R94,Shipping!$R$95,$U$167=Shipping!$S$92,Shipping!$S97,$U$167=Shipping!$T$92,Shipping!$T97)+IF(CK8&lt;DATE(2020,1,1),CK8,-CK8))</f>
        <v>-</v>
      </c>
      <c r="CL172" s="52" t="str" cm="1">
        <f t="array" ref="CL172">IF(OR(CL8="",CL8="NO Q",CL8="-"),"-",INDEX(Shipping!$U$3:$V$88,_xlfn.XMATCH(CL$2,IF(Shipping!$D$3:$D$88="GC",Shipping!$A$3:$A$88),0),_xlfn.XMATCH($V$167,Shipping!$U$2:$V$2))/_xlfn.IFS($U$167=Shipping!$R94,Shipping!$R$95,$U$167=Shipping!$S$92,Shipping!$S97,$U$167=Shipping!$T$92,Shipping!$T97)+IF(CL8&lt;DATE(2020,1,1),CL8,-CL8))</f>
        <v>-</v>
      </c>
      <c r="CM172" s="52" t="str" cm="1">
        <f t="array" ref="CM172">IF(OR(CM8="",CM8="NO Q",CM8="-"),"-",INDEX(Shipping!$U$3:$V$88,_xlfn.XMATCH(CM$2,IF(Shipping!$D$3:$D$88="GC",Shipping!$A$3:$A$88),0),_xlfn.XMATCH($V$167,Shipping!$U$2:$V$2))/_xlfn.IFS($U$167=Shipping!$R94,Shipping!$R$95,$U$167=Shipping!$S$92,Shipping!$S97,$U$167=Shipping!$T$92,Shipping!$T97)+IF(CM8&lt;DATE(2020,1,1),CM8,-CM8))</f>
        <v>-</v>
      </c>
    </row>
    <row r="173" spans="2:91">
      <c r="B173" s="47" t="s">
        <v>279</v>
      </c>
      <c r="C173" s="1" t="str" cm="1">
        <f t="array" ref="C173">INDEX(W$2:CM$2,1,_xlfn.XMATCH(D173,$W173:$CM173))</f>
        <v>DECATUR PLASTICS (2cav)</v>
      </c>
      <c r="D173" s="81">
        <f t="shared" si="139"/>
        <v>0.30654195331872763</v>
      </c>
      <c r="W173" s="52" t="str" cm="1">
        <f t="array" ref="W173">IF(OR(W9="",W9="NO Q",W9="-"),"-",INDEX(Shipping!$U$3:$V$88,_xlfn.XMATCH(W$2,IF(Shipping!$D$3:$D$88="GC",Shipping!$A$3:$A$88),0),_xlfn.XMATCH($V$167,Shipping!$U$2:$V$2))/_xlfn.IFS($U$167=Shipping!$R95,Shipping!$R$95,$U$167=Shipping!$S$92,Shipping!$S98,$U$167=Shipping!$T$92,Shipping!$T98)+IF(W9&lt;DATE(2020,1,1),W9,-W9))</f>
        <v>-</v>
      </c>
      <c r="X173" s="52" t="str" cm="1">
        <f t="array" ref="X173">IF(OR(X9="",X9="NO Q",X9="-"),"-",INDEX(Shipping!$U$3:$V$88,_xlfn.XMATCH(X$2,IF(Shipping!$D$3:$D$88="GC",Shipping!$A$3:$A$88),0),_xlfn.XMATCH($V$167,Shipping!$U$2:$V$2))/_xlfn.IFS($U$167=Shipping!$R95,Shipping!$R$95,$U$167=Shipping!$S$92,Shipping!$S98,$U$167=Shipping!$T$92,Shipping!$T98)+IF(X9&lt;DATE(2020,1,1),X9,-X9))</f>
        <v>-</v>
      </c>
      <c r="Y173" s="52" t="str" cm="1">
        <f t="array" ref="Y173">IF(OR(Y9="",Y9="NO Q",Y9="-"),"-",INDEX(Shipping!$U$3:$V$88,_xlfn.XMATCH(Y$2,IF(Shipping!$D$3:$D$88="GC",Shipping!$A$3:$A$88),0),_xlfn.XMATCH($V$167,Shipping!$U$2:$V$2))/_xlfn.IFS($U$167=Shipping!$R95,Shipping!$R$95,$U$167=Shipping!$S$92,Shipping!$S98,$U$167=Shipping!$T$92,Shipping!$T98)+IF(Y9&lt;DATE(2020,1,1),Y9,-Y9))</f>
        <v>-</v>
      </c>
      <c r="Z173" s="52" t="str" cm="1">
        <f t="array" ref="Z173">IF(OR(Z9="",Z9="NO Q",Z9="-"),"-",INDEX(Shipping!$U$3:$V$88,_xlfn.XMATCH(Z$2,IF(Shipping!$D$3:$D$88="GC",Shipping!$A$3:$A$88),0),_xlfn.XMATCH($V$167,Shipping!$U$2:$V$2))/_xlfn.IFS($U$167=Shipping!$R95,Shipping!$R$95,$U$167=Shipping!$S$92,Shipping!$S98,$U$167=Shipping!$T$92,Shipping!$T98)+IF(Z9&lt;DATE(2020,1,1),Z9,-Z9))</f>
        <v>-</v>
      </c>
      <c r="AA173" s="52" t="str" cm="1">
        <f t="array" ref="AA173">IF(OR(AA9="",AA9="NO Q",AA9="-"),"-",INDEX(Shipping!$U$3:$V$88,_xlfn.XMATCH(AA$2,IF(Shipping!$D$3:$D$88="GC",Shipping!$A$3:$A$88),0),_xlfn.XMATCH($V$167,Shipping!$U$2:$V$2))/_xlfn.IFS($U$167=Shipping!$R95,Shipping!$R$95,$U$167=Shipping!$S$92,Shipping!$S98,$U$167=Shipping!$T$92,Shipping!$T98)+IF(AA9&lt;DATE(2020,1,1),AA9,-AA9))</f>
        <v>-</v>
      </c>
      <c r="AB173" s="52" t="str" cm="1">
        <f t="array" ref="AB173">IF(OR(AB9="",AB9="NO Q",AB9="-"),"-",INDEX(Shipping!$U$3:$V$88,_xlfn.XMATCH(AB$2,IF(Shipping!$D$3:$D$88="GC",Shipping!$A$3:$A$88),0),_xlfn.XMATCH($V$167,Shipping!$U$2:$V$2))/_xlfn.IFS($U$167=Shipping!$R95,Shipping!$R$95,$U$167=Shipping!$S$92,Shipping!$S98,$U$167=Shipping!$T$92,Shipping!$T98)+IF(AB9&lt;DATE(2020,1,1),AB9,-AB9))</f>
        <v>-</v>
      </c>
      <c r="AC173" s="52" t="str" cm="1">
        <f t="array" ref="AC173">IF(OR(AC9="",AC9="NO Q",AC9="-"),"-",INDEX(Shipping!$U$3:$V$88,_xlfn.XMATCH(AC$2,IF(Shipping!$D$3:$D$88="GC",Shipping!$A$3:$A$88),0),_xlfn.XMATCH($V$167,Shipping!$U$2:$V$2))/_xlfn.IFS($U$167=Shipping!$R95,Shipping!$R$95,$U$167=Shipping!$S$92,Shipping!$S98,$U$167=Shipping!$T$92,Shipping!$T98)+IF(AC9&lt;DATE(2020,1,1),AC9,-AC9))</f>
        <v>-</v>
      </c>
      <c r="AD173" s="52" t="str" cm="1">
        <f t="array" ref="AD173">IF(OR(AD9="",AD9="NO Q",AD9="-"),"-",INDEX(Shipping!$U$3:$V$88,_xlfn.XMATCH(AD$2,IF(Shipping!$D$3:$D$88="GC",Shipping!$A$3:$A$88),0),_xlfn.XMATCH($V$167,Shipping!$U$2:$V$2))/_xlfn.IFS($U$167=Shipping!$R95,Shipping!$R$95,$U$167=Shipping!$S$92,Shipping!$S98,$U$167=Shipping!$T$92,Shipping!$T98)+IF(AD9&lt;DATE(2020,1,1),AD9,-AD9))</f>
        <v>-</v>
      </c>
      <c r="AE173" s="52" t="str" cm="1">
        <f t="array" ref="AE173">IF(OR(AE9="",AE9="NO Q",AE9="-"),"-",INDEX(Shipping!$U$3:$V$88,_xlfn.XMATCH(AE$2,IF(Shipping!$D$3:$D$88="GC",Shipping!$A$3:$A$88),0),_xlfn.XMATCH($V$167,Shipping!$U$2:$V$2))/_xlfn.IFS($U$167=Shipping!$R95,Shipping!$R$95,$U$167=Shipping!$S$92,Shipping!$S98,$U$167=Shipping!$T$92,Shipping!$T98)+IF(AE9&lt;DATE(2020,1,1),AE9,-AE9))</f>
        <v>-</v>
      </c>
      <c r="AF173" s="52" cm="1">
        <f t="array" ref="AF173">IF(OR(AF9="",AF9="NO Q",AF9="-"),"-",INDEX(Shipping!$U$3:$V$88,_xlfn.XMATCH(AF$2,IF(Shipping!$D$3:$D$88="GC",Shipping!$A$3:$A$88),0),_xlfn.XMATCH($V$167,Shipping!$U$2:$V$2))/_xlfn.IFS($U$167=Shipping!$R95,Shipping!$R$95,$U$167=Shipping!$S$92,Shipping!$S98,$U$167=Shipping!$T$92,Shipping!$T98)+IF(AF9&lt;DATE(2020,1,1),AF9,-AF9))</f>
        <v>0.30654195331872763</v>
      </c>
      <c r="AG173" s="52" t="str" cm="1">
        <f t="array" ref="AG173">IF(OR(AG9="",AG9="NO Q",AG9="-"),"-",INDEX(Shipping!$U$3:$V$88,_xlfn.XMATCH(AG$2,IF(Shipping!$D$3:$D$88="GC",Shipping!$A$3:$A$88),0),_xlfn.XMATCH($V$167,Shipping!$U$2:$V$2))/_xlfn.IFS($U$167=Shipping!$R95,Shipping!$R$95,$U$167=Shipping!$S$92,Shipping!$S98,$U$167=Shipping!$T$92,Shipping!$T98)+IF(AG9&lt;DATE(2020,1,1),AG9,-AG9))</f>
        <v>-</v>
      </c>
      <c r="AH173" s="52" t="str" cm="1">
        <f t="array" ref="AH173">IF(OR(AH9="",AH9="NO Q",AH9="-"),"-",INDEX(Shipping!$U$3:$V$88,_xlfn.XMATCH(AH$2,IF(Shipping!$D$3:$D$88="GC",Shipping!$A$3:$A$88),0),_xlfn.XMATCH($V$167,Shipping!$U$2:$V$2))/_xlfn.IFS($U$167=Shipping!$R95,Shipping!$R$95,$U$167=Shipping!$S$92,Shipping!$S98,$U$167=Shipping!$T$92,Shipping!$T98)+IF(AH9&lt;DATE(2020,1,1),AH9,-AH9))</f>
        <v>-</v>
      </c>
      <c r="AI173" s="52" t="str" cm="1">
        <f t="array" ref="AI173">IF(OR(AI9="",AI9="NO Q",AI9="-"),"-",INDEX(Shipping!$U$3:$V$88,_xlfn.XMATCH(AI$2,IF(Shipping!$D$3:$D$88="GC",Shipping!$A$3:$A$88),0),_xlfn.XMATCH($V$167,Shipping!$U$2:$V$2))/_xlfn.IFS($U$167=Shipping!$R95,Shipping!$R$95,$U$167=Shipping!$S$92,Shipping!$S98,$U$167=Shipping!$T$92,Shipping!$T98)+IF(AI9&lt;DATE(2020,1,1),AI9,-AI9))</f>
        <v>-</v>
      </c>
      <c r="AJ173" s="52" t="str" cm="1">
        <f t="array" ref="AJ173">IF(OR(AJ9="",AJ9="NO Q",AJ9="-"),"-",INDEX(Shipping!$U$3:$V$88,_xlfn.XMATCH(AJ$2,IF(Shipping!$D$3:$D$88="GC",Shipping!$A$3:$A$88),0),_xlfn.XMATCH($V$167,Shipping!$U$2:$V$2))/_xlfn.IFS($U$167=Shipping!$R95,Shipping!$R$95,$U$167=Shipping!$S$92,Shipping!$S98,$U$167=Shipping!$T$92,Shipping!$T98)+IF(AJ9&lt;DATE(2020,1,1),AJ9,-AJ9))</f>
        <v>-</v>
      </c>
      <c r="AK173" s="52" t="str" cm="1">
        <f t="array" ref="AK173">IF(OR(AK9="",AK9="NO Q",AK9="-"),"-",INDEX(Shipping!$U$3:$V$88,_xlfn.XMATCH(AK$2,IF(Shipping!$D$3:$D$88="GC",Shipping!$A$3:$A$88),0),_xlfn.XMATCH($V$167,Shipping!$U$2:$V$2))/_xlfn.IFS($U$167=Shipping!$R95,Shipping!$R$95,$U$167=Shipping!$S$92,Shipping!$S98,$U$167=Shipping!$T$92,Shipping!$T98)+IF(AK9&lt;DATE(2020,1,1),AK9,-AK9))</f>
        <v>-</v>
      </c>
      <c r="AL173" s="52" t="str" cm="1">
        <f t="array" ref="AL173">IF(OR(AL9="",AL9="NO Q",AL9="-"),"-",INDEX(Shipping!$U$3:$V$88,_xlfn.XMATCH(AL$2,IF(Shipping!$D$3:$D$88="GC",Shipping!$A$3:$A$88),0),_xlfn.XMATCH($V$167,Shipping!$U$2:$V$2))/_xlfn.IFS($U$167=Shipping!$R95,Shipping!$R$95,$U$167=Shipping!$S$92,Shipping!$S98,$U$167=Shipping!$T$92,Shipping!$T98)+IF(AL9&lt;DATE(2020,1,1),AL9,-AL9))</f>
        <v>-</v>
      </c>
      <c r="AM173" s="52" cm="1">
        <f t="array" ref="AM173">IF(OR(AM9="",AM9="NO Q",AM9="-"),"-",INDEX(Shipping!$U$3:$V$88,_xlfn.XMATCH(AM$2,IF(Shipping!$D$3:$D$88="GC",Shipping!$A$3:$A$88),0),_xlfn.XMATCH($V$167,Shipping!$U$2:$V$2))/_xlfn.IFS($U$167=Shipping!$R95,Shipping!$R$95,$U$167=Shipping!$S$92,Shipping!$S98,$U$167=Shipping!$T$92,Shipping!$T98)+IF(AM9&lt;DATE(2020,1,1),AM9,-AM9))</f>
        <v>0.98219391829416081</v>
      </c>
      <c r="AN173" s="52" t="str" cm="1">
        <f t="array" ref="AN173">IF(OR(AN9="",AN9="NO Q",AN9="-"),"-",INDEX(Shipping!$U$3:$V$88,_xlfn.XMATCH(AN$2,IF(Shipping!$D$3:$D$88="GC",Shipping!$A$3:$A$88),0),_xlfn.XMATCH($V$167,Shipping!$U$2:$V$2))/_xlfn.IFS($U$167=Shipping!$R95,Shipping!$R$95,$U$167=Shipping!$S$92,Shipping!$S98,$U$167=Shipping!$T$92,Shipping!$T98)+IF(AN9&lt;DATE(2020,1,1),AN9,-AN9))</f>
        <v>-</v>
      </c>
      <c r="AO173" s="52" t="str" cm="1">
        <f t="array" ref="AO173">IF(OR(AO9="",AO9="NO Q",AO9="-"),"-",INDEX(Shipping!$U$3:$V$88,_xlfn.XMATCH(AO$2,IF(Shipping!$D$3:$D$88="GC",Shipping!$A$3:$A$88),0),_xlfn.XMATCH($V$167,Shipping!$U$2:$V$2))/_xlfn.IFS($U$167=Shipping!$R95,Shipping!$R$95,$U$167=Shipping!$S$92,Shipping!$S98,$U$167=Shipping!$T$92,Shipping!$T98)+IF(AO9&lt;DATE(2020,1,1),AO9,-AO9))</f>
        <v>-</v>
      </c>
      <c r="AP173" s="52" cm="1">
        <f t="array" ref="AP173">IF(OR(AP9="",AP9="NO Q",AP9="-"),"-",INDEX(Shipping!$U$3:$V$88,_xlfn.XMATCH(AP$2,IF(Shipping!$D$3:$D$88="GC",Shipping!$A$3:$A$88),0),_xlfn.XMATCH($V$167,Shipping!$U$2:$V$2))/_xlfn.IFS($U$167=Shipping!$R95,Shipping!$R$95,$U$167=Shipping!$S$92,Shipping!$S98,$U$167=Shipping!$T$92,Shipping!$T98)+IF(AP9&lt;DATE(2020,1,1),AP9,-AP9))</f>
        <v>-44032.982757221682</v>
      </c>
      <c r="AQ173" s="52" t="str" cm="1">
        <f t="array" ref="AQ173">IF(OR(AQ9="",AQ9="NO Q",AQ9="-"),"-",INDEX(Shipping!$U$3:$V$88,_xlfn.XMATCH(AQ$2,IF(Shipping!$D$3:$D$88="GC",Shipping!$A$3:$A$88),0),_xlfn.XMATCH($V$167,Shipping!$U$2:$V$2))/_xlfn.IFS($U$167=Shipping!$R95,Shipping!$R$95,$U$167=Shipping!$S$92,Shipping!$S98,$U$167=Shipping!$T$92,Shipping!$T98)+IF(AQ9&lt;DATE(2020,1,1),AQ9,-AQ9))</f>
        <v>-</v>
      </c>
      <c r="AR173" s="52" t="str" cm="1">
        <f t="array" ref="AR173">IF(OR(AR9="",AR9="NO Q",AR9="-"),"-",INDEX(Shipping!$U$3:$V$88,_xlfn.XMATCH(AR$2,IF(Shipping!$D$3:$D$88="GC",Shipping!$A$3:$A$88),0),_xlfn.XMATCH($V$167,Shipping!$U$2:$V$2))/_xlfn.IFS($U$167=Shipping!$R95,Shipping!$R$95,$U$167=Shipping!$S$92,Shipping!$S98,$U$167=Shipping!$T$92,Shipping!$T98)+IF(AR9&lt;DATE(2020,1,1),AR9,-AR9))</f>
        <v>-</v>
      </c>
      <c r="AS173" s="52" t="str" cm="1">
        <f t="array" ref="AS173">IF(OR(AS9="",AS9="NO Q",AS9="-"),"-",INDEX(Shipping!$U$3:$V$88,_xlfn.XMATCH(AS$2,IF(Shipping!$D$3:$D$88="GC",Shipping!$A$3:$A$88),0),_xlfn.XMATCH($V$167,Shipping!$U$2:$V$2))/_xlfn.IFS($U$167=Shipping!$R95,Shipping!$R$95,$U$167=Shipping!$S$92,Shipping!$S98,$U$167=Shipping!$T$92,Shipping!$T98)+IF(AS9&lt;DATE(2020,1,1),AS9,-AS9))</f>
        <v>-</v>
      </c>
      <c r="AT173" s="52" t="str" cm="1">
        <f t="array" ref="AT173">IF(OR(AT9="",AT9="NO Q",AT9="-"),"-",INDEX(Shipping!$U$3:$V$88,_xlfn.XMATCH(AT$2,IF(Shipping!$D$3:$D$88="GC",Shipping!$A$3:$A$88),0),_xlfn.XMATCH($V$167,Shipping!$U$2:$V$2))/_xlfn.IFS($U$167=Shipping!$R95,Shipping!$R$95,$U$167=Shipping!$S$92,Shipping!$S98,$U$167=Shipping!$T$92,Shipping!$T98)+IF(AT9&lt;DATE(2020,1,1),AT9,-AT9))</f>
        <v>-</v>
      </c>
      <c r="AU173" s="52" t="str" cm="1">
        <f t="array" ref="AU173">IF(OR(AU9="",AU9="NO Q",AU9="-"),"-",INDEX(Shipping!$U$3:$V$88,_xlfn.XMATCH(AU$2,IF(Shipping!$D$3:$D$88="GC",Shipping!$A$3:$A$88),0),_xlfn.XMATCH($V$167,Shipping!$U$2:$V$2))/_xlfn.IFS($U$167=Shipping!$R95,Shipping!$R$95,$U$167=Shipping!$S$92,Shipping!$S98,$U$167=Shipping!$T$92,Shipping!$T98)+IF(AU9&lt;DATE(2020,1,1),AU9,-AU9))</f>
        <v>-</v>
      </c>
      <c r="AV173" s="52" t="str" cm="1">
        <f t="array" ref="AV173">IF(OR(AV9="",AV9="NO Q",AV9="-"),"-",INDEX(Shipping!$U$3:$V$88,_xlfn.XMATCH(AV$2,IF(Shipping!$D$3:$D$88="GC",Shipping!$A$3:$A$88),0),_xlfn.XMATCH($V$167,Shipping!$U$2:$V$2))/_xlfn.IFS($U$167=Shipping!$R95,Shipping!$R$95,$U$167=Shipping!$S$92,Shipping!$S98,$U$167=Shipping!$T$92,Shipping!$T98)+IF(AV9&lt;DATE(2020,1,1),AV9,-AV9))</f>
        <v>-</v>
      </c>
      <c r="AW173" s="52" t="str" cm="1">
        <f t="array" ref="AW173">IF(OR(AW9="",AW9="NO Q",AW9="-"),"-",INDEX(Shipping!$U$3:$V$88,_xlfn.XMATCH(AW$2,IF(Shipping!$D$3:$D$88="GC",Shipping!$A$3:$A$88),0),_xlfn.XMATCH($V$167,Shipping!$U$2:$V$2))/_xlfn.IFS($U$167=Shipping!$R95,Shipping!$R$95,$U$167=Shipping!$S$92,Shipping!$S98,$U$167=Shipping!$T$92,Shipping!$T98)+IF(AW9&lt;DATE(2020,1,1),AW9,-AW9))</f>
        <v>-</v>
      </c>
      <c r="AX173" s="52" t="str" cm="1">
        <f t="array" ref="AX173">IF(OR(AX9="",AX9="NO Q",AX9="-"),"-",INDEX(Shipping!$U$3:$V$88,_xlfn.XMATCH(AX$2,IF(Shipping!$D$3:$D$88="GC",Shipping!$A$3:$A$88),0),_xlfn.XMATCH($V$167,Shipping!$U$2:$V$2))/_xlfn.IFS($U$167=Shipping!$R95,Shipping!$R$95,$U$167=Shipping!$S$92,Shipping!$S98,$U$167=Shipping!$T$92,Shipping!$T98)+IF(AX9&lt;DATE(2020,1,1),AX9,-AX9))</f>
        <v>-</v>
      </c>
      <c r="AY173" s="52" t="str" cm="1">
        <f t="array" ref="AY173">IF(OR(AY9="",AY9="NO Q",AY9="-"),"-",INDEX(Shipping!$U$3:$V$88,_xlfn.XMATCH(AY$2,IF(Shipping!$D$3:$D$88="GC",Shipping!$A$3:$A$88),0),_xlfn.XMATCH($V$167,Shipping!$U$2:$V$2))/_xlfn.IFS($U$167=Shipping!$R95,Shipping!$R$95,$U$167=Shipping!$S$92,Shipping!$S98,$U$167=Shipping!$T$92,Shipping!$T98)+IF(AY9&lt;DATE(2020,1,1),AY9,-AY9))</f>
        <v>-</v>
      </c>
      <c r="AZ173" s="52" t="str" cm="1">
        <f t="array" ref="AZ173">IF(OR(AZ9="",AZ9="NO Q",AZ9="-"),"-",INDEX(Shipping!$U$3:$V$88,_xlfn.XMATCH(AZ$2,IF(Shipping!$D$3:$D$88="GC",Shipping!$A$3:$A$88),0),_xlfn.XMATCH($V$167,Shipping!$U$2:$V$2))/_xlfn.IFS($U$167=Shipping!$R95,Shipping!$R$95,$U$167=Shipping!$S$92,Shipping!$S98,$U$167=Shipping!$T$92,Shipping!$T98)+IF(AZ9&lt;DATE(2020,1,1),AZ9,-AZ9))</f>
        <v>-</v>
      </c>
      <c r="BA173" s="52" t="str" cm="1">
        <f t="array" ref="BA173">IF(OR(BA9="",BA9="NO Q",BA9="-"),"-",INDEX(Shipping!$U$3:$V$88,_xlfn.XMATCH(BA$2,IF(Shipping!$D$3:$D$88="GC",Shipping!$A$3:$A$88),0),_xlfn.XMATCH($V$167,Shipping!$U$2:$V$2))/_xlfn.IFS($U$167=Shipping!$R95,Shipping!$R$95,$U$167=Shipping!$S$92,Shipping!$S98,$U$167=Shipping!$T$92,Shipping!$T98)+IF(BA9&lt;DATE(2020,1,1),BA9,-BA9))</f>
        <v>-</v>
      </c>
      <c r="BB173" s="52" t="str" cm="1">
        <f t="array" ref="BB173">IF(OR(BB9="",BB9="NO Q",BB9="-"),"-",INDEX(Shipping!$U$3:$V$88,_xlfn.XMATCH(BB$2,IF(Shipping!$D$3:$D$88="GC",Shipping!$A$3:$A$88),0),_xlfn.XMATCH($V$167,Shipping!$U$2:$V$2))/_xlfn.IFS($U$167=Shipping!$R95,Shipping!$R$95,$U$167=Shipping!$S$92,Shipping!$S98,$U$167=Shipping!$T$92,Shipping!$T98)+IF(BB9&lt;DATE(2020,1,1),BB9,-BB9))</f>
        <v>-</v>
      </c>
      <c r="BC173" s="52" t="str" cm="1">
        <f t="array" ref="BC173">IF(OR(BC9="",BC9="NO Q",BC9="-"),"-",INDEX(Shipping!$U$3:$V$88,_xlfn.XMATCH(BC$2,IF(Shipping!$D$3:$D$88="GC",Shipping!$A$3:$A$88),0),_xlfn.XMATCH($V$167,Shipping!$U$2:$V$2))/_xlfn.IFS($U$167=Shipping!$R95,Shipping!$R$95,$U$167=Shipping!$S$92,Shipping!$S98,$U$167=Shipping!$T$92,Shipping!$T98)+IF(BC9&lt;DATE(2020,1,1),BC9,-BC9))</f>
        <v>-</v>
      </c>
      <c r="BD173" s="52" t="str" cm="1">
        <f t="array" ref="BD173">IF(OR(BD9="",BD9="NO Q",BD9="-"),"-",INDEX(Shipping!$U$3:$V$88,_xlfn.XMATCH(BD$2,IF(Shipping!$D$3:$D$88="GC",Shipping!$A$3:$A$88),0),_xlfn.XMATCH($V$167,Shipping!$U$2:$V$2))/_xlfn.IFS($U$167=Shipping!$R95,Shipping!$R$95,$U$167=Shipping!$S$92,Shipping!$S98,$U$167=Shipping!$T$92,Shipping!$T98)+IF(BD9&lt;DATE(2020,1,1),BD9,-BD9))</f>
        <v>-</v>
      </c>
      <c r="BE173" s="52" t="str" cm="1">
        <f t="array" ref="BE173">IF(OR(BE9="",BE9="NO Q",BE9="-"),"-",INDEX(Shipping!$U$3:$V$88,_xlfn.XMATCH(BE$2,IF(Shipping!$D$3:$D$88="GC",Shipping!$A$3:$A$88),0),_xlfn.XMATCH($V$167,Shipping!$U$2:$V$2))/_xlfn.IFS($U$167=Shipping!$R95,Shipping!$R$95,$U$167=Shipping!$S$92,Shipping!$S98,$U$167=Shipping!$T$92,Shipping!$T98)+IF(BE9&lt;DATE(2020,1,1),BE9,-BE9))</f>
        <v>-</v>
      </c>
      <c r="BF173" s="52" t="str" cm="1">
        <f t="array" ref="BF173">IF(OR(BF9="",BF9="NO Q",BF9="-"),"-",INDEX(Shipping!$U$3:$V$88,_xlfn.XMATCH(BF$2,IF(Shipping!$D$3:$D$88="GC",Shipping!$A$3:$A$88),0),_xlfn.XMATCH($V$167,Shipping!$U$2:$V$2))/_xlfn.IFS($U$167=Shipping!$R95,Shipping!$R$95,$U$167=Shipping!$S$92,Shipping!$S98,$U$167=Shipping!$T$92,Shipping!$T98)+IF(BF9&lt;DATE(2020,1,1),BF9,-BF9))</f>
        <v>-</v>
      </c>
      <c r="BG173" s="52" t="str" cm="1">
        <f t="array" ref="BG173">IF(OR(BG9="",BG9="NO Q",BG9="-"),"-",INDEX(Shipping!$U$3:$V$88,_xlfn.XMATCH(BG$2,IF(Shipping!$D$3:$D$88="GC",Shipping!$A$3:$A$88),0),_xlfn.XMATCH($V$167,Shipping!$U$2:$V$2))/_xlfn.IFS($U$167=Shipping!$R95,Shipping!$R$95,$U$167=Shipping!$S$92,Shipping!$S98,$U$167=Shipping!$T$92,Shipping!$T98)+IF(BG9&lt;DATE(2020,1,1),BG9,-BG9))</f>
        <v>-</v>
      </c>
      <c r="BH173" s="52" t="str" cm="1">
        <f t="array" ref="BH173">IF(OR(BH9="",BH9="NO Q",BH9="-"),"-",INDEX(Shipping!$U$3:$V$88,_xlfn.XMATCH(BH$2,IF(Shipping!$D$3:$D$88="GC",Shipping!$A$3:$A$88),0),_xlfn.XMATCH($V$167,Shipping!$U$2:$V$2))/_xlfn.IFS($U$167=Shipping!$R95,Shipping!$R$95,$U$167=Shipping!$S$92,Shipping!$S98,$U$167=Shipping!$T$92,Shipping!$T98)+IF(BH9&lt;DATE(2020,1,1),BH9,-BH9))</f>
        <v>-</v>
      </c>
      <c r="BI173" s="52" t="str" cm="1">
        <f t="array" ref="BI173">IF(OR(BI9="",BI9="NO Q",BI9="-"),"-",INDEX(Shipping!$U$3:$V$88,_xlfn.XMATCH(BI$2,IF(Shipping!$D$3:$D$88="GC",Shipping!$A$3:$A$88),0),_xlfn.XMATCH($V$167,Shipping!$U$2:$V$2))/_xlfn.IFS($U$167=Shipping!$R95,Shipping!$R$95,$U$167=Shipping!$S$92,Shipping!$S98,$U$167=Shipping!$T$92,Shipping!$T98)+IF(BI9&lt;DATE(2020,1,1),BI9,-BI9))</f>
        <v>-</v>
      </c>
      <c r="BJ173" s="52" t="str" cm="1">
        <f t="array" ref="BJ173">IF(OR(BJ9="",BJ9="NO Q",BJ9="-"),"-",INDEX(Shipping!$U$3:$V$88,_xlfn.XMATCH(BJ$2,IF(Shipping!$D$3:$D$88="GC",Shipping!$A$3:$A$88),0),_xlfn.XMATCH($V$167,Shipping!$U$2:$V$2))/_xlfn.IFS($U$167=Shipping!$R95,Shipping!$R$95,$U$167=Shipping!$S$92,Shipping!$S98,$U$167=Shipping!$T$92,Shipping!$T98)+IF(BJ9&lt;DATE(2020,1,1),BJ9,-BJ9))</f>
        <v>-</v>
      </c>
      <c r="BK173" s="52" cm="1">
        <f t="array" ref="BK173">IF(OR(BK9="",BK9="NO Q",BK9="-"),"-",INDEX(Shipping!$U$3:$V$88,_xlfn.XMATCH(BK$2,IF(Shipping!$D$3:$D$88="GC",Shipping!$A$3:$A$88),0),_xlfn.XMATCH($V$167,Shipping!$U$2:$V$2))/_xlfn.IFS($U$167=Shipping!$R95,Shipping!$R$95,$U$167=Shipping!$S$92,Shipping!$S98,$U$167=Shipping!$T$92,Shipping!$T98)+IF(BK9&lt;DATE(2020,1,1),BK9,-BK9))</f>
        <v>1.029739563413421</v>
      </c>
      <c r="BL173" s="52" t="str" cm="1">
        <f t="array" ref="BL173">IF(OR(BL9="",BL9="NO Q",BL9="-"),"-",INDEX(Shipping!$U$3:$V$88,_xlfn.XMATCH(BL$2,IF(Shipping!$D$3:$D$88="GC",Shipping!$A$3:$A$88),0),_xlfn.XMATCH($V$167,Shipping!$U$2:$V$2))/_xlfn.IFS($U$167=Shipping!$R95,Shipping!$R$95,$U$167=Shipping!$S$92,Shipping!$S98,$U$167=Shipping!$T$92,Shipping!$T98)+IF(BL9&lt;DATE(2020,1,1),BL9,-BL9))</f>
        <v>-</v>
      </c>
      <c r="BM173" s="52" t="str" cm="1">
        <f t="array" ref="BM173">IF(OR(BM9="",BM9="NO Q",BM9="-"),"-",INDEX(Shipping!$U$3:$V$88,_xlfn.XMATCH(BM$2,IF(Shipping!$D$3:$D$88="GC",Shipping!$A$3:$A$88),0),_xlfn.XMATCH($V$167,Shipping!$U$2:$V$2))/_xlfn.IFS($U$167=Shipping!$R95,Shipping!$R$95,$U$167=Shipping!$S$92,Shipping!$S98,$U$167=Shipping!$T$92,Shipping!$T98)+IF(BM9&lt;DATE(2020,1,1),BM9,-BM9))</f>
        <v>-</v>
      </c>
      <c r="BN173" s="52" t="str" cm="1">
        <f t="array" ref="BN173">IF(OR(BN9="",BN9="NO Q",BN9="-"),"-",INDEX(Shipping!$U$3:$V$88,_xlfn.XMATCH(BN$2,IF(Shipping!$D$3:$D$88="GC",Shipping!$A$3:$A$88),0),_xlfn.XMATCH($V$167,Shipping!$U$2:$V$2))/_xlfn.IFS($U$167=Shipping!$R95,Shipping!$R$95,$U$167=Shipping!$S$92,Shipping!$S98,$U$167=Shipping!$T$92,Shipping!$T98)+IF(BN9&lt;DATE(2020,1,1),BN9,-BN9))</f>
        <v>-</v>
      </c>
      <c r="BO173" s="52" cm="1">
        <f t="array" ref="BO173">IF(OR(BO9="",BO9="NO Q",BO9="-"),"-",INDEX(Shipping!$U$3:$V$88,_xlfn.XMATCH(BO$2,IF(Shipping!$D$3:$D$88="GC",Shipping!$A$3:$A$88),0),_xlfn.XMATCH($V$167,Shipping!$U$2:$V$2))/_xlfn.IFS($U$167=Shipping!$R95,Shipping!$R$95,$U$167=Shipping!$S$92,Shipping!$S98,$U$167=Shipping!$T$92,Shipping!$T98)+IF(BO9&lt;DATE(2020,1,1),BO9,-BO9))</f>
        <v>1.3486238400000001</v>
      </c>
      <c r="BP173" s="52" t="str" cm="1">
        <f t="array" ref="BP173">IF(OR(BP9="",BP9="NO Q",BP9="-"),"-",INDEX(Shipping!$U$3:$V$88,_xlfn.XMATCH(BP$2,IF(Shipping!$D$3:$D$88="GC",Shipping!$A$3:$A$88),0),_xlfn.XMATCH($V$167,Shipping!$U$2:$V$2))/_xlfn.IFS($U$167=Shipping!$R95,Shipping!$R$95,$U$167=Shipping!$S$92,Shipping!$S98,$U$167=Shipping!$T$92,Shipping!$T98)+IF(BP9&lt;DATE(2020,1,1),BP9,-BP9))</f>
        <v>-</v>
      </c>
      <c r="BQ173" s="52" t="str" cm="1">
        <f t="array" ref="BQ173">IF(OR(BQ9="",BQ9="NO Q",BQ9="-"),"-",INDEX(Shipping!$U$3:$V$88,_xlfn.XMATCH(BQ$2,IF(Shipping!$D$3:$D$88="GC",Shipping!$A$3:$A$88),0),_xlfn.XMATCH($V$167,Shipping!$U$2:$V$2))/_xlfn.IFS($U$167=Shipping!$R95,Shipping!$R$95,$U$167=Shipping!$S$92,Shipping!$S98,$U$167=Shipping!$T$92,Shipping!$T98)+IF(BQ9&lt;DATE(2020,1,1),BQ9,-BQ9))</f>
        <v>-</v>
      </c>
      <c r="BR173" s="52" t="str" cm="1">
        <f t="array" ref="BR173">IF(OR(BR9="",BR9="NO Q",BR9="-"),"-",INDEX(Shipping!$U$3:$V$88,_xlfn.XMATCH(BR$2,IF(Shipping!$D$3:$D$88="GC",Shipping!$A$3:$A$88),0),_xlfn.XMATCH($V$167,Shipping!$U$2:$V$2))/_xlfn.IFS($U$167=Shipping!$R95,Shipping!$R$95,$U$167=Shipping!$S$92,Shipping!$S98,$U$167=Shipping!$T$92,Shipping!$T98)+IF(BR9&lt;DATE(2020,1,1),BR9,-BR9))</f>
        <v>-</v>
      </c>
      <c r="BS173" s="52" t="str" cm="1">
        <f t="array" ref="BS173">IF(OR(BS9="",BS9="NO Q",BS9="-"),"-",INDEX(Shipping!$U$3:$V$88,_xlfn.XMATCH(BS$2,IF(Shipping!$D$3:$D$88="GC",Shipping!$A$3:$A$88),0),_xlfn.XMATCH($V$167,Shipping!$U$2:$V$2))/_xlfn.IFS($U$167=Shipping!$R95,Shipping!$R$95,$U$167=Shipping!$S$92,Shipping!$S98,$U$167=Shipping!$T$92,Shipping!$T98)+IF(BS9&lt;DATE(2020,1,1),BS9,-BS9))</f>
        <v>-</v>
      </c>
      <c r="BT173" s="52" t="str" cm="1">
        <f t="array" ref="BT173">IF(OR(BT9="",BT9="NO Q",BT9="-"),"-",INDEX(Shipping!$U$3:$V$88,_xlfn.XMATCH(BT$2,IF(Shipping!$D$3:$D$88="GC",Shipping!$A$3:$A$88),0),_xlfn.XMATCH($V$167,Shipping!$U$2:$V$2))/_xlfn.IFS($U$167=Shipping!$R95,Shipping!$R$95,$U$167=Shipping!$S$92,Shipping!$S98,$U$167=Shipping!$T$92,Shipping!$T98)+IF(BT9&lt;DATE(2020,1,1),BT9,-BT9))</f>
        <v>-</v>
      </c>
      <c r="BU173" s="52" t="str" cm="1">
        <f t="array" ref="BU173">IF(OR(BU9="",BU9="NO Q",BU9="-"),"-",INDEX(Shipping!$U$3:$V$88,_xlfn.XMATCH(BU$2,IF(Shipping!$D$3:$D$88="GC",Shipping!$A$3:$A$88),0),_xlfn.XMATCH($V$167,Shipping!$U$2:$V$2))/_xlfn.IFS($U$167=Shipping!$R95,Shipping!$R$95,$U$167=Shipping!$S$92,Shipping!$S98,$U$167=Shipping!$T$92,Shipping!$T98)+IF(BU9&lt;DATE(2020,1,1),BU9,-BU9))</f>
        <v>-</v>
      </c>
      <c r="BV173" s="52" t="str" cm="1">
        <f t="array" ref="BV173">IF(OR(BV9="",BV9="NO Q",BV9="-"),"-",INDEX(Shipping!$U$3:$V$88,_xlfn.XMATCH(BV$2,IF(Shipping!$D$3:$D$88="GC",Shipping!$A$3:$A$88),0),_xlfn.XMATCH($V$167,Shipping!$U$2:$V$2))/_xlfn.IFS($U$167=Shipping!$R95,Shipping!$R$95,$U$167=Shipping!$S$92,Shipping!$S98,$U$167=Shipping!$T$92,Shipping!$T98)+IF(BV9&lt;DATE(2020,1,1),BV9,-BV9))</f>
        <v>-</v>
      </c>
      <c r="BW173" s="52" t="str" cm="1">
        <f t="array" ref="BW173">IF(OR(BW9="",BW9="NO Q",BW9="-"),"-",INDEX(Shipping!$U$3:$V$88,_xlfn.XMATCH(BW$2,IF(Shipping!$D$3:$D$88="GC",Shipping!$A$3:$A$88),0),_xlfn.XMATCH($V$167,Shipping!$U$2:$V$2))/_xlfn.IFS($U$167=Shipping!$R95,Shipping!$R$95,$U$167=Shipping!$S$92,Shipping!$S98,$U$167=Shipping!$T$92,Shipping!$T98)+IF(BW9&lt;DATE(2020,1,1),BW9,-BW9))</f>
        <v>-</v>
      </c>
      <c r="BX173" s="52" t="str" cm="1">
        <f t="array" ref="BX173">IF(OR(BX9="",BX9="NO Q",BX9="-"),"-",INDEX(Shipping!$U$3:$V$88,_xlfn.XMATCH(BX$2,IF(Shipping!$D$3:$D$88="GC",Shipping!$A$3:$A$88),0),_xlfn.XMATCH($V$167,Shipping!$U$2:$V$2))/_xlfn.IFS($U$167=Shipping!$R95,Shipping!$R$95,$U$167=Shipping!$S$92,Shipping!$S98,$U$167=Shipping!$T$92,Shipping!$T98)+IF(BX9&lt;DATE(2020,1,1),BX9,-BX9))</f>
        <v>-</v>
      </c>
      <c r="BY173" s="52" t="str" cm="1">
        <f t="array" ref="BY173">IF(OR(BY9="",BY9="NO Q",BY9="-"),"-",INDEX(Shipping!$U$3:$V$88,_xlfn.XMATCH(BY$2,IF(Shipping!$D$3:$D$88="GC",Shipping!$A$3:$A$88),0),_xlfn.XMATCH($V$167,Shipping!$U$2:$V$2))/_xlfn.IFS($U$167=Shipping!$R95,Shipping!$R$95,$U$167=Shipping!$S$92,Shipping!$S98,$U$167=Shipping!$T$92,Shipping!$T98)+IF(BY9&lt;DATE(2020,1,1),BY9,-BY9))</f>
        <v>-</v>
      </c>
      <c r="BZ173" s="52" t="str" cm="1">
        <f t="array" ref="BZ173">IF(OR(BZ9="",BZ9="NO Q",BZ9="-"),"-",INDEX(Shipping!$U$3:$V$88,_xlfn.XMATCH(BZ$2,IF(Shipping!$D$3:$D$88="GC",Shipping!$A$3:$A$88),0),_xlfn.XMATCH($V$167,Shipping!$U$2:$V$2))/_xlfn.IFS($U$167=Shipping!$R95,Shipping!$R$95,$U$167=Shipping!$S$92,Shipping!$S98,$U$167=Shipping!$T$92,Shipping!$T98)+IF(BZ9&lt;DATE(2020,1,1),BZ9,-BZ9))</f>
        <v>-</v>
      </c>
      <c r="CA173" s="52" t="str" cm="1">
        <f t="array" ref="CA173">IF(OR(CA9="",CA9="NO Q",CA9="-"),"-",INDEX(Shipping!$U$3:$V$88,_xlfn.XMATCH(CA$2,IF(Shipping!$D$3:$D$88="GC",Shipping!$A$3:$A$88),0),_xlfn.XMATCH($V$167,Shipping!$U$2:$V$2))/_xlfn.IFS($U$167=Shipping!$R95,Shipping!$R$95,$U$167=Shipping!$S$92,Shipping!$S98,$U$167=Shipping!$T$92,Shipping!$T98)+IF(CA9&lt;DATE(2020,1,1),CA9,-CA9))</f>
        <v>-</v>
      </c>
      <c r="CB173" s="52" t="str" cm="1">
        <f t="array" ref="CB173">IF(OR(CB9="",CB9="NO Q",CB9="-"),"-",INDEX(Shipping!$U$3:$V$88,_xlfn.XMATCH(CB$2,IF(Shipping!$D$3:$D$88="GC",Shipping!$A$3:$A$88),0),_xlfn.XMATCH($V$167,Shipping!$U$2:$V$2))/_xlfn.IFS($U$167=Shipping!$R95,Shipping!$R$95,$U$167=Shipping!$S$92,Shipping!$S98,$U$167=Shipping!$T$92,Shipping!$T98)+IF(CB9&lt;DATE(2020,1,1),CB9,-CB9))</f>
        <v>-</v>
      </c>
      <c r="CC173" s="52" t="str" cm="1">
        <f t="array" ref="CC173">IF(OR(CC9="",CC9="NO Q",CC9="-"),"-",INDEX(Shipping!$U$3:$V$88,_xlfn.XMATCH(CC$2,IF(Shipping!$D$3:$D$88="GC",Shipping!$A$3:$A$88),0),_xlfn.XMATCH($V$167,Shipping!$U$2:$V$2))/_xlfn.IFS($U$167=Shipping!$R95,Shipping!$R$95,$U$167=Shipping!$S$92,Shipping!$S98,$U$167=Shipping!$T$92,Shipping!$T98)+IF(CC9&lt;DATE(2020,1,1),CC9,-CC9))</f>
        <v>-</v>
      </c>
      <c r="CD173" s="52" t="str" cm="1">
        <f t="array" ref="CD173">IF(OR(CD9="",CD9="NO Q",CD9="-"),"-",INDEX(Shipping!$U$3:$V$88,_xlfn.XMATCH(CD$2,IF(Shipping!$D$3:$D$88="GC",Shipping!$A$3:$A$88),0),_xlfn.XMATCH($V$167,Shipping!$U$2:$V$2))/_xlfn.IFS($U$167=Shipping!$R95,Shipping!$R$95,$U$167=Shipping!$S$92,Shipping!$S98,$U$167=Shipping!$T$92,Shipping!$T98)+IF(CD9&lt;DATE(2020,1,1),CD9,-CD9))</f>
        <v>-</v>
      </c>
      <c r="CE173" s="52" t="str" cm="1">
        <f t="array" ref="CE173">IF(OR(CE9="",CE9="NO Q",CE9="-"),"-",INDEX(Shipping!$U$3:$V$88,_xlfn.XMATCH(CE$2,IF(Shipping!$D$3:$D$88="GC",Shipping!$A$3:$A$88),0),_xlfn.XMATCH($V$167,Shipping!$U$2:$V$2))/_xlfn.IFS($U$167=Shipping!$R95,Shipping!$R$95,$U$167=Shipping!$S$92,Shipping!$S98,$U$167=Shipping!$T$92,Shipping!$T98)+IF(CE9&lt;DATE(2020,1,1),CE9,-CE9))</f>
        <v>-</v>
      </c>
      <c r="CF173" s="52" t="str" cm="1">
        <f t="array" ref="CF173">IF(OR(CF9="",CF9="NO Q",CF9="-"),"-",INDEX(Shipping!$U$3:$V$88,_xlfn.XMATCH(CF$2,IF(Shipping!$D$3:$D$88="GC",Shipping!$A$3:$A$88),0),_xlfn.XMATCH($V$167,Shipping!$U$2:$V$2))/_xlfn.IFS($U$167=Shipping!$R95,Shipping!$R$95,$U$167=Shipping!$S$92,Shipping!$S98,$U$167=Shipping!$T$92,Shipping!$T98)+IF(CF9&lt;DATE(2020,1,1),CF9,-CF9))</f>
        <v>-</v>
      </c>
      <c r="CG173" s="52" t="str" cm="1">
        <f t="array" ref="CG173">IF(OR(CG9="",CG9="NO Q",CG9="-"),"-",INDEX(Shipping!$U$3:$V$88,_xlfn.XMATCH(CG$2,IF(Shipping!$D$3:$D$88="GC",Shipping!$A$3:$A$88),0),_xlfn.XMATCH($V$167,Shipping!$U$2:$V$2))/_xlfn.IFS($U$167=Shipping!$R95,Shipping!$R$95,$U$167=Shipping!$S$92,Shipping!$S98,$U$167=Shipping!$T$92,Shipping!$T98)+IF(CG9&lt;DATE(2020,1,1),CG9,-CG9))</f>
        <v>-</v>
      </c>
      <c r="CH173" s="52" t="str" cm="1">
        <f t="array" ref="CH173">IF(OR(CH9="",CH9="NO Q",CH9="-"),"-",INDEX(Shipping!$U$3:$V$88,_xlfn.XMATCH(CH$2,IF(Shipping!$D$3:$D$88="GC",Shipping!$A$3:$A$88),0),_xlfn.XMATCH($V$167,Shipping!$U$2:$V$2))/_xlfn.IFS($U$167=Shipping!$R95,Shipping!$R$95,$U$167=Shipping!$S$92,Shipping!$S98,$U$167=Shipping!$T$92,Shipping!$T98)+IF(CH9&lt;DATE(2020,1,1),CH9,-CH9))</f>
        <v>-</v>
      </c>
      <c r="CI173" s="52" t="str" cm="1">
        <f t="array" ref="CI173">IF(OR(CI9="",CI9="NO Q",CI9="-"),"-",INDEX(Shipping!$U$3:$V$88,_xlfn.XMATCH(CI$2,IF(Shipping!$D$3:$D$88="GC",Shipping!$A$3:$A$88),0),_xlfn.XMATCH($V$167,Shipping!$U$2:$V$2))/_xlfn.IFS($U$167=Shipping!$R95,Shipping!$R$95,$U$167=Shipping!$S$92,Shipping!$S98,$U$167=Shipping!$T$92,Shipping!$T98)+IF(CI9&lt;DATE(2020,1,1),CI9,-CI9))</f>
        <v>-</v>
      </c>
      <c r="CJ173" s="52" t="str" cm="1">
        <f t="array" ref="CJ173">IF(OR(CJ9="",CJ9="NO Q",CJ9="-"),"-",INDEX(Shipping!$U$3:$V$88,_xlfn.XMATCH(CJ$2,IF(Shipping!$D$3:$D$88="GC",Shipping!$A$3:$A$88),0),_xlfn.XMATCH($V$167,Shipping!$U$2:$V$2))/_xlfn.IFS($U$167=Shipping!$R95,Shipping!$R$95,$U$167=Shipping!$S$92,Shipping!$S98,$U$167=Shipping!$T$92,Shipping!$T98)+IF(CJ9&lt;DATE(2020,1,1),CJ9,-CJ9))</f>
        <v>-</v>
      </c>
      <c r="CK173" s="52" t="str" cm="1">
        <f t="array" ref="CK173">IF(OR(CK9="",CK9="NO Q",CK9="-"),"-",INDEX(Shipping!$U$3:$V$88,_xlfn.XMATCH(CK$2,IF(Shipping!$D$3:$D$88="GC",Shipping!$A$3:$A$88),0),_xlfn.XMATCH($V$167,Shipping!$U$2:$V$2))/_xlfn.IFS($U$167=Shipping!$R95,Shipping!$R$95,$U$167=Shipping!$S$92,Shipping!$S98,$U$167=Shipping!$T$92,Shipping!$T98)+IF(CK9&lt;DATE(2020,1,1),CK9,-CK9))</f>
        <v>-</v>
      </c>
      <c r="CL173" s="52" t="str" cm="1">
        <f t="array" ref="CL173">IF(OR(CL9="",CL9="NO Q",CL9="-"),"-",INDEX(Shipping!$U$3:$V$88,_xlfn.XMATCH(CL$2,IF(Shipping!$D$3:$D$88="GC",Shipping!$A$3:$A$88),0),_xlfn.XMATCH($V$167,Shipping!$U$2:$V$2))/_xlfn.IFS($U$167=Shipping!$R95,Shipping!$R$95,$U$167=Shipping!$S$92,Shipping!$S98,$U$167=Shipping!$T$92,Shipping!$T98)+IF(CL9&lt;DATE(2020,1,1),CL9,-CL9))</f>
        <v>-</v>
      </c>
      <c r="CM173" s="52" t="str" cm="1">
        <f t="array" ref="CM173">IF(OR(CM9="",CM9="NO Q",CM9="-"),"-",INDEX(Shipping!$U$3:$V$88,_xlfn.XMATCH(CM$2,IF(Shipping!$D$3:$D$88="GC",Shipping!$A$3:$A$88),0),_xlfn.XMATCH($V$167,Shipping!$U$2:$V$2))/_xlfn.IFS($U$167=Shipping!$R95,Shipping!$R$95,$U$167=Shipping!$S$92,Shipping!$S98,$U$167=Shipping!$T$92,Shipping!$T98)+IF(CM9&lt;DATE(2020,1,1),CM9,-CM9))</f>
        <v>-</v>
      </c>
    </row>
    <row r="174" spans="2:91">
      <c r="B174" s="47" t="s">
        <v>280</v>
      </c>
      <c r="C174" s="1" t="str" cm="1">
        <f t="array" ref="C174">INDEX(W$2:CM$2,1,_xlfn.XMATCH(D174,$W174:$CM174))</f>
        <v>PSI MOLDED PLASTICS</v>
      </c>
      <c r="D174" s="81">
        <f t="shared" si="139"/>
        <v>0.94443023999999998</v>
      </c>
      <c r="W174" s="52" t="str" cm="1">
        <f t="array" ref="W174">IF(OR(W10="",W10="NO Q",W10="-"),"-",INDEX(Shipping!$U$3:$V$88,_xlfn.XMATCH(W$2,IF(Shipping!$D$3:$D$88="GC",Shipping!$A$3:$A$88),0),_xlfn.XMATCH($V$167,Shipping!$U$2:$V$2))/_xlfn.IFS($U$167=Shipping!$R96,Shipping!$R$95,$U$167=Shipping!$S$92,Shipping!$S99,$U$167=Shipping!$T$92,Shipping!$T99)+IF(W10&lt;DATE(2020,1,1),W10,-W10))</f>
        <v>-</v>
      </c>
      <c r="X174" s="52" t="str" cm="1">
        <f t="array" ref="X174">IF(OR(X10="",X10="NO Q",X10="-"),"-",INDEX(Shipping!$U$3:$V$88,_xlfn.XMATCH(X$2,IF(Shipping!$D$3:$D$88="GC",Shipping!$A$3:$A$88),0),_xlfn.XMATCH($V$167,Shipping!$U$2:$V$2))/_xlfn.IFS($U$167=Shipping!$R96,Shipping!$R$95,$U$167=Shipping!$S$92,Shipping!$S99,$U$167=Shipping!$T$92,Shipping!$T99)+IF(X10&lt;DATE(2020,1,1),X10,-X10))</f>
        <v>-</v>
      </c>
      <c r="Y174" s="52" t="str" cm="1">
        <f t="array" ref="Y174">IF(OR(Y10="",Y10="NO Q",Y10="-"),"-",INDEX(Shipping!$U$3:$V$88,_xlfn.XMATCH(Y$2,IF(Shipping!$D$3:$D$88="GC",Shipping!$A$3:$A$88),0),_xlfn.XMATCH($V$167,Shipping!$U$2:$V$2))/_xlfn.IFS($U$167=Shipping!$R96,Shipping!$R$95,$U$167=Shipping!$S$92,Shipping!$S99,$U$167=Shipping!$T$92,Shipping!$T99)+IF(Y10&lt;DATE(2020,1,1),Y10,-Y10))</f>
        <v>-</v>
      </c>
      <c r="Z174" s="52" t="str" cm="1">
        <f t="array" ref="Z174">IF(OR(Z10="",Z10="NO Q",Z10="-"),"-",INDEX(Shipping!$U$3:$V$88,_xlfn.XMATCH(Z$2,IF(Shipping!$D$3:$D$88="GC",Shipping!$A$3:$A$88),0),_xlfn.XMATCH($V$167,Shipping!$U$2:$V$2))/_xlfn.IFS($U$167=Shipping!$R96,Shipping!$R$95,$U$167=Shipping!$S$92,Shipping!$S99,$U$167=Shipping!$T$92,Shipping!$T99)+IF(Z10&lt;DATE(2020,1,1),Z10,-Z10))</f>
        <v>-</v>
      </c>
      <c r="AA174" s="52" t="str" cm="1">
        <f t="array" ref="AA174">IF(OR(AA10="",AA10="NO Q",AA10="-"),"-",INDEX(Shipping!$U$3:$V$88,_xlfn.XMATCH(AA$2,IF(Shipping!$D$3:$D$88="GC",Shipping!$A$3:$A$88),0),_xlfn.XMATCH($V$167,Shipping!$U$2:$V$2))/_xlfn.IFS($U$167=Shipping!$R96,Shipping!$R$95,$U$167=Shipping!$S$92,Shipping!$S99,$U$167=Shipping!$T$92,Shipping!$T99)+IF(AA10&lt;DATE(2020,1,1),AA10,-AA10))</f>
        <v>-</v>
      </c>
      <c r="AB174" s="52" t="str" cm="1">
        <f t="array" ref="AB174">IF(OR(AB10="",AB10="NO Q",AB10="-"),"-",INDEX(Shipping!$U$3:$V$88,_xlfn.XMATCH(AB$2,IF(Shipping!$D$3:$D$88="GC",Shipping!$A$3:$A$88),0),_xlfn.XMATCH($V$167,Shipping!$U$2:$V$2))/_xlfn.IFS($U$167=Shipping!$R96,Shipping!$R$95,$U$167=Shipping!$S$92,Shipping!$S99,$U$167=Shipping!$T$92,Shipping!$T99)+IF(AB10&lt;DATE(2020,1,1),AB10,-AB10))</f>
        <v>-</v>
      </c>
      <c r="AC174" s="52" t="str" cm="1">
        <f t="array" ref="AC174">IF(OR(AC10="",AC10="NO Q",AC10="-"),"-",INDEX(Shipping!$U$3:$V$88,_xlfn.XMATCH(AC$2,IF(Shipping!$D$3:$D$88="GC",Shipping!$A$3:$A$88),0),_xlfn.XMATCH($V$167,Shipping!$U$2:$V$2))/_xlfn.IFS($U$167=Shipping!$R96,Shipping!$R$95,$U$167=Shipping!$S$92,Shipping!$S99,$U$167=Shipping!$T$92,Shipping!$T99)+IF(AC10&lt;DATE(2020,1,1),AC10,-AC10))</f>
        <v>-</v>
      </c>
      <c r="AD174" s="52" t="str" cm="1">
        <f t="array" ref="AD174">IF(OR(AD10="",AD10="NO Q",AD10="-"),"-",INDEX(Shipping!$U$3:$V$88,_xlfn.XMATCH(AD$2,IF(Shipping!$D$3:$D$88="GC",Shipping!$A$3:$A$88),0),_xlfn.XMATCH($V$167,Shipping!$U$2:$V$2))/_xlfn.IFS($U$167=Shipping!$R96,Shipping!$R$95,$U$167=Shipping!$S$92,Shipping!$S99,$U$167=Shipping!$T$92,Shipping!$T99)+IF(AD10&lt;DATE(2020,1,1),AD10,-AD10))</f>
        <v>-</v>
      </c>
      <c r="AE174" s="52" t="str" cm="1">
        <f t="array" ref="AE174">IF(OR(AE10="",AE10="NO Q",AE10="-"),"-",INDEX(Shipping!$U$3:$V$88,_xlfn.XMATCH(AE$2,IF(Shipping!$D$3:$D$88="GC",Shipping!$A$3:$A$88),0),_xlfn.XMATCH($V$167,Shipping!$U$2:$V$2))/_xlfn.IFS($U$167=Shipping!$R96,Shipping!$R$95,$U$167=Shipping!$S$92,Shipping!$S99,$U$167=Shipping!$T$92,Shipping!$T99)+IF(AE10&lt;DATE(2020,1,1),AE10,-AE10))</f>
        <v>-</v>
      </c>
      <c r="AF174" s="52" t="str" cm="1">
        <f t="array" ref="AF174">IF(OR(AF10="",AF10="NO Q",AF10="-"),"-",INDEX(Shipping!$U$3:$V$88,_xlfn.XMATCH(AF$2,IF(Shipping!$D$3:$D$88="GC",Shipping!$A$3:$A$88),0),_xlfn.XMATCH($V$167,Shipping!$U$2:$V$2))/_xlfn.IFS($U$167=Shipping!$R96,Shipping!$R$95,$U$167=Shipping!$S$92,Shipping!$S99,$U$167=Shipping!$T$92,Shipping!$T99)+IF(AF10&lt;DATE(2020,1,1),AF10,-AF10))</f>
        <v>-</v>
      </c>
      <c r="AG174" s="52" t="str" cm="1">
        <f t="array" ref="AG174">IF(OR(AG10="",AG10="NO Q",AG10="-"),"-",INDEX(Shipping!$U$3:$V$88,_xlfn.XMATCH(AG$2,IF(Shipping!$D$3:$D$88="GC",Shipping!$A$3:$A$88),0),_xlfn.XMATCH($V$167,Shipping!$U$2:$V$2))/_xlfn.IFS($U$167=Shipping!$R96,Shipping!$R$95,$U$167=Shipping!$S$92,Shipping!$S99,$U$167=Shipping!$T$92,Shipping!$T99)+IF(AG10&lt;DATE(2020,1,1),AG10,-AG10))</f>
        <v>-</v>
      </c>
      <c r="AH174" s="52" t="str" cm="1">
        <f t="array" ref="AH174">IF(OR(AH10="",AH10="NO Q",AH10="-"),"-",INDEX(Shipping!$U$3:$V$88,_xlfn.XMATCH(AH$2,IF(Shipping!$D$3:$D$88="GC",Shipping!$A$3:$A$88),0),_xlfn.XMATCH($V$167,Shipping!$U$2:$V$2))/_xlfn.IFS($U$167=Shipping!$R96,Shipping!$R$95,$U$167=Shipping!$S$92,Shipping!$S99,$U$167=Shipping!$T$92,Shipping!$T99)+IF(AH10&lt;DATE(2020,1,1),AH10,-AH10))</f>
        <v>-</v>
      </c>
      <c r="AI174" s="52" t="str" cm="1">
        <f t="array" ref="AI174">IF(OR(AI10="",AI10="NO Q",AI10="-"),"-",INDEX(Shipping!$U$3:$V$88,_xlfn.XMATCH(AI$2,IF(Shipping!$D$3:$D$88="GC",Shipping!$A$3:$A$88),0),_xlfn.XMATCH($V$167,Shipping!$U$2:$V$2))/_xlfn.IFS($U$167=Shipping!$R96,Shipping!$R$95,$U$167=Shipping!$S$92,Shipping!$S99,$U$167=Shipping!$T$92,Shipping!$T99)+IF(AI10&lt;DATE(2020,1,1),AI10,-AI10))</f>
        <v>-</v>
      </c>
      <c r="AJ174" s="52" t="str" cm="1">
        <f t="array" ref="AJ174">IF(OR(AJ10="",AJ10="NO Q",AJ10="-"),"-",INDEX(Shipping!$U$3:$V$88,_xlfn.XMATCH(AJ$2,IF(Shipping!$D$3:$D$88="GC",Shipping!$A$3:$A$88),0),_xlfn.XMATCH($V$167,Shipping!$U$2:$V$2))/_xlfn.IFS($U$167=Shipping!$R96,Shipping!$R$95,$U$167=Shipping!$S$92,Shipping!$S99,$U$167=Shipping!$T$92,Shipping!$T99)+IF(AJ10&lt;DATE(2020,1,1),AJ10,-AJ10))</f>
        <v>-</v>
      </c>
      <c r="AK174" s="52" t="str" cm="1">
        <f t="array" ref="AK174">IF(OR(AK10="",AK10="NO Q",AK10="-"),"-",INDEX(Shipping!$U$3:$V$88,_xlfn.XMATCH(AK$2,IF(Shipping!$D$3:$D$88="GC",Shipping!$A$3:$A$88),0),_xlfn.XMATCH($V$167,Shipping!$U$2:$V$2))/_xlfn.IFS($U$167=Shipping!$R96,Shipping!$R$95,$U$167=Shipping!$S$92,Shipping!$S99,$U$167=Shipping!$T$92,Shipping!$T99)+IF(AK10&lt;DATE(2020,1,1),AK10,-AK10))</f>
        <v>-</v>
      </c>
      <c r="AL174" s="52" t="str" cm="1">
        <f t="array" ref="AL174">IF(OR(AL10="",AL10="NO Q",AL10="-"),"-",INDEX(Shipping!$U$3:$V$88,_xlfn.XMATCH(AL$2,IF(Shipping!$D$3:$D$88="GC",Shipping!$A$3:$A$88),0),_xlfn.XMATCH($V$167,Shipping!$U$2:$V$2))/_xlfn.IFS($U$167=Shipping!$R96,Shipping!$R$95,$U$167=Shipping!$S$92,Shipping!$S99,$U$167=Shipping!$T$92,Shipping!$T99)+IF(AL10&lt;DATE(2020,1,1),AL10,-AL10))</f>
        <v>-</v>
      </c>
      <c r="AM174" s="52" t="str" cm="1">
        <f t="array" ref="AM174">IF(OR(AM10="",AM10="NO Q",AM10="-"),"-",INDEX(Shipping!$U$3:$V$88,_xlfn.XMATCH(AM$2,IF(Shipping!$D$3:$D$88="GC",Shipping!$A$3:$A$88),0),_xlfn.XMATCH($V$167,Shipping!$U$2:$V$2))/_xlfn.IFS($U$167=Shipping!$R96,Shipping!$R$95,$U$167=Shipping!$S$92,Shipping!$S99,$U$167=Shipping!$T$92,Shipping!$T99)+IF(AM10&lt;DATE(2020,1,1),AM10,-AM10))</f>
        <v>-</v>
      </c>
      <c r="AN174" s="52" t="str" cm="1">
        <f t="array" ref="AN174">IF(OR(AN10="",AN10="NO Q",AN10="-"),"-",INDEX(Shipping!$U$3:$V$88,_xlfn.XMATCH(AN$2,IF(Shipping!$D$3:$D$88="GC",Shipping!$A$3:$A$88),0),_xlfn.XMATCH($V$167,Shipping!$U$2:$V$2))/_xlfn.IFS($U$167=Shipping!$R96,Shipping!$R$95,$U$167=Shipping!$S$92,Shipping!$S99,$U$167=Shipping!$T$92,Shipping!$T99)+IF(AN10&lt;DATE(2020,1,1),AN10,-AN10))</f>
        <v>-</v>
      </c>
      <c r="AO174" s="52" cm="1">
        <f t="array" ref="AO174">IF(OR(AO10="",AO10="NO Q",AO10="-"),"-",INDEX(Shipping!$U$3:$V$88,_xlfn.XMATCH(AO$2,IF(Shipping!$D$3:$D$88="GC",Shipping!$A$3:$A$88),0),_xlfn.XMATCH($V$167,Shipping!$U$2:$V$2))/_xlfn.IFS($U$167=Shipping!$R96,Shipping!$R$95,$U$167=Shipping!$S$92,Shipping!$S99,$U$167=Shipping!$T$92,Shipping!$T99)+IF(AO10&lt;DATE(2020,1,1),AO10,-AO10))</f>
        <v>-44045.973222979555</v>
      </c>
      <c r="AP174" s="52" t="str" cm="1">
        <f t="array" ref="AP174">IF(OR(AP10="",AP10="NO Q",AP10="-"),"-",INDEX(Shipping!$U$3:$V$88,_xlfn.XMATCH(AP$2,IF(Shipping!$D$3:$D$88="GC",Shipping!$A$3:$A$88),0),_xlfn.XMATCH($V$167,Shipping!$U$2:$V$2))/_xlfn.IFS($U$167=Shipping!$R96,Shipping!$R$95,$U$167=Shipping!$S$92,Shipping!$S99,$U$167=Shipping!$T$92,Shipping!$T99)+IF(AP10&lt;DATE(2020,1,1),AP10,-AP10))</f>
        <v>-</v>
      </c>
      <c r="AQ174" s="52" t="str" cm="1">
        <f t="array" ref="AQ174">IF(OR(AQ10="",AQ10="NO Q",AQ10="-"),"-",INDEX(Shipping!$U$3:$V$88,_xlfn.XMATCH(AQ$2,IF(Shipping!$D$3:$D$88="GC",Shipping!$A$3:$A$88),0),_xlfn.XMATCH($V$167,Shipping!$U$2:$V$2))/_xlfn.IFS($U$167=Shipping!$R96,Shipping!$R$95,$U$167=Shipping!$S$92,Shipping!$S99,$U$167=Shipping!$T$92,Shipping!$T99)+IF(AQ10&lt;DATE(2020,1,1),AQ10,-AQ10))</f>
        <v>-</v>
      </c>
      <c r="AR174" s="52" t="str" cm="1">
        <f t="array" ref="AR174">IF(OR(AR10="",AR10="NO Q",AR10="-"),"-",INDEX(Shipping!$U$3:$V$88,_xlfn.XMATCH(AR$2,IF(Shipping!$D$3:$D$88="GC",Shipping!$A$3:$A$88),0),_xlfn.XMATCH($V$167,Shipping!$U$2:$V$2))/_xlfn.IFS($U$167=Shipping!$R96,Shipping!$R$95,$U$167=Shipping!$S$92,Shipping!$S99,$U$167=Shipping!$T$92,Shipping!$T99)+IF(AR10&lt;DATE(2020,1,1),AR10,-AR10))</f>
        <v>-</v>
      </c>
      <c r="AS174" s="52" t="str" cm="1">
        <f t="array" ref="AS174">IF(OR(AS10="",AS10="NO Q",AS10="-"),"-",INDEX(Shipping!$U$3:$V$88,_xlfn.XMATCH(AS$2,IF(Shipping!$D$3:$D$88="GC",Shipping!$A$3:$A$88),0),_xlfn.XMATCH($V$167,Shipping!$U$2:$V$2))/_xlfn.IFS($U$167=Shipping!$R96,Shipping!$R$95,$U$167=Shipping!$S$92,Shipping!$S99,$U$167=Shipping!$T$92,Shipping!$T99)+IF(AS10&lt;DATE(2020,1,1),AS10,-AS10))</f>
        <v>-</v>
      </c>
      <c r="AT174" s="52" t="str" cm="1">
        <f t="array" ref="AT174">IF(OR(AT10="",AT10="NO Q",AT10="-"),"-",INDEX(Shipping!$U$3:$V$88,_xlfn.XMATCH(AT$2,IF(Shipping!$D$3:$D$88="GC",Shipping!$A$3:$A$88),0),_xlfn.XMATCH($V$167,Shipping!$U$2:$V$2))/_xlfn.IFS($U$167=Shipping!$R96,Shipping!$R$95,$U$167=Shipping!$S$92,Shipping!$S99,$U$167=Shipping!$T$92,Shipping!$T99)+IF(AT10&lt;DATE(2020,1,1),AT10,-AT10))</f>
        <v>-</v>
      </c>
      <c r="AU174" s="52" t="str" cm="1">
        <f t="array" ref="AU174">IF(OR(AU10="",AU10="NO Q",AU10="-"),"-",INDEX(Shipping!$U$3:$V$88,_xlfn.XMATCH(AU$2,IF(Shipping!$D$3:$D$88="GC",Shipping!$A$3:$A$88),0),_xlfn.XMATCH($V$167,Shipping!$U$2:$V$2))/_xlfn.IFS($U$167=Shipping!$R96,Shipping!$R$95,$U$167=Shipping!$S$92,Shipping!$S99,$U$167=Shipping!$T$92,Shipping!$T99)+IF(AU10&lt;DATE(2020,1,1),AU10,-AU10))</f>
        <v>-</v>
      </c>
      <c r="AV174" s="52" t="str" cm="1">
        <f t="array" ref="AV174">IF(OR(AV10="",AV10="NO Q",AV10="-"),"-",INDEX(Shipping!$U$3:$V$88,_xlfn.XMATCH(AV$2,IF(Shipping!$D$3:$D$88="GC",Shipping!$A$3:$A$88),0),_xlfn.XMATCH($V$167,Shipping!$U$2:$V$2))/_xlfn.IFS($U$167=Shipping!$R96,Shipping!$R$95,$U$167=Shipping!$S$92,Shipping!$S99,$U$167=Shipping!$T$92,Shipping!$T99)+IF(AV10&lt;DATE(2020,1,1),AV10,-AV10))</f>
        <v>-</v>
      </c>
      <c r="AW174" s="52" t="str" cm="1">
        <f t="array" ref="AW174">IF(OR(AW10="",AW10="NO Q",AW10="-"),"-",INDEX(Shipping!$U$3:$V$88,_xlfn.XMATCH(AW$2,IF(Shipping!$D$3:$D$88="GC",Shipping!$A$3:$A$88),0),_xlfn.XMATCH($V$167,Shipping!$U$2:$V$2))/_xlfn.IFS($U$167=Shipping!$R96,Shipping!$R$95,$U$167=Shipping!$S$92,Shipping!$S99,$U$167=Shipping!$T$92,Shipping!$T99)+IF(AW10&lt;DATE(2020,1,1),AW10,-AW10))</f>
        <v>-</v>
      </c>
      <c r="AX174" s="52" t="str" cm="1">
        <f t="array" ref="AX174">IF(OR(AX10="",AX10="NO Q",AX10="-"),"-",INDEX(Shipping!$U$3:$V$88,_xlfn.XMATCH(AX$2,IF(Shipping!$D$3:$D$88="GC",Shipping!$A$3:$A$88),0),_xlfn.XMATCH($V$167,Shipping!$U$2:$V$2))/_xlfn.IFS($U$167=Shipping!$R96,Shipping!$R$95,$U$167=Shipping!$S$92,Shipping!$S99,$U$167=Shipping!$T$92,Shipping!$T99)+IF(AX10&lt;DATE(2020,1,1),AX10,-AX10))</f>
        <v>-</v>
      </c>
      <c r="AY174" s="52" t="str" cm="1">
        <f t="array" ref="AY174">IF(OR(AY10="",AY10="NO Q",AY10="-"),"-",INDEX(Shipping!$U$3:$V$88,_xlfn.XMATCH(AY$2,IF(Shipping!$D$3:$D$88="GC",Shipping!$A$3:$A$88),0),_xlfn.XMATCH($V$167,Shipping!$U$2:$V$2))/_xlfn.IFS($U$167=Shipping!$R96,Shipping!$R$95,$U$167=Shipping!$S$92,Shipping!$S99,$U$167=Shipping!$T$92,Shipping!$T99)+IF(AY10&lt;DATE(2020,1,1),AY10,-AY10))</f>
        <v>-</v>
      </c>
      <c r="AZ174" s="52" t="str" cm="1">
        <f t="array" ref="AZ174">IF(OR(AZ10="",AZ10="NO Q",AZ10="-"),"-",INDEX(Shipping!$U$3:$V$88,_xlfn.XMATCH(AZ$2,IF(Shipping!$D$3:$D$88="GC",Shipping!$A$3:$A$88),0),_xlfn.XMATCH($V$167,Shipping!$U$2:$V$2))/_xlfn.IFS($U$167=Shipping!$R96,Shipping!$R$95,$U$167=Shipping!$S$92,Shipping!$S99,$U$167=Shipping!$T$92,Shipping!$T99)+IF(AZ10&lt;DATE(2020,1,1),AZ10,-AZ10))</f>
        <v>-</v>
      </c>
      <c r="BA174" s="52" t="str" cm="1">
        <f t="array" ref="BA174">IF(OR(BA10="",BA10="NO Q",BA10="-"),"-",INDEX(Shipping!$U$3:$V$88,_xlfn.XMATCH(BA$2,IF(Shipping!$D$3:$D$88="GC",Shipping!$A$3:$A$88),0),_xlfn.XMATCH($V$167,Shipping!$U$2:$V$2))/_xlfn.IFS($U$167=Shipping!$R96,Shipping!$R$95,$U$167=Shipping!$S$92,Shipping!$S99,$U$167=Shipping!$T$92,Shipping!$T99)+IF(BA10&lt;DATE(2020,1,1),BA10,-BA10))</f>
        <v>-</v>
      </c>
      <c r="BB174" s="52" t="str" cm="1">
        <f t="array" ref="BB174">IF(OR(BB10="",BB10="NO Q",BB10="-"),"-",INDEX(Shipping!$U$3:$V$88,_xlfn.XMATCH(BB$2,IF(Shipping!$D$3:$D$88="GC",Shipping!$A$3:$A$88),0),_xlfn.XMATCH($V$167,Shipping!$U$2:$V$2))/_xlfn.IFS($U$167=Shipping!$R96,Shipping!$R$95,$U$167=Shipping!$S$92,Shipping!$S99,$U$167=Shipping!$T$92,Shipping!$T99)+IF(BB10&lt;DATE(2020,1,1),BB10,-BB10))</f>
        <v>-</v>
      </c>
      <c r="BC174" s="52" t="str" cm="1">
        <f t="array" ref="BC174">IF(OR(BC10="",BC10="NO Q",BC10="-"),"-",INDEX(Shipping!$U$3:$V$88,_xlfn.XMATCH(BC$2,IF(Shipping!$D$3:$D$88="GC",Shipping!$A$3:$A$88),0),_xlfn.XMATCH($V$167,Shipping!$U$2:$V$2))/_xlfn.IFS($U$167=Shipping!$R96,Shipping!$R$95,$U$167=Shipping!$S$92,Shipping!$S99,$U$167=Shipping!$T$92,Shipping!$T99)+IF(BC10&lt;DATE(2020,1,1),BC10,-BC10))</f>
        <v>-</v>
      </c>
      <c r="BD174" s="52" t="str" cm="1">
        <f t="array" ref="BD174">IF(OR(BD10="",BD10="NO Q",BD10="-"),"-",INDEX(Shipping!$U$3:$V$88,_xlfn.XMATCH(BD$2,IF(Shipping!$D$3:$D$88="GC",Shipping!$A$3:$A$88),0),_xlfn.XMATCH($V$167,Shipping!$U$2:$V$2))/_xlfn.IFS($U$167=Shipping!$R96,Shipping!$R$95,$U$167=Shipping!$S$92,Shipping!$S99,$U$167=Shipping!$T$92,Shipping!$T99)+IF(BD10&lt;DATE(2020,1,1),BD10,-BD10))</f>
        <v>-</v>
      </c>
      <c r="BE174" s="52" t="str" cm="1">
        <f t="array" ref="BE174">IF(OR(BE10="",BE10="NO Q",BE10="-"),"-",INDEX(Shipping!$U$3:$V$88,_xlfn.XMATCH(BE$2,IF(Shipping!$D$3:$D$88="GC",Shipping!$A$3:$A$88),0),_xlfn.XMATCH($V$167,Shipping!$U$2:$V$2))/_xlfn.IFS($U$167=Shipping!$R96,Shipping!$R$95,$U$167=Shipping!$S$92,Shipping!$S99,$U$167=Shipping!$T$92,Shipping!$T99)+IF(BE10&lt;DATE(2020,1,1),BE10,-BE10))</f>
        <v>-</v>
      </c>
      <c r="BF174" s="52" t="str" cm="1">
        <f t="array" ref="BF174">IF(OR(BF10="",BF10="NO Q",BF10="-"),"-",INDEX(Shipping!$U$3:$V$88,_xlfn.XMATCH(BF$2,IF(Shipping!$D$3:$D$88="GC",Shipping!$A$3:$A$88),0),_xlfn.XMATCH($V$167,Shipping!$U$2:$V$2))/_xlfn.IFS($U$167=Shipping!$R96,Shipping!$R$95,$U$167=Shipping!$S$92,Shipping!$S99,$U$167=Shipping!$T$92,Shipping!$T99)+IF(BF10&lt;DATE(2020,1,1),BF10,-BF10))</f>
        <v>-</v>
      </c>
      <c r="BG174" s="52" t="str" cm="1">
        <f t="array" ref="BG174">IF(OR(BG10="",BG10="NO Q",BG10="-"),"-",INDEX(Shipping!$U$3:$V$88,_xlfn.XMATCH(BG$2,IF(Shipping!$D$3:$D$88="GC",Shipping!$A$3:$A$88),0),_xlfn.XMATCH($V$167,Shipping!$U$2:$V$2))/_xlfn.IFS($U$167=Shipping!$R96,Shipping!$R$95,$U$167=Shipping!$S$92,Shipping!$S99,$U$167=Shipping!$T$92,Shipping!$T99)+IF(BG10&lt;DATE(2020,1,1),BG10,-BG10))</f>
        <v>-</v>
      </c>
      <c r="BH174" s="52" t="str" cm="1">
        <f t="array" ref="BH174">IF(OR(BH10="",BH10="NO Q",BH10="-"),"-",INDEX(Shipping!$U$3:$V$88,_xlfn.XMATCH(BH$2,IF(Shipping!$D$3:$D$88="GC",Shipping!$A$3:$A$88),0),_xlfn.XMATCH($V$167,Shipping!$U$2:$V$2))/_xlfn.IFS($U$167=Shipping!$R96,Shipping!$R$95,$U$167=Shipping!$S$92,Shipping!$S99,$U$167=Shipping!$T$92,Shipping!$T99)+IF(BH10&lt;DATE(2020,1,1),BH10,-BH10))</f>
        <v>-</v>
      </c>
      <c r="BI174" s="52" t="str" cm="1">
        <f t="array" ref="BI174">IF(OR(BI10="",BI10="NO Q",BI10="-"),"-",INDEX(Shipping!$U$3:$V$88,_xlfn.XMATCH(BI$2,IF(Shipping!$D$3:$D$88="GC",Shipping!$A$3:$A$88),0),_xlfn.XMATCH($V$167,Shipping!$U$2:$V$2))/_xlfn.IFS($U$167=Shipping!$R96,Shipping!$R$95,$U$167=Shipping!$S$92,Shipping!$S99,$U$167=Shipping!$T$92,Shipping!$T99)+IF(BI10&lt;DATE(2020,1,1),BI10,-BI10))</f>
        <v>-</v>
      </c>
      <c r="BJ174" s="52" t="str" cm="1">
        <f t="array" ref="BJ174">IF(OR(BJ10="",BJ10="NO Q",BJ10="-"),"-",INDEX(Shipping!$U$3:$V$88,_xlfn.XMATCH(BJ$2,IF(Shipping!$D$3:$D$88="GC",Shipping!$A$3:$A$88),0),_xlfn.XMATCH($V$167,Shipping!$U$2:$V$2))/_xlfn.IFS($U$167=Shipping!$R96,Shipping!$R$95,$U$167=Shipping!$S$92,Shipping!$S99,$U$167=Shipping!$T$92,Shipping!$T99)+IF(BJ10&lt;DATE(2020,1,1),BJ10,-BJ10))</f>
        <v>-</v>
      </c>
      <c r="BK174" s="52" cm="1">
        <f t="array" ref="BK174">IF(OR(BK10="",BK10="NO Q",BK10="-"),"-",INDEX(Shipping!$U$3:$V$88,_xlfn.XMATCH(BK$2,IF(Shipping!$D$3:$D$88="GC",Shipping!$A$3:$A$88),0),_xlfn.XMATCH($V$167,Shipping!$U$2:$V$2))/_xlfn.IFS($U$167=Shipping!$R96,Shipping!$R$95,$U$167=Shipping!$S$92,Shipping!$S99,$U$167=Shipping!$T$92,Shipping!$T99)+IF(BK10&lt;DATE(2020,1,1),BK10,-BK10))</f>
        <v>-44035.983812074002</v>
      </c>
      <c r="BL174" s="52" t="str" cm="1">
        <f t="array" ref="BL174">IF(OR(BL10="",BL10="NO Q",BL10="-"),"-",INDEX(Shipping!$U$3:$V$88,_xlfn.XMATCH(BL$2,IF(Shipping!$D$3:$D$88="GC",Shipping!$A$3:$A$88),0),_xlfn.XMATCH($V$167,Shipping!$U$2:$V$2))/_xlfn.IFS($U$167=Shipping!$R96,Shipping!$R$95,$U$167=Shipping!$S$92,Shipping!$S99,$U$167=Shipping!$T$92,Shipping!$T99)+IF(BL10&lt;DATE(2020,1,1),BL10,-BL10))</f>
        <v>-</v>
      </c>
      <c r="BM174" s="52" t="str" cm="1">
        <f t="array" ref="BM174">IF(OR(BM10="",BM10="NO Q",BM10="-"),"-",INDEX(Shipping!$U$3:$V$88,_xlfn.XMATCH(BM$2,IF(Shipping!$D$3:$D$88="GC",Shipping!$A$3:$A$88),0),_xlfn.XMATCH($V$167,Shipping!$U$2:$V$2))/_xlfn.IFS($U$167=Shipping!$R96,Shipping!$R$95,$U$167=Shipping!$S$92,Shipping!$S99,$U$167=Shipping!$T$92,Shipping!$T99)+IF(BM10&lt;DATE(2020,1,1),BM10,-BM10))</f>
        <v>-</v>
      </c>
      <c r="BN174" s="52" t="str" cm="1">
        <f t="array" ref="BN174">IF(OR(BN10="",BN10="NO Q",BN10="-"),"-",INDEX(Shipping!$U$3:$V$88,_xlfn.XMATCH(BN$2,IF(Shipping!$D$3:$D$88="GC",Shipping!$A$3:$A$88),0),_xlfn.XMATCH($V$167,Shipping!$U$2:$V$2))/_xlfn.IFS($U$167=Shipping!$R96,Shipping!$R$95,$U$167=Shipping!$S$92,Shipping!$S99,$U$167=Shipping!$T$92,Shipping!$T99)+IF(BN10&lt;DATE(2020,1,1),BN10,-BN10))</f>
        <v>-</v>
      </c>
      <c r="BO174" s="52" cm="1">
        <f t="array" ref="BO174">IF(OR(BO10="",BO10="NO Q",BO10="-"),"-",INDEX(Shipping!$U$3:$V$88,_xlfn.XMATCH(BO$2,IF(Shipping!$D$3:$D$88="GC",Shipping!$A$3:$A$88),0),_xlfn.XMATCH($V$167,Shipping!$U$2:$V$2))/_xlfn.IFS($U$167=Shipping!$R96,Shipping!$R$95,$U$167=Shipping!$S$92,Shipping!$S99,$U$167=Shipping!$T$92,Shipping!$T99)+IF(BO10&lt;DATE(2020,1,1),BO10,-BO10))</f>
        <v>0.94443023999999998</v>
      </c>
      <c r="BP174" s="52" t="str" cm="1">
        <f t="array" ref="BP174">IF(OR(BP10="",BP10="NO Q",BP10="-"),"-",INDEX(Shipping!$U$3:$V$88,_xlfn.XMATCH(BP$2,IF(Shipping!$D$3:$D$88="GC",Shipping!$A$3:$A$88),0),_xlfn.XMATCH($V$167,Shipping!$U$2:$V$2))/_xlfn.IFS($U$167=Shipping!$R96,Shipping!$R$95,$U$167=Shipping!$S$92,Shipping!$S99,$U$167=Shipping!$T$92,Shipping!$T99)+IF(BP10&lt;DATE(2020,1,1),BP10,-BP10))</f>
        <v>-</v>
      </c>
      <c r="BQ174" s="52" t="str" cm="1">
        <f t="array" ref="BQ174">IF(OR(BQ10="",BQ10="NO Q",BQ10="-"),"-",INDEX(Shipping!$U$3:$V$88,_xlfn.XMATCH(BQ$2,IF(Shipping!$D$3:$D$88="GC",Shipping!$A$3:$A$88),0),_xlfn.XMATCH($V$167,Shipping!$U$2:$V$2))/_xlfn.IFS($U$167=Shipping!$R96,Shipping!$R$95,$U$167=Shipping!$S$92,Shipping!$S99,$U$167=Shipping!$T$92,Shipping!$T99)+IF(BQ10&lt;DATE(2020,1,1),BQ10,-BQ10))</f>
        <v>-</v>
      </c>
      <c r="BR174" s="52" t="str" cm="1">
        <f t="array" ref="BR174">IF(OR(BR10="",BR10="NO Q",BR10="-"),"-",INDEX(Shipping!$U$3:$V$88,_xlfn.XMATCH(BR$2,IF(Shipping!$D$3:$D$88="GC",Shipping!$A$3:$A$88),0),_xlfn.XMATCH($V$167,Shipping!$U$2:$V$2))/_xlfn.IFS($U$167=Shipping!$R96,Shipping!$R$95,$U$167=Shipping!$S$92,Shipping!$S99,$U$167=Shipping!$T$92,Shipping!$T99)+IF(BR10&lt;DATE(2020,1,1),BR10,-BR10))</f>
        <v>-</v>
      </c>
      <c r="BS174" s="52" t="str" cm="1">
        <f t="array" ref="BS174">IF(OR(BS10="",BS10="NO Q",BS10="-"),"-",INDEX(Shipping!$U$3:$V$88,_xlfn.XMATCH(BS$2,IF(Shipping!$D$3:$D$88="GC",Shipping!$A$3:$A$88),0),_xlfn.XMATCH($V$167,Shipping!$U$2:$V$2))/_xlfn.IFS($U$167=Shipping!$R96,Shipping!$R$95,$U$167=Shipping!$S$92,Shipping!$S99,$U$167=Shipping!$T$92,Shipping!$T99)+IF(BS10&lt;DATE(2020,1,1),BS10,-BS10))</f>
        <v>-</v>
      </c>
      <c r="BT174" s="52" t="str" cm="1">
        <f t="array" ref="BT174">IF(OR(BT10="",BT10="NO Q",BT10="-"),"-",INDEX(Shipping!$U$3:$V$88,_xlfn.XMATCH(BT$2,IF(Shipping!$D$3:$D$88="GC",Shipping!$A$3:$A$88),0),_xlfn.XMATCH($V$167,Shipping!$U$2:$V$2))/_xlfn.IFS($U$167=Shipping!$R96,Shipping!$R$95,$U$167=Shipping!$S$92,Shipping!$S99,$U$167=Shipping!$T$92,Shipping!$T99)+IF(BT10&lt;DATE(2020,1,1),BT10,-BT10))</f>
        <v>-</v>
      </c>
      <c r="BU174" s="52" t="str" cm="1">
        <f t="array" ref="BU174">IF(OR(BU10="",BU10="NO Q",BU10="-"),"-",INDEX(Shipping!$U$3:$V$88,_xlfn.XMATCH(BU$2,IF(Shipping!$D$3:$D$88="GC",Shipping!$A$3:$A$88),0),_xlfn.XMATCH($V$167,Shipping!$U$2:$V$2))/_xlfn.IFS($U$167=Shipping!$R96,Shipping!$R$95,$U$167=Shipping!$S$92,Shipping!$S99,$U$167=Shipping!$T$92,Shipping!$T99)+IF(BU10&lt;DATE(2020,1,1),BU10,-BU10))</f>
        <v>-</v>
      </c>
      <c r="BV174" s="52" t="str" cm="1">
        <f t="array" ref="BV174">IF(OR(BV10="",BV10="NO Q",BV10="-"),"-",INDEX(Shipping!$U$3:$V$88,_xlfn.XMATCH(BV$2,IF(Shipping!$D$3:$D$88="GC",Shipping!$A$3:$A$88),0),_xlfn.XMATCH($V$167,Shipping!$U$2:$V$2))/_xlfn.IFS($U$167=Shipping!$R96,Shipping!$R$95,$U$167=Shipping!$S$92,Shipping!$S99,$U$167=Shipping!$T$92,Shipping!$T99)+IF(BV10&lt;DATE(2020,1,1),BV10,-BV10))</f>
        <v>-</v>
      </c>
      <c r="BW174" s="52" t="str" cm="1">
        <f t="array" ref="BW174">IF(OR(BW10="",BW10="NO Q",BW10="-"),"-",INDEX(Shipping!$U$3:$V$88,_xlfn.XMATCH(BW$2,IF(Shipping!$D$3:$D$88="GC",Shipping!$A$3:$A$88),0),_xlfn.XMATCH($V$167,Shipping!$U$2:$V$2))/_xlfn.IFS($U$167=Shipping!$R96,Shipping!$R$95,$U$167=Shipping!$S$92,Shipping!$S99,$U$167=Shipping!$T$92,Shipping!$T99)+IF(BW10&lt;DATE(2020,1,1),BW10,-BW10))</f>
        <v>-</v>
      </c>
      <c r="BX174" s="52" t="str" cm="1">
        <f t="array" ref="BX174">IF(OR(BX10="",BX10="NO Q",BX10="-"),"-",INDEX(Shipping!$U$3:$V$88,_xlfn.XMATCH(BX$2,IF(Shipping!$D$3:$D$88="GC",Shipping!$A$3:$A$88),0),_xlfn.XMATCH($V$167,Shipping!$U$2:$V$2))/_xlfn.IFS($U$167=Shipping!$R96,Shipping!$R$95,$U$167=Shipping!$S$92,Shipping!$S99,$U$167=Shipping!$T$92,Shipping!$T99)+IF(BX10&lt;DATE(2020,1,1),BX10,-BX10))</f>
        <v>-</v>
      </c>
      <c r="BY174" s="52" t="str" cm="1">
        <f t="array" ref="BY174">IF(OR(BY10="",BY10="NO Q",BY10="-"),"-",INDEX(Shipping!$U$3:$V$88,_xlfn.XMATCH(BY$2,IF(Shipping!$D$3:$D$88="GC",Shipping!$A$3:$A$88),0),_xlfn.XMATCH($V$167,Shipping!$U$2:$V$2))/_xlfn.IFS($U$167=Shipping!$R96,Shipping!$R$95,$U$167=Shipping!$S$92,Shipping!$S99,$U$167=Shipping!$T$92,Shipping!$T99)+IF(BY10&lt;DATE(2020,1,1),BY10,-BY10))</f>
        <v>-</v>
      </c>
      <c r="BZ174" s="52" t="str" cm="1">
        <f t="array" ref="BZ174">IF(OR(BZ10="",BZ10="NO Q",BZ10="-"),"-",INDEX(Shipping!$U$3:$V$88,_xlfn.XMATCH(BZ$2,IF(Shipping!$D$3:$D$88="GC",Shipping!$A$3:$A$88),0),_xlfn.XMATCH($V$167,Shipping!$U$2:$V$2))/_xlfn.IFS($U$167=Shipping!$R96,Shipping!$R$95,$U$167=Shipping!$S$92,Shipping!$S99,$U$167=Shipping!$T$92,Shipping!$T99)+IF(BZ10&lt;DATE(2020,1,1),BZ10,-BZ10))</f>
        <v>-</v>
      </c>
      <c r="CA174" s="52" t="str" cm="1">
        <f t="array" ref="CA174">IF(OR(CA10="",CA10="NO Q",CA10="-"),"-",INDEX(Shipping!$U$3:$V$88,_xlfn.XMATCH(CA$2,IF(Shipping!$D$3:$D$88="GC",Shipping!$A$3:$A$88),0),_xlfn.XMATCH($V$167,Shipping!$U$2:$V$2))/_xlfn.IFS($U$167=Shipping!$R96,Shipping!$R$95,$U$167=Shipping!$S$92,Shipping!$S99,$U$167=Shipping!$T$92,Shipping!$T99)+IF(CA10&lt;DATE(2020,1,1),CA10,-CA10))</f>
        <v>-</v>
      </c>
      <c r="CB174" s="52" t="str" cm="1">
        <f t="array" ref="CB174">IF(OR(CB10="",CB10="NO Q",CB10="-"),"-",INDEX(Shipping!$U$3:$V$88,_xlfn.XMATCH(CB$2,IF(Shipping!$D$3:$D$88="GC",Shipping!$A$3:$A$88),0),_xlfn.XMATCH($V$167,Shipping!$U$2:$V$2))/_xlfn.IFS($U$167=Shipping!$R96,Shipping!$R$95,$U$167=Shipping!$S$92,Shipping!$S99,$U$167=Shipping!$T$92,Shipping!$T99)+IF(CB10&lt;DATE(2020,1,1),CB10,-CB10))</f>
        <v>-</v>
      </c>
      <c r="CC174" s="52" t="str" cm="1">
        <f t="array" ref="CC174">IF(OR(CC10="",CC10="NO Q",CC10="-"),"-",INDEX(Shipping!$U$3:$V$88,_xlfn.XMATCH(CC$2,IF(Shipping!$D$3:$D$88="GC",Shipping!$A$3:$A$88),0),_xlfn.XMATCH($V$167,Shipping!$U$2:$V$2))/_xlfn.IFS($U$167=Shipping!$R96,Shipping!$R$95,$U$167=Shipping!$S$92,Shipping!$S99,$U$167=Shipping!$T$92,Shipping!$T99)+IF(CC10&lt;DATE(2020,1,1),CC10,-CC10))</f>
        <v>-</v>
      </c>
      <c r="CD174" s="52" t="str" cm="1">
        <f t="array" ref="CD174">IF(OR(CD10="",CD10="NO Q",CD10="-"),"-",INDEX(Shipping!$U$3:$V$88,_xlfn.XMATCH(CD$2,IF(Shipping!$D$3:$D$88="GC",Shipping!$A$3:$A$88),0),_xlfn.XMATCH($V$167,Shipping!$U$2:$V$2))/_xlfn.IFS($U$167=Shipping!$R96,Shipping!$R$95,$U$167=Shipping!$S$92,Shipping!$S99,$U$167=Shipping!$T$92,Shipping!$T99)+IF(CD10&lt;DATE(2020,1,1),CD10,-CD10))</f>
        <v>-</v>
      </c>
      <c r="CE174" s="52" t="str" cm="1">
        <f t="array" ref="CE174">IF(OR(CE10="",CE10="NO Q",CE10="-"),"-",INDEX(Shipping!$U$3:$V$88,_xlfn.XMATCH(CE$2,IF(Shipping!$D$3:$D$88="GC",Shipping!$A$3:$A$88),0),_xlfn.XMATCH($V$167,Shipping!$U$2:$V$2))/_xlfn.IFS($U$167=Shipping!$R96,Shipping!$R$95,$U$167=Shipping!$S$92,Shipping!$S99,$U$167=Shipping!$T$92,Shipping!$T99)+IF(CE10&lt;DATE(2020,1,1),CE10,-CE10))</f>
        <v>-</v>
      </c>
      <c r="CF174" s="52" t="str" cm="1">
        <f t="array" ref="CF174">IF(OR(CF10="",CF10="NO Q",CF10="-"),"-",INDEX(Shipping!$U$3:$V$88,_xlfn.XMATCH(CF$2,IF(Shipping!$D$3:$D$88="GC",Shipping!$A$3:$A$88),0),_xlfn.XMATCH($V$167,Shipping!$U$2:$V$2))/_xlfn.IFS($U$167=Shipping!$R96,Shipping!$R$95,$U$167=Shipping!$S$92,Shipping!$S99,$U$167=Shipping!$T$92,Shipping!$T99)+IF(CF10&lt;DATE(2020,1,1),CF10,-CF10))</f>
        <v>-</v>
      </c>
      <c r="CG174" s="52" t="str" cm="1">
        <f t="array" ref="CG174">IF(OR(CG10="",CG10="NO Q",CG10="-"),"-",INDEX(Shipping!$U$3:$V$88,_xlfn.XMATCH(CG$2,IF(Shipping!$D$3:$D$88="GC",Shipping!$A$3:$A$88),0),_xlfn.XMATCH($V$167,Shipping!$U$2:$V$2))/_xlfn.IFS($U$167=Shipping!$R96,Shipping!$R$95,$U$167=Shipping!$S$92,Shipping!$S99,$U$167=Shipping!$T$92,Shipping!$T99)+IF(CG10&lt;DATE(2020,1,1),CG10,-CG10))</f>
        <v>-</v>
      </c>
      <c r="CH174" s="52" t="str" cm="1">
        <f t="array" ref="CH174">IF(OR(CH10="",CH10="NO Q",CH10="-"),"-",INDEX(Shipping!$U$3:$V$88,_xlfn.XMATCH(CH$2,IF(Shipping!$D$3:$D$88="GC",Shipping!$A$3:$A$88),0),_xlfn.XMATCH($V$167,Shipping!$U$2:$V$2))/_xlfn.IFS($U$167=Shipping!$R96,Shipping!$R$95,$U$167=Shipping!$S$92,Shipping!$S99,$U$167=Shipping!$T$92,Shipping!$T99)+IF(CH10&lt;DATE(2020,1,1),CH10,-CH10))</f>
        <v>-</v>
      </c>
      <c r="CI174" s="52" t="str" cm="1">
        <f t="array" ref="CI174">IF(OR(CI10="",CI10="NO Q",CI10="-"),"-",INDEX(Shipping!$U$3:$V$88,_xlfn.XMATCH(CI$2,IF(Shipping!$D$3:$D$88="GC",Shipping!$A$3:$A$88),0),_xlfn.XMATCH($V$167,Shipping!$U$2:$V$2))/_xlfn.IFS($U$167=Shipping!$R96,Shipping!$R$95,$U$167=Shipping!$S$92,Shipping!$S99,$U$167=Shipping!$T$92,Shipping!$T99)+IF(CI10&lt;DATE(2020,1,1),CI10,-CI10))</f>
        <v>-</v>
      </c>
      <c r="CJ174" s="52" t="str" cm="1">
        <f t="array" ref="CJ174">IF(OR(CJ10="",CJ10="NO Q",CJ10="-"),"-",INDEX(Shipping!$U$3:$V$88,_xlfn.XMATCH(CJ$2,IF(Shipping!$D$3:$D$88="GC",Shipping!$A$3:$A$88),0),_xlfn.XMATCH($V$167,Shipping!$U$2:$V$2))/_xlfn.IFS($U$167=Shipping!$R96,Shipping!$R$95,$U$167=Shipping!$S$92,Shipping!$S99,$U$167=Shipping!$T$92,Shipping!$T99)+IF(CJ10&lt;DATE(2020,1,1),CJ10,-CJ10))</f>
        <v>-</v>
      </c>
      <c r="CK174" s="52" t="str" cm="1">
        <f t="array" ref="CK174">IF(OR(CK10="",CK10="NO Q",CK10="-"),"-",INDEX(Shipping!$U$3:$V$88,_xlfn.XMATCH(CK$2,IF(Shipping!$D$3:$D$88="GC",Shipping!$A$3:$A$88),0),_xlfn.XMATCH($V$167,Shipping!$U$2:$V$2))/_xlfn.IFS($U$167=Shipping!$R96,Shipping!$R$95,$U$167=Shipping!$S$92,Shipping!$S99,$U$167=Shipping!$T$92,Shipping!$T99)+IF(CK10&lt;DATE(2020,1,1),CK10,-CK10))</f>
        <v>-</v>
      </c>
      <c r="CL174" s="52" t="str" cm="1">
        <f t="array" ref="CL174">IF(OR(CL10="",CL10="NO Q",CL10="-"),"-",INDEX(Shipping!$U$3:$V$88,_xlfn.XMATCH(CL$2,IF(Shipping!$D$3:$D$88="GC",Shipping!$A$3:$A$88),0),_xlfn.XMATCH($V$167,Shipping!$U$2:$V$2))/_xlfn.IFS($U$167=Shipping!$R96,Shipping!$R$95,$U$167=Shipping!$S$92,Shipping!$S99,$U$167=Shipping!$T$92,Shipping!$T99)+IF(CL10&lt;DATE(2020,1,1),CL10,-CL10))</f>
        <v>-</v>
      </c>
      <c r="CM174" s="52" t="str" cm="1">
        <f t="array" ref="CM174">IF(OR(CM10="",CM10="NO Q",CM10="-"),"-",INDEX(Shipping!$U$3:$V$88,_xlfn.XMATCH(CM$2,IF(Shipping!$D$3:$D$88="GC",Shipping!$A$3:$A$88),0),_xlfn.XMATCH($V$167,Shipping!$U$2:$V$2))/_xlfn.IFS($U$167=Shipping!$R96,Shipping!$R$95,$U$167=Shipping!$S$92,Shipping!$S99,$U$167=Shipping!$T$92,Shipping!$T99)+IF(CM10&lt;DATE(2020,1,1),CM10,-CM10))</f>
        <v>-</v>
      </c>
    </row>
    <row r="175" spans="2:91">
      <c r="B175" s="47" t="s">
        <v>281</v>
      </c>
      <c r="C175" s="1" t="e" cm="1">
        <f t="array" ref="C175">INDEX(W$2:CM$2,1,_xlfn.XMATCH(D175,$W175:$CM175))</f>
        <v>#N/A</v>
      </c>
      <c r="D175" s="81">
        <f t="shared" si="139"/>
        <v>0</v>
      </c>
      <c r="W175" s="52" t="str" cm="1">
        <f t="array" ref="W175">IF(OR(W11="",W11="NO Q",W11="-"),"-",INDEX(Shipping!$U$3:$V$88,_xlfn.XMATCH(W$2,IF(Shipping!$D$3:$D$88="GC",Shipping!$A$3:$A$88),0),_xlfn.XMATCH($V$167,Shipping!$U$2:$V$2))/_xlfn.IFS($U$167=Shipping!$R97,Shipping!$R$95,$U$167=Shipping!$S$92,Shipping!$S100,$U$167=Shipping!$T$92,Shipping!$T100)+IF(W11&lt;DATE(2020,1,1),W11,-W11))</f>
        <v>-</v>
      </c>
      <c r="X175" s="52" t="str" cm="1">
        <f t="array" ref="X175">IF(OR(X11="",X11="NO Q",X11="-"),"-",INDEX(Shipping!$U$3:$V$88,_xlfn.XMATCH(X$2,IF(Shipping!$D$3:$D$88="GC",Shipping!$A$3:$A$88),0),_xlfn.XMATCH($V$167,Shipping!$U$2:$V$2))/_xlfn.IFS($U$167=Shipping!$R97,Shipping!$R$95,$U$167=Shipping!$S$92,Shipping!$S100,$U$167=Shipping!$T$92,Shipping!$T100)+IF(X11&lt;DATE(2020,1,1),X11,-X11))</f>
        <v>-</v>
      </c>
      <c r="Y175" s="52" t="str" cm="1">
        <f t="array" ref="Y175">IF(OR(Y11="",Y11="NO Q",Y11="-"),"-",INDEX(Shipping!$U$3:$V$88,_xlfn.XMATCH(Y$2,IF(Shipping!$D$3:$D$88="GC",Shipping!$A$3:$A$88),0),_xlfn.XMATCH($V$167,Shipping!$U$2:$V$2))/_xlfn.IFS($U$167=Shipping!$R97,Shipping!$R$95,$U$167=Shipping!$S$92,Shipping!$S100,$U$167=Shipping!$T$92,Shipping!$T100)+IF(Y11&lt;DATE(2020,1,1),Y11,-Y11))</f>
        <v>-</v>
      </c>
      <c r="Z175" s="52" t="str" cm="1">
        <f t="array" ref="Z175">IF(OR(Z11="",Z11="NO Q",Z11="-"),"-",INDEX(Shipping!$U$3:$V$88,_xlfn.XMATCH(Z$2,IF(Shipping!$D$3:$D$88="GC",Shipping!$A$3:$A$88),0),_xlfn.XMATCH($V$167,Shipping!$U$2:$V$2))/_xlfn.IFS($U$167=Shipping!$R97,Shipping!$R$95,$U$167=Shipping!$S$92,Shipping!$S100,$U$167=Shipping!$T$92,Shipping!$T100)+IF(Z11&lt;DATE(2020,1,1),Z11,-Z11))</f>
        <v>-</v>
      </c>
      <c r="AA175" s="52" t="str" cm="1">
        <f t="array" ref="AA175">IF(OR(AA11="",AA11="NO Q",AA11="-"),"-",INDEX(Shipping!$U$3:$V$88,_xlfn.XMATCH(AA$2,IF(Shipping!$D$3:$D$88="GC",Shipping!$A$3:$A$88),0),_xlfn.XMATCH($V$167,Shipping!$U$2:$V$2))/_xlfn.IFS($U$167=Shipping!$R97,Shipping!$R$95,$U$167=Shipping!$S$92,Shipping!$S100,$U$167=Shipping!$T$92,Shipping!$T100)+IF(AA11&lt;DATE(2020,1,1),AA11,-AA11))</f>
        <v>-</v>
      </c>
      <c r="AB175" s="52" t="str" cm="1">
        <f t="array" ref="AB175">IF(OR(AB11="",AB11="NO Q",AB11="-"),"-",INDEX(Shipping!$U$3:$V$88,_xlfn.XMATCH(AB$2,IF(Shipping!$D$3:$D$88="GC",Shipping!$A$3:$A$88),0),_xlfn.XMATCH($V$167,Shipping!$U$2:$V$2))/_xlfn.IFS($U$167=Shipping!$R97,Shipping!$R$95,$U$167=Shipping!$S$92,Shipping!$S100,$U$167=Shipping!$T$92,Shipping!$T100)+IF(AB11&lt;DATE(2020,1,1),AB11,-AB11))</f>
        <v>-</v>
      </c>
      <c r="AC175" s="52" t="str" cm="1">
        <f t="array" ref="AC175">IF(OR(AC11="",AC11="NO Q",AC11="-"),"-",INDEX(Shipping!$U$3:$V$88,_xlfn.XMATCH(AC$2,IF(Shipping!$D$3:$D$88="GC",Shipping!$A$3:$A$88),0),_xlfn.XMATCH($V$167,Shipping!$U$2:$V$2))/_xlfn.IFS($U$167=Shipping!$R97,Shipping!$R$95,$U$167=Shipping!$S$92,Shipping!$S100,$U$167=Shipping!$T$92,Shipping!$T100)+IF(AC11&lt;DATE(2020,1,1),AC11,-AC11))</f>
        <v>-</v>
      </c>
      <c r="AD175" s="52" t="str" cm="1">
        <f t="array" ref="AD175">IF(OR(AD11="",AD11="NO Q",AD11="-"),"-",INDEX(Shipping!$U$3:$V$88,_xlfn.XMATCH(AD$2,IF(Shipping!$D$3:$D$88="GC",Shipping!$A$3:$A$88),0),_xlfn.XMATCH($V$167,Shipping!$U$2:$V$2))/_xlfn.IFS($U$167=Shipping!$R97,Shipping!$R$95,$U$167=Shipping!$S$92,Shipping!$S100,$U$167=Shipping!$T$92,Shipping!$T100)+IF(AD11&lt;DATE(2020,1,1),AD11,-AD11))</f>
        <v>-</v>
      </c>
      <c r="AE175" s="52" t="str" cm="1">
        <f t="array" ref="AE175">IF(OR(AE11="",AE11="NO Q",AE11="-"),"-",INDEX(Shipping!$U$3:$V$88,_xlfn.XMATCH(AE$2,IF(Shipping!$D$3:$D$88="GC",Shipping!$A$3:$A$88),0),_xlfn.XMATCH($V$167,Shipping!$U$2:$V$2))/_xlfn.IFS($U$167=Shipping!$R97,Shipping!$R$95,$U$167=Shipping!$S$92,Shipping!$S100,$U$167=Shipping!$T$92,Shipping!$T100)+IF(AE11&lt;DATE(2020,1,1),AE11,-AE11))</f>
        <v>-</v>
      </c>
      <c r="AF175" s="52" cm="1">
        <f t="array" ref="AF175">IF(OR(AF11="",AF11="NO Q",AF11="-"),"-",INDEX(Shipping!$U$3:$V$88,_xlfn.XMATCH(AF$2,IF(Shipping!$D$3:$D$88="GC",Shipping!$A$3:$A$88),0),_xlfn.XMATCH($V$167,Shipping!$U$2:$V$2))/_xlfn.IFS($U$167=Shipping!$R97,Shipping!$R$95,$U$167=Shipping!$S$92,Shipping!$S100,$U$167=Shipping!$T$92,Shipping!$T100)+IF(AF11&lt;DATE(2020,1,1),AF11,-AF11))</f>
        <v>-44032.979308666021</v>
      </c>
      <c r="AG175" s="52" cm="1">
        <f t="array" ref="AG175">IF(OR(AG11="",AG11="NO Q",AG11="-"),"-",INDEX(Shipping!$U$3:$V$88,_xlfn.XMATCH(AG$2,IF(Shipping!$D$3:$D$88="GC",Shipping!$A$3:$A$88),0),_xlfn.XMATCH($V$167,Shipping!$U$2:$V$2))/_xlfn.IFS($U$167=Shipping!$R97,Shipping!$R$95,$U$167=Shipping!$S$92,Shipping!$S100,$U$167=Shipping!$T$92,Shipping!$T100)+IF(AG11&lt;DATE(2020,1,1),AG11,-AG11))</f>
        <v>-44032.979308666021</v>
      </c>
      <c r="AH175" s="52" t="str" cm="1">
        <f t="array" ref="AH175">IF(OR(AH11="",AH11="NO Q",AH11="-"),"-",INDEX(Shipping!$U$3:$V$88,_xlfn.XMATCH(AH$2,IF(Shipping!$D$3:$D$88="GC",Shipping!$A$3:$A$88),0),_xlfn.XMATCH($V$167,Shipping!$U$2:$V$2))/_xlfn.IFS($U$167=Shipping!$R97,Shipping!$R$95,$U$167=Shipping!$S$92,Shipping!$S100,$U$167=Shipping!$T$92,Shipping!$T100)+IF(AH11&lt;DATE(2020,1,1),AH11,-AH11))</f>
        <v>-</v>
      </c>
      <c r="AI175" s="52" t="str" cm="1">
        <f t="array" ref="AI175">IF(OR(AI11="",AI11="NO Q",AI11="-"),"-",INDEX(Shipping!$U$3:$V$88,_xlfn.XMATCH(AI$2,IF(Shipping!$D$3:$D$88="GC",Shipping!$A$3:$A$88),0),_xlfn.XMATCH($V$167,Shipping!$U$2:$V$2))/_xlfn.IFS($U$167=Shipping!$R97,Shipping!$R$95,$U$167=Shipping!$S$92,Shipping!$S100,$U$167=Shipping!$T$92,Shipping!$T100)+IF(AI11&lt;DATE(2020,1,1),AI11,-AI11))</f>
        <v>-</v>
      </c>
      <c r="AJ175" s="52" t="str" cm="1">
        <f t="array" ref="AJ175">IF(OR(AJ11="",AJ11="NO Q",AJ11="-"),"-",INDEX(Shipping!$U$3:$V$88,_xlfn.XMATCH(AJ$2,IF(Shipping!$D$3:$D$88="GC",Shipping!$A$3:$A$88),0),_xlfn.XMATCH($V$167,Shipping!$U$2:$V$2))/_xlfn.IFS($U$167=Shipping!$R97,Shipping!$R$95,$U$167=Shipping!$S$92,Shipping!$S100,$U$167=Shipping!$T$92,Shipping!$T100)+IF(AJ11&lt;DATE(2020,1,1),AJ11,-AJ11))</f>
        <v>-</v>
      </c>
      <c r="AK175" s="52" t="str" cm="1">
        <f t="array" ref="AK175">IF(OR(AK11="",AK11="NO Q",AK11="-"),"-",INDEX(Shipping!$U$3:$V$88,_xlfn.XMATCH(AK$2,IF(Shipping!$D$3:$D$88="GC",Shipping!$A$3:$A$88),0),_xlfn.XMATCH($V$167,Shipping!$U$2:$V$2))/_xlfn.IFS($U$167=Shipping!$R97,Shipping!$R$95,$U$167=Shipping!$S$92,Shipping!$S100,$U$167=Shipping!$T$92,Shipping!$T100)+IF(AK11&lt;DATE(2020,1,1),AK11,-AK11))</f>
        <v>-</v>
      </c>
      <c r="AL175" s="52" t="str" cm="1">
        <f t="array" ref="AL175">IF(OR(AL11="",AL11="NO Q",AL11="-"),"-",INDEX(Shipping!$U$3:$V$88,_xlfn.XMATCH(AL$2,IF(Shipping!$D$3:$D$88="GC",Shipping!$A$3:$A$88),0),_xlfn.XMATCH($V$167,Shipping!$U$2:$V$2))/_xlfn.IFS($U$167=Shipping!$R97,Shipping!$R$95,$U$167=Shipping!$S$92,Shipping!$S100,$U$167=Shipping!$T$92,Shipping!$T100)+IF(AL11&lt;DATE(2020,1,1),AL11,-AL11))</f>
        <v>-</v>
      </c>
      <c r="AM175" s="52" cm="1">
        <f t="array" ref="AM175">IF(OR(AM11="",AM11="NO Q",AM11="-"),"-",INDEX(Shipping!$U$3:$V$88,_xlfn.XMATCH(AM$2,IF(Shipping!$D$3:$D$88="GC",Shipping!$A$3:$A$88),0),_xlfn.XMATCH($V$167,Shipping!$U$2:$V$2))/_xlfn.IFS($U$167=Shipping!$R97,Shipping!$R$95,$U$167=Shipping!$S$92,Shipping!$S100,$U$167=Shipping!$T$92,Shipping!$T100)+IF(AM11&lt;DATE(2020,1,1),AM11,-AM11))</f>
        <v>-44032.972005842261</v>
      </c>
      <c r="AN175" s="52" t="str" cm="1">
        <f t="array" ref="AN175">IF(OR(AN11="",AN11="NO Q",AN11="-"),"-",INDEX(Shipping!$U$3:$V$88,_xlfn.XMATCH(AN$2,IF(Shipping!$D$3:$D$88="GC",Shipping!$A$3:$A$88),0),_xlfn.XMATCH($V$167,Shipping!$U$2:$V$2))/_xlfn.IFS($U$167=Shipping!$R97,Shipping!$R$95,$U$167=Shipping!$S$92,Shipping!$S100,$U$167=Shipping!$T$92,Shipping!$T100)+IF(AN11&lt;DATE(2020,1,1),AN11,-AN11))</f>
        <v>-</v>
      </c>
      <c r="AO175" s="52" t="str" cm="1">
        <f t="array" ref="AO175">IF(OR(AO11="",AO11="NO Q",AO11="-"),"-",INDEX(Shipping!$U$3:$V$88,_xlfn.XMATCH(AO$2,IF(Shipping!$D$3:$D$88="GC",Shipping!$A$3:$A$88),0),_xlfn.XMATCH($V$167,Shipping!$U$2:$V$2))/_xlfn.IFS($U$167=Shipping!$R97,Shipping!$R$95,$U$167=Shipping!$S$92,Shipping!$S100,$U$167=Shipping!$T$92,Shipping!$T100)+IF(AO11&lt;DATE(2020,1,1),AO11,-AO11))</f>
        <v>-</v>
      </c>
      <c r="AP175" s="52" t="str" cm="1">
        <f t="array" ref="AP175">IF(OR(AP11="",AP11="NO Q",AP11="-"),"-",INDEX(Shipping!$U$3:$V$88,_xlfn.XMATCH(AP$2,IF(Shipping!$D$3:$D$88="GC",Shipping!$A$3:$A$88),0),_xlfn.XMATCH($V$167,Shipping!$U$2:$V$2))/_xlfn.IFS($U$167=Shipping!$R97,Shipping!$R$95,$U$167=Shipping!$S$92,Shipping!$S100,$U$167=Shipping!$T$92,Shipping!$T100)+IF(AP11&lt;DATE(2020,1,1),AP11,-AP11))</f>
        <v>-</v>
      </c>
      <c r="AQ175" s="52" t="str" cm="1">
        <f t="array" ref="AQ175">IF(OR(AQ11="",AQ11="NO Q",AQ11="-"),"-",INDEX(Shipping!$U$3:$V$88,_xlfn.XMATCH(AQ$2,IF(Shipping!$D$3:$D$88="GC",Shipping!$A$3:$A$88),0),_xlfn.XMATCH($V$167,Shipping!$U$2:$V$2))/_xlfn.IFS($U$167=Shipping!$R97,Shipping!$R$95,$U$167=Shipping!$S$92,Shipping!$S100,$U$167=Shipping!$T$92,Shipping!$T100)+IF(AQ11&lt;DATE(2020,1,1),AQ11,-AQ11))</f>
        <v>-</v>
      </c>
      <c r="AR175" s="52" t="str" cm="1">
        <f t="array" ref="AR175">IF(OR(AR11="",AR11="NO Q",AR11="-"),"-",INDEX(Shipping!$U$3:$V$88,_xlfn.XMATCH(AR$2,IF(Shipping!$D$3:$D$88="GC",Shipping!$A$3:$A$88),0),_xlfn.XMATCH($V$167,Shipping!$U$2:$V$2))/_xlfn.IFS($U$167=Shipping!$R97,Shipping!$R$95,$U$167=Shipping!$S$92,Shipping!$S100,$U$167=Shipping!$T$92,Shipping!$T100)+IF(AR11&lt;DATE(2020,1,1),AR11,-AR11))</f>
        <v>-</v>
      </c>
      <c r="AS175" s="52" t="str" cm="1">
        <f t="array" ref="AS175">IF(OR(AS11="",AS11="NO Q",AS11="-"),"-",INDEX(Shipping!$U$3:$V$88,_xlfn.XMATCH(AS$2,IF(Shipping!$D$3:$D$88="GC",Shipping!$A$3:$A$88),0),_xlfn.XMATCH($V$167,Shipping!$U$2:$V$2))/_xlfn.IFS($U$167=Shipping!$R97,Shipping!$R$95,$U$167=Shipping!$S$92,Shipping!$S100,$U$167=Shipping!$T$92,Shipping!$T100)+IF(AS11&lt;DATE(2020,1,1),AS11,-AS11))</f>
        <v>-</v>
      </c>
      <c r="AT175" s="52" t="str" cm="1">
        <f t="array" ref="AT175">IF(OR(AT11="",AT11="NO Q",AT11="-"),"-",INDEX(Shipping!$U$3:$V$88,_xlfn.XMATCH(AT$2,IF(Shipping!$D$3:$D$88="GC",Shipping!$A$3:$A$88),0),_xlfn.XMATCH($V$167,Shipping!$U$2:$V$2))/_xlfn.IFS($U$167=Shipping!$R97,Shipping!$R$95,$U$167=Shipping!$S$92,Shipping!$S100,$U$167=Shipping!$T$92,Shipping!$T100)+IF(AT11&lt;DATE(2020,1,1),AT11,-AT11))</f>
        <v>-</v>
      </c>
      <c r="AU175" s="52" t="str" cm="1">
        <f t="array" ref="AU175">IF(OR(AU11="",AU11="NO Q",AU11="-"),"-",INDEX(Shipping!$U$3:$V$88,_xlfn.XMATCH(AU$2,IF(Shipping!$D$3:$D$88="GC",Shipping!$A$3:$A$88),0),_xlfn.XMATCH($V$167,Shipping!$U$2:$V$2))/_xlfn.IFS($U$167=Shipping!$R97,Shipping!$R$95,$U$167=Shipping!$S$92,Shipping!$S100,$U$167=Shipping!$T$92,Shipping!$T100)+IF(AU11&lt;DATE(2020,1,1),AU11,-AU11))</f>
        <v>-</v>
      </c>
      <c r="AV175" s="52" t="str" cm="1">
        <f t="array" ref="AV175">IF(OR(AV11="",AV11="NO Q",AV11="-"),"-",INDEX(Shipping!$U$3:$V$88,_xlfn.XMATCH(AV$2,IF(Shipping!$D$3:$D$88="GC",Shipping!$A$3:$A$88),0),_xlfn.XMATCH($V$167,Shipping!$U$2:$V$2))/_xlfn.IFS($U$167=Shipping!$R97,Shipping!$R$95,$U$167=Shipping!$S$92,Shipping!$S100,$U$167=Shipping!$T$92,Shipping!$T100)+IF(AV11&lt;DATE(2020,1,1),AV11,-AV11))</f>
        <v>-</v>
      </c>
      <c r="AW175" s="52" t="str" cm="1">
        <f t="array" ref="AW175">IF(OR(AW11="",AW11="NO Q",AW11="-"),"-",INDEX(Shipping!$U$3:$V$88,_xlfn.XMATCH(AW$2,IF(Shipping!$D$3:$D$88="GC",Shipping!$A$3:$A$88),0),_xlfn.XMATCH($V$167,Shipping!$U$2:$V$2))/_xlfn.IFS($U$167=Shipping!$R97,Shipping!$R$95,$U$167=Shipping!$S$92,Shipping!$S100,$U$167=Shipping!$T$92,Shipping!$T100)+IF(AW11&lt;DATE(2020,1,1),AW11,-AW11))</f>
        <v>-</v>
      </c>
      <c r="AX175" s="52" t="str" cm="1">
        <f t="array" ref="AX175">IF(OR(AX11="",AX11="NO Q",AX11="-"),"-",INDEX(Shipping!$U$3:$V$88,_xlfn.XMATCH(AX$2,IF(Shipping!$D$3:$D$88="GC",Shipping!$A$3:$A$88),0),_xlfn.XMATCH($V$167,Shipping!$U$2:$V$2))/_xlfn.IFS($U$167=Shipping!$R97,Shipping!$R$95,$U$167=Shipping!$S$92,Shipping!$S100,$U$167=Shipping!$T$92,Shipping!$T100)+IF(AX11&lt;DATE(2020,1,1),AX11,-AX11))</f>
        <v>-</v>
      </c>
      <c r="AY175" s="52" t="str" cm="1">
        <f t="array" ref="AY175">IF(OR(AY11="",AY11="NO Q",AY11="-"),"-",INDEX(Shipping!$U$3:$V$88,_xlfn.XMATCH(AY$2,IF(Shipping!$D$3:$D$88="GC",Shipping!$A$3:$A$88),0),_xlfn.XMATCH($V$167,Shipping!$U$2:$V$2))/_xlfn.IFS($U$167=Shipping!$R97,Shipping!$R$95,$U$167=Shipping!$S$92,Shipping!$S100,$U$167=Shipping!$T$92,Shipping!$T100)+IF(AY11&lt;DATE(2020,1,1),AY11,-AY11))</f>
        <v>-</v>
      </c>
      <c r="AZ175" s="52" t="str" cm="1">
        <f t="array" ref="AZ175">IF(OR(AZ11="",AZ11="NO Q",AZ11="-"),"-",INDEX(Shipping!$U$3:$V$88,_xlfn.XMATCH(AZ$2,IF(Shipping!$D$3:$D$88="GC",Shipping!$A$3:$A$88),0),_xlfn.XMATCH($V$167,Shipping!$U$2:$V$2))/_xlfn.IFS($U$167=Shipping!$R97,Shipping!$R$95,$U$167=Shipping!$S$92,Shipping!$S100,$U$167=Shipping!$T$92,Shipping!$T100)+IF(AZ11&lt;DATE(2020,1,1),AZ11,-AZ11))</f>
        <v>-</v>
      </c>
      <c r="BA175" s="52" t="str" cm="1">
        <f t="array" ref="BA175">IF(OR(BA11="",BA11="NO Q",BA11="-"),"-",INDEX(Shipping!$U$3:$V$88,_xlfn.XMATCH(BA$2,IF(Shipping!$D$3:$D$88="GC",Shipping!$A$3:$A$88),0),_xlfn.XMATCH($V$167,Shipping!$U$2:$V$2))/_xlfn.IFS($U$167=Shipping!$R97,Shipping!$R$95,$U$167=Shipping!$S$92,Shipping!$S100,$U$167=Shipping!$T$92,Shipping!$T100)+IF(BA11&lt;DATE(2020,1,1),BA11,-BA11))</f>
        <v>-</v>
      </c>
      <c r="BB175" s="52" t="str" cm="1">
        <f t="array" ref="BB175">IF(OR(BB11="",BB11="NO Q",BB11="-"),"-",INDEX(Shipping!$U$3:$V$88,_xlfn.XMATCH(BB$2,IF(Shipping!$D$3:$D$88="GC",Shipping!$A$3:$A$88),0),_xlfn.XMATCH($V$167,Shipping!$U$2:$V$2))/_xlfn.IFS($U$167=Shipping!$R97,Shipping!$R$95,$U$167=Shipping!$S$92,Shipping!$S100,$U$167=Shipping!$T$92,Shipping!$T100)+IF(BB11&lt;DATE(2020,1,1),BB11,-BB11))</f>
        <v>-</v>
      </c>
      <c r="BC175" s="52" t="str" cm="1">
        <f t="array" ref="BC175">IF(OR(BC11="",BC11="NO Q",BC11="-"),"-",INDEX(Shipping!$U$3:$V$88,_xlfn.XMATCH(BC$2,IF(Shipping!$D$3:$D$88="GC",Shipping!$A$3:$A$88),0),_xlfn.XMATCH($V$167,Shipping!$U$2:$V$2))/_xlfn.IFS($U$167=Shipping!$R97,Shipping!$R$95,$U$167=Shipping!$S$92,Shipping!$S100,$U$167=Shipping!$T$92,Shipping!$T100)+IF(BC11&lt;DATE(2020,1,1),BC11,-BC11))</f>
        <v>-</v>
      </c>
      <c r="BD175" s="52" t="str" cm="1">
        <f t="array" ref="BD175">IF(OR(BD11="",BD11="NO Q",BD11="-"),"-",INDEX(Shipping!$U$3:$V$88,_xlfn.XMATCH(BD$2,IF(Shipping!$D$3:$D$88="GC",Shipping!$A$3:$A$88),0),_xlfn.XMATCH($V$167,Shipping!$U$2:$V$2))/_xlfn.IFS($U$167=Shipping!$R97,Shipping!$R$95,$U$167=Shipping!$S$92,Shipping!$S100,$U$167=Shipping!$T$92,Shipping!$T100)+IF(BD11&lt;DATE(2020,1,1),BD11,-BD11))</f>
        <v>-</v>
      </c>
      <c r="BE175" s="52" t="str" cm="1">
        <f t="array" ref="BE175">IF(OR(BE11="",BE11="NO Q",BE11="-"),"-",INDEX(Shipping!$U$3:$V$88,_xlfn.XMATCH(BE$2,IF(Shipping!$D$3:$D$88="GC",Shipping!$A$3:$A$88),0),_xlfn.XMATCH($V$167,Shipping!$U$2:$V$2))/_xlfn.IFS($U$167=Shipping!$R97,Shipping!$R$95,$U$167=Shipping!$S$92,Shipping!$S100,$U$167=Shipping!$T$92,Shipping!$T100)+IF(BE11&lt;DATE(2020,1,1),BE11,-BE11))</f>
        <v>-</v>
      </c>
      <c r="BF175" s="52" t="str" cm="1">
        <f t="array" ref="BF175">IF(OR(BF11="",BF11="NO Q",BF11="-"),"-",INDEX(Shipping!$U$3:$V$88,_xlfn.XMATCH(BF$2,IF(Shipping!$D$3:$D$88="GC",Shipping!$A$3:$A$88),0),_xlfn.XMATCH($V$167,Shipping!$U$2:$V$2))/_xlfn.IFS($U$167=Shipping!$R97,Shipping!$R$95,$U$167=Shipping!$S$92,Shipping!$S100,$U$167=Shipping!$T$92,Shipping!$T100)+IF(BF11&lt;DATE(2020,1,1),BF11,-BF11))</f>
        <v>-</v>
      </c>
      <c r="BG175" s="52" t="str" cm="1">
        <f t="array" ref="BG175">IF(OR(BG11="",BG11="NO Q",BG11="-"),"-",INDEX(Shipping!$U$3:$V$88,_xlfn.XMATCH(BG$2,IF(Shipping!$D$3:$D$88="GC",Shipping!$A$3:$A$88),0),_xlfn.XMATCH($V$167,Shipping!$U$2:$V$2))/_xlfn.IFS($U$167=Shipping!$R97,Shipping!$R$95,$U$167=Shipping!$S$92,Shipping!$S100,$U$167=Shipping!$T$92,Shipping!$T100)+IF(BG11&lt;DATE(2020,1,1),BG11,-BG11))</f>
        <v>-</v>
      </c>
      <c r="BH175" s="52" t="str" cm="1">
        <f t="array" ref="BH175">IF(OR(BH11="",BH11="NO Q",BH11="-"),"-",INDEX(Shipping!$U$3:$V$88,_xlfn.XMATCH(BH$2,IF(Shipping!$D$3:$D$88="GC",Shipping!$A$3:$A$88),0),_xlfn.XMATCH($V$167,Shipping!$U$2:$V$2))/_xlfn.IFS($U$167=Shipping!$R97,Shipping!$R$95,$U$167=Shipping!$S$92,Shipping!$S100,$U$167=Shipping!$T$92,Shipping!$T100)+IF(BH11&lt;DATE(2020,1,1),BH11,-BH11))</f>
        <v>-</v>
      </c>
      <c r="BI175" s="52" t="str" cm="1">
        <f t="array" ref="BI175">IF(OR(BI11="",BI11="NO Q",BI11="-"),"-",INDEX(Shipping!$U$3:$V$88,_xlfn.XMATCH(BI$2,IF(Shipping!$D$3:$D$88="GC",Shipping!$A$3:$A$88),0),_xlfn.XMATCH($V$167,Shipping!$U$2:$V$2))/_xlfn.IFS($U$167=Shipping!$R97,Shipping!$R$95,$U$167=Shipping!$S$92,Shipping!$S100,$U$167=Shipping!$T$92,Shipping!$T100)+IF(BI11&lt;DATE(2020,1,1),BI11,-BI11))</f>
        <v>-</v>
      </c>
      <c r="BJ175" s="52" t="str" cm="1">
        <f t="array" ref="BJ175">IF(OR(BJ11="",BJ11="NO Q",BJ11="-"),"-",INDEX(Shipping!$U$3:$V$88,_xlfn.XMATCH(BJ$2,IF(Shipping!$D$3:$D$88="GC",Shipping!$A$3:$A$88),0),_xlfn.XMATCH($V$167,Shipping!$U$2:$V$2))/_xlfn.IFS($U$167=Shipping!$R97,Shipping!$R$95,$U$167=Shipping!$S$92,Shipping!$S100,$U$167=Shipping!$T$92,Shipping!$T100)+IF(BJ11&lt;DATE(2020,1,1),BJ11,-BJ11))</f>
        <v>-</v>
      </c>
      <c r="BK175" s="52" t="str" cm="1">
        <f t="array" ref="BK175">IF(OR(BK11="",BK11="NO Q",BK11="-"),"-",INDEX(Shipping!$U$3:$V$88,_xlfn.XMATCH(BK$2,IF(Shipping!$D$3:$D$88="GC",Shipping!$A$3:$A$88),0),_xlfn.XMATCH($V$167,Shipping!$U$2:$V$2))/_xlfn.IFS($U$167=Shipping!$R97,Shipping!$R$95,$U$167=Shipping!$S$92,Shipping!$S100,$U$167=Shipping!$T$92,Shipping!$T100)+IF(BK11&lt;DATE(2020,1,1),BK11,-BK11))</f>
        <v>-</v>
      </c>
      <c r="BL175" s="52" t="str" cm="1">
        <f t="array" ref="BL175">IF(OR(BL11="",BL11="NO Q",BL11="-"),"-",INDEX(Shipping!$U$3:$V$88,_xlfn.XMATCH(BL$2,IF(Shipping!$D$3:$D$88="GC",Shipping!$A$3:$A$88),0),_xlfn.XMATCH($V$167,Shipping!$U$2:$V$2))/_xlfn.IFS($U$167=Shipping!$R97,Shipping!$R$95,$U$167=Shipping!$S$92,Shipping!$S100,$U$167=Shipping!$T$92,Shipping!$T100)+IF(BL11&lt;DATE(2020,1,1),BL11,-BL11))</f>
        <v>-</v>
      </c>
      <c r="BM175" s="52" t="str" cm="1">
        <f t="array" ref="BM175">IF(OR(BM11="",BM11="NO Q",BM11="-"),"-",INDEX(Shipping!$U$3:$V$88,_xlfn.XMATCH(BM$2,IF(Shipping!$D$3:$D$88="GC",Shipping!$A$3:$A$88),0),_xlfn.XMATCH($V$167,Shipping!$U$2:$V$2))/_xlfn.IFS($U$167=Shipping!$R97,Shipping!$R$95,$U$167=Shipping!$S$92,Shipping!$S100,$U$167=Shipping!$T$92,Shipping!$T100)+IF(BM11&lt;DATE(2020,1,1),BM11,-BM11))</f>
        <v>-</v>
      </c>
      <c r="BN175" s="52" t="str" cm="1">
        <f t="array" ref="BN175">IF(OR(BN11="",BN11="NO Q",BN11="-"),"-",INDEX(Shipping!$U$3:$V$88,_xlfn.XMATCH(BN$2,IF(Shipping!$D$3:$D$88="GC",Shipping!$A$3:$A$88),0),_xlfn.XMATCH($V$167,Shipping!$U$2:$V$2))/_xlfn.IFS($U$167=Shipping!$R97,Shipping!$R$95,$U$167=Shipping!$S$92,Shipping!$S100,$U$167=Shipping!$T$92,Shipping!$T100)+IF(BN11&lt;DATE(2020,1,1),BN11,-BN11))</f>
        <v>-</v>
      </c>
      <c r="BO175" s="52" t="str" cm="1">
        <f t="array" ref="BO175">IF(OR(BO11="",BO11="NO Q",BO11="-"),"-",INDEX(Shipping!$U$3:$V$88,_xlfn.XMATCH(BO$2,IF(Shipping!$D$3:$D$88="GC",Shipping!$A$3:$A$88),0),_xlfn.XMATCH($V$167,Shipping!$U$2:$V$2))/_xlfn.IFS($U$167=Shipping!$R97,Shipping!$R$95,$U$167=Shipping!$S$92,Shipping!$S100,$U$167=Shipping!$T$92,Shipping!$T100)+IF(BO11&lt;DATE(2020,1,1),BO11,-BO11))</f>
        <v>-</v>
      </c>
      <c r="BP175" s="52" t="str" cm="1">
        <f t="array" ref="BP175">IF(OR(BP11="",BP11="NO Q",BP11="-"),"-",INDEX(Shipping!$U$3:$V$88,_xlfn.XMATCH(BP$2,IF(Shipping!$D$3:$D$88="GC",Shipping!$A$3:$A$88),0),_xlfn.XMATCH($V$167,Shipping!$U$2:$V$2))/_xlfn.IFS($U$167=Shipping!$R97,Shipping!$R$95,$U$167=Shipping!$S$92,Shipping!$S100,$U$167=Shipping!$T$92,Shipping!$T100)+IF(BP11&lt;DATE(2020,1,1),BP11,-BP11))</f>
        <v>-</v>
      </c>
      <c r="BQ175" s="52" t="str" cm="1">
        <f t="array" ref="BQ175">IF(OR(BQ11="",BQ11="NO Q",BQ11="-"),"-",INDEX(Shipping!$U$3:$V$88,_xlfn.XMATCH(BQ$2,IF(Shipping!$D$3:$D$88="GC",Shipping!$A$3:$A$88),0),_xlfn.XMATCH($V$167,Shipping!$U$2:$V$2))/_xlfn.IFS($U$167=Shipping!$R97,Shipping!$R$95,$U$167=Shipping!$S$92,Shipping!$S100,$U$167=Shipping!$T$92,Shipping!$T100)+IF(BQ11&lt;DATE(2020,1,1),BQ11,-BQ11))</f>
        <v>-</v>
      </c>
      <c r="BR175" s="52" t="str" cm="1">
        <f t="array" ref="BR175">IF(OR(BR11="",BR11="NO Q",BR11="-"),"-",INDEX(Shipping!$U$3:$V$88,_xlfn.XMATCH(BR$2,IF(Shipping!$D$3:$D$88="GC",Shipping!$A$3:$A$88),0),_xlfn.XMATCH($V$167,Shipping!$U$2:$V$2))/_xlfn.IFS($U$167=Shipping!$R97,Shipping!$R$95,$U$167=Shipping!$S$92,Shipping!$S100,$U$167=Shipping!$T$92,Shipping!$T100)+IF(BR11&lt;DATE(2020,1,1),BR11,-BR11))</f>
        <v>-</v>
      </c>
      <c r="BS175" s="52" t="str" cm="1">
        <f t="array" ref="BS175">IF(OR(BS11="",BS11="NO Q",BS11="-"),"-",INDEX(Shipping!$U$3:$V$88,_xlfn.XMATCH(BS$2,IF(Shipping!$D$3:$D$88="GC",Shipping!$A$3:$A$88),0),_xlfn.XMATCH($V$167,Shipping!$U$2:$V$2))/_xlfn.IFS($U$167=Shipping!$R97,Shipping!$R$95,$U$167=Shipping!$S$92,Shipping!$S100,$U$167=Shipping!$T$92,Shipping!$T100)+IF(BS11&lt;DATE(2020,1,1),BS11,-BS11))</f>
        <v>-</v>
      </c>
      <c r="BT175" s="52" t="str" cm="1">
        <f t="array" ref="BT175">IF(OR(BT11="",BT11="NO Q",BT11="-"),"-",INDEX(Shipping!$U$3:$V$88,_xlfn.XMATCH(BT$2,IF(Shipping!$D$3:$D$88="GC",Shipping!$A$3:$A$88),0),_xlfn.XMATCH($V$167,Shipping!$U$2:$V$2))/_xlfn.IFS($U$167=Shipping!$R97,Shipping!$R$95,$U$167=Shipping!$S$92,Shipping!$S100,$U$167=Shipping!$T$92,Shipping!$T100)+IF(BT11&lt;DATE(2020,1,1),BT11,-BT11))</f>
        <v>-</v>
      </c>
      <c r="BU175" s="52" t="str" cm="1">
        <f t="array" ref="BU175">IF(OR(BU11="",BU11="NO Q",BU11="-"),"-",INDEX(Shipping!$U$3:$V$88,_xlfn.XMATCH(BU$2,IF(Shipping!$D$3:$D$88="GC",Shipping!$A$3:$A$88),0),_xlfn.XMATCH($V$167,Shipping!$U$2:$V$2))/_xlfn.IFS($U$167=Shipping!$R97,Shipping!$R$95,$U$167=Shipping!$S$92,Shipping!$S100,$U$167=Shipping!$T$92,Shipping!$T100)+IF(BU11&lt;DATE(2020,1,1),BU11,-BU11))</f>
        <v>-</v>
      </c>
      <c r="BV175" s="52" t="str" cm="1">
        <f t="array" ref="BV175">IF(OR(BV11="",BV11="NO Q",BV11="-"),"-",INDEX(Shipping!$U$3:$V$88,_xlfn.XMATCH(BV$2,IF(Shipping!$D$3:$D$88="GC",Shipping!$A$3:$A$88),0),_xlfn.XMATCH($V$167,Shipping!$U$2:$V$2))/_xlfn.IFS($U$167=Shipping!$R97,Shipping!$R$95,$U$167=Shipping!$S$92,Shipping!$S100,$U$167=Shipping!$T$92,Shipping!$T100)+IF(BV11&lt;DATE(2020,1,1),BV11,-BV11))</f>
        <v>-</v>
      </c>
      <c r="BW175" s="52" t="str" cm="1">
        <f t="array" ref="BW175">IF(OR(BW11="",BW11="NO Q",BW11="-"),"-",INDEX(Shipping!$U$3:$V$88,_xlfn.XMATCH(BW$2,IF(Shipping!$D$3:$D$88="GC",Shipping!$A$3:$A$88),0),_xlfn.XMATCH($V$167,Shipping!$U$2:$V$2))/_xlfn.IFS($U$167=Shipping!$R97,Shipping!$R$95,$U$167=Shipping!$S$92,Shipping!$S100,$U$167=Shipping!$T$92,Shipping!$T100)+IF(BW11&lt;DATE(2020,1,1),BW11,-BW11))</f>
        <v>-</v>
      </c>
      <c r="BX175" s="52" t="str" cm="1">
        <f t="array" ref="BX175">IF(OR(BX11="",BX11="NO Q",BX11="-"),"-",INDEX(Shipping!$U$3:$V$88,_xlfn.XMATCH(BX$2,IF(Shipping!$D$3:$D$88="GC",Shipping!$A$3:$A$88),0),_xlfn.XMATCH($V$167,Shipping!$U$2:$V$2))/_xlfn.IFS($U$167=Shipping!$R97,Shipping!$R$95,$U$167=Shipping!$S$92,Shipping!$S100,$U$167=Shipping!$T$92,Shipping!$T100)+IF(BX11&lt;DATE(2020,1,1),BX11,-BX11))</f>
        <v>-</v>
      </c>
      <c r="BY175" s="52" t="str" cm="1">
        <f t="array" ref="BY175">IF(OR(BY11="",BY11="NO Q",BY11="-"),"-",INDEX(Shipping!$U$3:$V$88,_xlfn.XMATCH(BY$2,IF(Shipping!$D$3:$D$88="GC",Shipping!$A$3:$A$88),0),_xlfn.XMATCH($V$167,Shipping!$U$2:$V$2))/_xlfn.IFS($U$167=Shipping!$R97,Shipping!$R$95,$U$167=Shipping!$S$92,Shipping!$S100,$U$167=Shipping!$T$92,Shipping!$T100)+IF(BY11&lt;DATE(2020,1,1),BY11,-BY11))</f>
        <v>-</v>
      </c>
      <c r="BZ175" s="52" t="str" cm="1">
        <f t="array" ref="BZ175">IF(OR(BZ11="",BZ11="NO Q",BZ11="-"),"-",INDEX(Shipping!$U$3:$V$88,_xlfn.XMATCH(BZ$2,IF(Shipping!$D$3:$D$88="GC",Shipping!$A$3:$A$88),0),_xlfn.XMATCH($V$167,Shipping!$U$2:$V$2))/_xlfn.IFS($U$167=Shipping!$R97,Shipping!$R$95,$U$167=Shipping!$S$92,Shipping!$S100,$U$167=Shipping!$T$92,Shipping!$T100)+IF(BZ11&lt;DATE(2020,1,1),BZ11,-BZ11))</f>
        <v>-</v>
      </c>
      <c r="CA175" s="52" t="str" cm="1">
        <f t="array" ref="CA175">IF(OR(CA11="",CA11="NO Q",CA11="-"),"-",INDEX(Shipping!$U$3:$V$88,_xlfn.XMATCH(CA$2,IF(Shipping!$D$3:$D$88="GC",Shipping!$A$3:$A$88),0),_xlfn.XMATCH($V$167,Shipping!$U$2:$V$2))/_xlfn.IFS($U$167=Shipping!$R97,Shipping!$R$95,$U$167=Shipping!$S$92,Shipping!$S100,$U$167=Shipping!$T$92,Shipping!$T100)+IF(CA11&lt;DATE(2020,1,1),CA11,-CA11))</f>
        <v>-</v>
      </c>
      <c r="CB175" s="52" t="str" cm="1">
        <f t="array" ref="CB175">IF(OR(CB11="",CB11="NO Q",CB11="-"),"-",INDEX(Shipping!$U$3:$V$88,_xlfn.XMATCH(CB$2,IF(Shipping!$D$3:$D$88="GC",Shipping!$A$3:$A$88),0),_xlfn.XMATCH($V$167,Shipping!$U$2:$V$2))/_xlfn.IFS($U$167=Shipping!$R97,Shipping!$R$95,$U$167=Shipping!$S$92,Shipping!$S100,$U$167=Shipping!$T$92,Shipping!$T100)+IF(CB11&lt;DATE(2020,1,1),CB11,-CB11))</f>
        <v>-</v>
      </c>
      <c r="CC175" s="52" t="str" cm="1">
        <f t="array" ref="CC175">IF(OR(CC11="",CC11="NO Q",CC11="-"),"-",INDEX(Shipping!$U$3:$V$88,_xlfn.XMATCH(CC$2,IF(Shipping!$D$3:$D$88="GC",Shipping!$A$3:$A$88),0),_xlfn.XMATCH($V$167,Shipping!$U$2:$V$2))/_xlfn.IFS($U$167=Shipping!$R97,Shipping!$R$95,$U$167=Shipping!$S$92,Shipping!$S100,$U$167=Shipping!$T$92,Shipping!$T100)+IF(CC11&lt;DATE(2020,1,1),CC11,-CC11))</f>
        <v>-</v>
      </c>
      <c r="CD175" s="52" t="str" cm="1">
        <f t="array" ref="CD175">IF(OR(CD11="",CD11="NO Q",CD11="-"),"-",INDEX(Shipping!$U$3:$V$88,_xlfn.XMATCH(CD$2,IF(Shipping!$D$3:$D$88="GC",Shipping!$A$3:$A$88),0),_xlfn.XMATCH($V$167,Shipping!$U$2:$V$2))/_xlfn.IFS($U$167=Shipping!$R97,Shipping!$R$95,$U$167=Shipping!$S$92,Shipping!$S100,$U$167=Shipping!$T$92,Shipping!$T100)+IF(CD11&lt;DATE(2020,1,1),CD11,-CD11))</f>
        <v>-</v>
      </c>
      <c r="CE175" s="52" t="str" cm="1">
        <f t="array" ref="CE175">IF(OR(CE11="",CE11="NO Q",CE11="-"),"-",INDEX(Shipping!$U$3:$V$88,_xlfn.XMATCH(CE$2,IF(Shipping!$D$3:$D$88="GC",Shipping!$A$3:$A$88),0),_xlfn.XMATCH($V$167,Shipping!$U$2:$V$2))/_xlfn.IFS($U$167=Shipping!$R97,Shipping!$R$95,$U$167=Shipping!$S$92,Shipping!$S100,$U$167=Shipping!$T$92,Shipping!$T100)+IF(CE11&lt;DATE(2020,1,1),CE11,-CE11))</f>
        <v>-</v>
      </c>
      <c r="CF175" s="52" t="str" cm="1">
        <f t="array" ref="CF175">IF(OR(CF11="",CF11="NO Q",CF11="-"),"-",INDEX(Shipping!$U$3:$V$88,_xlfn.XMATCH(CF$2,IF(Shipping!$D$3:$D$88="GC",Shipping!$A$3:$A$88),0),_xlfn.XMATCH($V$167,Shipping!$U$2:$V$2))/_xlfn.IFS($U$167=Shipping!$R97,Shipping!$R$95,$U$167=Shipping!$S$92,Shipping!$S100,$U$167=Shipping!$T$92,Shipping!$T100)+IF(CF11&lt;DATE(2020,1,1),CF11,-CF11))</f>
        <v>-</v>
      </c>
      <c r="CG175" s="52" t="str" cm="1">
        <f t="array" ref="CG175">IF(OR(CG11="",CG11="NO Q",CG11="-"),"-",INDEX(Shipping!$U$3:$V$88,_xlfn.XMATCH(CG$2,IF(Shipping!$D$3:$D$88="GC",Shipping!$A$3:$A$88),0),_xlfn.XMATCH($V$167,Shipping!$U$2:$V$2))/_xlfn.IFS($U$167=Shipping!$R97,Shipping!$R$95,$U$167=Shipping!$S$92,Shipping!$S100,$U$167=Shipping!$T$92,Shipping!$T100)+IF(CG11&lt;DATE(2020,1,1),CG11,-CG11))</f>
        <v>-</v>
      </c>
      <c r="CH175" s="52" t="str" cm="1">
        <f t="array" ref="CH175">IF(OR(CH11="",CH11="NO Q",CH11="-"),"-",INDEX(Shipping!$U$3:$V$88,_xlfn.XMATCH(CH$2,IF(Shipping!$D$3:$D$88="GC",Shipping!$A$3:$A$88),0),_xlfn.XMATCH($V$167,Shipping!$U$2:$V$2))/_xlfn.IFS($U$167=Shipping!$R97,Shipping!$R$95,$U$167=Shipping!$S$92,Shipping!$S100,$U$167=Shipping!$T$92,Shipping!$T100)+IF(CH11&lt;DATE(2020,1,1),CH11,-CH11))</f>
        <v>-</v>
      </c>
      <c r="CI175" s="52" t="str" cm="1">
        <f t="array" ref="CI175">IF(OR(CI11="",CI11="NO Q",CI11="-"),"-",INDEX(Shipping!$U$3:$V$88,_xlfn.XMATCH(CI$2,IF(Shipping!$D$3:$D$88="GC",Shipping!$A$3:$A$88),0),_xlfn.XMATCH($V$167,Shipping!$U$2:$V$2))/_xlfn.IFS($U$167=Shipping!$R97,Shipping!$R$95,$U$167=Shipping!$S$92,Shipping!$S100,$U$167=Shipping!$T$92,Shipping!$T100)+IF(CI11&lt;DATE(2020,1,1),CI11,-CI11))</f>
        <v>-</v>
      </c>
      <c r="CJ175" s="52" t="str" cm="1">
        <f t="array" ref="CJ175">IF(OR(CJ11="",CJ11="NO Q",CJ11="-"),"-",INDEX(Shipping!$U$3:$V$88,_xlfn.XMATCH(CJ$2,IF(Shipping!$D$3:$D$88="GC",Shipping!$A$3:$A$88),0),_xlfn.XMATCH($V$167,Shipping!$U$2:$V$2))/_xlfn.IFS($U$167=Shipping!$R97,Shipping!$R$95,$U$167=Shipping!$S$92,Shipping!$S100,$U$167=Shipping!$T$92,Shipping!$T100)+IF(CJ11&lt;DATE(2020,1,1),CJ11,-CJ11))</f>
        <v>-</v>
      </c>
      <c r="CK175" s="52" t="str" cm="1">
        <f t="array" ref="CK175">IF(OR(CK11="",CK11="NO Q",CK11="-"),"-",INDEX(Shipping!$U$3:$V$88,_xlfn.XMATCH(CK$2,IF(Shipping!$D$3:$D$88="GC",Shipping!$A$3:$A$88),0),_xlfn.XMATCH($V$167,Shipping!$U$2:$V$2))/_xlfn.IFS($U$167=Shipping!$R97,Shipping!$R$95,$U$167=Shipping!$S$92,Shipping!$S100,$U$167=Shipping!$T$92,Shipping!$T100)+IF(CK11&lt;DATE(2020,1,1),CK11,-CK11))</f>
        <v>-</v>
      </c>
      <c r="CL175" s="52" t="str" cm="1">
        <f t="array" ref="CL175">IF(OR(CL11="",CL11="NO Q",CL11="-"),"-",INDEX(Shipping!$U$3:$V$88,_xlfn.XMATCH(CL$2,IF(Shipping!$D$3:$D$88="GC",Shipping!$A$3:$A$88),0),_xlfn.XMATCH($V$167,Shipping!$U$2:$V$2))/_xlfn.IFS($U$167=Shipping!$R97,Shipping!$R$95,$U$167=Shipping!$S$92,Shipping!$S100,$U$167=Shipping!$T$92,Shipping!$T100)+IF(CL11&lt;DATE(2020,1,1),CL11,-CL11))</f>
        <v>-</v>
      </c>
      <c r="CM175" s="52" t="str" cm="1">
        <f t="array" ref="CM175">IF(OR(CM11="",CM11="NO Q",CM11="-"),"-",INDEX(Shipping!$U$3:$V$88,_xlfn.XMATCH(CM$2,IF(Shipping!$D$3:$D$88="GC",Shipping!$A$3:$A$88),0),_xlfn.XMATCH($V$167,Shipping!$U$2:$V$2))/_xlfn.IFS($U$167=Shipping!$R97,Shipping!$R$95,$U$167=Shipping!$S$92,Shipping!$S100,$U$167=Shipping!$T$92,Shipping!$T100)+IF(CM11&lt;DATE(2020,1,1),CM11,-CM11))</f>
        <v>-</v>
      </c>
    </row>
    <row r="176" spans="2:91">
      <c r="B176" s="47" t="s">
        <v>282</v>
      </c>
      <c r="C176" s="1" t="str" cm="1">
        <f t="array" ref="C176">INDEX(W$2:CM$2,1,_xlfn.XMATCH(D176,$W176:$CM176))</f>
        <v>PSI MOLDED PLASTICS</v>
      </c>
      <c r="D176" s="81">
        <f t="shared" si="139"/>
        <v>1.4861680000000002</v>
      </c>
      <c r="W176" s="52" t="str" cm="1">
        <f t="array" ref="W176">IF(OR(W12="",W12="NO Q",W12="-"),"-",INDEX(Shipping!$U$3:$V$88,_xlfn.XMATCH(W$2,IF(Shipping!$D$3:$D$88="GC",Shipping!$A$3:$A$88),0),_xlfn.XMATCH($V$167,Shipping!$U$2:$V$2))/_xlfn.IFS($U$167=Shipping!$R98,Shipping!$R$95,$U$167=Shipping!$S$92,Shipping!$S101,$U$167=Shipping!$T$92,Shipping!$T101)+IF(W12&lt;DATE(2020,1,1),W12,-W12))</f>
        <v>-</v>
      </c>
      <c r="X176" s="52" t="str" cm="1">
        <f t="array" ref="X176">IF(OR(X12="",X12="NO Q",X12="-"),"-",INDEX(Shipping!$U$3:$V$88,_xlfn.XMATCH(X$2,IF(Shipping!$D$3:$D$88="GC",Shipping!$A$3:$A$88),0),_xlfn.XMATCH($V$167,Shipping!$U$2:$V$2))/_xlfn.IFS($U$167=Shipping!$R98,Shipping!$R$95,$U$167=Shipping!$S$92,Shipping!$S101,$U$167=Shipping!$T$92,Shipping!$T101)+IF(X12&lt;DATE(2020,1,1),X12,-X12))</f>
        <v>-</v>
      </c>
      <c r="Y176" s="52" t="str" cm="1">
        <f t="array" ref="Y176">IF(OR(Y12="",Y12="NO Q",Y12="-"),"-",INDEX(Shipping!$U$3:$V$88,_xlfn.XMATCH(Y$2,IF(Shipping!$D$3:$D$88="GC",Shipping!$A$3:$A$88),0),_xlfn.XMATCH($V$167,Shipping!$U$2:$V$2))/_xlfn.IFS($U$167=Shipping!$R98,Shipping!$R$95,$U$167=Shipping!$S$92,Shipping!$S101,$U$167=Shipping!$T$92,Shipping!$T101)+IF(Y12&lt;DATE(2020,1,1),Y12,-Y12))</f>
        <v>-</v>
      </c>
      <c r="Z176" s="52" t="str" cm="1">
        <f t="array" ref="Z176">IF(OR(Z12="",Z12="NO Q",Z12="-"),"-",INDEX(Shipping!$U$3:$V$88,_xlfn.XMATCH(Z$2,IF(Shipping!$D$3:$D$88="GC",Shipping!$A$3:$A$88),0),_xlfn.XMATCH($V$167,Shipping!$U$2:$V$2))/_xlfn.IFS($U$167=Shipping!$R98,Shipping!$R$95,$U$167=Shipping!$S$92,Shipping!$S101,$U$167=Shipping!$T$92,Shipping!$T101)+IF(Z12&lt;DATE(2020,1,1),Z12,-Z12))</f>
        <v>-</v>
      </c>
      <c r="AA176" s="52" t="str" cm="1">
        <f t="array" ref="AA176">IF(OR(AA12="",AA12="NO Q",AA12="-"),"-",INDEX(Shipping!$U$3:$V$88,_xlfn.XMATCH(AA$2,IF(Shipping!$D$3:$D$88="GC",Shipping!$A$3:$A$88),0),_xlfn.XMATCH($V$167,Shipping!$U$2:$V$2))/_xlfn.IFS($U$167=Shipping!$R98,Shipping!$R$95,$U$167=Shipping!$S$92,Shipping!$S101,$U$167=Shipping!$T$92,Shipping!$T101)+IF(AA12&lt;DATE(2020,1,1),AA12,-AA12))</f>
        <v>-</v>
      </c>
      <c r="AB176" s="52" t="str" cm="1">
        <f t="array" ref="AB176">IF(OR(AB12="",AB12="NO Q",AB12="-"),"-",INDEX(Shipping!$U$3:$V$88,_xlfn.XMATCH(AB$2,IF(Shipping!$D$3:$D$88="GC",Shipping!$A$3:$A$88),0),_xlfn.XMATCH($V$167,Shipping!$U$2:$V$2))/_xlfn.IFS($U$167=Shipping!$R98,Shipping!$R$95,$U$167=Shipping!$S$92,Shipping!$S101,$U$167=Shipping!$T$92,Shipping!$T101)+IF(AB12&lt;DATE(2020,1,1),AB12,-AB12))</f>
        <v>-</v>
      </c>
      <c r="AC176" s="52" t="str" cm="1">
        <f t="array" ref="AC176">IF(OR(AC12="",AC12="NO Q",AC12="-"),"-",INDEX(Shipping!$U$3:$V$88,_xlfn.XMATCH(AC$2,IF(Shipping!$D$3:$D$88="GC",Shipping!$A$3:$A$88),0),_xlfn.XMATCH($V$167,Shipping!$U$2:$V$2))/_xlfn.IFS($U$167=Shipping!$R98,Shipping!$R$95,$U$167=Shipping!$S$92,Shipping!$S101,$U$167=Shipping!$T$92,Shipping!$T101)+IF(AC12&lt;DATE(2020,1,1),AC12,-AC12))</f>
        <v>-</v>
      </c>
      <c r="AD176" s="52" t="str" cm="1">
        <f t="array" ref="AD176">IF(OR(AD12="",AD12="NO Q",AD12="-"),"-",INDEX(Shipping!$U$3:$V$88,_xlfn.XMATCH(AD$2,IF(Shipping!$D$3:$D$88="GC",Shipping!$A$3:$A$88),0),_xlfn.XMATCH($V$167,Shipping!$U$2:$V$2))/_xlfn.IFS($U$167=Shipping!$R98,Shipping!$R$95,$U$167=Shipping!$S$92,Shipping!$S101,$U$167=Shipping!$T$92,Shipping!$T101)+IF(AD12&lt;DATE(2020,1,1),AD12,-AD12))</f>
        <v>-</v>
      </c>
      <c r="AE176" s="52" t="str" cm="1">
        <f t="array" ref="AE176">IF(OR(AE12="",AE12="NO Q",AE12="-"),"-",INDEX(Shipping!$U$3:$V$88,_xlfn.XMATCH(AE$2,IF(Shipping!$D$3:$D$88="GC",Shipping!$A$3:$A$88),0),_xlfn.XMATCH($V$167,Shipping!$U$2:$V$2))/_xlfn.IFS($U$167=Shipping!$R98,Shipping!$R$95,$U$167=Shipping!$S$92,Shipping!$S101,$U$167=Shipping!$T$92,Shipping!$T101)+IF(AE12&lt;DATE(2020,1,1),AE12,-AE12))</f>
        <v>-</v>
      </c>
      <c r="AF176" s="52" cm="1">
        <f t="array" ref="AF176">IF(OR(AF12="",AF12="NO Q",AF12="-"),"-",INDEX(Shipping!$U$3:$V$88,_xlfn.XMATCH(AF$2,IF(Shipping!$D$3:$D$88="GC",Shipping!$A$3:$A$88),0),_xlfn.XMATCH($V$167,Shipping!$U$2:$V$2))/_xlfn.IFS($U$167=Shipping!$R98,Shipping!$R$95,$U$167=Shipping!$S$92,Shipping!$S101,$U$167=Shipping!$T$92,Shipping!$T101)+IF(AF12&lt;DATE(2020,1,1),AF12,-AF12))</f>
        <v>-44032.979308666021</v>
      </c>
      <c r="AG176" s="52" cm="1">
        <f t="array" ref="AG176">IF(OR(AG12="",AG12="NO Q",AG12="-"),"-",INDEX(Shipping!$U$3:$V$88,_xlfn.XMATCH(AG$2,IF(Shipping!$D$3:$D$88="GC",Shipping!$A$3:$A$88),0),_xlfn.XMATCH($V$167,Shipping!$U$2:$V$2))/_xlfn.IFS($U$167=Shipping!$R98,Shipping!$R$95,$U$167=Shipping!$S$92,Shipping!$S101,$U$167=Shipping!$T$92,Shipping!$T101)+IF(AG12&lt;DATE(2020,1,1),AG12,-AG12))</f>
        <v>-44032.979308666021</v>
      </c>
      <c r="AH176" s="52" t="str" cm="1">
        <f t="array" ref="AH176">IF(OR(AH12="",AH12="NO Q",AH12="-"),"-",INDEX(Shipping!$U$3:$V$88,_xlfn.XMATCH(AH$2,IF(Shipping!$D$3:$D$88="GC",Shipping!$A$3:$A$88),0),_xlfn.XMATCH($V$167,Shipping!$U$2:$V$2))/_xlfn.IFS($U$167=Shipping!$R98,Shipping!$R$95,$U$167=Shipping!$S$92,Shipping!$S101,$U$167=Shipping!$T$92,Shipping!$T101)+IF(AH12&lt;DATE(2020,1,1),AH12,-AH12))</f>
        <v>-</v>
      </c>
      <c r="AI176" s="52" t="str" cm="1">
        <f t="array" ref="AI176">IF(OR(AI12="",AI12="NO Q",AI12="-"),"-",INDEX(Shipping!$U$3:$V$88,_xlfn.XMATCH(AI$2,IF(Shipping!$D$3:$D$88="GC",Shipping!$A$3:$A$88),0),_xlfn.XMATCH($V$167,Shipping!$U$2:$V$2))/_xlfn.IFS($U$167=Shipping!$R98,Shipping!$R$95,$U$167=Shipping!$S$92,Shipping!$S101,$U$167=Shipping!$T$92,Shipping!$T101)+IF(AI12&lt;DATE(2020,1,1),AI12,-AI12))</f>
        <v>-</v>
      </c>
      <c r="AJ176" s="52" t="str" cm="1">
        <f t="array" ref="AJ176">IF(OR(AJ12="",AJ12="NO Q",AJ12="-"),"-",INDEX(Shipping!$U$3:$V$88,_xlfn.XMATCH(AJ$2,IF(Shipping!$D$3:$D$88="GC",Shipping!$A$3:$A$88),0),_xlfn.XMATCH($V$167,Shipping!$U$2:$V$2))/_xlfn.IFS($U$167=Shipping!$R98,Shipping!$R$95,$U$167=Shipping!$S$92,Shipping!$S101,$U$167=Shipping!$T$92,Shipping!$T101)+IF(AJ12&lt;DATE(2020,1,1),AJ12,-AJ12))</f>
        <v>-</v>
      </c>
      <c r="AK176" s="52" t="str" cm="1">
        <f t="array" ref="AK176">IF(OR(AK12="",AK12="NO Q",AK12="-"),"-",INDEX(Shipping!$U$3:$V$88,_xlfn.XMATCH(AK$2,IF(Shipping!$D$3:$D$88="GC",Shipping!$A$3:$A$88),0),_xlfn.XMATCH($V$167,Shipping!$U$2:$V$2))/_xlfn.IFS($U$167=Shipping!$R98,Shipping!$R$95,$U$167=Shipping!$S$92,Shipping!$S101,$U$167=Shipping!$T$92,Shipping!$T101)+IF(AK12&lt;DATE(2020,1,1),AK12,-AK12))</f>
        <v>-</v>
      </c>
      <c r="AL176" s="52" t="str" cm="1">
        <f t="array" ref="AL176">IF(OR(AL12="",AL12="NO Q",AL12="-"),"-",INDEX(Shipping!$U$3:$V$88,_xlfn.XMATCH(AL$2,IF(Shipping!$D$3:$D$88="GC",Shipping!$A$3:$A$88),0),_xlfn.XMATCH($V$167,Shipping!$U$2:$V$2))/_xlfn.IFS($U$167=Shipping!$R98,Shipping!$R$95,$U$167=Shipping!$S$92,Shipping!$S101,$U$167=Shipping!$T$92,Shipping!$T101)+IF(AL12&lt;DATE(2020,1,1),AL12,-AL12))</f>
        <v>-</v>
      </c>
      <c r="AM176" s="52" t="str" cm="1">
        <f t="array" ref="AM176">IF(OR(AM12="",AM12="NO Q",AM12="-"),"-",INDEX(Shipping!$U$3:$V$88,_xlfn.XMATCH(AM$2,IF(Shipping!$D$3:$D$88="GC",Shipping!$A$3:$A$88),0),_xlfn.XMATCH($V$167,Shipping!$U$2:$V$2))/_xlfn.IFS($U$167=Shipping!$R98,Shipping!$R$95,$U$167=Shipping!$S$92,Shipping!$S101,$U$167=Shipping!$T$92,Shipping!$T101)+IF(AM12&lt;DATE(2020,1,1),AM12,-AM12))</f>
        <v>-</v>
      </c>
      <c r="AN176" s="52" t="str" cm="1">
        <f t="array" ref="AN176">IF(OR(AN12="",AN12="NO Q",AN12="-"),"-",INDEX(Shipping!$U$3:$V$88,_xlfn.XMATCH(AN$2,IF(Shipping!$D$3:$D$88="GC",Shipping!$A$3:$A$88),0),_xlfn.XMATCH($V$167,Shipping!$U$2:$V$2))/_xlfn.IFS($U$167=Shipping!$R98,Shipping!$R$95,$U$167=Shipping!$S$92,Shipping!$S101,$U$167=Shipping!$T$92,Shipping!$T101)+IF(AN12&lt;DATE(2020,1,1),AN12,-AN12))</f>
        <v>-</v>
      </c>
      <c r="AO176" s="52" t="str" cm="1">
        <f t="array" ref="AO176">IF(OR(AO12="",AO12="NO Q",AO12="-"),"-",INDEX(Shipping!$U$3:$V$88,_xlfn.XMATCH(AO$2,IF(Shipping!$D$3:$D$88="GC",Shipping!$A$3:$A$88),0),_xlfn.XMATCH($V$167,Shipping!$U$2:$V$2))/_xlfn.IFS($U$167=Shipping!$R98,Shipping!$R$95,$U$167=Shipping!$S$92,Shipping!$S101,$U$167=Shipping!$T$92,Shipping!$T101)+IF(AO12&lt;DATE(2020,1,1),AO12,-AO12))</f>
        <v>-</v>
      </c>
      <c r="AP176" s="52" t="str" cm="1">
        <f t="array" ref="AP176">IF(OR(AP12="",AP12="NO Q",AP12="-"),"-",INDEX(Shipping!$U$3:$V$88,_xlfn.XMATCH(AP$2,IF(Shipping!$D$3:$D$88="GC",Shipping!$A$3:$A$88),0),_xlfn.XMATCH($V$167,Shipping!$U$2:$V$2))/_xlfn.IFS($U$167=Shipping!$R98,Shipping!$R$95,$U$167=Shipping!$S$92,Shipping!$S101,$U$167=Shipping!$T$92,Shipping!$T101)+IF(AP12&lt;DATE(2020,1,1),AP12,-AP12))</f>
        <v>-</v>
      </c>
      <c r="AQ176" s="52" t="str" cm="1">
        <f t="array" ref="AQ176">IF(OR(AQ12="",AQ12="NO Q",AQ12="-"),"-",INDEX(Shipping!$U$3:$V$88,_xlfn.XMATCH(AQ$2,IF(Shipping!$D$3:$D$88="GC",Shipping!$A$3:$A$88),0),_xlfn.XMATCH($V$167,Shipping!$U$2:$V$2))/_xlfn.IFS($U$167=Shipping!$R98,Shipping!$R$95,$U$167=Shipping!$S$92,Shipping!$S101,$U$167=Shipping!$T$92,Shipping!$T101)+IF(AQ12&lt;DATE(2020,1,1),AQ12,-AQ12))</f>
        <v>-</v>
      </c>
      <c r="AR176" s="52" t="str" cm="1">
        <f t="array" ref="AR176">IF(OR(AR12="",AR12="NO Q",AR12="-"),"-",INDEX(Shipping!$U$3:$V$88,_xlfn.XMATCH(AR$2,IF(Shipping!$D$3:$D$88="GC",Shipping!$A$3:$A$88),0),_xlfn.XMATCH($V$167,Shipping!$U$2:$V$2))/_xlfn.IFS($U$167=Shipping!$R98,Shipping!$R$95,$U$167=Shipping!$S$92,Shipping!$S101,$U$167=Shipping!$T$92,Shipping!$T101)+IF(AR12&lt;DATE(2020,1,1),AR12,-AR12))</f>
        <v>-</v>
      </c>
      <c r="AS176" s="52" t="str" cm="1">
        <f t="array" ref="AS176">IF(OR(AS12="",AS12="NO Q",AS12="-"),"-",INDEX(Shipping!$U$3:$V$88,_xlfn.XMATCH(AS$2,IF(Shipping!$D$3:$D$88="GC",Shipping!$A$3:$A$88),0),_xlfn.XMATCH($V$167,Shipping!$U$2:$V$2))/_xlfn.IFS($U$167=Shipping!$R98,Shipping!$R$95,$U$167=Shipping!$S$92,Shipping!$S101,$U$167=Shipping!$T$92,Shipping!$T101)+IF(AS12&lt;DATE(2020,1,1),AS12,-AS12))</f>
        <v>-</v>
      </c>
      <c r="AT176" s="52" t="str" cm="1">
        <f t="array" ref="AT176">IF(OR(AT12="",AT12="NO Q",AT12="-"),"-",INDEX(Shipping!$U$3:$V$88,_xlfn.XMATCH(AT$2,IF(Shipping!$D$3:$D$88="GC",Shipping!$A$3:$A$88),0),_xlfn.XMATCH($V$167,Shipping!$U$2:$V$2))/_xlfn.IFS($U$167=Shipping!$R98,Shipping!$R$95,$U$167=Shipping!$S$92,Shipping!$S101,$U$167=Shipping!$T$92,Shipping!$T101)+IF(AT12&lt;DATE(2020,1,1),AT12,-AT12))</f>
        <v>-</v>
      </c>
      <c r="AU176" s="52" t="str" cm="1">
        <f t="array" ref="AU176">IF(OR(AU12="",AU12="NO Q",AU12="-"),"-",INDEX(Shipping!$U$3:$V$88,_xlfn.XMATCH(AU$2,IF(Shipping!$D$3:$D$88="GC",Shipping!$A$3:$A$88),0),_xlfn.XMATCH($V$167,Shipping!$U$2:$V$2))/_xlfn.IFS($U$167=Shipping!$R98,Shipping!$R$95,$U$167=Shipping!$S$92,Shipping!$S101,$U$167=Shipping!$T$92,Shipping!$T101)+IF(AU12&lt;DATE(2020,1,1),AU12,-AU12))</f>
        <v>-</v>
      </c>
      <c r="AV176" s="52" t="str" cm="1">
        <f t="array" ref="AV176">IF(OR(AV12="",AV12="NO Q",AV12="-"),"-",INDEX(Shipping!$U$3:$V$88,_xlfn.XMATCH(AV$2,IF(Shipping!$D$3:$D$88="GC",Shipping!$A$3:$A$88),0),_xlfn.XMATCH($V$167,Shipping!$U$2:$V$2))/_xlfn.IFS($U$167=Shipping!$R98,Shipping!$R$95,$U$167=Shipping!$S$92,Shipping!$S101,$U$167=Shipping!$T$92,Shipping!$T101)+IF(AV12&lt;DATE(2020,1,1),AV12,-AV12))</f>
        <v>-</v>
      </c>
      <c r="AW176" s="52" t="str" cm="1">
        <f t="array" ref="AW176">IF(OR(AW12="",AW12="NO Q",AW12="-"),"-",INDEX(Shipping!$U$3:$V$88,_xlfn.XMATCH(AW$2,IF(Shipping!$D$3:$D$88="GC",Shipping!$A$3:$A$88),0),_xlfn.XMATCH($V$167,Shipping!$U$2:$V$2))/_xlfn.IFS($U$167=Shipping!$R98,Shipping!$R$95,$U$167=Shipping!$S$92,Shipping!$S101,$U$167=Shipping!$T$92,Shipping!$T101)+IF(AW12&lt;DATE(2020,1,1),AW12,-AW12))</f>
        <v>-</v>
      </c>
      <c r="AX176" s="52" t="str" cm="1">
        <f t="array" ref="AX176">IF(OR(AX12="",AX12="NO Q",AX12="-"),"-",INDEX(Shipping!$U$3:$V$88,_xlfn.XMATCH(AX$2,IF(Shipping!$D$3:$D$88="GC",Shipping!$A$3:$A$88),0),_xlfn.XMATCH($V$167,Shipping!$U$2:$V$2))/_xlfn.IFS($U$167=Shipping!$R98,Shipping!$R$95,$U$167=Shipping!$S$92,Shipping!$S101,$U$167=Shipping!$T$92,Shipping!$T101)+IF(AX12&lt;DATE(2020,1,1),AX12,-AX12))</f>
        <v>-</v>
      </c>
      <c r="AY176" s="52" t="str" cm="1">
        <f t="array" ref="AY176">IF(OR(AY12="",AY12="NO Q",AY12="-"),"-",INDEX(Shipping!$U$3:$V$88,_xlfn.XMATCH(AY$2,IF(Shipping!$D$3:$D$88="GC",Shipping!$A$3:$A$88),0),_xlfn.XMATCH($V$167,Shipping!$U$2:$V$2))/_xlfn.IFS($U$167=Shipping!$R98,Shipping!$R$95,$U$167=Shipping!$S$92,Shipping!$S101,$U$167=Shipping!$T$92,Shipping!$T101)+IF(AY12&lt;DATE(2020,1,1),AY12,-AY12))</f>
        <v>-</v>
      </c>
      <c r="AZ176" s="52" t="str" cm="1">
        <f t="array" ref="AZ176">IF(OR(AZ12="",AZ12="NO Q",AZ12="-"),"-",INDEX(Shipping!$U$3:$V$88,_xlfn.XMATCH(AZ$2,IF(Shipping!$D$3:$D$88="GC",Shipping!$A$3:$A$88),0),_xlfn.XMATCH($V$167,Shipping!$U$2:$V$2))/_xlfn.IFS($U$167=Shipping!$R98,Shipping!$R$95,$U$167=Shipping!$S$92,Shipping!$S101,$U$167=Shipping!$T$92,Shipping!$T101)+IF(AZ12&lt;DATE(2020,1,1),AZ12,-AZ12))</f>
        <v>-</v>
      </c>
      <c r="BA176" s="52" t="str" cm="1">
        <f t="array" ref="BA176">IF(OR(BA12="",BA12="NO Q",BA12="-"),"-",INDEX(Shipping!$U$3:$V$88,_xlfn.XMATCH(BA$2,IF(Shipping!$D$3:$D$88="GC",Shipping!$A$3:$A$88),0),_xlfn.XMATCH($V$167,Shipping!$U$2:$V$2))/_xlfn.IFS($U$167=Shipping!$R98,Shipping!$R$95,$U$167=Shipping!$S$92,Shipping!$S101,$U$167=Shipping!$T$92,Shipping!$T101)+IF(BA12&lt;DATE(2020,1,1),BA12,-BA12))</f>
        <v>-</v>
      </c>
      <c r="BB176" s="52" t="str" cm="1">
        <f t="array" ref="BB176">IF(OR(BB12="",BB12="NO Q",BB12="-"),"-",INDEX(Shipping!$U$3:$V$88,_xlfn.XMATCH(BB$2,IF(Shipping!$D$3:$D$88="GC",Shipping!$A$3:$A$88),0),_xlfn.XMATCH($V$167,Shipping!$U$2:$V$2))/_xlfn.IFS($U$167=Shipping!$R98,Shipping!$R$95,$U$167=Shipping!$S$92,Shipping!$S101,$U$167=Shipping!$T$92,Shipping!$T101)+IF(BB12&lt;DATE(2020,1,1),BB12,-BB12))</f>
        <v>-</v>
      </c>
      <c r="BC176" s="52" t="str" cm="1">
        <f t="array" ref="BC176">IF(OR(BC12="",BC12="NO Q",BC12="-"),"-",INDEX(Shipping!$U$3:$V$88,_xlfn.XMATCH(BC$2,IF(Shipping!$D$3:$D$88="GC",Shipping!$A$3:$A$88),0),_xlfn.XMATCH($V$167,Shipping!$U$2:$V$2))/_xlfn.IFS($U$167=Shipping!$R98,Shipping!$R$95,$U$167=Shipping!$S$92,Shipping!$S101,$U$167=Shipping!$T$92,Shipping!$T101)+IF(BC12&lt;DATE(2020,1,1),BC12,-BC12))</f>
        <v>-</v>
      </c>
      <c r="BD176" s="52" t="str" cm="1">
        <f t="array" ref="BD176">IF(OR(BD12="",BD12="NO Q",BD12="-"),"-",INDEX(Shipping!$U$3:$V$88,_xlfn.XMATCH(BD$2,IF(Shipping!$D$3:$D$88="GC",Shipping!$A$3:$A$88),0),_xlfn.XMATCH($V$167,Shipping!$U$2:$V$2))/_xlfn.IFS($U$167=Shipping!$R98,Shipping!$R$95,$U$167=Shipping!$S$92,Shipping!$S101,$U$167=Shipping!$T$92,Shipping!$T101)+IF(BD12&lt;DATE(2020,1,1),BD12,-BD12))</f>
        <v>-</v>
      </c>
      <c r="BE176" s="52" t="str" cm="1">
        <f t="array" ref="BE176">IF(OR(BE12="",BE12="NO Q",BE12="-"),"-",INDEX(Shipping!$U$3:$V$88,_xlfn.XMATCH(BE$2,IF(Shipping!$D$3:$D$88="GC",Shipping!$A$3:$A$88),0),_xlfn.XMATCH($V$167,Shipping!$U$2:$V$2))/_xlfn.IFS($U$167=Shipping!$R98,Shipping!$R$95,$U$167=Shipping!$S$92,Shipping!$S101,$U$167=Shipping!$T$92,Shipping!$T101)+IF(BE12&lt;DATE(2020,1,1),BE12,-BE12))</f>
        <v>-</v>
      </c>
      <c r="BF176" s="52" t="str" cm="1">
        <f t="array" ref="BF176">IF(OR(BF12="",BF12="NO Q",BF12="-"),"-",INDEX(Shipping!$U$3:$V$88,_xlfn.XMATCH(BF$2,IF(Shipping!$D$3:$D$88="GC",Shipping!$A$3:$A$88),0),_xlfn.XMATCH($V$167,Shipping!$U$2:$V$2))/_xlfn.IFS($U$167=Shipping!$R98,Shipping!$R$95,$U$167=Shipping!$S$92,Shipping!$S101,$U$167=Shipping!$T$92,Shipping!$T101)+IF(BF12&lt;DATE(2020,1,1),BF12,-BF12))</f>
        <v>-</v>
      </c>
      <c r="BG176" s="52" t="str" cm="1">
        <f t="array" ref="BG176">IF(OR(BG12="",BG12="NO Q",BG12="-"),"-",INDEX(Shipping!$U$3:$V$88,_xlfn.XMATCH(BG$2,IF(Shipping!$D$3:$D$88="GC",Shipping!$A$3:$A$88),0),_xlfn.XMATCH($V$167,Shipping!$U$2:$V$2))/_xlfn.IFS($U$167=Shipping!$R98,Shipping!$R$95,$U$167=Shipping!$S$92,Shipping!$S101,$U$167=Shipping!$T$92,Shipping!$T101)+IF(BG12&lt;DATE(2020,1,1),BG12,-BG12))</f>
        <v>-</v>
      </c>
      <c r="BH176" s="52" t="str" cm="1">
        <f t="array" ref="BH176">IF(OR(BH12="",BH12="NO Q",BH12="-"),"-",INDEX(Shipping!$U$3:$V$88,_xlfn.XMATCH(BH$2,IF(Shipping!$D$3:$D$88="GC",Shipping!$A$3:$A$88),0),_xlfn.XMATCH($V$167,Shipping!$U$2:$V$2))/_xlfn.IFS($U$167=Shipping!$R98,Shipping!$R$95,$U$167=Shipping!$S$92,Shipping!$S101,$U$167=Shipping!$T$92,Shipping!$T101)+IF(BH12&lt;DATE(2020,1,1),BH12,-BH12))</f>
        <v>-</v>
      </c>
      <c r="BI176" s="52" t="str" cm="1">
        <f t="array" ref="BI176">IF(OR(BI12="",BI12="NO Q",BI12="-"),"-",INDEX(Shipping!$U$3:$V$88,_xlfn.XMATCH(BI$2,IF(Shipping!$D$3:$D$88="GC",Shipping!$A$3:$A$88),0),_xlfn.XMATCH($V$167,Shipping!$U$2:$V$2))/_xlfn.IFS($U$167=Shipping!$R98,Shipping!$R$95,$U$167=Shipping!$S$92,Shipping!$S101,$U$167=Shipping!$T$92,Shipping!$T101)+IF(BI12&lt;DATE(2020,1,1),BI12,-BI12))</f>
        <v>-</v>
      </c>
      <c r="BJ176" s="52" t="str" cm="1">
        <f t="array" ref="BJ176">IF(OR(BJ12="",BJ12="NO Q",BJ12="-"),"-",INDEX(Shipping!$U$3:$V$88,_xlfn.XMATCH(BJ$2,IF(Shipping!$D$3:$D$88="GC",Shipping!$A$3:$A$88),0),_xlfn.XMATCH($V$167,Shipping!$U$2:$V$2))/_xlfn.IFS($U$167=Shipping!$R98,Shipping!$R$95,$U$167=Shipping!$S$92,Shipping!$S101,$U$167=Shipping!$T$92,Shipping!$T101)+IF(BJ12&lt;DATE(2020,1,1),BJ12,-BJ12))</f>
        <v>-</v>
      </c>
      <c r="BK176" s="52" t="str" cm="1">
        <f t="array" ref="BK176">IF(OR(BK12="",BK12="NO Q",BK12="-"),"-",INDEX(Shipping!$U$3:$V$88,_xlfn.XMATCH(BK$2,IF(Shipping!$D$3:$D$88="GC",Shipping!$A$3:$A$88),0),_xlfn.XMATCH($V$167,Shipping!$U$2:$V$2))/_xlfn.IFS($U$167=Shipping!$R98,Shipping!$R$95,$U$167=Shipping!$S$92,Shipping!$S101,$U$167=Shipping!$T$92,Shipping!$T101)+IF(BK12&lt;DATE(2020,1,1),BK12,-BK12))</f>
        <v>-</v>
      </c>
      <c r="BL176" s="52" t="str" cm="1">
        <f t="array" ref="BL176">IF(OR(BL12="",BL12="NO Q",BL12="-"),"-",INDEX(Shipping!$U$3:$V$88,_xlfn.XMATCH(BL$2,IF(Shipping!$D$3:$D$88="GC",Shipping!$A$3:$A$88),0),_xlfn.XMATCH($V$167,Shipping!$U$2:$V$2))/_xlfn.IFS($U$167=Shipping!$R98,Shipping!$R$95,$U$167=Shipping!$S$92,Shipping!$S101,$U$167=Shipping!$T$92,Shipping!$T101)+IF(BL12&lt;DATE(2020,1,1),BL12,-BL12))</f>
        <v>-</v>
      </c>
      <c r="BM176" s="52" t="str" cm="1">
        <f t="array" ref="BM176">IF(OR(BM12="",BM12="NO Q",BM12="-"),"-",INDEX(Shipping!$U$3:$V$88,_xlfn.XMATCH(BM$2,IF(Shipping!$D$3:$D$88="GC",Shipping!$A$3:$A$88),0),_xlfn.XMATCH($V$167,Shipping!$U$2:$V$2))/_xlfn.IFS($U$167=Shipping!$R98,Shipping!$R$95,$U$167=Shipping!$S$92,Shipping!$S101,$U$167=Shipping!$T$92,Shipping!$T101)+IF(BM12&lt;DATE(2020,1,1),BM12,-BM12))</f>
        <v>-</v>
      </c>
      <c r="BN176" s="52" t="str" cm="1">
        <f t="array" ref="BN176">IF(OR(BN12="",BN12="NO Q",BN12="-"),"-",INDEX(Shipping!$U$3:$V$88,_xlfn.XMATCH(BN$2,IF(Shipping!$D$3:$D$88="GC",Shipping!$A$3:$A$88),0),_xlfn.XMATCH($V$167,Shipping!$U$2:$V$2))/_xlfn.IFS($U$167=Shipping!$R98,Shipping!$R$95,$U$167=Shipping!$S$92,Shipping!$S101,$U$167=Shipping!$T$92,Shipping!$T101)+IF(BN12&lt;DATE(2020,1,1),BN12,-BN12))</f>
        <v>-</v>
      </c>
      <c r="BO176" s="52" cm="1">
        <f t="array" ref="BO176">IF(OR(BO12="",BO12="NO Q",BO12="-"),"-",INDEX(Shipping!$U$3:$V$88,_xlfn.XMATCH(BO$2,IF(Shipping!$D$3:$D$88="GC",Shipping!$A$3:$A$88),0),_xlfn.XMATCH($V$167,Shipping!$U$2:$V$2))/_xlfn.IFS($U$167=Shipping!$R98,Shipping!$R$95,$U$167=Shipping!$S$92,Shipping!$S101,$U$167=Shipping!$T$92,Shipping!$T101)+IF(BO12&lt;DATE(2020,1,1),BO12,-BO12))</f>
        <v>1.4861680000000002</v>
      </c>
      <c r="BP176" s="52" t="str" cm="1">
        <f t="array" ref="BP176">IF(OR(BP12="",BP12="NO Q",BP12="-"),"-",INDEX(Shipping!$U$3:$V$88,_xlfn.XMATCH(BP$2,IF(Shipping!$D$3:$D$88="GC",Shipping!$A$3:$A$88),0),_xlfn.XMATCH($V$167,Shipping!$U$2:$V$2))/_xlfn.IFS($U$167=Shipping!$R98,Shipping!$R$95,$U$167=Shipping!$S$92,Shipping!$S101,$U$167=Shipping!$T$92,Shipping!$T101)+IF(BP12&lt;DATE(2020,1,1),BP12,-BP12))</f>
        <v>-</v>
      </c>
      <c r="BQ176" s="52" t="str" cm="1">
        <f t="array" ref="BQ176">IF(OR(BQ12="",BQ12="NO Q",BQ12="-"),"-",INDEX(Shipping!$U$3:$V$88,_xlfn.XMATCH(BQ$2,IF(Shipping!$D$3:$D$88="GC",Shipping!$A$3:$A$88),0),_xlfn.XMATCH($V$167,Shipping!$U$2:$V$2))/_xlfn.IFS($U$167=Shipping!$R98,Shipping!$R$95,$U$167=Shipping!$S$92,Shipping!$S101,$U$167=Shipping!$T$92,Shipping!$T101)+IF(BQ12&lt;DATE(2020,1,1),BQ12,-BQ12))</f>
        <v>-</v>
      </c>
      <c r="BR176" s="52" t="str" cm="1">
        <f t="array" ref="BR176">IF(OR(BR12="",BR12="NO Q",BR12="-"),"-",INDEX(Shipping!$U$3:$V$88,_xlfn.XMATCH(BR$2,IF(Shipping!$D$3:$D$88="GC",Shipping!$A$3:$A$88),0),_xlfn.XMATCH($V$167,Shipping!$U$2:$V$2))/_xlfn.IFS($U$167=Shipping!$R98,Shipping!$R$95,$U$167=Shipping!$S$92,Shipping!$S101,$U$167=Shipping!$T$92,Shipping!$T101)+IF(BR12&lt;DATE(2020,1,1),BR12,-BR12))</f>
        <v>-</v>
      </c>
      <c r="BS176" s="52" t="str" cm="1">
        <f t="array" ref="BS176">IF(OR(BS12="",BS12="NO Q",BS12="-"),"-",INDEX(Shipping!$U$3:$V$88,_xlfn.XMATCH(BS$2,IF(Shipping!$D$3:$D$88="GC",Shipping!$A$3:$A$88),0),_xlfn.XMATCH($V$167,Shipping!$U$2:$V$2))/_xlfn.IFS($U$167=Shipping!$R98,Shipping!$R$95,$U$167=Shipping!$S$92,Shipping!$S101,$U$167=Shipping!$T$92,Shipping!$T101)+IF(BS12&lt;DATE(2020,1,1),BS12,-BS12))</f>
        <v>-</v>
      </c>
      <c r="BT176" s="52" t="str" cm="1">
        <f t="array" ref="BT176">IF(OR(BT12="",BT12="NO Q",BT12="-"),"-",INDEX(Shipping!$U$3:$V$88,_xlfn.XMATCH(BT$2,IF(Shipping!$D$3:$D$88="GC",Shipping!$A$3:$A$88),0),_xlfn.XMATCH($V$167,Shipping!$U$2:$V$2))/_xlfn.IFS($U$167=Shipping!$R98,Shipping!$R$95,$U$167=Shipping!$S$92,Shipping!$S101,$U$167=Shipping!$T$92,Shipping!$T101)+IF(BT12&lt;DATE(2020,1,1),BT12,-BT12))</f>
        <v>-</v>
      </c>
      <c r="BU176" s="52" t="str" cm="1">
        <f t="array" ref="BU176">IF(OR(BU12="",BU12="NO Q",BU12="-"),"-",INDEX(Shipping!$U$3:$V$88,_xlfn.XMATCH(BU$2,IF(Shipping!$D$3:$D$88="GC",Shipping!$A$3:$A$88),0),_xlfn.XMATCH($V$167,Shipping!$U$2:$V$2))/_xlfn.IFS($U$167=Shipping!$R98,Shipping!$R$95,$U$167=Shipping!$S$92,Shipping!$S101,$U$167=Shipping!$T$92,Shipping!$T101)+IF(BU12&lt;DATE(2020,1,1),BU12,-BU12))</f>
        <v>-</v>
      </c>
      <c r="BV176" s="52" t="str" cm="1">
        <f t="array" ref="BV176">IF(OR(BV12="",BV12="NO Q",BV12="-"),"-",INDEX(Shipping!$U$3:$V$88,_xlfn.XMATCH(BV$2,IF(Shipping!$D$3:$D$88="GC",Shipping!$A$3:$A$88),0),_xlfn.XMATCH($V$167,Shipping!$U$2:$V$2))/_xlfn.IFS($U$167=Shipping!$R98,Shipping!$R$95,$U$167=Shipping!$S$92,Shipping!$S101,$U$167=Shipping!$T$92,Shipping!$T101)+IF(BV12&lt;DATE(2020,1,1),BV12,-BV12))</f>
        <v>-</v>
      </c>
      <c r="BW176" s="52" t="str" cm="1">
        <f t="array" ref="BW176">IF(OR(BW12="",BW12="NO Q",BW12="-"),"-",INDEX(Shipping!$U$3:$V$88,_xlfn.XMATCH(BW$2,IF(Shipping!$D$3:$D$88="GC",Shipping!$A$3:$A$88),0),_xlfn.XMATCH($V$167,Shipping!$U$2:$V$2))/_xlfn.IFS($U$167=Shipping!$R98,Shipping!$R$95,$U$167=Shipping!$S$92,Shipping!$S101,$U$167=Shipping!$T$92,Shipping!$T101)+IF(BW12&lt;DATE(2020,1,1),BW12,-BW12))</f>
        <v>-</v>
      </c>
      <c r="BX176" s="52" t="str" cm="1">
        <f t="array" ref="BX176">IF(OR(BX12="",BX12="NO Q",BX12="-"),"-",INDEX(Shipping!$U$3:$V$88,_xlfn.XMATCH(BX$2,IF(Shipping!$D$3:$D$88="GC",Shipping!$A$3:$A$88),0),_xlfn.XMATCH($V$167,Shipping!$U$2:$V$2))/_xlfn.IFS($U$167=Shipping!$R98,Shipping!$R$95,$U$167=Shipping!$S$92,Shipping!$S101,$U$167=Shipping!$T$92,Shipping!$T101)+IF(BX12&lt;DATE(2020,1,1),BX12,-BX12))</f>
        <v>-</v>
      </c>
      <c r="BY176" s="52" t="str" cm="1">
        <f t="array" ref="BY176">IF(OR(BY12="",BY12="NO Q",BY12="-"),"-",INDEX(Shipping!$U$3:$V$88,_xlfn.XMATCH(BY$2,IF(Shipping!$D$3:$D$88="GC",Shipping!$A$3:$A$88),0),_xlfn.XMATCH($V$167,Shipping!$U$2:$V$2))/_xlfn.IFS($U$167=Shipping!$R98,Shipping!$R$95,$U$167=Shipping!$S$92,Shipping!$S101,$U$167=Shipping!$T$92,Shipping!$T101)+IF(BY12&lt;DATE(2020,1,1),BY12,-BY12))</f>
        <v>-</v>
      </c>
      <c r="BZ176" s="52" t="str" cm="1">
        <f t="array" ref="BZ176">IF(OR(BZ12="",BZ12="NO Q",BZ12="-"),"-",INDEX(Shipping!$U$3:$V$88,_xlfn.XMATCH(BZ$2,IF(Shipping!$D$3:$D$88="GC",Shipping!$A$3:$A$88),0),_xlfn.XMATCH($V$167,Shipping!$U$2:$V$2))/_xlfn.IFS($U$167=Shipping!$R98,Shipping!$R$95,$U$167=Shipping!$S$92,Shipping!$S101,$U$167=Shipping!$T$92,Shipping!$T101)+IF(BZ12&lt;DATE(2020,1,1),BZ12,-BZ12))</f>
        <v>-</v>
      </c>
      <c r="CA176" s="52" t="str" cm="1">
        <f t="array" ref="CA176">IF(OR(CA12="",CA12="NO Q",CA12="-"),"-",INDEX(Shipping!$U$3:$V$88,_xlfn.XMATCH(CA$2,IF(Shipping!$D$3:$D$88="GC",Shipping!$A$3:$A$88),0),_xlfn.XMATCH($V$167,Shipping!$U$2:$V$2))/_xlfn.IFS($U$167=Shipping!$R98,Shipping!$R$95,$U$167=Shipping!$S$92,Shipping!$S101,$U$167=Shipping!$T$92,Shipping!$T101)+IF(CA12&lt;DATE(2020,1,1),CA12,-CA12))</f>
        <v>-</v>
      </c>
      <c r="CB176" s="52" t="str" cm="1">
        <f t="array" ref="CB176">IF(OR(CB12="",CB12="NO Q",CB12="-"),"-",INDEX(Shipping!$U$3:$V$88,_xlfn.XMATCH(CB$2,IF(Shipping!$D$3:$D$88="GC",Shipping!$A$3:$A$88),0),_xlfn.XMATCH($V$167,Shipping!$U$2:$V$2))/_xlfn.IFS($U$167=Shipping!$R98,Shipping!$R$95,$U$167=Shipping!$S$92,Shipping!$S101,$U$167=Shipping!$T$92,Shipping!$T101)+IF(CB12&lt;DATE(2020,1,1),CB12,-CB12))</f>
        <v>-</v>
      </c>
      <c r="CC176" s="52" t="str" cm="1">
        <f t="array" ref="CC176">IF(OR(CC12="",CC12="NO Q",CC12="-"),"-",INDEX(Shipping!$U$3:$V$88,_xlfn.XMATCH(CC$2,IF(Shipping!$D$3:$D$88="GC",Shipping!$A$3:$A$88),0),_xlfn.XMATCH($V$167,Shipping!$U$2:$V$2))/_xlfn.IFS($U$167=Shipping!$R98,Shipping!$R$95,$U$167=Shipping!$S$92,Shipping!$S101,$U$167=Shipping!$T$92,Shipping!$T101)+IF(CC12&lt;DATE(2020,1,1),CC12,-CC12))</f>
        <v>-</v>
      </c>
      <c r="CD176" s="52" t="str" cm="1">
        <f t="array" ref="CD176">IF(OR(CD12="",CD12="NO Q",CD12="-"),"-",INDEX(Shipping!$U$3:$V$88,_xlfn.XMATCH(CD$2,IF(Shipping!$D$3:$D$88="GC",Shipping!$A$3:$A$88),0),_xlfn.XMATCH($V$167,Shipping!$U$2:$V$2))/_xlfn.IFS($U$167=Shipping!$R98,Shipping!$R$95,$U$167=Shipping!$S$92,Shipping!$S101,$U$167=Shipping!$T$92,Shipping!$T101)+IF(CD12&lt;DATE(2020,1,1),CD12,-CD12))</f>
        <v>-</v>
      </c>
      <c r="CE176" s="52" t="str" cm="1">
        <f t="array" ref="CE176">IF(OR(CE12="",CE12="NO Q",CE12="-"),"-",INDEX(Shipping!$U$3:$V$88,_xlfn.XMATCH(CE$2,IF(Shipping!$D$3:$D$88="GC",Shipping!$A$3:$A$88),0),_xlfn.XMATCH($V$167,Shipping!$U$2:$V$2))/_xlfn.IFS($U$167=Shipping!$R98,Shipping!$R$95,$U$167=Shipping!$S$92,Shipping!$S101,$U$167=Shipping!$T$92,Shipping!$T101)+IF(CE12&lt;DATE(2020,1,1),CE12,-CE12))</f>
        <v>-</v>
      </c>
      <c r="CF176" s="52" t="str" cm="1">
        <f t="array" ref="CF176">IF(OR(CF12="",CF12="NO Q",CF12="-"),"-",INDEX(Shipping!$U$3:$V$88,_xlfn.XMATCH(CF$2,IF(Shipping!$D$3:$D$88="GC",Shipping!$A$3:$A$88),0),_xlfn.XMATCH($V$167,Shipping!$U$2:$V$2))/_xlfn.IFS($U$167=Shipping!$R98,Shipping!$R$95,$U$167=Shipping!$S$92,Shipping!$S101,$U$167=Shipping!$T$92,Shipping!$T101)+IF(CF12&lt;DATE(2020,1,1),CF12,-CF12))</f>
        <v>-</v>
      </c>
      <c r="CG176" s="52" t="str" cm="1">
        <f t="array" ref="CG176">IF(OR(CG12="",CG12="NO Q",CG12="-"),"-",INDEX(Shipping!$U$3:$V$88,_xlfn.XMATCH(CG$2,IF(Shipping!$D$3:$D$88="GC",Shipping!$A$3:$A$88),0),_xlfn.XMATCH($V$167,Shipping!$U$2:$V$2))/_xlfn.IFS($U$167=Shipping!$R98,Shipping!$R$95,$U$167=Shipping!$S$92,Shipping!$S101,$U$167=Shipping!$T$92,Shipping!$T101)+IF(CG12&lt;DATE(2020,1,1),CG12,-CG12))</f>
        <v>-</v>
      </c>
      <c r="CH176" s="52" t="str" cm="1">
        <f t="array" ref="CH176">IF(OR(CH12="",CH12="NO Q",CH12="-"),"-",INDEX(Shipping!$U$3:$V$88,_xlfn.XMATCH(CH$2,IF(Shipping!$D$3:$D$88="GC",Shipping!$A$3:$A$88),0),_xlfn.XMATCH($V$167,Shipping!$U$2:$V$2))/_xlfn.IFS($U$167=Shipping!$R98,Shipping!$R$95,$U$167=Shipping!$S$92,Shipping!$S101,$U$167=Shipping!$T$92,Shipping!$T101)+IF(CH12&lt;DATE(2020,1,1),CH12,-CH12))</f>
        <v>-</v>
      </c>
      <c r="CI176" s="52" t="str" cm="1">
        <f t="array" ref="CI176">IF(OR(CI12="",CI12="NO Q",CI12="-"),"-",INDEX(Shipping!$U$3:$V$88,_xlfn.XMATCH(CI$2,IF(Shipping!$D$3:$D$88="GC",Shipping!$A$3:$A$88),0),_xlfn.XMATCH($V$167,Shipping!$U$2:$V$2))/_xlfn.IFS($U$167=Shipping!$R98,Shipping!$R$95,$U$167=Shipping!$S$92,Shipping!$S101,$U$167=Shipping!$T$92,Shipping!$T101)+IF(CI12&lt;DATE(2020,1,1),CI12,-CI12))</f>
        <v>-</v>
      </c>
      <c r="CJ176" s="52" t="str" cm="1">
        <f t="array" ref="CJ176">IF(OR(CJ12="",CJ12="NO Q",CJ12="-"),"-",INDEX(Shipping!$U$3:$V$88,_xlfn.XMATCH(CJ$2,IF(Shipping!$D$3:$D$88="GC",Shipping!$A$3:$A$88),0),_xlfn.XMATCH($V$167,Shipping!$U$2:$V$2))/_xlfn.IFS($U$167=Shipping!$R98,Shipping!$R$95,$U$167=Shipping!$S$92,Shipping!$S101,$U$167=Shipping!$T$92,Shipping!$T101)+IF(CJ12&lt;DATE(2020,1,1),CJ12,-CJ12))</f>
        <v>-</v>
      </c>
      <c r="CK176" s="52" t="str" cm="1">
        <f t="array" ref="CK176">IF(OR(CK12="",CK12="NO Q",CK12="-"),"-",INDEX(Shipping!$U$3:$V$88,_xlfn.XMATCH(CK$2,IF(Shipping!$D$3:$D$88="GC",Shipping!$A$3:$A$88),0),_xlfn.XMATCH($V$167,Shipping!$U$2:$V$2))/_xlfn.IFS($U$167=Shipping!$R98,Shipping!$R$95,$U$167=Shipping!$S$92,Shipping!$S101,$U$167=Shipping!$T$92,Shipping!$T101)+IF(CK12&lt;DATE(2020,1,1),CK12,-CK12))</f>
        <v>-</v>
      </c>
      <c r="CL176" s="52" t="str" cm="1">
        <f t="array" ref="CL176">IF(OR(CL12="",CL12="NO Q",CL12="-"),"-",INDEX(Shipping!$U$3:$V$88,_xlfn.XMATCH(CL$2,IF(Shipping!$D$3:$D$88="GC",Shipping!$A$3:$A$88),0),_xlfn.XMATCH($V$167,Shipping!$U$2:$V$2))/_xlfn.IFS($U$167=Shipping!$R98,Shipping!$R$95,$U$167=Shipping!$S$92,Shipping!$S101,$U$167=Shipping!$T$92,Shipping!$T101)+IF(CL12&lt;DATE(2020,1,1),CL12,-CL12))</f>
        <v>-</v>
      </c>
      <c r="CM176" s="52" t="str" cm="1">
        <f t="array" ref="CM176">IF(OR(CM12="",CM12="NO Q",CM12="-"),"-",INDEX(Shipping!$U$3:$V$88,_xlfn.XMATCH(CM$2,IF(Shipping!$D$3:$D$88="GC",Shipping!$A$3:$A$88),0),_xlfn.XMATCH($V$167,Shipping!$U$2:$V$2))/_xlfn.IFS($U$167=Shipping!$R98,Shipping!$R$95,$U$167=Shipping!$S$92,Shipping!$S101,$U$167=Shipping!$T$92,Shipping!$T101)+IF(CM12&lt;DATE(2020,1,1),CM12,-CM12))</f>
        <v>-</v>
      </c>
    </row>
    <row r="177" spans="2:91">
      <c r="B177" s="47" t="s">
        <v>283</v>
      </c>
      <c r="C177" s="1" t="str" cm="1">
        <f t="array" ref="C177">INDEX(W$2:CM$2,1,_xlfn.XMATCH(D177,$W177:$CM177))</f>
        <v>FLAIR PLASTICS</v>
      </c>
      <c r="D177" s="81">
        <f t="shared" si="139"/>
        <v>1.7844537914899863</v>
      </c>
      <c r="W177" s="52" t="str" cm="1">
        <f t="array" ref="W177">IF(OR(W13="",W13="NO Q",W13="-"),"-",INDEX(Shipping!$U$3:$V$88,_xlfn.XMATCH(W$2,IF(Shipping!$D$3:$D$88="GC",Shipping!$A$3:$A$88),0),_xlfn.XMATCH($V$167,Shipping!$U$2:$V$2))/_xlfn.IFS($U$167=Shipping!$R99,Shipping!$R$95,$U$167=Shipping!$S$92,Shipping!$S102,$U$167=Shipping!$T$92,Shipping!$T102)+IF(W13&lt;DATE(2020,1,1),W13,-W13))</f>
        <v>-</v>
      </c>
      <c r="X177" s="52" t="str" cm="1">
        <f t="array" ref="X177">IF(OR(X13="",X13="NO Q",X13="-"),"-",INDEX(Shipping!$U$3:$V$88,_xlfn.XMATCH(X$2,IF(Shipping!$D$3:$D$88="GC",Shipping!$A$3:$A$88),0),_xlfn.XMATCH($V$167,Shipping!$U$2:$V$2))/_xlfn.IFS($U$167=Shipping!$R99,Shipping!$R$95,$U$167=Shipping!$S$92,Shipping!$S102,$U$167=Shipping!$T$92,Shipping!$T102)+IF(X13&lt;DATE(2020,1,1),X13,-X13))</f>
        <v>-</v>
      </c>
      <c r="Y177" s="52" t="str" cm="1">
        <f t="array" ref="Y177">IF(OR(Y13="",Y13="NO Q",Y13="-"),"-",INDEX(Shipping!$U$3:$V$88,_xlfn.XMATCH(Y$2,IF(Shipping!$D$3:$D$88="GC",Shipping!$A$3:$A$88),0),_xlfn.XMATCH($V$167,Shipping!$U$2:$V$2))/_xlfn.IFS($U$167=Shipping!$R99,Shipping!$R$95,$U$167=Shipping!$S$92,Shipping!$S102,$U$167=Shipping!$T$92,Shipping!$T102)+IF(Y13&lt;DATE(2020,1,1),Y13,-Y13))</f>
        <v>-</v>
      </c>
      <c r="Z177" s="52" t="str" cm="1">
        <f t="array" ref="Z177">IF(OR(Z13="",Z13="NO Q",Z13="-"),"-",INDEX(Shipping!$U$3:$V$88,_xlfn.XMATCH(Z$2,IF(Shipping!$D$3:$D$88="GC",Shipping!$A$3:$A$88),0),_xlfn.XMATCH($V$167,Shipping!$U$2:$V$2))/_xlfn.IFS($U$167=Shipping!$R99,Shipping!$R$95,$U$167=Shipping!$S$92,Shipping!$S102,$U$167=Shipping!$T$92,Shipping!$T102)+IF(Z13&lt;DATE(2020,1,1),Z13,-Z13))</f>
        <v>-</v>
      </c>
      <c r="AA177" s="52" t="str" cm="1">
        <f t="array" ref="AA177">IF(OR(AA13="",AA13="NO Q",AA13="-"),"-",INDEX(Shipping!$U$3:$V$88,_xlfn.XMATCH(AA$2,IF(Shipping!$D$3:$D$88="GC",Shipping!$A$3:$A$88),0),_xlfn.XMATCH($V$167,Shipping!$U$2:$V$2))/_xlfn.IFS($U$167=Shipping!$R99,Shipping!$R$95,$U$167=Shipping!$S$92,Shipping!$S102,$U$167=Shipping!$T$92,Shipping!$T102)+IF(AA13&lt;DATE(2020,1,1),AA13,-AA13))</f>
        <v>-</v>
      </c>
      <c r="AB177" s="52" t="str" cm="1">
        <f t="array" ref="AB177">IF(OR(AB13="",AB13="NO Q",AB13="-"),"-",INDEX(Shipping!$U$3:$V$88,_xlfn.XMATCH(AB$2,IF(Shipping!$D$3:$D$88="GC",Shipping!$A$3:$A$88),0),_xlfn.XMATCH($V$167,Shipping!$U$2:$V$2))/_xlfn.IFS($U$167=Shipping!$R99,Shipping!$R$95,$U$167=Shipping!$S$92,Shipping!$S102,$U$167=Shipping!$T$92,Shipping!$T102)+IF(AB13&lt;DATE(2020,1,1),AB13,-AB13))</f>
        <v>-</v>
      </c>
      <c r="AC177" s="52" t="str" cm="1">
        <f t="array" ref="AC177">IF(OR(AC13="",AC13="NO Q",AC13="-"),"-",INDEX(Shipping!$U$3:$V$88,_xlfn.XMATCH(AC$2,IF(Shipping!$D$3:$D$88="GC",Shipping!$A$3:$A$88),0),_xlfn.XMATCH($V$167,Shipping!$U$2:$V$2))/_xlfn.IFS($U$167=Shipping!$R99,Shipping!$R$95,$U$167=Shipping!$S$92,Shipping!$S102,$U$167=Shipping!$T$92,Shipping!$T102)+IF(AC13&lt;DATE(2020,1,1),AC13,-AC13))</f>
        <v>-</v>
      </c>
      <c r="AD177" s="52" t="str" cm="1">
        <f t="array" ref="AD177">IF(OR(AD13="",AD13="NO Q",AD13="-"),"-",INDEX(Shipping!$U$3:$V$88,_xlfn.XMATCH(AD$2,IF(Shipping!$D$3:$D$88="GC",Shipping!$A$3:$A$88),0),_xlfn.XMATCH($V$167,Shipping!$U$2:$V$2))/_xlfn.IFS($U$167=Shipping!$R99,Shipping!$R$95,$U$167=Shipping!$S$92,Shipping!$S102,$U$167=Shipping!$T$92,Shipping!$T102)+IF(AD13&lt;DATE(2020,1,1),AD13,-AD13))</f>
        <v>-</v>
      </c>
      <c r="AE177" s="52" t="str" cm="1">
        <f t="array" ref="AE177">IF(OR(AE13="",AE13="NO Q",AE13="-"),"-",INDEX(Shipping!$U$3:$V$88,_xlfn.XMATCH(AE$2,IF(Shipping!$D$3:$D$88="GC",Shipping!$A$3:$A$88),0),_xlfn.XMATCH($V$167,Shipping!$U$2:$V$2))/_xlfn.IFS($U$167=Shipping!$R99,Shipping!$R$95,$U$167=Shipping!$S$92,Shipping!$S102,$U$167=Shipping!$T$92,Shipping!$T102)+IF(AE13&lt;DATE(2020,1,1),AE13,-AE13))</f>
        <v>-</v>
      </c>
      <c r="AF177" s="52" cm="1">
        <f t="array" ref="AF177">IF(OR(AF13="",AF13="NO Q",AF13="-"),"-",INDEX(Shipping!$U$3:$V$88,_xlfn.XMATCH(AF$2,IF(Shipping!$D$3:$D$88="GC",Shipping!$A$3:$A$88),0),_xlfn.XMATCH($V$167,Shipping!$U$2:$V$2))/_xlfn.IFS($U$167=Shipping!$R99,Shipping!$R$95,$U$167=Shipping!$S$92,Shipping!$S102,$U$167=Shipping!$T$92,Shipping!$T102)+IF(AF13&lt;DATE(2020,1,1),AF13,-AF13))</f>
        <v>-44032.958617332035</v>
      </c>
      <c r="AG177" s="52" cm="1">
        <f t="array" ref="AG177">IF(OR(AG13="",AG13="NO Q",AG13="-"),"-",INDEX(Shipping!$U$3:$V$88,_xlfn.XMATCH(AG$2,IF(Shipping!$D$3:$D$88="GC",Shipping!$A$3:$A$88),0),_xlfn.XMATCH($V$167,Shipping!$U$2:$V$2))/_xlfn.IFS($U$167=Shipping!$R99,Shipping!$R$95,$U$167=Shipping!$S$92,Shipping!$S102,$U$167=Shipping!$T$92,Shipping!$T102)+IF(AG13&lt;DATE(2020,1,1),AG13,-AG13))</f>
        <v>-44032.958617332035</v>
      </c>
      <c r="AH177" s="52" t="str" cm="1">
        <f t="array" ref="AH177">IF(OR(AH13="",AH13="NO Q",AH13="-"),"-",INDEX(Shipping!$U$3:$V$88,_xlfn.XMATCH(AH$2,IF(Shipping!$D$3:$D$88="GC",Shipping!$A$3:$A$88),0),_xlfn.XMATCH($V$167,Shipping!$U$2:$V$2))/_xlfn.IFS($U$167=Shipping!$R99,Shipping!$R$95,$U$167=Shipping!$S$92,Shipping!$S102,$U$167=Shipping!$T$92,Shipping!$T102)+IF(AH13&lt;DATE(2020,1,1),AH13,-AH13))</f>
        <v>-</v>
      </c>
      <c r="AI177" s="52" t="str" cm="1">
        <f t="array" ref="AI177">IF(OR(AI13="",AI13="NO Q",AI13="-"),"-",INDEX(Shipping!$U$3:$V$88,_xlfn.XMATCH(AI$2,IF(Shipping!$D$3:$D$88="GC",Shipping!$A$3:$A$88),0),_xlfn.XMATCH($V$167,Shipping!$U$2:$V$2))/_xlfn.IFS($U$167=Shipping!$R99,Shipping!$R$95,$U$167=Shipping!$S$92,Shipping!$S102,$U$167=Shipping!$T$92,Shipping!$T102)+IF(AI13&lt;DATE(2020,1,1),AI13,-AI13))</f>
        <v>-</v>
      </c>
      <c r="AJ177" s="52" t="str" cm="1">
        <f t="array" ref="AJ177">IF(OR(AJ13="",AJ13="NO Q",AJ13="-"),"-",INDEX(Shipping!$U$3:$V$88,_xlfn.XMATCH(AJ$2,IF(Shipping!$D$3:$D$88="GC",Shipping!$A$3:$A$88),0),_xlfn.XMATCH($V$167,Shipping!$U$2:$V$2))/_xlfn.IFS($U$167=Shipping!$R99,Shipping!$R$95,$U$167=Shipping!$S$92,Shipping!$S102,$U$167=Shipping!$T$92,Shipping!$T102)+IF(AJ13&lt;DATE(2020,1,1),AJ13,-AJ13))</f>
        <v>-</v>
      </c>
      <c r="AK177" s="52" t="str" cm="1">
        <f t="array" ref="AK177">IF(OR(AK13="",AK13="NO Q",AK13="-"),"-",INDEX(Shipping!$U$3:$V$88,_xlfn.XMATCH(AK$2,IF(Shipping!$D$3:$D$88="GC",Shipping!$A$3:$A$88),0),_xlfn.XMATCH($V$167,Shipping!$U$2:$V$2))/_xlfn.IFS($U$167=Shipping!$R99,Shipping!$R$95,$U$167=Shipping!$S$92,Shipping!$S102,$U$167=Shipping!$T$92,Shipping!$T102)+IF(AK13&lt;DATE(2020,1,1),AK13,-AK13))</f>
        <v>-</v>
      </c>
      <c r="AL177" s="52" t="str" cm="1">
        <f t="array" ref="AL177">IF(OR(AL13="",AL13="NO Q",AL13="-"),"-",INDEX(Shipping!$U$3:$V$88,_xlfn.XMATCH(AL$2,IF(Shipping!$D$3:$D$88="GC",Shipping!$A$3:$A$88),0),_xlfn.XMATCH($V$167,Shipping!$U$2:$V$2))/_xlfn.IFS($U$167=Shipping!$R99,Shipping!$R$95,$U$167=Shipping!$S$92,Shipping!$S102,$U$167=Shipping!$T$92,Shipping!$T102)+IF(AL13&lt;DATE(2020,1,1),AL13,-AL13))</f>
        <v>-</v>
      </c>
      <c r="AM177" s="52" cm="1">
        <f t="array" ref="AM177">IF(OR(AM13="",AM13="NO Q",AM13="-"),"-",INDEX(Shipping!$U$3:$V$88,_xlfn.XMATCH(AM$2,IF(Shipping!$D$3:$D$88="GC",Shipping!$A$3:$A$88),0),_xlfn.XMATCH($V$167,Shipping!$U$2:$V$2))/_xlfn.IFS($U$167=Shipping!$R99,Shipping!$R$95,$U$167=Shipping!$S$92,Shipping!$S102,$U$167=Shipping!$T$92,Shipping!$T102)+IF(AM13&lt;DATE(2020,1,1),AM13,-AM13))</f>
        <v>1.7844537914899863</v>
      </c>
      <c r="AN177" s="52" t="str" cm="1">
        <f t="array" ref="AN177">IF(OR(AN13="",AN13="NO Q",AN13="-"),"-",INDEX(Shipping!$U$3:$V$88,_xlfn.XMATCH(AN$2,IF(Shipping!$D$3:$D$88="GC",Shipping!$A$3:$A$88),0),_xlfn.XMATCH($V$167,Shipping!$U$2:$V$2))/_xlfn.IFS($U$167=Shipping!$R99,Shipping!$R$95,$U$167=Shipping!$S$92,Shipping!$S102,$U$167=Shipping!$T$92,Shipping!$T102)+IF(AN13&lt;DATE(2020,1,1),AN13,-AN13))</f>
        <v>-</v>
      </c>
      <c r="AO177" s="52" t="str" cm="1">
        <f t="array" ref="AO177">IF(OR(AO13="",AO13="NO Q",AO13="-"),"-",INDEX(Shipping!$U$3:$V$88,_xlfn.XMATCH(AO$2,IF(Shipping!$D$3:$D$88="GC",Shipping!$A$3:$A$88),0),_xlfn.XMATCH($V$167,Shipping!$U$2:$V$2))/_xlfn.IFS($U$167=Shipping!$R99,Shipping!$R$95,$U$167=Shipping!$S$92,Shipping!$S102,$U$167=Shipping!$T$92,Shipping!$T102)+IF(AO13&lt;DATE(2020,1,1),AO13,-AO13))</f>
        <v>-</v>
      </c>
      <c r="AP177" s="52" cm="1">
        <f t="array" ref="AP177">IF(OR(AP13="",AP13="NO Q",AP13="-"),"-",INDEX(Shipping!$U$3:$V$88,_xlfn.XMATCH(AP$2,IF(Shipping!$D$3:$D$88="GC",Shipping!$A$3:$A$88),0),_xlfn.XMATCH($V$167,Shipping!$U$2:$V$2))/_xlfn.IFS($U$167=Shipping!$R99,Shipping!$R$95,$U$167=Shipping!$S$92,Shipping!$S102,$U$167=Shipping!$T$92,Shipping!$T102)+IF(AP13&lt;DATE(2020,1,1),AP13,-AP13))</f>
        <v>-44032.958617332035</v>
      </c>
      <c r="AQ177" s="52" t="str" cm="1">
        <f t="array" ref="AQ177">IF(OR(AQ13="",AQ13="NO Q",AQ13="-"),"-",INDEX(Shipping!$U$3:$V$88,_xlfn.XMATCH(AQ$2,IF(Shipping!$D$3:$D$88="GC",Shipping!$A$3:$A$88),0),_xlfn.XMATCH($V$167,Shipping!$U$2:$V$2))/_xlfn.IFS($U$167=Shipping!$R99,Shipping!$R$95,$U$167=Shipping!$S$92,Shipping!$S102,$U$167=Shipping!$T$92,Shipping!$T102)+IF(AQ13&lt;DATE(2020,1,1),AQ13,-AQ13))</f>
        <v>-</v>
      </c>
      <c r="AR177" s="52" t="str" cm="1">
        <f t="array" ref="AR177">IF(OR(AR13="",AR13="NO Q",AR13="-"),"-",INDEX(Shipping!$U$3:$V$88,_xlfn.XMATCH(AR$2,IF(Shipping!$D$3:$D$88="GC",Shipping!$A$3:$A$88),0),_xlfn.XMATCH($V$167,Shipping!$U$2:$V$2))/_xlfn.IFS($U$167=Shipping!$R99,Shipping!$R$95,$U$167=Shipping!$S$92,Shipping!$S102,$U$167=Shipping!$T$92,Shipping!$T102)+IF(AR13&lt;DATE(2020,1,1),AR13,-AR13))</f>
        <v>-</v>
      </c>
      <c r="AS177" s="52" t="str" cm="1">
        <f t="array" ref="AS177">IF(OR(AS13="",AS13="NO Q",AS13="-"),"-",INDEX(Shipping!$U$3:$V$88,_xlfn.XMATCH(AS$2,IF(Shipping!$D$3:$D$88="GC",Shipping!$A$3:$A$88),0),_xlfn.XMATCH($V$167,Shipping!$U$2:$V$2))/_xlfn.IFS($U$167=Shipping!$R99,Shipping!$R$95,$U$167=Shipping!$S$92,Shipping!$S102,$U$167=Shipping!$T$92,Shipping!$T102)+IF(AS13&lt;DATE(2020,1,1),AS13,-AS13))</f>
        <v>-</v>
      </c>
      <c r="AT177" s="52" t="str" cm="1">
        <f t="array" ref="AT177">IF(OR(AT13="",AT13="NO Q",AT13="-"),"-",INDEX(Shipping!$U$3:$V$88,_xlfn.XMATCH(AT$2,IF(Shipping!$D$3:$D$88="GC",Shipping!$A$3:$A$88),0),_xlfn.XMATCH($V$167,Shipping!$U$2:$V$2))/_xlfn.IFS($U$167=Shipping!$R99,Shipping!$R$95,$U$167=Shipping!$S$92,Shipping!$S102,$U$167=Shipping!$T$92,Shipping!$T102)+IF(AT13&lt;DATE(2020,1,1),AT13,-AT13))</f>
        <v>-</v>
      </c>
      <c r="AU177" s="52" t="str" cm="1">
        <f t="array" ref="AU177">IF(OR(AU13="",AU13="NO Q",AU13="-"),"-",INDEX(Shipping!$U$3:$V$88,_xlfn.XMATCH(AU$2,IF(Shipping!$D$3:$D$88="GC",Shipping!$A$3:$A$88),0),_xlfn.XMATCH($V$167,Shipping!$U$2:$V$2))/_xlfn.IFS($U$167=Shipping!$R99,Shipping!$R$95,$U$167=Shipping!$S$92,Shipping!$S102,$U$167=Shipping!$T$92,Shipping!$T102)+IF(AU13&lt;DATE(2020,1,1),AU13,-AU13))</f>
        <v>-</v>
      </c>
      <c r="AV177" s="52" t="str" cm="1">
        <f t="array" ref="AV177">IF(OR(AV13="",AV13="NO Q",AV13="-"),"-",INDEX(Shipping!$U$3:$V$88,_xlfn.XMATCH(AV$2,IF(Shipping!$D$3:$D$88="GC",Shipping!$A$3:$A$88),0),_xlfn.XMATCH($V$167,Shipping!$U$2:$V$2))/_xlfn.IFS($U$167=Shipping!$R99,Shipping!$R$95,$U$167=Shipping!$S$92,Shipping!$S102,$U$167=Shipping!$T$92,Shipping!$T102)+IF(AV13&lt;DATE(2020,1,1),AV13,-AV13))</f>
        <v>-</v>
      </c>
      <c r="AW177" s="52" t="str" cm="1">
        <f t="array" ref="AW177">IF(OR(AW13="",AW13="NO Q",AW13="-"),"-",INDEX(Shipping!$U$3:$V$88,_xlfn.XMATCH(AW$2,IF(Shipping!$D$3:$D$88="GC",Shipping!$A$3:$A$88),0),_xlfn.XMATCH($V$167,Shipping!$U$2:$V$2))/_xlfn.IFS($U$167=Shipping!$R99,Shipping!$R$95,$U$167=Shipping!$S$92,Shipping!$S102,$U$167=Shipping!$T$92,Shipping!$T102)+IF(AW13&lt;DATE(2020,1,1),AW13,-AW13))</f>
        <v>-</v>
      </c>
      <c r="AX177" s="52" t="str" cm="1">
        <f t="array" ref="AX177">IF(OR(AX13="",AX13="NO Q",AX13="-"),"-",INDEX(Shipping!$U$3:$V$88,_xlfn.XMATCH(AX$2,IF(Shipping!$D$3:$D$88="GC",Shipping!$A$3:$A$88),0),_xlfn.XMATCH($V$167,Shipping!$U$2:$V$2))/_xlfn.IFS($U$167=Shipping!$R99,Shipping!$R$95,$U$167=Shipping!$S$92,Shipping!$S102,$U$167=Shipping!$T$92,Shipping!$T102)+IF(AX13&lt;DATE(2020,1,1),AX13,-AX13))</f>
        <v>-</v>
      </c>
      <c r="AY177" s="52" t="str" cm="1">
        <f t="array" ref="AY177">IF(OR(AY13="",AY13="NO Q",AY13="-"),"-",INDEX(Shipping!$U$3:$V$88,_xlfn.XMATCH(AY$2,IF(Shipping!$D$3:$D$88="GC",Shipping!$A$3:$A$88),0),_xlfn.XMATCH($V$167,Shipping!$U$2:$V$2))/_xlfn.IFS($U$167=Shipping!$R99,Shipping!$R$95,$U$167=Shipping!$S$92,Shipping!$S102,$U$167=Shipping!$T$92,Shipping!$T102)+IF(AY13&lt;DATE(2020,1,1),AY13,-AY13))</f>
        <v>-</v>
      </c>
      <c r="AZ177" s="52" t="str" cm="1">
        <f t="array" ref="AZ177">IF(OR(AZ13="",AZ13="NO Q",AZ13="-"),"-",INDEX(Shipping!$U$3:$V$88,_xlfn.XMATCH(AZ$2,IF(Shipping!$D$3:$D$88="GC",Shipping!$A$3:$A$88),0),_xlfn.XMATCH($V$167,Shipping!$U$2:$V$2))/_xlfn.IFS($U$167=Shipping!$R99,Shipping!$R$95,$U$167=Shipping!$S$92,Shipping!$S102,$U$167=Shipping!$T$92,Shipping!$T102)+IF(AZ13&lt;DATE(2020,1,1),AZ13,-AZ13))</f>
        <v>-</v>
      </c>
      <c r="BA177" s="52" t="str" cm="1">
        <f t="array" ref="BA177">IF(OR(BA13="",BA13="NO Q",BA13="-"),"-",INDEX(Shipping!$U$3:$V$88,_xlfn.XMATCH(BA$2,IF(Shipping!$D$3:$D$88="GC",Shipping!$A$3:$A$88),0),_xlfn.XMATCH($V$167,Shipping!$U$2:$V$2))/_xlfn.IFS($U$167=Shipping!$R99,Shipping!$R$95,$U$167=Shipping!$S$92,Shipping!$S102,$U$167=Shipping!$T$92,Shipping!$T102)+IF(BA13&lt;DATE(2020,1,1),BA13,-BA13))</f>
        <v>-</v>
      </c>
      <c r="BB177" s="52" t="str" cm="1">
        <f t="array" ref="BB177">IF(OR(BB13="",BB13="NO Q",BB13="-"),"-",INDEX(Shipping!$U$3:$V$88,_xlfn.XMATCH(BB$2,IF(Shipping!$D$3:$D$88="GC",Shipping!$A$3:$A$88),0),_xlfn.XMATCH($V$167,Shipping!$U$2:$V$2))/_xlfn.IFS($U$167=Shipping!$R99,Shipping!$R$95,$U$167=Shipping!$S$92,Shipping!$S102,$U$167=Shipping!$T$92,Shipping!$T102)+IF(BB13&lt;DATE(2020,1,1),BB13,-BB13))</f>
        <v>-</v>
      </c>
      <c r="BC177" s="52" t="str" cm="1">
        <f t="array" ref="BC177">IF(OR(BC13="",BC13="NO Q",BC13="-"),"-",INDEX(Shipping!$U$3:$V$88,_xlfn.XMATCH(BC$2,IF(Shipping!$D$3:$D$88="GC",Shipping!$A$3:$A$88),0),_xlfn.XMATCH($V$167,Shipping!$U$2:$V$2))/_xlfn.IFS($U$167=Shipping!$R99,Shipping!$R$95,$U$167=Shipping!$S$92,Shipping!$S102,$U$167=Shipping!$T$92,Shipping!$T102)+IF(BC13&lt;DATE(2020,1,1),BC13,-BC13))</f>
        <v>-</v>
      </c>
      <c r="BD177" s="52" t="str" cm="1">
        <f t="array" ref="BD177">IF(OR(BD13="",BD13="NO Q",BD13="-"),"-",INDEX(Shipping!$U$3:$V$88,_xlfn.XMATCH(BD$2,IF(Shipping!$D$3:$D$88="GC",Shipping!$A$3:$A$88),0),_xlfn.XMATCH($V$167,Shipping!$U$2:$V$2))/_xlfn.IFS($U$167=Shipping!$R99,Shipping!$R$95,$U$167=Shipping!$S$92,Shipping!$S102,$U$167=Shipping!$T$92,Shipping!$T102)+IF(BD13&lt;DATE(2020,1,1),BD13,-BD13))</f>
        <v>-</v>
      </c>
      <c r="BE177" s="52" t="str" cm="1">
        <f t="array" ref="BE177">IF(OR(BE13="",BE13="NO Q",BE13="-"),"-",INDEX(Shipping!$U$3:$V$88,_xlfn.XMATCH(BE$2,IF(Shipping!$D$3:$D$88="GC",Shipping!$A$3:$A$88),0),_xlfn.XMATCH($V$167,Shipping!$U$2:$V$2))/_xlfn.IFS($U$167=Shipping!$R99,Shipping!$R$95,$U$167=Shipping!$S$92,Shipping!$S102,$U$167=Shipping!$T$92,Shipping!$T102)+IF(BE13&lt;DATE(2020,1,1),BE13,-BE13))</f>
        <v>-</v>
      </c>
      <c r="BF177" s="52" t="str" cm="1">
        <f t="array" ref="BF177">IF(OR(BF13="",BF13="NO Q",BF13="-"),"-",INDEX(Shipping!$U$3:$V$88,_xlfn.XMATCH(BF$2,IF(Shipping!$D$3:$D$88="GC",Shipping!$A$3:$A$88),0),_xlfn.XMATCH($V$167,Shipping!$U$2:$V$2))/_xlfn.IFS($U$167=Shipping!$R99,Shipping!$R$95,$U$167=Shipping!$S$92,Shipping!$S102,$U$167=Shipping!$T$92,Shipping!$T102)+IF(BF13&lt;DATE(2020,1,1),BF13,-BF13))</f>
        <v>-</v>
      </c>
      <c r="BG177" s="52" t="str" cm="1">
        <f t="array" ref="BG177">IF(OR(BG13="",BG13="NO Q",BG13="-"),"-",INDEX(Shipping!$U$3:$V$88,_xlfn.XMATCH(BG$2,IF(Shipping!$D$3:$D$88="GC",Shipping!$A$3:$A$88),0),_xlfn.XMATCH($V$167,Shipping!$U$2:$V$2))/_xlfn.IFS($U$167=Shipping!$R99,Shipping!$R$95,$U$167=Shipping!$S$92,Shipping!$S102,$U$167=Shipping!$T$92,Shipping!$T102)+IF(BG13&lt;DATE(2020,1,1),BG13,-BG13))</f>
        <v>-</v>
      </c>
      <c r="BH177" s="52" t="str" cm="1">
        <f t="array" ref="BH177">IF(OR(BH13="",BH13="NO Q",BH13="-"),"-",INDEX(Shipping!$U$3:$V$88,_xlfn.XMATCH(BH$2,IF(Shipping!$D$3:$D$88="GC",Shipping!$A$3:$A$88),0),_xlfn.XMATCH($V$167,Shipping!$U$2:$V$2))/_xlfn.IFS($U$167=Shipping!$R99,Shipping!$R$95,$U$167=Shipping!$S$92,Shipping!$S102,$U$167=Shipping!$T$92,Shipping!$T102)+IF(BH13&lt;DATE(2020,1,1),BH13,-BH13))</f>
        <v>-</v>
      </c>
      <c r="BI177" s="52" t="str" cm="1">
        <f t="array" ref="BI177">IF(OR(BI13="",BI13="NO Q",BI13="-"),"-",INDEX(Shipping!$U$3:$V$88,_xlfn.XMATCH(BI$2,IF(Shipping!$D$3:$D$88="GC",Shipping!$A$3:$A$88),0),_xlfn.XMATCH($V$167,Shipping!$U$2:$V$2))/_xlfn.IFS($U$167=Shipping!$R99,Shipping!$R$95,$U$167=Shipping!$S$92,Shipping!$S102,$U$167=Shipping!$T$92,Shipping!$T102)+IF(BI13&lt;DATE(2020,1,1),BI13,-BI13))</f>
        <v>-</v>
      </c>
      <c r="BJ177" s="52" t="str" cm="1">
        <f t="array" ref="BJ177">IF(OR(BJ13="",BJ13="NO Q",BJ13="-"),"-",INDEX(Shipping!$U$3:$V$88,_xlfn.XMATCH(BJ$2,IF(Shipping!$D$3:$D$88="GC",Shipping!$A$3:$A$88),0),_xlfn.XMATCH($V$167,Shipping!$U$2:$V$2))/_xlfn.IFS($U$167=Shipping!$R99,Shipping!$R$95,$U$167=Shipping!$S$92,Shipping!$S102,$U$167=Shipping!$T$92,Shipping!$T102)+IF(BJ13&lt;DATE(2020,1,1),BJ13,-BJ13))</f>
        <v>-</v>
      </c>
      <c r="BK177" s="52" cm="1">
        <f t="array" ref="BK177">IF(OR(BK13="",BK13="NO Q",BK13="-"),"-",INDEX(Shipping!$U$3:$V$88,_xlfn.XMATCH(BK$2,IF(Shipping!$D$3:$D$88="GC",Shipping!$A$3:$A$88),0),_xlfn.XMATCH($V$167,Shipping!$U$2:$V$2))/_xlfn.IFS($U$167=Shipping!$R99,Shipping!$R$95,$U$167=Shipping!$S$92,Shipping!$S102,$U$167=Shipping!$T$92,Shipping!$T102)+IF(BK13&lt;DATE(2020,1,1),BK13,-BK13))</f>
        <v>-44032.935248296009</v>
      </c>
      <c r="BL177" s="52" t="str" cm="1">
        <f t="array" ref="BL177">IF(OR(BL13="",BL13="NO Q",BL13="-"),"-",INDEX(Shipping!$U$3:$V$88,_xlfn.XMATCH(BL$2,IF(Shipping!$D$3:$D$88="GC",Shipping!$A$3:$A$88),0),_xlfn.XMATCH($V$167,Shipping!$U$2:$V$2))/_xlfn.IFS($U$167=Shipping!$R99,Shipping!$R$95,$U$167=Shipping!$S$92,Shipping!$S102,$U$167=Shipping!$T$92,Shipping!$T102)+IF(BL13&lt;DATE(2020,1,1),BL13,-BL13))</f>
        <v>-</v>
      </c>
      <c r="BM177" s="52" t="str" cm="1">
        <f t="array" ref="BM177">IF(OR(BM13="",BM13="NO Q",BM13="-"),"-",INDEX(Shipping!$U$3:$V$88,_xlfn.XMATCH(BM$2,IF(Shipping!$D$3:$D$88="GC",Shipping!$A$3:$A$88),0),_xlfn.XMATCH($V$167,Shipping!$U$2:$V$2))/_xlfn.IFS($U$167=Shipping!$R99,Shipping!$R$95,$U$167=Shipping!$S$92,Shipping!$S102,$U$167=Shipping!$T$92,Shipping!$T102)+IF(BM13&lt;DATE(2020,1,1),BM13,-BM13))</f>
        <v>-</v>
      </c>
      <c r="BN177" s="52" t="str" cm="1">
        <f t="array" ref="BN177">IF(OR(BN13="",BN13="NO Q",BN13="-"),"-",INDEX(Shipping!$U$3:$V$88,_xlfn.XMATCH(BN$2,IF(Shipping!$D$3:$D$88="GC",Shipping!$A$3:$A$88),0),_xlfn.XMATCH($V$167,Shipping!$U$2:$V$2))/_xlfn.IFS($U$167=Shipping!$R99,Shipping!$R$95,$U$167=Shipping!$S$92,Shipping!$S102,$U$167=Shipping!$T$92,Shipping!$T102)+IF(BN13&lt;DATE(2020,1,1),BN13,-BN13))</f>
        <v>-</v>
      </c>
      <c r="BO177" s="52" cm="1">
        <f t="array" ref="BO177">IF(OR(BO13="",BO13="NO Q",BO13="-"),"-",INDEX(Shipping!$U$3:$V$88,_xlfn.XMATCH(BO$2,IF(Shipping!$D$3:$D$88="GC",Shipping!$A$3:$A$88),0),_xlfn.XMATCH($V$167,Shipping!$U$2:$V$2))/_xlfn.IFS($U$167=Shipping!$R99,Shipping!$R$95,$U$167=Shipping!$S$92,Shipping!$S102,$U$167=Shipping!$T$92,Shipping!$T102)+IF(BO13&lt;DATE(2020,1,1),BO13,-BO13))</f>
        <v>2.9664244520000005</v>
      </c>
      <c r="BP177" s="52" t="str" cm="1">
        <f t="array" ref="BP177">IF(OR(BP13="",BP13="NO Q",BP13="-"),"-",INDEX(Shipping!$U$3:$V$88,_xlfn.XMATCH(BP$2,IF(Shipping!$D$3:$D$88="GC",Shipping!$A$3:$A$88),0),_xlfn.XMATCH($V$167,Shipping!$U$2:$V$2))/_xlfn.IFS($U$167=Shipping!$R99,Shipping!$R$95,$U$167=Shipping!$S$92,Shipping!$S102,$U$167=Shipping!$T$92,Shipping!$T102)+IF(BP13&lt;DATE(2020,1,1),BP13,-BP13))</f>
        <v>-</v>
      </c>
      <c r="BQ177" s="52" t="str" cm="1">
        <f t="array" ref="BQ177">IF(OR(BQ13="",BQ13="NO Q",BQ13="-"),"-",INDEX(Shipping!$U$3:$V$88,_xlfn.XMATCH(BQ$2,IF(Shipping!$D$3:$D$88="GC",Shipping!$A$3:$A$88),0),_xlfn.XMATCH($V$167,Shipping!$U$2:$V$2))/_xlfn.IFS($U$167=Shipping!$R99,Shipping!$R$95,$U$167=Shipping!$S$92,Shipping!$S102,$U$167=Shipping!$T$92,Shipping!$T102)+IF(BQ13&lt;DATE(2020,1,1),BQ13,-BQ13))</f>
        <v>-</v>
      </c>
      <c r="BR177" s="52" t="str" cm="1">
        <f t="array" ref="BR177">IF(OR(BR13="",BR13="NO Q",BR13="-"),"-",INDEX(Shipping!$U$3:$V$88,_xlfn.XMATCH(BR$2,IF(Shipping!$D$3:$D$88="GC",Shipping!$A$3:$A$88),0),_xlfn.XMATCH($V$167,Shipping!$U$2:$V$2))/_xlfn.IFS($U$167=Shipping!$R99,Shipping!$R$95,$U$167=Shipping!$S$92,Shipping!$S102,$U$167=Shipping!$T$92,Shipping!$T102)+IF(BR13&lt;DATE(2020,1,1),BR13,-BR13))</f>
        <v>-</v>
      </c>
      <c r="BS177" s="52" t="str" cm="1">
        <f t="array" ref="BS177">IF(OR(BS13="",BS13="NO Q",BS13="-"),"-",INDEX(Shipping!$U$3:$V$88,_xlfn.XMATCH(BS$2,IF(Shipping!$D$3:$D$88="GC",Shipping!$A$3:$A$88),0),_xlfn.XMATCH($V$167,Shipping!$U$2:$V$2))/_xlfn.IFS($U$167=Shipping!$R99,Shipping!$R$95,$U$167=Shipping!$S$92,Shipping!$S102,$U$167=Shipping!$T$92,Shipping!$T102)+IF(BS13&lt;DATE(2020,1,1),BS13,-BS13))</f>
        <v>-</v>
      </c>
      <c r="BT177" s="52" t="str" cm="1">
        <f t="array" ref="BT177">IF(OR(BT13="",BT13="NO Q",BT13="-"),"-",INDEX(Shipping!$U$3:$V$88,_xlfn.XMATCH(BT$2,IF(Shipping!$D$3:$D$88="GC",Shipping!$A$3:$A$88),0),_xlfn.XMATCH($V$167,Shipping!$U$2:$V$2))/_xlfn.IFS($U$167=Shipping!$R99,Shipping!$R$95,$U$167=Shipping!$S$92,Shipping!$S102,$U$167=Shipping!$T$92,Shipping!$T102)+IF(BT13&lt;DATE(2020,1,1),BT13,-BT13))</f>
        <v>-</v>
      </c>
      <c r="BU177" s="52" t="str" cm="1">
        <f t="array" ref="BU177">IF(OR(BU13="",BU13="NO Q",BU13="-"),"-",INDEX(Shipping!$U$3:$V$88,_xlfn.XMATCH(BU$2,IF(Shipping!$D$3:$D$88="GC",Shipping!$A$3:$A$88),0),_xlfn.XMATCH($V$167,Shipping!$U$2:$V$2))/_xlfn.IFS($U$167=Shipping!$R99,Shipping!$R$95,$U$167=Shipping!$S$92,Shipping!$S102,$U$167=Shipping!$T$92,Shipping!$T102)+IF(BU13&lt;DATE(2020,1,1),BU13,-BU13))</f>
        <v>-</v>
      </c>
      <c r="BV177" s="52" t="str" cm="1">
        <f t="array" ref="BV177">IF(OR(BV13="",BV13="NO Q",BV13="-"),"-",INDEX(Shipping!$U$3:$V$88,_xlfn.XMATCH(BV$2,IF(Shipping!$D$3:$D$88="GC",Shipping!$A$3:$A$88),0),_xlfn.XMATCH($V$167,Shipping!$U$2:$V$2))/_xlfn.IFS($U$167=Shipping!$R99,Shipping!$R$95,$U$167=Shipping!$S$92,Shipping!$S102,$U$167=Shipping!$T$92,Shipping!$T102)+IF(BV13&lt;DATE(2020,1,1),BV13,-BV13))</f>
        <v>-</v>
      </c>
      <c r="BW177" s="52" t="str" cm="1">
        <f t="array" ref="BW177">IF(OR(BW13="",BW13="NO Q",BW13="-"),"-",INDEX(Shipping!$U$3:$V$88,_xlfn.XMATCH(BW$2,IF(Shipping!$D$3:$D$88="GC",Shipping!$A$3:$A$88),0),_xlfn.XMATCH($V$167,Shipping!$U$2:$V$2))/_xlfn.IFS($U$167=Shipping!$R99,Shipping!$R$95,$U$167=Shipping!$S$92,Shipping!$S102,$U$167=Shipping!$T$92,Shipping!$T102)+IF(BW13&lt;DATE(2020,1,1),BW13,-BW13))</f>
        <v>-</v>
      </c>
      <c r="BX177" s="52" t="str" cm="1">
        <f t="array" ref="BX177">IF(OR(BX13="",BX13="NO Q",BX13="-"),"-",INDEX(Shipping!$U$3:$V$88,_xlfn.XMATCH(BX$2,IF(Shipping!$D$3:$D$88="GC",Shipping!$A$3:$A$88),0),_xlfn.XMATCH($V$167,Shipping!$U$2:$V$2))/_xlfn.IFS($U$167=Shipping!$R99,Shipping!$R$95,$U$167=Shipping!$S$92,Shipping!$S102,$U$167=Shipping!$T$92,Shipping!$T102)+IF(BX13&lt;DATE(2020,1,1),BX13,-BX13))</f>
        <v>-</v>
      </c>
      <c r="BY177" s="52" t="str" cm="1">
        <f t="array" ref="BY177">IF(OR(BY13="",BY13="NO Q",BY13="-"),"-",INDEX(Shipping!$U$3:$V$88,_xlfn.XMATCH(BY$2,IF(Shipping!$D$3:$D$88="GC",Shipping!$A$3:$A$88),0),_xlfn.XMATCH($V$167,Shipping!$U$2:$V$2))/_xlfn.IFS($U$167=Shipping!$R99,Shipping!$R$95,$U$167=Shipping!$S$92,Shipping!$S102,$U$167=Shipping!$T$92,Shipping!$T102)+IF(BY13&lt;DATE(2020,1,1),BY13,-BY13))</f>
        <v>-</v>
      </c>
      <c r="BZ177" s="52" t="str" cm="1">
        <f t="array" ref="BZ177">IF(OR(BZ13="",BZ13="NO Q",BZ13="-"),"-",INDEX(Shipping!$U$3:$V$88,_xlfn.XMATCH(BZ$2,IF(Shipping!$D$3:$D$88="GC",Shipping!$A$3:$A$88),0),_xlfn.XMATCH($V$167,Shipping!$U$2:$V$2))/_xlfn.IFS($U$167=Shipping!$R99,Shipping!$R$95,$U$167=Shipping!$S$92,Shipping!$S102,$U$167=Shipping!$T$92,Shipping!$T102)+IF(BZ13&lt;DATE(2020,1,1),BZ13,-BZ13))</f>
        <v>-</v>
      </c>
      <c r="CA177" s="52" t="str" cm="1">
        <f t="array" ref="CA177">IF(OR(CA13="",CA13="NO Q",CA13="-"),"-",INDEX(Shipping!$U$3:$V$88,_xlfn.XMATCH(CA$2,IF(Shipping!$D$3:$D$88="GC",Shipping!$A$3:$A$88),0),_xlfn.XMATCH($V$167,Shipping!$U$2:$V$2))/_xlfn.IFS($U$167=Shipping!$R99,Shipping!$R$95,$U$167=Shipping!$S$92,Shipping!$S102,$U$167=Shipping!$T$92,Shipping!$T102)+IF(CA13&lt;DATE(2020,1,1),CA13,-CA13))</f>
        <v>-</v>
      </c>
      <c r="CB177" s="52" t="str" cm="1">
        <f t="array" ref="CB177">IF(OR(CB13="",CB13="NO Q",CB13="-"),"-",INDEX(Shipping!$U$3:$V$88,_xlfn.XMATCH(CB$2,IF(Shipping!$D$3:$D$88="GC",Shipping!$A$3:$A$88),0),_xlfn.XMATCH($V$167,Shipping!$U$2:$V$2))/_xlfn.IFS($U$167=Shipping!$R99,Shipping!$R$95,$U$167=Shipping!$S$92,Shipping!$S102,$U$167=Shipping!$T$92,Shipping!$T102)+IF(CB13&lt;DATE(2020,1,1),CB13,-CB13))</f>
        <v>-</v>
      </c>
      <c r="CC177" s="52" t="str" cm="1">
        <f t="array" ref="CC177">IF(OR(CC13="",CC13="NO Q",CC13="-"),"-",INDEX(Shipping!$U$3:$V$88,_xlfn.XMATCH(CC$2,IF(Shipping!$D$3:$D$88="GC",Shipping!$A$3:$A$88),0),_xlfn.XMATCH($V$167,Shipping!$U$2:$V$2))/_xlfn.IFS($U$167=Shipping!$R99,Shipping!$R$95,$U$167=Shipping!$S$92,Shipping!$S102,$U$167=Shipping!$T$92,Shipping!$T102)+IF(CC13&lt;DATE(2020,1,1),CC13,-CC13))</f>
        <v>-</v>
      </c>
      <c r="CD177" s="52" t="str" cm="1">
        <f t="array" ref="CD177">IF(OR(CD13="",CD13="NO Q",CD13="-"),"-",INDEX(Shipping!$U$3:$V$88,_xlfn.XMATCH(CD$2,IF(Shipping!$D$3:$D$88="GC",Shipping!$A$3:$A$88),0),_xlfn.XMATCH($V$167,Shipping!$U$2:$V$2))/_xlfn.IFS($U$167=Shipping!$R99,Shipping!$R$95,$U$167=Shipping!$S$92,Shipping!$S102,$U$167=Shipping!$T$92,Shipping!$T102)+IF(CD13&lt;DATE(2020,1,1),CD13,-CD13))</f>
        <v>-</v>
      </c>
      <c r="CE177" s="52" t="e" cm="1">
        <f t="array" ref="CE177">IF(OR(CE13="",CE13="NO Q",CE13="-"),"-",INDEX(Shipping!$U$3:$V$88,_xlfn.XMATCH(CE$2,IF(Shipping!$D$3:$D$88="GC",Shipping!$A$3:$A$88),0),_xlfn.XMATCH($V$167,Shipping!$U$2:$V$2))/_xlfn.IFS($U$167=Shipping!$R99,Shipping!$R$95,$U$167=Shipping!$S$92,Shipping!$S102,$U$167=Shipping!$T$92,Shipping!$T102)+IF(CE13&lt;DATE(2020,1,1),CE13,-CE13))</f>
        <v>#N/A</v>
      </c>
      <c r="CF177" s="52" t="str" cm="1">
        <f t="array" ref="CF177">IF(OR(CF13="",CF13="NO Q",CF13="-"),"-",INDEX(Shipping!$U$3:$V$88,_xlfn.XMATCH(CF$2,IF(Shipping!$D$3:$D$88="GC",Shipping!$A$3:$A$88),0),_xlfn.XMATCH($V$167,Shipping!$U$2:$V$2))/_xlfn.IFS($U$167=Shipping!$R99,Shipping!$R$95,$U$167=Shipping!$S$92,Shipping!$S102,$U$167=Shipping!$T$92,Shipping!$T102)+IF(CF13&lt;DATE(2020,1,1),CF13,-CF13))</f>
        <v>-</v>
      </c>
      <c r="CG177" s="52" t="str" cm="1">
        <f t="array" ref="CG177">IF(OR(CG13="",CG13="NO Q",CG13="-"),"-",INDEX(Shipping!$U$3:$V$88,_xlfn.XMATCH(CG$2,IF(Shipping!$D$3:$D$88="GC",Shipping!$A$3:$A$88),0),_xlfn.XMATCH($V$167,Shipping!$U$2:$V$2))/_xlfn.IFS($U$167=Shipping!$R99,Shipping!$R$95,$U$167=Shipping!$S$92,Shipping!$S102,$U$167=Shipping!$T$92,Shipping!$T102)+IF(CG13&lt;DATE(2020,1,1),CG13,-CG13))</f>
        <v>-</v>
      </c>
      <c r="CH177" s="52" t="str" cm="1">
        <f t="array" ref="CH177">IF(OR(CH13="",CH13="NO Q",CH13="-"),"-",INDEX(Shipping!$U$3:$V$88,_xlfn.XMATCH(CH$2,IF(Shipping!$D$3:$D$88="GC",Shipping!$A$3:$A$88),0),_xlfn.XMATCH($V$167,Shipping!$U$2:$V$2))/_xlfn.IFS($U$167=Shipping!$R99,Shipping!$R$95,$U$167=Shipping!$S$92,Shipping!$S102,$U$167=Shipping!$T$92,Shipping!$T102)+IF(CH13&lt;DATE(2020,1,1),CH13,-CH13))</f>
        <v>-</v>
      </c>
      <c r="CI177" s="52" t="str" cm="1">
        <f t="array" ref="CI177">IF(OR(CI13="",CI13="NO Q",CI13="-"),"-",INDEX(Shipping!$U$3:$V$88,_xlfn.XMATCH(CI$2,IF(Shipping!$D$3:$D$88="GC",Shipping!$A$3:$A$88),0),_xlfn.XMATCH($V$167,Shipping!$U$2:$V$2))/_xlfn.IFS($U$167=Shipping!$R99,Shipping!$R$95,$U$167=Shipping!$S$92,Shipping!$S102,$U$167=Shipping!$T$92,Shipping!$T102)+IF(CI13&lt;DATE(2020,1,1),CI13,-CI13))</f>
        <v>-</v>
      </c>
      <c r="CJ177" s="52" t="str" cm="1">
        <f t="array" ref="CJ177">IF(OR(CJ13="",CJ13="NO Q",CJ13="-"),"-",INDEX(Shipping!$U$3:$V$88,_xlfn.XMATCH(CJ$2,IF(Shipping!$D$3:$D$88="GC",Shipping!$A$3:$A$88),0),_xlfn.XMATCH($V$167,Shipping!$U$2:$V$2))/_xlfn.IFS($U$167=Shipping!$R99,Shipping!$R$95,$U$167=Shipping!$S$92,Shipping!$S102,$U$167=Shipping!$T$92,Shipping!$T102)+IF(CJ13&lt;DATE(2020,1,1),CJ13,-CJ13))</f>
        <v>-</v>
      </c>
      <c r="CK177" s="52" t="str" cm="1">
        <f t="array" ref="CK177">IF(OR(CK13="",CK13="NO Q",CK13="-"),"-",INDEX(Shipping!$U$3:$V$88,_xlfn.XMATCH(CK$2,IF(Shipping!$D$3:$D$88="GC",Shipping!$A$3:$A$88),0),_xlfn.XMATCH($V$167,Shipping!$U$2:$V$2))/_xlfn.IFS($U$167=Shipping!$R99,Shipping!$R$95,$U$167=Shipping!$S$92,Shipping!$S102,$U$167=Shipping!$T$92,Shipping!$T102)+IF(CK13&lt;DATE(2020,1,1),CK13,-CK13))</f>
        <v>-</v>
      </c>
      <c r="CL177" s="52" t="str" cm="1">
        <f t="array" ref="CL177">IF(OR(CL13="",CL13="NO Q",CL13="-"),"-",INDEX(Shipping!$U$3:$V$88,_xlfn.XMATCH(CL$2,IF(Shipping!$D$3:$D$88="GC",Shipping!$A$3:$A$88),0),_xlfn.XMATCH($V$167,Shipping!$U$2:$V$2))/_xlfn.IFS($U$167=Shipping!$R99,Shipping!$R$95,$U$167=Shipping!$S$92,Shipping!$S102,$U$167=Shipping!$T$92,Shipping!$T102)+IF(CL13&lt;DATE(2020,1,1),CL13,-CL13))</f>
        <v>-</v>
      </c>
      <c r="CM177" s="52" t="str" cm="1">
        <f t="array" ref="CM177">IF(OR(CM13="",CM13="NO Q",CM13="-"),"-",INDEX(Shipping!$U$3:$V$88,_xlfn.XMATCH(CM$2,IF(Shipping!$D$3:$D$88="GC",Shipping!$A$3:$A$88),0),_xlfn.XMATCH($V$167,Shipping!$U$2:$V$2))/_xlfn.IFS($U$167=Shipping!$R99,Shipping!$R$95,$U$167=Shipping!$S$92,Shipping!$S102,$U$167=Shipping!$T$92,Shipping!$T102)+IF(CM13&lt;DATE(2020,1,1),CM13,-CM13))</f>
        <v>-</v>
      </c>
    </row>
    <row r="178" spans="2:91">
      <c r="B178" s="47" t="s">
        <v>284</v>
      </c>
      <c r="C178" s="1" t="str" cm="1">
        <f t="array" ref="C178">INDEX(W$2:CM$2,1,_xlfn.XMATCH(D178,$W178:$CM178))</f>
        <v>PAR 4</v>
      </c>
      <c r="D178" s="81">
        <f t="shared" si="139"/>
        <v>0.43412919718536835</v>
      </c>
      <c r="W178" s="52" t="str" cm="1">
        <f t="array" ref="W178">IF(OR(W14="",W14="NO Q",W14="-"),"-",INDEX(Shipping!$U$3:$V$88,_xlfn.XMATCH(W$2,IF(Shipping!$D$3:$D$88="GC",Shipping!$A$3:$A$88),0),_xlfn.XMATCH($V$167,Shipping!$U$2:$V$2))/_xlfn.IFS($U$167=Shipping!$R100,Shipping!$R$95,$U$167=Shipping!$S$92,Shipping!$S103,$U$167=Shipping!$T$92,Shipping!$T103)+IF(W14&lt;DATE(2020,1,1),W14,-W14))</f>
        <v>-</v>
      </c>
      <c r="X178" s="52" t="str" cm="1">
        <f t="array" ref="X178">IF(OR(X14="",X14="NO Q",X14="-"),"-",INDEX(Shipping!$U$3:$V$88,_xlfn.XMATCH(X$2,IF(Shipping!$D$3:$D$88="GC",Shipping!$A$3:$A$88),0),_xlfn.XMATCH($V$167,Shipping!$U$2:$V$2))/_xlfn.IFS($U$167=Shipping!$R100,Shipping!$R$95,$U$167=Shipping!$S$92,Shipping!$S103,$U$167=Shipping!$T$92,Shipping!$T103)+IF(X14&lt;DATE(2020,1,1),X14,-X14))</f>
        <v>-</v>
      </c>
      <c r="Y178" s="52" t="str" cm="1">
        <f t="array" ref="Y178">IF(OR(Y14="",Y14="NO Q",Y14="-"),"-",INDEX(Shipping!$U$3:$V$88,_xlfn.XMATCH(Y$2,IF(Shipping!$D$3:$D$88="GC",Shipping!$A$3:$A$88),0),_xlfn.XMATCH($V$167,Shipping!$U$2:$V$2))/_xlfn.IFS($U$167=Shipping!$R100,Shipping!$R$95,$U$167=Shipping!$S$92,Shipping!$S103,$U$167=Shipping!$T$92,Shipping!$T103)+IF(Y14&lt;DATE(2020,1,1),Y14,-Y14))</f>
        <v>-</v>
      </c>
      <c r="Z178" s="52" t="str" cm="1">
        <f t="array" ref="Z178">IF(OR(Z14="",Z14="NO Q",Z14="-"),"-",INDEX(Shipping!$U$3:$V$88,_xlfn.XMATCH(Z$2,IF(Shipping!$D$3:$D$88="GC",Shipping!$A$3:$A$88),0),_xlfn.XMATCH($V$167,Shipping!$U$2:$V$2))/_xlfn.IFS($U$167=Shipping!$R100,Shipping!$R$95,$U$167=Shipping!$S$92,Shipping!$S103,$U$167=Shipping!$T$92,Shipping!$T103)+IF(Z14&lt;DATE(2020,1,1),Z14,-Z14))</f>
        <v>-</v>
      </c>
      <c r="AA178" s="52" t="str" cm="1">
        <f t="array" ref="AA178">IF(OR(AA14="",AA14="NO Q",AA14="-"),"-",INDEX(Shipping!$U$3:$V$88,_xlfn.XMATCH(AA$2,IF(Shipping!$D$3:$D$88="GC",Shipping!$A$3:$A$88),0),_xlfn.XMATCH($V$167,Shipping!$U$2:$V$2))/_xlfn.IFS($U$167=Shipping!$R100,Shipping!$R$95,$U$167=Shipping!$S$92,Shipping!$S103,$U$167=Shipping!$T$92,Shipping!$T103)+IF(AA14&lt;DATE(2020,1,1),AA14,-AA14))</f>
        <v>-</v>
      </c>
      <c r="AB178" s="52" t="str" cm="1">
        <f t="array" ref="AB178">IF(OR(AB14="",AB14="NO Q",AB14="-"),"-",INDEX(Shipping!$U$3:$V$88,_xlfn.XMATCH(AB$2,IF(Shipping!$D$3:$D$88="GC",Shipping!$A$3:$A$88),0),_xlfn.XMATCH($V$167,Shipping!$U$2:$V$2))/_xlfn.IFS($U$167=Shipping!$R100,Shipping!$R$95,$U$167=Shipping!$S$92,Shipping!$S103,$U$167=Shipping!$T$92,Shipping!$T103)+IF(AB14&lt;DATE(2020,1,1),AB14,-AB14))</f>
        <v>-</v>
      </c>
      <c r="AC178" s="52" t="str" cm="1">
        <f t="array" ref="AC178">IF(OR(AC14="",AC14="NO Q",AC14="-"),"-",INDEX(Shipping!$U$3:$V$88,_xlfn.XMATCH(AC$2,IF(Shipping!$D$3:$D$88="GC",Shipping!$A$3:$A$88),0),_xlfn.XMATCH($V$167,Shipping!$U$2:$V$2))/_xlfn.IFS($U$167=Shipping!$R100,Shipping!$R$95,$U$167=Shipping!$S$92,Shipping!$S103,$U$167=Shipping!$T$92,Shipping!$T103)+IF(AC14&lt;DATE(2020,1,1),AC14,-AC14))</f>
        <v>-</v>
      </c>
      <c r="AD178" s="52" t="str" cm="1">
        <f t="array" ref="AD178">IF(OR(AD14="",AD14="NO Q",AD14="-"),"-",INDEX(Shipping!$U$3:$V$88,_xlfn.XMATCH(AD$2,IF(Shipping!$D$3:$D$88="GC",Shipping!$A$3:$A$88),0),_xlfn.XMATCH($V$167,Shipping!$U$2:$V$2))/_xlfn.IFS($U$167=Shipping!$R100,Shipping!$R$95,$U$167=Shipping!$S$92,Shipping!$S103,$U$167=Shipping!$T$92,Shipping!$T103)+IF(AD14&lt;DATE(2020,1,1),AD14,-AD14))</f>
        <v>-</v>
      </c>
      <c r="AE178" s="52" t="str" cm="1">
        <f t="array" ref="AE178">IF(OR(AE14="",AE14="NO Q",AE14="-"),"-",INDEX(Shipping!$U$3:$V$88,_xlfn.XMATCH(AE$2,IF(Shipping!$D$3:$D$88="GC",Shipping!$A$3:$A$88),0),_xlfn.XMATCH($V$167,Shipping!$U$2:$V$2))/_xlfn.IFS($U$167=Shipping!$R100,Shipping!$R$95,$U$167=Shipping!$S$92,Shipping!$S103,$U$167=Shipping!$T$92,Shipping!$T103)+IF(AE14&lt;DATE(2020,1,1),AE14,-AE14))</f>
        <v>-</v>
      </c>
      <c r="AF178" s="52" t="str" cm="1">
        <f t="array" ref="AF178">IF(OR(AF14="",AF14="NO Q",AF14="-"),"-",INDEX(Shipping!$U$3:$V$88,_xlfn.XMATCH(AF$2,IF(Shipping!$D$3:$D$88="GC",Shipping!$A$3:$A$88),0),_xlfn.XMATCH($V$167,Shipping!$U$2:$V$2))/_xlfn.IFS($U$167=Shipping!$R100,Shipping!$R$95,$U$167=Shipping!$S$92,Shipping!$S103,$U$167=Shipping!$T$92,Shipping!$T103)+IF(AF14&lt;DATE(2020,1,1),AF14,-AF14))</f>
        <v>-</v>
      </c>
      <c r="AG178" s="52" t="str" cm="1">
        <f t="array" ref="AG178">IF(OR(AG14="",AG14="NO Q",AG14="-"),"-",INDEX(Shipping!$U$3:$V$88,_xlfn.XMATCH(AG$2,IF(Shipping!$D$3:$D$88="GC",Shipping!$A$3:$A$88),0),_xlfn.XMATCH($V$167,Shipping!$U$2:$V$2))/_xlfn.IFS($U$167=Shipping!$R100,Shipping!$R$95,$U$167=Shipping!$S$92,Shipping!$S103,$U$167=Shipping!$T$92,Shipping!$T103)+IF(AG14&lt;DATE(2020,1,1),AG14,-AG14))</f>
        <v>-</v>
      </c>
      <c r="AH178" s="52" t="str" cm="1">
        <f t="array" ref="AH178">IF(OR(AH14="",AH14="NO Q",AH14="-"),"-",INDEX(Shipping!$U$3:$V$88,_xlfn.XMATCH(AH$2,IF(Shipping!$D$3:$D$88="GC",Shipping!$A$3:$A$88),0),_xlfn.XMATCH($V$167,Shipping!$U$2:$V$2))/_xlfn.IFS($U$167=Shipping!$R100,Shipping!$R$95,$U$167=Shipping!$S$92,Shipping!$S103,$U$167=Shipping!$T$92,Shipping!$T103)+IF(AH14&lt;DATE(2020,1,1),AH14,-AH14))</f>
        <v>-</v>
      </c>
      <c r="AI178" s="52" t="str" cm="1">
        <f t="array" ref="AI178">IF(OR(AI14="",AI14="NO Q",AI14="-"),"-",INDEX(Shipping!$U$3:$V$88,_xlfn.XMATCH(AI$2,IF(Shipping!$D$3:$D$88="GC",Shipping!$A$3:$A$88),0),_xlfn.XMATCH($V$167,Shipping!$U$2:$V$2))/_xlfn.IFS($U$167=Shipping!$R100,Shipping!$R$95,$U$167=Shipping!$S$92,Shipping!$S103,$U$167=Shipping!$T$92,Shipping!$T103)+IF(AI14&lt;DATE(2020,1,1),AI14,-AI14))</f>
        <v>-</v>
      </c>
      <c r="AJ178" s="52" t="str" cm="1">
        <f t="array" ref="AJ178">IF(OR(AJ14="",AJ14="NO Q",AJ14="-"),"-",INDEX(Shipping!$U$3:$V$88,_xlfn.XMATCH(AJ$2,IF(Shipping!$D$3:$D$88="GC",Shipping!$A$3:$A$88),0),_xlfn.XMATCH($V$167,Shipping!$U$2:$V$2))/_xlfn.IFS($U$167=Shipping!$R100,Shipping!$R$95,$U$167=Shipping!$S$92,Shipping!$S103,$U$167=Shipping!$T$92,Shipping!$T103)+IF(AJ14&lt;DATE(2020,1,1),AJ14,-AJ14))</f>
        <v>-</v>
      </c>
      <c r="AK178" s="52" t="str" cm="1">
        <f t="array" ref="AK178">IF(OR(AK14="",AK14="NO Q",AK14="-"),"-",INDEX(Shipping!$U$3:$V$88,_xlfn.XMATCH(AK$2,IF(Shipping!$D$3:$D$88="GC",Shipping!$A$3:$A$88),0),_xlfn.XMATCH($V$167,Shipping!$U$2:$V$2))/_xlfn.IFS($U$167=Shipping!$R100,Shipping!$R$95,$U$167=Shipping!$S$92,Shipping!$S103,$U$167=Shipping!$T$92,Shipping!$T103)+IF(AK14&lt;DATE(2020,1,1),AK14,-AK14))</f>
        <v>-</v>
      </c>
      <c r="AL178" s="52" t="str" cm="1">
        <f t="array" ref="AL178">IF(OR(AL14="",AL14="NO Q",AL14="-"),"-",INDEX(Shipping!$U$3:$V$88,_xlfn.XMATCH(AL$2,IF(Shipping!$D$3:$D$88="GC",Shipping!$A$3:$A$88),0),_xlfn.XMATCH($V$167,Shipping!$U$2:$V$2))/_xlfn.IFS($U$167=Shipping!$R100,Shipping!$R$95,$U$167=Shipping!$S$92,Shipping!$S103,$U$167=Shipping!$T$92,Shipping!$T103)+IF(AL14&lt;DATE(2020,1,1),AL14,-AL14))</f>
        <v>-</v>
      </c>
      <c r="AM178" s="52" t="str" cm="1">
        <f t="array" ref="AM178">IF(OR(AM14="",AM14="NO Q",AM14="-"),"-",INDEX(Shipping!$U$3:$V$88,_xlfn.XMATCH(AM$2,IF(Shipping!$D$3:$D$88="GC",Shipping!$A$3:$A$88),0),_xlfn.XMATCH($V$167,Shipping!$U$2:$V$2))/_xlfn.IFS($U$167=Shipping!$R100,Shipping!$R$95,$U$167=Shipping!$S$92,Shipping!$S103,$U$167=Shipping!$T$92,Shipping!$T103)+IF(AM14&lt;DATE(2020,1,1),AM14,-AM14))</f>
        <v>-</v>
      </c>
      <c r="AN178" s="52" t="str" cm="1">
        <f t="array" ref="AN178">IF(OR(AN14="",AN14="NO Q",AN14="-"),"-",INDEX(Shipping!$U$3:$V$88,_xlfn.XMATCH(AN$2,IF(Shipping!$D$3:$D$88="GC",Shipping!$A$3:$A$88),0),_xlfn.XMATCH($V$167,Shipping!$U$2:$V$2))/_xlfn.IFS($U$167=Shipping!$R100,Shipping!$R$95,$U$167=Shipping!$S$92,Shipping!$S103,$U$167=Shipping!$T$92,Shipping!$T103)+IF(AN14&lt;DATE(2020,1,1),AN14,-AN14))</f>
        <v>-</v>
      </c>
      <c r="AO178" s="52" t="str" cm="1">
        <f t="array" ref="AO178">IF(OR(AO14="",AO14="NO Q",AO14="-"),"-",INDEX(Shipping!$U$3:$V$88,_xlfn.XMATCH(AO$2,IF(Shipping!$D$3:$D$88="GC",Shipping!$A$3:$A$88),0),_xlfn.XMATCH($V$167,Shipping!$U$2:$V$2))/_xlfn.IFS($U$167=Shipping!$R100,Shipping!$R$95,$U$167=Shipping!$S$92,Shipping!$S103,$U$167=Shipping!$T$92,Shipping!$T103)+IF(AO14&lt;DATE(2020,1,1),AO14,-AO14))</f>
        <v>-</v>
      </c>
      <c r="AP178" s="52" cm="1">
        <f t="array" ref="AP178">IF(OR(AP14="",AP14="NO Q",AP14="-"),"-",INDEX(Shipping!$U$3:$V$88,_xlfn.XMATCH(AP$2,IF(Shipping!$D$3:$D$88="GC",Shipping!$A$3:$A$88),0),_xlfn.XMATCH($V$167,Shipping!$U$2:$V$2))/_xlfn.IFS($U$167=Shipping!$R100,Shipping!$R$95,$U$167=Shipping!$S$92,Shipping!$S103,$U$167=Shipping!$T$92,Shipping!$T103)+IF(AP14&lt;DATE(2020,1,1),AP14,-AP14))</f>
        <v>-44032.993102888671</v>
      </c>
      <c r="AQ178" s="52" t="str" cm="1">
        <f t="array" ref="AQ178">IF(OR(AQ14="",AQ14="NO Q",AQ14="-"),"-",INDEX(Shipping!$U$3:$V$88,_xlfn.XMATCH(AQ$2,IF(Shipping!$D$3:$D$88="GC",Shipping!$A$3:$A$88),0),_xlfn.XMATCH($V$167,Shipping!$U$2:$V$2))/_xlfn.IFS($U$167=Shipping!$R100,Shipping!$R$95,$U$167=Shipping!$S$92,Shipping!$S103,$U$167=Shipping!$T$92,Shipping!$T103)+IF(AQ14&lt;DATE(2020,1,1),AQ14,-AQ14))</f>
        <v>-</v>
      </c>
      <c r="AR178" s="52" t="str" cm="1">
        <f t="array" ref="AR178">IF(OR(AR14="",AR14="NO Q",AR14="-"),"-",INDEX(Shipping!$U$3:$V$88,_xlfn.XMATCH(AR$2,IF(Shipping!$D$3:$D$88="GC",Shipping!$A$3:$A$88),0),_xlfn.XMATCH($V$167,Shipping!$U$2:$V$2))/_xlfn.IFS($U$167=Shipping!$R100,Shipping!$R$95,$U$167=Shipping!$S$92,Shipping!$S103,$U$167=Shipping!$T$92,Shipping!$T103)+IF(AR14&lt;DATE(2020,1,1),AR14,-AR14))</f>
        <v>-</v>
      </c>
      <c r="AS178" s="52" t="str" cm="1">
        <f t="array" ref="AS178">IF(OR(AS14="",AS14="NO Q",AS14="-"),"-",INDEX(Shipping!$U$3:$V$88,_xlfn.XMATCH(AS$2,IF(Shipping!$D$3:$D$88="GC",Shipping!$A$3:$A$88),0),_xlfn.XMATCH($V$167,Shipping!$U$2:$V$2))/_xlfn.IFS($U$167=Shipping!$R100,Shipping!$R$95,$U$167=Shipping!$S$92,Shipping!$S103,$U$167=Shipping!$T$92,Shipping!$T103)+IF(AS14&lt;DATE(2020,1,1),AS14,-AS14))</f>
        <v>-</v>
      </c>
      <c r="AT178" s="52" t="str" cm="1">
        <f t="array" ref="AT178">IF(OR(AT14="",AT14="NO Q",AT14="-"),"-",INDEX(Shipping!$U$3:$V$88,_xlfn.XMATCH(AT$2,IF(Shipping!$D$3:$D$88="GC",Shipping!$A$3:$A$88),0),_xlfn.XMATCH($V$167,Shipping!$U$2:$V$2))/_xlfn.IFS($U$167=Shipping!$R100,Shipping!$R$95,$U$167=Shipping!$S$92,Shipping!$S103,$U$167=Shipping!$T$92,Shipping!$T103)+IF(AT14&lt;DATE(2020,1,1),AT14,-AT14))</f>
        <v>-</v>
      </c>
      <c r="AU178" s="52" t="str" cm="1">
        <f t="array" ref="AU178">IF(OR(AU14="",AU14="NO Q",AU14="-"),"-",INDEX(Shipping!$U$3:$V$88,_xlfn.XMATCH(AU$2,IF(Shipping!$D$3:$D$88="GC",Shipping!$A$3:$A$88),0),_xlfn.XMATCH($V$167,Shipping!$U$2:$V$2))/_xlfn.IFS($U$167=Shipping!$R100,Shipping!$R$95,$U$167=Shipping!$S$92,Shipping!$S103,$U$167=Shipping!$T$92,Shipping!$T103)+IF(AU14&lt;DATE(2020,1,1),AU14,-AU14))</f>
        <v>-</v>
      </c>
      <c r="AV178" s="52" t="str" cm="1">
        <f t="array" ref="AV178">IF(OR(AV14="",AV14="NO Q",AV14="-"),"-",INDEX(Shipping!$U$3:$V$88,_xlfn.XMATCH(AV$2,IF(Shipping!$D$3:$D$88="GC",Shipping!$A$3:$A$88),0),_xlfn.XMATCH($V$167,Shipping!$U$2:$V$2))/_xlfn.IFS($U$167=Shipping!$R100,Shipping!$R$95,$U$167=Shipping!$S$92,Shipping!$S103,$U$167=Shipping!$T$92,Shipping!$T103)+IF(AV14&lt;DATE(2020,1,1),AV14,-AV14))</f>
        <v>-</v>
      </c>
      <c r="AW178" s="52" t="str" cm="1">
        <f t="array" ref="AW178">IF(OR(AW14="",AW14="NO Q",AW14="-"),"-",INDEX(Shipping!$U$3:$V$88,_xlfn.XMATCH(AW$2,IF(Shipping!$D$3:$D$88="GC",Shipping!$A$3:$A$88),0),_xlfn.XMATCH($V$167,Shipping!$U$2:$V$2))/_xlfn.IFS($U$167=Shipping!$R100,Shipping!$R$95,$U$167=Shipping!$S$92,Shipping!$S103,$U$167=Shipping!$T$92,Shipping!$T103)+IF(AW14&lt;DATE(2020,1,1),AW14,-AW14))</f>
        <v>-</v>
      </c>
      <c r="AX178" s="52" t="str" cm="1">
        <f t="array" ref="AX178">IF(OR(AX14="",AX14="NO Q",AX14="-"),"-",INDEX(Shipping!$U$3:$V$88,_xlfn.XMATCH(AX$2,IF(Shipping!$D$3:$D$88="GC",Shipping!$A$3:$A$88),0),_xlfn.XMATCH($V$167,Shipping!$U$2:$V$2))/_xlfn.IFS($U$167=Shipping!$R100,Shipping!$R$95,$U$167=Shipping!$S$92,Shipping!$S103,$U$167=Shipping!$T$92,Shipping!$T103)+IF(AX14&lt;DATE(2020,1,1),AX14,-AX14))</f>
        <v>-</v>
      </c>
      <c r="AY178" s="52" t="str" cm="1">
        <f t="array" ref="AY178">IF(OR(AY14="",AY14="NO Q",AY14="-"),"-",INDEX(Shipping!$U$3:$V$88,_xlfn.XMATCH(AY$2,IF(Shipping!$D$3:$D$88="GC",Shipping!$A$3:$A$88),0),_xlfn.XMATCH($V$167,Shipping!$U$2:$V$2))/_xlfn.IFS($U$167=Shipping!$R100,Shipping!$R$95,$U$167=Shipping!$S$92,Shipping!$S103,$U$167=Shipping!$T$92,Shipping!$T103)+IF(AY14&lt;DATE(2020,1,1),AY14,-AY14))</f>
        <v>-</v>
      </c>
      <c r="AZ178" s="52" t="str" cm="1">
        <f t="array" ref="AZ178">IF(OR(AZ14="",AZ14="NO Q",AZ14="-"),"-",INDEX(Shipping!$U$3:$V$88,_xlfn.XMATCH(AZ$2,IF(Shipping!$D$3:$D$88="GC",Shipping!$A$3:$A$88),0),_xlfn.XMATCH($V$167,Shipping!$U$2:$V$2))/_xlfn.IFS($U$167=Shipping!$R100,Shipping!$R$95,$U$167=Shipping!$S$92,Shipping!$S103,$U$167=Shipping!$T$92,Shipping!$T103)+IF(AZ14&lt;DATE(2020,1,1),AZ14,-AZ14))</f>
        <v>-</v>
      </c>
      <c r="BA178" s="52" t="str" cm="1">
        <f t="array" ref="BA178">IF(OR(BA14="",BA14="NO Q",BA14="-"),"-",INDEX(Shipping!$U$3:$V$88,_xlfn.XMATCH(BA$2,IF(Shipping!$D$3:$D$88="GC",Shipping!$A$3:$A$88),0),_xlfn.XMATCH($V$167,Shipping!$U$2:$V$2))/_xlfn.IFS($U$167=Shipping!$R100,Shipping!$R$95,$U$167=Shipping!$S$92,Shipping!$S103,$U$167=Shipping!$T$92,Shipping!$T103)+IF(BA14&lt;DATE(2020,1,1),BA14,-BA14))</f>
        <v>-</v>
      </c>
      <c r="BB178" s="52" t="str" cm="1">
        <f t="array" ref="BB178">IF(OR(BB14="",BB14="NO Q",BB14="-"),"-",INDEX(Shipping!$U$3:$V$88,_xlfn.XMATCH(BB$2,IF(Shipping!$D$3:$D$88="GC",Shipping!$A$3:$A$88),0),_xlfn.XMATCH($V$167,Shipping!$U$2:$V$2))/_xlfn.IFS($U$167=Shipping!$R100,Shipping!$R$95,$U$167=Shipping!$S$92,Shipping!$S103,$U$167=Shipping!$T$92,Shipping!$T103)+IF(BB14&lt;DATE(2020,1,1),BB14,-BB14))</f>
        <v>-</v>
      </c>
      <c r="BC178" s="52" t="str" cm="1">
        <f t="array" ref="BC178">IF(OR(BC14="",BC14="NO Q",BC14="-"),"-",INDEX(Shipping!$U$3:$V$88,_xlfn.XMATCH(BC$2,IF(Shipping!$D$3:$D$88="GC",Shipping!$A$3:$A$88),0),_xlfn.XMATCH($V$167,Shipping!$U$2:$V$2))/_xlfn.IFS($U$167=Shipping!$R100,Shipping!$R$95,$U$167=Shipping!$S$92,Shipping!$S103,$U$167=Shipping!$T$92,Shipping!$T103)+IF(BC14&lt;DATE(2020,1,1),BC14,-BC14))</f>
        <v>-</v>
      </c>
      <c r="BD178" s="52" t="str" cm="1">
        <f t="array" ref="BD178">IF(OR(BD14="",BD14="NO Q",BD14="-"),"-",INDEX(Shipping!$U$3:$V$88,_xlfn.XMATCH(BD$2,IF(Shipping!$D$3:$D$88="GC",Shipping!$A$3:$A$88),0),_xlfn.XMATCH($V$167,Shipping!$U$2:$V$2))/_xlfn.IFS($U$167=Shipping!$R100,Shipping!$R$95,$U$167=Shipping!$S$92,Shipping!$S103,$U$167=Shipping!$T$92,Shipping!$T103)+IF(BD14&lt;DATE(2020,1,1),BD14,-BD14))</f>
        <v>-</v>
      </c>
      <c r="BE178" s="52" t="str" cm="1">
        <f t="array" ref="BE178">IF(OR(BE14="",BE14="NO Q",BE14="-"),"-",INDEX(Shipping!$U$3:$V$88,_xlfn.XMATCH(BE$2,IF(Shipping!$D$3:$D$88="GC",Shipping!$A$3:$A$88),0),_xlfn.XMATCH($V$167,Shipping!$U$2:$V$2))/_xlfn.IFS($U$167=Shipping!$R100,Shipping!$R$95,$U$167=Shipping!$S$92,Shipping!$S103,$U$167=Shipping!$T$92,Shipping!$T103)+IF(BE14&lt;DATE(2020,1,1),BE14,-BE14))</f>
        <v>-</v>
      </c>
      <c r="BF178" s="52" t="str" cm="1">
        <f t="array" ref="BF178">IF(OR(BF14="",BF14="NO Q",BF14="-"),"-",INDEX(Shipping!$U$3:$V$88,_xlfn.XMATCH(BF$2,IF(Shipping!$D$3:$D$88="GC",Shipping!$A$3:$A$88),0),_xlfn.XMATCH($V$167,Shipping!$U$2:$V$2))/_xlfn.IFS($U$167=Shipping!$R100,Shipping!$R$95,$U$167=Shipping!$S$92,Shipping!$S103,$U$167=Shipping!$T$92,Shipping!$T103)+IF(BF14&lt;DATE(2020,1,1),BF14,-BF14))</f>
        <v>-</v>
      </c>
      <c r="BG178" s="52" t="str" cm="1">
        <f t="array" ref="BG178">IF(OR(BG14="",BG14="NO Q",BG14="-"),"-",INDEX(Shipping!$U$3:$V$88,_xlfn.XMATCH(BG$2,IF(Shipping!$D$3:$D$88="GC",Shipping!$A$3:$A$88),0),_xlfn.XMATCH($V$167,Shipping!$U$2:$V$2))/_xlfn.IFS($U$167=Shipping!$R100,Shipping!$R$95,$U$167=Shipping!$S$92,Shipping!$S103,$U$167=Shipping!$T$92,Shipping!$T103)+IF(BG14&lt;DATE(2020,1,1),BG14,-BG14))</f>
        <v>-</v>
      </c>
      <c r="BH178" s="52" t="str" cm="1">
        <f t="array" ref="BH178">IF(OR(BH14="",BH14="NO Q",BH14="-"),"-",INDEX(Shipping!$U$3:$V$88,_xlfn.XMATCH(BH$2,IF(Shipping!$D$3:$D$88="GC",Shipping!$A$3:$A$88),0),_xlfn.XMATCH($V$167,Shipping!$U$2:$V$2))/_xlfn.IFS($U$167=Shipping!$R100,Shipping!$R$95,$U$167=Shipping!$S$92,Shipping!$S103,$U$167=Shipping!$T$92,Shipping!$T103)+IF(BH14&lt;DATE(2020,1,1),BH14,-BH14))</f>
        <v>-</v>
      </c>
      <c r="BI178" s="52" t="str" cm="1">
        <f t="array" ref="BI178">IF(OR(BI14="",BI14="NO Q",BI14="-"),"-",INDEX(Shipping!$U$3:$V$88,_xlfn.XMATCH(BI$2,IF(Shipping!$D$3:$D$88="GC",Shipping!$A$3:$A$88),0),_xlfn.XMATCH($V$167,Shipping!$U$2:$V$2))/_xlfn.IFS($U$167=Shipping!$R100,Shipping!$R$95,$U$167=Shipping!$S$92,Shipping!$S103,$U$167=Shipping!$T$92,Shipping!$T103)+IF(BI14&lt;DATE(2020,1,1),BI14,-BI14))</f>
        <v>-</v>
      </c>
      <c r="BJ178" s="52" t="str" cm="1">
        <f t="array" ref="BJ178">IF(OR(BJ14="",BJ14="NO Q",BJ14="-"),"-",INDEX(Shipping!$U$3:$V$88,_xlfn.XMATCH(BJ$2,IF(Shipping!$D$3:$D$88="GC",Shipping!$A$3:$A$88),0),_xlfn.XMATCH($V$167,Shipping!$U$2:$V$2))/_xlfn.IFS($U$167=Shipping!$R100,Shipping!$R$95,$U$167=Shipping!$S$92,Shipping!$S103,$U$167=Shipping!$T$92,Shipping!$T103)+IF(BJ14&lt;DATE(2020,1,1),BJ14,-BJ14))</f>
        <v>-</v>
      </c>
      <c r="BK178" s="52" cm="1">
        <f t="array" ref="BK178">IF(OR(BK14="",BK14="NO Q",BK14="-"),"-",INDEX(Shipping!$U$3:$V$88,_xlfn.XMATCH(BK$2,IF(Shipping!$D$3:$D$88="GC",Shipping!$A$3:$A$88),0),_xlfn.XMATCH($V$167,Shipping!$U$2:$V$2))/_xlfn.IFS($U$167=Shipping!$R100,Shipping!$R$95,$U$167=Shipping!$S$92,Shipping!$S103,$U$167=Shipping!$T$92,Shipping!$T103)+IF(BK14&lt;DATE(2020,1,1),BK14,-BK14))</f>
        <v>0.43412919718536835</v>
      </c>
      <c r="BL178" s="52" t="str" cm="1">
        <f t="array" ref="BL178">IF(OR(BL14="",BL14="NO Q",BL14="-"),"-",INDEX(Shipping!$U$3:$V$88,_xlfn.XMATCH(BL$2,IF(Shipping!$D$3:$D$88="GC",Shipping!$A$3:$A$88),0),_xlfn.XMATCH($V$167,Shipping!$U$2:$V$2))/_xlfn.IFS($U$167=Shipping!$R100,Shipping!$R$95,$U$167=Shipping!$S$92,Shipping!$S103,$U$167=Shipping!$T$92,Shipping!$T103)+IF(BL14&lt;DATE(2020,1,1),BL14,-BL14))</f>
        <v>-</v>
      </c>
      <c r="BM178" s="52" t="str" cm="1">
        <f t="array" ref="BM178">IF(OR(BM14="",BM14="NO Q",BM14="-"),"-",INDEX(Shipping!$U$3:$V$88,_xlfn.XMATCH(BM$2,IF(Shipping!$D$3:$D$88="GC",Shipping!$A$3:$A$88),0),_xlfn.XMATCH($V$167,Shipping!$U$2:$V$2))/_xlfn.IFS($U$167=Shipping!$R100,Shipping!$R$95,$U$167=Shipping!$S$92,Shipping!$S103,$U$167=Shipping!$T$92,Shipping!$T103)+IF(BM14&lt;DATE(2020,1,1),BM14,-BM14))</f>
        <v>-</v>
      </c>
      <c r="BN178" s="52" t="str" cm="1">
        <f t="array" ref="BN178">IF(OR(BN14="",BN14="NO Q",BN14="-"),"-",INDEX(Shipping!$U$3:$V$88,_xlfn.XMATCH(BN$2,IF(Shipping!$D$3:$D$88="GC",Shipping!$A$3:$A$88),0),_xlfn.XMATCH($V$167,Shipping!$U$2:$V$2))/_xlfn.IFS($U$167=Shipping!$R100,Shipping!$R$95,$U$167=Shipping!$S$92,Shipping!$S103,$U$167=Shipping!$T$92,Shipping!$T103)+IF(BN14&lt;DATE(2020,1,1),BN14,-BN14))</f>
        <v>-</v>
      </c>
      <c r="BO178" s="52" cm="1">
        <f t="array" ref="BO178">IF(OR(BO14="",BO14="NO Q",BO14="-"),"-",INDEX(Shipping!$U$3:$V$88,_xlfn.XMATCH(BO$2,IF(Shipping!$D$3:$D$88="GC",Shipping!$A$3:$A$88),0),_xlfn.XMATCH($V$167,Shipping!$U$2:$V$2))/_xlfn.IFS($U$167=Shipping!$R100,Shipping!$R$95,$U$167=Shipping!$S$92,Shipping!$S103,$U$167=Shipping!$T$92,Shipping!$T103)+IF(BO14&lt;DATE(2020,1,1),BO14,-BO14))</f>
        <v>0.45464953599999991</v>
      </c>
      <c r="BP178" s="52" t="str" cm="1">
        <f t="array" ref="BP178">IF(OR(BP14="",BP14="NO Q",BP14="-"),"-",INDEX(Shipping!$U$3:$V$88,_xlfn.XMATCH(BP$2,IF(Shipping!$D$3:$D$88="GC",Shipping!$A$3:$A$88),0),_xlfn.XMATCH($V$167,Shipping!$U$2:$V$2))/_xlfn.IFS($U$167=Shipping!$R100,Shipping!$R$95,$U$167=Shipping!$S$92,Shipping!$S103,$U$167=Shipping!$T$92,Shipping!$T103)+IF(BP14&lt;DATE(2020,1,1),BP14,-BP14))</f>
        <v>-</v>
      </c>
      <c r="BQ178" s="52" t="str" cm="1">
        <f t="array" ref="BQ178">IF(OR(BQ14="",BQ14="NO Q",BQ14="-"),"-",INDEX(Shipping!$U$3:$V$88,_xlfn.XMATCH(BQ$2,IF(Shipping!$D$3:$D$88="GC",Shipping!$A$3:$A$88),0),_xlfn.XMATCH($V$167,Shipping!$U$2:$V$2))/_xlfn.IFS($U$167=Shipping!$R100,Shipping!$R$95,$U$167=Shipping!$S$92,Shipping!$S103,$U$167=Shipping!$T$92,Shipping!$T103)+IF(BQ14&lt;DATE(2020,1,1),BQ14,-BQ14))</f>
        <v>-</v>
      </c>
      <c r="BR178" s="52" t="str" cm="1">
        <f t="array" ref="BR178">IF(OR(BR14="",BR14="NO Q",BR14="-"),"-",INDEX(Shipping!$U$3:$V$88,_xlfn.XMATCH(BR$2,IF(Shipping!$D$3:$D$88="GC",Shipping!$A$3:$A$88),0),_xlfn.XMATCH($V$167,Shipping!$U$2:$V$2))/_xlfn.IFS($U$167=Shipping!$R100,Shipping!$R$95,$U$167=Shipping!$S$92,Shipping!$S103,$U$167=Shipping!$T$92,Shipping!$T103)+IF(BR14&lt;DATE(2020,1,1),BR14,-BR14))</f>
        <v>-</v>
      </c>
      <c r="BS178" s="52" t="str" cm="1">
        <f t="array" ref="BS178">IF(OR(BS14="",BS14="NO Q",BS14="-"),"-",INDEX(Shipping!$U$3:$V$88,_xlfn.XMATCH(BS$2,IF(Shipping!$D$3:$D$88="GC",Shipping!$A$3:$A$88),0),_xlfn.XMATCH($V$167,Shipping!$U$2:$V$2))/_xlfn.IFS($U$167=Shipping!$R100,Shipping!$R$95,$U$167=Shipping!$S$92,Shipping!$S103,$U$167=Shipping!$T$92,Shipping!$T103)+IF(BS14&lt;DATE(2020,1,1),BS14,-BS14))</f>
        <v>-</v>
      </c>
      <c r="BT178" s="52" t="str" cm="1">
        <f t="array" ref="BT178">IF(OR(BT14="",BT14="NO Q",BT14="-"),"-",INDEX(Shipping!$U$3:$V$88,_xlfn.XMATCH(BT$2,IF(Shipping!$D$3:$D$88="GC",Shipping!$A$3:$A$88),0),_xlfn.XMATCH($V$167,Shipping!$U$2:$V$2))/_xlfn.IFS($U$167=Shipping!$R100,Shipping!$R$95,$U$167=Shipping!$S$92,Shipping!$S103,$U$167=Shipping!$T$92,Shipping!$T103)+IF(BT14&lt;DATE(2020,1,1),BT14,-BT14))</f>
        <v>-</v>
      </c>
      <c r="BU178" s="52" t="str" cm="1">
        <f t="array" ref="BU178">IF(OR(BU14="",BU14="NO Q",BU14="-"),"-",INDEX(Shipping!$U$3:$V$88,_xlfn.XMATCH(BU$2,IF(Shipping!$D$3:$D$88="GC",Shipping!$A$3:$A$88),0),_xlfn.XMATCH($V$167,Shipping!$U$2:$V$2))/_xlfn.IFS($U$167=Shipping!$R100,Shipping!$R$95,$U$167=Shipping!$S$92,Shipping!$S103,$U$167=Shipping!$T$92,Shipping!$T103)+IF(BU14&lt;DATE(2020,1,1),BU14,-BU14))</f>
        <v>-</v>
      </c>
      <c r="BV178" s="52" t="str" cm="1">
        <f t="array" ref="BV178">IF(OR(BV14="",BV14="NO Q",BV14="-"),"-",INDEX(Shipping!$U$3:$V$88,_xlfn.XMATCH(BV$2,IF(Shipping!$D$3:$D$88="GC",Shipping!$A$3:$A$88),0),_xlfn.XMATCH($V$167,Shipping!$U$2:$V$2))/_xlfn.IFS($U$167=Shipping!$R100,Shipping!$R$95,$U$167=Shipping!$S$92,Shipping!$S103,$U$167=Shipping!$T$92,Shipping!$T103)+IF(BV14&lt;DATE(2020,1,1),BV14,-BV14))</f>
        <v>-</v>
      </c>
      <c r="BW178" s="52" t="str" cm="1">
        <f t="array" ref="BW178">IF(OR(BW14="",BW14="NO Q",BW14="-"),"-",INDEX(Shipping!$U$3:$V$88,_xlfn.XMATCH(BW$2,IF(Shipping!$D$3:$D$88="GC",Shipping!$A$3:$A$88),0),_xlfn.XMATCH($V$167,Shipping!$U$2:$V$2))/_xlfn.IFS($U$167=Shipping!$R100,Shipping!$R$95,$U$167=Shipping!$S$92,Shipping!$S103,$U$167=Shipping!$T$92,Shipping!$T103)+IF(BW14&lt;DATE(2020,1,1),BW14,-BW14))</f>
        <v>-</v>
      </c>
      <c r="BX178" s="52" t="str" cm="1">
        <f t="array" ref="BX178">IF(OR(BX14="",BX14="NO Q",BX14="-"),"-",INDEX(Shipping!$U$3:$V$88,_xlfn.XMATCH(BX$2,IF(Shipping!$D$3:$D$88="GC",Shipping!$A$3:$A$88),0),_xlfn.XMATCH($V$167,Shipping!$U$2:$V$2))/_xlfn.IFS($U$167=Shipping!$R100,Shipping!$R$95,$U$167=Shipping!$S$92,Shipping!$S103,$U$167=Shipping!$T$92,Shipping!$T103)+IF(BX14&lt;DATE(2020,1,1),BX14,-BX14))</f>
        <v>-</v>
      </c>
      <c r="BY178" s="52" t="str" cm="1">
        <f t="array" ref="BY178">IF(OR(BY14="",BY14="NO Q",BY14="-"),"-",INDEX(Shipping!$U$3:$V$88,_xlfn.XMATCH(BY$2,IF(Shipping!$D$3:$D$88="GC",Shipping!$A$3:$A$88),0),_xlfn.XMATCH($V$167,Shipping!$U$2:$V$2))/_xlfn.IFS($U$167=Shipping!$R100,Shipping!$R$95,$U$167=Shipping!$S$92,Shipping!$S103,$U$167=Shipping!$T$92,Shipping!$T103)+IF(BY14&lt;DATE(2020,1,1),BY14,-BY14))</f>
        <v>-</v>
      </c>
      <c r="BZ178" s="52" t="str" cm="1">
        <f t="array" ref="BZ178">IF(OR(BZ14="",BZ14="NO Q",BZ14="-"),"-",INDEX(Shipping!$U$3:$V$88,_xlfn.XMATCH(BZ$2,IF(Shipping!$D$3:$D$88="GC",Shipping!$A$3:$A$88),0),_xlfn.XMATCH($V$167,Shipping!$U$2:$V$2))/_xlfn.IFS($U$167=Shipping!$R100,Shipping!$R$95,$U$167=Shipping!$S$92,Shipping!$S103,$U$167=Shipping!$T$92,Shipping!$T103)+IF(BZ14&lt;DATE(2020,1,1),BZ14,-BZ14))</f>
        <v>-</v>
      </c>
      <c r="CA178" s="52" t="str" cm="1">
        <f t="array" ref="CA178">IF(OR(CA14="",CA14="NO Q",CA14="-"),"-",INDEX(Shipping!$U$3:$V$88,_xlfn.XMATCH(CA$2,IF(Shipping!$D$3:$D$88="GC",Shipping!$A$3:$A$88),0),_xlfn.XMATCH($V$167,Shipping!$U$2:$V$2))/_xlfn.IFS($U$167=Shipping!$R100,Shipping!$R$95,$U$167=Shipping!$S$92,Shipping!$S103,$U$167=Shipping!$T$92,Shipping!$T103)+IF(CA14&lt;DATE(2020,1,1),CA14,-CA14))</f>
        <v>-</v>
      </c>
      <c r="CB178" s="52" t="str" cm="1">
        <f t="array" ref="CB178">IF(OR(CB14="",CB14="NO Q",CB14="-"),"-",INDEX(Shipping!$U$3:$V$88,_xlfn.XMATCH(CB$2,IF(Shipping!$D$3:$D$88="GC",Shipping!$A$3:$A$88),0),_xlfn.XMATCH($V$167,Shipping!$U$2:$V$2))/_xlfn.IFS($U$167=Shipping!$R100,Shipping!$R$95,$U$167=Shipping!$S$92,Shipping!$S103,$U$167=Shipping!$T$92,Shipping!$T103)+IF(CB14&lt;DATE(2020,1,1),CB14,-CB14))</f>
        <v>-</v>
      </c>
      <c r="CC178" s="52" t="str" cm="1">
        <f t="array" ref="CC178">IF(OR(CC14="",CC14="NO Q",CC14="-"),"-",INDEX(Shipping!$U$3:$V$88,_xlfn.XMATCH(CC$2,IF(Shipping!$D$3:$D$88="GC",Shipping!$A$3:$A$88),0),_xlfn.XMATCH($V$167,Shipping!$U$2:$V$2))/_xlfn.IFS($U$167=Shipping!$R100,Shipping!$R$95,$U$167=Shipping!$S$92,Shipping!$S103,$U$167=Shipping!$T$92,Shipping!$T103)+IF(CC14&lt;DATE(2020,1,1),CC14,-CC14))</f>
        <v>-</v>
      </c>
      <c r="CD178" s="52" t="str" cm="1">
        <f t="array" ref="CD178">IF(OR(CD14="",CD14="NO Q",CD14="-"),"-",INDEX(Shipping!$U$3:$V$88,_xlfn.XMATCH(CD$2,IF(Shipping!$D$3:$D$88="GC",Shipping!$A$3:$A$88),0),_xlfn.XMATCH($V$167,Shipping!$U$2:$V$2))/_xlfn.IFS($U$167=Shipping!$R100,Shipping!$R$95,$U$167=Shipping!$S$92,Shipping!$S103,$U$167=Shipping!$T$92,Shipping!$T103)+IF(CD14&lt;DATE(2020,1,1),CD14,-CD14))</f>
        <v>-</v>
      </c>
      <c r="CE178" s="52" t="str" cm="1">
        <f t="array" ref="CE178">IF(OR(CE14="",CE14="NO Q",CE14="-"),"-",INDEX(Shipping!$U$3:$V$88,_xlfn.XMATCH(CE$2,IF(Shipping!$D$3:$D$88="GC",Shipping!$A$3:$A$88),0),_xlfn.XMATCH($V$167,Shipping!$U$2:$V$2))/_xlfn.IFS($U$167=Shipping!$R100,Shipping!$R$95,$U$167=Shipping!$S$92,Shipping!$S103,$U$167=Shipping!$T$92,Shipping!$T103)+IF(CE14&lt;DATE(2020,1,1),CE14,-CE14))</f>
        <v>-</v>
      </c>
      <c r="CF178" s="52" t="str" cm="1">
        <f t="array" ref="CF178">IF(OR(CF14="",CF14="NO Q",CF14="-"),"-",INDEX(Shipping!$U$3:$V$88,_xlfn.XMATCH(CF$2,IF(Shipping!$D$3:$D$88="GC",Shipping!$A$3:$A$88),0),_xlfn.XMATCH($V$167,Shipping!$U$2:$V$2))/_xlfn.IFS($U$167=Shipping!$R100,Shipping!$R$95,$U$167=Shipping!$S$92,Shipping!$S103,$U$167=Shipping!$T$92,Shipping!$T103)+IF(CF14&lt;DATE(2020,1,1),CF14,-CF14))</f>
        <v>-</v>
      </c>
      <c r="CG178" s="52" t="str" cm="1">
        <f t="array" ref="CG178">IF(OR(CG14="",CG14="NO Q",CG14="-"),"-",INDEX(Shipping!$U$3:$V$88,_xlfn.XMATCH(CG$2,IF(Shipping!$D$3:$D$88="GC",Shipping!$A$3:$A$88),0),_xlfn.XMATCH($V$167,Shipping!$U$2:$V$2))/_xlfn.IFS($U$167=Shipping!$R100,Shipping!$R$95,$U$167=Shipping!$S$92,Shipping!$S103,$U$167=Shipping!$T$92,Shipping!$T103)+IF(CG14&lt;DATE(2020,1,1),CG14,-CG14))</f>
        <v>-</v>
      </c>
      <c r="CH178" s="52" t="str" cm="1">
        <f t="array" ref="CH178">IF(OR(CH14="",CH14="NO Q",CH14="-"),"-",INDEX(Shipping!$U$3:$V$88,_xlfn.XMATCH(CH$2,IF(Shipping!$D$3:$D$88="GC",Shipping!$A$3:$A$88),0),_xlfn.XMATCH($V$167,Shipping!$U$2:$V$2))/_xlfn.IFS($U$167=Shipping!$R100,Shipping!$R$95,$U$167=Shipping!$S$92,Shipping!$S103,$U$167=Shipping!$T$92,Shipping!$T103)+IF(CH14&lt;DATE(2020,1,1),CH14,-CH14))</f>
        <v>-</v>
      </c>
      <c r="CI178" s="52" t="str" cm="1">
        <f t="array" ref="CI178">IF(OR(CI14="",CI14="NO Q",CI14="-"),"-",INDEX(Shipping!$U$3:$V$88,_xlfn.XMATCH(CI$2,IF(Shipping!$D$3:$D$88="GC",Shipping!$A$3:$A$88),0),_xlfn.XMATCH($V$167,Shipping!$U$2:$V$2))/_xlfn.IFS($U$167=Shipping!$R100,Shipping!$R$95,$U$167=Shipping!$S$92,Shipping!$S103,$U$167=Shipping!$T$92,Shipping!$T103)+IF(CI14&lt;DATE(2020,1,1),CI14,-CI14))</f>
        <v>-</v>
      </c>
      <c r="CJ178" s="52" t="str" cm="1">
        <f t="array" ref="CJ178">IF(OR(CJ14="",CJ14="NO Q",CJ14="-"),"-",INDEX(Shipping!$U$3:$V$88,_xlfn.XMATCH(CJ$2,IF(Shipping!$D$3:$D$88="GC",Shipping!$A$3:$A$88),0),_xlfn.XMATCH($V$167,Shipping!$U$2:$V$2))/_xlfn.IFS($U$167=Shipping!$R100,Shipping!$R$95,$U$167=Shipping!$S$92,Shipping!$S103,$U$167=Shipping!$T$92,Shipping!$T103)+IF(CJ14&lt;DATE(2020,1,1),CJ14,-CJ14))</f>
        <v>-</v>
      </c>
      <c r="CK178" s="52" t="str" cm="1">
        <f t="array" ref="CK178">IF(OR(CK14="",CK14="NO Q",CK14="-"),"-",INDEX(Shipping!$U$3:$V$88,_xlfn.XMATCH(CK$2,IF(Shipping!$D$3:$D$88="GC",Shipping!$A$3:$A$88),0),_xlfn.XMATCH($V$167,Shipping!$U$2:$V$2))/_xlfn.IFS($U$167=Shipping!$R100,Shipping!$R$95,$U$167=Shipping!$S$92,Shipping!$S103,$U$167=Shipping!$T$92,Shipping!$T103)+IF(CK14&lt;DATE(2020,1,1),CK14,-CK14))</f>
        <v>-</v>
      </c>
      <c r="CL178" s="52" t="str" cm="1">
        <f t="array" ref="CL178">IF(OR(CL14="",CL14="NO Q",CL14="-"),"-",INDEX(Shipping!$U$3:$V$88,_xlfn.XMATCH(CL$2,IF(Shipping!$D$3:$D$88="GC",Shipping!$A$3:$A$88),0),_xlfn.XMATCH($V$167,Shipping!$U$2:$V$2))/_xlfn.IFS($U$167=Shipping!$R100,Shipping!$R$95,$U$167=Shipping!$S$92,Shipping!$S103,$U$167=Shipping!$T$92,Shipping!$T103)+IF(CL14&lt;DATE(2020,1,1),CL14,-CL14))</f>
        <v>-</v>
      </c>
      <c r="CM178" s="52" t="str" cm="1">
        <f t="array" ref="CM178">IF(OR(CM14="",CM14="NO Q",CM14="-"),"-",INDEX(Shipping!$U$3:$V$88,_xlfn.XMATCH(CM$2,IF(Shipping!$D$3:$D$88="GC",Shipping!$A$3:$A$88),0),_xlfn.XMATCH($V$167,Shipping!$U$2:$V$2))/_xlfn.IFS($U$167=Shipping!$R100,Shipping!$R$95,$U$167=Shipping!$S$92,Shipping!$S103,$U$167=Shipping!$T$92,Shipping!$T103)+IF(CM14&lt;DATE(2020,1,1),CM14,-CM14))</f>
        <v>-</v>
      </c>
    </row>
    <row r="179" spans="2:91">
      <c r="B179" s="47" t="s">
        <v>285</v>
      </c>
      <c r="C179" s="1" t="str" cm="1">
        <f t="array" ref="C179">INDEX(W$2:CM$2,1,_xlfn.XMATCH(D179,$W179:$CM179))</f>
        <v>PSI MOLDED PLASTICS</v>
      </c>
      <c r="D179" s="81">
        <f t="shared" si="139"/>
        <v>6.5563544000000001E-2</v>
      </c>
      <c r="W179" s="52" t="str" cm="1">
        <f t="array" ref="W179">IF(OR(W15="",W15="NO Q",W15="-"),"-",INDEX(Shipping!$U$3:$V$88,_xlfn.XMATCH(W$2,IF(Shipping!$D$3:$D$88="GC",Shipping!$A$3:$A$88),0),_xlfn.XMATCH($V$167,Shipping!$U$2:$V$2))/_xlfn.IFS($U$167=Shipping!$R101,Shipping!$R$95,$U$167=Shipping!$S$92,Shipping!$S104,$U$167=Shipping!$T$92,Shipping!$T104)+IF(W15&lt;DATE(2020,1,1),W15,-W15))</f>
        <v>-</v>
      </c>
      <c r="X179" s="52" t="str" cm="1">
        <f t="array" ref="X179">IF(OR(X15="",X15="NO Q",X15="-"),"-",INDEX(Shipping!$U$3:$V$88,_xlfn.XMATCH(X$2,IF(Shipping!$D$3:$D$88="GC",Shipping!$A$3:$A$88),0),_xlfn.XMATCH($V$167,Shipping!$U$2:$V$2))/_xlfn.IFS($U$167=Shipping!$R101,Shipping!$R$95,$U$167=Shipping!$S$92,Shipping!$S104,$U$167=Shipping!$T$92,Shipping!$T104)+IF(X15&lt;DATE(2020,1,1),X15,-X15))</f>
        <v>-</v>
      </c>
      <c r="Y179" s="52" t="str" cm="1">
        <f t="array" ref="Y179">IF(OR(Y15="",Y15="NO Q",Y15="-"),"-",INDEX(Shipping!$U$3:$V$88,_xlfn.XMATCH(Y$2,IF(Shipping!$D$3:$D$88="GC",Shipping!$A$3:$A$88),0),_xlfn.XMATCH($V$167,Shipping!$U$2:$V$2))/_xlfn.IFS($U$167=Shipping!$R101,Shipping!$R$95,$U$167=Shipping!$S$92,Shipping!$S104,$U$167=Shipping!$T$92,Shipping!$T104)+IF(Y15&lt;DATE(2020,1,1),Y15,-Y15))</f>
        <v>-</v>
      </c>
      <c r="Z179" s="52" t="str" cm="1">
        <f t="array" ref="Z179">IF(OR(Z15="",Z15="NO Q",Z15="-"),"-",INDEX(Shipping!$U$3:$V$88,_xlfn.XMATCH(Z$2,IF(Shipping!$D$3:$D$88="GC",Shipping!$A$3:$A$88),0),_xlfn.XMATCH($V$167,Shipping!$U$2:$V$2))/_xlfn.IFS($U$167=Shipping!$R101,Shipping!$R$95,$U$167=Shipping!$S$92,Shipping!$S104,$U$167=Shipping!$T$92,Shipping!$T104)+IF(Z15&lt;DATE(2020,1,1),Z15,-Z15))</f>
        <v>-</v>
      </c>
      <c r="AA179" s="52" t="str" cm="1">
        <f t="array" ref="AA179">IF(OR(AA15="",AA15="NO Q",AA15="-"),"-",INDEX(Shipping!$U$3:$V$88,_xlfn.XMATCH(AA$2,IF(Shipping!$D$3:$D$88="GC",Shipping!$A$3:$A$88),0),_xlfn.XMATCH($V$167,Shipping!$U$2:$V$2))/_xlfn.IFS($U$167=Shipping!$R101,Shipping!$R$95,$U$167=Shipping!$S$92,Shipping!$S104,$U$167=Shipping!$T$92,Shipping!$T104)+IF(AA15&lt;DATE(2020,1,1),AA15,-AA15))</f>
        <v>-</v>
      </c>
      <c r="AB179" s="52" t="str" cm="1">
        <f t="array" ref="AB179">IF(OR(AB15="",AB15="NO Q",AB15="-"),"-",INDEX(Shipping!$U$3:$V$88,_xlfn.XMATCH(AB$2,IF(Shipping!$D$3:$D$88="GC",Shipping!$A$3:$A$88),0),_xlfn.XMATCH($V$167,Shipping!$U$2:$V$2))/_xlfn.IFS($U$167=Shipping!$R101,Shipping!$R$95,$U$167=Shipping!$S$92,Shipping!$S104,$U$167=Shipping!$T$92,Shipping!$T104)+IF(AB15&lt;DATE(2020,1,1),AB15,-AB15))</f>
        <v>-</v>
      </c>
      <c r="AC179" s="52" t="str" cm="1">
        <f t="array" ref="AC179">IF(OR(AC15="",AC15="NO Q",AC15="-"),"-",INDEX(Shipping!$U$3:$V$88,_xlfn.XMATCH(AC$2,IF(Shipping!$D$3:$D$88="GC",Shipping!$A$3:$A$88),0),_xlfn.XMATCH($V$167,Shipping!$U$2:$V$2))/_xlfn.IFS($U$167=Shipping!$R101,Shipping!$R$95,$U$167=Shipping!$S$92,Shipping!$S104,$U$167=Shipping!$T$92,Shipping!$T104)+IF(AC15&lt;DATE(2020,1,1),AC15,-AC15))</f>
        <v>-</v>
      </c>
      <c r="AD179" s="52" t="str" cm="1">
        <f t="array" ref="AD179">IF(OR(AD15="",AD15="NO Q",AD15="-"),"-",INDEX(Shipping!$U$3:$V$88,_xlfn.XMATCH(AD$2,IF(Shipping!$D$3:$D$88="GC",Shipping!$A$3:$A$88),0),_xlfn.XMATCH($V$167,Shipping!$U$2:$V$2))/_xlfn.IFS($U$167=Shipping!$R101,Shipping!$R$95,$U$167=Shipping!$S$92,Shipping!$S104,$U$167=Shipping!$T$92,Shipping!$T104)+IF(AD15&lt;DATE(2020,1,1),AD15,-AD15))</f>
        <v>-</v>
      </c>
      <c r="AE179" s="52" t="str" cm="1">
        <f t="array" ref="AE179">IF(OR(AE15="",AE15="NO Q",AE15="-"),"-",INDEX(Shipping!$U$3:$V$88,_xlfn.XMATCH(AE$2,IF(Shipping!$D$3:$D$88="GC",Shipping!$A$3:$A$88),0),_xlfn.XMATCH($V$167,Shipping!$U$2:$V$2))/_xlfn.IFS($U$167=Shipping!$R101,Shipping!$R$95,$U$167=Shipping!$S$92,Shipping!$S104,$U$167=Shipping!$T$92,Shipping!$T104)+IF(AE15&lt;DATE(2020,1,1),AE15,-AE15))</f>
        <v>-</v>
      </c>
      <c r="AF179" s="52" t="str" cm="1">
        <f t="array" ref="AF179">IF(OR(AF15="",AF15="NO Q",AF15="-"),"-",INDEX(Shipping!$U$3:$V$88,_xlfn.XMATCH(AF$2,IF(Shipping!$D$3:$D$88="GC",Shipping!$A$3:$A$88),0),_xlfn.XMATCH($V$167,Shipping!$U$2:$V$2))/_xlfn.IFS($U$167=Shipping!$R101,Shipping!$R$95,$U$167=Shipping!$S$92,Shipping!$S104,$U$167=Shipping!$T$92,Shipping!$T104)+IF(AF15&lt;DATE(2020,1,1),AF15,-AF15))</f>
        <v>-</v>
      </c>
      <c r="AG179" s="52" t="str" cm="1">
        <f t="array" ref="AG179">IF(OR(AG15="",AG15="NO Q",AG15="-"),"-",INDEX(Shipping!$U$3:$V$88,_xlfn.XMATCH(AG$2,IF(Shipping!$D$3:$D$88="GC",Shipping!$A$3:$A$88),0),_xlfn.XMATCH($V$167,Shipping!$U$2:$V$2))/_xlfn.IFS($U$167=Shipping!$R101,Shipping!$R$95,$U$167=Shipping!$S$92,Shipping!$S104,$U$167=Shipping!$T$92,Shipping!$T104)+IF(AG15&lt;DATE(2020,1,1),AG15,-AG15))</f>
        <v>-</v>
      </c>
      <c r="AH179" s="52" t="str" cm="1">
        <f t="array" ref="AH179">IF(OR(AH15="",AH15="NO Q",AH15="-"),"-",INDEX(Shipping!$U$3:$V$88,_xlfn.XMATCH(AH$2,IF(Shipping!$D$3:$D$88="GC",Shipping!$A$3:$A$88),0),_xlfn.XMATCH($V$167,Shipping!$U$2:$V$2))/_xlfn.IFS($U$167=Shipping!$R101,Shipping!$R$95,$U$167=Shipping!$S$92,Shipping!$S104,$U$167=Shipping!$T$92,Shipping!$T104)+IF(AH15&lt;DATE(2020,1,1),AH15,-AH15))</f>
        <v>-</v>
      </c>
      <c r="AI179" s="52" t="str" cm="1">
        <f t="array" ref="AI179">IF(OR(AI15="",AI15="NO Q",AI15="-"),"-",INDEX(Shipping!$U$3:$V$88,_xlfn.XMATCH(AI$2,IF(Shipping!$D$3:$D$88="GC",Shipping!$A$3:$A$88),0),_xlfn.XMATCH($V$167,Shipping!$U$2:$V$2))/_xlfn.IFS($U$167=Shipping!$R101,Shipping!$R$95,$U$167=Shipping!$S$92,Shipping!$S104,$U$167=Shipping!$T$92,Shipping!$T104)+IF(AI15&lt;DATE(2020,1,1),AI15,-AI15))</f>
        <v>-</v>
      </c>
      <c r="AJ179" s="52" t="str" cm="1">
        <f t="array" ref="AJ179">IF(OR(AJ15="",AJ15="NO Q",AJ15="-"),"-",INDEX(Shipping!$U$3:$V$88,_xlfn.XMATCH(AJ$2,IF(Shipping!$D$3:$D$88="GC",Shipping!$A$3:$A$88),0),_xlfn.XMATCH($V$167,Shipping!$U$2:$V$2))/_xlfn.IFS($U$167=Shipping!$R101,Shipping!$R$95,$U$167=Shipping!$S$92,Shipping!$S104,$U$167=Shipping!$T$92,Shipping!$T104)+IF(AJ15&lt;DATE(2020,1,1),AJ15,-AJ15))</f>
        <v>-</v>
      </c>
      <c r="AK179" s="52" t="str" cm="1">
        <f t="array" ref="AK179">IF(OR(AK15="",AK15="NO Q",AK15="-"),"-",INDEX(Shipping!$U$3:$V$88,_xlfn.XMATCH(AK$2,IF(Shipping!$D$3:$D$88="GC",Shipping!$A$3:$A$88),0),_xlfn.XMATCH($V$167,Shipping!$U$2:$V$2))/_xlfn.IFS($U$167=Shipping!$R101,Shipping!$R$95,$U$167=Shipping!$S$92,Shipping!$S104,$U$167=Shipping!$T$92,Shipping!$T104)+IF(AK15&lt;DATE(2020,1,1),AK15,-AK15))</f>
        <v>-</v>
      </c>
      <c r="AL179" s="52" t="str" cm="1">
        <f t="array" ref="AL179">IF(OR(AL15="",AL15="NO Q",AL15="-"),"-",INDEX(Shipping!$U$3:$V$88,_xlfn.XMATCH(AL$2,IF(Shipping!$D$3:$D$88="GC",Shipping!$A$3:$A$88),0),_xlfn.XMATCH($V$167,Shipping!$U$2:$V$2))/_xlfn.IFS($U$167=Shipping!$R101,Shipping!$R$95,$U$167=Shipping!$S$92,Shipping!$S104,$U$167=Shipping!$T$92,Shipping!$T104)+IF(AL15&lt;DATE(2020,1,1),AL15,-AL15))</f>
        <v>-</v>
      </c>
      <c r="AM179" s="52" t="str" cm="1">
        <f t="array" ref="AM179">IF(OR(AM15="",AM15="NO Q",AM15="-"),"-",INDEX(Shipping!$U$3:$V$88,_xlfn.XMATCH(AM$2,IF(Shipping!$D$3:$D$88="GC",Shipping!$A$3:$A$88),0),_xlfn.XMATCH($V$167,Shipping!$U$2:$V$2))/_xlfn.IFS($U$167=Shipping!$R101,Shipping!$R$95,$U$167=Shipping!$S$92,Shipping!$S104,$U$167=Shipping!$T$92,Shipping!$T104)+IF(AM15&lt;DATE(2020,1,1),AM15,-AM15))</f>
        <v>-</v>
      </c>
      <c r="AN179" s="52" t="str" cm="1">
        <f t="array" ref="AN179">IF(OR(AN15="",AN15="NO Q",AN15="-"),"-",INDEX(Shipping!$U$3:$V$88,_xlfn.XMATCH(AN$2,IF(Shipping!$D$3:$D$88="GC",Shipping!$A$3:$A$88),0),_xlfn.XMATCH($V$167,Shipping!$U$2:$V$2))/_xlfn.IFS($U$167=Shipping!$R101,Shipping!$R$95,$U$167=Shipping!$S$92,Shipping!$S104,$U$167=Shipping!$T$92,Shipping!$T104)+IF(AN15&lt;DATE(2020,1,1),AN15,-AN15))</f>
        <v>-</v>
      </c>
      <c r="AO179" s="52" cm="1">
        <f t="array" ref="AO179">IF(OR(AO15="",AO15="NO Q",AO15="-"),"-",INDEX(Shipping!$U$3:$V$88,_xlfn.XMATCH(AO$2,IF(Shipping!$D$3:$D$88="GC",Shipping!$A$3:$A$88),0),_xlfn.XMATCH($V$167,Shipping!$U$2:$V$2))/_xlfn.IFS($U$167=Shipping!$R101,Shipping!$R$95,$U$167=Shipping!$S$92,Shipping!$S104,$U$167=Shipping!$T$92,Shipping!$T104)+IF(AO15&lt;DATE(2020,1,1),AO15,-AO15))</f>
        <v>-44045.989289191821</v>
      </c>
      <c r="AP179" s="52" cm="1">
        <f t="array" ref="AP179">IF(OR(AP15="",AP15="NO Q",AP15="-"),"-",INDEX(Shipping!$U$3:$V$88,_xlfn.XMATCH(AP$2,IF(Shipping!$D$3:$D$88="GC",Shipping!$A$3:$A$88),0),_xlfn.XMATCH($V$167,Shipping!$U$2:$V$2))/_xlfn.IFS($U$167=Shipping!$R101,Shipping!$R$95,$U$167=Shipping!$S$92,Shipping!$S104,$U$167=Shipping!$T$92,Shipping!$T104)+IF(AP15&lt;DATE(2020,1,1),AP15,-AP15))</f>
        <v>-44032.995861733201</v>
      </c>
      <c r="AQ179" s="52" t="str" cm="1">
        <f t="array" ref="AQ179">IF(OR(AQ15="",AQ15="NO Q",AQ15="-"),"-",INDEX(Shipping!$U$3:$V$88,_xlfn.XMATCH(AQ$2,IF(Shipping!$D$3:$D$88="GC",Shipping!$A$3:$A$88),0),_xlfn.XMATCH($V$167,Shipping!$U$2:$V$2))/_xlfn.IFS($U$167=Shipping!$R101,Shipping!$R$95,$U$167=Shipping!$S$92,Shipping!$S104,$U$167=Shipping!$T$92,Shipping!$T104)+IF(AQ15&lt;DATE(2020,1,1),AQ15,-AQ15))</f>
        <v>-</v>
      </c>
      <c r="AR179" s="52" t="str" cm="1">
        <f t="array" ref="AR179">IF(OR(AR15="",AR15="NO Q",AR15="-"),"-",INDEX(Shipping!$U$3:$V$88,_xlfn.XMATCH(AR$2,IF(Shipping!$D$3:$D$88="GC",Shipping!$A$3:$A$88),0),_xlfn.XMATCH($V$167,Shipping!$U$2:$V$2))/_xlfn.IFS($U$167=Shipping!$R101,Shipping!$R$95,$U$167=Shipping!$S$92,Shipping!$S104,$U$167=Shipping!$T$92,Shipping!$T104)+IF(AR15&lt;DATE(2020,1,1),AR15,-AR15))</f>
        <v>-</v>
      </c>
      <c r="AS179" s="52" t="str" cm="1">
        <f t="array" ref="AS179">IF(OR(AS15="",AS15="NO Q",AS15="-"),"-",INDEX(Shipping!$U$3:$V$88,_xlfn.XMATCH(AS$2,IF(Shipping!$D$3:$D$88="GC",Shipping!$A$3:$A$88),0),_xlfn.XMATCH($V$167,Shipping!$U$2:$V$2))/_xlfn.IFS($U$167=Shipping!$R101,Shipping!$R$95,$U$167=Shipping!$S$92,Shipping!$S104,$U$167=Shipping!$T$92,Shipping!$T104)+IF(AS15&lt;DATE(2020,1,1),AS15,-AS15))</f>
        <v>-</v>
      </c>
      <c r="AT179" s="52" t="str" cm="1">
        <f t="array" ref="AT179">IF(OR(AT15="",AT15="NO Q",AT15="-"),"-",INDEX(Shipping!$U$3:$V$88,_xlfn.XMATCH(AT$2,IF(Shipping!$D$3:$D$88="GC",Shipping!$A$3:$A$88),0),_xlfn.XMATCH($V$167,Shipping!$U$2:$V$2))/_xlfn.IFS($U$167=Shipping!$R101,Shipping!$R$95,$U$167=Shipping!$S$92,Shipping!$S104,$U$167=Shipping!$T$92,Shipping!$T104)+IF(AT15&lt;DATE(2020,1,1),AT15,-AT15))</f>
        <v>-</v>
      </c>
      <c r="AU179" s="52" t="str" cm="1">
        <f t="array" ref="AU179">IF(OR(AU15="",AU15="NO Q",AU15="-"),"-",INDEX(Shipping!$U$3:$V$88,_xlfn.XMATCH(AU$2,IF(Shipping!$D$3:$D$88="GC",Shipping!$A$3:$A$88),0),_xlfn.XMATCH($V$167,Shipping!$U$2:$V$2))/_xlfn.IFS($U$167=Shipping!$R101,Shipping!$R$95,$U$167=Shipping!$S$92,Shipping!$S104,$U$167=Shipping!$T$92,Shipping!$T104)+IF(AU15&lt;DATE(2020,1,1),AU15,-AU15))</f>
        <v>-</v>
      </c>
      <c r="AV179" s="52" t="str" cm="1">
        <f t="array" ref="AV179">IF(OR(AV15="",AV15="NO Q",AV15="-"),"-",INDEX(Shipping!$U$3:$V$88,_xlfn.XMATCH(AV$2,IF(Shipping!$D$3:$D$88="GC",Shipping!$A$3:$A$88),0),_xlfn.XMATCH($V$167,Shipping!$U$2:$V$2))/_xlfn.IFS($U$167=Shipping!$R101,Shipping!$R$95,$U$167=Shipping!$S$92,Shipping!$S104,$U$167=Shipping!$T$92,Shipping!$T104)+IF(AV15&lt;DATE(2020,1,1),AV15,-AV15))</f>
        <v>-</v>
      </c>
      <c r="AW179" s="52" t="str" cm="1">
        <f t="array" ref="AW179">IF(OR(AW15="",AW15="NO Q",AW15="-"),"-",INDEX(Shipping!$U$3:$V$88,_xlfn.XMATCH(AW$2,IF(Shipping!$D$3:$D$88="GC",Shipping!$A$3:$A$88),0),_xlfn.XMATCH($V$167,Shipping!$U$2:$V$2))/_xlfn.IFS($U$167=Shipping!$R101,Shipping!$R$95,$U$167=Shipping!$S$92,Shipping!$S104,$U$167=Shipping!$T$92,Shipping!$T104)+IF(AW15&lt;DATE(2020,1,1),AW15,-AW15))</f>
        <v>-</v>
      </c>
      <c r="AX179" s="52" t="str" cm="1">
        <f t="array" ref="AX179">IF(OR(AX15="",AX15="NO Q",AX15="-"),"-",INDEX(Shipping!$U$3:$V$88,_xlfn.XMATCH(AX$2,IF(Shipping!$D$3:$D$88="GC",Shipping!$A$3:$A$88),0),_xlfn.XMATCH($V$167,Shipping!$U$2:$V$2))/_xlfn.IFS($U$167=Shipping!$R101,Shipping!$R$95,$U$167=Shipping!$S$92,Shipping!$S104,$U$167=Shipping!$T$92,Shipping!$T104)+IF(AX15&lt;DATE(2020,1,1),AX15,-AX15))</f>
        <v>-</v>
      </c>
      <c r="AY179" s="52" t="str" cm="1">
        <f t="array" ref="AY179">IF(OR(AY15="",AY15="NO Q",AY15="-"),"-",INDEX(Shipping!$U$3:$V$88,_xlfn.XMATCH(AY$2,IF(Shipping!$D$3:$D$88="GC",Shipping!$A$3:$A$88),0),_xlfn.XMATCH($V$167,Shipping!$U$2:$V$2))/_xlfn.IFS($U$167=Shipping!$R101,Shipping!$R$95,$U$167=Shipping!$S$92,Shipping!$S104,$U$167=Shipping!$T$92,Shipping!$T104)+IF(AY15&lt;DATE(2020,1,1),AY15,-AY15))</f>
        <v>-</v>
      </c>
      <c r="AZ179" s="52" t="str" cm="1">
        <f t="array" ref="AZ179">IF(OR(AZ15="",AZ15="NO Q",AZ15="-"),"-",INDEX(Shipping!$U$3:$V$88,_xlfn.XMATCH(AZ$2,IF(Shipping!$D$3:$D$88="GC",Shipping!$A$3:$A$88),0),_xlfn.XMATCH($V$167,Shipping!$U$2:$V$2))/_xlfn.IFS($U$167=Shipping!$R101,Shipping!$R$95,$U$167=Shipping!$S$92,Shipping!$S104,$U$167=Shipping!$T$92,Shipping!$T104)+IF(AZ15&lt;DATE(2020,1,1),AZ15,-AZ15))</f>
        <v>-</v>
      </c>
      <c r="BA179" s="52" t="str" cm="1">
        <f t="array" ref="BA179">IF(OR(BA15="",BA15="NO Q",BA15="-"),"-",INDEX(Shipping!$U$3:$V$88,_xlfn.XMATCH(BA$2,IF(Shipping!$D$3:$D$88="GC",Shipping!$A$3:$A$88),0),_xlfn.XMATCH($V$167,Shipping!$U$2:$V$2))/_xlfn.IFS($U$167=Shipping!$R101,Shipping!$R$95,$U$167=Shipping!$S$92,Shipping!$S104,$U$167=Shipping!$T$92,Shipping!$T104)+IF(BA15&lt;DATE(2020,1,1),BA15,-BA15))</f>
        <v>-</v>
      </c>
      <c r="BB179" s="52" t="str" cm="1">
        <f t="array" ref="BB179">IF(OR(BB15="",BB15="NO Q",BB15="-"),"-",INDEX(Shipping!$U$3:$V$88,_xlfn.XMATCH(BB$2,IF(Shipping!$D$3:$D$88="GC",Shipping!$A$3:$A$88),0),_xlfn.XMATCH($V$167,Shipping!$U$2:$V$2))/_xlfn.IFS($U$167=Shipping!$R101,Shipping!$R$95,$U$167=Shipping!$S$92,Shipping!$S104,$U$167=Shipping!$T$92,Shipping!$T104)+IF(BB15&lt;DATE(2020,1,1),BB15,-BB15))</f>
        <v>-</v>
      </c>
      <c r="BC179" s="52" t="str" cm="1">
        <f t="array" ref="BC179">IF(OR(BC15="",BC15="NO Q",BC15="-"),"-",INDEX(Shipping!$U$3:$V$88,_xlfn.XMATCH(BC$2,IF(Shipping!$D$3:$D$88="GC",Shipping!$A$3:$A$88),0),_xlfn.XMATCH($V$167,Shipping!$U$2:$V$2))/_xlfn.IFS($U$167=Shipping!$R101,Shipping!$R$95,$U$167=Shipping!$S$92,Shipping!$S104,$U$167=Shipping!$T$92,Shipping!$T104)+IF(BC15&lt;DATE(2020,1,1),BC15,-BC15))</f>
        <v>-</v>
      </c>
      <c r="BD179" s="52" t="str" cm="1">
        <f t="array" ref="BD179">IF(OR(BD15="",BD15="NO Q",BD15="-"),"-",INDEX(Shipping!$U$3:$V$88,_xlfn.XMATCH(BD$2,IF(Shipping!$D$3:$D$88="GC",Shipping!$A$3:$A$88),0),_xlfn.XMATCH($V$167,Shipping!$U$2:$V$2))/_xlfn.IFS($U$167=Shipping!$R101,Shipping!$R$95,$U$167=Shipping!$S$92,Shipping!$S104,$U$167=Shipping!$T$92,Shipping!$T104)+IF(BD15&lt;DATE(2020,1,1),BD15,-BD15))</f>
        <v>-</v>
      </c>
      <c r="BE179" s="52" t="str" cm="1">
        <f t="array" ref="BE179">IF(OR(BE15="",BE15="NO Q",BE15="-"),"-",INDEX(Shipping!$U$3:$V$88,_xlfn.XMATCH(BE$2,IF(Shipping!$D$3:$D$88="GC",Shipping!$A$3:$A$88),0),_xlfn.XMATCH($V$167,Shipping!$U$2:$V$2))/_xlfn.IFS($U$167=Shipping!$R101,Shipping!$R$95,$U$167=Shipping!$S$92,Shipping!$S104,$U$167=Shipping!$T$92,Shipping!$T104)+IF(BE15&lt;DATE(2020,1,1),BE15,-BE15))</f>
        <v>-</v>
      </c>
      <c r="BF179" s="52" t="str" cm="1">
        <f t="array" ref="BF179">IF(OR(BF15="",BF15="NO Q",BF15="-"),"-",INDEX(Shipping!$U$3:$V$88,_xlfn.XMATCH(BF$2,IF(Shipping!$D$3:$D$88="GC",Shipping!$A$3:$A$88),0),_xlfn.XMATCH($V$167,Shipping!$U$2:$V$2))/_xlfn.IFS($U$167=Shipping!$R101,Shipping!$R$95,$U$167=Shipping!$S$92,Shipping!$S104,$U$167=Shipping!$T$92,Shipping!$T104)+IF(BF15&lt;DATE(2020,1,1),BF15,-BF15))</f>
        <v>-</v>
      </c>
      <c r="BG179" s="52" t="str" cm="1">
        <f t="array" ref="BG179">IF(OR(BG15="",BG15="NO Q",BG15="-"),"-",INDEX(Shipping!$U$3:$V$88,_xlfn.XMATCH(BG$2,IF(Shipping!$D$3:$D$88="GC",Shipping!$A$3:$A$88),0),_xlfn.XMATCH($V$167,Shipping!$U$2:$V$2))/_xlfn.IFS($U$167=Shipping!$R101,Shipping!$R$95,$U$167=Shipping!$S$92,Shipping!$S104,$U$167=Shipping!$T$92,Shipping!$T104)+IF(BG15&lt;DATE(2020,1,1),BG15,-BG15))</f>
        <v>-</v>
      </c>
      <c r="BH179" s="52" t="str" cm="1">
        <f t="array" ref="BH179">IF(OR(BH15="",BH15="NO Q",BH15="-"),"-",INDEX(Shipping!$U$3:$V$88,_xlfn.XMATCH(BH$2,IF(Shipping!$D$3:$D$88="GC",Shipping!$A$3:$A$88),0),_xlfn.XMATCH($V$167,Shipping!$U$2:$V$2))/_xlfn.IFS($U$167=Shipping!$R101,Shipping!$R$95,$U$167=Shipping!$S$92,Shipping!$S104,$U$167=Shipping!$T$92,Shipping!$T104)+IF(BH15&lt;DATE(2020,1,1),BH15,-BH15))</f>
        <v>-</v>
      </c>
      <c r="BI179" s="52" t="str" cm="1">
        <f t="array" ref="BI179">IF(OR(BI15="",BI15="NO Q",BI15="-"),"-",INDEX(Shipping!$U$3:$V$88,_xlfn.XMATCH(BI$2,IF(Shipping!$D$3:$D$88="GC",Shipping!$A$3:$A$88),0),_xlfn.XMATCH($V$167,Shipping!$U$2:$V$2))/_xlfn.IFS($U$167=Shipping!$R101,Shipping!$R$95,$U$167=Shipping!$S$92,Shipping!$S104,$U$167=Shipping!$T$92,Shipping!$T104)+IF(BI15&lt;DATE(2020,1,1),BI15,-BI15))</f>
        <v>-</v>
      </c>
      <c r="BJ179" s="52" t="str" cm="1">
        <f t="array" ref="BJ179">IF(OR(BJ15="",BJ15="NO Q",BJ15="-"),"-",INDEX(Shipping!$U$3:$V$88,_xlfn.XMATCH(BJ$2,IF(Shipping!$D$3:$D$88="GC",Shipping!$A$3:$A$88),0),_xlfn.XMATCH($V$167,Shipping!$U$2:$V$2))/_xlfn.IFS($U$167=Shipping!$R101,Shipping!$R$95,$U$167=Shipping!$S$92,Shipping!$S104,$U$167=Shipping!$T$92,Shipping!$T104)+IF(BJ15&lt;DATE(2020,1,1),BJ15,-BJ15))</f>
        <v>-</v>
      </c>
      <c r="BK179" s="52" t="str" cm="1">
        <f t="array" ref="BK179">IF(OR(BK15="",BK15="NO Q",BK15="-"),"-",INDEX(Shipping!$U$3:$V$88,_xlfn.XMATCH(BK$2,IF(Shipping!$D$3:$D$88="GC",Shipping!$A$3:$A$88),0),_xlfn.XMATCH($V$167,Shipping!$U$2:$V$2))/_xlfn.IFS($U$167=Shipping!$R101,Shipping!$R$95,$U$167=Shipping!$S$92,Shipping!$S104,$U$167=Shipping!$T$92,Shipping!$T104)+IF(BK15&lt;DATE(2020,1,1),BK15,-BK15))</f>
        <v>-</v>
      </c>
      <c r="BL179" s="52" t="str" cm="1">
        <f t="array" ref="BL179">IF(OR(BL15="",BL15="NO Q",BL15="-"),"-",INDEX(Shipping!$U$3:$V$88,_xlfn.XMATCH(BL$2,IF(Shipping!$D$3:$D$88="GC",Shipping!$A$3:$A$88),0),_xlfn.XMATCH($V$167,Shipping!$U$2:$V$2))/_xlfn.IFS($U$167=Shipping!$R101,Shipping!$R$95,$U$167=Shipping!$S$92,Shipping!$S104,$U$167=Shipping!$T$92,Shipping!$T104)+IF(BL15&lt;DATE(2020,1,1),BL15,-BL15))</f>
        <v>-</v>
      </c>
      <c r="BM179" s="52" t="str" cm="1">
        <f t="array" ref="BM179">IF(OR(BM15="",BM15="NO Q",BM15="-"),"-",INDEX(Shipping!$U$3:$V$88,_xlfn.XMATCH(BM$2,IF(Shipping!$D$3:$D$88="GC",Shipping!$A$3:$A$88),0),_xlfn.XMATCH($V$167,Shipping!$U$2:$V$2))/_xlfn.IFS($U$167=Shipping!$R101,Shipping!$R$95,$U$167=Shipping!$S$92,Shipping!$S104,$U$167=Shipping!$T$92,Shipping!$T104)+IF(BM15&lt;DATE(2020,1,1),BM15,-BM15))</f>
        <v>-</v>
      </c>
      <c r="BN179" s="52" t="str" cm="1">
        <f t="array" ref="BN179">IF(OR(BN15="",BN15="NO Q",BN15="-"),"-",INDEX(Shipping!$U$3:$V$88,_xlfn.XMATCH(BN$2,IF(Shipping!$D$3:$D$88="GC",Shipping!$A$3:$A$88),0),_xlfn.XMATCH($V$167,Shipping!$U$2:$V$2))/_xlfn.IFS($U$167=Shipping!$R101,Shipping!$R$95,$U$167=Shipping!$S$92,Shipping!$S104,$U$167=Shipping!$T$92,Shipping!$T104)+IF(BN15&lt;DATE(2020,1,1),BN15,-BN15))</f>
        <v>-</v>
      </c>
      <c r="BO179" s="52" cm="1">
        <f t="array" ref="BO179">IF(OR(BO15="",BO15="NO Q",BO15="-"),"-",INDEX(Shipping!$U$3:$V$88,_xlfn.XMATCH(BO$2,IF(Shipping!$D$3:$D$88="GC",Shipping!$A$3:$A$88),0),_xlfn.XMATCH($V$167,Shipping!$U$2:$V$2))/_xlfn.IFS($U$167=Shipping!$R101,Shipping!$R$95,$U$167=Shipping!$S$92,Shipping!$S104,$U$167=Shipping!$T$92,Shipping!$T104)+IF(BO15&lt;DATE(2020,1,1),BO15,-BO15))</f>
        <v>6.5563544000000001E-2</v>
      </c>
      <c r="BP179" s="52" t="str" cm="1">
        <f t="array" ref="BP179">IF(OR(BP15="",BP15="NO Q",BP15="-"),"-",INDEX(Shipping!$U$3:$V$88,_xlfn.XMATCH(BP$2,IF(Shipping!$D$3:$D$88="GC",Shipping!$A$3:$A$88),0),_xlfn.XMATCH($V$167,Shipping!$U$2:$V$2))/_xlfn.IFS($U$167=Shipping!$R101,Shipping!$R$95,$U$167=Shipping!$S$92,Shipping!$S104,$U$167=Shipping!$T$92,Shipping!$T104)+IF(BP15&lt;DATE(2020,1,1),BP15,-BP15))</f>
        <v>-</v>
      </c>
      <c r="BQ179" s="52" t="str" cm="1">
        <f t="array" ref="BQ179">IF(OR(BQ15="",BQ15="NO Q",BQ15="-"),"-",INDEX(Shipping!$U$3:$V$88,_xlfn.XMATCH(BQ$2,IF(Shipping!$D$3:$D$88="GC",Shipping!$A$3:$A$88),0),_xlfn.XMATCH($V$167,Shipping!$U$2:$V$2))/_xlfn.IFS($U$167=Shipping!$R101,Shipping!$R$95,$U$167=Shipping!$S$92,Shipping!$S104,$U$167=Shipping!$T$92,Shipping!$T104)+IF(BQ15&lt;DATE(2020,1,1),BQ15,-BQ15))</f>
        <v>-</v>
      </c>
      <c r="BR179" s="52" t="str" cm="1">
        <f t="array" ref="BR179">IF(OR(BR15="",BR15="NO Q",BR15="-"),"-",INDEX(Shipping!$U$3:$V$88,_xlfn.XMATCH(BR$2,IF(Shipping!$D$3:$D$88="GC",Shipping!$A$3:$A$88),0),_xlfn.XMATCH($V$167,Shipping!$U$2:$V$2))/_xlfn.IFS($U$167=Shipping!$R101,Shipping!$R$95,$U$167=Shipping!$S$92,Shipping!$S104,$U$167=Shipping!$T$92,Shipping!$T104)+IF(BR15&lt;DATE(2020,1,1),BR15,-BR15))</f>
        <v>-</v>
      </c>
      <c r="BS179" s="52" t="str" cm="1">
        <f t="array" ref="BS179">IF(OR(BS15="",BS15="NO Q",BS15="-"),"-",INDEX(Shipping!$U$3:$V$88,_xlfn.XMATCH(BS$2,IF(Shipping!$D$3:$D$88="GC",Shipping!$A$3:$A$88),0),_xlfn.XMATCH($V$167,Shipping!$U$2:$V$2))/_xlfn.IFS($U$167=Shipping!$R101,Shipping!$R$95,$U$167=Shipping!$S$92,Shipping!$S104,$U$167=Shipping!$T$92,Shipping!$T104)+IF(BS15&lt;DATE(2020,1,1),BS15,-BS15))</f>
        <v>-</v>
      </c>
      <c r="BT179" s="52" t="str" cm="1">
        <f t="array" ref="BT179">IF(OR(BT15="",BT15="NO Q",BT15="-"),"-",INDEX(Shipping!$U$3:$V$88,_xlfn.XMATCH(BT$2,IF(Shipping!$D$3:$D$88="GC",Shipping!$A$3:$A$88),0),_xlfn.XMATCH($V$167,Shipping!$U$2:$V$2))/_xlfn.IFS($U$167=Shipping!$R101,Shipping!$R$95,$U$167=Shipping!$S$92,Shipping!$S104,$U$167=Shipping!$T$92,Shipping!$T104)+IF(BT15&lt;DATE(2020,1,1),BT15,-BT15))</f>
        <v>-</v>
      </c>
      <c r="BU179" s="52" t="str" cm="1">
        <f t="array" ref="BU179">IF(OR(BU15="",BU15="NO Q",BU15="-"),"-",INDEX(Shipping!$U$3:$V$88,_xlfn.XMATCH(BU$2,IF(Shipping!$D$3:$D$88="GC",Shipping!$A$3:$A$88),0),_xlfn.XMATCH($V$167,Shipping!$U$2:$V$2))/_xlfn.IFS($U$167=Shipping!$R101,Shipping!$R$95,$U$167=Shipping!$S$92,Shipping!$S104,$U$167=Shipping!$T$92,Shipping!$T104)+IF(BU15&lt;DATE(2020,1,1),BU15,-BU15))</f>
        <v>-</v>
      </c>
      <c r="BV179" s="52" t="str" cm="1">
        <f t="array" ref="BV179">IF(OR(BV15="",BV15="NO Q",BV15="-"),"-",INDEX(Shipping!$U$3:$V$88,_xlfn.XMATCH(BV$2,IF(Shipping!$D$3:$D$88="GC",Shipping!$A$3:$A$88),0),_xlfn.XMATCH($V$167,Shipping!$U$2:$V$2))/_xlfn.IFS($U$167=Shipping!$R101,Shipping!$R$95,$U$167=Shipping!$S$92,Shipping!$S104,$U$167=Shipping!$T$92,Shipping!$T104)+IF(BV15&lt;DATE(2020,1,1),BV15,-BV15))</f>
        <v>-</v>
      </c>
      <c r="BW179" s="52" t="str" cm="1">
        <f t="array" ref="BW179">IF(OR(BW15="",BW15="NO Q",BW15="-"),"-",INDEX(Shipping!$U$3:$V$88,_xlfn.XMATCH(BW$2,IF(Shipping!$D$3:$D$88="GC",Shipping!$A$3:$A$88),0),_xlfn.XMATCH($V$167,Shipping!$U$2:$V$2))/_xlfn.IFS($U$167=Shipping!$R101,Shipping!$R$95,$U$167=Shipping!$S$92,Shipping!$S104,$U$167=Shipping!$T$92,Shipping!$T104)+IF(BW15&lt;DATE(2020,1,1),BW15,-BW15))</f>
        <v>-</v>
      </c>
      <c r="BX179" s="52" t="str" cm="1">
        <f t="array" ref="BX179">IF(OR(BX15="",BX15="NO Q",BX15="-"),"-",INDEX(Shipping!$U$3:$V$88,_xlfn.XMATCH(BX$2,IF(Shipping!$D$3:$D$88="GC",Shipping!$A$3:$A$88),0),_xlfn.XMATCH($V$167,Shipping!$U$2:$V$2))/_xlfn.IFS($U$167=Shipping!$R101,Shipping!$R$95,$U$167=Shipping!$S$92,Shipping!$S104,$U$167=Shipping!$T$92,Shipping!$T104)+IF(BX15&lt;DATE(2020,1,1),BX15,-BX15))</f>
        <v>-</v>
      </c>
      <c r="BY179" s="52" t="str" cm="1">
        <f t="array" ref="BY179">IF(OR(BY15="",BY15="NO Q",BY15="-"),"-",INDEX(Shipping!$U$3:$V$88,_xlfn.XMATCH(BY$2,IF(Shipping!$D$3:$D$88="GC",Shipping!$A$3:$A$88),0),_xlfn.XMATCH($V$167,Shipping!$U$2:$V$2))/_xlfn.IFS($U$167=Shipping!$R101,Shipping!$R$95,$U$167=Shipping!$S$92,Shipping!$S104,$U$167=Shipping!$T$92,Shipping!$T104)+IF(BY15&lt;DATE(2020,1,1),BY15,-BY15))</f>
        <v>-</v>
      </c>
      <c r="BZ179" s="52" t="str" cm="1">
        <f t="array" ref="BZ179">IF(OR(BZ15="",BZ15="NO Q",BZ15="-"),"-",INDEX(Shipping!$U$3:$V$88,_xlfn.XMATCH(BZ$2,IF(Shipping!$D$3:$D$88="GC",Shipping!$A$3:$A$88),0),_xlfn.XMATCH($V$167,Shipping!$U$2:$V$2))/_xlfn.IFS($U$167=Shipping!$R101,Shipping!$R$95,$U$167=Shipping!$S$92,Shipping!$S104,$U$167=Shipping!$T$92,Shipping!$T104)+IF(BZ15&lt;DATE(2020,1,1),BZ15,-BZ15))</f>
        <v>-</v>
      </c>
      <c r="CA179" s="52" t="str" cm="1">
        <f t="array" ref="CA179">IF(OR(CA15="",CA15="NO Q",CA15="-"),"-",INDEX(Shipping!$U$3:$V$88,_xlfn.XMATCH(CA$2,IF(Shipping!$D$3:$D$88="GC",Shipping!$A$3:$A$88),0),_xlfn.XMATCH($V$167,Shipping!$U$2:$V$2))/_xlfn.IFS($U$167=Shipping!$R101,Shipping!$R$95,$U$167=Shipping!$S$92,Shipping!$S104,$U$167=Shipping!$T$92,Shipping!$T104)+IF(CA15&lt;DATE(2020,1,1),CA15,-CA15))</f>
        <v>-</v>
      </c>
      <c r="CB179" s="52" t="str" cm="1">
        <f t="array" ref="CB179">IF(OR(CB15="",CB15="NO Q",CB15="-"),"-",INDEX(Shipping!$U$3:$V$88,_xlfn.XMATCH(CB$2,IF(Shipping!$D$3:$D$88="GC",Shipping!$A$3:$A$88),0),_xlfn.XMATCH($V$167,Shipping!$U$2:$V$2))/_xlfn.IFS($U$167=Shipping!$R101,Shipping!$R$95,$U$167=Shipping!$S$92,Shipping!$S104,$U$167=Shipping!$T$92,Shipping!$T104)+IF(CB15&lt;DATE(2020,1,1),CB15,-CB15))</f>
        <v>-</v>
      </c>
      <c r="CC179" s="52" t="str" cm="1">
        <f t="array" ref="CC179">IF(OR(CC15="",CC15="NO Q",CC15="-"),"-",INDEX(Shipping!$U$3:$V$88,_xlfn.XMATCH(CC$2,IF(Shipping!$D$3:$D$88="GC",Shipping!$A$3:$A$88),0),_xlfn.XMATCH($V$167,Shipping!$U$2:$V$2))/_xlfn.IFS($U$167=Shipping!$R101,Shipping!$R$95,$U$167=Shipping!$S$92,Shipping!$S104,$U$167=Shipping!$T$92,Shipping!$T104)+IF(CC15&lt;DATE(2020,1,1),CC15,-CC15))</f>
        <v>-</v>
      </c>
      <c r="CD179" s="52" t="str" cm="1">
        <f t="array" ref="CD179">IF(OR(CD15="",CD15="NO Q",CD15="-"),"-",INDEX(Shipping!$U$3:$V$88,_xlfn.XMATCH(CD$2,IF(Shipping!$D$3:$D$88="GC",Shipping!$A$3:$A$88),0),_xlfn.XMATCH($V$167,Shipping!$U$2:$V$2))/_xlfn.IFS($U$167=Shipping!$R101,Shipping!$R$95,$U$167=Shipping!$S$92,Shipping!$S104,$U$167=Shipping!$T$92,Shipping!$T104)+IF(CD15&lt;DATE(2020,1,1),CD15,-CD15))</f>
        <v>-</v>
      </c>
      <c r="CE179" s="52" t="str" cm="1">
        <f t="array" ref="CE179">IF(OR(CE15="",CE15="NO Q",CE15="-"),"-",INDEX(Shipping!$U$3:$V$88,_xlfn.XMATCH(CE$2,IF(Shipping!$D$3:$D$88="GC",Shipping!$A$3:$A$88),0),_xlfn.XMATCH($V$167,Shipping!$U$2:$V$2))/_xlfn.IFS($U$167=Shipping!$R101,Shipping!$R$95,$U$167=Shipping!$S$92,Shipping!$S104,$U$167=Shipping!$T$92,Shipping!$T104)+IF(CE15&lt;DATE(2020,1,1),CE15,-CE15))</f>
        <v>-</v>
      </c>
      <c r="CF179" s="52" t="str" cm="1">
        <f t="array" ref="CF179">IF(OR(CF15="",CF15="NO Q",CF15="-"),"-",INDEX(Shipping!$U$3:$V$88,_xlfn.XMATCH(CF$2,IF(Shipping!$D$3:$D$88="GC",Shipping!$A$3:$A$88),0),_xlfn.XMATCH($V$167,Shipping!$U$2:$V$2))/_xlfn.IFS($U$167=Shipping!$R101,Shipping!$R$95,$U$167=Shipping!$S$92,Shipping!$S104,$U$167=Shipping!$T$92,Shipping!$T104)+IF(CF15&lt;DATE(2020,1,1),CF15,-CF15))</f>
        <v>-</v>
      </c>
      <c r="CG179" s="52" t="str" cm="1">
        <f t="array" ref="CG179">IF(OR(CG15="",CG15="NO Q",CG15="-"),"-",INDEX(Shipping!$U$3:$V$88,_xlfn.XMATCH(CG$2,IF(Shipping!$D$3:$D$88="GC",Shipping!$A$3:$A$88),0),_xlfn.XMATCH($V$167,Shipping!$U$2:$V$2))/_xlfn.IFS($U$167=Shipping!$R101,Shipping!$R$95,$U$167=Shipping!$S$92,Shipping!$S104,$U$167=Shipping!$T$92,Shipping!$T104)+IF(CG15&lt;DATE(2020,1,1),CG15,-CG15))</f>
        <v>-</v>
      </c>
      <c r="CH179" s="52" t="str" cm="1">
        <f t="array" ref="CH179">IF(OR(CH15="",CH15="NO Q",CH15="-"),"-",INDEX(Shipping!$U$3:$V$88,_xlfn.XMATCH(CH$2,IF(Shipping!$D$3:$D$88="GC",Shipping!$A$3:$A$88),0),_xlfn.XMATCH($V$167,Shipping!$U$2:$V$2))/_xlfn.IFS($U$167=Shipping!$R101,Shipping!$R$95,$U$167=Shipping!$S$92,Shipping!$S104,$U$167=Shipping!$T$92,Shipping!$T104)+IF(CH15&lt;DATE(2020,1,1),CH15,-CH15))</f>
        <v>-</v>
      </c>
      <c r="CI179" s="52" t="str" cm="1">
        <f t="array" ref="CI179">IF(OR(CI15="",CI15="NO Q",CI15="-"),"-",INDEX(Shipping!$U$3:$V$88,_xlfn.XMATCH(CI$2,IF(Shipping!$D$3:$D$88="GC",Shipping!$A$3:$A$88),0),_xlfn.XMATCH($V$167,Shipping!$U$2:$V$2))/_xlfn.IFS($U$167=Shipping!$R101,Shipping!$R$95,$U$167=Shipping!$S$92,Shipping!$S104,$U$167=Shipping!$T$92,Shipping!$T104)+IF(CI15&lt;DATE(2020,1,1),CI15,-CI15))</f>
        <v>-</v>
      </c>
      <c r="CJ179" s="52" t="str" cm="1">
        <f t="array" ref="CJ179">IF(OR(CJ15="",CJ15="NO Q",CJ15="-"),"-",INDEX(Shipping!$U$3:$V$88,_xlfn.XMATCH(CJ$2,IF(Shipping!$D$3:$D$88="GC",Shipping!$A$3:$A$88),0),_xlfn.XMATCH($V$167,Shipping!$U$2:$V$2))/_xlfn.IFS($U$167=Shipping!$R101,Shipping!$R$95,$U$167=Shipping!$S$92,Shipping!$S104,$U$167=Shipping!$T$92,Shipping!$T104)+IF(CJ15&lt;DATE(2020,1,1),CJ15,-CJ15))</f>
        <v>-</v>
      </c>
      <c r="CK179" s="52" t="str" cm="1">
        <f t="array" ref="CK179">IF(OR(CK15="",CK15="NO Q",CK15="-"),"-",INDEX(Shipping!$U$3:$V$88,_xlfn.XMATCH(CK$2,IF(Shipping!$D$3:$D$88="GC",Shipping!$A$3:$A$88),0),_xlfn.XMATCH($V$167,Shipping!$U$2:$V$2))/_xlfn.IFS($U$167=Shipping!$R101,Shipping!$R$95,$U$167=Shipping!$S$92,Shipping!$S104,$U$167=Shipping!$T$92,Shipping!$T104)+IF(CK15&lt;DATE(2020,1,1),CK15,-CK15))</f>
        <v>-</v>
      </c>
      <c r="CL179" s="52" t="str" cm="1">
        <f t="array" ref="CL179">IF(OR(CL15="",CL15="NO Q",CL15="-"),"-",INDEX(Shipping!$U$3:$V$88,_xlfn.XMATCH(CL$2,IF(Shipping!$D$3:$D$88="GC",Shipping!$A$3:$A$88),0),_xlfn.XMATCH($V$167,Shipping!$U$2:$V$2))/_xlfn.IFS($U$167=Shipping!$R101,Shipping!$R$95,$U$167=Shipping!$S$92,Shipping!$S104,$U$167=Shipping!$T$92,Shipping!$T104)+IF(CL15&lt;DATE(2020,1,1),CL15,-CL15))</f>
        <v>-</v>
      </c>
      <c r="CM179" s="52" t="str" cm="1">
        <f t="array" ref="CM179">IF(OR(CM15="",CM15="NO Q",CM15="-"),"-",INDEX(Shipping!$U$3:$V$88,_xlfn.XMATCH(CM$2,IF(Shipping!$D$3:$D$88="GC",Shipping!$A$3:$A$88),0),_xlfn.XMATCH($V$167,Shipping!$U$2:$V$2))/_xlfn.IFS($U$167=Shipping!$R101,Shipping!$R$95,$U$167=Shipping!$S$92,Shipping!$S104,$U$167=Shipping!$T$92,Shipping!$T104)+IF(CM15&lt;DATE(2020,1,1),CM15,-CM15))</f>
        <v>-</v>
      </c>
    </row>
    <row r="180" spans="2:91">
      <c r="B180" s="47" t="s">
        <v>286</v>
      </c>
      <c r="C180" s="1" t="str" cm="1">
        <f t="array" ref="C180">INDEX(W$2:CM$2,1,_xlfn.XMATCH(D180,$W180:$CM180))</f>
        <v>EXHIBIT A (2cav)</v>
      </c>
      <c r="D180" s="81">
        <f t="shared" si="139"/>
        <v>0.57783099999999987</v>
      </c>
      <c r="W180" s="52" t="str" cm="1">
        <f t="array" ref="W180">IF(OR(W16="",W16="NO Q",W16="-"),"-",INDEX(Shipping!$U$3:$V$88,_xlfn.XMATCH(W$2,IF(Shipping!$D$3:$D$88="GC",Shipping!$A$3:$A$88),0),_xlfn.XMATCH($V$167,Shipping!$U$2:$V$2))/_xlfn.IFS($U$167=Shipping!$R102,Shipping!$R$95,$U$167=Shipping!$S$92,Shipping!$S105,$U$167=Shipping!$T$92,Shipping!$T105)+IF(W16&lt;DATE(2020,1,1),W16,-W16))</f>
        <v>-</v>
      </c>
      <c r="X180" s="52" t="str" cm="1">
        <f t="array" ref="X180">IF(OR(X16="",X16="NO Q",X16="-"),"-",INDEX(Shipping!$U$3:$V$88,_xlfn.XMATCH(X$2,IF(Shipping!$D$3:$D$88="GC",Shipping!$A$3:$A$88),0),_xlfn.XMATCH($V$167,Shipping!$U$2:$V$2))/_xlfn.IFS($U$167=Shipping!$R102,Shipping!$R$95,$U$167=Shipping!$S$92,Shipping!$S105,$U$167=Shipping!$T$92,Shipping!$T105)+IF(X16&lt;DATE(2020,1,1),X16,-X16))</f>
        <v>-</v>
      </c>
      <c r="Y180" s="52" t="str" cm="1">
        <f t="array" ref="Y180">IF(OR(Y16="",Y16="NO Q",Y16="-"),"-",INDEX(Shipping!$U$3:$V$88,_xlfn.XMATCH(Y$2,IF(Shipping!$D$3:$D$88="GC",Shipping!$A$3:$A$88),0),_xlfn.XMATCH($V$167,Shipping!$U$2:$V$2))/_xlfn.IFS($U$167=Shipping!$R102,Shipping!$R$95,$U$167=Shipping!$S$92,Shipping!$S105,$U$167=Shipping!$T$92,Shipping!$T105)+IF(Y16&lt;DATE(2020,1,1),Y16,-Y16))</f>
        <v>-</v>
      </c>
      <c r="Z180" s="52" t="str" cm="1">
        <f t="array" ref="Z180">IF(OR(Z16="",Z16="NO Q",Z16="-"),"-",INDEX(Shipping!$U$3:$V$88,_xlfn.XMATCH(Z$2,IF(Shipping!$D$3:$D$88="GC",Shipping!$A$3:$A$88),0),_xlfn.XMATCH($V$167,Shipping!$U$2:$V$2))/_xlfn.IFS($U$167=Shipping!$R102,Shipping!$R$95,$U$167=Shipping!$S$92,Shipping!$S105,$U$167=Shipping!$T$92,Shipping!$T105)+IF(Z16&lt;DATE(2020,1,1),Z16,-Z16))</f>
        <v>-</v>
      </c>
      <c r="AA180" s="52" t="str" cm="1">
        <f t="array" ref="AA180">IF(OR(AA16="",AA16="NO Q",AA16="-"),"-",INDEX(Shipping!$U$3:$V$88,_xlfn.XMATCH(AA$2,IF(Shipping!$D$3:$D$88="GC",Shipping!$A$3:$A$88),0),_xlfn.XMATCH($V$167,Shipping!$U$2:$V$2))/_xlfn.IFS($U$167=Shipping!$R102,Shipping!$R$95,$U$167=Shipping!$S$92,Shipping!$S105,$U$167=Shipping!$T$92,Shipping!$T105)+IF(AA16&lt;DATE(2020,1,1),AA16,-AA16))</f>
        <v>-</v>
      </c>
      <c r="AB180" s="52" t="str" cm="1">
        <f t="array" ref="AB180">IF(OR(AB16="",AB16="NO Q",AB16="-"),"-",INDEX(Shipping!$U$3:$V$88,_xlfn.XMATCH(AB$2,IF(Shipping!$D$3:$D$88="GC",Shipping!$A$3:$A$88),0),_xlfn.XMATCH($V$167,Shipping!$U$2:$V$2))/_xlfn.IFS($U$167=Shipping!$R102,Shipping!$R$95,$U$167=Shipping!$S$92,Shipping!$S105,$U$167=Shipping!$T$92,Shipping!$T105)+IF(AB16&lt;DATE(2020,1,1),AB16,-AB16))</f>
        <v>-</v>
      </c>
      <c r="AC180" s="52" t="str" cm="1">
        <f t="array" ref="AC180">IF(OR(AC16="",AC16="NO Q",AC16="-"),"-",INDEX(Shipping!$U$3:$V$88,_xlfn.XMATCH(AC$2,IF(Shipping!$D$3:$D$88="GC",Shipping!$A$3:$A$88),0),_xlfn.XMATCH($V$167,Shipping!$U$2:$V$2))/_xlfn.IFS($U$167=Shipping!$R102,Shipping!$R$95,$U$167=Shipping!$S$92,Shipping!$S105,$U$167=Shipping!$T$92,Shipping!$T105)+IF(AC16&lt;DATE(2020,1,1),AC16,-AC16))</f>
        <v>-</v>
      </c>
      <c r="AD180" s="52" t="str" cm="1">
        <f t="array" ref="AD180">IF(OR(AD16="",AD16="NO Q",AD16="-"),"-",INDEX(Shipping!$U$3:$V$88,_xlfn.XMATCH(AD$2,IF(Shipping!$D$3:$D$88="GC",Shipping!$A$3:$A$88),0),_xlfn.XMATCH($V$167,Shipping!$U$2:$V$2))/_xlfn.IFS($U$167=Shipping!$R102,Shipping!$R$95,$U$167=Shipping!$S$92,Shipping!$S105,$U$167=Shipping!$T$92,Shipping!$T105)+IF(AD16&lt;DATE(2020,1,1),AD16,-AD16))</f>
        <v>-</v>
      </c>
      <c r="AE180" s="52" t="str" cm="1">
        <f t="array" ref="AE180">IF(OR(AE16="",AE16="NO Q",AE16="-"),"-",INDEX(Shipping!$U$3:$V$88,_xlfn.XMATCH(AE$2,IF(Shipping!$D$3:$D$88="GC",Shipping!$A$3:$A$88),0),_xlfn.XMATCH($V$167,Shipping!$U$2:$V$2))/_xlfn.IFS($U$167=Shipping!$R102,Shipping!$R$95,$U$167=Shipping!$S$92,Shipping!$S105,$U$167=Shipping!$T$92,Shipping!$T105)+IF(AE16&lt;DATE(2020,1,1),AE16,-AE16))</f>
        <v>-</v>
      </c>
      <c r="AF180" s="52" cm="1">
        <f t="array" ref="AF180">IF(OR(AF16="",AF16="NO Q",AF16="-"),"-",INDEX(Shipping!$U$3:$V$88,_xlfn.XMATCH(AF$2,IF(Shipping!$D$3:$D$88="GC",Shipping!$A$3:$A$88),0),_xlfn.XMATCH($V$167,Shipping!$U$2:$V$2))/_xlfn.IFS($U$167=Shipping!$R102,Shipping!$R$95,$U$167=Shipping!$S$92,Shipping!$S105,$U$167=Shipping!$T$92,Shipping!$T105)+IF(AF16&lt;DATE(2020,1,1),AF16,-AF16))</f>
        <v>0.62420576092989288</v>
      </c>
      <c r="AG180" s="52" t="str" cm="1">
        <f t="array" ref="AG180">IF(OR(AG16="",AG16="NO Q",AG16="-"),"-",INDEX(Shipping!$U$3:$V$88,_xlfn.XMATCH(AG$2,IF(Shipping!$D$3:$D$88="GC",Shipping!$A$3:$A$88),0),_xlfn.XMATCH($V$167,Shipping!$U$2:$V$2))/_xlfn.IFS($U$167=Shipping!$R102,Shipping!$R$95,$U$167=Shipping!$S$92,Shipping!$S105,$U$167=Shipping!$T$92,Shipping!$T105)+IF(AG16&lt;DATE(2020,1,1),AG16,-AG16))</f>
        <v>-</v>
      </c>
      <c r="AH180" s="52" t="str" cm="1">
        <f t="array" ref="AH180">IF(OR(AH16="",AH16="NO Q",AH16="-"),"-",INDEX(Shipping!$U$3:$V$88,_xlfn.XMATCH(AH$2,IF(Shipping!$D$3:$D$88="GC",Shipping!$A$3:$A$88),0),_xlfn.XMATCH($V$167,Shipping!$U$2:$V$2))/_xlfn.IFS($U$167=Shipping!$R102,Shipping!$R$95,$U$167=Shipping!$S$92,Shipping!$S105,$U$167=Shipping!$T$92,Shipping!$T105)+IF(AH16&lt;DATE(2020,1,1),AH16,-AH16))</f>
        <v>-</v>
      </c>
      <c r="AI180" s="52" t="str" cm="1">
        <f t="array" ref="AI180">IF(OR(AI16="",AI16="NO Q",AI16="-"),"-",INDEX(Shipping!$U$3:$V$88,_xlfn.XMATCH(AI$2,IF(Shipping!$D$3:$D$88="GC",Shipping!$A$3:$A$88),0),_xlfn.XMATCH($V$167,Shipping!$U$2:$V$2))/_xlfn.IFS($U$167=Shipping!$R102,Shipping!$R$95,$U$167=Shipping!$S$92,Shipping!$S105,$U$167=Shipping!$T$92,Shipping!$T105)+IF(AI16&lt;DATE(2020,1,1),AI16,-AI16))</f>
        <v>-</v>
      </c>
      <c r="AJ180" s="52" t="str" cm="1">
        <f t="array" ref="AJ180">IF(OR(AJ16="",AJ16="NO Q",AJ16="-"),"-",INDEX(Shipping!$U$3:$V$88,_xlfn.XMATCH(AJ$2,IF(Shipping!$D$3:$D$88="GC",Shipping!$A$3:$A$88),0),_xlfn.XMATCH($V$167,Shipping!$U$2:$V$2))/_xlfn.IFS($U$167=Shipping!$R102,Shipping!$R$95,$U$167=Shipping!$S$92,Shipping!$S105,$U$167=Shipping!$T$92,Shipping!$T105)+IF(AJ16&lt;DATE(2020,1,1),AJ16,-AJ16))</f>
        <v>-</v>
      </c>
      <c r="AK180" s="52" cm="1">
        <f t="array" ref="AK180">IF(OR(AK16="",AK16="NO Q",AK16="-"),"-",INDEX(Shipping!$U$3:$V$88,_xlfn.XMATCH(AK$2,IF(Shipping!$D$3:$D$88="GC",Shipping!$A$3:$A$88),0),_xlfn.XMATCH($V$167,Shipping!$U$2:$V$2))/_xlfn.IFS($U$167=Shipping!$R102,Shipping!$R$95,$U$167=Shipping!$S$92,Shipping!$S105,$U$167=Shipping!$T$92,Shipping!$T105)+IF(AK16&lt;DATE(2020,1,1),AK16,-AK16))</f>
        <v>0.57783099999999987</v>
      </c>
      <c r="AL180" s="52" t="str" cm="1">
        <f t="array" ref="AL180">IF(OR(AL16="",AL16="NO Q",AL16="-"),"-",INDEX(Shipping!$U$3:$V$88,_xlfn.XMATCH(AL$2,IF(Shipping!$D$3:$D$88="GC",Shipping!$A$3:$A$88),0),_xlfn.XMATCH($V$167,Shipping!$U$2:$V$2))/_xlfn.IFS($U$167=Shipping!$R102,Shipping!$R$95,$U$167=Shipping!$S$92,Shipping!$S105,$U$167=Shipping!$T$92,Shipping!$T105)+IF(AL16&lt;DATE(2020,1,1),AL16,-AL16))</f>
        <v>-</v>
      </c>
      <c r="AM180" s="52" cm="1">
        <f t="array" ref="AM180">IF(OR(AM16="",AM16="NO Q",AM16="-"),"-",INDEX(Shipping!$U$3:$V$88,_xlfn.XMATCH(AM$2,IF(Shipping!$D$3:$D$88="GC",Shipping!$A$3:$A$88),0),_xlfn.XMATCH($V$167,Shipping!$U$2:$V$2))/_xlfn.IFS($U$167=Shipping!$R102,Shipping!$R$95,$U$167=Shipping!$S$92,Shipping!$S105,$U$167=Shipping!$T$92,Shipping!$T105)+IF(AM16&lt;DATE(2020,1,1),AM16,-AM16))</f>
        <v>0.71585443038897256</v>
      </c>
      <c r="AN180" s="52" t="str" cm="1">
        <f t="array" ref="AN180">IF(OR(AN16="",AN16="NO Q",AN16="-"),"-",INDEX(Shipping!$U$3:$V$88,_xlfn.XMATCH(AN$2,IF(Shipping!$D$3:$D$88="GC",Shipping!$A$3:$A$88),0),_xlfn.XMATCH($V$167,Shipping!$U$2:$V$2))/_xlfn.IFS($U$167=Shipping!$R102,Shipping!$R$95,$U$167=Shipping!$S$92,Shipping!$S105,$U$167=Shipping!$T$92,Shipping!$T105)+IF(AN16&lt;DATE(2020,1,1),AN16,-AN16))</f>
        <v>-</v>
      </c>
      <c r="AO180" s="52" t="str" cm="1">
        <f t="array" ref="AO180">IF(OR(AO16="",AO16="NO Q",AO16="-"),"-",INDEX(Shipping!$U$3:$V$88,_xlfn.XMATCH(AO$2,IF(Shipping!$D$3:$D$88="GC",Shipping!$A$3:$A$88),0),_xlfn.XMATCH($V$167,Shipping!$U$2:$V$2))/_xlfn.IFS($U$167=Shipping!$R102,Shipping!$R$95,$U$167=Shipping!$S$92,Shipping!$S105,$U$167=Shipping!$T$92,Shipping!$T105)+IF(AO16&lt;DATE(2020,1,1),AO16,-AO16))</f>
        <v>-</v>
      </c>
      <c r="AP180" s="52" cm="1">
        <f t="array" ref="AP180">IF(OR(AP16="",AP16="NO Q",AP16="-"),"-",INDEX(Shipping!$U$3:$V$88,_xlfn.XMATCH(AP$2,IF(Shipping!$D$3:$D$88="GC",Shipping!$A$3:$A$88),0),_xlfn.XMATCH($V$167,Shipping!$U$2:$V$2))/_xlfn.IFS($U$167=Shipping!$R102,Shipping!$R$95,$U$167=Shipping!$S$92,Shipping!$S105,$U$167=Shipping!$T$92,Shipping!$T105)+IF(AP16&lt;DATE(2020,1,1),AP16,-AP16))</f>
        <v>-44032.91723466407</v>
      </c>
      <c r="AQ180" s="52" t="str" cm="1">
        <f t="array" ref="AQ180">IF(OR(AQ16="",AQ16="NO Q",AQ16="-"),"-",INDEX(Shipping!$U$3:$V$88,_xlfn.XMATCH(AQ$2,IF(Shipping!$D$3:$D$88="GC",Shipping!$A$3:$A$88),0),_xlfn.XMATCH($V$167,Shipping!$U$2:$V$2))/_xlfn.IFS($U$167=Shipping!$R102,Shipping!$R$95,$U$167=Shipping!$S$92,Shipping!$S105,$U$167=Shipping!$T$92,Shipping!$T105)+IF(AQ16&lt;DATE(2020,1,1),AQ16,-AQ16))</f>
        <v>-</v>
      </c>
      <c r="AR180" s="52" t="str" cm="1">
        <f t="array" ref="AR180">IF(OR(AR16="",AR16="NO Q",AR16="-"),"-",INDEX(Shipping!$U$3:$V$88,_xlfn.XMATCH(AR$2,IF(Shipping!$D$3:$D$88="GC",Shipping!$A$3:$A$88),0),_xlfn.XMATCH($V$167,Shipping!$U$2:$V$2))/_xlfn.IFS($U$167=Shipping!$R102,Shipping!$R$95,$U$167=Shipping!$S$92,Shipping!$S105,$U$167=Shipping!$T$92,Shipping!$T105)+IF(AR16&lt;DATE(2020,1,1),AR16,-AR16))</f>
        <v>-</v>
      </c>
      <c r="AS180" s="52" t="str" cm="1">
        <f t="array" ref="AS180">IF(OR(AS16="",AS16="NO Q",AS16="-"),"-",INDEX(Shipping!$U$3:$V$88,_xlfn.XMATCH(AS$2,IF(Shipping!$D$3:$D$88="GC",Shipping!$A$3:$A$88),0),_xlfn.XMATCH($V$167,Shipping!$U$2:$V$2))/_xlfn.IFS($U$167=Shipping!$R102,Shipping!$R$95,$U$167=Shipping!$S$92,Shipping!$S105,$U$167=Shipping!$T$92,Shipping!$T105)+IF(AS16&lt;DATE(2020,1,1),AS16,-AS16))</f>
        <v>-</v>
      </c>
      <c r="AT180" s="52" t="str" cm="1">
        <f t="array" ref="AT180">IF(OR(AT16="",AT16="NO Q",AT16="-"),"-",INDEX(Shipping!$U$3:$V$88,_xlfn.XMATCH(AT$2,IF(Shipping!$D$3:$D$88="GC",Shipping!$A$3:$A$88),0),_xlfn.XMATCH($V$167,Shipping!$U$2:$V$2))/_xlfn.IFS($U$167=Shipping!$R102,Shipping!$R$95,$U$167=Shipping!$S$92,Shipping!$S105,$U$167=Shipping!$T$92,Shipping!$T105)+IF(AT16&lt;DATE(2020,1,1),AT16,-AT16))</f>
        <v>-</v>
      </c>
      <c r="AU180" s="52" t="str" cm="1">
        <f t="array" ref="AU180">IF(OR(AU16="",AU16="NO Q",AU16="-"),"-",INDEX(Shipping!$U$3:$V$88,_xlfn.XMATCH(AU$2,IF(Shipping!$D$3:$D$88="GC",Shipping!$A$3:$A$88),0),_xlfn.XMATCH($V$167,Shipping!$U$2:$V$2))/_xlfn.IFS($U$167=Shipping!$R102,Shipping!$R$95,$U$167=Shipping!$S$92,Shipping!$S105,$U$167=Shipping!$T$92,Shipping!$T105)+IF(AU16&lt;DATE(2020,1,1),AU16,-AU16))</f>
        <v>-</v>
      </c>
      <c r="AV180" s="52" t="str" cm="1">
        <f t="array" ref="AV180">IF(OR(AV16="",AV16="NO Q",AV16="-"),"-",INDEX(Shipping!$U$3:$V$88,_xlfn.XMATCH(AV$2,IF(Shipping!$D$3:$D$88="GC",Shipping!$A$3:$A$88),0),_xlfn.XMATCH($V$167,Shipping!$U$2:$V$2))/_xlfn.IFS($U$167=Shipping!$R102,Shipping!$R$95,$U$167=Shipping!$S$92,Shipping!$S105,$U$167=Shipping!$T$92,Shipping!$T105)+IF(AV16&lt;DATE(2020,1,1),AV16,-AV16))</f>
        <v>-</v>
      </c>
      <c r="AW180" s="52" t="str" cm="1">
        <f t="array" ref="AW180">IF(OR(AW16="",AW16="NO Q",AW16="-"),"-",INDEX(Shipping!$U$3:$V$88,_xlfn.XMATCH(AW$2,IF(Shipping!$D$3:$D$88="GC",Shipping!$A$3:$A$88),0),_xlfn.XMATCH($V$167,Shipping!$U$2:$V$2))/_xlfn.IFS($U$167=Shipping!$R102,Shipping!$R$95,$U$167=Shipping!$S$92,Shipping!$S105,$U$167=Shipping!$T$92,Shipping!$T105)+IF(AW16&lt;DATE(2020,1,1),AW16,-AW16))</f>
        <v>-</v>
      </c>
      <c r="AX180" s="52" t="str" cm="1">
        <f t="array" ref="AX180">IF(OR(AX16="",AX16="NO Q",AX16="-"),"-",INDEX(Shipping!$U$3:$V$88,_xlfn.XMATCH(AX$2,IF(Shipping!$D$3:$D$88="GC",Shipping!$A$3:$A$88),0),_xlfn.XMATCH($V$167,Shipping!$U$2:$V$2))/_xlfn.IFS($U$167=Shipping!$R102,Shipping!$R$95,$U$167=Shipping!$S$92,Shipping!$S105,$U$167=Shipping!$T$92,Shipping!$T105)+IF(AX16&lt;DATE(2020,1,1),AX16,-AX16))</f>
        <v>-</v>
      </c>
      <c r="AY180" s="52" t="str" cm="1">
        <f t="array" ref="AY180">IF(OR(AY16="",AY16="NO Q",AY16="-"),"-",INDEX(Shipping!$U$3:$V$88,_xlfn.XMATCH(AY$2,IF(Shipping!$D$3:$D$88="GC",Shipping!$A$3:$A$88),0),_xlfn.XMATCH($V$167,Shipping!$U$2:$V$2))/_xlfn.IFS($U$167=Shipping!$R102,Shipping!$R$95,$U$167=Shipping!$S$92,Shipping!$S105,$U$167=Shipping!$T$92,Shipping!$T105)+IF(AY16&lt;DATE(2020,1,1),AY16,-AY16))</f>
        <v>-</v>
      </c>
      <c r="AZ180" s="52" t="str" cm="1">
        <f t="array" ref="AZ180">IF(OR(AZ16="",AZ16="NO Q",AZ16="-"),"-",INDEX(Shipping!$U$3:$V$88,_xlfn.XMATCH(AZ$2,IF(Shipping!$D$3:$D$88="GC",Shipping!$A$3:$A$88),0),_xlfn.XMATCH($V$167,Shipping!$U$2:$V$2))/_xlfn.IFS($U$167=Shipping!$R102,Shipping!$R$95,$U$167=Shipping!$S$92,Shipping!$S105,$U$167=Shipping!$T$92,Shipping!$T105)+IF(AZ16&lt;DATE(2020,1,1),AZ16,-AZ16))</f>
        <v>-</v>
      </c>
      <c r="BA180" s="52" t="str" cm="1">
        <f t="array" ref="BA180">IF(OR(BA16="",BA16="NO Q",BA16="-"),"-",INDEX(Shipping!$U$3:$V$88,_xlfn.XMATCH(BA$2,IF(Shipping!$D$3:$D$88="GC",Shipping!$A$3:$A$88),0),_xlfn.XMATCH($V$167,Shipping!$U$2:$V$2))/_xlfn.IFS($U$167=Shipping!$R102,Shipping!$R$95,$U$167=Shipping!$S$92,Shipping!$S105,$U$167=Shipping!$T$92,Shipping!$T105)+IF(BA16&lt;DATE(2020,1,1),BA16,-BA16))</f>
        <v>-</v>
      </c>
      <c r="BB180" s="52" t="str" cm="1">
        <f t="array" ref="BB180">IF(OR(BB16="",BB16="NO Q",BB16="-"),"-",INDEX(Shipping!$U$3:$V$88,_xlfn.XMATCH(BB$2,IF(Shipping!$D$3:$D$88="GC",Shipping!$A$3:$A$88),0),_xlfn.XMATCH($V$167,Shipping!$U$2:$V$2))/_xlfn.IFS($U$167=Shipping!$R102,Shipping!$R$95,$U$167=Shipping!$S$92,Shipping!$S105,$U$167=Shipping!$T$92,Shipping!$T105)+IF(BB16&lt;DATE(2020,1,1),BB16,-BB16))</f>
        <v>-</v>
      </c>
      <c r="BC180" s="52" t="str" cm="1">
        <f t="array" ref="BC180">IF(OR(BC16="",BC16="NO Q",BC16="-"),"-",INDEX(Shipping!$U$3:$V$88,_xlfn.XMATCH(BC$2,IF(Shipping!$D$3:$D$88="GC",Shipping!$A$3:$A$88),0),_xlfn.XMATCH($V$167,Shipping!$U$2:$V$2))/_xlfn.IFS($U$167=Shipping!$R102,Shipping!$R$95,$U$167=Shipping!$S$92,Shipping!$S105,$U$167=Shipping!$T$92,Shipping!$T105)+IF(BC16&lt;DATE(2020,1,1),BC16,-BC16))</f>
        <v>-</v>
      </c>
      <c r="BD180" s="52" t="str" cm="1">
        <f t="array" ref="BD180">IF(OR(BD16="",BD16="NO Q",BD16="-"),"-",INDEX(Shipping!$U$3:$V$88,_xlfn.XMATCH(BD$2,IF(Shipping!$D$3:$D$88="GC",Shipping!$A$3:$A$88),0),_xlfn.XMATCH($V$167,Shipping!$U$2:$V$2))/_xlfn.IFS($U$167=Shipping!$R102,Shipping!$R$95,$U$167=Shipping!$S$92,Shipping!$S105,$U$167=Shipping!$T$92,Shipping!$T105)+IF(BD16&lt;DATE(2020,1,1),BD16,-BD16))</f>
        <v>-</v>
      </c>
      <c r="BE180" s="52" t="str" cm="1">
        <f t="array" ref="BE180">IF(OR(BE16="",BE16="NO Q",BE16="-"),"-",INDEX(Shipping!$U$3:$V$88,_xlfn.XMATCH(BE$2,IF(Shipping!$D$3:$D$88="GC",Shipping!$A$3:$A$88),0),_xlfn.XMATCH($V$167,Shipping!$U$2:$V$2))/_xlfn.IFS($U$167=Shipping!$R102,Shipping!$R$95,$U$167=Shipping!$S$92,Shipping!$S105,$U$167=Shipping!$T$92,Shipping!$T105)+IF(BE16&lt;DATE(2020,1,1),BE16,-BE16))</f>
        <v>-</v>
      </c>
      <c r="BF180" s="52" t="str" cm="1">
        <f t="array" ref="BF180">IF(OR(BF16="",BF16="NO Q",BF16="-"),"-",INDEX(Shipping!$U$3:$V$88,_xlfn.XMATCH(BF$2,IF(Shipping!$D$3:$D$88="GC",Shipping!$A$3:$A$88),0),_xlfn.XMATCH($V$167,Shipping!$U$2:$V$2))/_xlfn.IFS($U$167=Shipping!$R102,Shipping!$R$95,$U$167=Shipping!$S$92,Shipping!$S105,$U$167=Shipping!$T$92,Shipping!$T105)+IF(BF16&lt;DATE(2020,1,1),BF16,-BF16))</f>
        <v>-</v>
      </c>
      <c r="BG180" s="52" t="str" cm="1">
        <f t="array" ref="BG180">IF(OR(BG16="",BG16="NO Q",BG16="-"),"-",INDEX(Shipping!$U$3:$V$88,_xlfn.XMATCH(BG$2,IF(Shipping!$D$3:$D$88="GC",Shipping!$A$3:$A$88),0),_xlfn.XMATCH($V$167,Shipping!$U$2:$V$2))/_xlfn.IFS($U$167=Shipping!$R102,Shipping!$R$95,$U$167=Shipping!$S$92,Shipping!$S105,$U$167=Shipping!$T$92,Shipping!$T105)+IF(BG16&lt;DATE(2020,1,1),BG16,-BG16))</f>
        <v>-</v>
      </c>
      <c r="BH180" s="52" t="str" cm="1">
        <f t="array" ref="BH180">IF(OR(BH16="",BH16="NO Q",BH16="-"),"-",INDEX(Shipping!$U$3:$V$88,_xlfn.XMATCH(BH$2,IF(Shipping!$D$3:$D$88="GC",Shipping!$A$3:$A$88),0),_xlfn.XMATCH($V$167,Shipping!$U$2:$V$2))/_xlfn.IFS($U$167=Shipping!$R102,Shipping!$R$95,$U$167=Shipping!$S$92,Shipping!$S105,$U$167=Shipping!$T$92,Shipping!$T105)+IF(BH16&lt;DATE(2020,1,1),BH16,-BH16))</f>
        <v>-</v>
      </c>
      <c r="BI180" s="52" t="str" cm="1">
        <f t="array" ref="BI180">IF(OR(BI16="",BI16="NO Q",BI16="-"),"-",INDEX(Shipping!$U$3:$V$88,_xlfn.XMATCH(BI$2,IF(Shipping!$D$3:$D$88="GC",Shipping!$A$3:$A$88),0),_xlfn.XMATCH($V$167,Shipping!$U$2:$V$2))/_xlfn.IFS($U$167=Shipping!$R102,Shipping!$R$95,$U$167=Shipping!$S$92,Shipping!$S105,$U$167=Shipping!$T$92,Shipping!$T105)+IF(BI16&lt;DATE(2020,1,1),BI16,-BI16))</f>
        <v>-</v>
      </c>
      <c r="BJ180" s="52" t="str" cm="1">
        <f t="array" ref="BJ180">IF(OR(BJ16="",BJ16="NO Q",BJ16="-"),"-",INDEX(Shipping!$U$3:$V$88,_xlfn.XMATCH(BJ$2,IF(Shipping!$D$3:$D$88="GC",Shipping!$A$3:$A$88),0),_xlfn.XMATCH($V$167,Shipping!$U$2:$V$2))/_xlfn.IFS($U$167=Shipping!$R102,Shipping!$R$95,$U$167=Shipping!$S$92,Shipping!$S105,$U$167=Shipping!$T$92,Shipping!$T105)+IF(BJ16&lt;DATE(2020,1,1),BJ16,-BJ16))</f>
        <v>-</v>
      </c>
      <c r="BK180" s="52" cm="1">
        <f t="array" ref="BK180">IF(OR(BK16="",BK16="NO Q",BK16="-"),"-",INDEX(Shipping!$U$3:$V$88,_xlfn.XMATCH(BK$2,IF(Shipping!$D$3:$D$88="GC",Shipping!$A$3:$A$88),0),_xlfn.XMATCH($V$167,Shipping!$U$2:$V$2))/_xlfn.IFS($U$167=Shipping!$R102,Shipping!$R$95,$U$167=Shipping!$S$92,Shipping!$S105,$U$167=Shipping!$T$92,Shipping!$T105)+IF(BK16&lt;DATE(2020,1,1),BK16,-BK16))</f>
        <v>0.85902730085942058</v>
      </c>
      <c r="BL180" s="52" t="str" cm="1">
        <f t="array" ref="BL180">IF(OR(BL16="",BL16="NO Q",BL16="-"),"-",INDEX(Shipping!$U$3:$V$88,_xlfn.XMATCH(BL$2,IF(Shipping!$D$3:$D$88="GC",Shipping!$A$3:$A$88),0),_xlfn.XMATCH($V$167,Shipping!$U$2:$V$2))/_xlfn.IFS($U$167=Shipping!$R102,Shipping!$R$95,$U$167=Shipping!$S$92,Shipping!$S105,$U$167=Shipping!$T$92,Shipping!$T105)+IF(BL16&lt;DATE(2020,1,1),BL16,-BL16))</f>
        <v>-</v>
      </c>
      <c r="BM180" s="52" t="str" cm="1">
        <f t="array" ref="BM180">IF(OR(BM16="",BM16="NO Q",BM16="-"),"-",INDEX(Shipping!$U$3:$V$88,_xlfn.XMATCH(BM$2,IF(Shipping!$D$3:$D$88="GC",Shipping!$A$3:$A$88),0),_xlfn.XMATCH($V$167,Shipping!$U$2:$V$2))/_xlfn.IFS($U$167=Shipping!$R102,Shipping!$R$95,$U$167=Shipping!$S$92,Shipping!$S105,$U$167=Shipping!$T$92,Shipping!$T105)+IF(BM16&lt;DATE(2020,1,1),BM16,-BM16))</f>
        <v>-</v>
      </c>
      <c r="BN180" s="52" t="str" cm="1">
        <f t="array" ref="BN180">IF(OR(BN16="",BN16="NO Q",BN16="-"),"-",INDEX(Shipping!$U$3:$V$88,_xlfn.XMATCH(BN$2,IF(Shipping!$D$3:$D$88="GC",Shipping!$A$3:$A$88),0),_xlfn.XMATCH($V$167,Shipping!$U$2:$V$2))/_xlfn.IFS($U$167=Shipping!$R102,Shipping!$R$95,$U$167=Shipping!$S$92,Shipping!$S105,$U$167=Shipping!$T$92,Shipping!$T105)+IF(BN16&lt;DATE(2020,1,1),BN16,-BN16))</f>
        <v>-</v>
      </c>
      <c r="BO180" s="52" cm="1">
        <f t="array" ref="BO180">IF(OR(BO16="",BO16="NO Q",BO16="-"),"-",INDEX(Shipping!$U$3:$V$88,_xlfn.XMATCH(BO$2,IF(Shipping!$D$3:$D$88="GC",Shipping!$A$3:$A$88),0),_xlfn.XMATCH($V$167,Shipping!$U$2:$V$2))/_xlfn.IFS($U$167=Shipping!$R102,Shipping!$R$95,$U$167=Shipping!$S$92,Shipping!$S105,$U$167=Shipping!$T$92,Shipping!$T105)+IF(BO16&lt;DATE(2020,1,1),BO16,-BO16))</f>
        <v>1.181735</v>
      </c>
      <c r="BP180" s="52" t="str" cm="1">
        <f t="array" ref="BP180">IF(OR(BP16="",BP16="NO Q",BP16="-"),"-",INDEX(Shipping!$U$3:$V$88,_xlfn.XMATCH(BP$2,IF(Shipping!$D$3:$D$88="GC",Shipping!$A$3:$A$88),0),_xlfn.XMATCH($V$167,Shipping!$U$2:$V$2))/_xlfn.IFS($U$167=Shipping!$R102,Shipping!$R$95,$U$167=Shipping!$S$92,Shipping!$S105,$U$167=Shipping!$T$92,Shipping!$T105)+IF(BP16&lt;DATE(2020,1,1),BP16,-BP16))</f>
        <v>-</v>
      </c>
      <c r="BQ180" s="52" t="str" cm="1">
        <f t="array" ref="BQ180">IF(OR(BQ16="",BQ16="NO Q",BQ16="-"),"-",INDEX(Shipping!$U$3:$V$88,_xlfn.XMATCH(BQ$2,IF(Shipping!$D$3:$D$88="GC",Shipping!$A$3:$A$88),0),_xlfn.XMATCH($V$167,Shipping!$U$2:$V$2))/_xlfn.IFS($U$167=Shipping!$R102,Shipping!$R$95,$U$167=Shipping!$S$92,Shipping!$S105,$U$167=Shipping!$T$92,Shipping!$T105)+IF(BQ16&lt;DATE(2020,1,1),BQ16,-BQ16))</f>
        <v>-</v>
      </c>
      <c r="BR180" s="52" t="str" cm="1">
        <f t="array" ref="BR180">IF(OR(BR16="",BR16="NO Q",BR16="-"),"-",INDEX(Shipping!$U$3:$V$88,_xlfn.XMATCH(BR$2,IF(Shipping!$D$3:$D$88="GC",Shipping!$A$3:$A$88),0),_xlfn.XMATCH($V$167,Shipping!$U$2:$V$2))/_xlfn.IFS($U$167=Shipping!$R102,Shipping!$R$95,$U$167=Shipping!$S$92,Shipping!$S105,$U$167=Shipping!$T$92,Shipping!$T105)+IF(BR16&lt;DATE(2020,1,1),BR16,-BR16))</f>
        <v>-</v>
      </c>
      <c r="BS180" s="52" t="str" cm="1">
        <f t="array" ref="BS180">IF(OR(BS16="",BS16="NO Q",BS16="-"),"-",INDEX(Shipping!$U$3:$V$88,_xlfn.XMATCH(BS$2,IF(Shipping!$D$3:$D$88="GC",Shipping!$A$3:$A$88),0),_xlfn.XMATCH($V$167,Shipping!$U$2:$V$2))/_xlfn.IFS($U$167=Shipping!$R102,Shipping!$R$95,$U$167=Shipping!$S$92,Shipping!$S105,$U$167=Shipping!$T$92,Shipping!$T105)+IF(BS16&lt;DATE(2020,1,1),BS16,-BS16))</f>
        <v>-</v>
      </c>
      <c r="BT180" s="52" t="str" cm="1">
        <f t="array" ref="BT180">IF(OR(BT16="",BT16="NO Q",BT16="-"),"-",INDEX(Shipping!$U$3:$V$88,_xlfn.XMATCH(BT$2,IF(Shipping!$D$3:$D$88="GC",Shipping!$A$3:$A$88),0),_xlfn.XMATCH($V$167,Shipping!$U$2:$V$2))/_xlfn.IFS($U$167=Shipping!$R102,Shipping!$R$95,$U$167=Shipping!$S$92,Shipping!$S105,$U$167=Shipping!$T$92,Shipping!$T105)+IF(BT16&lt;DATE(2020,1,1),BT16,-BT16))</f>
        <v>-</v>
      </c>
      <c r="BU180" s="52" t="str" cm="1">
        <f t="array" ref="BU180">IF(OR(BU16="",BU16="NO Q",BU16="-"),"-",INDEX(Shipping!$U$3:$V$88,_xlfn.XMATCH(BU$2,IF(Shipping!$D$3:$D$88="GC",Shipping!$A$3:$A$88),0),_xlfn.XMATCH($V$167,Shipping!$U$2:$V$2))/_xlfn.IFS($U$167=Shipping!$R102,Shipping!$R$95,$U$167=Shipping!$S$92,Shipping!$S105,$U$167=Shipping!$T$92,Shipping!$T105)+IF(BU16&lt;DATE(2020,1,1),BU16,-BU16))</f>
        <v>-</v>
      </c>
      <c r="BV180" s="52" t="str" cm="1">
        <f t="array" ref="BV180">IF(OR(BV16="",BV16="NO Q",BV16="-"),"-",INDEX(Shipping!$U$3:$V$88,_xlfn.XMATCH(BV$2,IF(Shipping!$D$3:$D$88="GC",Shipping!$A$3:$A$88),0),_xlfn.XMATCH($V$167,Shipping!$U$2:$V$2))/_xlfn.IFS($U$167=Shipping!$R102,Shipping!$R$95,$U$167=Shipping!$S$92,Shipping!$S105,$U$167=Shipping!$T$92,Shipping!$T105)+IF(BV16&lt;DATE(2020,1,1),BV16,-BV16))</f>
        <v>-</v>
      </c>
      <c r="BW180" s="52" t="str" cm="1">
        <f t="array" ref="BW180">IF(OR(BW16="",BW16="NO Q",BW16="-"),"-",INDEX(Shipping!$U$3:$V$88,_xlfn.XMATCH(BW$2,IF(Shipping!$D$3:$D$88="GC",Shipping!$A$3:$A$88),0),_xlfn.XMATCH($V$167,Shipping!$U$2:$V$2))/_xlfn.IFS($U$167=Shipping!$R102,Shipping!$R$95,$U$167=Shipping!$S$92,Shipping!$S105,$U$167=Shipping!$T$92,Shipping!$T105)+IF(BW16&lt;DATE(2020,1,1),BW16,-BW16))</f>
        <v>-</v>
      </c>
      <c r="BX180" s="52" t="str" cm="1">
        <f t="array" ref="BX180">IF(OR(BX16="",BX16="NO Q",BX16="-"),"-",INDEX(Shipping!$U$3:$V$88,_xlfn.XMATCH(BX$2,IF(Shipping!$D$3:$D$88="GC",Shipping!$A$3:$A$88),0),_xlfn.XMATCH($V$167,Shipping!$U$2:$V$2))/_xlfn.IFS($U$167=Shipping!$R102,Shipping!$R$95,$U$167=Shipping!$S$92,Shipping!$S105,$U$167=Shipping!$T$92,Shipping!$T105)+IF(BX16&lt;DATE(2020,1,1),BX16,-BX16))</f>
        <v>-</v>
      </c>
      <c r="BY180" s="52" t="str" cm="1">
        <f t="array" ref="BY180">IF(OR(BY16="",BY16="NO Q",BY16="-"),"-",INDEX(Shipping!$U$3:$V$88,_xlfn.XMATCH(BY$2,IF(Shipping!$D$3:$D$88="GC",Shipping!$A$3:$A$88),0),_xlfn.XMATCH($V$167,Shipping!$U$2:$V$2))/_xlfn.IFS($U$167=Shipping!$R102,Shipping!$R$95,$U$167=Shipping!$S$92,Shipping!$S105,$U$167=Shipping!$T$92,Shipping!$T105)+IF(BY16&lt;DATE(2020,1,1),BY16,-BY16))</f>
        <v>-</v>
      </c>
      <c r="BZ180" s="52" t="str" cm="1">
        <f t="array" ref="BZ180">IF(OR(BZ16="",BZ16="NO Q",BZ16="-"),"-",INDEX(Shipping!$U$3:$V$88,_xlfn.XMATCH(BZ$2,IF(Shipping!$D$3:$D$88="GC",Shipping!$A$3:$A$88),0),_xlfn.XMATCH($V$167,Shipping!$U$2:$V$2))/_xlfn.IFS($U$167=Shipping!$R102,Shipping!$R$95,$U$167=Shipping!$S$92,Shipping!$S105,$U$167=Shipping!$T$92,Shipping!$T105)+IF(BZ16&lt;DATE(2020,1,1),BZ16,-BZ16))</f>
        <v>-</v>
      </c>
      <c r="CA180" s="52" t="str" cm="1">
        <f t="array" ref="CA180">IF(OR(CA16="",CA16="NO Q",CA16="-"),"-",INDEX(Shipping!$U$3:$V$88,_xlfn.XMATCH(CA$2,IF(Shipping!$D$3:$D$88="GC",Shipping!$A$3:$A$88),0),_xlfn.XMATCH($V$167,Shipping!$U$2:$V$2))/_xlfn.IFS($U$167=Shipping!$R102,Shipping!$R$95,$U$167=Shipping!$S$92,Shipping!$S105,$U$167=Shipping!$T$92,Shipping!$T105)+IF(CA16&lt;DATE(2020,1,1),CA16,-CA16))</f>
        <v>-</v>
      </c>
      <c r="CB180" s="52" t="str" cm="1">
        <f t="array" ref="CB180">IF(OR(CB16="",CB16="NO Q",CB16="-"),"-",INDEX(Shipping!$U$3:$V$88,_xlfn.XMATCH(CB$2,IF(Shipping!$D$3:$D$88="GC",Shipping!$A$3:$A$88),0),_xlfn.XMATCH($V$167,Shipping!$U$2:$V$2))/_xlfn.IFS($U$167=Shipping!$R102,Shipping!$R$95,$U$167=Shipping!$S$92,Shipping!$S105,$U$167=Shipping!$T$92,Shipping!$T105)+IF(CB16&lt;DATE(2020,1,1),CB16,-CB16))</f>
        <v>-</v>
      </c>
      <c r="CC180" s="52" t="str" cm="1">
        <f t="array" ref="CC180">IF(OR(CC16="",CC16="NO Q",CC16="-"),"-",INDEX(Shipping!$U$3:$V$88,_xlfn.XMATCH(CC$2,IF(Shipping!$D$3:$D$88="GC",Shipping!$A$3:$A$88),0),_xlfn.XMATCH($V$167,Shipping!$U$2:$V$2))/_xlfn.IFS($U$167=Shipping!$R102,Shipping!$R$95,$U$167=Shipping!$S$92,Shipping!$S105,$U$167=Shipping!$T$92,Shipping!$T105)+IF(CC16&lt;DATE(2020,1,1),CC16,-CC16))</f>
        <v>-</v>
      </c>
      <c r="CD180" s="52" t="str" cm="1">
        <f t="array" ref="CD180">IF(OR(CD16="",CD16="NO Q",CD16="-"),"-",INDEX(Shipping!$U$3:$V$88,_xlfn.XMATCH(CD$2,IF(Shipping!$D$3:$D$88="GC",Shipping!$A$3:$A$88),0),_xlfn.XMATCH($V$167,Shipping!$U$2:$V$2))/_xlfn.IFS($U$167=Shipping!$R102,Shipping!$R$95,$U$167=Shipping!$S$92,Shipping!$S105,$U$167=Shipping!$T$92,Shipping!$T105)+IF(CD16&lt;DATE(2020,1,1),CD16,-CD16))</f>
        <v>-</v>
      </c>
      <c r="CE180" s="52" t="str" cm="1">
        <f t="array" ref="CE180">IF(OR(CE16="",CE16="NO Q",CE16="-"),"-",INDEX(Shipping!$U$3:$V$88,_xlfn.XMATCH(CE$2,IF(Shipping!$D$3:$D$88="GC",Shipping!$A$3:$A$88),0),_xlfn.XMATCH($V$167,Shipping!$U$2:$V$2))/_xlfn.IFS($U$167=Shipping!$R102,Shipping!$R$95,$U$167=Shipping!$S$92,Shipping!$S105,$U$167=Shipping!$T$92,Shipping!$T105)+IF(CE16&lt;DATE(2020,1,1),CE16,-CE16))</f>
        <v>-</v>
      </c>
      <c r="CF180" s="52" t="str" cm="1">
        <f t="array" ref="CF180">IF(OR(CF16="",CF16="NO Q",CF16="-"),"-",INDEX(Shipping!$U$3:$V$88,_xlfn.XMATCH(CF$2,IF(Shipping!$D$3:$D$88="GC",Shipping!$A$3:$A$88),0),_xlfn.XMATCH($V$167,Shipping!$U$2:$V$2))/_xlfn.IFS($U$167=Shipping!$R102,Shipping!$R$95,$U$167=Shipping!$S$92,Shipping!$S105,$U$167=Shipping!$T$92,Shipping!$T105)+IF(CF16&lt;DATE(2020,1,1),CF16,-CF16))</f>
        <v>-</v>
      </c>
      <c r="CG180" s="52" t="str" cm="1">
        <f t="array" ref="CG180">IF(OR(CG16="",CG16="NO Q",CG16="-"),"-",INDEX(Shipping!$U$3:$V$88,_xlfn.XMATCH(CG$2,IF(Shipping!$D$3:$D$88="GC",Shipping!$A$3:$A$88),0),_xlfn.XMATCH($V$167,Shipping!$U$2:$V$2))/_xlfn.IFS($U$167=Shipping!$R102,Shipping!$R$95,$U$167=Shipping!$S$92,Shipping!$S105,$U$167=Shipping!$T$92,Shipping!$T105)+IF(CG16&lt;DATE(2020,1,1),CG16,-CG16))</f>
        <v>-</v>
      </c>
      <c r="CH180" s="52" t="str" cm="1">
        <f t="array" ref="CH180">IF(OR(CH16="",CH16="NO Q",CH16="-"),"-",INDEX(Shipping!$U$3:$V$88,_xlfn.XMATCH(CH$2,IF(Shipping!$D$3:$D$88="GC",Shipping!$A$3:$A$88),0),_xlfn.XMATCH($V$167,Shipping!$U$2:$V$2))/_xlfn.IFS($U$167=Shipping!$R102,Shipping!$R$95,$U$167=Shipping!$S$92,Shipping!$S105,$U$167=Shipping!$T$92,Shipping!$T105)+IF(CH16&lt;DATE(2020,1,1),CH16,-CH16))</f>
        <v>-</v>
      </c>
      <c r="CI180" s="52" t="str" cm="1">
        <f t="array" ref="CI180">IF(OR(CI16="",CI16="NO Q",CI16="-"),"-",INDEX(Shipping!$U$3:$V$88,_xlfn.XMATCH(CI$2,IF(Shipping!$D$3:$D$88="GC",Shipping!$A$3:$A$88),0),_xlfn.XMATCH($V$167,Shipping!$U$2:$V$2))/_xlfn.IFS($U$167=Shipping!$R102,Shipping!$R$95,$U$167=Shipping!$S$92,Shipping!$S105,$U$167=Shipping!$T$92,Shipping!$T105)+IF(CI16&lt;DATE(2020,1,1),CI16,-CI16))</f>
        <v>-</v>
      </c>
      <c r="CJ180" s="52" t="str" cm="1">
        <f t="array" ref="CJ180">IF(OR(CJ16="",CJ16="NO Q",CJ16="-"),"-",INDEX(Shipping!$U$3:$V$88,_xlfn.XMATCH(CJ$2,IF(Shipping!$D$3:$D$88="GC",Shipping!$A$3:$A$88),0),_xlfn.XMATCH($V$167,Shipping!$U$2:$V$2))/_xlfn.IFS($U$167=Shipping!$R102,Shipping!$R$95,$U$167=Shipping!$S$92,Shipping!$S105,$U$167=Shipping!$T$92,Shipping!$T105)+IF(CJ16&lt;DATE(2020,1,1),CJ16,-CJ16))</f>
        <v>-</v>
      </c>
      <c r="CK180" s="52" t="str" cm="1">
        <f t="array" ref="CK180">IF(OR(CK16="",CK16="NO Q",CK16="-"),"-",INDEX(Shipping!$U$3:$V$88,_xlfn.XMATCH(CK$2,IF(Shipping!$D$3:$D$88="GC",Shipping!$A$3:$A$88),0),_xlfn.XMATCH($V$167,Shipping!$U$2:$V$2))/_xlfn.IFS($U$167=Shipping!$R102,Shipping!$R$95,$U$167=Shipping!$S$92,Shipping!$S105,$U$167=Shipping!$T$92,Shipping!$T105)+IF(CK16&lt;DATE(2020,1,1),CK16,-CK16))</f>
        <v>-</v>
      </c>
      <c r="CL180" s="52" t="str" cm="1">
        <f t="array" ref="CL180">IF(OR(CL16="",CL16="NO Q",CL16="-"),"-",INDEX(Shipping!$U$3:$V$88,_xlfn.XMATCH(CL$2,IF(Shipping!$D$3:$D$88="GC",Shipping!$A$3:$A$88),0),_xlfn.XMATCH($V$167,Shipping!$U$2:$V$2))/_xlfn.IFS($U$167=Shipping!$R102,Shipping!$R$95,$U$167=Shipping!$S$92,Shipping!$S105,$U$167=Shipping!$T$92,Shipping!$T105)+IF(CL16&lt;DATE(2020,1,1),CL16,-CL16))</f>
        <v>-</v>
      </c>
      <c r="CM180" s="52" t="str" cm="1">
        <f t="array" ref="CM180">IF(OR(CM16="",CM16="NO Q",CM16="-"),"-",INDEX(Shipping!$U$3:$V$88,_xlfn.XMATCH(CM$2,IF(Shipping!$D$3:$D$88="GC",Shipping!$A$3:$A$88),0),_xlfn.XMATCH($V$167,Shipping!$U$2:$V$2))/_xlfn.IFS($U$167=Shipping!$R102,Shipping!$R$95,$U$167=Shipping!$S$92,Shipping!$S105,$U$167=Shipping!$T$92,Shipping!$T105)+IF(CM16&lt;DATE(2020,1,1),CM16,-CM16))</f>
        <v>-</v>
      </c>
    </row>
    <row r="181" spans="2:91">
      <c r="B181" s="47" t="s">
        <v>287</v>
      </c>
      <c r="C181" s="1" t="str" cm="1">
        <f t="array" ref="C181">INDEX(W$2:CM$2,1,_xlfn.XMATCH(D181,$W181:$CM181))</f>
        <v>CREATIVE LIQUID COATINGS (2cav)</v>
      </c>
      <c r="D181" s="81">
        <f t="shared" si="139"/>
        <v>5.0172347877770784</v>
      </c>
      <c r="W181" s="52" t="str" cm="1">
        <f t="array" ref="W181">IF(OR(W17="",W17="NO Q",W17="-"),"-",INDEX(Shipping!$U$3:$V$88,_xlfn.XMATCH(W$2,IF(Shipping!$D$3:$D$88="GC",Shipping!$A$3:$A$88),0),_xlfn.XMATCH($V$167,Shipping!$U$2:$V$2))/_xlfn.IFS($U$167=Shipping!$R103,Shipping!$R$95,$U$167=Shipping!$S$92,Shipping!$S106,$U$167=Shipping!$T$92,Shipping!$T106)+IF(W17&lt;DATE(2020,1,1),W17,-W17))</f>
        <v>-</v>
      </c>
      <c r="X181" s="52" t="str" cm="1">
        <f t="array" ref="X181">IF(OR(X17="",X17="NO Q",X17="-"),"-",INDEX(Shipping!$U$3:$V$88,_xlfn.XMATCH(X$2,IF(Shipping!$D$3:$D$88="GC",Shipping!$A$3:$A$88),0),_xlfn.XMATCH($V$167,Shipping!$U$2:$V$2))/_xlfn.IFS($U$167=Shipping!$R103,Shipping!$R$95,$U$167=Shipping!$S$92,Shipping!$S106,$U$167=Shipping!$T$92,Shipping!$T106)+IF(X17&lt;DATE(2020,1,1),X17,-X17))</f>
        <v>-</v>
      </c>
      <c r="Y181" s="52" t="str" cm="1">
        <f t="array" ref="Y181">IF(OR(Y17="",Y17="NO Q",Y17="-"),"-",INDEX(Shipping!$U$3:$V$88,_xlfn.XMATCH(Y$2,IF(Shipping!$D$3:$D$88="GC",Shipping!$A$3:$A$88),0),_xlfn.XMATCH($V$167,Shipping!$U$2:$V$2))/_xlfn.IFS($U$167=Shipping!$R103,Shipping!$R$95,$U$167=Shipping!$S$92,Shipping!$S106,$U$167=Shipping!$T$92,Shipping!$T106)+IF(Y17&lt;DATE(2020,1,1),Y17,-Y17))</f>
        <v>-</v>
      </c>
      <c r="Z181" s="52" t="str" cm="1">
        <f t="array" ref="Z181">IF(OR(Z17="",Z17="NO Q",Z17="-"),"-",INDEX(Shipping!$U$3:$V$88,_xlfn.XMATCH(Z$2,IF(Shipping!$D$3:$D$88="GC",Shipping!$A$3:$A$88),0),_xlfn.XMATCH($V$167,Shipping!$U$2:$V$2))/_xlfn.IFS($U$167=Shipping!$R103,Shipping!$R$95,$U$167=Shipping!$S$92,Shipping!$S106,$U$167=Shipping!$T$92,Shipping!$T106)+IF(Z17&lt;DATE(2020,1,1),Z17,-Z17))</f>
        <v>-</v>
      </c>
      <c r="AA181" s="52" t="str" cm="1">
        <f t="array" ref="AA181">IF(OR(AA17="",AA17="NO Q",AA17="-"),"-",INDEX(Shipping!$U$3:$V$88,_xlfn.XMATCH(AA$2,IF(Shipping!$D$3:$D$88="GC",Shipping!$A$3:$A$88),0),_xlfn.XMATCH($V$167,Shipping!$U$2:$V$2))/_xlfn.IFS($U$167=Shipping!$R103,Shipping!$R$95,$U$167=Shipping!$S$92,Shipping!$S106,$U$167=Shipping!$T$92,Shipping!$T106)+IF(AA17&lt;DATE(2020,1,1),AA17,-AA17))</f>
        <v>-</v>
      </c>
      <c r="AB181" s="52" t="str" cm="1">
        <f t="array" ref="AB181">IF(OR(AB17="",AB17="NO Q",AB17="-"),"-",INDEX(Shipping!$U$3:$V$88,_xlfn.XMATCH(AB$2,IF(Shipping!$D$3:$D$88="GC",Shipping!$A$3:$A$88),0),_xlfn.XMATCH($V$167,Shipping!$U$2:$V$2))/_xlfn.IFS($U$167=Shipping!$R103,Shipping!$R$95,$U$167=Shipping!$S$92,Shipping!$S106,$U$167=Shipping!$T$92,Shipping!$T106)+IF(AB17&lt;DATE(2020,1,1),AB17,-AB17))</f>
        <v>-</v>
      </c>
      <c r="AC181" s="52" t="str" cm="1">
        <f t="array" ref="AC181">IF(OR(AC17="",AC17="NO Q",AC17="-"),"-",INDEX(Shipping!$U$3:$V$88,_xlfn.XMATCH(AC$2,IF(Shipping!$D$3:$D$88="GC",Shipping!$A$3:$A$88),0),_xlfn.XMATCH($V$167,Shipping!$U$2:$V$2))/_xlfn.IFS($U$167=Shipping!$R103,Shipping!$R$95,$U$167=Shipping!$S$92,Shipping!$S106,$U$167=Shipping!$T$92,Shipping!$T106)+IF(AC17&lt;DATE(2020,1,1),AC17,-AC17))</f>
        <v>-</v>
      </c>
      <c r="AD181" s="52" cm="1">
        <f t="array" ref="AD181">IF(OR(AD17="",AD17="NO Q",AD17="-"),"-",INDEX(Shipping!$U$3:$V$88,_xlfn.XMATCH(AD$2,IF(Shipping!$D$3:$D$88="GC",Shipping!$A$3:$A$88),0),_xlfn.XMATCH($V$167,Shipping!$U$2:$V$2))/_xlfn.IFS($U$167=Shipping!$R103,Shipping!$R$95,$U$167=Shipping!$S$92,Shipping!$S106,$U$167=Shipping!$T$92,Shipping!$T106)+IF(AD17&lt;DATE(2020,1,1),AD17,-AD17))</f>
        <v>5.0172347877770784</v>
      </c>
      <c r="AE181" s="52" cm="1">
        <f t="array" ref="AE181">IF(OR(AE17="",AE17="NO Q",AE17="-"),"-",INDEX(Shipping!$U$3:$V$88,_xlfn.XMATCH(AE$2,IF(Shipping!$D$3:$D$88="GC",Shipping!$A$3:$A$88),0),_xlfn.XMATCH($V$167,Shipping!$U$2:$V$2))/_xlfn.IFS($U$167=Shipping!$R103,Shipping!$R$95,$U$167=Shipping!$S$92,Shipping!$S106,$U$167=Shipping!$T$92,Shipping!$T106)+IF(AE17&lt;DATE(2020,1,1),AE17,-AE17))</f>
        <v>5.2254225655548563</v>
      </c>
      <c r="AF181" s="52" cm="1">
        <f t="array" ref="AF181">IF(OR(AF17="",AF17="NO Q",AF17="-"),"-",INDEX(Shipping!$U$3:$V$88,_xlfn.XMATCH(AF$2,IF(Shipping!$D$3:$D$88="GC",Shipping!$A$3:$A$88),0),_xlfn.XMATCH($V$167,Shipping!$U$2:$V$2))/_xlfn.IFS($U$167=Shipping!$R103,Shipping!$R$95,$U$167=Shipping!$S$92,Shipping!$S106,$U$167=Shipping!$T$92,Shipping!$T106)+IF(AF17&lt;DATE(2020,1,1),AF17,-AF17))</f>
        <v>-44032.437830687828</v>
      </c>
      <c r="AG181" s="52" cm="1">
        <f t="array" ref="AG181">IF(OR(AG17="",AG17="NO Q",AG17="-"),"-",INDEX(Shipping!$U$3:$V$88,_xlfn.XMATCH(AG$2,IF(Shipping!$D$3:$D$88="GC",Shipping!$A$3:$A$88),0),_xlfn.XMATCH($V$167,Shipping!$U$2:$V$2))/_xlfn.IFS($U$167=Shipping!$R103,Shipping!$R$95,$U$167=Shipping!$S$92,Shipping!$S106,$U$167=Shipping!$T$92,Shipping!$T106)+IF(AG17&lt;DATE(2020,1,1),AG17,-AG17))</f>
        <v>-44032.437830687828</v>
      </c>
      <c r="AH181" s="52" t="str" cm="1">
        <f t="array" ref="AH181">IF(OR(AH17="",AH17="NO Q",AH17="-"),"-",INDEX(Shipping!$U$3:$V$88,_xlfn.XMATCH(AH$2,IF(Shipping!$D$3:$D$88="GC",Shipping!$A$3:$A$88),0),_xlfn.XMATCH($V$167,Shipping!$U$2:$V$2))/_xlfn.IFS($U$167=Shipping!$R103,Shipping!$R$95,$U$167=Shipping!$S$92,Shipping!$S106,$U$167=Shipping!$T$92,Shipping!$T106)+IF(AH17&lt;DATE(2020,1,1),AH17,-AH17))</f>
        <v>-</v>
      </c>
      <c r="AI181" s="52" t="str" cm="1">
        <f t="array" ref="AI181">IF(OR(AI17="",AI17="NO Q",AI17="-"),"-",INDEX(Shipping!$U$3:$V$88,_xlfn.XMATCH(AI$2,IF(Shipping!$D$3:$D$88="GC",Shipping!$A$3:$A$88),0),_xlfn.XMATCH($V$167,Shipping!$U$2:$V$2))/_xlfn.IFS($U$167=Shipping!$R103,Shipping!$R$95,$U$167=Shipping!$S$92,Shipping!$S106,$U$167=Shipping!$T$92,Shipping!$T106)+IF(AI17&lt;DATE(2020,1,1),AI17,-AI17))</f>
        <v>-</v>
      </c>
      <c r="AJ181" s="52" t="str" cm="1">
        <f t="array" ref="AJ181">IF(OR(AJ17="",AJ17="NO Q",AJ17="-"),"-",INDEX(Shipping!$U$3:$V$88,_xlfn.XMATCH(AJ$2,IF(Shipping!$D$3:$D$88="GC",Shipping!$A$3:$A$88),0),_xlfn.XMATCH($V$167,Shipping!$U$2:$V$2))/_xlfn.IFS($U$167=Shipping!$R103,Shipping!$R$95,$U$167=Shipping!$S$92,Shipping!$S106,$U$167=Shipping!$T$92,Shipping!$T106)+IF(AJ17&lt;DATE(2020,1,1),AJ17,-AJ17))</f>
        <v>-</v>
      </c>
      <c r="AK181" s="52" t="str" cm="1">
        <f t="array" ref="AK181">IF(OR(AK17="",AK17="NO Q",AK17="-"),"-",INDEX(Shipping!$U$3:$V$88,_xlfn.XMATCH(AK$2,IF(Shipping!$D$3:$D$88="GC",Shipping!$A$3:$A$88),0),_xlfn.XMATCH($V$167,Shipping!$U$2:$V$2))/_xlfn.IFS($U$167=Shipping!$R103,Shipping!$R$95,$U$167=Shipping!$S$92,Shipping!$S106,$U$167=Shipping!$T$92,Shipping!$T106)+IF(AK17&lt;DATE(2020,1,1),AK17,-AK17))</f>
        <v>-</v>
      </c>
      <c r="AL181" s="52" t="str" cm="1">
        <f t="array" ref="AL181">IF(OR(AL17="",AL17="NO Q",AL17="-"),"-",INDEX(Shipping!$U$3:$V$88,_xlfn.XMATCH(AL$2,IF(Shipping!$D$3:$D$88="GC",Shipping!$A$3:$A$88),0),_xlfn.XMATCH($V$167,Shipping!$U$2:$V$2))/_xlfn.IFS($U$167=Shipping!$R103,Shipping!$R$95,$U$167=Shipping!$S$92,Shipping!$S106,$U$167=Shipping!$T$92,Shipping!$T106)+IF(AL17&lt;DATE(2020,1,1),AL17,-AL17))</f>
        <v>-</v>
      </c>
      <c r="AM181" s="52" cm="1">
        <f t="array" ref="AM181">IF(OR(AM17="",AM17="NO Q",AM17="-"),"-",INDEX(Shipping!$U$3:$V$88,_xlfn.XMATCH(AM$2,IF(Shipping!$D$3:$D$88="GC",Shipping!$A$3:$A$88),0),_xlfn.XMATCH($V$167,Shipping!$U$2:$V$2))/_xlfn.IFS($U$167=Shipping!$R103,Shipping!$R$95,$U$167=Shipping!$S$92,Shipping!$S106,$U$167=Shipping!$T$92,Shipping!$T106)+IF(AM17&lt;DATE(2020,1,1),AM17,-AM17))</f>
        <v>5.1097211269940104</v>
      </c>
      <c r="AN181" s="52" t="str" cm="1">
        <f t="array" ref="AN181">IF(OR(AN17="",AN17="NO Q",AN17="-"),"-",INDEX(Shipping!$U$3:$V$88,_xlfn.XMATCH(AN$2,IF(Shipping!$D$3:$D$88="GC",Shipping!$A$3:$A$88),0),_xlfn.XMATCH($V$167,Shipping!$U$2:$V$2))/_xlfn.IFS($U$167=Shipping!$R103,Shipping!$R$95,$U$167=Shipping!$S$92,Shipping!$S106,$U$167=Shipping!$T$92,Shipping!$T106)+IF(AN17&lt;DATE(2020,1,1),AN17,-AN17))</f>
        <v>-</v>
      </c>
      <c r="AO181" s="52" t="str" cm="1">
        <f t="array" ref="AO181">IF(OR(AO17="",AO17="NO Q",AO17="-"),"-",INDEX(Shipping!$U$3:$V$88,_xlfn.XMATCH(AO$2,IF(Shipping!$D$3:$D$88="GC",Shipping!$A$3:$A$88),0),_xlfn.XMATCH($V$167,Shipping!$U$2:$V$2))/_xlfn.IFS($U$167=Shipping!$R103,Shipping!$R$95,$U$167=Shipping!$S$92,Shipping!$S106,$U$167=Shipping!$T$92,Shipping!$T106)+IF(AO17&lt;DATE(2020,1,1),AO17,-AO17))</f>
        <v>-</v>
      </c>
      <c r="AP181" s="52" t="str" cm="1">
        <f t="array" ref="AP181">IF(OR(AP17="",AP17="NO Q",AP17="-"),"-",INDEX(Shipping!$U$3:$V$88,_xlfn.XMATCH(AP$2,IF(Shipping!$D$3:$D$88="GC",Shipping!$A$3:$A$88),0),_xlfn.XMATCH($V$167,Shipping!$U$2:$V$2))/_xlfn.IFS($U$167=Shipping!$R103,Shipping!$R$95,$U$167=Shipping!$S$92,Shipping!$S106,$U$167=Shipping!$T$92,Shipping!$T106)+IF(AP17&lt;DATE(2020,1,1),AP17,-AP17))</f>
        <v>-</v>
      </c>
      <c r="AQ181" s="52" t="str" cm="1">
        <f t="array" ref="AQ181">IF(OR(AQ17="",AQ17="NO Q",AQ17="-"),"-",INDEX(Shipping!$U$3:$V$88,_xlfn.XMATCH(AQ$2,IF(Shipping!$D$3:$D$88="GC",Shipping!$A$3:$A$88),0),_xlfn.XMATCH($V$167,Shipping!$U$2:$V$2))/_xlfn.IFS($U$167=Shipping!$R103,Shipping!$R$95,$U$167=Shipping!$S$92,Shipping!$S106,$U$167=Shipping!$T$92,Shipping!$T106)+IF(AQ17&lt;DATE(2020,1,1),AQ17,-AQ17))</f>
        <v>-</v>
      </c>
      <c r="AR181" s="52" t="str" cm="1">
        <f t="array" ref="AR181">IF(OR(AR17="",AR17="NO Q",AR17="-"),"-",INDEX(Shipping!$U$3:$V$88,_xlfn.XMATCH(AR$2,IF(Shipping!$D$3:$D$88="GC",Shipping!$A$3:$A$88),0),_xlfn.XMATCH($V$167,Shipping!$U$2:$V$2))/_xlfn.IFS($U$167=Shipping!$R103,Shipping!$R$95,$U$167=Shipping!$S$92,Shipping!$S106,$U$167=Shipping!$T$92,Shipping!$T106)+IF(AR17&lt;DATE(2020,1,1),AR17,-AR17))</f>
        <v>-</v>
      </c>
      <c r="AS181" s="52" t="str" cm="1">
        <f t="array" ref="AS181">IF(OR(AS17="",AS17="NO Q",AS17="-"),"-",INDEX(Shipping!$U$3:$V$88,_xlfn.XMATCH(AS$2,IF(Shipping!$D$3:$D$88="GC",Shipping!$A$3:$A$88),0),_xlfn.XMATCH($V$167,Shipping!$U$2:$V$2))/_xlfn.IFS($U$167=Shipping!$R103,Shipping!$R$95,$U$167=Shipping!$S$92,Shipping!$S106,$U$167=Shipping!$T$92,Shipping!$T106)+IF(AS17&lt;DATE(2020,1,1),AS17,-AS17))</f>
        <v>-</v>
      </c>
      <c r="AT181" s="52" t="str" cm="1">
        <f t="array" ref="AT181">IF(OR(AT17="",AT17="NO Q",AT17="-"),"-",INDEX(Shipping!$U$3:$V$88,_xlfn.XMATCH(AT$2,IF(Shipping!$D$3:$D$88="GC",Shipping!$A$3:$A$88),0),_xlfn.XMATCH($V$167,Shipping!$U$2:$V$2))/_xlfn.IFS($U$167=Shipping!$R103,Shipping!$R$95,$U$167=Shipping!$S$92,Shipping!$S106,$U$167=Shipping!$T$92,Shipping!$T106)+IF(AT17&lt;DATE(2020,1,1),AT17,-AT17))</f>
        <v>-</v>
      </c>
      <c r="AU181" s="52" t="str" cm="1">
        <f t="array" ref="AU181">IF(OR(AU17="",AU17="NO Q",AU17="-"),"-",INDEX(Shipping!$U$3:$V$88,_xlfn.XMATCH(AU$2,IF(Shipping!$D$3:$D$88="GC",Shipping!$A$3:$A$88),0),_xlfn.XMATCH($V$167,Shipping!$U$2:$V$2))/_xlfn.IFS($U$167=Shipping!$R103,Shipping!$R$95,$U$167=Shipping!$S$92,Shipping!$S106,$U$167=Shipping!$T$92,Shipping!$T106)+IF(AU17&lt;DATE(2020,1,1),AU17,-AU17))</f>
        <v>-</v>
      </c>
      <c r="AV181" s="52" t="str" cm="1">
        <f t="array" ref="AV181">IF(OR(AV17="",AV17="NO Q",AV17="-"),"-",INDEX(Shipping!$U$3:$V$88,_xlfn.XMATCH(AV$2,IF(Shipping!$D$3:$D$88="GC",Shipping!$A$3:$A$88),0),_xlfn.XMATCH($V$167,Shipping!$U$2:$V$2))/_xlfn.IFS($U$167=Shipping!$R103,Shipping!$R$95,$U$167=Shipping!$S$92,Shipping!$S106,$U$167=Shipping!$T$92,Shipping!$T106)+IF(AV17&lt;DATE(2020,1,1),AV17,-AV17))</f>
        <v>-</v>
      </c>
      <c r="AW181" s="52" t="str" cm="1">
        <f t="array" ref="AW181">IF(OR(AW17="",AW17="NO Q",AW17="-"),"-",INDEX(Shipping!$U$3:$V$88,_xlfn.XMATCH(AW$2,IF(Shipping!$D$3:$D$88="GC",Shipping!$A$3:$A$88),0),_xlfn.XMATCH($V$167,Shipping!$U$2:$V$2))/_xlfn.IFS($U$167=Shipping!$R103,Shipping!$R$95,$U$167=Shipping!$S$92,Shipping!$S106,$U$167=Shipping!$T$92,Shipping!$T106)+IF(AW17&lt;DATE(2020,1,1),AW17,-AW17))</f>
        <v>-</v>
      </c>
      <c r="AX181" s="52" t="str" cm="1">
        <f t="array" ref="AX181">IF(OR(AX17="",AX17="NO Q",AX17="-"),"-",INDEX(Shipping!$U$3:$V$88,_xlfn.XMATCH(AX$2,IF(Shipping!$D$3:$D$88="GC",Shipping!$A$3:$A$88),0),_xlfn.XMATCH($V$167,Shipping!$U$2:$V$2))/_xlfn.IFS($U$167=Shipping!$R103,Shipping!$R$95,$U$167=Shipping!$S$92,Shipping!$S106,$U$167=Shipping!$T$92,Shipping!$T106)+IF(AX17&lt;DATE(2020,1,1),AX17,-AX17))</f>
        <v>-</v>
      </c>
      <c r="AY181" s="52" t="str" cm="1">
        <f t="array" ref="AY181">IF(OR(AY17="",AY17="NO Q",AY17="-"),"-",INDEX(Shipping!$U$3:$V$88,_xlfn.XMATCH(AY$2,IF(Shipping!$D$3:$D$88="GC",Shipping!$A$3:$A$88),0),_xlfn.XMATCH($V$167,Shipping!$U$2:$V$2))/_xlfn.IFS($U$167=Shipping!$R103,Shipping!$R$95,$U$167=Shipping!$S$92,Shipping!$S106,$U$167=Shipping!$T$92,Shipping!$T106)+IF(AY17&lt;DATE(2020,1,1),AY17,-AY17))</f>
        <v>-</v>
      </c>
      <c r="AZ181" s="52" t="str" cm="1">
        <f t="array" ref="AZ181">IF(OR(AZ17="",AZ17="NO Q",AZ17="-"),"-",INDEX(Shipping!$U$3:$V$88,_xlfn.XMATCH(AZ$2,IF(Shipping!$D$3:$D$88="GC",Shipping!$A$3:$A$88),0),_xlfn.XMATCH($V$167,Shipping!$U$2:$V$2))/_xlfn.IFS($U$167=Shipping!$R103,Shipping!$R$95,$U$167=Shipping!$S$92,Shipping!$S106,$U$167=Shipping!$T$92,Shipping!$T106)+IF(AZ17&lt;DATE(2020,1,1),AZ17,-AZ17))</f>
        <v>-</v>
      </c>
      <c r="BA181" s="52" t="str" cm="1">
        <f t="array" ref="BA181">IF(OR(BA17="",BA17="NO Q",BA17="-"),"-",INDEX(Shipping!$U$3:$V$88,_xlfn.XMATCH(BA$2,IF(Shipping!$D$3:$D$88="GC",Shipping!$A$3:$A$88),0),_xlfn.XMATCH($V$167,Shipping!$U$2:$V$2))/_xlfn.IFS($U$167=Shipping!$R103,Shipping!$R$95,$U$167=Shipping!$S$92,Shipping!$S106,$U$167=Shipping!$T$92,Shipping!$T106)+IF(BA17&lt;DATE(2020,1,1),BA17,-BA17))</f>
        <v>-</v>
      </c>
      <c r="BB181" s="52" t="str" cm="1">
        <f t="array" ref="BB181">IF(OR(BB17="",BB17="NO Q",BB17="-"),"-",INDEX(Shipping!$U$3:$V$88,_xlfn.XMATCH(BB$2,IF(Shipping!$D$3:$D$88="GC",Shipping!$A$3:$A$88),0),_xlfn.XMATCH($V$167,Shipping!$U$2:$V$2))/_xlfn.IFS($U$167=Shipping!$R103,Shipping!$R$95,$U$167=Shipping!$S$92,Shipping!$S106,$U$167=Shipping!$T$92,Shipping!$T106)+IF(BB17&lt;DATE(2020,1,1),BB17,-BB17))</f>
        <v>-</v>
      </c>
      <c r="BC181" s="52" t="str" cm="1">
        <f t="array" ref="BC181">IF(OR(BC17="",BC17="NO Q",BC17="-"),"-",INDEX(Shipping!$U$3:$V$88,_xlfn.XMATCH(BC$2,IF(Shipping!$D$3:$D$88="GC",Shipping!$A$3:$A$88),0),_xlfn.XMATCH($V$167,Shipping!$U$2:$V$2))/_xlfn.IFS($U$167=Shipping!$R103,Shipping!$R$95,$U$167=Shipping!$S$92,Shipping!$S106,$U$167=Shipping!$T$92,Shipping!$T106)+IF(BC17&lt;DATE(2020,1,1),BC17,-BC17))</f>
        <v>-</v>
      </c>
      <c r="BD181" s="52" t="str" cm="1">
        <f t="array" ref="BD181">IF(OR(BD17="",BD17="NO Q",BD17="-"),"-",INDEX(Shipping!$U$3:$V$88,_xlfn.XMATCH(BD$2,IF(Shipping!$D$3:$D$88="GC",Shipping!$A$3:$A$88),0),_xlfn.XMATCH($V$167,Shipping!$U$2:$V$2))/_xlfn.IFS($U$167=Shipping!$R103,Shipping!$R$95,$U$167=Shipping!$S$92,Shipping!$S106,$U$167=Shipping!$T$92,Shipping!$T106)+IF(BD17&lt;DATE(2020,1,1),BD17,-BD17))</f>
        <v>-</v>
      </c>
      <c r="BE181" s="52" t="str" cm="1">
        <f t="array" ref="BE181">IF(OR(BE17="",BE17="NO Q",BE17="-"),"-",INDEX(Shipping!$U$3:$V$88,_xlfn.XMATCH(BE$2,IF(Shipping!$D$3:$D$88="GC",Shipping!$A$3:$A$88),0),_xlfn.XMATCH($V$167,Shipping!$U$2:$V$2))/_xlfn.IFS($U$167=Shipping!$R103,Shipping!$R$95,$U$167=Shipping!$S$92,Shipping!$S106,$U$167=Shipping!$T$92,Shipping!$T106)+IF(BE17&lt;DATE(2020,1,1),BE17,-BE17))</f>
        <v>-</v>
      </c>
      <c r="BF181" s="52" t="str" cm="1">
        <f t="array" ref="BF181">IF(OR(BF17="",BF17="NO Q",BF17="-"),"-",INDEX(Shipping!$U$3:$V$88,_xlfn.XMATCH(BF$2,IF(Shipping!$D$3:$D$88="GC",Shipping!$A$3:$A$88),0),_xlfn.XMATCH($V$167,Shipping!$U$2:$V$2))/_xlfn.IFS($U$167=Shipping!$R103,Shipping!$R$95,$U$167=Shipping!$S$92,Shipping!$S106,$U$167=Shipping!$T$92,Shipping!$T106)+IF(BF17&lt;DATE(2020,1,1),BF17,-BF17))</f>
        <v>-</v>
      </c>
      <c r="BG181" s="52" t="str" cm="1">
        <f t="array" ref="BG181">IF(OR(BG17="",BG17="NO Q",BG17="-"),"-",INDEX(Shipping!$U$3:$V$88,_xlfn.XMATCH(BG$2,IF(Shipping!$D$3:$D$88="GC",Shipping!$A$3:$A$88),0),_xlfn.XMATCH($V$167,Shipping!$U$2:$V$2))/_xlfn.IFS($U$167=Shipping!$R103,Shipping!$R$95,$U$167=Shipping!$S$92,Shipping!$S106,$U$167=Shipping!$T$92,Shipping!$T106)+IF(BG17&lt;DATE(2020,1,1),BG17,-BG17))</f>
        <v>-</v>
      </c>
      <c r="BH181" s="52" t="str" cm="1">
        <f t="array" ref="BH181">IF(OR(BH17="",BH17="NO Q",BH17="-"),"-",INDEX(Shipping!$U$3:$V$88,_xlfn.XMATCH(BH$2,IF(Shipping!$D$3:$D$88="GC",Shipping!$A$3:$A$88),0),_xlfn.XMATCH($V$167,Shipping!$U$2:$V$2))/_xlfn.IFS($U$167=Shipping!$R103,Shipping!$R$95,$U$167=Shipping!$S$92,Shipping!$S106,$U$167=Shipping!$T$92,Shipping!$T106)+IF(BH17&lt;DATE(2020,1,1),BH17,-BH17))</f>
        <v>-</v>
      </c>
      <c r="BI181" s="52" t="str" cm="1">
        <f t="array" ref="BI181">IF(OR(BI17="",BI17="NO Q",BI17="-"),"-",INDEX(Shipping!$U$3:$V$88,_xlfn.XMATCH(BI$2,IF(Shipping!$D$3:$D$88="GC",Shipping!$A$3:$A$88),0),_xlfn.XMATCH($V$167,Shipping!$U$2:$V$2))/_xlfn.IFS($U$167=Shipping!$R103,Shipping!$R$95,$U$167=Shipping!$S$92,Shipping!$S106,$U$167=Shipping!$T$92,Shipping!$T106)+IF(BI17&lt;DATE(2020,1,1),BI17,-BI17))</f>
        <v>-</v>
      </c>
      <c r="BJ181" s="52" t="str" cm="1">
        <f t="array" ref="BJ181">IF(OR(BJ17="",BJ17="NO Q",BJ17="-"),"-",INDEX(Shipping!$U$3:$V$88,_xlfn.XMATCH(BJ$2,IF(Shipping!$D$3:$D$88="GC",Shipping!$A$3:$A$88),0),_xlfn.XMATCH($V$167,Shipping!$U$2:$V$2))/_xlfn.IFS($U$167=Shipping!$R103,Shipping!$R$95,$U$167=Shipping!$S$92,Shipping!$S106,$U$167=Shipping!$T$92,Shipping!$T106)+IF(BJ17&lt;DATE(2020,1,1),BJ17,-BJ17))</f>
        <v>-</v>
      </c>
      <c r="BK181" s="52" t="str" cm="1">
        <f t="array" ref="BK181">IF(OR(BK17="",BK17="NO Q",BK17="-"),"-",INDEX(Shipping!$U$3:$V$88,_xlfn.XMATCH(BK$2,IF(Shipping!$D$3:$D$88="GC",Shipping!$A$3:$A$88),0),_xlfn.XMATCH($V$167,Shipping!$U$2:$V$2))/_xlfn.IFS($U$167=Shipping!$R103,Shipping!$R$95,$U$167=Shipping!$S$92,Shipping!$S106,$U$167=Shipping!$T$92,Shipping!$T106)+IF(BK17&lt;DATE(2020,1,1),BK17,-BK17))</f>
        <v>-</v>
      </c>
      <c r="BL181" s="52" t="str" cm="1">
        <f t="array" ref="BL181">IF(OR(BL17="",BL17="NO Q",BL17="-"),"-",INDEX(Shipping!$U$3:$V$88,_xlfn.XMATCH(BL$2,IF(Shipping!$D$3:$D$88="GC",Shipping!$A$3:$A$88),0),_xlfn.XMATCH($V$167,Shipping!$U$2:$V$2))/_xlfn.IFS($U$167=Shipping!$R103,Shipping!$R$95,$U$167=Shipping!$S$92,Shipping!$S106,$U$167=Shipping!$T$92,Shipping!$T106)+IF(BL17&lt;DATE(2020,1,1),BL17,-BL17))</f>
        <v>-</v>
      </c>
      <c r="BM181" s="52" t="str" cm="1">
        <f t="array" ref="BM181">IF(OR(BM17="",BM17="NO Q",BM17="-"),"-",INDEX(Shipping!$U$3:$V$88,_xlfn.XMATCH(BM$2,IF(Shipping!$D$3:$D$88="GC",Shipping!$A$3:$A$88),0),_xlfn.XMATCH($V$167,Shipping!$U$2:$V$2))/_xlfn.IFS($U$167=Shipping!$R103,Shipping!$R$95,$U$167=Shipping!$S$92,Shipping!$S106,$U$167=Shipping!$T$92,Shipping!$T106)+IF(BM17&lt;DATE(2020,1,1),BM17,-BM17))</f>
        <v>-</v>
      </c>
      <c r="BN181" s="52" t="str" cm="1">
        <f t="array" ref="BN181">IF(OR(BN17="",BN17="NO Q",BN17="-"),"-",INDEX(Shipping!$U$3:$V$88,_xlfn.XMATCH(BN$2,IF(Shipping!$D$3:$D$88="GC",Shipping!$A$3:$A$88),0),_xlfn.XMATCH($V$167,Shipping!$U$2:$V$2))/_xlfn.IFS($U$167=Shipping!$R103,Shipping!$R$95,$U$167=Shipping!$S$92,Shipping!$S106,$U$167=Shipping!$T$92,Shipping!$T106)+IF(BN17&lt;DATE(2020,1,1),BN17,-BN17))</f>
        <v>-</v>
      </c>
      <c r="BO181" s="52" t="str" cm="1">
        <f t="array" ref="BO181">IF(OR(BO17="",BO17="NO Q",BO17="-"),"-",INDEX(Shipping!$U$3:$V$88,_xlfn.XMATCH(BO$2,IF(Shipping!$D$3:$D$88="GC",Shipping!$A$3:$A$88),0),_xlfn.XMATCH($V$167,Shipping!$U$2:$V$2))/_xlfn.IFS($U$167=Shipping!$R103,Shipping!$R$95,$U$167=Shipping!$S$92,Shipping!$S106,$U$167=Shipping!$T$92,Shipping!$T106)+IF(BO17&lt;DATE(2020,1,1),BO17,-BO17))</f>
        <v>-</v>
      </c>
      <c r="BP181" s="52" t="str" cm="1">
        <f t="array" ref="BP181">IF(OR(BP17="",BP17="NO Q",BP17="-"),"-",INDEX(Shipping!$U$3:$V$88,_xlfn.XMATCH(BP$2,IF(Shipping!$D$3:$D$88="GC",Shipping!$A$3:$A$88),0),_xlfn.XMATCH($V$167,Shipping!$U$2:$V$2))/_xlfn.IFS($U$167=Shipping!$R103,Shipping!$R$95,$U$167=Shipping!$S$92,Shipping!$S106,$U$167=Shipping!$T$92,Shipping!$T106)+IF(BP17&lt;DATE(2020,1,1),BP17,-BP17))</f>
        <v>-</v>
      </c>
      <c r="BQ181" s="52" t="str" cm="1">
        <f t="array" ref="BQ181">IF(OR(BQ17="",BQ17="NO Q",BQ17="-"),"-",INDEX(Shipping!$U$3:$V$88,_xlfn.XMATCH(BQ$2,IF(Shipping!$D$3:$D$88="GC",Shipping!$A$3:$A$88),0),_xlfn.XMATCH($V$167,Shipping!$U$2:$V$2))/_xlfn.IFS($U$167=Shipping!$R103,Shipping!$R$95,$U$167=Shipping!$S$92,Shipping!$S106,$U$167=Shipping!$T$92,Shipping!$T106)+IF(BQ17&lt;DATE(2020,1,1),BQ17,-BQ17))</f>
        <v>-</v>
      </c>
      <c r="BR181" s="52" t="str" cm="1">
        <f t="array" ref="BR181">IF(OR(BR17="",BR17="NO Q",BR17="-"),"-",INDEX(Shipping!$U$3:$V$88,_xlfn.XMATCH(BR$2,IF(Shipping!$D$3:$D$88="GC",Shipping!$A$3:$A$88),0),_xlfn.XMATCH($V$167,Shipping!$U$2:$V$2))/_xlfn.IFS($U$167=Shipping!$R103,Shipping!$R$95,$U$167=Shipping!$S$92,Shipping!$S106,$U$167=Shipping!$T$92,Shipping!$T106)+IF(BR17&lt;DATE(2020,1,1),BR17,-BR17))</f>
        <v>-</v>
      </c>
      <c r="BS181" s="52" t="str" cm="1">
        <f t="array" ref="BS181">IF(OR(BS17="",BS17="NO Q",BS17="-"),"-",INDEX(Shipping!$U$3:$V$88,_xlfn.XMATCH(BS$2,IF(Shipping!$D$3:$D$88="GC",Shipping!$A$3:$A$88),0),_xlfn.XMATCH($V$167,Shipping!$U$2:$V$2))/_xlfn.IFS($U$167=Shipping!$R103,Shipping!$R$95,$U$167=Shipping!$S$92,Shipping!$S106,$U$167=Shipping!$T$92,Shipping!$T106)+IF(BS17&lt;DATE(2020,1,1),BS17,-BS17))</f>
        <v>-</v>
      </c>
      <c r="BT181" s="52" t="str" cm="1">
        <f t="array" ref="BT181">IF(OR(BT17="",BT17="NO Q",BT17="-"),"-",INDEX(Shipping!$U$3:$V$88,_xlfn.XMATCH(BT$2,IF(Shipping!$D$3:$D$88="GC",Shipping!$A$3:$A$88),0),_xlfn.XMATCH($V$167,Shipping!$U$2:$V$2))/_xlfn.IFS($U$167=Shipping!$R103,Shipping!$R$95,$U$167=Shipping!$S$92,Shipping!$S106,$U$167=Shipping!$T$92,Shipping!$T106)+IF(BT17&lt;DATE(2020,1,1),BT17,-BT17))</f>
        <v>-</v>
      </c>
      <c r="BU181" s="52" t="str" cm="1">
        <f t="array" ref="BU181">IF(OR(BU17="",BU17="NO Q",BU17="-"),"-",INDEX(Shipping!$U$3:$V$88,_xlfn.XMATCH(BU$2,IF(Shipping!$D$3:$D$88="GC",Shipping!$A$3:$A$88),0),_xlfn.XMATCH($V$167,Shipping!$U$2:$V$2))/_xlfn.IFS($U$167=Shipping!$R103,Shipping!$R$95,$U$167=Shipping!$S$92,Shipping!$S106,$U$167=Shipping!$T$92,Shipping!$T106)+IF(BU17&lt;DATE(2020,1,1),BU17,-BU17))</f>
        <v>-</v>
      </c>
      <c r="BV181" s="52" t="str" cm="1">
        <f t="array" ref="BV181">IF(OR(BV17="",BV17="NO Q",BV17="-"),"-",INDEX(Shipping!$U$3:$V$88,_xlfn.XMATCH(BV$2,IF(Shipping!$D$3:$D$88="GC",Shipping!$A$3:$A$88),0),_xlfn.XMATCH($V$167,Shipping!$U$2:$V$2))/_xlfn.IFS($U$167=Shipping!$R103,Shipping!$R$95,$U$167=Shipping!$S$92,Shipping!$S106,$U$167=Shipping!$T$92,Shipping!$T106)+IF(BV17&lt;DATE(2020,1,1),BV17,-BV17))</f>
        <v>-</v>
      </c>
      <c r="BW181" s="52" t="str" cm="1">
        <f t="array" ref="BW181">IF(OR(BW17="",BW17="NO Q",BW17="-"),"-",INDEX(Shipping!$U$3:$V$88,_xlfn.XMATCH(BW$2,IF(Shipping!$D$3:$D$88="GC",Shipping!$A$3:$A$88),0),_xlfn.XMATCH($V$167,Shipping!$U$2:$V$2))/_xlfn.IFS($U$167=Shipping!$R103,Shipping!$R$95,$U$167=Shipping!$S$92,Shipping!$S106,$U$167=Shipping!$T$92,Shipping!$T106)+IF(BW17&lt;DATE(2020,1,1),BW17,-BW17))</f>
        <v>-</v>
      </c>
      <c r="BX181" s="52" t="str" cm="1">
        <f t="array" ref="BX181">IF(OR(BX17="",BX17="NO Q",BX17="-"),"-",INDEX(Shipping!$U$3:$V$88,_xlfn.XMATCH(BX$2,IF(Shipping!$D$3:$D$88="GC",Shipping!$A$3:$A$88),0),_xlfn.XMATCH($V$167,Shipping!$U$2:$V$2))/_xlfn.IFS($U$167=Shipping!$R103,Shipping!$R$95,$U$167=Shipping!$S$92,Shipping!$S106,$U$167=Shipping!$T$92,Shipping!$T106)+IF(BX17&lt;DATE(2020,1,1),BX17,-BX17))</f>
        <v>-</v>
      </c>
      <c r="BY181" s="52" t="str" cm="1">
        <f t="array" ref="BY181">IF(OR(BY17="",BY17="NO Q",BY17="-"),"-",INDEX(Shipping!$U$3:$V$88,_xlfn.XMATCH(BY$2,IF(Shipping!$D$3:$D$88="GC",Shipping!$A$3:$A$88),0),_xlfn.XMATCH($V$167,Shipping!$U$2:$V$2))/_xlfn.IFS($U$167=Shipping!$R103,Shipping!$R$95,$U$167=Shipping!$S$92,Shipping!$S106,$U$167=Shipping!$T$92,Shipping!$T106)+IF(BY17&lt;DATE(2020,1,1),BY17,-BY17))</f>
        <v>-</v>
      </c>
      <c r="BZ181" s="52" t="str" cm="1">
        <f t="array" ref="BZ181">IF(OR(BZ17="",BZ17="NO Q",BZ17="-"),"-",INDEX(Shipping!$U$3:$V$88,_xlfn.XMATCH(BZ$2,IF(Shipping!$D$3:$D$88="GC",Shipping!$A$3:$A$88),0),_xlfn.XMATCH($V$167,Shipping!$U$2:$V$2))/_xlfn.IFS($U$167=Shipping!$R103,Shipping!$R$95,$U$167=Shipping!$S$92,Shipping!$S106,$U$167=Shipping!$T$92,Shipping!$T106)+IF(BZ17&lt;DATE(2020,1,1),BZ17,-BZ17))</f>
        <v>-</v>
      </c>
      <c r="CA181" s="52" t="str" cm="1">
        <f t="array" ref="CA181">IF(OR(CA17="",CA17="NO Q",CA17="-"),"-",INDEX(Shipping!$U$3:$V$88,_xlfn.XMATCH(CA$2,IF(Shipping!$D$3:$D$88="GC",Shipping!$A$3:$A$88),0),_xlfn.XMATCH($V$167,Shipping!$U$2:$V$2))/_xlfn.IFS($U$167=Shipping!$R103,Shipping!$R$95,$U$167=Shipping!$S$92,Shipping!$S106,$U$167=Shipping!$T$92,Shipping!$T106)+IF(CA17&lt;DATE(2020,1,1),CA17,-CA17))</f>
        <v>-</v>
      </c>
      <c r="CB181" s="52" t="str" cm="1">
        <f t="array" ref="CB181">IF(OR(CB17="",CB17="NO Q",CB17="-"),"-",INDEX(Shipping!$U$3:$V$88,_xlfn.XMATCH(CB$2,IF(Shipping!$D$3:$D$88="GC",Shipping!$A$3:$A$88),0),_xlfn.XMATCH($V$167,Shipping!$U$2:$V$2))/_xlfn.IFS($U$167=Shipping!$R103,Shipping!$R$95,$U$167=Shipping!$S$92,Shipping!$S106,$U$167=Shipping!$T$92,Shipping!$T106)+IF(CB17&lt;DATE(2020,1,1),CB17,-CB17))</f>
        <v>-</v>
      </c>
      <c r="CC181" s="52" t="str" cm="1">
        <f t="array" ref="CC181">IF(OR(CC17="",CC17="NO Q",CC17="-"),"-",INDEX(Shipping!$U$3:$V$88,_xlfn.XMATCH(CC$2,IF(Shipping!$D$3:$D$88="GC",Shipping!$A$3:$A$88),0),_xlfn.XMATCH($V$167,Shipping!$U$2:$V$2))/_xlfn.IFS($U$167=Shipping!$R103,Shipping!$R$95,$U$167=Shipping!$S$92,Shipping!$S106,$U$167=Shipping!$T$92,Shipping!$T106)+IF(CC17&lt;DATE(2020,1,1),CC17,-CC17))</f>
        <v>-</v>
      </c>
      <c r="CD181" s="52" t="str" cm="1">
        <f t="array" ref="CD181">IF(OR(CD17="",CD17="NO Q",CD17="-"),"-",INDEX(Shipping!$U$3:$V$88,_xlfn.XMATCH(CD$2,IF(Shipping!$D$3:$D$88="GC",Shipping!$A$3:$A$88),0),_xlfn.XMATCH($V$167,Shipping!$U$2:$V$2))/_xlfn.IFS($U$167=Shipping!$R103,Shipping!$R$95,$U$167=Shipping!$S$92,Shipping!$S106,$U$167=Shipping!$T$92,Shipping!$T106)+IF(CD17&lt;DATE(2020,1,1),CD17,-CD17))</f>
        <v>-</v>
      </c>
      <c r="CE181" s="52" t="str" cm="1">
        <f t="array" ref="CE181">IF(OR(CE17="",CE17="NO Q",CE17="-"),"-",INDEX(Shipping!$U$3:$V$88,_xlfn.XMATCH(CE$2,IF(Shipping!$D$3:$D$88="GC",Shipping!$A$3:$A$88),0),_xlfn.XMATCH($V$167,Shipping!$U$2:$V$2))/_xlfn.IFS($U$167=Shipping!$R103,Shipping!$R$95,$U$167=Shipping!$S$92,Shipping!$S106,$U$167=Shipping!$T$92,Shipping!$T106)+IF(CE17&lt;DATE(2020,1,1),CE17,-CE17))</f>
        <v>-</v>
      </c>
      <c r="CF181" s="52" t="str" cm="1">
        <f t="array" ref="CF181">IF(OR(CF17="",CF17="NO Q",CF17="-"),"-",INDEX(Shipping!$U$3:$V$88,_xlfn.XMATCH(CF$2,IF(Shipping!$D$3:$D$88="GC",Shipping!$A$3:$A$88),0),_xlfn.XMATCH($V$167,Shipping!$U$2:$V$2))/_xlfn.IFS($U$167=Shipping!$R103,Shipping!$R$95,$U$167=Shipping!$S$92,Shipping!$S106,$U$167=Shipping!$T$92,Shipping!$T106)+IF(CF17&lt;DATE(2020,1,1),CF17,-CF17))</f>
        <v>-</v>
      </c>
      <c r="CG181" s="52" t="str" cm="1">
        <f t="array" ref="CG181">IF(OR(CG17="",CG17="NO Q",CG17="-"),"-",INDEX(Shipping!$U$3:$V$88,_xlfn.XMATCH(CG$2,IF(Shipping!$D$3:$D$88="GC",Shipping!$A$3:$A$88),0),_xlfn.XMATCH($V$167,Shipping!$U$2:$V$2))/_xlfn.IFS($U$167=Shipping!$R103,Shipping!$R$95,$U$167=Shipping!$S$92,Shipping!$S106,$U$167=Shipping!$T$92,Shipping!$T106)+IF(CG17&lt;DATE(2020,1,1),CG17,-CG17))</f>
        <v>-</v>
      </c>
      <c r="CH181" s="52" t="str" cm="1">
        <f t="array" ref="CH181">IF(OR(CH17="",CH17="NO Q",CH17="-"),"-",INDEX(Shipping!$U$3:$V$88,_xlfn.XMATCH(CH$2,IF(Shipping!$D$3:$D$88="GC",Shipping!$A$3:$A$88),0),_xlfn.XMATCH($V$167,Shipping!$U$2:$V$2))/_xlfn.IFS($U$167=Shipping!$R103,Shipping!$R$95,$U$167=Shipping!$S$92,Shipping!$S106,$U$167=Shipping!$T$92,Shipping!$T106)+IF(CH17&lt;DATE(2020,1,1),CH17,-CH17))</f>
        <v>-</v>
      </c>
      <c r="CI181" s="52" t="str" cm="1">
        <f t="array" ref="CI181">IF(OR(CI17="",CI17="NO Q",CI17="-"),"-",INDEX(Shipping!$U$3:$V$88,_xlfn.XMATCH(CI$2,IF(Shipping!$D$3:$D$88="GC",Shipping!$A$3:$A$88),0),_xlfn.XMATCH($V$167,Shipping!$U$2:$V$2))/_xlfn.IFS($U$167=Shipping!$R103,Shipping!$R$95,$U$167=Shipping!$S$92,Shipping!$S106,$U$167=Shipping!$T$92,Shipping!$T106)+IF(CI17&lt;DATE(2020,1,1),CI17,-CI17))</f>
        <v>-</v>
      </c>
      <c r="CJ181" s="52" t="str" cm="1">
        <f t="array" ref="CJ181">IF(OR(CJ17="",CJ17="NO Q",CJ17="-"),"-",INDEX(Shipping!$U$3:$V$88,_xlfn.XMATCH(CJ$2,IF(Shipping!$D$3:$D$88="GC",Shipping!$A$3:$A$88),0),_xlfn.XMATCH($V$167,Shipping!$U$2:$V$2))/_xlfn.IFS($U$167=Shipping!$R103,Shipping!$R$95,$U$167=Shipping!$S$92,Shipping!$S106,$U$167=Shipping!$T$92,Shipping!$T106)+IF(CJ17&lt;DATE(2020,1,1),CJ17,-CJ17))</f>
        <v>-</v>
      </c>
      <c r="CK181" s="52" t="str" cm="1">
        <f t="array" ref="CK181">IF(OR(CK17="",CK17="NO Q",CK17="-"),"-",INDEX(Shipping!$U$3:$V$88,_xlfn.XMATCH(CK$2,IF(Shipping!$D$3:$D$88="GC",Shipping!$A$3:$A$88),0),_xlfn.XMATCH($V$167,Shipping!$U$2:$V$2))/_xlfn.IFS($U$167=Shipping!$R103,Shipping!$R$95,$U$167=Shipping!$S$92,Shipping!$S106,$U$167=Shipping!$T$92,Shipping!$T106)+IF(CK17&lt;DATE(2020,1,1),CK17,-CK17))</f>
        <v>-</v>
      </c>
      <c r="CL181" s="52" t="str" cm="1">
        <f t="array" ref="CL181">IF(OR(CL17="",CL17="NO Q",CL17="-"),"-",INDEX(Shipping!$U$3:$V$88,_xlfn.XMATCH(CL$2,IF(Shipping!$D$3:$D$88="GC",Shipping!$A$3:$A$88),0),_xlfn.XMATCH($V$167,Shipping!$U$2:$V$2))/_xlfn.IFS($U$167=Shipping!$R103,Shipping!$R$95,$U$167=Shipping!$S$92,Shipping!$S106,$U$167=Shipping!$T$92,Shipping!$T106)+IF(CL17&lt;DATE(2020,1,1),CL17,-CL17))</f>
        <v>-</v>
      </c>
      <c r="CM181" s="52" t="str" cm="1">
        <f t="array" ref="CM181">IF(OR(CM17="",CM17="NO Q",CM17="-"),"-",INDEX(Shipping!$U$3:$V$88,_xlfn.XMATCH(CM$2,IF(Shipping!$D$3:$D$88="GC",Shipping!$A$3:$A$88),0),_xlfn.XMATCH($V$167,Shipping!$U$2:$V$2))/_xlfn.IFS($U$167=Shipping!$R103,Shipping!$R$95,$U$167=Shipping!$S$92,Shipping!$S106,$U$167=Shipping!$T$92,Shipping!$T106)+IF(CM17&lt;DATE(2020,1,1),CM17,-CM17))</f>
        <v>-</v>
      </c>
    </row>
    <row r="182" spans="2:91">
      <c r="B182" s="47" t="s">
        <v>288</v>
      </c>
      <c r="C182" s="1" t="str" cm="1">
        <f t="array" ref="C182">INDEX(W$2:CM$2,1,_xlfn.XMATCH(D182,$W182:$CM182))</f>
        <v>PSI MOLDED PLASTICS</v>
      </c>
      <c r="D182" s="81">
        <f t="shared" si="139"/>
        <v>0.57744870400000003</v>
      </c>
      <c r="W182" s="52" t="str" cm="1">
        <f t="array" ref="W182">IF(OR(W18="",W18="NO Q",W18="-"),"-",INDEX(Shipping!$U$3:$V$88,_xlfn.XMATCH(W$2,IF(Shipping!$D$3:$D$88="GC",Shipping!$A$3:$A$88),0),_xlfn.XMATCH($V$167,Shipping!$U$2:$V$2))/_xlfn.IFS($U$167=Shipping!$R104,Shipping!$R$95,$U$167=Shipping!$S$92,Shipping!$S107,$U$167=Shipping!$T$92,Shipping!$T107)+IF(W18&lt;DATE(2020,1,1),W18,-W18))</f>
        <v>-</v>
      </c>
      <c r="X182" s="52" t="str" cm="1">
        <f t="array" ref="X182">IF(OR(X18="",X18="NO Q",X18="-"),"-",INDEX(Shipping!$U$3:$V$88,_xlfn.XMATCH(X$2,IF(Shipping!$D$3:$D$88="GC",Shipping!$A$3:$A$88),0),_xlfn.XMATCH($V$167,Shipping!$U$2:$V$2))/_xlfn.IFS($U$167=Shipping!$R104,Shipping!$R$95,$U$167=Shipping!$S$92,Shipping!$S107,$U$167=Shipping!$T$92,Shipping!$T107)+IF(X18&lt;DATE(2020,1,1),X18,-X18))</f>
        <v>-</v>
      </c>
      <c r="Y182" s="52" t="str" cm="1">
        <f t="array" ref="Y182">IF(OR(Y18="",Y18="NO Q",Y18="-"),"-",INDEX(Shipping!$U$3:$V$88,_xlfn.XMATCH(Y$2,IF(Shipping!$D$3:$D$88="GC",Shipping!$A$3:$A$88),0),_xlfn.XMATCH($V$167,Shipping!$U$2:$V$2))/_xlfn.IFS($U$167=Shipping!$R104,Shipping!$R$95,$U$167=Shipping!$S$92,Shipping!$S107,$U$167=Shipping!$T$92,Shipping!$T107)+IF(Y18&lt;DATE(2020,1,1),Y18,-Y18))</f>
        <v>-</v>
      </c>
      <c r="Z182" s="52" t="str" cm="1">
        <f t="array" ref="Z182">IF(OR(Z18="",Z18="NO Q",Z18="-"),"-",INDEX(Shipping!$U$3:$V$88,_xlfn.XMATCH(Z$2,IF(Shipping!$D$3:$D$88="GC",Shipping!$A$3:$A$88),0),_xlfn.XMATCH($V$167,Shipping!$U$2:$V$2))/_xlfn.IFS($U$167=Shipping!$R104,Shipping!$R$95,$U$167=Shipping!$S$92,Shipping!$S107,$U$167=Shipping!$T$92,Shipping!$T107)+IF(Z18&lt;DATE(2020,1,1),Z18,-Z18))</f>
        <v>-</v>
      </c>
      <c r="AA182" s="52" t="str" cm="1">
        <f t="array" ref="AA182">IF(OR(AA18="",AA18="NO Q",AA18="-"),"-",INDEX(Shipping!$U$3:$V$88,_xlfn.XMATCH(AA$2,IF(Shipping!$D$3:$D$88="GC",Shipping!$A$3:$A$88),0),_xlfn.XMATCH($V$167,Shipping!$U$2:$V$2))/_xlfn.IFS($U$167=Shipping!$R104,Shipping!$R$95,$U$167=Shipping!$S$92,Shipping!$S107,$U$167=Shipping!$T$92,Shipping!$T107)+IF(AA18&lt;DATE(2020,1,1),AA18,-AA18))</f>
        <v>-</v>
      </c>
      <c r="AB182" s="52" t="str" cm="1">
        <f t="array" ref="AB182">IF(OR(AB18="",AB18="NO Q",AB18="-"),"-",INDEX(Shipping!$U$3:$V$88,_xlfn.XMATCH(AB$2,IF(Shipping!$D$3:$D$88="GC",Shipping!$A$3:$A$88),0),_xlfn.XMATCH($V$167,Shipping!$U$2:$V$2))/_xlfn.IFS($U$167=Shipping!$R104,Shipping!$R$95,$U$167=Shipping!$S$92,Shipping!$S107,$U$167=Shipping!$T$92,Shipping!$T107)+IF(AB18&lt;DATE(2020,1,1),AB18,-AB18))</f>
        <v>-</v>
      </c>
      <c r="AC182" s="52" t="str" cm="1">
        <f t="array" ref="AC182">IF(OR(AC18="",AC18="NO Q",AC18="-"),"-",INDEX(Shipping!$U$3:$V$88,_xlfn.XMATCH(AC$2,IF(Shipping!$D$3:$D$88="GC",Shipping!$A$3:$A$88),0),_xlfn.XMATCH($V$167,Shipping!$U$2:$V$2))/_xlfn.IFS($U$167=Shipping!$R104,Shipping!$R$95,$U$167=Shipping!$S$92,Shipping!$S107,$U$167=Shipping!$T$92,Shipping!$T107)+IF(AC18&lt;DATE(2020,1,1),AC18,-AC18))</f>
        <v>-</v>
      </c>
      <c r="AD182" s="52" t="str" cm="1">
        <f t="array" ref="AD182">IF(OR(AD18="",AD18="NO Q",AD18="-"),"-",INDEX(Shipping!$U$3:$V$88,_xlfn.XMATCH(AD$2,IF(Shipping!$D$3:$D$88="GC",Shipping!$A$3:$A$88),0),_xlfn.XMATCH($V$167,Shipping!$U$2:$V$2))/_xlfn.IFS($U$167=Shipping!$R104,Shipping!$R$95,$U$167=Shipping!$S$92,Shipping!$S107,$U$167=Shipping!$T$92,Shipping!$T107)+IF(AD18&lt;DATE(2020,1,1),AD18,-AD18))</f>
        <v>-</v>
      </c>
      <c r="AE182" s="52" t="str" cm="1">
        <f t="array" ref="AE182">IF(OR(AE18="",AE18="NO Q",AE18="-"),"-",INDEX(Shipping!$U$3:$V$88,_xlfn.XMATCH(AE$2,IF(Shipping!$D$3:$D$88="GC",Shipping!$A$3:$A$88),0),_xlfn.XMATCH($V$167,Shipping!$U$2:$V$2))/_xlfn.IFS($U$167=Shipping!$R104,Shipping!$R$95,$U$167=Shipping!$S$92,Shipping!$S107,$U$167=Shipping!$T$92,Shipping!$T107)+IF(AE18&lt;DATE(2020,1,1),AE18,-AE18))</f>
        <v>-</v>
      </c>
      <c r="AF182" s="52" t="str" cm="1">
        <f t="array" ref="AF182">IF(OR(AF18="",AF18="NO Q",AF18="-"),"-",INDEX(Shipping!$U$3:$V$88,_xlfn.XMATCH(AF$2,IF(Shipping!$D$3:$D$88="GC",Shipping!$A$3:$A$88),0),_xlfn.XMATCH($V$167,Shipping!$U$2:$V$2))/_xlfn.IFS($U$167=Shipping!$R104,Shipping!$R$95,$U$167=Shipping!$S$92,Shipping!$S107,$U$167=Shipping!$T$92,Shipping!$T107)+IF(AF18&lt;DATE(2020,1,1),AF18,-AF18))</f>
        <v>-</v>
      </c>
      <c r="AG182" s="52" t="str" cm="1">
        <f t="array" ref="AG182">IF(OR(AG18="",AG18="NO Q",AG18="-"),"-",INDEX(Shipping!$U$3:$V$88,_xlfn.XMATCH(AG$2,IF(Shipping!$D$3:$D$88="GC",Shipping!$A$3:$A$88),0),_xlfn.XMATCH($V$167,Shipping!$U$2:$V$2))/_xlfn.IFS($U$167=Shipping!$R104,Shipping!$R$95,$U$167=Shipping!$S$92,Shipping!$S107,$U$167=Shipping!$T$92,Shipping!$T107)+IF(AG18&lt;DATE(2020,1,1),AG18,-AG18))</f>
        <v>-</v>
      </c>
      <c r="AH182" s="52" t="str" cm="1">
        <f t="array" ref="AH182">IF(OR(AH18="",AH18="NO Q",AH18="-"),"-",INDEX(Shipping!$U$3:$V$88,_xlfn.XMATCH(AH$2,IF(Shipping!$D$3:$D$88="GC",Shipping!$A$3:$A$88),0),_xlfn.XMATCH($V$167,Shipping!$U$2:$V$2))/_xlfn.IFS($U$167=Shipping!$R104,Shipping!$R$95,$U$167=Shipping!$S$92,Shipping!$S107,$U$167=Shipping!$T$92,Shipping!$T107)+IF(AH18&lt;DATE(2020,1,1),AH18,-AH18))</f>
        <v>-</v>
      </c>
      <c r="AI182" s="52" t="str" cm="1">
        <f t="array" ref="AI182">IF(OR(AI18="",AI18="NO Q",AI18="-"),"-",INDEX(Shipping!$U$3:$V$88,_xlfn.XMATCH(AI$2,IF(Shipping!$D$3:$D$88="GC",Shipping!$A$3:$A$88),0),_xlfn.XMATCH($V$167,Shipping!$U$2:$V$2))/_xlfn.IFS($U$167=Shipping!$R104,Shipping!$R$95,$U$167=Shipping!$S$92,Shipping!$S107,$U$167=Shipping!$T$92,Shipping!$T107)+IF(AI18&lt;DATE(2020,1,1),AI18,-AI18))</f>
        <v>-</v>
      </c>
      <c r="AJ182" s="52" t="str" cm="1">
        <f t="array" ref="AJ182">IF(OR(AJ18="",AJ18="NO Q",AJ18="-"),"-",INDEX(Shipping!$U$3:$V$88,_xlfn.XMATCH(AJ$2,IF(Shipping!$D$3:$D$88="GC",Shipping!$A$3:$A$88),0),_xlfn.XMATCH($V$167,Shipping!$U$2:$V$2))/_xlfn.IFS($U$167=Shipping!$R104,Shipping!$R$95,$U$167=Shipping!$S$92,Shipping!$S107,$U$167=Shipping!$T$92,Shipping!$T107)+IF(AJ18&lt;DATE(2020,1,1),AJ18,-AJ18))</f>
        <v>-</v>
      </c>
      <c r="AK182" s="52" t="str" cm="1">
        <f t="array" ref="AK182">IF(OR(AK18="",AK18="NO Q",AK18="-"),"-",INDEX(Shipping!$U$3:$V$88,_xlfn.XMATCH(AK$2,IF(Shipping!$D$3:$D$88="GC",Shipping!$A$3:$A$88),0),_xlfn.XMATCH($V$167,Shipping!$U$2:$V$2))/_xlfn.IFS($U$167=Shipping!$R104,Shipping!$R$95,$U$167=Shipping!$S$92,Shipping!$S107,$U$167=Shipping!$T$92,Shipping!$T107)+IF(AK18&lt;DATE(2020,1,1),AK18,-AK18))</f>
        <v>-</v>
      </c>
      <c r="AL182" s="52" t="str" cm="1">
        <f t="array" ref="AL182">IF(OR(AL18="",AL18="NO Q",AL18="-"),"-",INDEX(Shipping!$U$3:$V$88,_xlfn.XMATCH(AL$2,IF(Shipping!$D$3:$D$88="GC",Shipping!$A$3:$A$88),0),_xlfn.XMATCH($V$167,Shipping!$U$2:$V$2))/_xlfn.IFS($U$167=Shipping!$R104,Shipping!$R$95,$U$167=Shipping!$S$92,Shipping!$S107,$U$167=Shipping!$T$92,Shipping!$T107)+IF(AL18&lt;DATE(2020,1,1),AL18,-AL18))</f>
        <v>-</v>
      </c>
      <c r="AM182" s="52" t="str" cm="1">
        <f t="array" ref="AM182">IF(OR(AM18="",AM18="NO Q",AM18="-"),"-",INDEX(Shipping!$U$3:$V$88,_xlfn.XMATCH(AM$2,IF(Shipping!$D$3:$D$88="GC",Shipping!$A$3:$A$88),0),_xlfn.XMATCH($V$167,Shipping!$U$2:$V$2))/_xlfn.IFS($U$167=Shipping!$R104,Shipping!$R$95,$U$167=Shipping!$S$92,Shipping!$S107,$U$167=Shipping!$T$92,Shipping!$T107)+IF(AM18&lt;DATE(2020,1,1),AM18,-AM18))</f>
        <v>-</v>
      </c>
      <c r="AN182" s="52" t="str" cm="1">
        <f t="array" ref="AN182">IF(OR(AN18="",AN18="NO Q",AN18="-"),"-",INDEX(Shipping!$U$3:$V$88,_xlfn.XMATCH(AN$2,IF(Shipping!$D$3:$D$88="GC",Shipping!$A$3:$A$88),0),_xlfn.XMATCH($V$167,Shipping!$U$2:$V$2))/_xlfn.IFS($U$167=Shipping!$R104,Shipping!$R$95,$U$167=Shipping!$S$92,Shipping!$S107,$U$167=Shipping!$T$92,Shipping!$T107)+IF(AN18&lt;DATE(2020,1,1),AN18,-AN18))</f>
        <v>-</v>
      </c>
      <c r="AO182" s="52" t="str" cm="1">
        <f t="array" ref="AO182">IF(OR(AO18="",AO18="NO Q",AO18="-"),"-",INDEX(Shipping!$U$3:$V$88,_xlfn.XMATCH(AO$2,IF(Shipping!$D$3:$D$88="GC",Shipping!$A$3:$A$88),0),_xlfn.XMATCH($V$167,Shipping!$U$2:$V$2))/_xlfn.IFS($U$167=Shipping!$R104,Shipping!$R$95,$U$167=Shipping!$S$92,Shipping!$S107,$U$167=Shipping!$T$92,Shipping!$T107)+IF(AO18&lt;DATE(2020,1,1),AO18,-AO18))</f>
        <v>-</v>
      </c>
      <c r="AP182" s="52" cm="1">
        <f t="array" ref="AP182">IF(OR(AP18="",AP18="NO Q",AP18="-"),"-",INDEX(Shipping!$U$3:$V$88,_xlfn.XMATCH(AP$2,IF(Shipping!$D$3:$D$88="GC",Shipping!$A$3:$A$88),0),_xlfn.XMATCH($V$167,Shipping!$U$2:$V$2))/_xlfn.IFS($U$167=Shipping!$R104,Shipping!$R$95,$U$167=Shipping!$S$92,Shipping!$S107,$U$167=Shipping!$T$92,Shipping!$T107)+IF(AP18&lt;DATE(2020,1,1),AP18,-AP18))</f>
        <v>-44032.989654333011</v>
      </c>
      <c r="AQ182" s="52" t="str" cm="1">
        <f t="array" ref="AQ182">IF(OR(AQ18="",AQ18="NO Q",AQ18="-"),"-",INDEX(Shipping!$U$3:$V$88,_xlfn.XMATCH(AQ$2,IF(Shipping!$D$3:$D$88="GC",Shipping!$A$3:$A$88),0),_xlfn.XMATCH($V$167,Shipping!$U$2:$V$2))/_xlfn.IFS($U$167=Shipping!$R104,Shipping!$R$95,$U$167=Shipping!$S$92,Shipping!$S107,$U$167=Shipping!$T$92,Shipping!$T107)+IF(AQ18&lt;DATE(2020,1,1),AQ18,-AQ18))</f>
        <v>-</v>
      </c>
      <c r="AR182" s="52" t="str" cm="1">
        <f t="array" ref="AR182">IF(OR(AR18="",AR18="NO Q",AR18="-"),"-",INDEX(Shipping!$U$3:$V$88,_xlfn.XMATCH(AR$2,IF(Shipping!$D$3:$D$88="GC",Shipping!$A$3:$A$88),0),_xlfn.XMATCH($V$167,Shipping!$U$2:$V$2))/_xlfn.IFS($U$167=Shipping!$R104,Shipping!$R$95,$U$167=Shipping!$S$92,Shipping!$S107,$U$167=Shipping!$T$92,Shipping!$T107)+IF(AR18&lt;DATE(2020,1,1),AR18,-AR18))</f>
        <v>-</v>
      </c>
      <c r="AS182" s="52" t="str" cm="1">
        <f t="array" ref="AS182">IF(OR(AS18="",AS18="NO Q",AS18="-"),"-",INDEX(Shipping!$U$3:$V$88,_xlfn.XMATCH(AS$2,IF(Shipping!$D$3:$D$88="GC",Shipping!$A$3:$A$88),0),_xlfn.XMATCH($V$167,Shipping!$U$2:$V$2))/_xlfn.IFS($U$167=Shipping!$R104,Shipping!$R$95,$U$167=Shipping!$S$92,Shipping!$S107,$U$167=Shipping!$T$92,Shipping!$T107)+IF(AS18&lt;DATE(2020,1,1),AS18,-AS18))</f>
        <v>-</v>
      </c>
      <c r="AT182" s="52" t="str" cm="1">
        <f t="array" ref="AT182">IF(OR(AT18="",AT18="NO Q",AT18="-"),"-",INDEX(Shipping!$U$3:$V$88,_xlfn.XMATCH(AT$2,IF(Shipping!$D$3:$D$88="GC",Shipping!$A$3:$A$88),0),_xlfn.XMATCH($V$167,Shipping!$U$2:$V$2))/_xlfn.IFS($U$167=Shipping!$R104,Shipping!$R$95,$U$167=Shipping!$S$92,Shipping!$S107,$U$167=Shipping!$T$92,Shipping!$T107)+IF(AT18&lt;DATE(2020,1,1),AT18,-AT18))</f>
        <v>-</v>
      </c>
      <c r="AU182" s="52" t="str" cm="1">
        <f t="array" ref="AU182">IF(OR(AU18="",AU18="NO Q",AU18="-"),"-",INDEX(Shipping!$U$3:$V$88,_xlfn.XMATCH(AU$2,IF(Shipping!$D$3:$D$88="GC",Shipping!$A$3:$A$88),0),_xlfn.XMATCH($V$167,Shipping!$U$2:$V$2))/_xlfn.IFS($U$167=Shipping!$R104,Shipping!$R$95,$U$167=Shipping!$S$92,Shipping!$S107,$U$167=Shipping!$T$92,Shipping!$T107)+IF(AU18&lt;DATE(2020,1,1),AU18,-AU18))</f>
        <v>-</v>
      </c>
      <c r="AV182" s="52" t="str" cm="1">
        <f t="array" ref="AV182">IF(OR(AV18="",AV18="NO Q",AV18="-"),"-",INDEX(Shipping!$U$3:$V$88,_xlfn.XMATCH(AV$2,IF(Shipping!$D$3:$D$88="GC",Shipping!$A$3:$A$88),0),_xlfn.XMATCH($V$167,Shipping!$U$2:$V$2))/_xlfn.IFS($U$167=Shipping!$R104,Shipping!$R$95,$U$167=Shipping!$S$92,Shipping!$S107,$U$167=Shipping!$T$92,Shipping!$T107)+IF(AV18&lt;DATE(2020,1,1),AV18,-AV18))</f>
        <v>-</v>
      </c>
      <c r="AW182" s="52" t="str" cm="1">
        <f t="array" ref="AW182">IF(OR(AW18="",AW18="NO Q",AW18="-"),"-",INDEX(Shipping!$U$3:$V$88,_xlfn.XMATCH(AW$2,IF(Shipping!$D$3:$D$88="GC",Shipping!$A$3:$A$88),0),_xlfn.XMATCH($V$167,Shipping!$U$2:$V$2))/_xlfn.IFS($U$167=Shipping!$R104,Shipping!$R$95,$U$167=Shipping!$S$92,Shipping!$S107,$U$167=Shipping!$T$92,Shipping!$T107)+IF(AW18&lt;DATE(2020,1,1),AW18,-AW18))</f>
        <v>-</v>
      </c>
      <c r="AX182" s="52" t="str" cm="1">
        <f t="array" ref="AX182">IF(OR(AX18="",AX18="NO Q",AX18="-"),"-",INDEX(Shipping!$U$3:$V$88,_xlfn.XMATCH(AX$2,IF(Shipping!$D$3:$D$88="GC",Shipping!$A$3:$A$88),0),_xlfn.XMATCH($V$167,Shipping!$U$2:$V$2))/_xlfn.IFS($U$167=Shipping!$R104,Shipping!$R$95,$U$167=Shipping!$S$92,Shipping!$S107,$U$167=Shipping!$T$92,Shipping!$T107)+IF(AX18&lt;DATE(2020,1,1),AX18,-AX18))</f>
        <v>-</v>
      </c>
      <c r="AY182" s="52" t="str" cm="1">
        <f t="array" ref="AY182">IF(OR(AY18="",AY18="NO Q",AY18="-"),"-",INDEX(Shipping!$U$3:$V$88,_xlfn.XMATCH(AY$2,IF(Shipping!$D$3:$D$88="GC",Shipping!$A$3:$A$88),0),_xlfn.XMATCH($V$167,Shipping!$U$2:$V$2))/_xlfn.IFS($U$167=Shipping!$R104,Shipping!$R$95,$U$167=Shipping!$S$92,Shipping!$S107,$U$167=Shipping!$T$92,Shipping!$T107)+IF(AY18&lt;DATE(2020,1,1),AY18,-AY18))</f>
        <v>-</v>
      </c>
      <c r="AZ182" s="52" t="str" cm="1">
        <f t="array" ref="AZ182">IF(OR(AZ18="",AZ18="NO Q",AZ18="-"),"-",INDEX(Shipping!$U$3:$V$88,_xlfn.XMATCH(AZ$2,IF(Shipping!$D$3:$D$88="GC",Shipping!$A$3:$A$88),0),_xlfn.XMATCH($V$167,Shipping!$U$2:$V$2))/_xlfn.IFS($U$167=Shipping!$R104,Shipping!$R$95,$U$167=Shipping!$S$92,Shipping!$S107,$U$167=Shipping!$T$92,Shipping!$T107)+IF(AZ18&lt;DATE(2020,1,1),AZ18,-AZ18))</f>
        <v>-</v>
      </c>
      <c r="BA182" s="52" t="str" cm="1">
        <f t="array" ref="BA182">IF(OR(BA18="",BA18="NO Q",BA18="-"),"-",INDEX(Shipping!$U$3:$V$88,_xlfn.XMATCH(BA$2,IF(Shipping!$D$3:$D$88="GC",Shipping!$A$3:$A$88),0),_xlfn.XMATCH($V$167,Shipping!$U$2:$V$2))/_xlfn.IFS($U$167=Shipping!$R104,Shipping!$R$95,$U$167=Shipping!$S$92,Shipping!$S107,$U$167=Shipping!$T$92,Shipping!$T107)+IF(BA18&lt;DATE(2020,1,1),BA18,-BA18))</f>
        <v>-</v>
      </c>
      <c r="BB182" s="52" t="str" cm="1">
        <f t="array" ref="BB182">IF(OR(BB18="",BB18="NO Q",BB18="-"),"-",INDEX(Shipping!$U$3:$V$88,_xlfn.XMATCH(BB$2,IF(Shipping!$D$3:$D$88="GC",Shipping!$A$3:$A$88),0),_xlfn.XMATCH($V$167,Shipping!$U$2:$V$2))/_xlfn.IFS($U$167=Shipping!$R104,Shipping!$R$95,$U$167=Shipping!$S$92,Shipping!$S107,$U$167=Shipping!$T$92,Shipping!$T107)+IF(BB18&lt;DATE(2020,1,1),BB18,-BB18))</f>
        <v>-</v>
      </c>
      <c r="BC182" s="52" t="str" cm="1">
        <f t="array" ref="BC182">IF(OR(BC18="",BC18="NO Q",BC18="-"),"-",INDEX(Shipping!$U$3:$V$88,_xlfn.XMATCH(BC$2,IF(Shipping!$D$3:$D$88="GC",Shipping!$A$3:$A$88),0),_xlfn.XMATCH($V$167,Shipping!$U$2:$V$2))/_xlfn.IFS($U$167=Shipping!$R104,Shipping!$R$95,$U$167=Shipping!$S$92,Shipping!$S107,$U$167=Shipping!$T$92,Shipping!$T107)+IF(BC18&lt;DATE(2020,1,1),BC18,-BC18))</f>
        <v>-</v>
      </c>
      <c r="BD182" s="52" t="str" cm="1">
        <f t="array" ref="BD182">IF(OR(BD18="",BD18="NO Q",BD18="-"),"-",INDEX(Shipping!$U$3:$V$88,_xlfn.XMATCH(BD$2,IF(Shipping!$D$3:$D$88="GC",Shipping!$A$3:$A$88),0),_xlfn.XMATCH($V$167,Shipping!$U$2:$V$2))/_xlfn.IFS($U$167=Shipping!$R104,Shipping!$R$95,$U$167=Shipping!$S$92,Shipping!$S107,$U$167=Shipping!$T$92,Shipping!$T107)+IF(BD18&lt;DATE(2020,1,1),BD18,-BD18))</f>
        <v>-</v>
      </c>
      <c r="BE182" s="52" t="str" cm="1">
        <f t="array" ref="BE182">IF(OR(BE18="",BE18="NO Q",BE18="-"),"-",INDEX(Shipping!$U$3:$V$88,_xlfn.XMATCH(BE$2,IF(Shipping!$D$3:$D$88="GC",Shipping!$A$3:$A$88),0),_xlfn.XMATCH($V$167,Shipping!$U$2:$V$2))/_xlfn.IFS($U$167=Shipping!$R104,Shipping!$R$95,$U$167=Shipping!$S$92,Shipping!$S107,$U$167=Shipping!$T$92,Shipping!$T107)+IF(BE18&lt;DATE(2020,1,1),BE18,-BE18))</f>
        <v>-</v>
      </c>
      <c r="BF182" s="52" t="str" cm="1">
        <f t="array" ref="BF182">IF(OR(BF18="",BF18="NO Q",BF18="-"),"-",INDEX(Shipping!$U$3:$V$88,_xlfn.XMATCH(BF$2,IF(Shipping!$D$3:$D$88="GC",Shipping!$A$3:$A$88),0),_xlfn.XMATCH($V$167,Shipping!$U$2:$V$2))/_xlfn.IFS($U$167=Shipping!$R104,Shipping!$R$95,$U$167=Shipping!$S$92,Shipping!$S107,$U$167=Shipping!$T$92,Shipping!$T107)+IF(BF18&lt;DATE(2020,1,1),BF18,-BF18))</f>
        <v>-</v>
      </c>
      <c r="BG182" s="52" t="str" cm="1">
        <f t="array" ref="BG182">IF(OR(BG18="",BG18="NO Q",BG18="-"),"-",INDEX(Shipping!$U$3:$V$88,_xlfn.XMATCH(BG$2,IF(Shipping!$D$3:$D$88="GC",Shipping!$A$3:$A$88),0),_xlfn.XMATCH($V$167,Shipping!$U$2:$V$2))/_xlfn.IFS($U$167=Shipping!$R104,Shipping!$R$95,$U$167=Shipping!$S$92,Shipping!$S107,$U$167=Shipping!$T$92,Shipping!$T107)+IF(BG18&lt;DATE(2020,1,1),BG18,-BG18))</f>
        <v>-</v>
      </c>
      <c r="BH182" s="52" t="str" cm="1">
        <f t="array" ref="BH182">IF(OR(BH18="",BH18="NO Q",BH18="-"),"-",INDEX(Shipping!$U$3:$V$88,_xlfn.XMATCH(BH$2,IF(Shipping!$D$3:$D$88="GC",Shipping!$A$3:$A$88),0),_xlfn.XMATCH($V$167,Shipping!$U$2:$V$2))/_xlfn.IFS($U$167=Shipping!$R104,Shipping!$R$95,$U$167=Shipping!$S$92,Shipping!$S107,$U$167=Shipping!$T$92,Shipping!$T107)+IF(BH18&lt;DATE(2020,1,1),BH18,-BH18))</f>
        <v>-</v>
      </c>
      <c r="BI182" s="52" t="str" cm="1">
        <f t="array" ref="BI182">IF(OR(BI18="",BI18="NO Q",BI18="-"),"-",INDEX(Shipping!$U$3:$V$88,_xlfn.XMATCH(BI$2,IF(Shipping!$D$3:$D$88="GC",Shipping!$A$3:$A$88),0),_xlfn.XMATCH($V$167,Shipping!$U$2:$V$2))/_xlfn.IFS($U$167=Shipping!$R104,Shipping!$R$95,$U$167=Shipping!$S$92,Shipping!$S107,$U$167=Shipping!$T$92,Shipping!$T107)+IF(BI18&lt;DATE(2020,1,1),BI18,-BI18))</f>
        <v>-</v>
      </c>
      <c r="BJ182" s="52" t="str" cm="1">
        <f t="array" ref="BJ182">IF(OR(BJ18="",BJ18="NO Q",BJ18="-"),"-",INDEX(Shipping!$U$3:$V$88,_xlfn.XMATCH(BJ$2,IF(Shipping!$D$3:$D$88="GC",Shipping!$A$3:$A$88),0),_xlfn.XMATCH($V$167,Shipping!$U$2:$V$2))/_xlfn.IFS($U$167=Shipping!$R104,Shipping!$R$95,$U$167=Shipping!$S$92,Shipping!$S107,$U$167=Shipping!$T$92,Shipping!$T107)+IF(BJ18&lt;DATE(2020,1,1),BJ18,-BJ18))</f>
        <v>-</v>
      </c>
      <c r="BK182" s="52" cm="1">
        <f t="array" ref="BK182">IF(OR(BK18="",BK18="NO Q",BK18="-"),"-",INDEX(Shipping!$U$3:$V$88,_xlfn.XMATCH(BK$2,IF(Shipping!$D$3:$D$88="GC",Shipping!$A$3:$A$88),0),_xlfn.XMATCH($V$167,Shipping!$U$2:$V$2))/_xlfn.IFS($U$167=Shipping!$R104,Shipping!$R$95,$U$167=Shipping!$S$92,Shipping!$S107,$U$167=Shipping!$T$92,Shipping!$T107)+IF(BK18&lt;DATE(2020,1,1),BK18,-BK18))</f>
        <v>0.59830480367005268</v>
      </c>
      <c r="BL182" s="52" t="str" cm="1">
        <f t="array" ref="BL182">IF(OR(BL18="",BL18="NO Q",BL18="-"),"-",INDEX(Shipping!$U$3:$V$88,_xlfn.XMATCH(BL$2,IF(Shipping!$D$3:$D$88="GC",Shipping!$A$3:$A$88),0),_xlfn.XMATCH($V$167,Shipping!$U$2:$V$2))/_xlfn.IFS($U$167=Shipping!$R104,Shipping!$R$95,$U$167=Shipping!$S$92,Shipping!$S107,$U$167=Shipping!$T$92,Shipping!$T107)+IF(BL18&lt;DATE(2020,1,1),BL18,-BL18))</f>
        <v>-</v>
      </c>
      <c r="BM182" s="52" t="str" cm="1">
        <f t="array" ref="BM182">IF(OR(BM18="",BM18="NO Q",BM18="-"),"-",INDEX(Shipping!$U$3:$V$88,_xlfn.XMATCH(BM$2,IF(Shipping!$D$3:$D$88="GC",Shipping!$A$3:$A$88),0),_xlfn.XMATCH($V$167,Shipping!$U$2:$V$2))/_xlfn.IFS($U$167=Shipping!$R104,Shipping!$R$95,$U$167=Shipping!$S$92,Shipping!$S107,$U$167=Shipping!$T$92,Shipping!$T107)+IF(BM18&lt;DATE(2020,1,1),BM18,-BM18))</f>
        <v>-</v>
      </c>
      <c r="BN182" s="52" t="str" cm="1">
        <f t="array" ref="BN182">IF(OR(BN18="",BN18="NO Q",BN18="-"),"-",INDEX(Shipping!$U$3:$V$88,_xlfn.XMATCH(BN$2,IF(Shipping!$D$3:$D$88="GC",Shipping!$A$3:$A$88),0),_xlfn.XMATCH($V$167,Shipping!$U$2:$V$2))/_xlfn.IFS($U$167=Shipping!$R104,Shipping!$R$95,$U$167=Shipping!$S$92,Shipping!$S107,$U$167=Shipping!$T$92,Shipping!$T107)+IF(BN18&lt;DATE(2020,1,1),BN18,-BN18))</f>
        <v>-</v>
      </c>
      <c r="BO182" s="52" cm="1">
        <f t="array" ref="BO182">IF(OR(BO18="",BO18="NO Q",BO18="-"),"-",INDEX(Shipping!$U$3:$V$88,_xlfn.XMATCH(BO$2,IF(Shipping!$D$3:$D$88="GC",Shipping!$A$3:$A$88),0),_xlfn.XMATCH($V$167,Shipping!$U$2:$V$2))/_xlfn.IFS($U$167=Shipping!$R104,Shipping!$R$95,$U$167=Shipping!$S$92,Shipping!$S107,$U$167=Shipping!$T$92,Shipping!$T107)+IF(BO18&lt;DATE(2020,1,1),BO18,-BO18))</f>
        <v>0.57744870400000003</v>
      </c>
      <c r="BP182" s="52" t="str" cm="1">
        <f t="array" ref="BP182">IF(OR(BP18="",BP18="NO Q",BP18="-"),"-",INDEX(Shipping!$U$3:$V$88,_xlfn.XMATCH(BP$2,IF(Shipping!$D$3:$D$88="GC",Shipping!$A$3:$A$88),0),_xlfn.XMATCH($V$167,Shipping!$U$2:$V$2))/_xlfn.IFS($U$167=Shipping!$R104,Shipping!$R$95,$U$167=Shipping!$S$92,Shipping!$S107,$U$167=Shipping!$T$92,Shipping!$T107)+IF(BP18&lt;DATE(2020,1,1),BP18,-BP18))</f>
        <v>-</v>
      </c>
      <c r="BQ182" s="52" t="str" cm="1">
        <f t="array" ref="BQ182">IF(OR(BQ18="",BQ18="NO Q",BQ18="-"),"-",INDEX(Shipping!$U$3:$V$88,_xlfn.XMATCH(BQ$2,IF(Shipping!$D$3:$D$88="GC",Shipping!$A$3:$A$88),0),_xlfn.XMATCH($V$167,Shipping!$U$2:$V$2))/_xlfn.IFS($U$167=Shipping!$R104,Shipping!$R$95,$U$167=Shipping!$S$92,Shipping!$S107,$U$167=Shipping!$T$92,Shipping!$T107)+IF(BQ18&lt;DATE(2020,1,1),BQ18,-BQ18))</f>
        <v>-</v>
      </c>
      <c r="BR182" s="52" t="str" cm="1">
        <f t="array" ref="BR182">IF(OR(BR18="",BR18="NO Q",BR18="-"),"-",INDEX(Shipping!$U$3:$V$88,_xlfn.XMATCH(BR$2,IF(Shipping!$D$3:$D$88="GC",Shipping!$A$3:$A$88),0),_xlfn.XMATCH($V$167,Shipping!$U$2:$V$2))/_xlfn.IFS($U$167=Shipping!$R104,Shipping!$R$95,$U$167=Shipping!$S$92,Shipping!$S107,$U$167=Shipping!$T$92,Shipping!$T107)+IF(BR18&lt;DATE(2020,1,1),BR18,-BR18))</f>
        <v>-</v>
      </c>
      <c r="BS182" s="52" t="str" cm="1">
        <f t="array" ref="BS182">IF(OR(BS18="",BS18="NO Q",BS18="-"),"-",INDEX(Shipping!$U$3:$V$88,_xlfn.XMATCH(BS$2,IF(Shipping!$D$3:$D$88="GC",Shipping!$A$3:$A$88),0),_xlfn.XMATCH($V$167,Shipping!$U$2:$V$2))/_xlfn.IFS($U$167=Shipping!$R104,Shipping!$R$95,$U$167=Shipping!$S$92,Shipping!$S107,$U$167=Shipping!$T$92,Shipping!$T107)+IF(BS18&lt;DATE(2020,1,1),BS18,-BS18))</f>
        <v>-</v>
      </c>
      <c r="BT182" s="52" t="str" cm="1">
        <f t="array" ref="BT182">IF(OR(BT18="",BT18="NO Q",BT18="-"),"-",INDEX(Shipping!$U$3:$V$88,_xlfn.XMATCH(BT$2,IF(Shipping!$D$3:$D$88="GC",Shipping!$A$3:$A$88),0),_xlfn.XMATCH($V$167,Shipping!$U$2:$V$2))/_xlfn.IFS($U$167=Shipping!$R104,Shipping!$R$95,$U$167=Shipping!$S$92,Shipping!$S107,$U$167=Shipping!$T$92,Shipping!$T107)+IF(BT18&lt;DATE(2020,1,1),BT18,-BT18))</f>
        <v>-</v>
      </c>
      <c r="BU182" s="52" t="str" cm="1">
        <f t="array" ref="BU182">IF(OR(BU18="",BU18="NO Q",BU18="-"),"-",INDEX(Shipping!$U$3:$V$88,_xlfn.XMATCH(BU$2,IF(Shipping!$D$3:$D$88="GC",Shipping!$A$3:$A$88),0),_xlfn.XMATCH($V$167,Shipping!$U$2:$V$2))/_xlfn.IFS($U$167=Shipping!$R104,Shipping!$R$95,$U$167=Shipping!$S$92,Shipping!$S107,$U$167=Shipping!$T$92,Shipping!$T107)+IF(BU18&lt;DATE(2020,1,1),BU18,-BU18))</f>
        <v>-</v>
      </c>
      <c r="BV182" s="52" t="str" cm="1">
        <f t="array" ref="BV182">IF(OR(BV18="",BV18="NO Q",BV18="-"),"-",INDEX(Shipping!$U$3:$V$88,_xlfn.XMATCH(BV$2,IF(Shipping!$D$3:$D$88="GC",Shipping!$A$3:$A$88),0),_xlfn.XMATCH($V$167,Shipping!$U$2:$V$2))/_xlfn.IFS($U$167=Shipping!$R104,Shipping!$R$95,$U$167=Shipping!$S$92,Shipping!$S107,$U$167=Shipping!$T$92,Shipping!$T107)+IF(BV18&lt;DATE(2020,1,1),BV18,-BV18))</f>
        <v>-</v>
      </c>
      <c r="BW182" s="52" t="str" cm="1">
        <f t="array" ref="BW182">IF(OR(BW18="",BW18="NO Q",BW18="-"),"-",INDEX(Shipping!$U$3:$V$88,_xlfn.XMATCH(BW$2,IF(Shipping!$D$3:$D$88="GC",Shipping!$A$3:$A$88),0),_xlfn.XMATCH($V$167,Shipping!$U$2:$V$2))/_xlfn.IFS($U$167=Shipping!$R104,Shipping!$R$95,$U$167=Shipping!$S$92,Shipping!$S107,$U$167=Shipping!$T$92,Shipping!$T107)+IF(BW18&lt;DATE(2020,1,1),BW18,-BW18))</f>
        <v>-</v>
      </c>
      <c r="BX182" s="52" t="str" cm="1">
        <f t="array" ref="BX182">IF(OR(BX18="",BX18="NO Q",BX18="-"),"-",INDEX(Shipping!$U$3:$V$88,_xlfn.XMATCH(BX$2,IF(Shipping!$D$3:$D$88="GC",Shipping!$A$3:$A$88),0),_xlfn.XMATCH($V$167,Shipping!$U$2:$V$2))/_xlfn.IFS($U$167=Shipping!$R104,Shipping!$R$95,$U$167=Shipping!$S$92,Shipping!$S107,$U$167=Shipping!$T$92,Shipping!$T107)+IF(BX18&lt;DATE(2020,1,1),BX18,-BX18))</f>
        <v>-</v>
      </c>
      <c r="BY182" s="52" t="str" cm="1">
        <f t="array" ref="BY182">IF(OR(BY18="",BY18="NO Q",BY18="-"),"-",INDEX(Shipping!$U$3:$V$88,_xlfn.XMATCH(BY$2,IF(Shipping!$D$3:$D$88="GC",Shipping!$A$3:$A$88),0),_xlfn.XMATCH($V$167,Shipping!$U$2:$V$2))/_xlfn.IFS($U$167=Shipping!$R104,Shipping!$R$95,$U$167=Shipping!$S$92,Shipping!$S107,$U$167=Shipping!$T$92,Shipping!$T107)+IF(BY18&lt;DATE(2020,1,1),BY18,-BY18))</f>
        <v>-</v>
      </c>
      <c r="BZ182" s="52" t="str" cm="1">
        <f t="array" ref="BZ182">IF(OR(BZ18="",BZ18="NO Q",BZ18="-"),"-",INDEX(Shipping!$U$3:$V$88,_xlfn.XMATCH(BZ$2,IF(Shipping!$D$3:$D$88="GC",Shipping!$A$3:$A$88),0),_xlfn.XMATCH($V$167,Shipping!$U$2:$V$2))/_xlfn.IFS($U$167=Shipping!$R104,Shipping!$R$95,$U$167=Shipping!$S$92,Shipping!$S107,$U$167=Shipping!$T$92,Shipping!$T107)+IF(BZ18&lt;DATE(2020,1,1),BZ18,-BZ18))</f>
        <v>-</v>
      </c>
      <c r="CA182" s="52" t="str" cm="1">
        <f t="array" ref="CA182">IF(OR(CA18="",CA18="NO Q",CA18="-"),"-",INDEX(Shipping!$U$3:$V$88,_xlfn.XMATCH(CA$2,IF(Shipping!$D$3:$D$88="GC",Shipping!$A$3:$A$88),0),_xlfn.XMATCH($V$167,Shipping!$U$2:$V$2))/_xlfn.IFS($U$167=Shipping!$R104,Shipping!$R$95,$U$167=Shipping!$S$92,Shipping!$S107,$U$167=Shipping!$T$92,Shipping!$T107)+IF(CA18&lt;DATE(2020,1,1),CA18,-CA18))</f>
        <v>-</v>
      </c>
      <c r="CB182" s="52" t="str" cm="1">
        <f t="array" ref="CB182">IF(OR(CB18="",CB18="NO Q",CB18="-"),"-",INDEX(Shipping!$U$3:$V$88,_xlfn.XMATCH(CB$2,IF(Shipping!$D$3:$D$88="GC",Shipping!$A$3:$A$88),0),_xlfn.XMATCH($V$167,Shipping!$U$2:$V$2))/_xlfn.IFS($U$167=Shipping!$R104,Shipping!$R$95,$U$167=Shipping!$S$92,Shipping!$S107,$U$167=Shipping!$T$92,Shipping!$T107)+IF(CB18&lt;DATE(2020,1,1),CB18,-CB18))</f>
        <v>-</v>
      </c>
      <c r="CC182" s="52" t="str" cm="1">
        <f t="array" ref="CC182">IF(OR(CC18="",CC18="NO Q",CC18="-"),"-",INDEX(Shipping!$U$3:$V$88,_xlfn.XMATCH(CC$2,IF(Shipping!$D$3:$D$88="GC",Shipping!$A$3:$A$88),0),_xlfn.XMATCH($V$167,Shipping!$U$2:$V$2))/_xlfn.IFS($U$167=Shipping!$R104,Shipping!$R$95,$U$167=Shipping!$S$92,Shipping!$S107,$U$167=Shipping!$T$92,Shipping!$T107)+IF(CC18&lt;DATE(2020,1,1),CC18,-CC18))</f>
        <v>-</v>
      </c>
      <c r="CD182" s="52" t="str" cm="1">
        <f t="array" ref="CD182">IF(OR(CD18="",CD18="NO Q",CD18="-"),"-",INDEX(Shipping!$U$3:$V$88,_xlfn.XMATCH(CD$2,IF(Shipping!$D$3:$D$88="GC",Shipping!$A$3:$A$88),0),_xlfn.XMATCH($V$167,Shipping!$U$2:$V$2))/_xlfn.IFS($U$167=Shipping!$R104,Shipping!$R$95,$U$167=Shipping!$S$92,Shipping!$S107,$U$167=Shipping!$T$92,Shipping!$T107)+IF(CD18&lt;DATE(2020,1,1),CD18,-CD18))</f>
        <v>-</v>
      </c>
      <c r="CE182" s="52" t="str" cm="1">
        <f t="array" ref="CE182">IF(OR(CE18="",CE18="NO Q",CE18="-"),"-",INDEX(Shipping!$U$3:$V$88,_xlfn.XMATCH(CE$2,IF(Shipping!$D$3:$D$88="GC",Shipping!$A$3:$A$88),0),_xlfn.XMATCH($V$167,Shipping!$U$2:$V$2))/_xlfn.IFS($U$167=Shipping!$R104,Shipping!$R$95,$U$167=Shipping!$S$92,Shipping!$S107,$U$167=Shipping!$T$92,Shipping!$T107)+IF(CE18&lt;DATE(2020,1,1),CE18,-CE18))</f>
        <v>-</v>
      </c>
      <c r="CF182" s="52" t="str" cm="1">
        <f t="array" ref="CF182">IF(OR(CF18="",CF18="NO Q",CF18="-"),"-",INDEX(Shipping!$U$3:$V$88,_xlfn.XMATCH(CF$2,IF(Shipping!$D$3:$D$88="GC",Shipping!$A$3:$A$88),0),_xlfn.XMATCH($V$167,Shipping!$U$2:$V$2))/_xlfn.IFS($U$167=Shipping!$R104,Shipping!$R$95,$U$167=Shipping!$S$92,Shipping!$S107,$U$167=Shipping!$T$92,Shipping!$T107)+IF(CF18&lt;DATE(2020,1,1),CF18,-CF18))</f>
        <v>-</v>
      </c>
      <c r="CG182" s="52" t="str" cm="1">
        <f t="array" ref="CG182">IF(OR(CG18="",CG18="NO Q",CG18="-"),"-",INDEX(Shipping!$U$3:$V$88,_xlfn.XMATCH(CG$2,IF(Shipping!$D$3:$D$88="GC",Shipping!$A$3:$A$88),0),_xlfn.XMATCH($V$167,Shipping!$U$2:$V$2))/_xlfn.IFS($U$167=Shipping!$R104,Shipping!$R$95,$U$167=Shipping!$S$92,Shipping!$S107,$U$167=Shipping!$T$92,Shipping!$T107)+IF(CG18&lt;DATE(2020,1,1),CG18,-CG18))</f>
        <v>-</v>
      </c>
      <c r="CH182" s="52" t="str" cm="1">
        <f t="array" ref="CH182">IF(OR(CH18="",CH18="NO Q",CH18="-"),"-",INDEX(Shipping!$U$3:$V$88,_xlfn.XMATCH(CH$2,IF(Shipping!$D$3:$D$88="GC",Shipping!$A$3:$A$88),0),_xlfn.XMATCH($V$167,Shipping!$U$2:$V$2))/_xlfn.IFS($U$167=Shipping!$R104,Shipping!$R$95,$U$167=Shipping!$S$92,Shipping!$S107,$U$167=Shipping!$T$92,Shipping!$T107)+IF(CH18&lt;DATE(2020,1,1),CH18,-CH18))</f>
        <v>-</v>
      </c>
      <c r="CI182" s="52" t="str" cm="1">
        <f t="array" ref="CI182">IF(OR(CI18="",CI18="NO Q",CI18="-"),"-",INDEX(Shipping!$U$3:$V$88,_xlfn.XMATCH(CI$2,IF(Shipping!$D$3:$D$88="GC",Shipping!$A$3:$A$88),0),_xlfn.XMATCH($V$167,Shipping!$U$2:$V$2))/_xlfn.IFS($U$167=Shipping!$R104,Shipping!$R$95,$U$167=Shipping!$S$92,Shipping!$S107,$U$167=Shipping!$T$92,Shipping!$T107)+IF(CI18&lt;DATE(2020,1,1),CI18,-CI18))</f>
        <v>-</v>
      </c>
      <c r="CJ182" s="52" t="str" cm="1">
        <f t="array" ref="CJ182">IF(OR(CJ18="",CJ18="NO Q",CJ18="-"),"-",INDEX(Shipping!$U$3:$V$88,_xlfn.XMATCH(CJ$2,IF(Shipping!$D$3:$D$88="GC",Shipping!$A$3:$A$88),0),_xlfn.XMATCH($V$167,Shipping!$U$2:$V$2))/_xlfn.IFS($U$167=Shipping!$R104,Shipping!$R$95,$U$167=Shipping!$S$92,Shipping!$S107,$U$167=Shipping!$T$92,Shipping!$T107)+IF(CJ18&lt;DATE(2020,1,1),CJ18,-CJ18))</f>
        <v>-</v>
      </c>
      <c r="CK182" s="52" t="str" cm="1">
        <f t="array" ref="CK182">IF(OR(CK18="",CK18="NO Q",CK18="-"),"-",INDEX(Shipping!$U$3:$V$88,_xlfn.XMATCH(CK$2,IF(Shipping!$D$3:$D$88="GC",Shipping!$A$3:$A$88),0),_xlfn.XMATCH($V$167,Shipping!$U$2:$V$2))/_xlfn.IFS($U$167=Shipping!$R104,Shipping!$R$95,$U$167=Shipping!$S$92,Shipping!$S107,$U$167=Shipping!$T$92,Shipping!$T107)+IF(CK18&lt;DATE(2020,1,1),CK18,-CK18))</f>
        <v>-</v>
      </c>
      <c r="CL182" s="52" t="str" cm="1">
        <f t="array" ref="CL182">IF(OR(CL18="",CL18="NO Q",CL18="-"),"-",INDEX(Shipping!$U$3:$V$88,_xlfn.XMATCH(CL$2,IF(Shipping!$D$3:$D$88="GC",Shipping!$A$3:$A$88),0),_xlfn.XMATCH($V$167,Shipping!$U$2:$V$2))/_xlfn.IFS($U$167=Shipping!$R104,Shipping!$R$95,$U$167=Shipping!$S$92,Shipping!$S107,$U$167=Shipping!$T$92,Shipping!$T107)+IF(CL18&lt;DATE(2020,1,1),CL18,-CL18))</f>
        <v>-</v>
      </c>
      <c r="CM182" s="52" t="str" cm="1">
        <f t="array" ref="CM182">IF(OR(CM18="",CM18="NO Q",CM18="-"),"-",INDEX(Shipping!$U$3:$V$88,_xlfn.XMATCH(CM$2,IF(Shipping!$D$3:$D$88="GC",Shipping!$A$3:$A$88),0),_xlfn.XMATCH($V$167,Shipping!$U$2:$V$2))/_xlfn.IFS($U$167=Shipping!$R104,Shipping!$R$95,$U$167=Shipping!$S$92,Shipping!$S107,$U$167=Shipping!$T$92,Shipping!$T107)+IF(CM18&lt;DATE(2020,1,1),CM18,-CM18))</f>
        <v>-</v>
      </c>
    </row>
    <row r="183" spans="2:91">
      <c r="B183" s="47" t="s">
        <v>289</v>
      </c>
      <c r="C183" s="1" t="str" cm="1">
        <f t="array" ref="C183">INDEX(W$2:CM$2,1,_xlfn.XMATCH(D183,$W183:$CM183))</f>
        <v>PSI MOLDED PLASTICS</v>
      </c>
      <c r="D183" s="81">
        <f t="shared" si="139"/>
        <v>0.36739700799999997</v>
      </c>
      <c r="W183" s="52" t="str" cm="1">
        <f t="array" ref="W183">IF(OR(W19="",W19="NO Q",W19="-"),"-",INDEX(Shipping!$U$3:$V$88,_xlfn.XMATCH(W$2,IF(Shipping!$D$3:$D$88="GC",Shipping!$A$3:$A$88),0),_xlfn.XMATCH($V$167,Shipping!$U$2:$V$2))/_xlfn.IFS($U$167=Shipping!$R105,Shipping!$R$95,$U$167=Shipping!$S$92,Shipping!$S108,$U$167=Shipping!$T$92,Shipping!$T108)+IF(W19&lt;DATE(2020,1,1),W19,-W19))</f>
        <v>-</v>
      </c>
      <c r="X183" s="52" t="str" cm="1">
        <f t="array" ref="X183">IF(OR(X19="",X19="NO Q",X19="-"),"-",INDEX(Shipping!$U$3:$V$88,_xlfn.XMATCH(X$2,IF(Shipping!$D$3:$D$88="GC",Shipping!$A$3:$A$88),0),_xlfn.XMATCH($V$167,Shipping!$U$2:$V$2))/_xlfn.IFS($U$167=Shipping!$R105,Shipping!$R$95,$U$167=Shipping!$S$92,Shipping!$S108,$U$167=Shipping!$T$92,Shipping!$T108)+IF(X19&lt;DATE(2020,1,1),X19,-X19))</f>
        <v>-</v>
      </c>
      <c r="Y183" s="52" t="str" cm="1">
        <f t="array" ref="Y183">IF(OR(Y19="",Y19="NO Q",Y19="-"),"-",INDEX(Shipping!$U$3:$V$88,_xlfn.XMATCH(Y$2,IF(Shipping!$D$3:$D$88="GC",Shipping!$A$3:$A$88),0),_xlfn.XMATCH($V$167,Shipping!$U$2:$V$2))/_xlfn.IFS($U$167=Shipping!$R105,Shipping!$R$95,$U$167=Shipping!$S$92,Shipping!$S108,$U$167=Shipping!$T$92,Shipping!$T108)+IF(Y19&lt;DATE(2020,1,1),Y19,-Y19))</f>
        <v>-</v>
      </c>
      <c r="Z183" s="52" t="str" cm="1">
        <f t="array" ref="Z183">IF(OR(Z19="",Z19="NO Q",Z19="-"),"-",INDEX(Shipping!$U$3:$V$88,_xlfn.XMATCH(Z$2,IF(Shipping!$D$3:$D$88="GC",Shipping!$A$3:$A$88),0),_xlfn.XMATCH($V$167,Shipping!$U$2:$V$2))/_xlfn.IFS($U$167=Shipping!$R105,Shipping!$R$95,$U$167=Shipping!$S$92,Shipping!$S108,$U$167=Shipping!$T$92,Shipping!$T108)+IF(Z19&lt;DATE(2020,1,1),Z19,-Z19))</f>
        <v>-</v>
      </c>
      <c r="AA183" s="52" t="str" cm="1">
        <f t="array" ref="AA183">IF(OR(AA19="",AA19="NO Q",AA19="-"),"-",INDEX(Shipping!$U$3:$V$88,_xlfn.XMATCH(AA$2,IF(Shipping!$D$3:$D$88="GC",Shipping!$A$3:$A$88),0),_xlfn.XMATCH($V$167,Shipping!$U$2:$V$2))/_xlfn.IFS($U$167=Shipping!$R105,Shipping!$R$95,$U$167=Shipping!$S$92,Shipping!$S108,$U$167=Shipping!$T$92,Shipping!$T108)+IF(AA19&lt;DATE(2020,1,1),AA19,-AA19))</f>
        <v>-</v>
      </c>
      <c r="AB183" s="52" t="str" cm="1">
        <f t="array" ref="AB183">IF(OR(AB19="",AB19="NO Q",AB19="-"),"-",INDEX(Shipping!$U$3:$V$88,_xlfn.XMATCH(AB$2,IF(Shipping!$D$3:$D$88="GC",Shipping!$A$3:$A$88),0),_xlfn.XMATCH($V$167,Shipping!$U$2:$V$2))/_xlfn.IFS($U$167=Shipping!$R105,Shipping!$R$95,$U$167=Shipping!$S$92,Shipping!$S108,$U$167=Shipping!$T$92,Shipping!$T108)+IF(AB19&lt;DATE(2020,1,1),AB19,-AB19))</f>
        <v>-</v>
      </c>
      <c r="AC183" s="52" t="str" cm="1">
        <f t="array" ref="AC183">IF(OR(AC19="",AC19="NO Q",AC19="-"),"-",INDEX(Shipping!$U$3:$V$88,_xlfn.XMATCH(AC$2,IF(Shipping!$D$3:$D$88="GC",Shipping!$A$3:$A$88),0),_xlfn.XMATCH($V$167,Shipping!$U$2:$V$2))/_xlfn.IFS($U$167=Shipping!$R105,Shipping!$R$95,$U$167=Shipping!$S$92,Shipping!$S108,$U$167=Shipping!$T$92,Shipping!$T108)+IF(AC19&lt;DATE(2020,1,1),AC19,-AC19))</f>
        <v>-</v>
      </c>
      <c r="AD183" s="52" t="str" cm="1">
        <f t="array" ref="AD183">IF(OR(AD19="",AD19="NO Q",AD19="-"),"-",INDEX(Shipping!$U$3:$V$88,_xlfn.XMATCH(AD$2,IF(Shipping!$D$3:$D$88="GC",Shipping!$A$3:$A$88),0),_xlfn.XMATCH($V$167,Shipping!$U$2:$V$2))/_xlfn.IFS($U$167=Shipping!$R105,Shipping!$R$95,$U$167=Shipping!$S$92,Shipping!$S108,$U$167=Shipping!$T$92,Shipping!$T108)+IF(AD19&lt;DATE(2020,1,1),AD19,-AD19))</f>
        <v>-</v>
      </c>
      <c r="AE183" s="52" t="str" cm="1">
        <f t="array" ref="AE183">IF(OR(AE19="",AE19="NO Q",AE19="-"),"-",INDEX(Shipping!$U$3:$V$88,_xlfn.XMATCH(AE$2,IF(Shipping!$D$3:$D$88="GC",Shipping!$A$3:$A$88),0),_xlfn.XMATCH($V$167,Shipping!$U$2:$V$2))/_xlfn.IFS($U$167=Shipping!$R105,Shipping!$R$95,$U$167=Shipping!$S$92,Shipping!$S108,$U$167=Shipping!$T$92,Shipping!$T108)+IF(AE19&lt;DATE(2020,1,1),AE19,-AE19))</f>
        <v>-</v>
      </c>
      <c r="AF183" s="52" t="str" cm="1">
        <f t="array" ref="AF183">IF(OR(AF19="",AF19="NO Q",AF19="-"),"-",INDEX(Shipping!$U$3:$V$88,_xlfn.XMATCH(AF$2,IF(Shipping!$D$3:$D$88="GC",Shipping!$A$3:$A$88),0),_xlfn.XMATCH($V$167,Shipping!$U$2:$V$2))/_xlfn.IFS($U$167=Shipping!$R105,Shipping!$R$95,$U$167=Shipping!$S$92,Shipping!$S108,$U$167=Shipping!$T$92,Shipping!$T108)+IF(AF19&lt;DATE(2020,1,1),AF19,-AF19))</f>
        <v>-</v>
      </c>
      <c r="AG183" s="52" t="str" cm="1">
        <f t="array" ref="AG183">IF(OR(AG19="",AG19="NO Q",AG19="-"),"-",INDEX(Shipping!$U$3:$V$88,_xlfn.XMATCH(AG$2,IF(Shipping!$D$3:$D$88="GC",Shipping!$A$3:$A$88),0),_xlfn.XMATCH($V$167,Shipping!$U$2:$V$2))/_xlfn.IFS($U$167=Shipping!$R105,Shipping!$R$95,$U$167=Shipping!$S$92,Shipping!$S108,$U$167=Shipping!$T$92,Shipping!$T108)+IF(AG19&lt;DATE(2020,1,1),AG19,-AG19))</f>
        <v>-</v>
      </c>
      <c r="AH183" s="52" t="str" cm="1">
        <f t="array" ref="AH183">IF(OR(AH19="",AH19="NO Q",AH19="-"),"-",INDEX(Shipping!$U$3:$V$88,_xlfn.XMATCH(AH$2,IF(Shipping!$D$3:$D$88="GC",Shipping!$A$3:$A$88),0),_xlfn.XMATCH($V$167,Shipping!$U$2:$V$2))/_xlfn.IFS($U$167=Shipping!$R105,Shipping!$R$95,$U$167=Shipping!$S$92,Shipping!$S108,$U$167=Shipping!$T$92,Shipping!$T108)+IF(AH19&lt;DATE(2020,1,1),AH19,-AH19))</f>
        <v>-</v>
      </c>
      <c r="AI183" s="52" t="str" cm="1">
        <f t="array" ref="AI183">IF(OR(AI19="",AI19="NO Q",AI19="-"),"-",INDEX(Shipping!$U$3:$V$88,_xlfn.XMATCH(AI$2,IF(Shipping!$D$3:$D$88="GC",Shipping!$A$3:$A$88),0),_xlfn.XMATCH($V$167,Shipping!$U$2:$V$2))/_xlfn.IFS($U$167=Shipping!$R105,Shipping!$R$95,$U$167=Shipping!$S$92,Shipping!$S108,$U$167=Shipping!$T$92,Shipping!$T108)+IF(AI19&lt;DATE(2020,1,1),AI19,-AI19))</f>
        <v>-</v>
      </c>
      <c r="AJ183" s="52" t="str" cm="1">
        <f t="array" ref="AJ183">IF(OR(AJ19="",AJ19="NO Q",AJ19="-"),"-",INDEX(Shipping!$U$3:$V$88,_xlfn.XMATCH(AJ$2,IF(Shipping!$D$3:$D$88="GC",Shipping!$A$3:$A$88),0),_xlfn.XMATCH($V$167,Shipping!$U$2:$V$2))/_xlfn.IFS($U$167=Shipping!$R105,Shipping!$R$95,$U$167=Shipping!$S$92,Shipping!$S108,$U$167=Shipping!$T$92,Shipping!$T108)+IF(AJ19&lt;DATE(2020,1,1),AJ19,-AJ19))</f>
        <v>-</v>
      </c>
      <c r="AK183" s="52" t="str" cm="1">
        <f t="array" ref="AK183">IF(OR(AK19="",AK19="NO Q",AK19="-"),"-",INDEX(Shipping!$U$3:$V$88,_xlfn.XMATCH(AK$2,IF(Shipping!$D$3:$D$88="GC",Shipping!$A$3:$A$88),0),_xlfn.XMATCH($V$167,Shipping!$U$2:$V$2))/_xlfn.IFS($U$167=Shipping!$R105,Shipping!$R$95,$U$167=Shipping!$S$92,Shipping!$S108,$U$167=Shipping!$T$92,Shipping!$T108)+IF(AK19&lt;DATE(2020,1,1),AK19,-AK19))</f>
        <v>-</v>
      </c>
      <c r="AL183" s="52" t="str" cm="1">
        <f t="array" ref="AL183">IF(OR(AL19="",AL19="NO Q",AL19="-"),"-",INDEX(Shipping!$U$3:$V$88,_xlfn.XMATCH(AL$2,IF(Shipping!$D$3:$D$88="GC",Shipping!$A$3:$A$88),0),_xlfn.XMATCH($V$167,Shipping!$U$2:$V$2))/_xlfn.IFS($U$167=Shipping!$R105,Shipping!$R$95,$U$167=Shipping!$S$92,Shipping!$S108,$U$167=Shipping!$T$92,Shipping!$T108)+IF(AL19&lt;DATE(2020,1,1),AL19,-AL19))</f>
        <v>-</v>
      </c>
      <c r="AM183" s="52" t="str" cm="1">
        <f t="array" ref="AM183">IF(OR(AM19="",AM19="NO Q",AM19="-"),"-",INDEX(Shipping!$U$3:$V$88,_xlfn.XMATCH(AM$2,IF(Shipping!$D$3:$D$88="GC",Shipping!$A$3:$A$88),0),_xlfn.XMATCH($V$167,Shipping!$U$2:$V$2))/_xlfn.IFS($U$167=Shipping!$R105,Shipping!$R$95,$U$167=Shipping!$S$92,Shipping!$S108,$U$167=Shipping!$T$92,Shipping!$T108)+IF(AM19&lt;DATE(2020,1,1),AM19,-AM19))</f>
        <v>-</v>
      </c>
      <c r="AN183" s="52" t="str" cm="1">
        <f t="array" ref="AN183">IF(OR(AN19="",AN19="NO Q",AN19="-"),"-",INDEX(Shipping!$U$3:$V$88,_xlfn.XMATCH(AN$2,IF(Shipping!$D$3:$D$88="GC",Shipping!$A$3:$A$88),0),_xlfn.XMATCH($V$167,Shipping!$U$2:$V$2))/_xlfn.IFS($U$167=Shipping!$R105,Shipping!$R$95,$U$167=Shipping!$S$92,Shipping!$S108,$U$167=Shipping!$T$92,Shipping!$T108)+IF(AN19&lt;DATE(2020,1,1),AN19,-AN19))</f>
        <v>-</v>
      </c>
      <c r="AO183" s="52" t="str" cm="1">
        <f t="array" ref="AO183">IF(OR(AO19="",AO19="NO Q",AO19="-"),"-",INDEX(Shipping!$U$3:$V$88,_xlfn.XMATCH(AO$2,IF(Shipping!$D$3:$D$88="GC",Shipping!$A$3:$A$88),0),_xlfn.XMATCH($V$167,Shipping!$U$2:$V$2))/_xlfn.IFS($U$167=Shipping!$R105,Shipping!$R$95,$U$167=Shipping!$S$92,Shipping!$S108,$U$167=Shipping!$T$92,Shipping!$T108)+IF(AO19&lt;DATE(2020,1,1),AO19,-AO19))</f>
        <v>-</v>
      </c>
      <c r="AP183" s="52" cm="1">
        <f t="array" ref="AP183">IF(OR(AP19="",AP19="NO Q",AP19="-"),"-",INDEX(Shipping!$U$3:$V$88,_xlfn.XMATCH(AP$2,IF(Shipping!$D$3:$D$88="GC",Shipping!$A$3:$A$88),0),_xlfn.XMATCH($V$167,Shipping!$U$2:$V$2))/_xlfn.IFS($U$167=Shipping!$R105,Shipping!$R$95,$U$167=Shipping!$S$92,Shipping!$S108,$U$167=Shipping!$T$92,Shipping!$T108)+IF(AP19&lt;DATE(2020,1,1),AP19,-AP19))</f>
        <v>-44032.989654333011</v>
      </c>
      <c r="AQ183" s="52" t="str" cm="1">
        <f t="array" ref="AQ183">IF(OR(AQ19="",AQ19="NO Q",AQ19="-"),"-",INDEX(Shipping!$U$3:$V$88,_xlfn.XMATCH(AQ$2,IF(Shipping!$D$3:$D$88="GC",Shipping!$A$3:$A$88),0),_xlfn.XMATCH($V$167,Shipping!$U$2:$V$2))/_xlfn.IFS($U$167=Shipping!$R105,Shipping!$R$95,$U$167=Shipping!$S$92,Shipping!$S108,$U$167=Shipping!$T$92,Shipping!$T108)+IF(AQ19&lt;DATE(2020,1,1),AQ19,-AQ19))</f>
        <v>-</v>
      </c>
      <c r="AR183" s="52" t="str" cm="1">
        <f t="array" ref="AR183">IF(OR(AR19="",AR19="NO Q",AR19="-"),"-",INDEX(Shipping!$U$3:$V$88,_xlfn.XMATCH(AR$2,IF(Shipping!$D$3:$D$88="GC",Shipping!$A$3:$A$88),0),_xlfn.XMATCH($V$167,Shipping!$U$2:$V$2))/_xlfn.IFS($U$167=Shipping!$R105,Shipping!$R$95,$U$167=Shipping!$S$92,Shipping!$S108,$U$167=Shipping!$T$92,Shipping!$T108)+IF(AR19&lt;DATE(2020,1,1),AR19,-AR19))</f>
        <v>-</v>
      </c>
      <c r="AS183" s="52" t="str" cm="1">
        <f t="array" ref="AS183">IF(OR(AS19="",AS19="NO Q",AS19="-"),"-",INDEX(Shipping!$U$3:$V$88,_xlfn.XMATCH(AS$2,IF(Shipping!$D$3:$D$88="GC",Shipping!$A$3:$A$88),0),_xlfn.XMATCH($V$167,Shipping!$U$2:$V$2))/_xlfn.IFS($U$167=Shipping!$R105,Shipping!$R$95,$U$167=Shipping!$S$92,Shipping!$S108,$U$167=Shipping!$T$92,Shipping!$T108)+IF(AS19&lt;DATE(2020,1,1),AS19,-AS19))</f>
        <v>-</v>
      </c>
      <c r="AT183" s="52" t="str" cm="1">
        <f t="array" ref="AT183">IF(OR(AT19="",AT19="NO Q",AT19="-"),"-",INDEX(Shipping!$U$3:$V$88,_xlfn.XMATCH(AT$2,IF(Shipping!$D$3:$D$88="GC",Shipping!$A$3:$A$88),0),_xlfn.XMATCH($V$167,Shipping!$U$2:$V$2))/_xlfn.IFS($U$167=Shipping!$R105,Shipping!$R$95,$U$167=Shipping!$S$92,Shipping!$S108,$U$167=Shipping!$T$92,Shipping!$T108)+IF(AT19&lt;DATE(2020,1,1),AT19,-AT19))</f>
        <v>-</v>
      </c>
      <c r="AU183" s="52" t="str" cm="1">
        <f t="array" ref="AU183">IF(OR(AU19="",AU19="NO Q",AU19="-"),"-",INDEX(Shipping!$U$3:$V$88,_xlfn.XMATCH(AU$2,IF(Shipping!$D$3:$D$88="GC",Shipping!$A$3:$A$88),0),_xlfn.XMATCH($V$167,Shipping!$U$2:$V$2))/_xlfn.IFS($U$167=Shipping!$R105,Shipping!$R$95,$U$167=Shipping!$S$92,Shipping!$S108,$U$167=Shipping!$T$92,Shipping!$T108)+IF(AU19&lt;DATE(2020,1,1),AU19,-AU19))</f>
        <v>-</v>
      </c>
      <c r="AV183" s="52" t="str" cm="1">
        <f t="array" ref="AV183">IF(OR(AV19="",AV19="NO Q",AV19="-"),"-",INDEX(Shipping!$U$3:$V$88,_xlfn.XMATCH(AV$2,IF(Shipping!$D$3:$D$88="GC",Shipping!$A$3:$A$88),0),_xlfn.XMATCH($V$167,Shipping!$U$2:$V$2))/_xlfn.IFS($U$167=Shipping!$R105,Shipping!$R$95,$U$167=Shipping!$S$92,Shipping!$S108,$U$167=Shipping!$T$92,Shipping!$T108)+IF(AV19&lt;DATE(2020,1,1),AV19,-AV19))</f>
        <v>-</v>
      </c>
      <c r="AW183" s="52" t="str" cm="1">
        <f t="array" ref="AW183">IF(OR(AW19="",AW19="NO Q",AW19="-"),"-",INDEX(Shipping!$U$3:$V$88,_xlfn.XMATCH(AW$2,IF(Shipping!$D$3:$D$88="GC",Shipping!$A$3:$A$88),0),_xlfn.XMATCH($V$167,Shipping!$U$2:$V$2))/_xlfn.IFS($U$167=Shipping!$R105,Shipping!$R$95,$U$167=Shipping!$S$92,Shipping!$S108,$U$167=Shipping!$T$92,Shipping!$T108)+IF(AW19&lt;DATE(2020,1,1),AW19,-AW19))</f>
        <v>-</v>
      </c>
      <c r="AX183" s="52" t="str" cm="1">
        <f t="array" ref="AX183">IF(OR(AX19="",AX19="NO Q",AX19="-"),"-",INDEX(Shipping!$U$3:$V$88,_xlfn.XMATCH(AX$2,IF(Shipping!$D$3:$D$88="GC",Shipping!$A$3:$A$88),0),_xlfn.XMATCH($V$167,Shipping!$U$2:$V$2))/_xlfn.IFS($U$167=Shipping!$R105,Shipping!$R$95,$U$167=Shipping!$S$92,Shipping!$S108,$U$167=Shipping!$T$92,Shipping!$T108)+IF(AX19&lt;DATE(2020,1,1),AX19,-AX19))</f>
        <v>-</v>
      </c>
      <c r="AY183" s="52" t="str" cm="1">
        <f t="array" ref="AY183">IF(OR(AY19="",AY19="NO Q",AY19="-"),"-",INDEX(Shipping!$U$3:$V$88,_xlfn.XMATCH(AY$2,IF(Shipping!$D$3:$D$88="GC",Shipping!$A$3:$A$88),0),_xlfn.XMATCH($V$167,Shipping!$U$2:$V$2))/_xlfn.IFS($U$167=Shipping!$R105,Shipping!$R$95,$U$167=Shipping!$S$92,Shipping!$S108,$U$167=Shipping!$T$92,Shipping!$T108)+IF(AY19&lt;DATE(2020,1,1),AY19,-AY19))</f>
        <v>-</v>
      </c>
      <c r="AZ183" s="52" t="str" cm="1">
        <f t="array" ref="AZ183">IF(OR(AZ19="",AZ19="NO Q",AZ19="-"),"-",INDEX(Shipping!$U$3:$V$88,_xlfn.XMATCH(AZ$2,IF(Shipping!$D$3:$D$88="GC",Shipping!$A$3:$A$88),0),_xlfn.XMATCH($V$167,Shipping!$U$2:$V$2))/_xlfn.IFS($U$167=Shipping!$R105,Shipping!$R$95,$U$167=Shipping!$S$92,Shipping!$S108,$U$167=Shipping!$T$92,Shipping!$T108)+IF(AZ19&lt;DATE(2020,1,1),AZ19,-AZ19))</f>
        <v>-</v>
      </c>
      <c r="BA183" s="52" t="str" cm="1">
        <f t="array" ref="BA183">IF(OR(BA19="",BA19="NO Q",BA19="-"),"-",INDEX(Shipping!$U$3:$V$88,_xlfn.XMATCH(BA$2,IF(Shipping!$D$3:$D$88="GC",Shipping!$A$3:$A$88),0),_xlfn.XMATCH($V$167,Shipping!$U$2:$V$2))/_xlfn.IFS($U$167=Shipping!$R105,Shipping!$R$95,$U$167=Shipping!$S$92,Shipping!$S108,$U$167=Shipping!$T$92,Shipping!$T108)+IF(BA19&lt;DATE(2020,1,1),BA19,-BA19))</f>
        <v>-</v>
      </c>
      <c r="BB183" s="52" t="str" cm="1">
        <f t="array" ref="BB183">IF(OR(BB19="",BB19="NO Q",BB19="-"),"-",INDEX(Shipping!$U$3:$V$88,_xlfn.XMATCH(BB$2,IF(Shipping!$D$3:$D$88="GC",Shipping!$A$3:$A$88),0),_xlfn.XMATCH($V$167,Shipping!$U$2:$V$2))/_xlfn.IFS($U$167=Shipping!$R105,Shipping!$R$95,$U$167=Shipping!$S$92,Shipping!$S108,$U$167=Shipping!$T$92,Shipping!$T108)+IF(BB19&lt;DATE(2020,1,1),BB19,-BB19))</f>
        <v>-</v>
      </c>
      <c r="BC183" s="52" t="str" cm="1">
        <f t="array" ref="BC183">IF(OR(BC19="",BC19="NO Q",BC19="-"),"-",INDEX(Shipping!$U$3:$V$88,_xlfn.XMATCH(BC$2,IF(Shipping!$D$3:$D$88="GC",Shipping!$A$3:$A$88),0),_xlfn.XMATCH($V$167,Shipping!$U$2:$V$2))/_xlfn.IFS($U$167=Shipping!$R105,Shipping!$R$95,$U$167=Shipping!$S$92,Shipping!$S108,$U$167=Shipping!$T$92,Shipping!$T108)+IF(BC19&lt;DATE(2020,1,1),BC19,-BC19))</f>
        <v>-</v>
      </c>
      <c r="BD183" s="52" t="str" cm="1">
        <f t="array" ref="BD183">IF(OR(BD19="",BD19="NO Q",BD19="-"),"-",INDEX(Shipping!$U$3:$V$88,_xlfn.XMATCH(BD$2,IF(Shipping!$D$3:$D$88="GC",Shipping!$A$3:$A$88),0),_xlfn.XMATCH($V$167,Shipping!$U$2:$V$2))/_xlfn.IFS($U$167=Shipping!$R105,Shipping!$R$95,$U$167=Shipping!$S$92,Shipping!$S108,$U$167=Shipping!$T$92,Shipping!$T108)+IF(BD19&lt;DATE(2020,1,1),BD19,-BD19))</f>
        <v>-</v>
      </c>
      <c r="BE183" s="52" t="str" cm="1">
        <f t="array" ref="BE183">IF(OR(BE19="",BE19="NO Q",BE19="-"),"-",INDEX(Shipping!$U$3:$V$88,_xlfn.XMATCH(BE$2,IF(Shipping!$D$3:$D$88="GC",Shipping!$A$3:$A$88),0),_xlfn.XMATCH($V$167,Shipping!$U$2:$V$2))/_xlfn.IFS($U$167=Shipping!$R105,Shipping!$R$95,$U$167=Shipping!$S$92,Shipping!$S108,$U$167=Shipping!$T$92,Shipping!$T108)+IF(BE19&lt;DATE(2020,1,1),BE19,-BE19))</f>
        <v>-</v>
      </c>
      <c r="BF183" s="52" t="str" cm="1">
        <f t="array" ref="BF183">IF(OR(BF19="",BF19="NO Q",BF19="-"),"-",INDEX(Shipping!$U$3:$V$88,_xlfn.XMATCH(BF$2,IF(Shipping!$D$3:$D$88="GC",Shipping!$A$3:$A$88),0),_xlfn.XMATCH($V$167,Shipping!$U$2:$V$2))/_xlfn.IFS($U$167=Shipping!$R105,Shipping!$R$95,$U$167=Shipping!$S$92,Shipping!$S108,$U$167=Shipping!$T$92,Shipping!$T108)+IF(BF19&lt;DATE(2020,1,1),BF19,-BF19))</f>
        <v>-</v>
      </c>
      <c r="BG183" s="52" t="str" cm="1">
        <f t="array" ref="BG183">IF(OR(BG19="",BG19="NO Q",BG19="-"),"-",INDEX(Shipping!$U$3:$V$88,_xlfn.XMATCH(BG$2,IF(Shipping!$D$3:$D$88="GC",Shipping!$A$3:$A$88),0),_xlfn.XMATCH($V$167,Shipping!$U$2:$V$2))/_xlfn.IFS($U$167=Shipping!$R105,Shipping!$R$95,$U$167=Shipping!$S$92,Shipping!$S108,$U$167=Shipping!$T$92,Shipping!$T108)+IF(BG19&lt;DATE(2020,1,1),BG19,-BG19))</f>
        <v>-</v>
      </c>
      <c r="BH183" s="52" t="str" cm="1">
        <f t="array" ref="BH183">IF(OR(BH19="",BH19="NO Q",BH19="-"),"-",INDEX(Shipping!$U$3:$V$88,_xlfn.XMATCH(BH$2,IF(Shipping!$D$3:$D$88="GC",Shipping!$A$3:$A$88),0),_xlfn.XMATCH($V$167,Shipping!$U$2:$V$2))/_xlfn.IFS($U$167=Shipping!$R105,Shipping!$R$95,$U$167=Shipping!$S$92,Shipping!$S108,$U$167=Shipping!$T$92,Shipping!$T108)+IF(BH19&lt;DATE(2020,1,1),BH19,-BH19))</f>
        <v>-</v>
      </c>
      <c r="BI183" s="52" t="str" cm="1">
        <f t="array" ref="BI183">IF(OR(BI19="",BI19="NO Q",BI19="-"),"-",INDEX(Shipping!$U$3:$V$88,_xlfn.XMATCH(BI$2,IF(Shipping!$D$3:$D$88="GC",Shipping!$A$3:$A$88),0),_xlfn.XMATCH($V$167,Shipping!$U$2:$V$2))/_xlfn.IFS($U$167=Shipping!$R105,Shipping!$R$95,$U$167=Shipping!$S$92,Shipping!$S108,$U$167=Shipping!$T$92,Shipping!$T108)+IF(BI19&lt;DATE(2020,1,1),BI19,-BI19))</f>
        <v>-</v>
      </c>
      <c r="BJ183" s="52" t="str" cm="1">
        <f t="array" ref="BJ183">IF(OR(BJ19="",BJ19="NO Q",BJ19="-"),"-",INDEX(Shipping!$U$3:$V$88,_xlfn.XMATCH(BJ$2,IF(Shipping!$D$3:$D$88="GC",Shipping!$A$3:$A$88),0),_xlfn.XMATCH($V$167,Shipping!$U$2:$V$2))/_xlfn.IFS($U$167=Shipping!$R105,Shipping!$R$95,$U$167=Shipping!$S$92,Shipping!$S108,$U$167=Shipping!$T$92,Shipping!$T108)+IF(BJ19&lt;DATE(2020,1,1),BJ19,-BJ19))</f>
        <v>-</v>
      </c>
      <c r="BK183" s="52" cm="1">
        <f t="array" ref="BK183">IF(OR(BK19="",BK19="NO Q",BK19="-"),"-",INDEX(Shipping!$U$3:$V$88,_xlfn.XMATCH(BK$2,IF(Shipping!$D$3:$D$88="GC",Shipping!$A$3:$A$88),0),_xlfn.XMATCH($V$167,Shipping!$U$2:$V$2))/_xlfn.IFS($U$167=Shipping!$R105,Shipping!$R$95,$U$167=Shipping!$S$92,Shipping!$S108,$U$167=Shipping!$T$92,Shipping!$T108)+IF(BK19&lt;DATE(2020,1,1),BK19,-BK19))</f>
        <v>0.37203649856205256</v>
      </c>
      <c r="BL183" s="52" t="str" cm="1">
        <f t="array" ref="BL183">IF(OR(BL19="",BL19="NO Q",BL19="-"),"-",INDEX(Shipping!$U$3:$V$88,_xlfn.XMATCH(BL$2,IF(Shipping!$D$3:$D$88="GC",Shipping!$A$3:$A$88),0),_xlfn.XMATCH($V$167,Shipping!$U$2:$V$2))/_xlfn.IFS($U$167=Shipping!$R105,Shipping!$R$95,$U$167=Shipping!$S$92,Shipping!$S108,$U$167=Shipping!$T$92,Shipping!$T108)+IF(BL19&lt;DATE(2020,1,1),BL19,-BL19))</f>
        <v>-</v>
      </c>
      <c r="BM183" s="52" t="str" cm="1">
        <f t="array" ref="BM183">IF(OR(BM19="",BM19="NO Q",BM19="-"),"-",INDEX(Shipping!$U$3:$V$88,_xlfn.XMATCH(BM$2,IF(Shipping!$D$3:$D$88="GC",Shipping!$A$3:$A$88),0),_xlfn.XMATCH($V$167,Shipping!$U$2:$V$2))/_xlfn.IFS($U$167=Shipping!$R105,Shipping!$R$95,$U$167=Shipping!$S$92,Shipping!$S108,$U$167=Shipping!$T$92,Shipping!$T108)+IF(BM19&lt;DATE(2020,1,1),BM19,-BM19))</f>
        <v>-</v>
      </c>
      <c r="BN183" s="52" t="str" cm="1">
        <f t="array" ref="BN183">IF(OR(BN19="",BN19="NO Q",BN19="-"),"-",INDEX(Shipping!$U$3:$V$88,_xlfn.XMATCH(BN$2,IF(Shipping!$D$3:$D$88="GC",Shipping!$A$3:$A$88),0),_xlfn.XMATCH($V$167,Shipping!$U$2:$V$2))/_xlfn.IFS($U$167=Shipping!$R105,Shipping!$R$95,$U$167=Shipping!$S$92,Shipping!$S108,$U$167=Shipping!$T$92,Shipping!$T108)+IF(BN19&lt;DATE(2020,1,1),BN19,-BN19))</f>
        <v>-</v>
      </c>
      <c r="BO183" s="52" cm="1">
        <f t="array" ref="BO183">IF(OR(BO19="",BO19="NO Q",BO19="-"),"-",INDEX(Shipping!$U$3:$V$88,_xlfn.XMATCH(BO$2,IF(Shipping!$D$3:$D$88="GC",Shipping!$A$3:$A$88),0),_xlfn.XMATCH($V$167,Shipping!$U$2:$V$2))/_xlfn.IFS($U$167=Shipping!$R105,Shipping!$R$95,$U$167=Shipping!$S$92,Shipping!$S108,$U$167=Shipping!$T$92,Shipping!$T108)+IF(BO19&lt;DATE(2020,1,1),BO19,-BO19))</f>
        <v>0.36739700799999997</v>
      </c>
      <c r="BP183" s="52" t="str" cm="1">
        <f t="array" ref="BP183">IF(OR(BP19="",BP19="NO Q",BP19="-"),"-",INDEX(Shipping!$U$3:$V$88,_xlfn.XMATCH(BP$2,IF(Shipping!$D$3:$D$88="GC",Shipping!$A$3:$A$88),0),_xlfn.XMATCH($V$167,Shipping!$U$2:$V$2))/_xlfn.IFS($U$167=Shipping!$R105,Shipping!$R$95,$U$167=Shipping!$S$92,Shipping!$S108,$U$167=Shipping!$T$92,Shipping!$T108)+IF(BP19&lt;DATE(2020,1,1),BP19,-BP19))</f>
        <v>-</v>
      </c>
      <c r="BQ183" s="52" t="str" cm="1">
        <f t="array" ref="BQ183">IF(OR(BQ19="",BQ19="NO Q",BQ19="-"),"-",INDEX(Shipping!$U$3:$V$88,_xlfn.XMATCH(BQ$2,IF(Shipping!$D$3:$D$88="GC",Shipping!$A$3:$A$88),0),_xlfn.XMATCH($V$167,Shipping!$U$2:$V$2))/_xlfn.IFS($U$167=Shipping!$R105,Shipping!$R$95,$U$167=Shipping!$S$92,Shipping!$S108,$U$167=Shipping!$T$92,Shipping!$T108)+IF(BQ19&lt;DATE(2020,1,1),BQ19,-BQ19))</f>
        <v>-</v>
      </c>
      <c r="BR183" s="52" t="str" cm="1">
        <f t="array" ref="BR183">IF(OR(BR19="",BR19="NO Q",BR19="-"),"-",INDEX(Shipping!$U$3:$V$88,_xlfn.XMATCH(BR$2,IF(Shipping!$D$3:$D$88="GC",Shipping!$A$3:$A$88),0),_xlfn.XMATCH($V$167,Shipping!$U$2:$V$2))/_xlfn.IFS($U$167=Shipping!$R105,Shipping!$R$95,$U$167=Shipping!$S$92,Shipping!$S108,$U$167=Shipping!$T$92,Shipping!$T108)+IF(BR19&lt;DATE(2020,1,1),BR19,-BR19))</f>
        <v>-</v>
      </c>
      <c r="BS183" s="52" t="str" cm="1">
        <f t="array" ref="BS183">IF(OR(BS19="",BS19="NO Q",BS19="-"),"-",INDEX(Shipping!$U$3:$V$88,_xlfn.XMATCH(BS$2,IF(Shipping!$D$3:$D$88="GC",Shipping!$A$3:$A$88),0),_xlfn.XMATCH($V$167,Shipping!$U$2:$V$2))/_xlfn.IFS($U$167=Shipping!$R105,Shipping!$R$95,$U$167=Shipping!$S$92,Shipping!$S108,$U$167=Shipping!$T$92,Shipping!$T108)+IF(BS19&lt;DATE(2020,1,1),BS19,-BS19))</f>
        <v>-</v>
      </c>
      <c r="BT183" s="52" t="str" cm="1">
        <f t="array" ref="BT183">IF(OR(BT19="",BT19="NO Q",BT19="-"),"-",INDEX(Shipping!$U$3:$V$88,_xlfn.XMATCH(BT$2,IF(Shipping!$D$3:$D$88="GC",Shipping!$A$3:$A$88),0),_xlfn.XMATCH($V$167,Shipping!$U$2:$V$2))/_xlfn.IFS($U$167=Shipping!$R105,Shipping!$R$95,$U$167=Shipping!$S$92,Shipping!$S108,$U$167=Shipping!$T$92,Shipping!$T108)+IF(BT19&lt;DATE(2020,1,1),BT19,-BT19))</f>
        <v>-</v>
      </c>
      <c r="BU183" s="52" t="str" cm="1">
        <f t="array" ref="BU183">IF(OR(BU19="",BU19="NO Q",BU19="-"),"-",INDEX(Shipping!$U$3:$V$88,_xlfn.XMATCH(BU$2,IF(Shipping!$D$3:$D$88="GC",Shipping!$A$3:$A$88),0),_xlfn.XMATCH($V$167,Shipping!$U$2:$V$2))/_xlfn.IFS($U$167=Shipping!$R105,Shipping!$R$95,$U$167=Shipping!$S$92,Shipping!$S108,$U$167=Shipping!$T$92,Shipping!$T108)+IF(BU19&lt;DATE(2020,1,1),BU19,-BU19))</f>
        <v>-</v>
      </c>
      <c r="BV183" s="52" t="str" cm="1">
        <f t="array" ref="BV183">IF(OR(BV19="",BV19="NO Q",BV19="-"),"-",INDEX(Shipping!$U$3:$V$88,_xlfn.XMATCH(BV$2,IF(Shipping!$D$3:$D$88="GC",Shipping!$A$3:$A$88),0),_xlfn.XMATCH($V$167,Shipping!$U$2:$V$2))/_xlfn.IFS($U$167=Shipping!$R105,Shipping!$R$95,$U$167=Shipping!$S$92,Shipping!$S108,$U$167=Shipping!$T$92,Shipping!$T108)+IF(BV19&lt;DATE(2020,1,1),BV19,-BV19))</f>
        <v>-</v>
      </c>
      <c r="BW183" s="52" t="str" cm="1">
        <f t="array" ref="BW183">IF(OR(BW19="",BW19="NO Q",BW19="-"),"-",INDEX(Shipping!$U$3:$V$88,_xlfn.XMATCH(BW$2,IF(Shipping!$D$3:$D$88="GC",Shipping!$A$3:$A$88),0),_xlfn.XMATCH($V$167,Shipping!$U$2:$V$2))/_xlfn.IFS($U$167=Shipping!$R105,Shipping!$R$95,$U$167=Shipping!$S$92,Shipping!$S108,$U$167=Shipping!$T$92,Shipping!$T108)+IF(BW19&lt;DATE(2020,1,1),BW19,-BW19))</f>
        <v>-</v>
      </c>
      <c r="BX183" s="52" t="str" cm="1">
        <f t="array" ref="BX183">IF(OR(BX19="",BX19="NO Q",BX19="-"),"-",INDEX(Shipping!$U$3:$V$88,_xlfn.XMATCH(BX$2,IF(Shipping!$D$3:$D$88="GC",Shipping!$A$3:$A$88),0),_xlfn.XMATCH($V$167,Shipping!$U$2:$V$2))/_xlfn.IFS($U$167=Shipping!$R105,Shipping!$R$95,$U$167=Shipping!$S$92,Shipping!$S108,$U$167=Shipping!$T$92,Shipping!$T108)+IF(BX19&lt;DATE(2020,1,1),BX19,-BX19))</f>
        <v>-</v>
      </c>
      <c r="BY183" s="52" t="str" cm="1">
        <f t="array" ref="BY183">IF(OR(BY19="",BY19="NO Q",BY19="-"),"-",INDEX(Shipping!$U$3:$V$88,_xlfn.XMATCH(BY$2,IF(Shipping!$D$3:$D$88="GC",Shipping!$A$3:$A$88),0),_xlfn.XMATCH($V$167,Shipping!$U$2:$V$2))/_xlfn.IFS($U$167=Shipping!$R105,Shipping!$R$95,$U$167=Shipping!$S$92,Shipping!$S108,$U$167=Shipping!$T$92,Shipping!$T108)+IF(BY19&lt;DATE(2020,1,1),BY19,-BY19))</f>
        <v>-</v>
      </c>
      <c r="BZ183" s="52" t="str" cm="1">
        <f t="array" ref="BZ183">IF(OR(BZ19="",BZ19="NO Q",BZ19="-"),"-",INDEX(Shipping!$U$3:$V$88,_xlfn.XMATCH(BZ$2,IF(Shipping!$D$3:$D$88="GC",Shipping!$A$3:$A$88),0),_xlfn.XMATCH($V$167,Shipping!$U$2:$V$2))/_xlfn.IFS($U$167=Shipping!$R105,Shipping!$R$95,$U$167=Shipping!$S$92,Shipping!$S108,$U$167=Shipping!$T$92,Shipping!$T108)+IF(BZ19&lt;DATE(2020,1,1),BZ19,-BZ19))</f>
        <v>-</v>
      </c>
      <c r="CA183" s="52" t="str" cm="1">
        <f t="array" ref="CA183">IF(OR(CA19="",CA19="NO Q",CA19="-"),"-",INDEX(Shipping!$U$3:$V$88,_xlfn.XMATCH(CA$2,IF(Shipping!$D$3:$D$88="GC",Shipping!$A$3:$A$88),0),_xlfn.XMATCH($V$167,Shipping!$U$2:$V$2))/_xlfn.IFS($U$167=Shipping!$R105,Shipping!$R$95,$U$167=Shipping!$S$92,Shipping!$S108,$U$167=Shipping!$T$92,Shipping!$T108)+IF(CA19&lt;DATE(2020,1,1),CA19,-CA19))</f>
        <v>-</v>
      </c>
      <c r="CB183" s="52" t="str" cm="1">
        <f t="array" ref="CB183">IF(OR(CB19="",CB19="NO Q",CB19="-"),"-",INDEX(Shipping!$U$3:$V$88,_xlfn.XMATCH(CB$2,IF(Shipping!$D$3:$D$88="GC",Shipping!$A$3:$A$88),0),_xlfn.XMATCH($V$167,Shipping!$U$2:$V$2))/_xlfn.IFS($U$167=Shipping!$R105,Shipping!$R$95,$U$167=Shipping!$S$92,Shipping!$S108,$U$167=Shipping!$T$92,Shipping!$T108)+IF(CB19&lt;DATE(2020,1,1),CB19,-CB19))</f>
        <v>-</v>
      </c>
      <c r="CC183" s="52" t="str" cm="1">
        <f t="array" ref="CC183">IF(OR(CC19="",CC19="NO Q",CC19="-"),"-",INDEX(Shipping!$U$3:$V$88,_xlfn.XMATCH(CC$2,IF(Shipping!$D$3:$D$88="GC",Shipping!$A$3:$A$88),0),_xlfn.XMATCH($V$167,Shipping!$U$2:$V$2))/_xlfn.IFS($U$167=Shipping!$R105,Shipping!$R$95,$U$167=Shipping!$S$92,Shipping!$S108,$U$167=Shipping!$T$92,Shipping!$T108)+IF(CC19&lt;DATE(2020,1,1),CC19,-CC19))</f>
        <v>-</v>
      </c>
      <c r="CD183" s="52" t="str" cm="1">
        <f t="array" ref="CD183">IF(OR(CD19="",CD19="NO Q",CD19="-"),"-",INDEX(Shipping!$U$3:$V$88,_xlfn.XMATCH(CD$2,IF(Shipping!$D$3:$D$88="GC",Shipping!$A$3:$A$88),0),_xlfn.XMATCH($V$167,Shipping!$U$2:$V$2))/_xlfn.IFS($U$167=Shipping!$R105,Shipping!$R$95,$U$167=Shipping!$S$92,Shipping!$S108,$U$167=Shipping!$T$92,Shipping!$T108)+IF(CD19&lt;DATE(2020,1,1),CD19,-CD19))</f>
        <v>-</v>
      </c>
      <c r="CE183" s="52" t="str" cm="1">
        <f t="array" ref="CE183">IF(OR(CE19="",CE19="NO Q",CE19="-"),"-",INDEX(Shipping!$U$3:$V$88,_xlfn.XMATCH(CE$2,IF(Shipping!$D$3:$D$88="GC",Shipping!$A$3:$A$88),0),_xlfn.XMATCH($V$167,Shipping!$U$2:$V$2))/_xlfn.IFS($U$167=Shipping!$R105,Shipping!$R$95,$U$167=Shipping!$S$92,Shipping!$S108,$U$167=Shipping!$T$92,Shipping!$T108)+IF(CE19&lt;DATE(2020,1,1),CE19,-CE19))</f>
        <v>-</v>
      </c>
      <c r="CF183" s="52" t="str" cm="1">
        <f t="array" ref="CF183">IF(OR(CF19="",CF19="NO Q",CF19="-"),"-",INDEX(Shipping!$U$3:$V$88,_xlfn.XMATCH(CF$2,IF(Shipping!$D$3:$D$88="GC",Shipping!$A$3:$A$88),0),_xlfn.XMATCH($V$167,Shipping!$U$2:$V$2))/_xlfn.IFS($U$167=Shipping!$R105,Shipping!$R$95,$U$167=Shipping!$S$92,Shipping!$S108,$U$167=Shipping!$T$92,Shipping!$T108)+IF(CF19&lt;DATE(2020,1,1),CF19,-CF19))</f>
        <v>-</v>
      </c>
      <c r="CG183" s="52" t="str" cm="1">
        <f t="array" ref="CG183">IF(OR(CG19="",CG19="NO Q",CG19="-"),"-",INDEX(Shipping!$U$3:$V$88,_xlfn.XMATCH(CG$2,IF(Shipping!$D$3:$D$88="GC",Shipping!$A$3:$A$88),0),_xlfn.XMATCH($V$167,Shipping!$U$2:$V$2))/_xlfn.IFS($U$167=Shipping!$R105,Shipping!$R$95,$U$167=Shipping!$S$92,Shipping!$S108,$U$167=Shipping!$T$92,Shipping!$T108)+IF(CG19&lt;DATE(2020,1,1),CG19,-CG19))</f>
        <v>-</v>
      </c>
      <c r="CH183" s="52" t="str" cm="1">
        <f t="array" ref="CH183">IF(OR(CH19="",CH19="NO Q",CH19="-"),"-",INDEX(Shipping!$U$3:$V$88,_xlfn.XMATCH(CH$2,IF(Shipping!$D$3:$D$88="GC",Shipping!$A$3:$A$88),0),_xlfn.XMATCH($V$167,Shipping!$U$2:$V$2))/_xlfn.IFS($U$167=Shipping!$R105,Shipping!$R$95,$U$167=Shipping!$S$92,Shipping!$S108,$U$167=Shipping!$T$92,Shipping!$T108)+IF(CH19&lt;DATE(2020,1,1),CH19,-CH19))</f>
        <v>-</v>
      </c>
      <c r="CI183" s="52" t="str" cm="1">
        <f t="array" ref="CI183">IF(OR(CI19="",CI19="NO Q",CI19="-"),"-",INDEX(Shipping!$U$3:$V$88,_xlfn.XMATCH(CI$2,IF(Shipping!$D$3:$D$88="GC",Shipping!$A$3:$A$88),0),_xlfn.XMATCH($V$167,Shipping!$U$2:$V$2))/_xlfn.IFS($U$167=Shipping!$R105,Shipping!$R$95,$U$167=Shipping!$S$92,Shipping!$S108,$U$167=Shipping!$T$92,Shipping!$T108)+IF(CI19&lt;DATE(2020,1,1),CI19,-CI19))</f>
        <v>-</v>
      </c>
      <c r="CJ183" s="52" t="str" cm="1">
        <f t="array" ref="CJ183">IF(OR(CJ19="",CJ19="NO Q",CJ19="-"),"-",INDEX(Shipping!$U$3:$V$88,_xlfn.XMATCH(CJ$2,IF(Shipping!$D$3:$D$88="GC",Shipping!$A$3:$A$88),0),_xlfn.XMATCH($V$167,Shipping!$U$2:$V$2))/_xlfn.IFS($U$167=Shipping!$R105,Shipping!$R$95,$U$167=Shipping!$S$92,Shipping!$S108,$U$167=Shipping!$T$92,Shipping!$T108)+IF(CJ19&lt;DATE(2020,1,1),CJ19,-CJ19))</f>
        <v>-</v>
      </c>
      <c r="CK183" s="52" t="str" cm="1">
        <f t="array" ref="CK183">IF(OR(CK19="",CK19="NO Q",CK19="-"),"-",INDEX(Shipping!$U$3:$V$88,_xlfn.XMATCH(CK$2,IF(Shipping!$D$3:$D$88="GC",Shipping!$A$3:$A$88),0),_xlfn.XMATCH($V$167,Shipping!$U$2:$V$2))/_xlfn.IFS($U$167=Shipping!$R105,Shipping!$R$95,$U$167=Shipping!$S$92,Shipping!$S108,$U$167=Shipping!$T$92,Shipping!$T108)+IF(CK19&lt;DATE(2020,1,1),CK19,-CK19))</f>
        <v>-</v>
      </c>
      <c r="CL183" s="52" t="str" cm="1">
        <f t="array" ref="CL183">IF(OR(CL19="",CL19="NO Q",CL19="-"),"-",INDEX(Shipping!$U$3:$V$88,_xlfn.XMATCH(CL$2,IF(Shipping!$D$3:$D$88="GC",Shipping!$A$3:$A$88),0),_xlfn.XMATCH($V$167,Shipping!$U$2:$V$2))/_xlfn.IFS($U$167=Shipping!$R105,Shipping!$R$95,$U$167=Shipping!$S$92,Shipping!$S108,$U$167=Shipping!$T$92,Shipping!$T108)+IF(CL19&lt;DATE(2020,1,1),CL19,-CL19))</f>
        <v>-</v>
      </c>
      <c r="CM183" s="52" t="str" cm="1">
        <f t="array" ref="CM183">IF(OR(CM19="",CM19="NO Q",CM19="-"),"-",INDEX(Shipping!$U$3:$V$88,_xlfn.XMATCH(CM$2,IF(Shipping!$D$3:$D$88="GC",Shipping!$A$3:$A$88),0),_xlfn.XMATCH($V$167,Shipping!$U$2:$V$2))/_xlfn.IFS($U$167=Shipping!$R105,Shipping!$R$95,$U$167=Shipping!$S$92,Shipping!$S108,$U$167=Shipping!$T$92,Shipping!$T108)+IF(CM19&lt;DATE(2020,1,1),CM19,-CM19))</f>
        <v>-</v>
      </c>
    </row>
    <row r="184" spans="2:91">
      <c r="B184" s="47" t="s">
        <v>290</v>
      </c>
      <c r="C184" s="1" t="e" cm="1">
        <f t="array" ref="C184">INDEX(W$2:CM$2,1,_xlfn.XMATCH(D184,$W184:$CM184))</f>
        <v>#N/A</v>
      </c>
      <c r="D184" s="81">
        <f t="shared" si="139"/>
        <v>0</v>
      </c>
      <c r="W184" s="52" t="str" cm="1">
        <f t="array" ref="W184">IF(OR(W20="",W20="NO Q",W20="-"),"-",INDEX(Shipping!$U$3:$V$88,_xlfn.XMATCH(W$2,IF(Shipping!$D$3:$D$88="GC",Shipping!$A$3:$A$88),0),_xlfn.XMATCH($V$167,Shipping!$U$2:$V$2))/_xlfn.IFS($U$167=Shipping!$R106,Shipping!$R$95,$U$167=Shipping!$S$92,Shipping!$S109,$U$167=Shipping!$T$92,Shipping!$T109)+IF(W20&lt;DATE(2020,1,1),W20,-W20))</f>
        <v>-</v>
      </c>
      <c r="X184" s="52" t="str" cm="1">
        <f t="array" ref="X184">IF(OR(X20="",X20="NO Q",X20="-"),"-",INDEX(Shipping!$U$3:$V$88,_xlfn.XMATCH(X$2,IF(Shipping!$D$3:$D$88="GC",Shipping!$A$3:$A$88),0),_xlfn.XMATCH($V$167,Shipping!$U$2:$V$2))/_xlfn.IFS($U$167=Shipping!$R106,Shipping!$R$95,$U$167=Shipping!$S$92,Shipping!$S109,$U$167=Shipping!$T$92,Shipping!$T109)+IF(X20&lt;DATE(2020,1,1),X20,-X20))</f>
        <v>-</v>
      </c>
      <c r="Y184" s="52" t="str" cm="1">
        <f t="array" ref="Y184">IF(OR(Y20="",Y20="NO Q",Y20="-"),"-",INDEX(Shipping!$U$3:$V$88,_xlfn.XMATCH(Y$2,IF(Shipping!$D$3:$D$88="GC",Shipping!$A$3:$A$88),0),_xlfn.XMATCH($V$167,Shipping!$U$2:$V$2))/_xlfn.IFS($U$167=Shipping!$R106,Shipping!$R$95,$U$167=Shipping!$S$92,Shipping!$S109,$U$167=Shipping!$T$92,Shipping!$T109)+IF(Y20&lt;DATE(2020,1,1),Y20,-Y20))</f>
        <v>-</v>
      </c>
      <c r="Z184" s="52" t="str" cm="1">
        <f t="array" ref="Z184">IF(OR(Z20="",Z20="NO Q",Z20="-"),"-",INDEX(Shipping!$U$3:$V$88,_xlfn.XMATCH(Z$2,IF(Shipping!$D$3:$D$88="GC",Shipping!$A$3:$A$88),0),_xlfn.XMATCH($V$167,Shipping!$U$2:$V$2))/_xlfn.IFS($U$167=Shipping!$R106,Shipping!$R$95,$U$167=Shipping!$S$92,Shipping!$S109,$U$167=Shipping!$T$92,Shipping!$T109)+IF(Z20&lt;DATE(2020,1,1),Z20,-Z20))</f>
        <v>-</v>
      </c>
      <c r="AA184" s="52" t="str" cm="1">
        <f t="array" ref="AA184">IF(OR(AA20="",AA20="NO Q",AA20="-"),"-",INDEX(Shipping!$U$3:$V$88,_xlfn.XMATCH(AA$2,IF(Shipping!$D$3:$D$88="GC",Shipping!$A$3:$A$88),0),_xlfn.XMATCH($V$167,Shipping!$U$2:$V$2))/_xlfn.IFS($U$167=Shipping!$R106,Shipping!$R$95,$U$167=Shipping!$S$92,Shipping!$S109,$U$167=Shipping!$T$92,Shipping!$T109)+IF(AA20&lt;DATE(2020,1,1),AA20,-AA20))</f>
        <v>-</v>
      </c>
      <c r="AB184" s="52" t="str" cm="1">
        <f t="array" ref="AB184">IF(OR(AB20="",AB20="NO Q",AB20="-"),"-",INDEX(Shipping!$U$3:$V$88,_xlfn.XMATCH(AB$2,IF(Shipping!$D$3:$D$88="GC",Shipping!$A$3:$A$88),0),_xlfn.XMATCH($V$167,Shipping!$U$2:$V$2))/_xlfn.IFS($U$167=Shipping!$R106,Shipping!$R$95,$U$167=Shipping!$S$92,Shipping!$S109,$U$167=Shipping!$T$92,Shipping!$T109)+IF(AB20&lt;DATE(2020,1,1),AB20,-AB20))</f>
        <v>-</v>
      </c>
      <c r="AC184" s="52" t="str" cm="1">
        <f t="array" ref="AC184">IF(OR(AC20="",AC20="NO Q",AC20="-"),"-",INDEX(Shipping!$U$3:$V$88,_xlfn.XMATCH(AC$2,IF(Shipping!$D$3:$D$88="GC",Shipping!$A$3:$A$88),0),_xlfn.XMATCH($V$167,Shipping!$U$2:$V$2))/_xlfn.IFS($U$167=Shipping!$R106,Shipping!$R$95,$U$167=Shipping!$S$92,Shipping!$S109,$U$167=Shipping!$T$92,Shipping!$T109)+IF(AC20&lt;DATE(2020,1,1),AC20,-AC20))</f>
        <v>-</v>
      </c>
      <c r="AD184" s="52" t="str" cm="1">
        <f t="array" ref="AD184">IF(OR(AD20="",AD20="NO Q",AD20="-"),"-",INDEX(Shipping!$U$3:$V$88,_xlfn.XMATCH(AD$2,IF(Shipping!$D$3:$D$88="GC",Shipping!$A$3:$A$88),0),_xlfn.XMATCH($V$167,Shipping!$U$2:$V$2))/_xlfn.IFS($U$167=Shipping!$R106,Shipping!$R$95,$U$167=Shipping!$S$92,Shipping!$S109,$U$167=Shipping!$T$92,Shipping!$T109)+IF(AD20&lt;DATE(2020,1,1),AD20,-AD20))</f>
        <v>-</v>
      </c>
      <c r="AE184" s="52" t="str" cm="1">
        <f t="array" ref="AE184">IF(OR(AE20="",AE20="NO Q",AE20="-"),"-",INDEX(Shipping!$U$3:$V$88,_xlfn.XMATCH(AE$2,IF(Shipping!$D$3:$D$88="GC",Shipping!$A$3:$A$88),0),_xlfn.XMATCH($V$167,Shipping!$U$2:$V$2))/_xlfn.IFS($U$167=Shipping!$R106,Shipping!$R$95,$U$167=Shipping!$S$92,Shipping!$S109,$U$167=Shipping!$T$92,Shipping!$T109)+IF(AE20&lt;DATE(2020,1,1),AE20,-AE20))</f>
        <v>-</v>
      </c>
      <c r="AF184" s="52" t="str" cm="1">
        <f t="array" ref="AF184">IF(OR(AF20="",AF20="NO Q",AF20="-"),"-",INDEX(Shipping!$U$3:$V$88,_xlfn.XMATCH(AF$2,IF(Shipping!$D$3:$D$88="GC",Shipping!$A$3:$A$88),0),_xlfn.XMATCH($V$167,Shipping!$U$2:$V$2))/_xlfn.IFS($U$167=Shipping!$R106,Shipping!$R$95,$U$167=Shipping!$S$92,Shipping!$S109,$U$167=Shipping!$T$92,Shipping!$T109)+IF(AF20&lt;DATE(2020,1,1),AF20,-AF20))</f>
        <v>-</v>
      </c>
      <c r="AG184" s="52" t="str" cm="1">
        <f t="array" ref="AG184">IF(OR(AG20="",AG20="NO Q",AG20="-"),"-",INDEX(Shipping!$U$3:$V$88,_xlfn.XMATCH(AG$2,IF(Shipping!$D$3:$D$88="GC",Shipping!$A$3:$A$88),0),_xlfn.XMATCH($V$167,Shipping!$U$2:$V$2))/_xlfn.IFS($U$167=Shipping!$R106,Shipping!$R$95,$U$167=Shipping!$S$92,Shipping!$S109,$U$167=Shipping!$T$92,Shipping!$T109)+IF(AG20&lt;DATE(2020,1,1),AG20,-AG20))</f>
        <v>-</v>
      </c>
      <c r="AH184" s="52" t="str" cm="1">
        <f t="array" ref="AH184">IF(OR(AH20="",AH20="NO Q",AH20="-"),"-",INDEX(Shipping!$U$3:$V$88,_xlfn.XMATCH(AH$2,IF(Shipping!$D$3:$D$88="GC",Shipping!$A$3:$A$88),0),_xlfn.XMATCH($V$167,Shipping!$U$2:$V$2))/_xlfn.IFS($U$167=Shipping!$R106,Shipping!$R$95,$U$167=Shipping!$S$92,Shipping!$S109,$U$167=Shipping!$T$92,Shipping!$T109)+IF(AH20&lt;DATE(2020,1,1),AH20,-AH20))</f>
        <v>-</v>
      </c>
      <c r="AI184" s="52" t="str" cm="1">
        <f t="array" ref="AI184">IF(OR(AI20="",AI20="NO Q",AI20="-"),"-",INDEX(Shipping!$U$3:$V$88,_xlfn.XMATCH(AI$2,IF(Shipping!$D$3:$D$88="GC",Shipping!$A$3:$A$88),0),_xlfn.XMATCH($V$167,Shipping!$U$2:$V$2))/_xlfn.IFS($U$167=Shipping!$R106,Shipping!$R$95,$U$167=Shipping!$S$92,Shipping!$S109,$U$167=Shipping!$T$92,Shipping!$T109)+IF(AI20&lt;DATE(2020,1,1),AI20,-AI20))</f>
        <v>-</v>
      </c>
      <c r="AJ184" s="52" t="str" cm="1">
        <f t="array" ref="AJ184">IF(OR(AJ20="",AJ20="NO Q",AJ20="-"),"-",INDEX(Shipping!$U$3:$V$88,_xlfn.XMATCH(AJ$2,IF(Shipping!$D$3:$D$88="GC",Shipping!$A$3:$A$88),0),_xlfn.XMATCH($V$167,Shipping!$U$2:$V$2))/_xlfn.IFS($U$167=Shipping!$R106,Shipping!$R$95,$U$167=Shipping!$S$92,Shipping!$S109,$U$167=Shipping!$T$92,Shipping!$T109)+IF(AJ20&lt;DATE(2020,1,1),AJ20,-AJ20))</f>
        <v>-</v>
      </c>
      <c r="AK184" s="52" t="str" cm="1">
        <f t="array" ref="AK184">IF(OR(AK20="",AK20="NO Q",AK20="-"),"-",INDEX(Shipping!$U$3:$V$88,_xlfn.XMATCH(AK$2,IF(Shipping!$D$3:$D$88="GC",Shipping!$A$3:$A$88),0),_xlfn.XMATCH($V$167,Shipping!$U$2:$V$2))/_xlfn.IFS($U$167=Shipping!$R106,Shipping!$R$95,$U$167=Shipping!$S$92,Shipping!$S109,$U$167=Shipping!$T$92,Shipping!$T109)+IF(AK20&lt;DATE(2020,1,1),AK20,-AK20))</f>
        <v>-</v>
      </c>
      <c r="AL184" s="52" t="str" cm="1">
        <f t="array" ref="AL184">IF(OR(AL20="",AL20="NO Q",AL20="-"),"-",INDEX(Shipping!$U$3:$V$88,_xlfn.XMATCH(AL$2,IF(Shipping!$D$3:$D$88="GC",Shipping!$A$3:$A$88),0),_xlfn.XMATCH($V$167,Shipping!$U$2:$V$2))/_xlfn.IFS($U$167=Shipping!$R106,Shipping!$R$95,$U$167=Shipping!$S$92,Shipping!$S109,$U$167=Shipping!$T$92,Shipping!$T109)+IF(AL20&lt;DATE(2020,1,1),AL20,-AL20))</f>
        <v>-</v>
      </c>
      <c r="AM184" s="52" t="str" cm="1">
        <f t="array" ref="AM184">IF(OR(AM20="",AM20="NO Q",AM20="-"),"-",INDEX(Shipping!$U$3:$V$88,_xlfn.XMATCH(AM$2,IF(Shipping!$D$3:$D$88="GC",Shipping!$A$3:$A$88),0),_xlfn.XMATCH($V$167,Shipping!$U$2:$V$2))/_xlfn.IFS($U$167=Shipping!$R106,Shipping!$R$95,$U$167=Shipping!$S$92,Shipping!$S109,$U$167=Shipping!$T$92,Shipping!$T109)+IF(AM20&lt;DATE(2020,1,1),AM20,-AM20))</f>
        <v>-</v>
      </c>
      <c r="AN184" s="52" t="str" cm="1">
        <f t="array" ref="AN184">IF(OR(AN20="",AN20="NO Q",AN20="-"),"-",INDEX(Shipping!$U$3:$V$88,_xlfn.XMATCH(AN$2,IF(Shipping!$D$3:$D$88="GC",Shipping!$A$3:$A$88),0),_xlfn.XMATCH($V$167,Shipping!$U$2:$V$2))/_xlfn.IFS($U$167=Shipping!$R106,Shipping!$R$95,$U$167=Shipping!$S$92,Shipping!$S109,$U$167=Shipping!$T$92,Shipping!$T109)+IF(AN20&lt;DATE(2020,1,1),AN20,-AN20))</f>
        <v>-</v>
      </c>
      <c r="AO184" s="52" t="str" cm="1">
        <f t="array" ref="AO184">IF(OR(AO20="",AO20="NO Q",AO20="-"),"-",INDEX(Shipping!$U$3:$V$88,_xlfn.XMATCH(AO$2,IF(Shipping!$D$3:$D$88="GC",Shipping!$A$3:$A$88),0),_xlfn.XMATCH($V$167,Shipping!$U$2:$V$2))/_xlfn.IFS($U$167=Shipping!$R106,Shipping!$R$95,$U$167=Shipping!$S$92,Shipping!$S109,$U$167=Shipping!$T$92,Shipping!$T109)+IF(AO20&lt;DATE(2020,1,1),AO20,-AO20))</f>
        <v>-</v>
      </c>
      <c r="AP184" s="52" t="str" cm="1">
        <f t="array" ref="AP184">IF(OR(AP20="",AP20="NO Q",AP20="-"),"-",INDEX(Shipping!$U$3:$V$88,_xlfn.XMATCH(AP$2,IF(Shipping!$D$3:$D$88="GC",Shipping!$A$3:$A$88),0),_xlfn.XMATCH($V$167,Shipping!$U$2:$V$2))/_xlfn.IFS($U$167=Shipping!$R106,Shipping!$R$95,$U$167=Shipping!$S$92,Shipping!$S109,$U$167=Shipping!$T$92,Shipping!$T109)+IF(AP20&lt;DATE(2020,1,1),AP20,-AP20))</f>
        <v>-</v>
      </c>
      <c r="AQ184" s="52" t="str" cm="1">
        <f t="array" ref="AQ184">IF(OR(AQ20="",AQ20="NO Q",AQ20="-"),"-",INDEX(Shipping!$U$3:$V$88,_xlfn.XMATCH(AQ$2,IF(Shipping!$D$3:$D$88="GC",Shipping!$A$3:$A$88),0),_xlfn.XMATCH($V$167,Shipping!$U$2:$V$2))/_xlfn.IFS($U$167=Shipping!$R106,Shipping!$R$95,$U$167=Shipping!$S$92,Shipping!$S109,$U$167=Shipping!$T$92,Shipping!$T109)+IF(AQ20&lt;DATE(2020,1,1),AQ20,-AQ20))</f>
        <v>-</v>
      </c>
      <c r="AR184" s="52" t="str" cm="1">
        <f t="array" ref="AR184">IF(OR(AR20="",AR20="NO Q",AR20="-"),"-",INDEX(Shipping!$U$3:$V$88,_xlfn.XMATCH(AR$2,IF(Shipping!$D$3:$D$88="GC",Shipping!$A$3:$A$88),0),_xlfn.XMATCH($V$167,Shipping!$U$2:$V$2))/_xlfn.IFS($U$167=Shipping!$R106,Shipping!$R$95,$U$167=Shipping!$S$92,Shipping!$S109,$U$167=Shipping!$T$92,Shipping!$T109)+IF(AR20&lt;DATE(2020,1,1),AR20,-AR20))</f>
        <v>-</v>
      </c>
      <c r="AS184" s="52" t="str" cm="1">
        <f t="array" ref="AS184">IF(OR(AS20="",AS20="NO Q",AS20="-"),"-",INDEX(Shipping!$U$3:$V$88,_xlfn.XMATCH(AS$2,IF(Shipping!$D$3:$D$88="GC",Shipping!$A$3:$A$88),0),_xlfn.XMATCH($V$167,Shipping!$U$2:$V$2))/_xlfn.IFS($U$167=Shipping!$R106,Shipping!$R$95,$U$167=Shipping!$S$92,Shipping!$S109,$U$167=Shipping!$T$92,Shipping!$T109)+IF(AS20&lt;DATE(2020,1,1),AS20,-AS20))</f>
        <v>-</v>
      </c>
      <c r="AT184" s="52" t="str" cm="1">
        <f t="array" ref="AT184">IF(OR(AT20="",AT20="NO Q",AT20="-"),"-",INDEX(Shipping!$U$3:$V$88,_xlfn.XMATCH(AT$2,IF(Shipping!$D$3:$D$88="GC",Shipping!$A$3:$A$88),0),_xlfn.XMATCH($V$167,Shipping!$U$2:$V$2))/_xlfn.IFS($U$167=Shipping!$R106,Shipping!$R$95,$U$167=Shipping!$S$92,Shipping!$S109,$U$167=Shipping!$T$92,Shipping!$T109)+IF(AT20&lt;DATE(2020,1,1),AT20,-AT20))</f>
        <v>-</v>
      </c>
      <c r="AU184" s="52" t="str" cm="1">
        <f t="array" ref="AU184">IF(OR(AU20="",AU20="NO Q",AU20="-"),"-",INDEX(Shipping!$U$3:$V$88,_xlfn.XMATCH(AU$2,IF(Shipping!$D$3:$D$88="GC",Shipping!$A$3:$A$88),0),_xlfn.XMATCH($V$167,Shipping!$U$2:$V$2))/_xlfn.IFS($U$167=Shipping!$R106,Shipping!$R$95,$U$167=Shipping!$S$92,Shipping!$S109,$U$167=Shipping!$T$92,Shipping!$T109)+IF(AU20&lt;DATE(2020,1,1),AU20,-AU20))</f>
        <v>-</v>
      </c>
      <c r="AV184" s="52" t="str" cm="1">
        <f t="array" ref="AV184">IF(OR(AV20="",AV20="NO Q",AV20="-"),"-",INDEX(Shipping!$U$3:$V$88,_xlfn.XMATCH(AV$2,IF(Shipping!$D$3:$D$88="GC",Shipping!$A$3:$A$88),0),_xlfn.XMATCH($V$167,Shipping!$U$2:$V$2))/_xlfn.IFS($U$167=Shipping!$R106,Shipping!$R$95,$U$167=Shipping!$S$92,Shipping!$S109,$U$167=Shipping!$T$92,Shipping!$T109)+IF(AV20&lt;DATE(2020,1,1),AV20,-AV20))</f>
        <v>-</v>
      </c>
      <c r="AW184" s="52" t="str" cm="1">
        <f t="array" ref="AW184">IF(OR(AW20="",AW20="NO Q",AW20="-"),"-",INDEX(Shipping!$U$3:$V$88,_xlfn.XMATCH(AW$2,IF(Shipping!$D$3:$D$88="GC",Shipping!$A$3:$A$88),0),_xlfn.XMATCH($V$167,Shipping!$U$2:$V$2))/_xlfn.IFS($U$167=Shipping!$R106,Shipping!$R$95,$U$167=Shipping!$S$92,Shipping!$S109,$U$167=Shipping!$T$92,Shipping!$T109)+IF(AW20&lt;DATE(2020,1,1),AW20,-AW20))</f>
        <v>-</v>
      </c>
      <c r="AX184" s="52" t="str" cm="1">
        <f t="array" ref="AX184">IF(OR(AX20="",AX20="NO Q",AX20="-"),"-",INDEX(Shipping!$U$3:$V$88,_xlfn.XMATCH(AX$2,IF(Shipping!$D$3:$D$88="GC",Shipping!$A$3:$A$88),0),_xlfn.XMATCH($V$167,Shipping!$U$2:$V$2))/_xlfn.IFS($U$167=Shipping!$R106,Shipping!$R$95,$U$167=Shipping!$S$92,Shipping!$S109,$U$167=Shipping!$T$92,Shipping!$T109)+IF(AX20&lt;DATE(2020,1,1),AX20,-AX20))</f>
        <v>-</v>
      </c>
      <c r="AY184" s="52" t="str" cm="1">
        <f t="array" ref="AY184">IF(OR(AY20="",AY20="NO Q",AY20="-"),"-",INDEX(Shipping!$U$3:$V$88,_xlfn.XMATCH(AY$2,IF(Shipping!$D$3:$D$88="GC",Shipping!$A$3:$A$88),0),_xlfn.XMATCH($V$167,Shipping!$U$2:$V$2))/_xlfn.IFS($U$167=Shipping!$R106,Shipping!$R$95,$U$167=Shipping!$S$92,Shipping!$S109,$U$167=Shipping!$T$92,Shipping!$T109)+IF(AY20&lt;DATE(2020,1,1),AY20,-AY20))</f>
        <v>-</v>
      </c>
      <c r="AZ184" s="52" t="str" cm="1">
        <f t="array" ref="AZ184">IF(OR(AZ20="",AZ20="NO Q",AZ20="-"),"-",INDEX(Shipping!$U$3:$V$88,_xlfn.XMATCH(AZ$2,IF(Shipping!$D$3:$D$88="GC",Shipping!$A$3:$A$88),0),_xlfn.XMATCH($V$167,Shipping!$U$2:$V$2))/_xlfn.IFS($U$167=Shipping!$R106,Shipping!$R$95,$U$167=Shipping!$S$92,Shipping!$S109,$U$167=Shipping!$T$92,Shipping!$T109)+IF(AZ20&lt;DATE(2020,1,1),AZ20,-AZ20))</f>
        <v>-</v>
      </c>
      <c r="BA184" s="52" t="str" cm="1">
        <f t="array" ref="BA184">IF(OR(BA20="",BA20="NO Q",BA20="-"),"-",INDEX(Shipping!$U$3:$V$88,_xlfn.XMATCH(BA$2,IF(Shipping!$D$3:$D$88="GC",Shipping!$A$3:$A$88),0),_xlfn.XMATCH($V$167,Shipping!$U$2:$V$2))/_xlfn.IFS($U$167=Shipping!$R106,Shipping!$R$95,$U$167=Shipping!$S$92,Shipping!$S109,$U$167=Shipping!$T$92,Shipping!$T109)+IF(BA20&lt;DATE(2020,1,1),BA20,-BA20))</f>
        <v>-</v>
      </c>
      <c r="BB184" s="52" t="str" cm="1">
        <f t="array" ref="BB184">IF(OR(BB20="",BB20="NO Q",BB20="-"),"-",INDEX(Shipping!$U$3:$V$88,_xlfn.XMATCH(BB$2,IF(Shipping!$D$3:$D$88="GC",Shipping!$A$3:$A$88),0),_xlfn.XMATCH($V$167,Shipping!$U$2:$V$2))/_xlfn.IFS($U$167=Shipping!$R106,Shipping!$R$95,$U$167=Shipping!$S$92,Shipping!$S109,$U$167=Shipping!$T$92,Shipping!$T109)+IF(BB20&lt;DATE(2020,1,1),BB20,-BB20))</f>
        <v>-</v>
      </c>
      <c r="BC184" s="52" t="str" cm="1">
        <f t="array" ref="BC184">IF(OR(BC20="",BC20="NO Q",BC20="-"),"-",INDEX(Shipping!$U$3:$V$88,_xlfn.XMATCH(BC$2,IF(Shipping!$D$3:$D$88="GC",Shipping!$A$3:$A$88),0),_xlfn.XMATCH($V$167,Shipping!$U$2:$V$2))/_xlfn.IFS($U$167=Shipping!$R106,Shipping!$R$95,$U$167=Shipping!$S$92,Shipping!$S109,$U$167=Shipping!$T$92,Shipping!$T109)+IF(BC20&lt;DATE(2020,1,1),BC20,-BC20))</f>
        <v>-</v>
      </c>
      <c r="BD184" s="52" t="str" cm="1">
        <f t="array" ref="BD184">IF(OR(BD20="",BD20="NO Q",BD20="-"),"-",INDEX(Shipping!$U$3:$V$88,_xlfn.XMATCH(BD$2,IF(Shipping!$D$3:$D$88="GC",Shipping!$A$3:$A$88),0),_xlfn.XMATCH($V$167,Shipping!$U$2:$V$2))/_xlfn.IFS($U$167=Shipping!$R106,Shipping!$R$95,$U$167=Shipping!$S$92,Shipping!$S109,$U$167=Shipping!$T$92,Shipping!$T109)+IF(BD20&lt;DATE(2020,1,1),BD20,-BD20))</f>
        <v>-</v>
      </c>
      <c r="BE184" s="52" t="str" cm="1">
        <f t="array" ref="BE184">IF(OR(BE20="",BE20="NO Q",BE20="-"),"-",INDEX(Shipping!$U$3:$V$88,_xlfn.XMATCH(BE$2,IF(Shipping!$D$3:$D$88="GC",Shipping!$A$3:$A$88),0),_xlfn.XMATCH($V$167,Shipping!$U$2:$V$2))/_xlfn.IFS($U$167=Shipping!$R106,Shipping!$R$95,$U$167=Shipping!$S$92,Shipping!$S109,$U$167=Shipping!$T$92,Shipping!$T109)+IF(BE20&lt;DATE(2020,1,1),BE20,-BE20))</f>
        <v>-</v>
      </c>
      <c r="BF184" s="52" t="str" cm="1">
        <f t="array" ref="BF184">IF(OR(BF20="",BF20="NO Q",BF20="-"),"-",INDEX(Shipping!$U$3:$V$88,_xlfn.XMATCH(BF$2,IF(Shipping!$D$3:$D$88="GC",Shipping!$A$3:$A$88),0),_xlfn.XMATCH($V$167,Shipping!$U$2:$V$2))/_xlfn.IFS($U$167=Shipping!$R106,Shipping!$R$95,$U$167=Shipping!$S$92,Shipping!$S109,$U$167=Shipping!$T$92,Shipping!$T109)+IF(BF20&lt;DATE(2020,1,1),BF20,-BF20))</f>
        <v>-</v>
      </c>
      <c r="BG184" s="52" t="str" cm="1">
        <f t="array" ref="BG184">IF(OR(BG20="",BG20="NO Q",BG20="-"),"-",INDEX(Shipping!$U$3:$V$88,_xlfn.XMATCH(BG$2,IF(Shipping!$D$3:$D$88="GC",Shipping!$A$3:$A$88),0),_xlfn.XMATCH($V$167,Shipping!$U$2:$V$2))/_xlfn.IFS($U$167=Shipping!$R106,Shipping!$R$95,$U$167=Shipping!$S$92,Shipping!$S109,$U$167=Shipping!$T$92,Shipping!$T109)+IF(BG20&lt;DATE(2020,1,1),BG20,-BG20))</f>
        <v>-</v>
      </c>
      <c r="BH184" s="52" t="str" cm="1">
        <f t="array" ref="BH184">IF(OR(BH20="",BH20="NO Q",BH20="-"),"-",INDEX(Shipping!$U$3:$V$88,_xlfn.XMATCH(BH$2,IF(Shipping!$D$3:$D$88="GC",Shipping!$A$3:$A$88),0),_xlfn.XMATCH($V$167,Shipping!$U$2:$V$2))/_xlfn.IFS($U$167=Shipping!$R106,Shipping!$R$95,$U$167=Shipping!$S$92,Shipping!$S109,$U$167=Shipping!$T$92,Shipping!$T109)+IF(BH20&lt;DATE(2020,1,1),BH20,-BH20))</f>
        <v>-</v>
      </c>
      <c r="BI184" s="52" t="str" cm="1">
        <f t="array" ref="BI184">IF(OR(BI20="",BI20="NO Q",BI20="-"),"-",INDEX(Shipping!$U$3:$V$88,_xlfn.XMATCH(BI$2,IF(Shipping!$D$3:$D$88="GC",Shipping!$A$3:$A$88),0),_xlfn.XMATCH($V$167,Shipping!$U$2:$V$2))/_xlfn.IFS($U$167=Shipping!$R106,Shipping!$R$95,$U$167=Shipping!$S$92,Shipping!$S109,$U$167=Shipping!$T$92,Shipping!$T109)+IF(BI20&lt;DATE(2020,1,1),BI20,-BI20))</f>
        <v>-</v>
      </c>
      <c r="BJ184" s="52" t="str" cm="1">
        <f t="array" ref="BJ184">IF(OR(BJ20="",BJ20="NO Q",BJ20="-"),"-",INDEX(Shipping!$U$3:$V$88,_xlfn.XMATCH(BJ$2,IF(Shipping!$D$3:$D$88="GC",Shipping!$A$3:$A$88),0),_xlfn.XMATCH($V$167,Shipping!$U$2:$V$2))/_xlfn.IFS($U$167=Shipping!$R106,Shipping!$R$95,$U$167=Shipping!$S$92,Shipping!$S109,$U$167=Shipping!$T$92,Shipping!$T109)+IF(BJ20&lt;DATE(2020,1,1),BJ20,-BJ20))</f>
        <v>-</v>
      </c>
      <c r="BK184" s="52" t="str" cm="1">
        <f t="array" ref="BK184">IF(OR(BK20="",BK20="NO Q",BK20="-"),"-",INDEX(Shipping!$U$3:$V$88,_xlfn.XMATCH(BK$2,IF(Shipping!$D$3:$D$88="GC",Shipping!$A$3:$A$88),0),_xlfn.XMATCH($V$167,Shipping!$U$2:$V$2))/_xlfn.IFS($U$167=Shipping!$R106,Shipping!$R$95,$U$167=Shipping!$S$92,Shipping!$S109,$U$167=Shipping!$T$92,Shipping!$T109)+IF(BK20&lt;DATE(2020,1,1),BK20,-BK20))</f>
        <v>-</v>
      </c>
      <c r="BL184" s="52" t="str" cm="1">
        <f t="array" ref="BL184">IF(OR(BL20="",BL20="NO Q",BL20="-"),"-",INDEX(Shipping!$U$3:$V$88,_xlfn.XMATCH(BL$2,IF(Shipping!$D$3:$D$88="GC",Shipping!$A$3:$A$88),0),_xlfn.XMATCH($V$167,Shipping!$U$2:$V$2))/_xlfn.IFS($U$167=Shipping!$R106,Shipping!$R$95,$U$167=Shipping!$S$92,Shipping!$S109,$U$167=Shipping!$T$92,Shipping!$T109)+IF(BL20&lt;DATE(2020,1,1),BL20,-BL20))</f>
        <v>-</v>
      </c>
      <c r="BM184" s="52" t="str" cm="1">
        <f t="array" ref="BM184">IF(OR(BM20="",BM20="NO Q",BM20="-"),"-",INDEX(Shipping!$U$3:$V$88,_xlfn.XMATCH(BM$2,IF(Shipping!$D$3:$D$88="GC",Shipping!$A$3:$A$88),0),_xlfn.XMATCH($V$167,Shipping!$U$2:$V$2))/_xlfn.IFS($U$167=Shipping!$R106,Shipping!$R$95,$U$167=Shipping!$S$92,Shipping!$S109,$U$167=Shipping!$T$92,Shipping!$T109)+IF(BM20&lt;DATE(2020,1,1),BM20,-BM20))</f>
        <v>-</v>
      </c>
      <c r="BN184" s="52" t="str" cm="1">
        <f t="array" ref="BN184">IF(OR(BN20="",BN20="NO Q",BN20="-"),"-",INDEX(Shipping!$U$3:$V$88,_xlfn.XMATCH(BN$2,IF(Shipping!$D$3:$D$88="GC",Shipping!$A$3:$A$88),0),_xlfn.XMATCH($V$167,Shipping!$U$2:$V$2))/_xlfn.IFS($U$167=Shipping!$R106,Shipping!$R$95,$U$167=Shipping!$S$92,Shipping!$S109,$U$167=Shipping!$T$92,Shipping!$T109)+IF(BN20&lt;DATE(2020,1,1),BN20,-BN20))</f>
        <v>-</v>
      </c>
      <c r="BO184" s="52" t="str" cm="1">
        <f t="array" ref="BO184">IF(OR(BO20="",BO20="NO Q",BO20="-"),"-",INDEX(Shipping!$U$3:$V$88,_xlfn.XMATCH(BO$2,IF(Shipping!$D$3:$D$88="GC",Shipping!$A$3:$A$88),0),_xlfn.XMATCH($V$167,Shipping!$U$2:$V$2))/_xlfn.IFS($U$167=Shipping!$R106,Shipping!$R$95,$U$167=Shipping!$S$92,Shipping!$S109,$U$167=Shipping!$T$92,Shipping!$T109)+IF(BO20&lt;DATE(2020,1,1),BO20,-BO20))</f>
        <v>-</v>
      </c>
      <c r="BP184" s="52" t="str" cm="1">
        <f t="array" ref="BP184">IF(OR(BP20="",BP20="NO Q",BP20="-"),"-",INDEX(Shipping!$U$3:$V$88,_xlfn.XMATCH(BP$2,IF(Shipping!$D$3:$D$88="GC",Shipping!$A$3:$A$88),0),_xlfn.XMATCH($V$167,Shipping!$U$2:$V$2))/_xlfn.IFS($U$167=Shipping!$R106,Shipping!$R$95,$U$167=Shipping!$S$92,Shipping!$S109,$U$167=Shipping!$T$92,Shipping!$T109)+IF(BP20&lt;DATE(2020,1,1),BP20,-BP20))</f>
        <v>-</v>
      </c>
      <c r="BQ184" s="52" t="str" cm="1">
        <f t="array" ref="BQ184">IF(OR(BQ20="",BQ20="NO Q",BQ20="-"),"-",INDEX(Shipping!$U$3:$V$88,_xlfn.XMATCH(BQ$2,IF(Shipping!$D$3:$D$88="GC",Shipping!$A$3:$A$88),0),_xlfn.XMATCH($V$167,Shipping!$U$2:$V$2))/_xlfn.IFS($U$167=Shipping!$R106,Shipping!$R$95,$U$167=Shipping!$S$92,Shipping!$S109,$U$167=Shipping!$T$92,Shipping!$T109)+IF(BQ20&lt;DATE(2020,1,1),BQ20,-BQ20))</f>
        <v>-</v>
      </c>
      <c r="BR184" s="52" t="str" cm="1">
        <f t="array" ref="BR184">IF(OR(BR20="",BR20="NO Q",BR20="-"),"-",INDEX(Shipping!$U$3:$V$88,_xlfn.XMATCH(BR$2,IF(Shipping!$D$3:$D$88="GC",Shipping!$A$3:$A$88),0),_xlfn.XMATCH($V$167,Shipping!$U$2:$V$2))/_xlfn.IFS($U$167=Shipping!$R106,Shipping!$R$95,$U$167=Shipping!$S$92,Shipping!$S109,$U$167=Shipping!$T$92,Shipping!$T109)+IF(BR20&lt;DATE(2020,1,1),BR20,-BR20))</f>
        <v>-</v>
      </c>
      <c r="BS184" s="52" t="str" cm="1">
        <f t="array" ref="BS184">IF(OR(BS20="",BS20="NO Q",BS20="-"),"-",INDEX(Shipping!$U$3:$V$88,_xlfn.XMATCH(BS$2,IF(Shipping!$D$3:$D$88="GC",Shipping!$A$3:$A$88),0),_xlfn.XMATCH($V$167,Shipping!$U$2:$V$2))/_xlfn.IFS($U$167=Shipping!$R106,Shipping!$R$95,$U$167=Shipping!$S$92,Shipping!$S109,$U$167=Shipping!$T$92,Shipping!$T109)+IF(BS20&lt;DATE(2020,1,1),BS20,-BS20))</f>
        <v>-</v>
      </c>
      <c r="BT184" s="52" t="str" cm="1">
        <f t="array" ref="BT184">IF(OR(BT20="",BT20="NO Q",BT20="-"),"-",INDEX(Shipping!$U$3:$V$88,_xlfn.XMATCH(BT$2,IF(Shipping!$D$3:$D$88="GC",Shipping!$A$3:$A$88),0),_xlfn.XMATCH($V$167,Shipping!$U$2:$V$2))/_xlfn.IFS($U$167=Shipping!$R106,Shipping!$R$95,$U$167=Shipping!$S$92,Shipping!$S109,$U$167=Shipping!$T$92,Shipping!$T109)+IF(BT20&lt;DATE(2020,1,1),BT20,-BT20))</f>
        <v>-</v>
      </c>
      <c r="BU184" s="52" t="str" cm="1">
        <f t="array" ref="BU184">IF(OR(BU20="",BU20="NO Q",BU20="-"),"-",INDEX(Shipping!$U$3:$V$88,_xlfn.XMATCH(BU$2,IF(Shipping!$D$3:$D$88="GC",Shipping!$A$3:$A$88),0),_xlfn.XMATCH($V$167,Shipping!$U$2:$V$2))/_xlfn.IFS($U$167=Shipping!$R106,Shipping!$R$95,$U$167=Shipping!$S$92,Shipping!$S109,$U$167=Shipping!$T$92,Shipping!$T109)+IF(BU20&lt;DATE(2020,1,1),BU20,-BU20))</f>
        <v>-</v>
      </c>
      <c r="BV184" s="52" t="str" cm="1">
        <f t="array" ref="BV184">IF(OR(BV20="",BV20="NO Q",BV20="-"),"-",INDEX(Shipping!$U$3:$V$88,_xlfn.XMATCH(BV$2,IF(Shipping!$D$3:$D$88="GC",Shipping!$A$3:$A$88),0),_xlfn.XMATCH($V$167,Shipping!$U$2:$V$2))/_xlfn.IFS($U$167=Shipping!$R106,Shipping!$R$95,$U$167=Shipping!$S$92,Shipping!$S109,$U$167=Shipping!$T$92,Shipping!$T109)+IF(BV20&lt;DATE(2020,1,1),BV20,-BV20))</f>
        <v>-</v>
      </c>
      <c r="BW184" s="52" t="str" cm="1">
        <f t="array" ref="BW184">IF(OR(BW20="",BW20="NO Q",BW20="-"),"-",INDEX(Shipping!$U$3:$V$88,_xlfn.XMATCH(BW$2,IF(Shipping!$D$3:$D$88="GC",Shipping!$A$3:$A$88),0),_xlfn.XMATCH($V$167,Shipping!$U$2:$V$2))/_xlfn.IFS($U$167=Shipping!$R106,Shipping!$R$95,$U$167=Shipping!$S$92,Shipping!$S109,$U$167=Shipping!$T$92,Shipping!$T109)+IF(BW20&lt;DATE(2020,1,1),BW20,-BW20))</f>
        <v>-</v>
      </c>
      <c r="BX184" s="52" t="str" cm="1">
        <f t="array" ref="BX184">IF(OR(BX20="",BX20="NO Q",BX20="-"),"-",INDEX(Shipping!$U$3:$V$88,_xlfn.XMATCH(BX$2,IF(Shipping!$D$3:$D$88="GC",Shipping!$A$3:$A$88),0),_xlfn.XMATCH($V$167,Shipping!$U$2:$V$2))/_xlfn.IFS($U$167=Shipping!$R106,Shipping!$R$95,$U$167=Shipping!$S$92,Shipping!$S109,$U$167=Shipping!$T$92,Shipping!$T109)+IF(BX20&lt;DATE(2020,1,1),BX20,-BX20))</f>
        <v>-</v>
      </c>
      <c r="BY184" s="52" t="str" cm="1">
        <f t="array" ref="BY184">IF(OR(BY20="",BY20="NO Q",BY20="-"),"-",INDEX(Shipping!$U$3:$V$88,_xlfn.XMATCH(BY$2,IF(Shipping!$D$3:$D$88="GC",Shipping!$A$3:$A$88),0),_xlfn.XMATCH($V$167,Shipping!$U$2:$V$2))/_xlfn.IFS($U$167=Shipping!$R106,Shipping!$R$95,$U$167=Shipping!$S$92,Shipping!$S109,$U$167=Shipping!$T$92,Shipping!$T109)+IF(BY20&lt;DATE(2020,1,1),BY20,-BY20))</f>
        <v>-</v>
      </c>
      <c r="BZ184" s="52" t="str" cm="1">
        <f t="array" ref="BZ184">IF(OR(BZ20="",BZ20="NO Q",BZ20="-"),"-",INDEX(Shipping!$U$3:$V$88,_xlfn.XMATCH(BZ$2,IF(Shipping!$D$3:$D$88="GC",Shipping!$A$3:$A$88),0),_xlfn.XMATCH($V$167,Shipping!$U$2:$V$2))/_xlfn.IFS($U$167=Shipping!$R106,Shipping!$R$95,$U$167=Shipping!$S$92,Shipping!$S109,$U$167=Shipping!$T$92,Shipping!$T109)+IF(BZ20&lt;DATE(2020,1,1),BZ20,-BZ20))</f>
        <v>-</v>
      </c>
      <c r="CA184" s="52" t="str" cm="1">
        <f t="array" ref="CA184">IF(OR(CA20="",CA20="NO Q",CA20="-"),"-",INDEX(Shipping!$U$3:$V$88,_xlfn.XMATCH(CA$2,IF(Shipping!$D$3:$D$88="GC",Shipping!$A$3:$A$88),0),_xlfn.XMATCH($V$167,Shipping!$U$2:$V$2))/_xlfn.IFS($U$167=Shipping!$R106,Shipping!$R$95,$U$167=Shipping!$S$92,Shipping!$S109,$U$167=Shipping!$T$92,Shipping!$T109)+IF(CA20&lt;DATE(2020,1,1),CA20,-CA20))</f>
        <v>-</v>
      </c>
      <c r="CB184" s="52" t="str" cm="1">
        <f t="array" ref="CB184">IF(OR(CB20="",CB20="NO Q",CB20="-"),"-",INDEX(Shipping!$U$3:$V$88,_xlfn.XMATCH(CB$2,IF(Shipping!$D$3:$D$88="GC",Shipping!$A$3:$A$88),0),_xlfn.XMATCH($V$167,Shipping!$U$2:$V$2))/_xlfn.IFS($U$167=Shipping!$R106,Shipping!$R$95,$U$167=Shipping!$S$92,Shipping!$S109,$U$167=Shipping!$T$92,Shipping!$T109)+IF(CB20&lt;DATE(2020,1,1),CB20,-CB20))</f>
        <v>-</v>
      </c>
      <c r="CC184" s="52" t="str" cm="1">
        <f t="array" ref="CC184">IF(OR(CC20="",CC20="NO Q",CC20="-"),"-",INDEX(Shipping!$U$3:$V$88,_xlfn.XMATCH(CC$2,IF(Shipping!$D$3:$D$88="GC",Shipping!$A$3:$A$88),0),_xlfn.XMATCH($V$167,Shipping!$U$2:$V$2))/_xlfn.IFS($U$167=Shipping!$R106,Shipping!$R$95,$U$167=Shipping!$S$92,Shipping!$S109,$U$167=Shipping!$T$92,Shipping!$T109)+IF(CC20&lt;DATE(2020,1,1),CC20,-CC20))</f>
        <v>-</v>
      </c>
      <c r="CD184" s="52" t="str" cm="1">
        <f t="array" ref="CD184">IF(OR(CD20="",CD20="NO Q",CD20="-"),"-",INDEX(Shipping!$U$3:$V$88,_xlfn.XMATCH(CD$2,IF(Shipping!$D$3:$D$88="GC",Shipping!$A$3:$A$88),0),_xlfn.XMATCH($V$167,Shipping!$U$2:$V$2))/_xlfn.IFS($U$167=Shipping!$R106,Shipping!$R$95,$U$167=Shipping!$S$92,Shipping!$S109,$U$167=Shipping!$T$92,Shipping!$T109)+IF(CD20&lt;DATE(2020,1,1),CD20,-CD20))</f>
        <v>-</v>
      </c>
      <c r="CE184" s="52" t="str" cm="1">
        <f t="array" ref="CE184">IF(OR(CE20="",CE20="NO Q",CE20="-"),"-",INDEX(Shipping!$U$3:$V$88,_xlfn.XMATCH(CE$2,IF(Shipping!$D$3:$D$88="GC",Shipping!$A$3:$A$88),0),_xlfn.XMATCH($V$167,Shipping!$U$2:$V$2))/_xlfn.IFS($U$167=Shipping!$R106,Shipping!$R$95,$U$167=Shipping!$S$92,Shipping!$S109,$U$167=Shipping!$T$92,Shipping!$T109)+IF(CE20&lt;DATE(2020,1,1),CE20,-CE20))</f>
        <v>-</v>
      </c>
      <c r="CF184" s="52" t="str" cm="1">
        <f t="array" ref="CF184">IF(OR(CF20="",CF20="NO Q",CF20="-"),"-",INDEX(Shipping!$U$3:$V$88,_xlfn.XMATCH(CF$2,IF(Shipping!$D$3:$D$88="GC",Shipping!$A$3:$A$88),0),_xlfn.XMATCH($V$167,Shipping!$U$2:$V$2))/_xlfn.IFS($U$167=Shipping!$R106,Shipping!$R$95,$U$167=Shipping!$S$92,Shipping!$S109,$U$167=Shipping!$T$92,Shipping!$T109)+IF(CF20&lt;DATE(2020,1,1),CF20,-CF20))</f>
        <v>-</v>
      </c>
      <c r="CG184" s="52" t="e" cm="1">
        <f t="array" ref="CG184">IF(OR(CG20="",CG20="NO Q",CG20="-"),"-",INDEX(Shipping!$U$3:$V$88,_xlfn.XMATCH(CG$2,IF(Shipping!$D$3:$D$88="GC",Shipping!$A$3:$A$88),0),_xlfn.XMATCH($V$167,Shipping!$U$2:$V$2))/_xlfn.IFS($U$167=Shipping!$R106,Shipping!$R$95,$U$167=Shipping!$S$92,Shipping!$S109,$U$167=Shipping!$T$92,Shipping!$T109)+IF(CG20&lt;DATE(2020,1,1),CG20,-CG20))</f>
        <v>#N/A</v>
      </c>
      <c r="CH184" s="52" t="str" cm="1">
        <f t="array" ref="CH184">IF(OR(CH20="",CH20="NO Q",CH20="-"),"-",INDEX(Shipping!$U$3:$V$88,_xlfn.XMATCH(CH$2,IF(Shipping!$D$3:$D$88="GC",Shipping!$A$3:$A$88),0),_xlfn.XMATCH($V$167,Shipping!$U$2:$V$2))/_xlfn.IFS($U$167=Shipping!$R106,Shipping!$R$95,$U$167=Shipping!$S$92,Shipping!$S109,$U$167=Shipping!$T$92,Shipping!$T109)+IF(CH20&lt;DATE(2020,1,1),CH20,-CH20))</f>
        <v>-</v>
      </c>
      <c r="CI184" s="52" t="e" cm="1">
        <f t="array" ref="CI184">IF(OR(CI20="",CI20="NO Q",CI20="-"),"-",INDEX(Shipping!$U$3:$V$88,_xlfn.XMATCH(CI$2,IF(Shipping!$D$3:$D$88="GC",Shipping!$A$3:$A$88),0),_xlfn.XMATCH($V$167,Shipping!$U$2:$V$2))/_xlfn.IFS($U$167=Shipping!$R106,Shipping!$R$95,$U$167=Shipping!$S$92,Shipping!$S109,$U$167=Shipping!$T$92,Shipping!$T109)+IF(CI20&lt;DATE(2020,1,1),CI20,-CI20))</f>
        <v>#N/A</v>
      </c>
      <c r="CJ184" s="52" t="e" cm="1">
        <f t="array" ref="CJ184">IF(OR(CJ20="",CJ20="NO Q",CJ20="-"),"-",INDEX(Shipping!$U$3:$V$88,_xlfn.XMATCH(CJ$2,IF(Shipping!$D$3:$D$88="GC",Shipping!$A$3:$A$88),0),_xlfn.XMATCH($V$167,Shipping!$U$2:$V$2))/_xlfn.IFS($U$167=Shipping!$R106,Shipping!$R$95,$U$167=Shipping!$S$92,Shipping!$S109,$U$167=Shipping!$T$92,Shipping!$T109)+IF(CJ20&lt;DATE(2020,1,1),CJ20,-CJ20))</f>
        <v>#N/A</v>
      </c>
      <c r="CK184" s="52" t="str" cm="1">
        <f t="array" ref="CK184">IF(OR(CK20="",CK20="NO Q",CK20="-"),"-",INDEX(Shipping!$U$3:$V$88,_xlfn.XMATCH(CK$2,IF(Shipping!$D$3:$D$88="GC",Shipping!$A$3:$A$88),0),_xlfn.XMATCH($V$167,Shipping!$U$2:$V$2))/_xlfn.IFS($U$167=Shipping!$R106,Shipping!$R$95,$U$167=Shipping!$S$92,Shipping!$S109,$U$167=Shipping!$T$92,Shipping!$T109)+IF(CK20&lt;DATE(2020,1,1),CK20,-CK20))</f>
        <v>-</v>
      </c>
      <c r="CL184" s="52" t="str" cm="1">
        <f t="array" ref="CL184">IF(OR(CL20="",CL20="NO Q",CL20="-"),"-",INDEX(Shipping!$U$3:$V$88,_xlfn.XMATCH(CL$2,IF(Shipping!$D$3:$D$88="GC",Shipping!$A$3:$A$88),0),_xlfn.XMATCH($V$167,Shipping!$U$2:$V$2))/_xlfn.IFS($U$167=Shipping!$R106,Shipping!$R$95,$U$167=Shipping!$S$92,Shipping!$S109,$U$167=Shipping!$T$92,Shipping!$T109)+IF(CL20&lt;DATE(2020,1,1),CL20,-CL20))</f>
        <v>-</v>
      </c>
      <c r="CM184" s="52" t="str" cm="1">
        <f t="array" ref="CM184">IF(OR(CM20="",CM20="NO Q",CM20="-"),"-",INDEX(Shipping!$U$3:$V$88,_xlfn.XMATCH(CM$2,IF(Shipping!$D$3:$D$88="GC",Shipping!$A$3:$A$88),0),_xlfn.XMATCH($V$167,Shipping!$U$2:$V$2))/_xlfn.IFS($U$167=Shipping!$R106,Shipping!$R$95,$U$167=Shipping!$S$92,Shipping!$S109,$U$167=Shipping!$T$92,Shipping!$T109)+IF(CM20&lt;DATE(2020,1,1),CM20,-CM20))</f>
        <v>-</v>
      </c>
    </row>
    <row r="185" spans="2:91">
      <c r="B185" s="47" t="s">
        <v>291</v>
      </c>
      <c r="C185" s="1" t="e" cm="1">
        <f t="array" ref="C185">INDEX(W$2:CM$2,1,_xlfn.XMATCH(D185,$W185:$CM185))</f>
        <v>#N/A</v>
      </c>
      <c r="D185" s="81">
        <f t="shared" si="139"/>
        <v>0</v>
      </c>
      <c r="W185" s="52" t="str" cm="1">
        <f t="array" ref="W185">IF(OR(W21="",W21="NO Q",W21="-"),"-",INDEX(Shipping!$U$3:$V$88,_xlfn.XMATCH(W$2,IF(Shipping!$D$3:$D$88="GC",Shipping!$A$3:$A$88),0),_xlfn.XMATCH($V$167,Shipping!$U$2:$V$2))/_xlfn.IFS($U$167=Shipping!$R107,Shipping!$R$95,$U$167=Shipping!$S$92,Shipping!$S110,$U$167=Shipping!$T$92,Shipping!$T110)+IF(W21&lt;DATE(2020,1,1),W21,-W21))</f>
        <v>-</v>
      </c>
      <c r="X185" s="52" t="str" cm="1">
        <f t="array" ref="X185">IF(OR(X21="",X21="NO Q",X21="-"),"-",INDEX(Shipping!$U$3:$V$88,_xlfn.XMATCH(X$2,IF(Shipping!$D$3:$D$88="GC",Shipping!$A$3:$A$88),0),_xlfn.XMATCH($V$167,Shipping!$U$2:$V$2))/_xlfn.IFS($U$167=Shipping!$R107,Shipping!$R$95,$U$167=Shipping!$S$92,Shipping!$S110,$U$167=Shipping!$T$92,Shipping!$T110)+IF(X21&lt;DATE(2020,1,1),X21,-X21))</f>
        <v>-</v>
      </c>
      <c r="Y185" s="52" t="str" cm="1">
        <f t="array" ref="Y185">IF(OR(Y21="",Y21="NO Q",Y21="-"),"-",INDEX(Shipping!$U$3:$V$88,_xlfn.XMATCH(Y$2,IF(Shipping!$D$3:$D$88="GC",Shipping!$A$3:$A$88),0),_xlfn.XMATCH($V$167,Shipping!$U$2:$V$2))/_xlfn.IFS($U$167=Shipping!$R107,Shipping!$R$95,$U$167=Shipping!$S$92,Shipping!$S110,$U$167=Shipping!$T$92,Shipping!$T110)+IF(Y21&lt;DATE(2020,1,1),Y21,-Y21))</f>
        <v>-</v>
      </c>
      <c r="Z185" s="52" t="str" cm="1">
        <f t="array" ref="Z185">IF(OR(Z21="",Z21="NO Q",Z21="-"),"-",INDEX(Shipping!$U$3:$V$88,_xlfn.XMATCH(Z$2,IF(Shipping!$D$3:$D$88="GC",Shipping!$A$3:$A$88),0),_xlfn.XMATCH($V$167,Shipping!$U$2:$V$2))/_xlfn.IFS($U$167=Shipping!$R107,Shipping!$R$95,$U$167=Shipping!$S$92,Shipping!$S110,$U$167=Shipping!$T$92,Shipping!$T110)+IF(Z21&lt;DATE(2020,1,1),Z21,-Z21))</f>
        <v>-</v>
      </c>
      <c r="AA185" s="52" t="str" cm="1">
        <f t="array" ref="AA185">IF(OR(AA21="",AA21="NO Q",AA21="-"),"-",INDEX(Shipping!$U$3:$V$88,_xlfn.XMATCH(AA$2,IF(Shipping!$D$3:$D$88="GC",Shipping!$A$3:$A$88),0),_xlfn.XMATCH($V$167,Shipping!$U$2:$V$2))/_xlfn.IFS($U$167=Shipping!$R107,Shipping!$R$95,$U$167=Shipping!$S$92,Shipping!$S110,$U$167=Shipping!$T$92,Shipping!$T110)+IF(AA21&lt;DATE(2020,1,1),AA21,-AA21))</f>
        <v>-</v>
      </c>
      <c r="AB185" s="52" t="str" cm="1">
        <f t="array" ref="AB185">IF(OR(AB21="",AB21="NO Q",AB21="-"),"-",INDEX(Shipping!$U$3:$V$88,_xlfn.XMATCH(AB$2,IF(Shipping!$D$3:$D$88="GC",Shipping!$A$3:$A$88),0),_xlfn.XMATCH($V$167,Shipping!$U$2:$V$2))/_xlfn.IFS($U$167=Shipping!$R107,Shipping!$R$95,$U$167=Shipping!$S$92,Shipping!$S110,$U$167=Shipping!$T$92,Shipping!$T110)+IF(AB21&lt;DATE(2020,1,1),AB21,-AB21))</f>
        <v>-</v>
      </c>
      <c r="AC185" s="52" t="str" cm="1">
        <f t="array" ref="AC185">IF(OR(AC21="",AC21="NO Q",AC21="-"),"-",INDEX(Shipping!$U$3:$V$88,_xlfn.XMATCH(AC$2,IF(Shipping!$D$3:$D$88="GC",Shipping!$A$3:$A$88),0),_xlfn.XMATCH($V$167,Shipping!$U$2:$V$2))/_xlfn.IFS($U$167=Shipping!$R107,Shipping!$R$95,$U$167=Shipping!$S$92,Shipping!$S110,$U$167=Shipping!$T$92,Shipping!$T110)+IF(AC21&lt;DATE(2020,1,1),AC21,-AC21))</f>
        <v>-</v>
      </c>
      <c r="AD185" s="52" t="str" cm="1">
        <f t="array" ref="AD185">IF(OR(AD21="",AD21="NO Q",AD21="-"),"-",INDEX(Shipping!$U$3:$V$88,_xlfn.XMATCH(AD$2,IF(Shipping!$D$3:$D$88="GC",Shipping!$A$3:$A$88),0),_xlfn.XMATCH($V$167,Shipping!$U$2:$V$2))/_xlfn.IFS($U$167=Shipping!$R107,Shipping!$R$95,$U$167=Shipping!$S$92,Shipping!$S110,$U$167=Shipping!$T$92,Shipping!$T110)+IF(AD21&lt;DATE(2020,1,1),AD21,-AD21))</f>
        <v>-</v>
      </c>
      <c r="AE185" s="52" t="str" cm="1">
        <f t="array" ref="AE185">IF(OR(AE21="",AE21="NO Q",AE21="-"),"-",INDEX(Shipping!$U$3:$V$88,_xlfn.XMATCH(AE$2,IF(Shipping!$D$3:$D$88="GC",Shipping!$A$3:$A$88),0),_xlfn.XMATCH($V$167,Shipping!$U$2:$V$2))/_xlfn.IFS($U$167=Shipping!$R107,Shipping!$R$95,$U$167=Shipping!$S$92,Shipping!$S110,$U$167=Shipping!$T$92,Shipping!$T110)+IF(AE21&lt;DATE(2020,1,1),AE21,-AE21))</f>
        <v>-</v>
      </c>
      <c r="AF185" s="52" t="str" cm="1">
        <f t="array" ref="AF185">IF(OR(AF21="",AF21="NO Q",AF21="-"),"-",INDEX(Shipping!$U$3:$V$88,_xlfn.XMATCH(AF$2,IF(Shipping!$D$3:$D$88="GC",Shipping!$A$3:$A$88),0),_xlfn.XMATCH($V$167,Shipping!$U$2:$V$2))/_xlfn.IFS($U$167=Shipping!$R107,Shipping!$R$95,$U$167=Shipping!$S$92,Shipping!$S110,$U$167=Shipping!$T$92,Shipping!$T110)+IF(AF21&lt;DATE(2020,1,1),AF21,-AF21))</f>
        <v>-</v>
      </c>
      <c r="AG185" s="52" t="str" cm="1">
        <f t="array" ref="AG185">IF(OR(AG21="",AG21="NO Q",AG21="-"),"-",INDEX(Shipping!$U$3:$V$88,_xlfn.XMATCH(AG$2,IF(Shipping!$D$3:$D$88="GC",Shipping!$A$3:$A$88),0),_xlfn.XMATCH($V$167,Shipping!$U$2:$V$2))/_xlfn.IFS($U$167=Shipping!$R107,Shipping!$R$95,$U$167=Shipping!$S$92,Shipping!$S110,$U$167=Shipping!$T$92,Shipping!$T110)+IF(AG21&lt;DATE(2020,1,1),AG21,-AG21))</f>
        <v>-</v>
      </c>
      <c r="AH185" s="52" t="str" cm="1">
        <f t="array" ref="AH185">IF(OR(AH21="",AH21="NO Q",AH21="-"),"-",INDEX(Shipping!$U$3:$V$88,_xlfn.XMATCH(AH$2,IF(Shipping!$D$3:$D$88="GC",Shipping!$A$3:$A$88),0),_xlfn.XMATCH($V$167,Shipping!$U$2:$V$2))/_xlfn.IFS($U$167=Shipping!$R107,Shipping!$R$95,$U$167=Shipping!$S$92,Shipping!$S110,$U$167=Shipping!$T$92,Shipping!$T110)+IF(AH21&lt;DATE(2020,1,1),AH21,-AH21))</f>
        <v>-</v>
      </c>
      <c r="AI185" s="52" t="str" cm="1">
        <f t="array" ref="AI185">IF(OR(AI21="",AI21="NO Q",AI21="-"),"-",INDEX(Shipping!$U$3:$V$88,_xlfn.XMATCH(AI$2,IF(Shipping!$D$3:$D$88="GC",Shipping!$A$3:$A$88),0),_xlfn.XMATCH($V$167,Shipping!$U$2:$V$2))/_xlfn.IFS($U$167=Shipping!$R107,Shipping!$R$95,$U$167=Shipping!$S$92,Shipping!$S110,$U$167=Shipping!$T$92,Shipping!$T110)+IF(AI21&lt;DATE(2020,1,1),AI21,-AI21))</f>
        <v>-</v>
      </c>
      <c r="AJ185" s="52" t="str" cm="1">
        <f t="array" ref="AJ185">IF(OR(AJ21="",AJ21="NO Q",AJ21="-"),"-",INDEX(Shipping!$U$3:$V$88,_xlfn.XMATCH(AJ$2,IF(Shipping!$D$3:$D$88="GC",Shipping!$A$3:$A$88),0),_xlfn.XMATCH($V$167,Shipping!$U$2:$V$2))/_xlfn.IFS($U$167=Shipping!$R107,Shipping!$R$95,$U$167=Shipping!$S$92,Shipping!$S110,$U$167=Shipping!$T$92,Shipping!$T110)+IF(AJ21&lt;DATE(2020,1,1),AJ21,-AJ21))</f>
        <v>-</v>
      </c>
      <c r="AK185" s="52" t="str" cm="1">
        <f t="array" ref="AK185">IF(OR(AK21="",AK21="NO Q",AK21="-"),"-",INDEX(Shipping!$U$3:$V$88,_xlfn.XMATCH(AK$2,IF(Shipping!$D$3:$D$88="GC",Shipping!$A$3:$A$88),0),_xlfn.XMATCH($V$167,Shipping!$U$2:$V$2))/_xlfn.IFS($U$167=Shipping!$R107,Shipping!$R$95,$U$167=Shipping!$S$92,Shipping!$S110,$U$167=Shipping!$T$92,Shipping!$T110)+IF(AK21&lt;DATE(2020,1,1),AK21,-AK21))</f>
        <v>-</v>
      </c>
      <c r="AL185" s="52" t="str" cm="1">
        <f t="array" ref="AL185">IF(OR(AL21="",AL21="NO Q",AL21="-"),"-",INDEX(Shipping!$U$3:$V$88,_xlfn.XMATCH(AL$2,IF(Shipping!$D$3:$D$88="GC",Shipping!$A$3:$A$88),0),_xlfn.XMATCH($V$167,Shipping!$U$2:$V$2))/_xlfn.IFS($U$167=Shipping!$R107,Shipping!$R$95,$U$167=Shipping!$S$92,Shipping!$S110,$U$167=Shipping!$T$92,Shipping!$T110)+IF(AL21&lt;DATE(2020,1,1),AL21,-AL21))</f>
        <v>-</v>
      </c>
      <c r="AM185" s="52" t="str" cm="1">
        <f t="array" ref="AM185">IF(OR(AM21="",AM21="NO Q",AM21="-"),"-",INDEX(Shipping!$U$3:$V$88,_xlfn.XMATCH(AM$2,IF(Shipping!$D$3:$D$88="GC",Shipping!$A$3:$A$88),0),_xlfn.XMATCH($V$167,Shipping!$U$2:$V$2))/_xlfn.IFS($U$167=Shipping!$R107,Shipping!$R$95,$U$167=Shipping!$S$92,Shipping!$S110,$U$167=Shipping!$T$92,Shipping!$T110)+IF(AM21&lt;DATE(2020,1,1),AM21,-AM21))</f>
        <v>-</v>
      </c>
      <c r="AN185" s="52" t="str" cm="1">
        <f t="array" ref="AN185">IF(OR(AN21="",AN21="NO Q",AN21="-"),"-",INDEX(Shipping!$U$3:$V$88,_xlfn.XMATCH(AN$2,IF(Shipping!$D$3:$D$88="GC",Shipping!$A$3:$A$88),0),_xlfn.XMATCH($V$167,Shipping!$U$2:$V$2))/_xlfn.IFS($U$167=Shipping!$R107,Shipping!$R$95,$U$167=Shipping!$S$92,Shipping!$S110,$U$167=Shipping!$T$92,Shipping!$T110)+IF(AN21&lt;DATE(2020,1,1),AN21,-AN21))</f>
        <v>-</v>
      </c>
      <c r="AO185" s="52" t="str" cm="1">
        <f t="array" ref="AO185">IF(OR(AO21="",AO21="NO Q",AO21="-"),"-",INDEX(Shipping!$U$3:$V$88,_xlfn.XMATCH(AO$2,IF(Shipping!$D$3:$D$88="GC",Shipping!$A$3:$A$88),0),_xlfn.XMATCH($V$167,Shipping!$U$2:$V$2))/_xlfn.IFS($U$167=Shipping!$R107,Shipping!$R$95,$U$167=Shipping!$S$92,Shipping!$S110,$U$167=Shipping!$T$92,Shipping!$T110)+IF(AO21&lt;DATE(2020,1,1),AO21,-AO21))</f>
        <v>-</v>
      </c>
      <c r="AP185" s="52" t="str" cm="1">
        <f t="array" ref="AP185">IF(OR(AP21="",AP21="NO Q",AP21="-"),"-",INDEX(Shipping!$U$3:$V$88,_xlfn.XMATCH(AP$2,IF(Shipping!$D$3:$D$88="GC",Shipping!$A$3:$A$88),0),_xlfn.XMATCH($V$167,Shipping!$U$2:$V$2))/_xlfn.IFS($U$167=Shipping!$R107,Shipping!$R$95,$U$167=Shipping!$S$92,Shipping!$S110,$U$167=Shipping!$T$92,Shipping!$T110)+IF(AP21&lt;DATE(2020,1,1),AP21,-AP21))</f>
        <v>-</v>
      </c>
      <c r="AQ185" s="52" t="str" cm="1">
        <f t="array" ref="AQ185">IF(OR(AQ21="",AQ21="NO Q",AQ21="-"),"-",INDEX(Shipping!$U$3:$V$88,_xlfn.XMATCH(AQ$2,IF(Shipping!$D$3:$D$88="GC",Shipping!$A$3:$A$88),0),_xlfn.XMATCH($V$167,Shipping!$U$2:$V$2))/_xlfn.IFS($U$167=Shipping!$R107,Shipping!$R$95,$U$167=Shipping!$S$92,Shipping!$S110,$U$167=Shipping!$T$92,Shipping!$T110)+IF(AQ21&lt;DATE(2020,1,1),AQ21,-AQ21))</f>
        <v>-</v>
      </c>
      <c r="AR185" s="52" t="str" cm="1">
        <f t="array" ref="AR185">IF(OR(AR21="",AR21="NO Q",AR21="-"),"-",INDEX(Shipping!$U$3:$V$88,_xlfn.XMATCH(AR$2,IF(Shipping!$D$3:$D$88="GC",Shipping!$A$3:$A$88),0),_xlfn.XMATCH($V$167,Shipping!$U$2:$V$2))/_xlfn.IFS($U$167=Shipping!$R107,Shipping!$R$95,$U$167=Shipping!$S$92,Shipping!$S110,$U$167=Shipping!$T$92,Shipping!$T110)+IF(AR21&lt;DATE(2020,1,1),AR21,-AR21))</f>
        <v>-</v>
      </c>
      <c r="AS185" s="52" t="str" cm="1">
        <f t="array" ref="AS185">IF(OR(AS21="",AS21="NO Q",AS21="-"),"-",INDEX(Shipping!$U$3:$V$88,_xlfn.XMATCH(AS$2,IF(Shipping!$D$3:$D$88="GC",Shipping!$A$3:$A$88),0),_xlfn.XMATCH($V$167,Shipping!$U$2:$V$2))/_xlfn.IFS($U$167=Shipping!$R107,Shipping!$R$95,$U$167=Shipping!$S$92,Shipping!$S110,$U$167=Shipping!$T$92,Shipping!$T110)+IF(AS21&lt;DATE(2020,1,1),AS21,-AS21))</f>
        <v>-</v>
      </c>
      <c r="AT185" s="52" t="str" cm="1">
        <f t="array" ref="AT185">IF(OR(AT21="",AT21="NO Q",AT21="-"),"-",INDEX(Shipping!$U$3:$V$88,_xlfn.XMATCH(AT$2,IF(Shipping!$D$3:$D$88="GC",Shipping!$A$3:$A$88),0),_xlfn.XMATCH($V$167,Shipping!$U$2:$V$2))/_xlfn.IFS($U$167=Shipping!$R107,Shipping!$R$95,$U$167=Shipping!$S$92,Shipping!$S110,$U$167=Shipping!$T$92,Shipping!$T110)+IF(AT21&lt;DATE(2020,1,1),AT21,-AT21))</f>
        <v>-</v>
      </c>
      <c r="AU185" s="52" t="str" cm="1">
        <f t="array" ref="AU185">IF(OR(AU21="",AU21="NO Q",AU21="-"),"-",INDEX(Shipping!$U$3:$V$88,_xlfn.XMATCH(AU$2,IF(Shipping!$D$3:$D$88="GC",Shipping!$A$3:$A$88),0),_xlfn.XMATCH($V$167,Shipping!$U$2:$V$2))/_xlfn.IFS($U$167=Shipping!$R107,Shipping!$R$95,$U$167=Shipping!$S$92,Shipping!$S110,$U$167=Shipping!$T$92,Shipping!$T110)+IF(AU21&lt;DATE(2020,1,1),AU21,-AU21))</f>
        <v>-</v>
      </c>
      <c r="AV185" s="52" t="str" cm="1">
        <f t="array" ref="AV185">IF(OR(AV21="",AV21="NO Q",AV21="-"),"-",INDEX(Shipping!$U$3:$V$88,_xlfn.XMATCH(AV$2,IF(Shipping!$D$3:$D$88="GC",Shipping!$A$3:$A$88),0),_xlfn.XMATCH($V$167,Shipping!$U$2:$V$2))/_xlfn.IFS($U$167=Shipping!$R107,Shipping!$R$95,$U$167=Shipping!$S$92,Shipping!$S110,$U$167=Shipping!$T$92,Shipping!$T110)+IF(AV21&lt;DATE(2020,1,1),AV21,-AV21))</f>
        <v>-</v>
      </c>
      <c r="AW185" s="52" t="str" cm="1">
        <f t="array" ref="AW185">IF(OR(AW21="",AW21="NO Q",AW21="-"),"-",INDEX(Shipping!$U$3:$V$88,_xlfn.XMATCH(AW$2,IF(Shipping!$D$3:$D$88="GC",Shipping!$A$3:$A$88),0),_xlfn.XMATCH($V$167,Shipping!$U$2:$V$2))/_xlfn.IFS($U$167=Shipping!$R107,Shipping!$R$95,$U$167=Shipping!$S$92,Shipping!$S110,$U$167=Shipping!$T$92,Shipping!$T110)+IF(AW21&lt;DATE(2020,1,1),AW21,-AW21))</f>
        <v>-</v>
      </c>
      <c r="AX185" s="52" t="str" cm="1">
        <f t="array" ref="AX185">IF(OR(AX21="",AX21="NO Q",AX21="-"),"-",INDEX(Shipping!$U$3:$V$88,_xlfn.XMATCH(AX$2,IF(Shipping!$D$3:$D$88="GC",Shipping!$A$3:$A$88),0),_xlfn.XMATCH($V$167,Shipping!$U$2:$V$2))/_xlfn.IFS($U$167=Shipping!$R107,Shipping!$R$95,$U$167=Shipping!$S$92,Shipping!$S110,$U$167=Shipping!$T$92,Shipping!$T110)+IF(AX21&lt;DATE(2020,1,1),AX21,-AX21))</f>
        <v>-</v>
      </c>
      <c r="AY185" s="52" t="str" cm="1">
        <f t="array" ref="AY185">IF(OR(AY21="",AY21="NO Q",AY21="-"),"-",INDEX(Shipping!$U$3:$V$88,_xlfn.XMATCH(AY$2,IF(Shipping!$D$3:$D$88="GC",Shipping!$A$3:$A$88),0),_xlfn.XMATCH($V$167,Shipping!$U$2:$V$2))/_xlfn.IFS($U$167=Shipping!$R107,Shipping!$R$95,$U$167=Shipping!$S$92,Shipping!$S110,$U$167=Shipping!$T$92,Shipping!$T110)+IF(AY21&lt;DATE(2020,1,1),AY21,-AY21))</f>
        <v>-</v>
      </c>
      <c r="AZ185" s="52" t="str" cm="1">
        <f t="array" ref="AZ185">IF(OR(AZ21="",AZ21="NO Q",AZ21="-"),"-",INDEX(Shipping!$U$3:$V$88,_xlfn.XMATCH(AZ$2,IF(Shipping!$D$3:$D$88="GC",Shipping!$A$3:$A$88),0),_xlfn.XMATCH($V$167,Shipping!$U$2:$V$2))/_xlfn.IFS($U$167=Shipping!$R107,Shipping!$R$95,$U$167=Shipping!$S$92,Shipping!$S110,$U$167=Shipping!$T$92,Shipping!$T110)+IF(AZ21&lt;DATE(2020,1,1),AZ21,-AZ21))</f>
        <v>-</v>
      </c>
      <c r="BA185" s="52" t="str" cm="1">
        <f t="array" ref="BA185">IF(OR(BA21="",BA21="NO Q",BA21="-"),"-",INDEX(Shipping!$U$3:$V$88,_xlfn.XMATCH(BA$2,IF(Shipping!$D$3:$D$88="GC",Shipping!$A$3:$A$88),0),_xlfn.XMATCH($V$167,Shipping!$U$2:$V$2))/_xlfn.IFS($U$167=Shipping!$R107,Shipping!$R$95,$U$167=Shipping!$S$92,Shipping!$S110,$U$167=Shipping!$T$92,Shipping!$T110)+IF(BA21&lt;DATE(2020,1,1),BA21,-BA21))</f>
        <v>-</v>
      </c>
      <c r="BB185" s="52" t="str" cm="1">
        <f t="array" ref="BB185">IF(OR(BB21="",BB21="NO Q",BB21="-"),"-",INDEX(Shipping!$U$3:$V$88,_xlfn.XMATCH(BB$2,IF(Shipping!$D$3:$D$88="GC",Shipping!$A$3:$A$88),0),_xlfn.XMATCH($V$167,Shipping!$U$2:$V$2))/_xlfn.IFS($U$167=Shipping!$R107,Shipping!$R$95,$U$167=Shipping!$S$92,Shipping!$S110,$U$167=Shipping!$T$92,Shipping!$T110)+IF(BB21&lt;DATE(2020,1,1),BB21,-BB21))</f>
        <v>-</v>
      </c>
      <c r="BC185" s="52" t="str" cm="1">
        <f t="array" ref="BC185">IF(OR(BC21="",BC21="NO Q",BC21="-"),"-",INDEX(Shipping!$U$3:$V$88,_xlfn.XMATCH(BC$2,IF(Shipping!$D$3:$D$88="GC",Shipping!$A$3:$A$88),0),_xlfn.XMATCH($V$167,Shipping!$U$2:$V$2))/_xlfn.IFS($U$167=Shipping!$R107,Shipping!$R$95,$U$167=Shipping!$S$92,Shipping!$S110,$U$167=Shipping!$T$92,Shipping!$T110)+IF(BC21&lt;DATE(2020,1,1),BC21,-BC21))</f>
        <v>-</v>
      </c>
      <c r="BD185" s="52" t="str" cm="1">
        <f t="array" ref="BD185">IF(OR(BD21="",BD21="NO Q",BD21="-"),"-",INDEX(Shipping!$U$3:$V$88,_xlfn.XMATCH(BD$2,IF(Shipping!$D$3:$D$88="GC",Shipping!$A$3:$A$88),0),_xlfn.XMATCH($V$167,Shipping!$U$2:$V$2))/_xlfn.IFS($U$167=Shipping!$R107,Shipping!$R$95,$U$167=Shipping!$S$92,Shipping!$S110,$U$167=Shipping!$T$92,Shipping!$T110)+IF(BD21&lt;DATE(2020,1,1),BD21,-BD21))</f>
        <v>-</v>
      </c>
      <c r="BE185" s="52" t="str" cm="1">
        <f t="array" ref="BE185">IF(OR(BE21="",BE21="NO Q",BE21="-"),"-",INDEX(Shipping!$U$3:$V$88,_xlfn.XMATCH(BE$2,IF(Shipping!$D$3:$D$88="GC",Shipping!$A$3:$A$88),0),_xlfn.XMATCH($V$167,Shipping!$U$2:$V$2))/_xlfn.IFS($U$167=Shipping!$R107,Shipping!$R$95,$U$167=Shipping!$S$92,Shipping!$S110,$U$167=Shipping!$T$92,Shipping!$T110)+IF(BE21&lt;DATE(2020,1,1),BE21,-BE21))</f>
        <v>-</v>
      </c>
      <c r="BF185" s="52" t="str" cm="1">
        <f t="array" ref="BF185">IF(OR(BF21="",BF21="NO Q",BF21="-"),"-",INDEX(Shipping!$U$3:$V$88,_xlfn.XMATCH(BF$2,IF(Shipping!$D$3:$D$88="GC",Shipping!$A$3:$A$88),0),_xlfn.XMATCH($V$167,Shipping!$U$2:$V$2))/_xlfn.IFS($U$167=Shipping!$R107,Shipping!$R$95,$U$167=Shipping!$S$92,Shipping!$S110,$U$167=Shipping!$T$92,Shipping!$T110)+IF(BF21&lt;DATE(2020,1,1),BF21,-BF21))</f>
        <v>-</v>
      </c>
      <c r="BG185" s="52" t="str" cm="1">
        <f t="array" ref="BG185">IF(OR(BG21="",BG21="NO Q",BG21="-"),"-",INDEX(Shipping!$U$3:$V$88,_xlfn.XMATCH(BG$2,IF(Shipping!$D$3:$D$88="GC",Shipping!$A$3:$A$88),0),_xlfn.XMATCH($V$167,Shipping!$U$2:$V$2))/_xlfn.IFS($U$167=Shipping!$R107,Shipping!$R$95,$U$167=Shipping!$S$92,Shipping!$S110,$U$167=Shipping!$T$92,Shipping!$T110)+IF(BG21&lt;DATE(2020,1,1),BG21,-BG21))</f>
        <v>-</v>
      </c>
      <c r="BH185" s="52" t="str" cm="1">
        <f t="array" ref="BH185">IF(OR(BH21="",BH21="NO Q",BH21="-"),"-",INDEX(Shipping!$U$3:$V$88,_xlfn.XMATCH(BH$2,IF(Shipping!$D$3:$D$88="GC",Shipping!$A$3:$A$88),0),_xlfn.XMATCH($V$167,Shipping!$U$2:$V$2))/_xlfn.IFS($U$167=Shipping!$R107,Shipping!$R$95,$U$167=Shipping!$S$92,Shipping!$S110,$U$167=Shipping!$T$92,Shipping!$T110)+IF(BH21&lt;DATE(2020,1,1),BH21,-BH21))</f>
        <v>-</v>
      </c>
      <c r="BI185" s="52" t="str" cm="1">
        <f t="array" ref="BI185">IF(OR(BI21="",BI21="NO Q",BI21="-"),"-",INDEX(Shipping!$U$3:$V$88,_xlfn.XMATCH(BI$2,IF(Shipping!$D$3:$D$88="GC",Shipping!$A$3:$A$88),0),_xlfn.XMATCH($V$167,Shipping!$U$2:$V$2))/_xlfn.IFS($U$167=Shipping!$R107,Shipping!$R$95,$U$167=Shipping!$S$92,Shipping!$S110,$U$167=Shipping!$T$92,Shipping!$T110)+IF(BI21&lt;DATE(2020,1,1),BI21,-BI21))</f>
        <v>-</v>
      </c>
      <c r="BJ185" s="52" t="str" cm="1">
        <f t="array" ref="BJ185">IF(OR(BJ21="",BJ21="NO Q",BJ21="-"),"-",INDEX(Shipping!$U$3:$V$88,_xlfn.XMATCH(BJ$2,IF(Shipping!$D$3:$D$88="GC",Shipping!$A$3:$A$88),0),_xlfn.XMATCH($V$167,Shipping!$U$2:$V$2))/_xlfn.IFS($U$167=Shipping!$R107,Shipping!$R$95,$U$167=Shipping!$S$92,Shipping!$S110,$U$167=Shipping!$T$92,Shipping!$T110)+IF(BJ21&lt;DATE(2020,1,1),BJ21,-BJ21))</f>
        <v>-</v>
      </c>
      <c r="BK185" s="52" t="str" cm="1">
        <f t="array" ref="BK185">IF(OR(BK21="",BK21="NO Q",BK21="-"),"-",INDEX(Shipping!$U$3:$V$88,_xlfn.XMATCH(BK$2,IF(Shipping!$D$3:$D$88="GC",Shipping!$A$3:$A$88),0),_xlfn.XMATCH($V$167,Shipping!$U$2:$V$2))/_xlfn.IFS($U$167=Shipping!$R107,Shipping!$R$95,$U$167=Shipping!$S$92,Shipping!$S110,$U$167=Shipping!$T$92,Shipping!$T110)+IF(BK21&lt;DATE(2020,1,1),BK21,-BK21))</f>
        <v>-</v>
      </c>
      <c r="BL185" s="52" t="str" cm="1">
        <f t="array" ref="BL185">IF(OR(BL21="",BL21="NO Q",BL21="-"),"-",INDEX(Shipping!$U$3:$V$88,_xlfn.XMATCH(BL$2,IF(Shipping!$D$3:$D$88="GC",Shipping!$A$3:$A$88),0),_xlfn.XMATCH($V$167,Shipping!$U$2:$V$2))/_xlfn.IFS($U$167=Shipping!$R107,Shipping!$R$95,$U$167=Shipping!$S$92,Shipping!$S110,$U$167=Shipping!$T$92,Shipping!$T110)+IF(BL21&lt;DATE(2020,1,1),BL21,-BL21))</f>
        <v>-</v>
      </c>
      <c r="BM185" s="52" t="str" cm="1">
        <f t="array" ref="BM185">IF(OR(BM21="",BM21="NO Q",BM21="-"),"-",INDEX(Shipping!$U$3:$V$88,_xlfn.XMATCH(BM$2,IF(Shipping!$D$3:$D$88="GC",Shipping!$A$3:$A$88),0),_xlfn.XMATCH($V$167,Shipping!$U$2:$V$2))/_xlfn.IFS($U$167=Shipping!$R107,Shipping!$R$95,$U$167=Shipping!$S$92,Shipping!$S110,$U$167=Shipping!$T$92,Shipping!$T110)+IF(BM21&lt;DATE(2020,1,1),BM21,-BM21))</f>
        <v>-</v>
      </c>
      <c r="BN185" s="52" t="str" cm="1">
        <f t="array" ref="BN185">IF(OR(BN21="",BN21="NO Q",BN21="-"),"-",INDEX(Shipping!$U$3:$V$88,_xlfn.XMATCH(BN$2,IF(Shipping!$D$3:$D$88="GC",Shipping!$A$3:$A$88),0),_xlfn.XMATCH($V$167,Shipping!$U$2:$V$2))/_xlfn.IFS($U$167=Shipping!$R107,Shipping!$R$95,$U$167=Shipping!$S$92,Shipping!$S110,$U$167=Shipping!$T$92,Shipping!$T110)+IF(BN21&lt;DATE(2020,1,1),BN21,-BN21))</f>
        <v>-</v>
      </c>
      <c r="BO185" s="52" t="str" cm="1">
        <f t="array" ref="BO185">IF(OR(BO21="",BO21="NO Q",BO21="-"),"-",INDEX(Shipping!$U$3:$V$88,_xlfn.XMATCH(BO$2,IF(Shipping!$D$3:$D$88="GC",Shipping!$A$3:$A$88),0),_xlfn.XMATCH($V$167,Shipping!$U$2:$V$2))/_xlfn.IFS($U$167=Shipping!$R107,Shipping!$R$95,$U$167=Shipping!$S$92,Shipping!$S110,$U$167=Shipping!$T$92,Shipping!$T110)+IF(BO21&lt;DATE(2020,1,1),BO21,-BO21))</f>
        <v>-</v>
      </c>
      <c r="BP185" s="52" t="str" cm="1">
        <f t="array" ref="BP185">IF(OR(BP21="",BP21="NO Q",BP21="-"),"-",INDEX(Shipping!$U$3:$V$88,_xlfn.XMATCH(BP$2,IF(Shipping!$D$3:$D$88="GC",Shipping!$A$3:$A$88),0),_xlfn.XMATCH($V$167,Shipping!$U$2:$V$2))/_xlfn.IFS($U$167=Shipping!$R107,Shipping!$R$95,$U$167=Shipping!$S$92,Shipping!$S110,$U$167=Shipping!$T$92,Shipping!$T110)+IF(BP21&lt;DATE(2020,1,1),BP21,-BP21))</f>
        <v>-</v>
      </c>
      <c r="BQ185" s="52" t="str" cm="1">
        <f t="array" ref="BQ185">IF(OR(BQ21="",BQ21="NO Q",BQ21="-"),"-",INDEX(Shipping!$U$3:$V$88,_xlfn.XMATCH(BQ$2,IF(Shipping!$D$3:$D$88="GC",Shipping!$A$3:$A$88),0),_xlfn.XMATCH($V$167,Shipping!$U$2:$V$2))/_xlfn.IFS($U$167=Shipping!$R107,Shipping!$R$95,$U$167=Shipping!$S$92,Shipping!$S110,$U$167=Shipping!$T$92,Shipping!$T110)+IF(BQ21&lt;DATE(2020,1,1),BQ21,-BQ21))</f>
        <v>-</v>
      </c>
      <c r="BR185" s="52" t="str" cm="1">
        <f t="array" ref="BR185">IF(OR(BR21="",BR21="NO Q",BR21="-"),"-",INDEX(Shipping!$U$3:$V$88,_xlfn.XMATCH(BR$2,IF(Shipping!$D$3:$D$88="GC",Shipping!$A$3:$A$88),0),_xlfn.XMATCH($V$167,Shipping!$U$2:$V$2))/_xlfn.IFS($U$167=Shipping!$R107,Shipping!$R$95,$U$167=Shipping!$S$92,Shipping!$S110,$U$167=Shipping!$T$92,Shipping!$T110)+IF(BR21&lt;DATE(2020,1,1),BR21,-BR21))</f>
        <v>-</v>
      </c>
      <c r="BS185" s="52" t="str" cm="1">
        <f t="array" ref="BS185">IF(OR(BS21="",BS21="NO Q",BS21="-"),"-",INDEX(Shipping!$U$3:$V$88,_xlfn.XMATCH(BS$2,IF(Shipping!$D$3:$D$88="GC",Shipping!$A$3:$A$88),0),_xlfn.XMATCH($V$167,Shipping!$U$2:$V$2))/_xlfn.IFS($U$167=Shipping!$R107,Shipping!$R$95,$U$167=Shipping!$S$92,Shipping!$S110,$U$167=Shipping!$T$92,Shipping!$T110)+IF(BS21&lt;DATE(2020,1,1),BS21,-BS21))</f>
        <v>-</v>
      </c>
      <c r="BT185" s="52" t="str" cm="1">
        <f t="array" ref="BT185">IF(OR(BT21="",BT21="NO Q",BT21="-"),"-",INDEX(Shipping!$U$3:$V$88,_xlfn.XMATCH(BT$2,IF(Shipping!$D$3:$D$88="GC",Shipping!$A$3:$A$88),0),_xlfn.XMATCH($V$167,Shipping!$U$2:$V$2))/_xlfn.IFS($U$167=Shipping!$R107,Shipping!$R$95,$U$167=Shipping!$S$92,Shipping!$S110,$U$167=Shipping!$T$92,Shipping!$T110)+IF(BT21&lt;DATE(2020,1,1),BT21,-BT21))</f>
        <v>-</v>
      </c>
      <c r="BU185" s="52" t="str" cm="1">
        <f t="array" ref="BU185">IF(OR(BU21="",BU21="NO Q",BU21="-"),"-",INDEX(Shipping!$U$3:$V$88,_xlfn.XMATCH(BU$2,IF(Shipping!$D$3:$D$88="GC",Shipping!$A$3:$A$88),0),_xlfn.XMATCH($V$167,Shipping!$U$2:$V$2))/_xlfn.IFS($U$167=Shipping!$R107,Shipping!$R$95,$U$167=Shipping!$S$92,Shipping!$S110,$U$167=Shipping!$T$92,Shipping!$T110)+IF(BU21&lt;DATE(2020,1,1),BU21,-BU21))</f>
        <v>-</v>
      </c>
      <c r="BV185" s="52" t="str" cm="1">
        <f t="array" ref="BV185">IF(OR(BV21="",BV21="NO Q",BV21="-"),"-",INDEX(Shipping!$U$3:$V$88,_xlfn.XMATCH(BV$2,IF(Shipping!$D$3:$D$88="GC",Shipping!$A$3:$A$88),0),_xlfn.XMATCH($V$167,Shipping!$U$2:$V$2))/_xlfn.IFS($U$167=Shipping!$R107,Shipping!$R$95,$U$167=Shipping!$S$92,Shipping!$S110,$U$167=Shipping!$T$92,Shipping!$T110)+IF(BV21&lt;DATE(2020,1,1),BV21,-BV21))</f>
        <v>-</v>
      </c>
      <c r="BW185" s="52" t="str" cm="1">
        <f t="array" ref="BW185">IF(OR(BW21="",BW21="NO Q",BW21="-"),"-",INDEX(Shipping!$U$3:$V$88,_xlfn.XMATCH(BW$2,IF(Shipping!$D$3:$D$88="GC",Shipping!$A$3:$A$88),0),_xlfn.XMATCH($V$167,Shipping!$U$2:$V$2))/_xlfn.IFS($U$167=Shipping!$R107,Shipping!$R$95,$U$167=Shipping!$S$92,Shipping!$S110,$U$167=Shipping!$T$92,Shipping!$T110)+IF(BW21&lt;DATE(2020,1,1),BW21,-BW21))</f>
        <v>-</v>
      </c>
      <c r="BX185" s="52" t="str" cm="1">
        <f t="array" ref="BX185">IF(OR(BX21="",BX21="NO Q",BX21="-"),"-",INDEX(Shipping!$U$3:$V$88,_xlfn.XMATCH(BX$2,IF(Shipping!$D$3:$D$88="GC",Shipping!$A$3:$A$88),0),_xlfn.XMATCH($V$167,Shipping!$U$2:$V$2))/_xlfn.IFS($U$167=Shipping!$R107,Shipping!$R$95,$U$167=Shipping!$S$92,Shipping!$S110,$U$167=Shipping!$T$92,Shipping!$T110)+IF(BX21&lt;DATE(2020,1,1),BX21,-BX21))</f>
        <v>-</v>
      </c>
      <c r="BY185" s="52" t="str" cm="1">
        <f t="array" ref="BY185">IF(OR(BY21="",BY21="NO Q",BY21="-"),"-",INDEX(Shipping!$U$3:$V$88,_xlfn.XMATCH(BY$2,IF(Shipping!$D$3:$D$88="GC",Shipping!$A$3:$A$88),0),_xlfn.XMATCH($V$167,Shipping!$U$2:$V$2))/_xlfn.IFS($U$167=Shipping!$R107,Shipping!$R$95,$U$167=Shipping!$S$92,Shipping!$S110,$U$167=Shipping!$T$92,Shipping!$T110)+IF(BY21&lt;DATE(2020,1,1),BY21,-BY21))</f>
        <v>-</v>
      </c>
      <c r="BZ185" s="52" t="str" cm="1">
        <f t="array" ref="BZ185">IF(OR(BZ21="",BZ21="NO Q",BZ21="-"),"-",INDEX(Shipping!$U$3:$V$88,_xlfn.XMATCH(BZ$2,IF(Shipping!$D$3:$D$88="GC",Shipping!$A$3:$A$88),0),_xlfn.XMATCH($V$167,Shipping!$U$2:$V$2))/_xlfn.IFS($U$167=Shipping!$R107,Shipping!$R$95,$U$167=Shipping!$S$92,Shipping!$S110,$U$167=Shipping!$T$92,Shipping!$T110)+IF(BZ21&lt;DATE(2020,1,1),BZ21,-BZ21))</f>
        <v>-</v>
      </c>
      <c r="CA185" s="52" t="str" cm="1">
        <f t="array" ref="CA185">IF(OR(CA21="",CA21="NO Q",CA21="-"),"-",INDEX(Shipping!$U$3:$V$88,_xlfn.XMATCH(CA$2,IF(Shipping!$D$3:$D$88="GC",Shipping!$A$3:$A$88),0),_xlfn.XMATCH($V$167,Shipping!$U$2:$V$2))/_xlfn.IFS($U$167=Shipping!$R107,Shipping!$R$95,$U$167=Shipping!$S$92,Shipping!$S110,$U$167=Shipping!$T$92,Shipping!$T110)+IF(CA21&lt;DATE(2020,1,1),CA21,-CA21))</f>
        <v>-</v>
      </c>
      <c r="CB185" s="52" t="str" cm="1">
        <f t="array" ref="CB185">IF(OR(CB21="",CB21="NO Q",CB21="-"),"-",INDEX(Shipping!$U$3:$V$88,_xlfn.XMATCH(CB$2,IF(Shipping!$D$3:$D$88="GC",Shipping!$A$3:$A$88),0),_xlfn.XMATCH($V$167,Shipping!$U$2:$V$2))/_xlfn.IFS($U$167=Shipping!$R107,Shipping!$R$95,$U$167=Shipping!$S$92,Shipping!$S110,$U$167=Shipping!$T$92,Shipping!$T110)+IF(CB21&lt;DATE(2020,1,1),CB21,-CB21))</f>
        <v>-</v>
      </c>
      <c r="CC185" s="52" t="str" cm="1">
        <f t="array" ref="CC185">IF(OR(CC21="",CC21="NO Q",CC21="-"),"-",INDEX(Shipping!$U$3:$V$88,_xlfn.XMATCH(CC$2,IF(Shipping!$D$3:$D$88="GC",Shipping!$A$3:$A$88),0),_xlfn.XMATCH($V$167,Shipping!$U$2:$V$2))/_xlfn.IFS($U$167=Shipping!$R107,Shipping!$R$95,$U$167=Shipping!$S$92,Shipping!$S110,$U$167=Shipping!$T$92,Shipping!$T110)+IF(CC21&lt;DATE(2020,1,1),CC21,-CC21))</f>
        <v>-</v>
      </c>
      <c r="CD185" s="52" t="str" cm="1">
        <f t="array" ref="CD185">IF(OR(CD21="",CD21="NO Q",CD21="-"),"-",INDEX(Shipping!$U$3:$V$88,_xlfn.XMATCH(CD$2,IF(Shipping!$D$3:$D$88="GC",Shipping!$A$3:$A$88),0),_xlfn.XMATCH($V$167,Shipping!$U$2:$V$2))/_xlfn.IFS($U$167=Shipping!$R107,Shipping!$R$95,$U$167=Shipping!$S$92,Shipping!$S110,$U$167=Shipping!$T$92,Shipping!$T110)+IF(CD21&lt;DATE(2020,1,1),CD21,-CD21))</f>
        <v>-</v>
      </c>
      <c r="CE185" s="52" t="str" cm="1">
        <f t="array" ref="CE185">IF(OR(CE21="",CE21="NO Q",CE21="-"),"-",INDEX(Shipping!$U$3:$V$88,_xlfn.XMATCH(CE$2,IF(Shipping!$D$3:$D$88="GC",Shipping!$A$3:$A$88),0),_xlfn.XMATCH($V$167,Shipping!$U$2:$V$2))/_xlfn.IFS($U$167=Shipping!$R107,Shipping!$R$95,$U$167=Shipping!$S$92,Shipping!$S110,$U$167=Shipping!$T$92,Shipping!$T110)+IF(CE21&lt;DATE(2020,1,1),CE21,-CE21))</f>
        <v>-</v>
      </c>
      <c r="CF185" s="52" t="str" cm="1">
        <f t="array" ref="CF185">IF(OR(CF21="",CF21="NO Q",CF21="-"),"-",INDEX(Shipping!$U$3:$V$88,_xlfn.XMATCH(CF$2,IF(Shipping!$D$3:$D$88="GC",Shipping!$A$3:$A$88),0),_xlfn.XMATCH($V$167,Shipping!$U$2:$V$2))/_xlfn.IFS($U$167=Shipping!$R107,Shipping!$R$95,$U$167=Shipping!$S$92,Shipping!$S110,$U$167=Shipping!$T$92,Shipping!$T110)+IF(CF21&lt;DATE(2020,1,1),CF21,-CF21))</f>
        <v>-</v>
      </c>
      <c r="CG185" s="52" t="str" cm="1">
        <f t="array" ref="CG185">IF(OR(CG21="",CG21="NO Q",CG21="-"),"-",INDEX(Shipping!$U$3:$V$88,_xlfn.XMATCH(CG$2,IF(Shipping!$D$3:$D$88="GC",Shipping!$A$3:$A$88),0),_xlfn.XMATCH($V$167,Shipping!$U$2:$V$2))/_xlfn.IFS($U$167=Shipping!$R107,Shipping!$R$95,$U$167=Shipping!$S$92,Shipping!$S110,$U$167=Shipping!$T$92,Shipping!$T110)+IF(CG21&lt;DATE(2020,1,1),CG21,-CG21))</f>
        <v>-</v>
      </c>
      <c r="CH185" s="52" t="e" cm="1">
        <f t="array" ref="CH185">IF(OR(CH21="",CH21="NO Q",CH21="-"),"-",INDEX(Shipping!$U$3:$V$88,_xlfn.XMATCH(CH$2,IF(Shipping!$D$3:$D$88="GC",Shipping!$A$3:$A$88),0),_xlfn.XMATCH($V$167,Shipping!$U$2:$V$2))/_xlfn.IFS($U$167=Shipping!$R107,Shipping!$R$95,$U$167=Shipping!$S$92,Shipping!$S110,$U$167=Shipping!$T$92,Shipping!$T110)+IF(CH21&lt;DATE(2020,1,1),CH21,-CH21))</f>
        <v>#N/A</v>
      </c>
      <c r="CI185" s="52" t="e" cm="1">
        <f t="array" ref="CI185">IF(OR(CI21="",CI21="NO Q",CI21="-"),"-",INDEX(Shipping!$U$3:$V$88,_xlfn.XMATCH(CI$2,IF(Shipping!$D$3:$D$88="GC",Shipping!$A$3:$A$88),0),_xlfn.XMATCH($V$167,Shipping!$U$2:$V$2))/_xlfn.IFS($U$167=Shipping!$R107,Shipping!$R$95,$U$167=Shipping!$S$92,Shipping!$S110,$U$167=Shipping!$T$92,Shipping!$T110)+IF(CI21&lt;DATE(2020,1,1),CI21,-CI21))</f>
        <v>#N/A</v>
      </c>
      <c r="CJ185" s="52" t="e" cm="1">
        <f t="array" ref="CJ185">IF(OR(CJ21="",CJ21="NO Q",CJ21="-"),"-",INDEX(Shipping!$U$3:$V$88,_xlfn.XMATCH(CJ$2,IF(Shipping!$D$3:$D$88="GC",Shipping!$A$3:$A$88),0),_xlfn.XMATCH($V$167,Shipping!$U$2:$V$2))/_xlfn.IFS($U$167=Shipping!$R107,Shipping!$R$95,$U$167=Shipping!$S$92,Shipping!$S110,$U$167=Shipping!$T$92,Shipping!$T110)+IF(CJ21&lt;DATE(2020,1,1),CJ21,-CJ21))</f>
        <v>#N/A</v>
      </c>
      <c r="CK185" s="52" t="str" cm="1">
        <f t="array" ref="CK185">IF(OR(CK21="",CK21="NO Q",CK21="-"),"-",INDEX(Shipping!$U$3:$V$88,_xlfn.XMATCH(CK$2,IF(Shipping!$D$3:$D$88="GC",Shipping!$A$3:$A$88),0),_xlfn.XMATCH($V$167,Shipping!$U$2:$V$2))/_xlfn.IFS($U$167=Shipping!$R107,Shipping!$R$95,$U$167=Shipping!$S$92,Shipping!$S110,$U$167=Shipping!$T$92,Shipping!$T110)+IF(CK21&lt;DATE(2020,1,1),CK21,-CK21))</f>
        <v>-</v>
      </c>
      <c r="CL185" s="52" t="str" cm="1">
        <f t="array" ref="CL185">IF(OR(CL21="",CL21="NO Q",CL21="-"),"-",INDEX(Shipping!$U$3:$V$88,_xlfn.XMATCH(CL$2,IF(Shipping!$D$3:$D$88="GC",Shipping!$A$3:$A$88),0),_xlfn.XMATCH($V$167,Shipping!$U$2:$V$2))/_xlfn.IFS($U$167=Shipping!$R107,Shipping!$R$95,$U$167=Shipping!$S$92,Shipping!$S110,$U$167=Shipping!$T$92,Shipping!$T110)+IF(CL21&lt;DATE(2020,1,1),CL21,-CL21))</f>
        <v>-</v>
      </c>
      <c r="CM185" s="52" t="str" cm="1">
        <f t="array" ref="CM185">IF(OR(CM21="",CM21="NO Q",CM21="-"),"-",INDEX(Shipping!$U$3:$V$88,_xlfn.XMATCH(CM$2,IF(Shipping!$D$3:$D$88="GC",Shipping!$A$3:$A$88),0),_xlfn.XMATCH($V$167,Shipping!$U$2:$V$2))/_xlfn.IFS($U$167=Shipping!$R107,Shipping!$R$95,$U$167=Shipping!$S$92,Shipping!$S110,$U$167=Shipping!$T$92,Shipping!$T110)+IF(CM21&lt;DATE(2020,1,1),CM21,-CM21))</f>
        <v>-</v>
      </c>
    </row>
    <row r="186" spans="2:91">
      <c r="B186" s="47" t="s">
        <v>292</v>
      </c>
      <c r="C186" s="1" t="e" cm="1">
        <f t="array" ref="C186">INDEX(W$2:CM$2,1,_xlfn.XMATCH(D186,$W186:$CM186))</f>
        <v>#N/A</v>
      </c>
      <c r="D186" s="81">
        <f t="shared" si="139"/>
        <v>0</v>
      </c>
      <c r="W186" s="52" t="str" cm="1">
        <f t="array" ref="W186">IF(OR(W22="",W22="NO Q",W22="-"),"-",INDEX(Shipping!$U$3:$V$88,_xlfn.XMATCH(W$2,IF(Shipping!$D$3:$D$88="GC",Shipping!$A$3:$A$88),0),_xlfn.XMATCH($V$167,Shipping!$U$2:$V$2))/_xlfn.IFS($U$167=Shipping!$R108,Shipping!$R$95,$U$167=Shipping!$S$92,Shipping!$S111,$U$167=Shipping!$T$92,Shipping!$T111)+IF(W22&lt;DATE(2020,1,1),W22,-W22))</f>
        <v>-</v>
      </c>
      <c r="X186" s="52" t="str" cm="1">
        <f t="array" ref="X186">IF(OR(X22="",X22="NO Q",X22="-"),"-",INDEX(Shipping!$U$3:$V$88,_xlfn.XMATCH(X$2,IF(Shipping!$D$3:$D$88="GC",Shipping!$A$3:$A$88),0),_xlfn.XMATCH($V$167,Shipping!$U$2:$V$2))/_xlfn.IFS($U$167=Shipping!$R108,Shipping!$R$95,$U$167=Shipping!$S$92,Shipping!$S111,$U$167=Shipping!$T$92,Shipping!$T111)+IF(X22&lt;DATE(2020,1,1),X22,-X22))</f>
        <v>-</v>
      </c>
      <c r="Y186" s="52" t="str" cm="1">
        <f t="array" ref="Y186">IF(OR(Y22="",Y22="NO Q",Y22="-"),"-",INDEX(Shipping!$U$3:$V$88,_xlfn.XMATCH(Y$2,IF(Shipping!$D$3:$D$88="GC",Shipping!$A$3:$A$88),0),_xlfn.XMATCH($V$167,Shipping!$U$2:$V$2))/_xlfn.IFS($U$167=Shipping!$R108,Shipping!$R$95,$U$167=Shipping!$S$92,Shipping!$S111,$U$167=Shipping!$T$92,Shipping!$T111)+IF(Y22&lt;DATE(2020,1,1),Y22,-Y22))</f>
        <v>-</v>
      </c>
      <c r="Z186" s="52" t="str" cm="1">
        <f t="array" ref="Z186">IF(OR(Z22="",Z22="NO Q",Z22="-"),"-",INDEX(Shipping!$U$3:$V$88,_xlfn.XMATCH(Z$2,IF(Shipping!$D$3:$D$88="GC",Shipping!$A$3:$A$88),0),_xlfn.XMATCH($V$167,Shipping!$U$2:$V$2))/_xlfn.IFS($U$167=Shipping!$R108,Shipping!$R$95,$U$167=Shipping!$S$92,Shipping!$S111,$U$167=Shipping!$T$92,Shipping!$T111)+IF(Z22&lt;DATE(2020,1,1),Z22,-Z22))</f>
        <v>-</v>
      </c>
      <c r="AA186" s="52" t="str" cm="1">
        <f t="array" ref="AA186">IF(OR(AA22="",AA22="NO Q",AA22="-"),"-",INDEX(Shipping!$U$3:$V$88,_xlfn.XMATCH(AA$2,IF(Shipping!$D$3:$D$88="GC",Shipping!$A$3:$A$88),0),_xlfn.XMATCH($V$167,Shipping!$U$2:$V$2))/_xlfn.IFS($U$167=Shipping!$R108,Shipping!$R$95,$U$167=Shipping!$S$92,Shipping!$S111,$U$167=Shipping!$T$92,Shipping!$T111)+IF(AA22&lt;DATE(2020,1,1),AA22,-AA22))</f>
        <v>-</v>
      </c>
      <c r="AB186" s="52" t="str" cm="1">
        <f t="array" ref="AB186">IF(OR(AB22="",AB22="NO Q",AB22="-"),"-",INDEX(Shipping!$U$3:$V$88,_xlfn.XMATCH(AB$2,IF(Shipping!$D$3:$D$88="GC",Shipping!$A$3:$A$88),0),_xlfn.XMATCH($V$167,Shipping!$U$2:$V$2))/_xlfn.IFS($U$167=Shipping!$R108,Shipping!$R$95,$U$167=Shipping!$S$92,Shipping!$S111,$U$167=Shipping!$T$92,Shipping!$T111)+IF(AB22&lt;DATE(2020,1,1),AB22,-AB22))</f>
        <v>-</v>
      </c>
      <c r="AC186" s="52" t="str" cm="1">
        <f t="array" ref="AC186">IF(OR(AC22="",AC22="NO Q",AC22="-"),"-",INDEX(Shipping!$U$3:$V$88,_xlfn.XMATCH(AC$2,IF(Shipping!$D$3:$D$88="GC",Shipping!$A$3:$A$88),0),_xlfn.XMATCH($V$167,Shipping!$U$2:$V$2))/_xlfn.IFS($U$167=Shipping!$R108,Shipping!$R$95,$U$167=Shipping!$S$92,Shipping!$S111,$U$167=Shipping!$T$92,Shipping!$T111)+IF(AC22&lt;DATE(2020,1,1),AC22,-AC22))</f>
        <v>-</v>
      </c>
      <c r="AD186" s="52" t="str" cm="1">
        <f t="array" ref="AD186">IF(OR(AD22="",AD22="NO Q",AD22="-"),"-",INDEX(Shipping!$U$3:$V$88,_xlfn.XMATCH(AD$2,IF(Shipping!$D$3:$D$88="GC",Shipping!$A$3:$A$88),0),_xlfn.XMATCH($V$167,Shipping!$U$2:$V$2))/_xlfn.IFS($U$167=Shipping!$R108,Shipping!$R$95,$U$167=Shipping!$S$92,Shipping!$S111,$U$167=Shipping!$T$92,Shipping!$T111)+IF(AD22&lt;DATE(2020,1,1),AD22,-AD22))</f>
        <v>-</v>
      </c>
      <c r="AE186" s="52" t="str" cm="1">
        <f t="array" ref="AE186">IF(OR(AE22="",AE22="NO Q",AE22="-"),"-",INDEX(Shipping!$U$3:$V$88,_xlfn.XMATCH(AE$2,IF(Shipping!$D$3:$D$88="GC",Shipping!$A$3:$A$88),0),_xlfn.XMATCH($V$167,Shipping!$U$2:$V$2))/_xlfn.IFS($U$167=Shipping!$R108,Shipping!$R$95,$U$167=Shipping!$S$92,Shipping!$S111,$U$167=Shipping!$T$92,Shipping!$T111)+IF(AE22&lt;DATE(2020,1,1),AE22,-AE22))</f>
        <v>-</v>
      </c>
      <c r="AF186" s="52" t="str" cm="1">
        <f t="array" ref="AF186">IF(OR(AF22="",AF22="NO Q",AF22="-"),"-",INDEX(Shipping!$U$3:$V$88,_xlfn.XMATCH(AF$2,IF(Shipping!$D$3:$D$88="GC",Shipping!$A$3:$A$88),0),_xlfn.XMATCH($V$167,Shipping!$U$2:$V$2))/_xlfn.IFS($U$167=Shipping!$R108,Shipping!$R$95,$U$167=Shipping!$S$92,Shipping!$S111,$U$167=Shipping!$T$92,Shipping!$T111)+IF(AF22&lt;DATE(2020,1,1),AF22,-AF22))</f>
        <v>-</v>
      </c>
      <c r="AG186" s="52" t="str" cm="1">
        <f t="array" ref="AG186">IF(OR(AG22="",AG22="NO Q",AG22="-"),"-",INDEX(Shipping!$U$3:$V$88,_xlfn.XMATCH(AG$2,IF(Shipping!$D$3:$D$88="GC",Shipping!$A$3:$A$88),0),_xlfn.XMATCH($V$167,Shipping!$U$2:$V$2))/_xlfn.IFS($U$167=Shipping!$R108,Shipping!$R$95,$U$167=Shipping!$S$92,Shipping!$S111,$U$167=Shipping!$T$92,Shipping!$T111)+IF(AG22&lt;DATE(2020,1,1),AG22,-AG22))</f>
        <v>-</v>
      </c>
      <c r="AH186" s="52" t="str" cm="1">
        <f t="array" ref="AH186">IF(OR(AH22="",AH22="NO Q",AH22="-"),"-",INDEX(Shipping!$U$3:$V$88,_xlfn.XMATCH(AH$2,IF(Shipping!$D$3:$D$88="GC",Shipping!$A$3:$A$88),0),_xlfn.XMATCH($V$167,Shipping!$U$2:$V$2))/_xlfn.IFS($U$167=Shipping!$R108,Shipping!$R$95,$U$167=Shipping!$S$92,Shipping!$S111,$U$167=Shipping!$T$92,Shipping!$T111)+IF(AH22&lt;DATE(2020,1,1),AH22,-AH22))</f>
        <v>-</v>
      </c>
      <c r="AI186" s="52" t="str" cm="1">
        <f t="array" ref="AI186">IF(OR(AI22="",AI22="NO Q",AI22="-"),"-",INDEX(Shipping!$U$3:$V$88,_xlfn.XMATCH(AI$2,IF(Shipping!$D$3:$D$88="GC",Shipping!$A$3:$A$88),0),_xlfn.XMATCH($V$167,Shipping!$U$2:$V$2))/_xlfn.IFS($U$167=Shipping!$R108,Shipping!$R$95,$U$167=Shipping!$S$92,Shipping!$S111,$U$167=Shipping!$T$92,Shipping!$T111)+IF(AI22&lt;DATE(2020,1,1),AI22,-AI22))</f>
        <v>-</v>
      </c>
      <c r="AJ186" s="52" t="str" cm="1">
        <f t="array" ref="AJ186">IF(OR(AJ22="",AJ22="NO Q",AJ22="-"),"-",INDEX(Shipping!$U$3:$V$88,_xlfn.XMATCH(AJ$2,IF(Shipping!$D$3:$D$88="GC",Shipping!$A$3:$A$88),0),_xlfn.XMATCH($V$167,Shipping!$U$2:$V$2))/_xlfn.IFS($U$167=Shipping!$R108,Shipping!$R$95,$U$167=Shipping!$S$92,Shipping!$S111,$U$167=Shipping!$T$92,Shipping!$T111)+IF(AJ22&lt;DATE(2020,1,1),AJ22,-AJ22))</f>
        <v>-</v>
      </c>
      <c r="AK186" s="52" t="str" cm="1">
        <f t="array" ref="AK186">IF(OR(AK22="",AK22="NO Q",AK22="-"),"-",INDEX(Shipping!$U$3:$V$88,_xlfn.XMATCH(AK$2,IF(Shipping!$D$3:$D$88="GC",Shipping!$A$3:$A$88),0),_xlfn.XMATCH($V$167,Shipping!$U$2:$V$2))/_xlfn.IFS($U$167=Shipping!$R108,Shipping!$R$95,$U$167=Shipping!$S$92,Shipping!$S111,$U$167=Shipping!$T$92,Shipping!$T111)+IF(AK22&lt;DATE(2020,1,1),AK22,-AK22))</f>
        <v>-</v>
      </c>
      <c r="AL186" s="52" t="str" cm="1">
        <f t="array" ref="AL186">IF(OR(AL22="",AL22="NO Q",AL22="-"),"-",INDEX(Shipping!$U$3:$V$88,_xlfn.XMATCH(AL$2,IF(Shipping!$D$3:$D$88="GC",Shipping!$A$3:$A$88),0),_xlfn.XMATCH($V$167,Shipping!$U$2:$V$2))/_xlfn.IFS($U$167=Shipping!$R108,Shipping!$R$95,$U$167=Shipping!$S$92,Shipping!$S111,$U$167=Shipping!$T$92,Shipping!$T111)+IF(AL22&lt;DATE(2020,1,1),AL22,-AL22))</f>
        <v>-</v>
      </c>
      <c r="AM186" s="52" t="str" cm="1">
        <f t="array" ref="AM186">IF(OR(AM22="",AM22="NO Q",AM22="-"),"-",INDEX(Shipping!$U$3:$V$88,_xlfn.XMATCH(AM$2,IF(Shipping!$D$3:$D$88="GC",Shipping!$A$3:$A$88),0),_xlfn.XMATCH($V$167,Shipping!$U$2:$V$2))/_xlfn.IFS($U$167=Shipping!$R108,Shipping!$R$95,$U$167=Shipping!$S$92,Shipping!$S111,$U$167=Shipping!$T$92,Shipping!$T111)+IF(AM22&lt;DATE(2020,1,1),AM22,-AM22))</f>
        <v>-</v>
      </c>
      <c r="AN186" s="52" t="str" cm="1">
        <f t="array" ref="AN186">IF(OR(AN22="",AN22="NO Q",AN22="-"),"-",INDEX(Shipping!$U$3:$V$88,_xlfn.XMATCH(AN$2,IF(Shipping!$D$3:$D$88="GC",Shipping!$A$3:$A$88),0),_xlfn.XMATCH($V$167,Shipping!$U$2:$V$2))/_xlfn.IFS($U$167=Shipping!$R108,Shipping!$R$95,$U$167=Shipping!$S$92,Shipping!$S111,$U$167=Shipping!$T$92,Shipping!$T111)+IF(AN22&lt;DATE(2020,1,1),AN22,-AN22))</f>
        <v>-</v>
      </c>
      <c r="AO186" s="52" t="str" cm="1">
        <f t="array" ref="AO186">IF(OR(AO22="",AO22="NO Q",AO22="-"),"-",INDEX(Shipping!$U$3:$V$88,_xlfn.XMATCH(AO$2,IF(Shipping!$D$3:$D$88="GC",Shipping!$A$3:$A$88),0),_xlfn.XMATCH($V$167,Shipping!$U$2:$V$2))/_xlfn.IFS($U$167=Shipping!$R108,Shipping!$R$95,$U$167=Shipping!$S$92,Shipping!$S111,$U$167=Shipping!$T$92,Shipping!$T111)+IF(AO22&lt;DATE(2020,1,1),AO22,-AO22))</f>
        <v>-</v>
      </c>
      <c r="AP186" s="52" t="str" cm="1">
        <f t="array" ref="AP186">IF(OR(AP22="",AP22="NO Q",AP22="-"),"-",INDEX(Shipping!$U$3:$V$88,_xlfn.XMATCH(AP$2,IF(Shipping!$D$3:$D$88="GC",Shipping!$A$3:$A$88),0),_xlfn.XMATCH($V$167,Shipping!$U$2:$V$2))/_xlfn.IFS($U$167=Shipping!$R108,Shipping!$R$95,$U$167=Shipping!$S$92,Shipping!$S111,$U$167=Shipping!$T$92,Shipping!$T111)+IF(AP22&lt;DATE(2020,1,1),AP22,-AP22))</f>
        <v>-</v>
      </c>
      <c r="AQ186" s="52" t="str" cm="1">
        <f t="array" ref="AQ186">IF(OR(AQ22="",AQ22="NO Q",AQ22="-"),"-",INDEX(Shipping!$U$3:$V$88,_xlfn.XMATCH(AQ$2,IF(Shipping!$D$3:$D$88="GC",Shipping!$A$3:$A$88),0),_xlfn.XMATCH($V$167,Shipping!$U$2:$V$2))/_xlfn.IFS($U$167=Shipping!$R108,Shipping!$R$95,$U$167=Shipping!$S$92,Shipping!$S111,$U$167=Shipping!$T$92,Shipping!$T111)+IF(AQ22&lt;DATE(2020,1,1),AQ22,-AQ22))</f>
        <v>-</v>
      </c>
      <c r="AR186" s="52" t="str" cm="1">
        <f t="array" ref="AR186">IF(OR(AR22="",AR22="NO Q",AR22="-"),"-",INDEX(Shipping!$U$3:$V$88,_xlfn.XMATCH(AR$2,IF(Shipping!$D$3:$D$88="GC",Shipping!$A$3:$A$88),0),_xlfn.XMATCH($V$167,Shipping!$U$2:$V$2))/_xlfn.IFS($U$167=Shipping!$R108,Shipping!$R$95,$U$167=Shipping!$S$92,Shipping!$S111,$U$167=Shipping!$T$92,Shipping!$T111)+IF(AR22&lt;DATE(2020,1,1),AR22,-AR22))</f>
        <v>-</v>
      </c>
      <c r="AS186" s="52" t="str" cm="1">
        <f t="array" ref="AS186">IF(OR(AS22="",AS22="NO Q",AS22="-"),"-",INDEX(Shipping!$U$3:$V$88,_xlfn.XMATCH(AS$2,IF(Shipping!$D$3:$D$88="GC",Shipping!$A$3:$A$88),0),_xlfn.XMATCH($V$167,Shipping!$U$2:$V$2))/_xlfn.IFS($U$167=Shipping!$R108,Shipping!$R$95,$U$167=Shipping!$S$92,Shipping!$S111,$U$167=Shipping!$T$92,Shipping!$T111)+IF(AS22&lt;DATE(2020,1,1),AS22,-AS22))</f>
        <v>-</v>
      </c>
      <c r="AT186" s="52" t="str" cm="1">
        <f t="array" ref="AT186">IF(OR(AT22="",AT22="NO Q",AT22="-"),"-",INDEX(Shipping!$U$3:$V$88,_xlfn.XMATCH(AT$2,IF(Shipping!$D$3:$D$88="GC",Shipping!$A$3:$A$88),0),_xlfn.XMATCH($V$167,Shipping!$U$2:$V$2))/_xlfn.IFS($U$167=Shipping!$R108,Shipping!$R$95,$U$167=Shipping!$S$92,Shipping!$S111,$U$167=Shipping!$T$92,Shipping!$T111)+IF(AT22&lt;DATE(2020,1,1),AT22,-AT22))</f>
        <v>-</v>
      </c>
      <c r="AU186" s="52" t="str" cm="1">
        <f t="array" ref="AU186">IF(OR(AU22="",AU22="NO Q",AU22="-"),"-",INDEX(Shipping!$U$3:$V$88,_xlfn.XMATCH(AU$2,IF(Shipping!$D$3:$D$88="GC",Shipping!$A$3:$A$88),0),_xlfn.XMATCH($V$167,Shipping!$U$2:$V$2))/_xlfn.IFS($U$167=Shipping!$R108,Shipping!$R$95,$U$167=Shipping!$S$92,Shipping!$S111,$U$167=Shipping!$T$92,Shipping!$T111)+IF(AU22&lt;DATE(2020,1,1),AU22,-AU22))</f>
        <v>-</v>
      </c>
      <c r="AV186" s="52" t="str" cm="1">
        <f t="array" ref="AV186">IF(OR(AV22="",AV22="NO Q",AV22="-"),"-",INDEX(Shipping!$U$3:$V$88,_xlfn.XMATCH(AV$2,IF(Shipping!$D$3:$D$88="GC",Shipping!$A$3:$A$88),0),_xlfn.XMATCH($V$167,Shipping!$U$2:$V$2))/_xlfn.IFS($U$167=Shipping!$R108,Shipping!$R$95,$U$167=Shipping!$S$92,Shipping!$S111,$U$167=Shipping!$T$92,Shipping!$T111)+IF(AV22&lt;DATE(2020,1,1),AV22,-AV22))</f>
        <v>-</v>
      </c>
      <c r="AW186" s="52" t="str" cm="1">
        <f t="array" ref="AW186">IF(OR(AW22="",AW22="NO Q",AW22="-"),"-",INDEX(Shipping!$U$3:$V$88,_xlfn.XMATCH(AW$2,IF(Shipping!$D$3:$D$88="GC",Shipping!$A$3:$A$88),0),_xlfn.XMATCH($V$167,Shipping!$U$2:$V$2))/_xlfn.IFS($U$167=Shipping!$R108,Shipping!$R$95,$U$167=Shipping!$S$92,Shipping!$S111,$U$167=Shipping!$T$92,Shipping!$T111)+IF(AW22&lt;DATE(2020,1,1),AW22,-AW22))</f>
        <v>-</v>
      </c>
      <c r="AX186" s="52" t="str" cm="1">
        <f t="array" ref="AX186">IF(OR(AX22="",AX22="NO Q",AX22="-"),"-",INDEX(Shipping!$U$3:$V$88,_xlfn.XMATCH(AX$2,IF(Shipping!$D$3:$D$88="GC",Shipping!$A$3:$A$88),0),_xlfn.XMATCH($V$167,Shipping!$U$2:$V$2))/_xlfn.IFS($U$167=Shipping!$R108,Shipping!$R$95,$U$167=Shipping!$S$92,Shipping!$S111,$U$167=Shipping!$T$92,Shipping!$T111)+IF(AX22&lt;DATE(2020,1,1),AX22,-AX22))</f>
        <v>-</v>
      </c>
      <c r="AY186" s="52" t="str" cm="1">
        <f t="array" ref="AY186">IF(OR(AY22="",AY22="NO Q",AY22="-"),"-",INDEX(Shipping!$U$3:$V$88,_xlfn.XMATCH(AY$2,IF(Shipping!$D$3:$D$88="GC",Shipping!$A$3:$A$88),0),_xlfn.XMATCH($V$167,Shipping!$U$2:$V$2))/_xlfn.IFS($U$167=Shipping!$R108,Shipping!$R$95,$U$167=Shipping!$S$92,Shipping!$S111,$U$167=Shipping!$T$92,Shipping!$T111)+IF(AY22&lt;DATE(2020,1,1),AY22,-AY22))</f>
        <v>-</v>
      </c>
      <c r="AZ186" s="52" t="str" cm="1">
        <f t="array" ref="AZ186">IF(OR(AZ22="",AZ22="NO Q",AZ22="-"),"-",INDEX(Shipping!$U$3:$V$88,_xlfn.XMATCH(AZ$2,IF(Shipping!$D$3:$D$88="GC",Shipping!$A$3:$A$88),0),_xlfn.XMATCH($V$167,Shipping!$U$2:$V$2))/_xlfn.IFS($U$167=Shipping!$R108,Shipping!$R$95,$U$167=Shipping!$S$92,Shipping!$S111,$U$167=Shipping!$T$92,Shipping!$T111)+IF(AZ22&lt;DATE(2020,1,1),AZ22,-AZ22))</f>
        <v>-</v>
      </c>
      <c r="BA186" s="52" t="str" cm="1">
        <f t="array" ref="BA186">IF(OR(BA22="",BA22="NO Q",BA22="-"),"-",INDEX(Shipping!$U$3:$V$88,_xlfn.XMATCH(BA$2,IF(Shipping!$D$3:$D$88="GC",Shipping!$A$3:$A$88),0),_xlfn.XMATCH($V$167,Shipping!$U$2:$V$2))/_xlfn.IFS($U$167=Shipping!$R108,Shipping!$R$95,$U$167=Shipping!$S$92,Shipping!$S111,$U$167=Shipping!$T$92,Shipping!$T111)+IF(BA22&lt;DATE(2020,1,1),BA22,-BA22))</f>
        <v>-</v>
      </c>
      <c r="BB186" s="52" t="str" cm="1">
        <f t="array" ref="BB186">IF(OR(BB22="",BB22="NO Q",BB22="-"),"-",INDEX(Shipping!$U$3:$V$88,_xlfn.XMATCH(BB$2,IF(Shipping!$D$3:$D$88="GC",Shipping!$A$3:$A$88),0),_xlfn.XMATCH($V$167,Shipping!$U$2:$V$2))/_xlfn.IFS($U$167=Shipping!$R108,Shipping!$R$95,$U$167=Shipping!$S$92,Shipping!$S111,$U$167=Shipping!$T$92,Shipping!$T111)+IF(BB22&lt;DATE(2020,1,1),BB22,-BB22))</f>
        <v>-</v>
      </c>
      <c r="BC186" s="52" t="str" cm="1">
        <f t="array" ref="BC186">IF(OR(BC22="",BC22="NO Q",BC22="-"),"-",INDEX(Shipping!$U$3:$V$88,_xlfn.XMATCH(BC$2,IF(Shipping!$D$3:$D$88="GC",Shipping!$A$3:$A$88),0),_xlfn.XMATCH($V$167,Shipping!$U$2:$V$2))/_xlfn.IFS($U$167=Shipping!$R108,Shipping!$R$95,$U$167=Shipping!$S$92,Shipping!$S111,$U$167=Shipping!$T$92,Shipping!$T111)+IF(BC22&lt;DATE(2020,1,1),BC22,-BC22))</f>
        <v>-</v>
      </c>
      <c r="BD186" s="52" t="str" cm="1">
        <f t="array" ref="BD186">IF(OR(BD22="",BD22="NO Q",BD22="-"),"-",INDEX(Shipping!$U$3:$V$88,_xlfn.XMATCH(BD$2,IF(Shipping!$D$3:$D$88="GC",Shipping!$A$3:$A$88),0),_xlfn.XMATCH($V$167,Shipping!$U$2:$V$2))/_xlfn.IFS($U$167=Shipping!$R108,Shipping!$R$95,$U$167=Shipping!$S$92,Shipping!$S111,$U$167=Shipping!$T$92,Shipping!$T111)+IF(BD22&lt;DATE(2020,1,1),BD22,-BD22))</f>
        <v>-</v>
      </c>
      <c r="BE186" s="52" t="str" cm="1">
        <f t="array" ref="BE186">IF(OR(BE22="",BE22="NO Q",BE22="-"),"-",INDEX(Shipping!$U$3:$V$88,_xlfn.XMATCH(BE$2,IF(Shipping!$D$3:$D$88="GC",Shipping!$A$3:$A$88),0),_xlfn.XMATCH($V$167,Shipping!$U$2:$V$2))/_xlfn.IFS($U$167=Shipping!$R108,Shipping!$R$95,$U$167=Shipping!$S$92,Shipping!$S111,$U$167=Shipping!$T$92,Shipping!$T111)+IF(BE22&lt;DATE(2020,1,1),BE22,-BE22))</f>
        <v>-</v>
      </c>
      <c r="BF186" s="52" t="str" cm="1">
        <f t="array" ref="BF186">IF(OR(BF22="",BF22="NO Q",BF22="-"),"-",INDEX(Shipping!$U$3:$V$88,_xlfn.XMATCH(BF$2,IF(Shipping!$D$3:$D$88="GC",Shipping!$A$3:$A$88),0),_xlfn.XMATCH($V$167,Shipping!$U$2:$V$2))/_xlfn.IFS($U$167=Shipping!$R108,Shipping!$R$95,$U$167=Shipping!$S$92,Shipping!$S111,$U$167=Shipping!$T$92,Shipping!$T111)+IF(BF22&lt;DATE(2020,1,1),BF22,-BF22))</f>
        <v>-</v>
      </c>
      <c r="BG186" s="52" t="str" cm="1">
        <f t="array" ref="BG186">IF(OR(BG22="",BG22="NO Q",BG22="-"),"-",INDEX(Shipping!$U$3:$V$88,_xlfn.XMATCH(BG$2,IF(Shipping!$D$3:$D$88="GC",Shipping!$A$3:$A$88),0),_xlfn.XMATCH($V$167,Shipping!$U$2:$V$2))/_xlfn.IFS($U$167=Shipping!$R108,Shipping!$R$95,$U$167=Shipping!$S$92,Shipping!$S111,$U$167=Shipping!$T$92,Shipping!$T111)+IF(BG22&lt;DATE(2020,1,1),BG22,-BG22))</f>
        <v>-</v>
      </c>
      <c r="BH186" s="52" t="str" cm="1">
        <f t="array" ref="BH186">IF(OR(BH22="",BH22="NO Q",BH22="-"),"-",INDEX(Shipping!$U$3:$V$88,_xlfn.XMATCH(BH$2,IF(Shipping!$D$3:$D$88="GC",Shipping!$A$3:$A$88),0),_xlfn.XMATCH($V$167,Shipping!$U$2:$V$2))/_xlfn.IFS($U$167=Shipping!$R108,Shipping!$R$95,$U$167=Shipping!$S$92,Shipping!$S111,$U$167=Shipping!$T$92,Shipping!$T111)+IF(BH22&lt;DATE(2020,1,1),BH22,-BH22))</f>
        <v>-</v>
      </c>
      <c r="BI186" s="52" t="str" cm="1">
        <f t="array" ref="BI186">IF(OR(BI22="",BI22="NO Q",BI22="-"),"-",INDEX(Shipping!$U$3:$V$88,_xlfn.XMATCH(BI$2,IF(Shipping!$D$3:$D$88="GC",Shipping!$A$3:$A$88),0),_xlfn.XMATCH($V$167,Shipping!$U$2:$V$2))/_xlfn.IFS($U$167=Shipping!$R108,Shipping!$R$95,$U$167=Shipping!$S$92,Shipping!$S111,$U$167=Shipping!$T$92,Shipping!$T111)+IF(BI22&lt;DATE(2020,1,1),BI22,-BI22))</f>
        <v>-</v>
      </c>
      <c r="BJ186" s="52" t="str" cm="1">
        <f t="array" ref="BJ186">IF(OR(BJ22="",BJ22="NO Q",BJ22="-"),"-",INDEX(Shipping!$U$3:$V$88,_xlfn.XMATCH(BJ$2,IF(Shipping!$D$3:$D$88="GC",Shipping!$A$3:$A$88),0),_xlfn.XMATCH($V$167,Shipping!$U$2:$V$2))/_xlfn.IFS($U$167=Shipping!$R108,Shipping!$R$95,$U$167=Shipping!$S$92,Shipping!$S111,$U$167=Shipping!$T$92,Shipping!$T111)+IF(BJ22&lt;DATE(2020,1,1),BJ22,-BJ22))</f>
        <v>-</v>
      </c>
      <c r="BK186" s="52" t="str" cm="1">
        <f t="array" ref="BK186">IF(OR(BK22="",BK22="NO Q",BK22="-"),"-",INDEX(Shipping!$U$3:$V$88,_xlfn.XMATCH(BK$2,IF(Shipping!$D$3:$D$88="GC",Shipping!$A$3:$A$88),0),_xlfn.XMATCH($V$167,Shipping!$U$2:$V$2))/_xlfn.IFS($U$167=Shipping!$R108,Shipping!$R$95,$U$167=Shipping!$S$92,Shipping!$S111,$U$167=Shipping!$T$92,Shipping!$T111)+IF(BK22&lt;DATE(2020,1,1),BK22,-BK22))</f>
        <v>-</v>
      </c>
      <c r="BL186" s="52" t="str" cm="1">
        <f t="array" ref="BL186">IF(OR(BL22="",BL22="NO Q",BL22="-"),"-",INDEX(Shipping!$U$3:$V$88,_xlfn.XMATCH(BL$2,IF(Shipping!$D$3:$D$88="GC",Shipping!$A$3:$A$88),0),_xlfn.XMATCH($V$167,Shipping!$U$2:$V$2))/_xlfn.IFS($U$167=Shipping!$R108,Shipping!$R$95,$U$167=Shipping!$S$92,Shipping!$S111,$U$167=Shipping!$T$92,Shipping!$T111)+IF(BL22&lt;DATE(2020,1,1),BL22,-BL22))</f>
        <v>-</v>
      </c>
      <c r="BM186" s="52" t="str" cm="1">
        <f t="array" ref="BM186">IF(OR(BM22="",BM22="NO Q",BM22="-"),"-",INDEX(Shipping!$U$3:$V$88,_xlfn.XMATCH(BM$2,IF(Shipping!$D$3:$D$88="GC",Shipping!$A$3:$A$88),0),_xlfn.XMATCH($V$167,Shipping!$U$2:$V$2))/_xlfn.IFS($U$167=Shipping!$R108,Shipping!$R$95,$U$167=Shipping!$S$92,Shipping!$S111,$U$167=Shipping!$T$92,Shipping!$T111)+IF(BM22&lt;DATE(2020,1,1),BM22,-BM22))</f>
        <v>-</v>
      </c>
      <c r="BN186" s="52" t="str" cm="1">
        <f t="array" ref="BN186">IF(OR(BN22="",BN22="NO Q",BN22="-"),"-",INDEX(Shipping!$U$3:$V$88,_xlfn.XMATCH(BN$2,IF(Shipping!$D$3:$D$88="GC",Shipping!$A$3:$A$88),0),_xlfn.XMATCH($V$167,Shipping!$U$2:$V$2))/_xlfn.IFS($U$167=Shipping!$R108,Shipping!$R$95,$U$167=Shipping!$S$92,Shipping!$S111,$U$167=Shipping!$T$92,Shipping!$T111)+IF(BN22&lt;DATE(2020,1,1),BN22,-BN22))</f>
        <v>-</v>
      </c>
      <c r="BO186" s="52" t="str" cm="1">
        <f t="array" ref="BO186">IF(OR(BO22="",BO22="NO Q",BO22="-"),"-",INDEX(Shipping!$U$3:$V$88,_xlfn.XMATCH(BO$2,IF(Shipping!$D$3:$D$88="GC",Shipping!$A$3:$A$88),0),_xlfn.XMATCH($V$167,Shipping!$U$2:$V$2))/_xlfn.IFS($U$167=Shipping!$R108,Shipping!$R$95,$U$167=Shipping!$S$92,Shipping!$S111,$U$167=Shipping!$T$92,Shipping!$T111)+IF(BO22&lt;DATE(2020,1,1),BO22,-BO22))</f>
        <v>-</v>
      </c>
      <c r="BP186" s="52" t="str" cm="1">
        <f t="array" ref="BP186">IF(OR(BP22="",BP22="NO Q",BP22="-"),"-",INDEX(Shipping!$U$3:$V$88,_xlfn.XMATCH(BP$2,IF(Shipping!$D$3:$D$88="GC",Shipping!$A$3:$A$88),0),_xlfn.XMATCH($V$167,Shipping!$U$2:$V$2))/_xlfn.IFS($U$167=Shipping!$R108,Shipping!$R$95,$U$167=Shipping!$S$92,Shipping!$S111,$U$167=Shipping!$T$92,Shipping!$T111)+IF(BP22&lt;DATE(2020,1,1),BP22,-BP22))</f>
        <v>-</v>
      </c>
      <c r="BQ186" s="52" t="str" cm="1">
        <f t="array" ref="BQ186">IF(OR(BQ22="",BQ22="NO Q",BQ22="-"),"-",INDEX(Shipping!$U$3:$V$88,_xlfn.XMATCH(BQ$2,IF(Shipping!$D$3:$D$88="GC",Shipping!$A$3:$A$88),0),_xlfn.XMATCH($V$167,Shipping!$U$2:$V$2))/_xlfn.IFS($U$167=Shipping!$R108,Shipping!$R$95,$U$167=Shipping!$S$92,Shipping!$S111,$U$167=Shipping!$T$92,Shipping!$T111)+IF(BQ22&lt;DATE(2020,1,1),BQ22,-BQ22))</f>
        <v>-</v>
      </c>
      <c r="BR186" s="52" t="str" cm="1">
        <f t="array" ref="BR186">IF(OR(BR22="",BR22="NO Q",BR22="-"),"-",INDEX(Shipping!$U$3:$V$88,_xlfn.XMATCH(BR$2,IF(Shipping!$D$3:$D$88="GC",Shipping!$A$3:$A$88),0),_xlfn.XMATCH($V$167,Shipping!$U$2:$V$2))/_xlfn.IFS($U$167=Shipping!$R108,Shipping!$R$95,$U$167=Shipping!$S$92,Shipping!$S111,$U$167=Shipping!$T$92,Shipping!$T111)+IF(BR22&lt;DATE(2020,1,1),BR22,-BR22))</f>
        <v>-</v>
      </c>
      <c r="BS186" s="52" t="str" cm="1">
        <f t="array" ref="BS186">IF(OR(BS22="",BS22="NO Q",BS22="-"),"-",INDEX(Shipping!$U$3:$V$88,_xlfn.XMATCH(BS$2,IF(Shipping!$D$3:$D$88="GC",Shipping!$A$3:$A$88),0),_xlfn.XMATCH($V$167,Shipping!$U$2:$V$2))/_xlfn.IFS($U$167=Shipping!$R108,Shipping!$R$95,$U$167=Shipping!$S$92,Shipping!$S111,$U$167=Shipping!$T$92,Shipping!$T111)+IF(BS22&lt;DATE(2020,1,1),BS22,-BS22))</f>
        <v>-</v>
      </c>
      <c r="BT186" s="52" t="str" cm="1">
        <f t="array" ref="BT186">IF(OR(BT22="",BT22="NO Q",BT22="-"),"-",INDEX(Shipping!$U$3:$V$88,_xlfn.XMATCH(BT$2,IF(Shipping!$D$3:$D$88="GC",Shipping!$A$3:$A$88),0),_xlfn.XMATCH($V$167,Shipping!$U$2:$V$2))/_xlfn.IFS($U$167=Shipping!$R108,Shipping!$R$95,$U$167=Shipping!$S$92,Shipping!$S111,$U$167=Shipping!$T$92,Shipping!$T111)+IF(BT22&lt;DATE(2020,1,1),BT22,-BT22))</f>
        <v>-</v>
      </c>
      <c r="BU186" s="52" t="str" cm="1">
        <f t="array" ref="BU186">IF(OR(BU22="",BU22="NO Q",BU22="-"),"-",INDEX(Shipping!$U$3:$V$88,_xlfn.XMATCH(BU$2,IF(Shipping!$D$3:$D$88="GC",Shipping!$A$3:$A$88),0),_xlfn.XMATCH($V$167,Shipping!$U$2:$V$2))/_xlfn.IFS($U$167=Shipping!$R108,Shipping!$R$95,$U$167=Shipping!$S$92,Shipping!$S111,$U$167=Shipping!$T$92,Shipping!$T111)+IF(BU22&lt;DATE(2020,1,1),BU22,-BU22))</f>
        <v>-</v>
      </c>
      <c r="BV186" s="52" t="str" cm="1">
        <f t="array" ref="BV186">IF(OR(BV22="",BV22="NO Q",BV22="-"),"-",INDEX(Shipping!$U$3:$V$88,_xlfn.XMATCH(BV$2,IF(Shipping!$D$3:$D$88="GC",Shipping!$A$3:$A$88),0),_xlfn.XMATCH($V$167,Shipping!$U$2:$V$2))/_xlfn.IFS($U$167=Shipping!$R108,Shipping!$R$95,$U$167=Shipping!$S$92,Shipping!$S111,$U$167=Shipping!$T$92,Shipping!$T111)+IF(BV22&lt;DATE(2020,1,1),BV22,-BV22))</f>
        <v>-</v>
      </c>
      <c r="BW186" s="52" t="str" cm="1">
        <f t="array" ref="BW186">IF(OR(BW22="",BW22="NO Q",BW22="-"),"-",INDEX(Shipping!$U$3:$V$88,_xlfn.XMATCH(BW$2,IF(Shipping!$D$3:$D$88="GC",Shipping!$A$3:$A$88),0),_xlfn.XMATCH($V$167,Shipping!$U$2:$V$2))/_xlfn.IFS($U$167=Shipping!$R108,Shipping!$R$95,$U$167=Shipping!$S$92,Shipping!$S111,$U$167=Shipping!$T$92,Shipping!$T111)+IF(BW22&lt;DATE(2020,1,1),BW22,-BW22))</f>
        <v>-</v>
      </c>
      <c r="BX186" s="52" t="str" cm="1">
        <f t="array" ref="BX186">IF(OR(BX22="",BX22="NO Q",BX22="-"),"-",INDEX(Shipping!$U$3:$V$88,_xlfn.XMATCH(BX$2,IF(Shipping!$D$3:$D$88="GC",Shipping!$A$3:$A$88),0),_xlfn.XMATCH($V$167,Shipping!$U$2:$V$2))/_xlfn.IFS($U$167=Shipping!$R108,Shipping!$R$95,$U$167=Shipping!$S$92,Shipping!$S111,$U$167=Shipping!$T$92,Shipping!$T111)+IF(BX22&lt;DATE(2020,1,1),BX22,-BX22))</f>
        <v>-</v>
      </c>
      <c r="BY186" s="52" t="str" cm="1">
        <f t="array" ref="BY186">IF(OR(BY22="",BY22="NO Q",BY22="-"),"-",INDEX(Shipping!$U$3:$V$88,_xlfn.XMATCH(BY$2,IF(Shipping!$D$3:$D$88="GC",Shipping!$A$3:$A$88),0),_xlfn.XMATCH($V$167,Shipping!$U$2:$V$2))/_xlfn.IFS($U$167=Shipping!$R108,Shipping!$R$95,$U$167=Shipping!$S$92,Shipping!$S111,$U$167=Shipping!$T$92,Shipping!$T111)+IF(BY22&lt;DATE(2020,1,1),BY22,-BY22))</f>
        <v>-</v>
      </c>
      <c r="BZ186" s="52" t="str" cm="1">
        <f t="array" ref="BZ186">IF(OR(BZ22="",BZ22="NO Q",BZ22="-"),"-",INDEX(Shipping!$U$3:$V$88,_xlfn.XMATCH(BZ$2,IF(Shipping!$D$3:$D$88="GC",Shipping!$A$3:$A$88),0),_xlfn.XMATCH($V$167,Shipping!$U$2:$V$2))/_xlfn.IFS($U$167=Shipping!$R108,Shipping!$R$95,$U$167=Shipping!$S$92,Shipping!$S111,$U$167=Shipping!$T$92,Shipping!$T111)+IF(BZ22&lt;DATE(2020,1,1),BZ22,-BZ22))</f>
        <v>-</v>
      </c>
      <c r="CA186" s="52" t="str" cm="1">
        <f t="array" ref="CA186">IF(OR(CA22="",CA22="NO Q",CA22="-"),"-",INDEX(Shipping!$U$3:$V$88,_xlfn.XMATCH(CA$2,IF(Shipping!$D$3:$D$88="GC",Shipping!$A$3:$A$88),0),_xlfn.XMATCH($V$167,Shipping!$U$2:$V$2))/_xlfn.IFS($U$167=Shipping!$R108,Shipping!$R$95,$U$167=Shipping!$S$92,Shipping!$S111,$U$167=Shipping!$T$92,Shipping!$T111)+IF(CA22&lt;DATE(2020,1,1),CA22,-CA22))</f>
        <v>-</v>
      </c>
      <c r="CB186" s="52" t="str" cm="1">
        <f t="array" ref="CB186">IF(OR(CB22="",CB22="NO Q",CB22="-"),"-",INDEX(Shipping!$U$3:$V$88,_xlfn.XMATCH(CB$2,IF(Shipping!$D$3:$D$88="GC",Shipping!$A$3:$A$88),0),_xlfn.XMATCH($V$167,Shipping!$U$2:$V$2))/_xlfn.IFS($U$167=Shipping!$R108,Shipping!$R$95,$U$167=Shipping!$S$92,Shipping!$S111,$U$167=Shipping!$T$92,Shipping!$T111)+IF(CB22&lt;DATE(2020,1,1),CB22,-CB22))</f>
        <v>-</v>
      </c>
      <c r="CC186" s="52" t="str" cm="1">
        <f t="array" ref="CC186">IF(OR(CC22="",CC22="NO Q",CC22="-"),"-",INDEX(Shipping!$U$3:$V$88,_xlfn.XMATCH(CC$2,IF(Shipping!$D$3:$D$88="GC",Shipping!$A$3:$A$88),0),_xlfn.XMATCH($V$167,Shipping!$U$2:$V$2))/_xlfn.IFS($U$167=Shipping!$R108,Shipping!$R$95,$U$167=Shipping!$S$92,Shipping!$S111,$U$167=Shipping!$T$92,Shipping!$T111)+IF(CC22&lt;DATE(2020,1,1),CC22,-CC22))</f>
        <v>-</v>
      </c>
      <c r="CD186" s="52" t="str" cm="1">
        <f t="array" ref="CD186">IF(OR(CD22="",CD22="NO Q",CD22="-"),"-",INDEX(Shipping!$U$3:$V$88,_xlfn.XMATCH(CD$2,IF(Shipping!$D$3:$D$88="GC",Shipping!$A$3:$A$88),0),_xlfn.XMATCH($V$167,Shipping!$U$2:$V$2))/_xlfn.IFS($U$167=Shipping!$R108,Shipping!$R$95,$U$167=Shipping!$S$92,Shipping!$S111,$U$167=Shipping!$T$92,Shipping!$T111)+IF(CD22&lt;DATE(2020,1,1),CD22,-CD22))</f>
        <v>-</v>
      </c>
      <c r="CE186" s="52" t="str" cm="1">
        <f t="array" ref="CE186">IF(OR(CE22="",CE22="NO Q",CE22="-"),"-",INDEX(Shipping!$U$3:$V$88,_xlfn.XMATCH(CE$2,IF(Shipping!$D$3:$D$88="GC",Shipping!$A$3:$A$88),0),_xlfn.XMATCH($V$167,Shipping!$U$2:$V$2))/_xlfn.IFS($U$167=Shipping!$R108,Shipping!$R$95,$U$167=Shipping!$S$92,Shipping!$S111,$U$167=Shipping!$T$92,Shipping!$T111)+IF(CE22&lt;DATE(2020,1,1),CE22,-CE22))</f>
        <v>-</v>
      </c>
      <c r="CF186" s="52" t="str" cm="1">
        <f t="array" ref="CF186">IF(OR(CF22="",CF22="NO Q",CF22="-"),"-",INDEX(Shipping!$U$3:$V$88,_xlfn.XMATCH(CF$2,IF(Shipping!$D$3:$D$88="GC",Shipping!$A$3:$A$88),0),_xlfn.XMATCH($V$167,Shipping!$U$2:$V$2))/_xlfn.IFS($U$167=Shipping!$R108,Shipping!$R$95,$U$167=Shipping!$S$92,Shipping!$S111,$U$167=Shipping!$T$92,Shipping!$T111)+IF(CF22&lt;DATE(2020,1,1),CF22,-CF22))</f>
        <v>-</v>
      </c>
      <c r="CG186" s="52" t="e" cm="1">
        <f t="array" ref="CG186">IF(OR(CG22="",CG22="NO Q",CG22="-"),"-",INDEX(Shipping!$U$3:$V$88,_xlfn.XMATCH(CG$2,IF(Shipping!$D$3:$D$88="GC",Shipping!$A$3:$A$88),0),_xlfn.XMATCH($V$167,Shipping!$U$2:$V$2))/_xlfn.IFS($U$167=Shipping!$R108,Shipping!$R$95,$U$167=Shipping!$S$92,Shipping!$S111,$U$167=Shipping!$T$92,Shipping!$T111)+IF(CG22&lt;DATE(2020,1,1),CG22,-CG22))</f>
        <v>#N/A</v>
      </c>
      <c r="CH186" s="52" t="str" cm="1">
        <f t="array" ref="CH186">IF(OR(CH22="",CH22="NO Q",CH22="-"),"-",INDEX(Shipping!$U$3:$V$88,_xlfn.XMATCH(CH$2,IF(Shipping!$D$3:$D$88="GC",Shipping!$A$3:$A$88),0),_xlfn.XMATCH($V$167,Shipping!$U$2:$V$2))/_xlfn.IFS($U$167=Shipping!$R108,Shipping!$R$95,$U$167=Shipping!$S$92,Shipping!$S111,$U$167=Shipping!$T$92,Shipping!$T111)+IF(CH22&lt;DATE(2020,1,1),CH22,-CH22))</f>
        <v>-</v>
      </c>
      <c r="CI186" s="52" t="e" cm="1">
        <f t="array" ref="CI186">IF(OR(CI22="",CI22="NO Q",CI22="-"),"-",INDEX(Shipping!$U$3:$V$88,_xlfn.XMATCH(CI$2,IF(Shipping!$D$3:$D$88="GC",Shipping!$A$3:$A$88),0),_xlfn.XMATCH($V$167,Shipping!$U$2:$V$2))/_xlfn.IFS($U$167=Shipping!$R108,Shipping!$R$95,$U$167=Shipping!$S$92,Shipping!$S111,$U$167=Shipping!$T$92,Shipping!$T111)+IF(CI22&lt;DATE(2020,1,1),CI22,-CI22))</f>
        <v>#N/A</v>
      </c>
      <c r="CJ186" s="52" t="e" cm="1">
        <f t="array" ref="CJ186">IF(OR(CJ22="",CJ22="NO Q",CJ22="-"),"-",INDEX(Shipping!$U$3:$V$88,_xlfn.XMATCH(CJ$2,IF(Shipping!$D$3:$D$88="GC",Shipping!$A$3:$A$88),0),_xlfn.XMATCH($V$167,Shipping!$U$2:$V$2))/_xlfn.IFS($U$167=Shipping!$R108,Shipping!$R$95,$U$167=Shipping!$S$92,Shipping!$S111,$U$167=Shipping!$T$92,Shipping!$T111)+IF(CJ22&lt;DATE(2020,1,1),CJ22,-CJ22))</f>
        <v>#N/A</v>
      </c>
      <c r="CK186" s="52" t="str" cm="1">
        <f t="array" ref="CK186">IF(OR(CK22="",CK22="NO Q",CK22="-"),"-",INDEX(Shipping!$U$3:$V$88,_xlfn.XMATCH(CK$2,IF(Shipping!$D$3:$D$88="GC",Shipping!$A$3:$A$88),0),_xlfn.XMATCH($V$167,Shipping!$U$2:$V$2))/_xlfn.IFS($U$167=Shipping!$R108,Shipping!$R$95,$U$167=Shipping!$S$92,Shipping!$S111,$U$167=Shipping!$T$92,Shipping!$T111)+IF(CK22&lt;DATE(2020,1,1),CK22,-CK22))</f>
        <v>-</v>
      </c>
      <c r="CL186" s="52" t="str" cm="1">
        <f t="array" ref="CL186">IF(OR(CL22="",CL22="NO Q",CL22="-"),"-",INDEX(Shipping!$U$3:$V$88,_xlfn.XMATCH(CL$2,IF(Shipping!$D$3:$D$88="GC",Shipping!$A$3:$A$88),0),_xlfn.XMATCH($V$167,Shipping!$U$2:$V$2))/_xlfn.IFS($U$167=Shipping!$R108,Shipping!$R$95,$U$167=Shipping!$S$92,Shipping!$S111,$U$167=Shipping!$T$92,Shipping!$T111)+IF(CL22&lt;DATE(2020,1,1),CL22,-CL22))</f>
        <v>-</v>
      </c>
      <c r="CM186" s="52" t="str" cm="1">
        <f t="array" ref="CM186">IF(OR(CM22="",CM22="NO Q",CM22="-"),"-",INDEX(Shipping!$U$3:$V$88,_xlfn.XMATCH(CM$2,IF(Shipping!$D$3:$D$88="GC",Shipping!$A$3:$A$88),0),_xlfn.XMATCH($V$167,Shipping!$U$2:$V$2))/_xlfn.IFS($U$167=Shipping!$R108,Shipping!$R$95,$U$167=Shipping!$S$92,Shipping!$S111,$U$167=Shipping!$T$92,Shipping!$T111)+IF(CM22&lt;DATE(2020,1,1),CM22,-CM22))</f>
        <v>-</v>
      </c>
    </row>
    <row r="187" spans="2:91">
      <c r="B187" s="47" t="s">
        <v>293</v>
      </c>
      <c r="C187" s="1" t="str" cm="1">
        <f t="array" ref="C187">INDEX(W$2:CM$2,1,_xlfn.XMATCH(D187,$W187:$CM187))</f>
        <v>PSI MOLDED PLASTICS</v>
      </c>
      <c r="D187" s="81">
        <f t="shared" si="139"/>
        <v>0.14383411599999998</v>
      </c>
      <c r="W187" s="52" t="str" cm="1">
        <f t="array" ref="W187">IF(OR(W23="",W23="NO Q",W23="-"),"-",INDEX(Shipping!$U$3:$V$88,_xlfn.XMATCH(W$2,IF(Shipping!$D$3:$D$88="GC",Shipping!$A$3:$A$88),0),_xlfn.XMATCH($V$167,Shipping!$U$2:$V$2))/_xlfn.IFS($U$167=Shipping!$R109,Shipping!$R$95,$U$167=Shipping!$S$92,Shipping!$S112,$U$167=Shipping!$T$92,Shipping!$T112)+IF(W23&lt;DATE(2020,1,1),W23,-W23))</f>
        <v>-</v>
      </c>
      <c r="X187" s="52" t="str" cm="1">
        <f t="array" ref="X187">IF(OR(X23="",X23="NO Q",X23="-"),"-",INDEX(Shipping!$U$3:$V$88,_xlfn.XMATCH(X$2,IF(Shipping!$D$3:$D$88="GC",Shipping!$A$3:$A$88),0),_xlfn.XMATCH($V$167,Shipping!$U$2:$V$2))/_xlfn.IFS($U$167=Shipping!$R109,Shipping!$R$95,$U$167=Shipping!$S$92,Shipping!$S112,$U$167=Shipping!$T$92,Shipping!$T112)+IF(X23&lt;DATE(2020,1,1),X23,-X23))</f>
        <v>-</v>
      </c>
      <c r="Y187" s="52" t="str" cm="1">
        <f t="array" ref="Y187">IF(OR(Y23="",Y23="NO Q",Y23="-"),"-",INDEX(Shipping!$U$3:$V$88,_xlfn.XMATCH(Y$2,IF(Shipping!$D$3:$D$88="GC",Shipping!$A$3:$A$88),0),_xlfn.XMATCH($V$167,Shipping!$U$2:$V$2))/_xlfn.IFS($U$167=Shipping!$R109,Shipping!$R$95,$U$167=Shipping!$S$92,Shipping!$S112,$U$167=Shipping!$T$92,Shipping!$T112)+IF(Y23&lt;DATE(2020,1,1),Y23,-Y23))</f>
        <v>-</v>
      </c>
      <c r="Z187" s="52" t="str" cm="1">
        <f t="array" ref="Z187">IF(OR(Z23="",Z23="NO Q",Z23="-"),"-",INDEX(Shipping!$U$3:$V$88,_xlfn.XMATCH(Z$2,IF(Shipping!$D$3:$D$88="GC",Shipping!$A$3:$A$88),0),_xlfn.XMATCH($V$167,Shipping!$U$2:$V$2))/_xlfn.IFS($U$167=Shipping!$R109,Shipping!$R$95,$U$167=Shipping!$S$92,Shipping!$S112,$U$167=Shipping!$T$92,Shipping!$T112)+IF(Z23&lt;DATE(2020,1,1),Z23,-Z23))</f>
        <v>-</v>
      </c>
      <c r="AA187" s="52" t="str" cm="1">
        <f t="array" ref="AA187">IF(OR(AA23="",AA23="NO Q",AA23="-"),"-",INDEX(Shipping!$U$3:$V$88,_xlfn.XMATCH(AA$2,IF(Shipping!$D$3:$D$88="GC",Shipping!$A$3:$A$88),0),_xlfn.XMATCH($V$167,Shipping!$U$2:$V$2))/_xlfn.IFS($U$167=Shipping!$R109,Shipping!$R$95,$U$167=Shipping!$S$92,Shipping!$S112,$U$167=Shipping!$T$92,Shipping!$T112)+IF(AA23&lt;DATE(2020,1,1),AA23,-AA23))</f>
        <v>-</v>
      </c>
      <c r="AB187" s="52" t="str" cm="1">
        <f t="array" ref="AB187">IF(OR(AB23="",AB23="NO Q",AB23="-"),"-",INDEX(Shipping!$U$3:$V$88,_xlfn.XMATCH(AB$2,IF(Shipping!$D$3:$D$88="GC",Shipping!$A$3:$A$88),0),_xlfn.XMATCH($V$167,Shipping!$U$2:$V$2))/_xlfn.IFS($U$167=Shipping!$R109,Shipping!$R$95,$U$167=Shipping!$S$92,Shipping!$S112,$U$167=Shipping!$T$92,Shipping!$T112)+IF(AB23&lt;DATE(2020,1,1),AB23,-AB23))</f>
        <v>-</v>
      </c>
      <c r="AC187" s="52" t="str" cm="1">
        <f t="array" ref="AC187">IF(OR(AC23="",AC23="NO Q",AC23="-"),"-",INDEX(Shipping!$U$3:$V$88,_xlfn.XMATCH(AC$2,IF(Shipping!$D$3:$D$88="GC",Shipping!$A$3:$A$88),0),_xlfn.XMATCH($V$167,Shipping!$U$2:$V$2))/_xlfn.IFS($U$167=Shipping!$R109,Shipping!$R$95,$U$167=Shipping!$S$92,Shipping!$S112,$U$167=Shipping!$T$92,Shipping!$T112)+IF(AC23&lt;DATE(2020,1,1),AC23,-AC23))</f>
        <v>-</v>
      </c>
      <c r="AD187" s="52" t="str" cm="1">
        <f t="array" ref="AD187">IF(OR(AD23="",AD23="NO Q",AD23="-"),"-",INDEX(Shipping!$U$3:$V$88,_xlfn.XMATCH(AD$2,IF(Shipping!$D$3:$D$88="GC",Shipping!$A$3:$A$88),0),_xlfn.XMATCH($V$167,Shipping!$U$2:$V$2))/_xlfn.IFS($U$167=Shipping!$R109,Shipping!$R$95,$U$167=Shipping!$S$92,Shipping!$S112,$U$167=Shipping!$T$92,Shipping!$T112)+IF(AD23&lt;DATE(2020,1,1),AD23,-AD23))</f>
        <v>-</v>
      </c>
      <c r="AE187" s="52" t="str" cm="1">
        <f t="array" ref="AE187">IF(OR(AE23="",AE23="NO Q",AE23="-"),"-",INDEX(Shipping!$U$3:$V$88,_xlfn.XMATCH(AE$2,IF(Shipping!$D$3:$D$88="GC",Shipping!$A$3:$A$88),0),_xlfn.XMATCH($V$167,Shipping!$U$2:$V$2))/_xlfn.IFS($U$167=Shipping!$R109,Shipping!$R$95,$U$167=Shipping!$S$92,Shipping!$S112,$U$167=Shipping!$T$92,Shipping!$T112)+IF(AE23&lt;DATE(2020,1,1),AE23,-AE23))</f>
        <v>-</v>
      </c>
      <c r="AF187" s="52" t="str" cm="1">
        <f t="array" ref="AF187">IF(OR(AF23="",AF23="NO Q",AF23="-"),"-",INDEX(Shipping!$U$3:$V$88,_xlfn.XMATCH(AF$2,IF(Shipping!$D$3:$D$88="GC",Shipping!$A$3:$A$88),0),_xlfn.XMATCH($V$167,Shipping!$U$2:$V$2))/_xlfn.IFS($U$167=Shipping!$R109,Shipping!$R$95,$U$167=Shipping!$S$92,Shipping!$S112,$U$167=Shipping!$T$92,Shipping!$T112)+IF(AF23&lt;DATE(2020,1,1),AF23,-AF23))</f>
        <v>-</v>
      </c>
      <c r="AG187" s="52" t="str" cm="1">
        <f t="array" ref="AG187">IF(OR(AG23="",AG23="NO Q",AG23="-"),"-",INDEX(Shipping!$U$3:$V$88,_xlfn.XMATCH(AG$2,IF(Shipping!$D$3:$D$88="GC",Shipping!$A$3:$A$88),0),_xlfn.XMATCH($V$167,Shipping!$U$2:$V$2))/_xlfn.IFS($U$167=Shipping!$R109,Shipping!$R$95,$U$167=Shipping!$S$92,Shipping!$S112,$U$167=Shipping!$T$92,Shipping!$T112)+IF(AG23&lt;DATE(2020,1,1),AG23,-AG23))</f>
        <v>-</v>
      </c>
      <c r="AH187" s="52" t="str" cm="1">
        <f t="array" ref="AH187">IF(OR(AH23="",AH23="NO Q",AH23="-"),"-",INDEX(Shipping!$U$3:$V$88,_xlfn.XMATCH(AH$2,IF(Shipping!$D$3:$D$88="GC",Shipping!$A$3:$A$88),0),_xlfn.XMATCH($V$167,Shipping!$U$2:$V$2))/_xlfn.IFS($U$167=Shipping!$R109,Shipping!$R$95,$U$167=Shipping!$S$92,Shipping!$S112,$U$167=Shipping!$T$92,Shipping!$T112)+IF(AH23&lt;DATE(2020,1,1),AH23,-AH23))</f>
        <v>-</v>
      </c>
      <c r="AI187" s="52" t="str" cm="1">
        <f t="array" ref="AI187">IF(OR(AI23="",AI23="NO Q",AI23="-"),"-",INDEX(Shipping!$U$3:$V$88,_xlfn.XMATCH(AI$2,IF(Shipping!$D$3:$D$88="GC",Shipping!$A$3:$A$88),0),_xlfn.XMATCH($V$167,Shipping!$U$2:$V$2))/_xlfn.IFS($U$167=Shipping!$R109,Shipping!$R$95,$U$167=Shipping!$S$92,Shipping!$S112,$U$167=Shipping!$T$92,Shipping!$T112)+IF(AI23&lt;DATE(2020,1,1),AI23,-AI23))</f>
        <v>-</v>
      </c>
      <c r="AJ187" s="52" t="str" cm="1">
        <f t="array" ref="AJ187">IF(OR(AJ23="",AJ23="NO Q",AJ23="-"),"-",INDEX(Shipping!$U$3:$V$88,_xlfn.XMATCH(AJ$2,IF(Shipping!$D$3:$D$88="GC",Shipping!$A$3:$A$88),0),_xlfn.XMATCH($V$167,Shipping!$U$2:$V$2))/_xlfn.IFS($U$167=Shipping!$R109,Shipping!$R$95,$U$167=Shipping!$S$92,Shipping!$S112,$U$167=Shipping!$T$92,Shipping!$T112)+IF(AJ23&lt;DATE(2020,1,1),AJ23,-AJ23))</f>
        <v>-</v>
      </c>
      <c r="AK187" s="52" t="str" cm="1">
        <f t="array" ref="AK187">IF(OR(AK23="",AK23="NO Q",AK23="-"),"-",INDEX(Shipping!$U$3:$V$88,_xlfn.XMATCH(AK$2,IF(Shipping!$D$3:$D$88="GC",Shipping!$A$3:$A$88),0),_xlfn.XMATCH($V$167,Shipping!$U$2:$V$2))/_xlfn.IFS($U$167=Shipping!$R109,Shipping!$R$95,$U$167=Shipping!$S$92,Shipping!$S112,$U$167=Shipping!$T$92,Shipping!$T112)+IF(AK23&lt;DATE(2020,1,1),AK23,-AK23))</f>
        <v>-</v>
      </c>
      <c r="AL187" s="52" t="str" cm="1">
        <f t="array" ref="AL187">IF(OR(AL23="",AL23="NO Q",AL23="-"),"-",INDEX(Shipping!$U$3:$V$88,_xlfn.XMATCH(AL$2,IF(Shipping!$D$3:$D$88="GC",Shipping!$A$3:$A$88),0),_xlfn.XMATCH($V$167,Shipping!$U$2:$V$2))/_xlfn.IFS($U$167=Shipping!$R109,Shipping!$R$95,$U$167=Shipping!$S$92,Shipping!$S112,$U$167=Shipping!$T$92,Shipping!$T112)+IF(AL23&lt;DATE(2020,1,1),AL23,-AL23))</f>
        <v>-</v>
      </c>
      <c r="AM187" s="52" t="str" cm="1">
        <f t="array" ref="AM187">IF(OR(AM23="",AM23="NO Q",AM23="-"),"-",INDEX(Shipping!$U$3:$V$88,_xlfn.XMATCH(AM$2,IF(Shipping!$D$3:$D$88="GC",Shipping!$A$3:$A$88),0),_xlfn.XMATCH($V$167,Shipping!$U$2:$V$2))/_xlfn.IFS($U$167=Shipping!$R109,Shipping!$R$95,$U$167=Shipping!$S$92,Shipping!$S112,$U$167=Shipping!$T$92,Shipping!$T112)+IF(AM23&lt;DATE(2020,1,1),AM23,-AM23))</f>
        <v>-</v>
      </c>
      <c r="AN187" s="52" t="str" cm="1">
        <f t="array" ref="AN187">IF(OR(AN23="",AN23="NO Q",AN23="-"),"-",INDEX(Shipping!$U$3:$V$88,_xlfn.XMATCH(AN$2,IF(Shipping!$D$3:$D$88="GC",Shipping!$A$3:$A$88),0),_xlfn.XMATCH($V$167,Shipping!$U$2:$V$2))/_xlfn.IFS($U$167=Shipping!$R109,Shipping!$R$95,$U$167=Shipping!$S$92,Shipping!$S112,$U$167=Shipping!$T$92,Shipping!$T112)+IF(AN23&lt;DATE(2020,1,1),AN23,-AN23))</f>
        <v>-</v>
      </c>
      <c r="AO187" s="52" cm="1">
        <f t="array" ref="AO187">IF(OR(AO23="",AO23="NO Q",AO23="-"),"-",INDEX(Shipping!$U$3:$V$88,_xlfn.XMATCH(AO$2,IF(Shipping!$D$3:$D$88="GC",Shipping!$A$3:$A$88),0),_xlfn.XMATCH($V$167,Shipping!$U$2:$V$2))/_xlfn.IFS($U$167=Shipping!$R109,Shipping!$R$95,$U$167=Shipping!$S$92,Shipping!$S112,$U$167=Shipping!$T$92,Shipping!$T112)+IF(AO23&lt;DATE(2020,1,1),AO23,-AO23))</f>
        <v>-44045.989289191821</v>
      </c>
      <c r="AP187" s="52" cm="1">
        <f t="array" ref="AP187">IF(OR(AP23="",AP23="NO Q",AP23="-"),"-",INDEX(Shipping!$U$3:$V$88,_xlfn.XMATCH(AP$2,IF(Shipping!$D$3:$D$88="GC",Shipping!$A$3:$A$88),0),_xlfn.XMATCH($V$167,Shipping!$U$2:$V$2))/_xlfn.IFS($U$167=Shipping!$R109,Shipping!$R$95,$U$167=Shipping!$S$92,Shipping!$S112,$U$167=Shipping!$T$92,Shipping!$T112)+IF(AP23&lt;DATE(2020,1,1),AP23,-AP23))</f>
        <v>-44032.995861733201</v>
      </c>
      <c r="AQ187" s="52" t="str" cm="1">
        <f t="array" ref="AQ187">IF(OR(AQ23="",AQ23="NO Q",AQ23="-"),"-",INDEX(Shipping!$U$3:$V$88,_xlfn.XMATCH(AQ$2,IF(Shipping!$D$3:$D$88="GC",Shipping!$A$3:$A$88),0),_xlfn.XMATCH($V$167,Shipping!$U$2:$V$2))/_xlfn.IFS($U$167=Shipping!$R109,Shipping!$R$95,$U$167=Shipping!$S$92,Shipping!$S112,$U$167=Shipping!$T$92,Shipping!$T112)+IF(AQ23&lt;DATE(2020,1,1),AQ23,-AQ23))</f>
        <v>-</v>
      </c>
      <c r="AR187" s="52" t="str" cm="1">
        <f t="array" ref="AR187">IF(OR(AR23="",AR23="NO Q",AR23="-"),"-",INDEX(Shipping!$U$3:$V$88,_xlfn.XMATCH(AR$2,IF(Shipping!$D$3:$D$88="GC",Shipping!$A$3:$A$88),0),_xlfn.XMATCH($V$167,Shipping!$U$2:$V$2))/_xlfn.IFS($U$167=Shipping!$R109,Shipping!$R$95,$U$167=Shipping!$S$92,Shipping!$S112,$U$167=Shipping!$T$92,Shipping!$T112)+IF(AR23&lt;DATE(2020,1,1),AR23,-AR23))</f>
        <v>-</v>
      </c>
      <c r="AS187" s="52" t="str" cm="1">
        <f t="array" ref="AS187">IF(OR(AS23="",AS23="NO Q",AS23="-"),"-",INDEX(Shipping!$U$3:$V$88,_xlfn.XMATCH(AS$2,IF(Shipping!$D$3:$D$88="GC",Shipping!$A$3:$A$88),0),_xlfn.XMATCH($V$167,Shipping!$U$2:$V$2))/_xlfn.IFS($U$167=Shipping!$R109,Shipping!$R$95,$U$167=Shipping!$S$92,Shipping!$S112,$U$167=Shipping!$T$92,Shipping!$T112)+IF(AS23&lt;DATE(2020,1,1),AS23,-AS23))</f>
        <v>-</v>
      </c>
      <c r="AT187" s="52" t="str" cm="1">
        <f t="array" ref="AT187">IF(OR(AT23="",AT23="NO Q",AT23="-"),"-",INDEX(Shipping!$U$3:$V$88,_xlfn.XMATCH(AT$2,IF(Shipping!$D$3:$D$88="GC",Shipping!$A$3:$A$88),0),_xlfn.XMATCH($V$167,Shipping!$U$2:$V$2))/_xlfn.IFS($U$167=Shipping!$R109,Shipping!$R$95,$U$167=Shipping!$S$92,Shipping!$S112,$U$167=Shipping!$T$92,Shipping!$T112)+IF(AT23&lt;DATE(2020,1,1),AT23,-AT23))</f>
        <v>-</v>
      </c>
      <c r="AU187" s="52" t="str" cm="1">
        <f t="array" ref="AU187">IF(OR(AU23="",AU23="NO Q",AU23="-"),"-",INDEX(Shipping!$U$3:$V$88,_xlfn.XMATCH(AU$2,IF(Shipping!$D$3:$D$88="GC",Shipping!$A$3:$A$88),0),_xlfn.XMATCH($V$167,Shipping!$U$2:$V$2))/_xlfn.IFS($U$167=Shipping!$R109,Shipping!$R$95,$U$167=Shipping!$S$92,Shipping!$S112,$U$167=Shipping!$T$92,Shipping!$T112)+IF(AU23&lt;DATE(2020,1,1),AU23,-AU23))</f>
        <v>-</v>
      </c>
      <c r="AV187" s="52" t="str" cm="1">
        <f t="array" ref="AV187">IF(OR(AV23="",AV23="NO Q",AV23="-"),"-",INDEX(Shipping!$U$3:$V$88,_xlfn.XMATCH(AV$2,IF(Shipping!$D$3:$D$88="GC",Shipping!$A$3:$A$88),0),_xlfn.XMATCH($V$167,Shipping!$U$2:$V$2))/_xlfn.IFS($U$167=Shipping!$R109,Shipping!$R$95,$U$167=Shipping!$S$92,Shipping!$S112,$U$167=Shipping!$T$92,Shipping!$T112)+IF(AV23&lt;DATE(2020,1,1),AV23,-AV23))</f>
        <v>-</v>
      </c>
      <c r="AW187" s="52" t="str" cm="1">
        <f t="array" ref="AW187">IF(OR(AW23="",AW23="NO Q",AW23="-"),"-",INDEX(Shipping!$U$3:$V$88,_xlfn.XMATCH(AW$2,IF(Shipping!$D$3:$D$88="GC",Shipping!$A$3:$A$88),0),_xlfn.XMATCH($V$167,Shipping!$U$2:$V$2))/_xlfn.IFS($U$167=Shipping!$R109,Shipping!$R$95,$U$167=Shipping!$S$92,Shipping!$S112,$U$167=Shipping!$T$92,Shipping!$T112)+IF(AW23&lt;DATE(2020,1,1),AW23,-AW23))</f>
        <v>-</v>
      </c>
      <c r="AX187" s="52" t="str" cm="1">
        <f t="array" ref="AX187">IF(OR(AX23="",AX23="NO Q",AX23="-"),"-",INDEX(Shipping!$U$3:$V$88,_xlfn.XMATCH(AX$2,IF(Shipping!$D$3:$D$88="GC",Shipping!$A$3:$A$88),0),_xlfn.XMATCH($V$167,Shipping!$U$2:$V$2))/_xlfn.IFS($U$167=Shipping!$R109,Shipping!$R$95,$U$167=Shipping!$S$92,Shipping!$S112,$U$167=Shipping!$T$92,Shipping!$T112)+IF(AX23&lt;DATE(2020,1,1),AX23,-AX23))</f>
        <v>-</v>
      </c>
      <c r="AY187" s="52" t="str" cm="1">
        <f t="array" ref="AY187">IF(OR(AY23="",AY23="NO Q",AY23="-"),"-",INDEX(Shipping!$U$3:$V$88,_xlfn.XMATCH(AY$2,IF(Shipping!$D$3:$D$88="GC",Shipping!$A$3:$A$88),0),_xlfn.XMATCH($V$167,Shipping!$U$2:$V$2))/_xlfn.IFS($U$167=Shipping!$R109,Shipping!$R$95,$U$167=Shipping!$S$92,Shipping!$S112,$U$167=Shipping!$T$92,Shipping!$T112)+IF(AY23&lt;DATE(2020,1,1),AY23,-AY23))</f>
        <v>-</v>
      </c>
      <c r="AZ187" s="52" t="str" cm="1">
        <f t="array" ref="AZ187">IF(OR(AZ23="",AZ23="NO Q",AZ23="-"),"-",INDEX(Shipping!$U$3:$V$88,_xlfn.XMATCH(AZ$2,IF(Shipping!$D$3:$D$88="GC",Shipping!$A$3:$A$88),0),_xlfn.XMATCH($V$167,Shipping!$U$2:$V$2))/_xlfn.IFS($U$167=Shipping!$R109,Shipping!$R$95,$U$167=Shipping!$S$92,Shipping!$S112,$U$167=Shipping!$T$92,Shipping!$T112)+IF(AZ23&lt;DATE(2020,1,1),AZ23,-AZ23))</f>
        <v>-</v>
      </c>
      <c r="BA187" s="52" t="str" cm="1">
        <f t="array" ref="BA187">IF(OR(BA23="",BA23="NO Q",BA23="-"),"-",INDEX(Shipping!$U$3:$V$88,_xlfn.XMATCH(BA$2,IF(Shipping!$D$3:$D$88="GC",Shipping!$A$3:$A$88),0),_xlfn.XMATCH($V$167,Shipping!$U$2:$V$2))/_xlfn.IFS($U$167=Shipping!$R109,Shipping!$R$95,$U$167=Shipping!$S$92,Shipping!$S112,$U$167=Shipping!$T$92,Shipping!$T112)+IF(BA23&lt;DATE(2020,1,1),BA23,-BA23))</f>
        <v>-</v>
      </c>
      <c r="BB187" s="52" t="str" cm="1">
        <f t="array" ref="BB187">IF(OR(BB23="",BB23="NO Q",BB23="-"),"-",INDEX(Shipping!$U$3:$V$88,_xlfn.XMATCH(BB$2,IF(Shipping!$D$3:$D$88="GC",Shipping!$A$3:$A$88),0),_xlfn.XMATCH($V$167,Shipping!$U$2:$V$2))/_xlfn.IFS($U$167=Shipping!$R109,Shipping!$R$95,$U$167=Shipping!$S$92,Shipping!$S112,$U$167=Shipping!$T$92,Shipping!$T112)+IF(BB23&lt;DATE(2020,1,1),BB23,-BB23))</f>
        <v>-</v>
      </c>
      <c r="BC187" s="52" t="str" cm="1">
        <f t="array" ref="BC187">IF(OR(BC23="",BC23="NO Q",BC23="-"),"-",INDEX(Shipping!$U$3:$V$88,_xlfn.XMATCH(BC$2,IF(Shipping!$D$3:$D$88="GC",Shipping!$A$3:$A$88),0),_xlfn.XMATCH($V$167,Shipping!$U$2:$V$2))/_xlfn.IFS($U$167=Shipping!$R109,Shipping!$R$95,$U$167=Shipping!$S$92,Shipping!$S112,$U$167=Shipping!$T$92,Shipping!$T112)+IF(BC23&lt;DATE(2020,1,1),BC23,-BC23))</f>
        <v>-</v>
      </c>
      <c r="BD187" s="52" t="str" cm="1">
        <f t="array" ref="BD187">IF(OR(BD23="",BD23="NO Q",BD23="-"),"-",INDEX(Shipping!$U$3:$V$88,_xlfn.XMATCH(BD$2,IF(Shipping!$D$3:$D$88="GC",Shipping!$A$3:$A$88),0),_xlfn.XMATCH($V$167,Shipping!$U$2:$V$2))/_xlfn.IFS($U$167=Shipping!$R109,Shipping!$R$95,$U$167=Shipping!$S$92,Shipping!$S112,$U$167=Shipping!$T$92,Shipping!$T112)+IF(BD23&lt;DATE(2020,1,1),BD23,-BD23))</f>
        <v>-</v>
      </c>
      <c r="BE187" s="52" t="str" cm="1">
        <f t="array" ref="BE187">IF(OR(BE23="",BE23="NO Q",BE23="-"),"-",INDEX(Shipping!$U$3:$V$88,_xlfn.XMATCH(BE$2,IF(Shipping!$D$3:$D$88="GC",Shipping!$A$3:$A$88),0),_xlfn.XMATCH($V$167,Shipping!$U$2:$V$2))/_xlfn.IFS($U$167=Shipping!$R109,Shipping!$R$95,$U$167=Shipping!$S$92,Shipping!$S112,$U$167=Shipping!$T$92,Shipping!$T112)+IF(BE23&lt;DATE(2020,1,1),BE23,-BE23))</f>
        <v>-</v>
      </c>
      <c r="BF187" s="52" t="str" cm="1">
        <f t="array" ref="BF187">IF(OR(BF23="",BF23="NO Q",BF23="-"),"-",INDEX(Shipping!$U$3:$V$88,_xlfn.XMATCH(BF$2,IF(Shipping!$D$3:$D$88="GC",Shipping!$A$3:$A$88),0),_xlfn.XMATCH($V$167,Shipping!$U$2:$V$2))/_xlfn.IFS($U$167=Shipping!$R109,Shipping!$R$95,$U$167=Shipping!$S$92,Shipping!$S112,$U$167=Shipping!$T$92,Shipping!$T112)+IF(BF23&lt;DATE(2020,1,1),BF23,-BF23))</f>
        <v>-</v>
      </c>
      <c r="BG187" s="52" t="str" cm="1">
        <f t="array" ref="BG187">IF(OR(BG23="",BG23="NO Q",BG23="-"),"-",INDEX(Shipping!$U$3:$V$88,_xlfn.XMATCH(BG$2,IF(Shipping!$D$3:$D$88="GC",Shipping!$A$3:$A$88),0),_xlfn.XMATCH($V$167,Shipping!$U$2:$V$2))/_xlfn.IFS($U$167=Shipping!$R109,Shipping!$R$95,$U$167=Shipping!$S$92,Shipping!$S112,$U$167=Shipping!$T$92,Shipping!$T112)+IF(BG23&lt;DATE(2020,1,1),BG23,-BG23))</f>
        <v>-</v>
      </c>
      <c r="BH187" s="52" t="str" cm="1">
        <f t="array" ref="BH187">IF(OR(BH23="",BH23="NO Q",BH23="-"),"-",INDEX(Shipping!$U$3:$V$88,_xlfn.XMATCH(BH$2,IF(Shipping!$D$3:$D$88="GC",Shipping!$A$3:$A$88),0),_xlfn.XMATCH($V$167,Shipping!$U$2:$V$2))/_xlfn.IFS($U$167=Shipping!$R109,Shipping!$R$95,$U$167=Shipping!$S$92,Shipping!$S112,$U$167=Shipping!$T$92,Shipping!$T112)+IF(BH23&lt;DATE(2020,1,1),BH23,-BH23))</f>
        <v>-</v>
      </c>
      <c r="BI187" s="52" t="str" cm="1">
        <f t="array" ref="BI187">IF(OR(BI23="",BI23="NO Q",BI23="-"),"-",INDEX(Shipping!$U$3:$V$88,_xlfn.XMATCH(BI$2,IF(Shipping!$D$3:$D$88="GC",Shipping!$A$3:$A$88),0),_xlfn.XMATCH($V$167,Shipping!$U$2:$V$2))/_xlfn.IFS($U$167=Shipping!$R109,Shipping!$R$95,$U$167=Shipping!$S$92,Shipping!$S112,$U$167=Shipping!$T$92,Shipping!$T112)+IF(BI23&lt;DATE(2020,1,1),BI23,-BI23))</f>
        <v>-</v>
      </c>
      <c r="BJ187" s="52" t="str" cm="1">
        <f t="array" ref="BJ187">IF(OR(BJ23="",BJ23="NO Q",BJ23="-"),"-",INDEX(Shipping!$U$3:$V$88,_xlfn.XMATCH(BJ$2,IF(Shipping!$D$3:$D$88="GC",Shipping!$A$3:$A$88),0),_xlfn.XMATCH($V$167,Shipping!$U$2:$V$2))/_xlfn.IFS($U$167=Shipping!$R109,Shipping!$R$95,$U$167=Shipping!$S$92,Shipping!$S112,$U$167=Shipping!$T$92,Shipping!$T112)+IF(BJ23&lt;DATE(2020,1,1),BJ23,-BJ23))</f>
        <v>-</v>
      </c>
      <c r="BK187" s="52" t="str" cm="1">
        <f t="array" ref="BK187">IF(OR(BK23="",BK23="NO Q",BK23="-"),"-",INDEX(Shipping!$U$3:$V$88,_xlfn.XMATCH(BK$2,IF(Shipping!$D$3:$D$88="GC",Shipping!$A$3:$A$88),0),_xlfn.XMATCH($V$167,Shipping!$U$2:$V$2))/_xlfn.IFS($U$167=Shipping!$R109,Shipping!$R$95,$U$167=Shipping!$S$92,Shipping!$S112,$U$167=Shipping!$T$92,Shipping!$T112)+IF(BK23&lt;DATE(2020,1,1),BK23,-BK23))</f>
        <v>-</v>
      </c>
      <c r="BL187" s="52" t="str" cm="1">
        <f t="array" ref="BL187">IF(OR(BL23="",BL23="NO Q",BL23="-"),"-",INDEX(Shipping!$U$3:$V$88,_xlfn.XMATCH(BL$2,IF(Shipping!$D$3:$D$88="GC",Shipping!$A$3:$A$88),0),_xlfn.XMATCH($V$167,Shipping!$U$2:$V$2))/_xlfn.IFS($U$167=Shipping!$R109,Shipping!$R$95,$U$167=Shipping!$S$92,Shipping!$S112,$U$167=Shipping!$T$92,Shipping!$T112)+IF(BL23&lt;DATE(2020,1,1),BL23,-BL23))</f>
        <v>-</v>
      </c>
      <c r="BM187" s="52" t="str" cm="1">
        <f t="array" ref="BM187">IF(OR(BM23="",BM23="NO Q",BM23="-"),"-",INDEX(Shipping!$U$3:$V$88,_xlfn.XMATCH(BM$2,IF(Shipping!$D$3:$D$88="GC",Shipping!$A$3:$A$88),0),_xlfn.XMATCH($V$167,Shipping!$U$2:$V$2))/_xlfn.IFS($U$167=Shipping!$R109,Shipping!$R$95,$U$167=Shipping!$S$92,Shipping!$S112,$U$167=Shipping!$T$92,Shipping!$T112)+IF(BM23&lt;DATE(2020,1,1),BM23,-BM23))</f>
        <v>-</v>
      </c>
      <c r="BN187" s="52" t="str" cm="1">
        <f t="array" ref="BN187">IF(OR(BN23="",BN23="NO Q",BN23="-"),"-",INDEX(Shipping!$U$3:$V$88,_xlfn.XMATCH(BN$2,IF(Shipping!$D$3:$D$88="GC",Shipping!$A$3:$A$88),0),_xlfn.XMATCH($V$167,Shipping!$U$2:$V$2))/_xlfn.IFS($U$167=Shipping!$R109,Shipping!$R$95,$U$167=Shipping!$S$92,Shipping!$S112,$U$167=Shipping!$T$92,Shipping!$T112)+IF(BN23&lt;DATE(2020,1,1),BN23,-BN23))</f>
        <v>-</v>
      </c>
      <c r="BO187" s="52" cm="1">
        <f t="array" ref="BO187">IF(OR(BO23="",BO23="NO Q",BO23="-"),"-",INDEX(Shipping!$U$3:$V$88,_xlfn.XMATCH(BO$2,IF(Shipping!$D$3:$D$88="GC",Shipping!$A$3:$A$88),0),_xlfn.XMATCH($V$167,Shipping!$U$2:$V$2))/_xlfn.IFS($U$167=Shipping!$R109,Shipping!$R$95,$U$167=Shipping!$S$92,Shipping!$S112,$U$167=Shipping!$T$92,Shipping!$T112)+IF(BO23&lt;DATE(2020,1,1),BO23,-BO23))</f>
        <v>0.14383411599999998</v>
      </c>
      <c r="BP187" s="52" t="str" cm="1">
        <f t="array" ref="BP187">IF(OR(BP23="",BP23="NO Q",BP23="-"),"-",INDEX(Shipping!$U$3:$V$88,_xlfn.XMATCH(BP$2,IF(Shipping!$D$3:$D$88="GC",Shipping!$A$3:$A$88),0),_xlfn.XMATCH($V$167,Shipping!$U$2:$V$2))/_xlfn.IFS($U$167=Shipping!$R109,Shipping!$R$95,$U$167=Shipping!$S$92,Shipping!$S112,$U$167=Shipping!$T$92,Shipping!$T112)+IF(BP23&lt;DATE(2020,1,1),BP23,-BP23))</f>
        <v>-</v>
      </c>
      <c r="BQ187" s="52" t="str" cm="1">
        <f t="array" ref="BQ187">IF(OR(BQ23="",BQ23="NO Q",BQ23="-"),"-",INDEX(Shipping!$U$3:$V$88,_xlfn.XMATCH(BQ$2,IF(Shipping!$D$3:$D$88="GC",Shipping!$A$3:$A$88),0),_xlfn.XMATCH($V$167,Shipping!$U$2:$V$2))/_xlfn.IFS($U$167=Shipping!$R109,Shipping!$R$95,$U$167=Shipping!$S$92,Shipping!$S112,$U$167=Shipping!$T$92,Shipping!$T112)+IF(BQ23&lt;DATE(2020,1,1),BQ23,-BQ23))</f>
        <v>-</v>
      </c>
      <c r="BR187" s="52" t="str" cm="1">
        <f t="array" ref="BR187">IF(OR(BR23="",BR23="NO Q",BR23="-"),"-",INDEX(Shipping!$U$3:$V$88,_xlfn.XMATCH(BR$2,IF(Shipping!$D$3:$D$88="GC",Shipping!$A$3:$A$88),0),_xlfn.XMATCH($V$167,Shipping!$U$2:$V$2))/_xlfn.IFS($U$167=Shipping!$R109,Shipping!$R$95,$U$167=Shipping!$S$92,Shipping!$S112,$U$167=Shipping!$T$92,Shipping!$T112)+IF(BR23&lt;DATE(2020,1,1),BR23,-BR23))</f>
        <v>-</v>
      </c>
      <c r="BS187" s="52" t="str" cm="1">
        <f t="array" ref="BS187">IF(OR(BS23="",BS23="NO Q",BS23="-"),"-",INDEX(Shipping!$U$3:$V$88,_xlfn.XMATCH(BS$2,IF(Shipping!$D$3:$D$88="GC",Shipping!$A$3:$A$88),0),_xlfn.XMATCH($V$167,Shipping!$U$2:$V$2))/_xlfn.IFS($U$167=Shipping!$R109,Shipping!$R$95,$U$167=Shipping!$S$92,Shipping!$S112,$U$167=Shipping!$T$92,Shipping!$T112)+IF(BS23&lt;DATE(2020,1,1),BS23,-BS23))</f>
        <v>-</v>
      </c>
      <c r="BT187" s="52" t="str" cm="1">
        <f t="array" ref="BT187">IF(OR(BT23="",BT23="NO Q",BT23="-"),"-",INDEX(Shipping!$U$3:$V$88,_xlfn.XMATCH(BT$2,IF(Shipping!$D$3:$D$88="GC",Shipping!$A$3:$A$88),0),_xlfn.XMATCH($V$167,Shipping!$U$2:$V$2))/_xlfn.IFS($U$167=Shipping!$R109,Shipping!$R$95,$U$167=Shipping!$S$92,Shipping!$S112,$U$167=Shipping!$T$92,Shipping!$T112)+IF(BT23&lt;DATE(2020,1,1),BT23,-BT23))</f>
        <v>-</v>
      </c>
      <c r="BU187" s="52" t="str" cm="1">
        <f t="array" ref="BU187">IF(OR(BU23="",BU23="NO Q",BU23="-"),"-",INDEX(Shipping!$U$3:$V$88,_xlfn.XMATCH(BU$2,IF(Shipping!$D$3:$D$88="GC",Shipping!$A$3:$A$88),0),_xlfn.XMATCH($V$167,Shipping!$U$2:$V$2))/_xlfn.IFS($U$167=Shipping!$R109,Shipping!$R$95,$U$167=Shipping!$S$92,Shipping!$S112,$U$167=Shipping!$T$92,Shipping!$T112)+IF(BU23&lt;DATE(2020,1,1),BU23,-BU23))</f>
        <v>-</v>
      </c>
      <c r="BV187" s="52" t="str" cm="1">
        <f t="array" ref="BV187">IF(OR(BV23="",BV23="NO Q",BV23="-"),"-",INDEX(Shipping!$U$3:$V$88,_xlfn.XMATCH(BV$2,IF(Shipping!$D$3:$D$88="GC",Shipping!$A$3:$A$88),0),_xlfn.XMATCH($V$167,Shipping!$U$2:$V$2))/_xlfn.IFS($U$167=Shipping!$R109,Shipping!$R$95,$U$167=Shipping!$S$92,Shipping!$S112,$U$167=Shipping!$T$92,Shipping!$T112)+IF(BV23&lt;DATE(2020,1,1),BV23,-BV23))</f>
        <v>-</v>
      </c>
      <c r="BW187" s="52" t="str" cm="1">
        <f t="array" ref="BW187">IF(OR(BW23="",BW23="NO Q",BW23="-"),"-",INDEX(Shipping!$U$3:$V$88,_xlfn.XMATCH(BW$2,IF(Shipping!$D$3:$D$88="GC",Shipping!$A$3:$A$88),0),_xlfn.XMATCH($V$167,Shipping!$U$2:$V$2))/_xlfn.IFS($U$167=Shipping!$R109,Shipping!$R$95,$U$167=Shipping!$S$92,Shipping!$S112,$U$167=Shipping!$T$92,Shipping!$T112)+IF(BW23&lt;DATE(2020,1,1),BW23,-BW23))</f>
        <v>-</v>
      </c>
      <c r="BX187" s="52" t="str" cm="1">
        <f t="array" ref="BX187">IF(OR(BX23="",BX23="NO Q",BX23="-"),"-",INDEX(Shipping!$U$3:$V$88,_xlfn.XMATCH(BX$2,IF(Shipping!$D$3:$D$88="GC",Shipping!$A$3:$A$88),0),_xlfn.XMATCH($V$167,Shipping!$U$2:$V$2))/_xlfn.IFS($U$167=Shipping!$R109,Shipping!$R$95,$U$167=Shipping!$S$92,Shipping!$S112,$U$167=Shipping!$T$92,Shipping!$T112)+IF(BX23&lt;DATE(2020,1,1),BX23,-BX23))</f>
        <v>-</v>
      </c>
      <c r="BY187" s="52" t="str" cm="1">
        <f t="array" ref="BY187">IF(OR(BY23="",BY23="NO Q",BY23="-"),"-",INDEX(Shipping!$U$3:$V$88,_xlfn.XMATCH(BY$2,IF(Shipping!$D$3:$D$88="GC",Shipping!$A$3:$A$88),0),_xlfn.XMATCH($V$167,Shipping!$U$2:$V$2))/_xlfn.IFS($U$167=Shipping!$R109,Shipping!$R$95,$U$167=Shipping!$S$92,Shipping!$S112,$U$167=Shipping!$T$92,Shipping!$T112)+IF(BY23&lt;DATE(2020,1,1),BY23,-BY23))</f>
        <v>-</v>
      </c>
      <c r="BZ187" s="52" t="str" cm="1">
        <f t="array" ref="BZ187">IF(OR(BZ23="",BZ23="NO Q",BZ23="-"),"-",INDEX(Shipping!$U$3:$V$88,_xlfn.XMATCH(BZ$2,IF(Shipping!$D$3:$D$88="GC",Shipping!$A$3:$A$88),0),_xlfn.XMATCH($V$167,Shipping!$U$2:$V$2))/_xlfn.IFS($U$167=Shipping!$R109,Shipping!$R$95,$U$167=Shipping!$S$92,Shipping!$S112,$U$167=Shipping!$T$92,Shipping!$T112)+IF(BZ23&lt;DATE(2020,1,1),BZ23,-BZ23))</f>
        <v>-</v>
      </c>
      <c r="CA187" s="52" t="str" cm="1">
        <f t="array" ref="CA187">IF(OR(CA23="",CA23="NO Q",CA23="-"),"-",INDEX(Shipping!$U$3:$V$88,_xlfn.XMATCH(CA$2,IF(Shipping!$D$3:$D$88="GC",Shipping!$A$3:$A$88),0),_xlfn.XMATCH($V$167,Shipping!$U$2:$V$2))/_xlfn.IFS($U$167=Shipping!$R109,Shipping!$R$95,$U$167=Shipping!$S$92,Shipping!$S112,$U$167=Shipping!$T$92,Shipping!$T112)+IF(CA23&lt;DATE(2020,1,1),CA23,-CA23))</f>
        <v>-</v>
      </c>
      <c r="CB187" s="52" t="str" cm="1">
        <f t="array" ref="CB187">IF(OR(CB23="",CB23="NO Q",CB23="-"),"-",INDEX(Shipping!$U$3:$V$88,_xlfn.XMATCH(CB$2,IF(Shipping!$D$3:$D$88="GC",Shipping!$A$3:$A$88),0),_xlfn.XMATCH($V$167,Shipping!$U$2:$V$2))/_xlfn.IFS($U$167=Shipping!$R109,Shipping!$R$95,$U$167=Shipping!$S$92,Shipping!$S112,$U$167=Shipping!$T$92,Shipping!$T112)+IF(CB23&lt;DATE(2020,1,1),CB23,-CB23))</f>
        <v>-</v>
      </c>
      <c r="CC187" s="52" t="str" cm="1">
        <f t="array" ref="CC187">IF(OR(CC23="",CC23="NO Q",CC23="-"),"-",INDEX(Shipping!$U$3:$V$88,_xlfn.XMATCH(CC$2,IF(Shipping!$D$3:$D$88="GC",Shipping!$A$3:$A$88),0),_xlfn.XMATCH($V$167,Shipping!$U$2:$V$2))/_xlfn.IFS($U$167=Shipping!$R109,Shipping!$R$95,$U$167=Shipping!$S$92,Shipping!$S112,$U$167=Shipping!$T$92,Shipping!$T112)+IF(CC23&lt;DATE(2020,1,1),CC23,-CC23))</f>
        <v>-</v>
      </c>
      <c r="CD187" s="52" t="str" cm="1">
        <f t="array" ref="CD187">IF(OR(CD23="",CD23="NO Q",CD23="-"),"-",INDEX(Shipping!$U$3:$V$88,_xlfn.XMATCH(CD$2,IF(Shipping!$D$3:$D$88="GC",Shipping!$A$3:$A$88),0),_xlfn.XMATCH($V$167,Shipping!$U$2:$V$2))/_xlfn.IFS($U$167=Shipping!$R109,Shipping!$R$95,$U$167=Shipping!$S$92,Shipping!$S112,$U$167=Shipping!$T$92,Shipping!$T112)+IF(CD23&lt;DATE(2020,1,1),CD23,-CD23))</f>
        <v>-</v>
      </c>
      <c r="CE187" s="52" t="str" cm="1">
        <f t="array" ref="CE187">IF(OR(CE23="",CE23="NO Q",CE23="-"),"-",INDEX(Shipping!$U$3:$V$88,_xlfn.XMATCH(CE$2,IF(Shipping!$D$3:$D$88="GC",Shipping!$A$3:$A$88),0),_xlfn.XMATCH($V$167,Shipping!$U$2:$V$2))/_xlfn.IFS($U$167=Shipping!$R109,Shipping!$R$95,$U$167=Shipping!$S$92,Shipping!$S112,$U$167=Shipping!$T$92,Shipping!$T112)+IF(CE23&lt;DATE(2020,1,1),CE23,-CE23))</f>
        <v>-</v>
      </c>
      <c r="CF187" s="52" t="str" cm="1">
        <f t="array" ref="CF187">IF(OR(CF23="",CF23="NO Q",CF23="-"),"-",INDEX(Shipping!$U$3:$V$88,_xlfn.XMATCH(CF$2,IF(Shipping!$D$3:$D$88="GC",Shipping!$A$3:$A$88),0),_xlfn.XMATCH($V$167,Shipping!$U$2:$V$2))/_xlfn.IFS($U$167=Shipping!$R109,Shipping!$R$95,$U$167=Shipping!$S$92,Shipping!$S112,$U$167=Shipping!$T$92,Shipping!$T112)+IF(CF23&lt;DATE(2020,1,1),CF23,-CF23))</f>
        <v>-</v>
      </c>
      <c r="CG187" s="52" t="str" cm="1">
        <f t="array" ref="CG187">IF(OR(CG23="",CG23="NO Q",CG23="-"),"-",INDEX(Shipping!$U$3:$V$88,_xlfn.XMATCH(CG$2,IF(Shipping!$D$3:$D$88="GC",Shipping!$A$3:$A$88),0),_xlfn.XMATCH($V$167,Shipping!$U$2:$V$2))/_xlfn.IFS($U$167=Shipping!$R109,Shipping!$R$95,$U$167=Shipping!$S$92,Shipping!$S112,$U$167=Shipping!$T$92,Shipping!$T112)+IF(CG23&lt;DATE(2020,1,1),CG23,-CG23))</f>
        <v>-</v>
      </c>
      <c r="CH187" s="52" t="str" cm="1">
        <f t="array" ref="CH187">IF(OR(CH23="",CH23="NO Q",CH23="-"),"-",INDEX(Shipping!$U$3:$V$88,_xlfn.XMATCH(CH$2,IF(Shipping!$D$3:$D$88="GC",Shipping!$A$3:$A$88),0),_xlfn.XMATCH($V$167,Shipping!$U$2:$V$2))/_xlfn.IFS($U$167=Shipping!$R109,Shipping!$R$95,$U$167=Shipping!$S$92,Shipping!$S112,$U$167=Shipping!$T$92,Shipping!$T112)+IF(CH23&lt;DATE(2020,1,1),CH23,-CH23))</f>
        <v>-</v>
      </c>
      <c r="CI187" s="52" t="str" cm="1">
        <f t="array" ref="CI187">IF(OR(CI23="",CI23="NO Q",CI23="-"),"-",INDEX(Shipping!$U$3:$V$88,_xlfn.XMATCH(CI$2,IF(Shipping!$D$3:$D$88="GC",Shipping!$A$3:$A$88),0),_xlfn.XMATCH($V$167,Shipping!$U$2:$V$2))/_xlfn.IFS($U$167=Shipping!$R109,Shipping!$R$95,$U$167=Shipping!$S$92,Shipping!$S112,$U$167=Shipping!$T$92,Shipping!$T112)+IF(CI23&lt;DATE(2020,1,1),CI23,-CI23))</f>
        <v>-</v>
      </c>
      <c r="CJ187" s="52" t="str" cm="1">
        <f t="array" ref="CJ187">IF(OR(CJ23="",CJ23="NO Q",CJ23="-"),"-",INDEX(Shipping!$U$3:$V$88,_xlfn.XMATCH(CJ$2,IF(Shipping!$D$3:$D$88="GC",Shipping!$A$3:$A$88),0),_xlfn.XMATCH($V$167,Shipping!$U$2:$V$2))/_xlfn.IFS($U$167=Shipping!$R109,Shipping!$R$95,$U$167=Shipping!$S$92,Shipping!$S112,$U$167=Shipping!$T$92,Shipping!$T112)+IF(CJ23&lt;DATE(2020,1,1),CJ23,-CJ23))</f>
        <v>-</v>
      </c>
      <c r="CK187" s="52" t="str" cm="1">
        <f t="array" ref="CK187">IF(OR(CK23="",CK23="NO Q",CK23="-"),"-",INDEX(Shipping!$U$3:$V$88,_xlfn.XMATCH(CK$2,IF(Shipping!$D$3:$D$88="GC",Shipping!$A$3:$A$88),0),_xlfn.XMATCH($V$167,Shipping!$U$2:$V$2))/_xlfn.IFS($U$167=Shipping!$R109,Shipping!$R$95,$U$167=Shipping!$S$92,Shipping!$S112,$U$167=Shipping!$T$92,Shipping!$T112)+IF(CK23&lt;DATE(2020,1,1),CK23,-CK23))</f>
        <v>-</v>
      </c>
      <c r="CL187" s="52" t="str" cm="1">
        <f t="array" ref="CL187">IF(OR(CL23="",CL23="NO Q",CL23="-"),"-",INDEX(Shipping!$U$3:$V$88,_xlfn.XMATCH(CL$2,IF(Shipping!$D$3:$D$88="GC",Shipping!$A$3:$A$88),0),_xlfn.XMATCH($V$167,Shipping!$U$2:$V$2))/_xlfn.IFS($U$167=Shipping!$R109,Shipping!$R$95,$U$167=Shipping!$S$92,Shipping!$S112,$U$167=Shipping!$T$92,Shipping!$T112)+IF(CL23&lt;DATE(2020,1,1),CL23,-CL23))</f>
        <v>-</v>
      </c>
      <c r="CM187" s="52" t="str" cm="1">
        <f t="array" ref="CM187">IF(OR(CM23="",CM23="NO Q",CM23="-"),"-",INDEX(Shipping!$U$3:$V$88,_xlfn.XMATCH(CM$2,IF(Shipping!$D$3:$D$88="GC",Shipping!$A$3:$A$88),0),_xlfn.XMATCH($V$167,Shipping!$U$2:$V$2))/_xlfn.IFS($U$167=Shipping!$R109,Shipping!$R$95,$U$167=Shipping!$S$92,Shipping!$S112,$U$167=Shipping!$T$92,Shipping!$T112)+IF(CM23&lt;DATE(2020,1,1),CM23,-CM23))</f>
        <v>-</v>
      </c>
    </row>
    <row r="188" spans="2:91">
      <c r="B188" s="47" t="s">
        <v>294</v>
      </c>
      <c r="C188" s="1" t="str" cm="1">
        <f t="array" ref="C188">INDEX(W$2:CM$2,1,_xlfn.XMATCH(D188,$W188:$CM188))</f>
        <v>PAR 4</v>
      </c>
      <c r="D188" s="81">
        <f t="shared" si="139"/>
        <v>1.3076440172091286</v>
      </c>
      <c r="W188" s="52" t="str" cm="1">
        <f t="array" ref="W188">IF(OR(W24="",W24="NO Q",W24="-"),"-",INDEX(Shipping!$U$3:$V$88,_xlfn.XMATCH(W$2,IF(Shipping!$D$3:$D$88="GC",Shipping!$A$3:$A$88),0),_xlfn.XMATCH($V$167,Shipping!$U$2:$V$2))/_xlfn.IFS($U$167=Shipping!$R110,Shipping!$R$95,$U$167=Shipping!$S$92,Shipping!$S113,$U$167=Shipping!$T$92,Shipping!$T113)+IF(W24&lt;DATE(2020,1,1),W24,-W24))</f>
        <v>-</v>
      </c>
      <c r="X188" s="52" t="str" cm="1">
        <f t="array" ref="X188">IF(OR(X24="",X24="NO Q",X24="-"),"-",INDEX(Shipping!$U$3:$V$88,_xlfn.XMATCH(X$2,IF(Shipping!$D$3:$D$88="GC",Shipping!$A$3:$A$88),0),_xlfn.XMATCH($V$167,Shipping!$U$2:$V$2))/_xlfn.IFS($U$167=Shipping!$R110,Shipping!$R$95,$U$167=Shipping!$S$92,Shipping!$S113,$U$167=Shipping!$T$92,Shipping!$T113)+IF(X24&lt;DATE(2020,1,1),X24,-X24))</f>
        <v>-</v>
      </c>
      <c r="Y188" s="52" t="str" cm="1">
        <f t="array" ref="Y188">IF(OR(Y24="",Y24="NO Q",Y24="-"),"-",INDEX(Shipping!$U$3:$V$88,_xlfn.XMATCH(Y$2,IF(Shipping!$D$3:$D$88="GC",Shipping!$A$3:$A$88),0),_xlfn.XMATCH($V$167,Shipping!$U$2:$V$2))/_xlfn.IFS($U$167=Shipping!$R110,Shipping!$R$95,$U$167=Shipping!$S$92,Shipping!$S113,$U$167=Shipping!$T$92,Shipping!$T113)+IF(Y24&lt;DATE(2020,1,1),Y24,-Y24))</f>
        <v>-</v>
      </c>
      <c r="Z188" s="52" t="str" cm="1">
        <f t="array" ref="Z188">IF(OR(Z24="",Z24="NO Q",Z24="-"),"-",INDEX(Shipping!$U$3:$V$88,_xlfn.XMATCH(Z$2,IF(Shipping!$D$3:$D$88="GC",Shipping!$A$3:$A$88),0),_xlfn.XMATCH($V$167,Shipping!$U$2:$V$2))/_xlfn.IFS($U$167=Shipping!$R110,Shipping!$R$95,$U$167=Shipping!$S$92,Shipping!$S113,$U$167=Shipping!$T$92,Shipping!$T113)+IF(Z24&lt;DATE(2020,1,1),Z24,-Z24))</f>
        <v>-</v>
      </c>
      <c r="AA188" s="52" t="str" cm="1">
        <f t="array" ref="AA188">IF(OR(AA24="",AA24="NO Q",AA24="-"),"-",INDEX(Shipping!$U$3:$V$88,_xlfn.XMATCH(AA$2,IF(Shipping!$D$3:$D$88="GC",Shipping!$A$3:$A$88),0),_xlfn.XMATCH($V$167,Shipping!$U$2:$V$2))/_xlfn.IFS($U$167=Shipping!$R110,Shipping!$R$95,$U$167=Shipping!$S$92,Shipping!$S113,$U$167=Shipping!$T$92,Shipping!$T113)+IF(AA24&lt;DATE(2020,1,1),AA24,-AA24))</f>
        <v>-</v>
      </c>
      <c r="AB188" s="52" t="str" cm="1">
        <f t="array" ref="AB188">IF(OR(AB24="",AB24="NO Q",AB24="-"),"-",INDEX(Shipping!$U$3:$V$88,_xlfn.XMATCH(AB$2,IF(Shipping!$D$3:$D$88="GC",Shipping!$A$3:$A$88),0),_xlfn.XMATCH($V$167,Shipping!$U$2:$V$2))/_xlfn.IFS($U$167=Shipping!$R110,Shipping!$R$95,$U$167=Shipping!$S$92,Shipping!$S113,$U$167=Shipping!$T$92,Shipping!$T113)+IF(AB24&lt;DATE(2020,1,1),AB24,-AB24))</f>
        <v>-</v>
      </c>
      <c r="AC188" s="52" t="str" cm="1">
        <f t="array" ref="AC188">IF(OR(AC24="",AC24="NO Q",AC24="-"),"-",INDEX(Shipping!$U$3:$V$88,_xlfn.XMATCH(AC$2,IF(Shipping!$D$3:$D$88="GC",Shipping!$A$3:$A$88),0),_xlfn.XMATCH($V$167,Shipping!$U$2:$V$2))/_xlfn.IFS($U$167=Shipping!$R110,Shipping!$R$95,$U$167=Shipping!$S$92,Shipping!$S113,$U$167=Shipping!$T$92,Shipping!$T113)+IF(AC24&lt;DATE(2020,1,1),AC24,-AC24))</f>
        <v>-</v>
      </c>
      <c r="AD188" s="52" t="str" cm="1">
        <f t="array" ref="AD188">IF(OR(AD24="",AD24="NO Q",AD24="-"),"-",INDEX(Shipping!$U$3:$V$88,_xlfn.XMATCH(AD$2,IF(Shipping!$D$3:$D$88="GC",Shipping!$A$3:$A$88),0),_xlfn.XMATCH($V$167,Shipping!$U$2:$V$2))/_xlfn.IFS($U$167=Shipping!$R110,Shipping!$R$95,$U$167=Shipping!$S$92,Shipping!$S113,$U$167=Shipping!$T$92,Shipping!$T113)+IF(AD24&lt;DATE(2020,1,1),AD24,-AD24))</f>
        <v>-</v>
      </c>
      <c r="AE188" s="52" t="str" cm="1">
        <f t="array" ref="AE188">IF(OR(AE24="",AE24="NO Q",AE24="-"),"-",INDEX(Shipping!$U$3:$V$88,_xlfn.XMATCH(AE$2,IF(Shipping!$D$3:$D$88="GC",Shipping!$A$3:$A$88),0),_xlfn.XMATCH($V$167,Shipping!$U$2:$V$2))/_xlfn.IFS($U$167=Shipping!$R110,Shipping!$R$95,$U$167=Shipping!$S$92,Shipping!$S113,$U$167=Shipping!$T$92,Shipping!$T113)+IF(AE24&lt;DATE(2020,1,1),AE24,-AE24))</f>
        <v>-</v>
      </c>
      <c r="AF188" s="52" cm="1">
        <f t="array" ref="AF188">IF(OR(AF24="",AF24="NO Q",AF24="-"),"-",INDEX(Shipping!$U$3:$V$88,_xlfn.XMATCH(AF$2,IF(Shipping!$D$3:$D$88="GC",Shipping!$A$3:$A$88),0),_xlfn.XMATCH($V$167,Shipping!$U$2:$V$2))/_xlfn.IFS($U$167=Shipping!$R110,Shipping!$R$95,$U$167=Shipping!$S$92,Shipping!$S113,$U$167=Shipping!$T$92,Shipping!$T113)+IF(AF24&lt;DATE(2020,1,1),AF24,-AF24))</f>
        <v>-44032.980125327347</v>
      </c>
      <c r="AG188" s="52" cm="1">
        <f t="array" ref="AG188">IF(OR(AG24="",AG24="NO Q",AG24="-"),"-",INDEX(Shipping!$U$3:$V$88,_xlfn.XMATCH(AG$2,IF(Shipping!$D$3:$D$88="GC",Shipping!$A$3:$A$88),0),_xlfn.XMATCH($V$167,Shipping!$U$2:$V$2))/_xlfn.IFS($U$167=Shipping!$R110,Shipping!$R$95,$U$167=Shipping!$S$92,Shipping!$S113,$U$167=Shipping!$T$92,Shipping!$T113)+IF(AG24&lt;DATE(2020,1,1),AG24,-AG24))</f>
        <v>-44032.980125327347</v>
      </c>
      <c r="AH188" s="52" t="str" cm="1">
        <f t="array" ref="AH188">IF(OR(AH24="",AH24="NO Q",AH24="-"),"-",INDEX(Shipping!$U$3:$V$88,_xlfn.XMATCH(AH$2,IF(Shipping!$D$3:$D$88="GC",Shipping!$A$3:$A$88),0),_xlfn.XMATCH($V$167,Shipping!$U$2:$V$2))/_xlfn.IFS($U$167=Shipping!$R110,Shipping!$R$95,$U$167=Shipping!$S$92,Shipping!$S113,$U$167=Shipping!$T$92,Shipping!$T113)+IF(AH24&lt;DATE(2020,1,1),AH24,-AH24))</f>
        <v>-</v>
      </c>
      <c r="AI188" s="52" t="str" cm="1">
        <f t="array" ref="AI188">IF(OR(AI24="",AI24="NO Q",AI24="-"),"-",INDEX(Shipping!$U$3:$V$88,_xlfn.XMATCH(AI$2,IF(Shipping!$D$3:$D$88="GC",Shipping!$A$3:$A$88),0),_xlfn.XMATCH($V$167,Shipping!$U$2:$V$2))/_xlfn.IFS($U$167=Shipping!$R110,Shipping!$R$95,$U$167=Shipping!$S$92,Shipping!$S113,$U$167=Shipping!$T$92,Shipping!$T113)+IF(AI24&lt;DATE(2020,1,1),AI24,-AI24))</f>
        <v>-</v>
      </c>
      <c r="AJ188" s="52" t="str" cm="1">
        <f t="array" ref="AJ188">IF(OR(AJ24="",AJ24="NO Q",AJ24="-"),"-",INDEX(Shipping!$U$3:$V$88,_xlfn.XMATCH(AJ$2,IF(Shipping!$D$3:$D$88="GC",Shipping!$A$3:$A$88),0),_xlfn.XMATCH($V$167,Shipping!$U$2:$V$2))/_xlfn.IFS($U$167=Shipping!$R110,Shipping!$R$95,$U$167=Shipping!$S$92,Shipping!$S113,$U$167=Shipping!$T$92,Shipping!$T113)+IF(AJ24&lt;DATE(2020,1,1),AJ24,-AJ24))</f>
        <v>-</v>
      </c>
      <c r="AK188" s="52" t="str" cm="1">
        <f t="array" ref="AK188">IF(OR(AK24="",AK24="NO Q",AK24="-"),"-",INDEX(Shipping!$U$3:$V$88,_xlfn.XMATCH(AK$2,IF(Shipping!$D$3:$D$88="GC",Shipping!$A$3:$A$88),0),_xlfn.XMATCH($V$167,Shipping!$U$2:$V$2))/_xlfn.IFS($U$167=Shipping!$R110,Shipping!$R$95,$U$167=Shipping!$S$92,Shipping!$S113,$U$167=Shipping!$T$92,Shipping!$T113)+IF(AK24&lt;DATE(2020,1,1),AK24,-AK24))</f>
        <v>-</v>
      </c>
      <c r="AL188" s="52" t="str" cm="1">
        <f t="array" ref="AL188">IF(OR(AL24="",AL24="NO Q",AL24="-"),"-",INDEX(Shipping!$U$3:$V$88,_xlfn.XMATCH(AL$2,IF(Shipping!$D$3:$D$88="GC",Shipping!$A$3:$A$88),0),_xlfn.XMATCH($V$167,Shipping!$U$2:$V$2))/_xlfn.IFS($U$167=Shipping!$R110,Shipping!$R$95,$U$167=Shipping!$S$92,Shipping!$S113,$U$167=Shipping!$T$92,Shipping!$T113)+IF(AL24&lt;DATE(2020,1,1),AL24,-AL24))</f>
        <v>-</v>
      </c>
      <c r="AM188" s="52" cm="1">
        <f t="array" ref="AM188">IF(OR(AM24="",AM24="NO Q",AM24="-"),"-",INDEX(Shipping!$U$3:$V$88,_xlfn.XMATCH(AM$2,IF(Shipping!$D$3:$D$88="GC",Shipping!$A$3:$A$88),0),_xlfn.XMATCH($V$167,Shipping!$U$2:$V$2))/_xlfn.IFS($U$167=Shipping!$R110,Shipping!$R$95,$U$167=Shipping!$S$92,Shipping!$S113,$U$167=Shipping!$T$92,Shipping!$T113)+IF(AM24&lt;DATE(2020,1,1),AM24,-AM24))</f>
        <v>1.9539611860003741</v>
      </c>
      <c r="AN188" s="52" t="str" cm="1">
        <f t="array" ref="AN188">IF(OR(AN24="",AN24="NO Q",AN24="-"),"-",INDEX(Shipping!$U$3:$V$88,_xlfn.XMATCH(AN$2,IF(Shipping!$D$3:$D$88="GC",Shipping!$A$3:$A$88),0),_xlfn.XMATCH($V$167,Shipping!$U$2:$V$2))/_xlfn.IFS($U$167=Shipping!$R110,Shipping!$R$95,$U$167=Shipping!$S$92,Shipping!$S113,$U$167=Shipping!$T$92,Shipping!$T113)+IF(AN24&lt;DATE(2020,1,1),AN24,-AN24))</f>
        <v>-</v>
      </c>
      <c r="AO188" s="52" t="str" cm="1">
        <f t="array" ref="AO188">IF(OR(AO24="",AO24="NO Q",AO24="-"),"-",INDEX(Shipping!$U$3:$V$88,_xlfn.XMATCH(AO$2,IF(Shipping!$D$3:$D$88="GC",Shipping!$A$3:$A$88),0),_xlfn.XMATCH($V$167,Shipping!$U$2:$V$2))/_xlfn.IFS($U$167=Shipping!$R110,Shipping!$R$95,$U$167=Shipping!$S$92,Shipping!$S113,$U$167=Shipping!$T$92,Shipping!$T113)+IF(AO24&lt;DATE(2020,1,1),AO24,-AO24))</f>
        <v>-</v>
      </c>
      <c r="AP188" s="52" cm="1">
        <f t="array" ref="AP188">IF(OR(AP24="",AP24="NO Q",AP24="-"),"-",INDEX(Shipping!$U$3:$V$88,_xlfn.XMATCH(AP$2,IF(Shipping!$D$3:$D$88="GC",Shipping!$A$3:$A$88),0),_xlfn.XMATCH($V$167,Shipping!$U$2:$V$2))/_xlfn.IFS($U$167=Shipping!$R110,Shipping!$R$95,$U$167=Shipping!$S$92,Shipping!$S113,$U$167=Shipping!$T$92,Shipping!$T113)+IF(AP24&lt;DATE(2020,1,1),AP24,-AP24))</f>
        <v>-44032.980125327347</v>
      </c>
      <c r="AQ188" s="52" t="str" cm="1">
        <f t="array" ref="AQ188">IF(OR(AQ24="",AQ24="NO Q",AQ24="-"),"-",INDEX(Shipping!$U$3:$V$88,_xlfn.XMATCH(AQ$2,IF(Shipping!$D$3:$D$88="GC",Shipping!$A$3:$A$88),0),_xlfn.XMATCH($V$167,Shipping!$U$2:$V$2))/_xlfn.IFS($U$167=Shipping!$R110,Shipping!$R$95,$U$167=Shipping!$S$92,Shipping!$S113,$U$167=Shipping!$T$92,Shipping!$T113)+IF(AQ24&lt;DATE(2020,1,1),AQ24,-AQ24))</f>
        <v>-</v>
      </c>
      <c r="AR188" s="52" t="str" cm="1">
        <f t="array" ref="AR188">IF(OR(AR24="",AR24="NO Q",AR24="-"),"-",INDEX(Shipping!$U$3:$V$88,_xlfn.XMATCH(AR$2,IF(Shipping!$D$3:$D$88="GC",Shipping!$A$3:$A$88),0),_xlfn.XMATCH($V$167,Shipping!$U$2:$V$2))/_xlfn.IFS($U$167=Shipping!$R110,Shipping!$R$95,$U$167=Shipping!$S$92,Shipping!$S113,$U$167=Shipping!$T$92,Shipping!$T113)+IF(AR24&lt;DATE(2020,1,1),AR24,-AR24))</f>
        <v>-</v>
      </c>
      <c r="AS188" s="52" t="str" cm="1">
        <f t="array" ref="AS188">IF(OR(AS24="",AS24="NO Q",AS24="-"),"-",INDEX(Shipping!$U$3:$V$88,_xlfn.XMATCH(AS$2,IF(Shipping!$D$3:$D$88="GC",Shipping!$A$3:$A$88),0),_xlfn.XMATCH($V$167,Shipping!$U$2:$V$2))/_xlfn.IFS($U$167=Shipping!$R110,Shipping!$R$95,$U$167=Shipping!$S$92,Shipping!$S113,$U$167=Shipping!$T$92,Shipping!$T113)+IF(AS24&lt;DATE(2020,1,1),AS24,-AS24))</f>
        <v>-</v>
      </c>
      <c r="AT188" s="52" t="str" cm="1">
        <f t="array" ref="AT188">IF(OR(AT24="",AT24="NO Q",AT24="-"),"-",INDEX(Shipping!$U$3:$V$88,_xlfn.XMATCH(AT$2,IF(Shipping!$D$3:$D$88="GC",Shipping!$A$3:$A$88),0),_xlfn.XMATCH($V$167,Shipping!$U$2:$V$2))/_xlfn.IFS($U$167=Shipping!$R110,Shipping!$R$95,$U$167=Shipping!$S$92,Shipping!$S113,$U$167=Shipping!$T$92,Shipping!$T113)+IF(AT24&lt;DATE(2020,1,1),AT24,-AT24))</f>
        <v>-</v>
      </c>
      <c r="AU188" s="52" t="str" cm="1">
        <f t="array" ref="AU188">IF(OR(AU24="",AU24="NO Q",AU24="-"),"-",INDEX(Shipping!$U$3:$V$88,_xlfn.XMATCH(AU$2,IF(Shipping!$D$3:$D$88="GC",Shipping!$A$3:$A$88),0),_xlfn.XMATCH($V$167,Shipping!$U$2:$V$2))/_xlfn.IFS($U$167=Shipping!$R110,Shipping!$R$95,$U$167=Shipping!$S$92,Shipping!$S113,$U$167=Shipping!$T$92,Shipping!$T113)+IF(AU24&lt;DATE(2020,1,1),AU24,-AU24))</f>
        <v>-</v>
      </c>
      <c r="AV188" s="52" t="str" cm="1">
        <f t="array" ref="AV188">IF(OR(AV24="",AV24="NO Q",AV24="-"),"-",INDEX(Shipping!$U$3:$V$88,_xlfn.XMATCH(AV$2,IF(Shipping!$D$3:$D$88="GC",Shipping!$A$3:$A$88),0),_xlfn.XMATCH($V$167,Shipping!$U$2:$V$2))/_xlfn.IFS($U$167=Shipping!$R110,Shipping!$R$95,$U$167=Shipping!$S$92,Shipping!$S113,$U$167=Shipping!$T$92,Shipping!$T113)+IF(AV24&lt;DATE(2020,1,1),AV24,-AV24))</f>
        <v>-</v>
      </c>
      <c r="AW188" s="52" t="str" cm="1">
        <f t="array" ref="AW188">IF(OR(AW24="",AW24="NO Q",AW24="-"),"-",INDEX(Shipping!$U$3:$V$88,_xlfn.XMATCH(AW$2,IF(Shipping!$D$3:$D$88="GC",Shipping!$A$3:$A$88),0),_xlfn.XMATCH($V$167,Shipping!$U$2:$V$2))/_xlfn.IFS($U$167=Shipping!$R110,Shipping!$R$95,$U$167=Shipping!$S$92,Shipping!$S113,$U$167=Shipping!$T$92,Shipping!$T113)+IF(AW24&lt;DATE(2020,1,1),AW24,-AW24))</f>
        <v>-</v>
      </c>
      <c r="AX188" s="52" t="str" cm="1">
        <f t="array" ref="AX188">IF(OR(AX24="",AX24="NO Q",AX24="-"),"-",INDEX(Shipping!$U$3:$V$88,_xlfn.XMATCH(AX$2,IF(Shipping!$D$3:$D$88="GC",Shipping!$A$3:$A$88),0),_xlfn.XMATCH($V$167,Shipping!$U$2:$V$2))/_xlfn.IFS($U$167=Shipping!$R110,Shipping!$R$95,$U$167=Shipping!$S$92,Shipping!$S113,$U$167=Shipping!$T$92,Shipping!$T113)+IF(AX24&lt;DATE(2020,1,1),AX24,-AX24))</f>
        <v>-</v>
      </c>
      <c r="AY188" s="52" t="str" cm="1">
        <f t="array" ref="AY188">IF(OR(AY24="",AY24="NO Q",AY24="-"),"-",INDEX(Shipping!$U$3:$V$88,_xlfn.XMATCH(AY$2,IF(Shipping!$D$3:$D$88="GC",Shipping!$A$3:$A$88),0),_xlfn.XMATCH($V$167,Shipping!$U$2:$V$2))/_xlfn.IFS($U$167=Shipping!$R110,Shipping!$R$95,$U$167=Shipping!$S$92,Shipping!$S113,$U$167=Shipping!$T$92,Shipping!$T113)+IF(AY24&lt;DATE(2020,1,1),AY24,-AY24))</f>
        <v>-</v>
      </c>
      <c r="AZ188" s="52" t="str" cm="1">
        <f t="array" ref="AZ188">IF(OR(AZ24="",AZ24="NO Q",AZ24="-"),"-",INDEX(Shipping!$U$3:$V$88,_xlfn.XMATCH(AZ$2,IF(Shipping!$D$3:$D$88="GC",Shipping!$A$3:$A$88),0),_xlfn.XMATCH($V$167,Shipping!$U$2:$V$2))/_xlfn.IFS($U$167=Shipping!$R110,Shipping!$R$95,$U$167=Shipping!$S$92,Shipping!$S113,$U$167=Shipping!$T$92,Shipping!$T113)+IF(AZ24&lt;DATE(2020,1,1),AZ24,-AZ24))</f>
        <v>-</v>
      </c>
      <c r="BA188" s="52" t="str" cm="1">
        <f t="array" ref="BA188">IF(OR(BA24="",BA24="NO Q",BA24="-"),"-",INDEX(Shipping!$U$3:$V$88,_xlfn.XMATCH(BA$2,IF(Shipping!$D$3:$D$88="GC",Shipping!$A$3:$A$88),0),_xlfn.XMATCH($V$167,Shipping!$U$2:$V$2))/_xlfn.IFS($U$167=Shipping!$R110,Shipping!$R$95,$U$167=Shipping!$S$92,Shipping!$S113,$U$167=Shipping!$T$92,Shipping!$T113)+IF(BA24&lt;DATE(2020,1,1),BA24,-BA24))</f>
        <v>-</v>
      </c>
      <c r="BB188" s="52" t="str" cm="1">
        <f t="array" ref="BB188">IF(OR(BB24="",BB24="NO Q",BB24="-"),"-",INDEX(Shipping!$U$3:$V$88,_xlfn.XMATCH(BB$2,IF(Shipping!$D$3:$D$88="GC",Shipping!$A$3:$A$88),0),_xlfn.XMATCH($V$167,Shipping!$U$2:$V$2))/_xlfn.IFS($U$167=Shipping!$R110,Shipping!$R$95,$U$167=Shipping!$S$92,Shipping!$S113,$U$167=Shipping!$T$92,Shipping!$T113)+IF(BB24&lt;DATE(2020,1,1),BB24,-BB24))</f>
        <v>-</v>
      </c>
      <c r="BC188" s="52" t="str" cm="1">
        <f t="array" ref="BC188">IF(OR(BC24="",BC24="NO Q",BC24="-"),"-",INDEX(Shipping!$U$3:$V$88,_xlfn.XMATCH(BC$2,IF(Shipping!$D$3:$D$88="GC",Shipping!$A$3:$A$88),0),_xlfn.XMATCH($V$167,Shipping!$U$2:$V$2))/_xlfn.IFS($U$167=Shipping!$R110,Shipping!$R$95,$U$167=Shipping!$S$92,Shipping!$S113,$U$167=Shipping!$T$92,Shipping!$T113)+IF(BC24&lt;DATE(2020,1,1),BC24,-BC24))</f>
        <v>-</v>
      </c>
      <c r="BD188" s="52" t="str" cm="1">
        <f t="array" ref="BD188">IF(OR(BD24="",BD24="NO Q",BD24="-"),"-",INDEX(Shipping!$U$3:$V$88,_xlfn.XMATCH(BD$2,IF(Shipping!$D$3:$D$88="GC",Shipping!$A$3:$A$88),0),_xlfn.XMATCH($V$167,Shipping!$U$2:$V$2))/_xlfn.IFS($U$167=Shipping!$R110,Shipping!$R$95,$U$167=Shipping!$S$92,Shipping!$S113,$U$167=Shipping!$T$92,Shipping!$T113)+IF(BD24&lt;DATE(2020,1,1),BD24,-BD24))</f>
        <v>-</v>
      </c>
      <c r="BE188" s="52" t="str" cm="1">
        <f t="array" ref="BE188">IF(OR(BE24="",BE24="NO Q",BE24="-"),"-",INDEX(Shipping!$U$3:$V$88,_xlfn.XMATCH(BE$2,IF(Shipping!$D$3:$D$88="GC",Shipping!$A$3:$A$88),0),_xlfn.XMATCH($V$167,Shipping!$U$2:$V$2))/_xlfn.IFS($U$167=Shipping!$R110,Shipping!$R$95,$U$167=Shipping!$S$92,Shipping!$S113,$U$167=Shipping!$T$92,Shipping!$T113)+IF(BE24&lt;DATE(2020,1,1),BE24,-BE24))</f>
        <v>-</v>
      </c>
      <c r="BF188" s="52" t="str" cm="1">
        <f t="array" ref="BF188">IF(OR(BF24="",BF24="NO Q",BF24="-"),"-",INDEX(Shipping!$U$3:$V$88,_xlfn.XMATCH(BF$2,IF(Shipping!$D$3:$D$88="GC",Shipping!$A$3:$A$88),0),_xlfn.XMATCH($V$167,Shipping!$U$2:$V$2))/_xlfn.IFS($U$167=Shipping!$R110,Shipping!$R$95,$U$167=Shipping!$S$92,Shipping!$S113,$U$167=Shipping!$T$92,Shipping!$T113)+IF(BF24&lt;DATE(2020,1,1),BF24,-BF24))</f>
        <v>-</v>
      </c>
      <c r="BG188" s="52" t="str" cm="1">
        <f t="array" ref="BG188">IF(OR(BG24="",BG24="NO Q",BG24="-"),"-",INDEX(Shipping!$U$3:$V$88,_xlfn.XMATCH(BG$2,IF(Shipping!$D$3:$D$88="GC",Shipping!$A$3:$A$88),0),_xlfn.XMATCH($V$167,Shipping!$U$2:$V$2))/_xlfn.IFS($U$167=Shipping!$R110,Shipping!$R$95,$U$167=Shipping!$S$92,Shipping!$S113,$U$167=Shipping!$T$92,Shipping!$T113)+IF(BG24&lt;DATE(2020,1,1),BG24,-BG24))</f>
        <v>-</v>
      </c>
      <c r="BH188" s="52" t="str" cm="1">
        <f t="array" ref="BH188">IF(OR(BH24="",BH24="NO Q",BH24="-"),"-",INDEX(Shipping!$U$3:$V$88,_xlfn.XMATCH(BH$2,IF(Shipping!$D$3:$D$88="GC",Shipping!$A$3:$A$88),0),_xlfn.XMATCH($V$167,Shipping!$U$2:$V$2))/_xlfn.IFS($U$167=Shipping!$R110,Shipping!$R$95,$U$167=Shipping!$S$92,Shipping!$S113,$U$167=Shipping!$T$92,Shipping!$T113)+IF(BH24&lt;DATE(2020,1,1),BH24,-BH24))</f>
        <v>-</v>
      </c>
      <c r="BI188" s="52" t="str" cm="1">
        <f t="array" ref="BI188">IF(OR(BI24="",BI24="NO Q",BI24="-"),"-",INDEX(Shipping!$U$3:$V$88,_xlfn.XMATCH(BI$2,IF(Shipping!$D$3:$D$88="GC",Shipping!$A$3:$A$88),0),_xlfn.XMATCH($V$167,Shipping!$U$2:$V$2))/_xlfn.IFS($U$167=Shipping!$R110,Shipping!$R$95,$U$167=Shipping!$S$92,Shipping!$S113,$U$167=Shipping!$T$92,Shipping!$T113)+IF(BI24&lt;DATE(2020,1,1),BI24,-BI24))</f>
        <v>-</v>
      </c>
      <c r="BJ188" s="52" t="str" cm="1">
        <f t="array" ref="BJ188">IF(OR(BJ24="",BJ24="NO Q",BJ24="-"),"-",INDEX(Shipping!$U$3:$V$88,_xlfn.XMATCH(BJ$2,IF(Shipping!$D$3:$D$88="GC",Shipping!$A$3:$A$88),0),_xlfn.XMATCH($V$167,Shipping!$U$2:$V$2))/_xlfn.IFS($U$167=Shipping!$R110,Shipping!$R$95,$U$167=Shipping!$S$92,Shipping!$S113,$U$167=Shipping!$T$92,Shipping!$T113)+IF(BJ24&lt;DATE(2020,1,1),BJ24,-BJ24))</f>
        <v>-</v>
      </c>
      <c r="BK188" s="52" cm="1">
        <f t="array" ref="BK188">IF(OR(BK24="",BK24="NO Q",BK24="-"),"-",INDEX(Shipping!$U$3:$V$88,_xlfn.XMATCH(BK$2,IF(Shipping!$D$3:$D$88="GC",Shipping!$A$3:$A$88),0),_xlfn.XMATCH($V$167,Shipping!$U$2:$V$2))/_xlfn.IFS($U$167=Shipping!$R110,Shipping!$R$95,$U$167=Shipping!$S$92,Shipping!$S113,$U$167=Shipping!$T$92,Shipping!$T113)+IF(BK24&lt;DATE(2020,1,1),BK24,-BK24))</f>
        <v>1.3076440172091286</v>
      </c>
      <c r="BL188" s="52" t="str" cm="1">
        <f t="array" ref="BL188">IF(OR(BL24="",BL24="NO Q",BL24="-"),"-",INDEX(Shipping!$U$3:$V$88,_xlfn.XMATCH(BL$2,IF(Shipping!$D$3:$D$88="GC",Shipping!$A$3:$A$88),0),_xlfn.XMATCH($V$167,Shipping!$U$2:$V$2))/_xlfn.IFS($U$167=Shipping!$R110,Shipping!$R$95,$U$167=Shipping!$S$92,Shipping!$S113,$U$167=Shipping!$T$92,Shipping!$T113)+IF(BL24&lt;DATE(2020,1,1),BL24,-BL24))</f>
        <v>-</v>
      </c>
      <c r="BM188" s="52" t="str" cm="1">
        <f t="array" ref="BM188">IF(OR(BM24="",BM24="NO Q",BM24="-"),"-",INDEX(Shipping!$U$3:$V$88,_xlfn.XMATCH(BM$2,IF(Shipping!$D$3:$D$88="GC",Shipping!$A$3:$A$88),0),_xlfn.XMATCH($V$167,Shipping!$U$2:$V$2))/_xlfn.IFS($U$167=Shipping!$R110,Shipping!$R$95,$U$167=Shipping!$S$92,Shipping!$S113,$U$167=Shipping!$T$92,Shipping!$T113)+IF(BM24&lt;DATE(2020,1,1),BM24,-BM24))</f>
        <v>-</v>
      </c>
      <c r="BN188" s="52" t="str" cm="1">
        <f t="array" ref="BN188">IF(OR(BN24="",BN24="NO Q",BN24="-"),"-",INDEX(Shipping!$U$3:$V$88,_xlfn.XMATCH(BN$2,IF(Shipping!$D$3:$D$88="GC",Shipping!$A$3:$A$88),0),_xlfn.XMATCH($V$167,Shipping!$U$2:$V$2))/_xlfn.IFS($U$167=Shipping!$R110,Shipping!$R$95,$U$167=Shipping!$S$92,Shipping!$S113,$U$167=Shipping!$T$92,Shipping!$T113)+IF(BN24&lt;DATE(2020,1,1),BN24,-BN24))</f>
        <v>-</v>
      </c>
      <c r="BO188" s="52" cm="1">
        <f t="array" ref="BO188">IF(OR(BO24="",BO24="NO Q",BO24="-"),"-",INDEX(Shipping!$U$3:$V$88,_xlfn.XMATCH(BO$2,IF(Shipping!$D$3:$D$88="GC",Shipping!$A$3:$A$88),0),_xlfn.XMATCH($V$167,Shipping!$U$2:$V$2))/_xlfn.IFS($U$167=Shipping!$R110,Shipping!$R$95,$U$167=Shipping!$S$92,Shipping!$S113,$U$167=Shipping!$T$92,Shipping!$T113)+IF(BO24&lt;DATE(2020,1,1),BO24,-BO24))</f>
        <v>1.493784</v>
      </c>
      <c r="BP188" s="52" t="str" cm="1">
        <f t="array" ref="BP188">IF(OR(BP24="",BP24="NO Q",BP24="-"),"-",INDEX(Shipping!$U$3:$V$88,_xlfn.XMATCH(BP$2,IF(Shipping!$D$3:$D$88="GC",Shipping!$A$3:$A$88),0),_xlfn.XMATCH($V$167,Shipping!$U$2:$V$2))/_xlfn.IFS($U$167=Shipping!$R110,Shipping!$R$95,$U$167=Shipping!$S$92,Shipping!$S113,$U$167=Shipping!$T$92,Shipping!$T113)+IF(BP24&lt;DATE(2020,1,1),BP24,-BP24))</f>
        <v>-</v>
      </c>
      <c r="BQ188" s="52" t="str" cm="1">
        <f t="array" ref="BQ188">IF(OR(BQ24="",BQ24="NO Q",BQ24="-"),"-",INDEX(Shipping!$U$3:$V$88,_xlfn.XMATCH(BQ$2,IF(Shipping!$D$3:$D$88="GC",Shipping!$A$3:$A$88),0),_xlfn.XMATCH($V$167,Shipping!$U$2:$V$2))/_xlfn.IFS($U$167=Shipping!$R110,Shipping!$R$95,$U$167=Shipping!$S$92,Shipping!$S113,$U$167=Shipping!$T$92,Shipping!$T113)+IF(BQ24&lt;DATE(2020,1,1),BQ24,-BQ24))</f>
        <v>-</v>
      </c>
      <c r="BR188" s="52" t="str" cm="1">
        <f t="array" ref="BR188">IF(OR(BR24="",BR24="NO Q",BR24="-"),"-",INDEX(Shipping!$U$3:$V$88,_xlfn.XMATCH(BR$2,IF(Shipping!$D$3:$D$88="GC",Shipping!$A$3:$A$88),0),_xlfn.XMATCH($V$167,Shipping!$U$2:$V$2))/_xlfn.IFS($U$167=Shipping!$R110,Shipping!$R$95,$U$167=Shipping!$S$92,Shipping!$S113,$U$167=Shipping!$T$92,Shipping!$T113)+IF(BR24&lt;DATE(2020,1,1),BR24,-BR24))</f>
        <v>-</v>
      </c>
      <c r="BS188" s="52" t="str" cm="1">
        <f t="array" ref="BS188">IF(OR(BS24="",BS24="NO Q",BS24="-"),"-",INDEX(Shipping!$U$3:$V$88,_xlfn.XMATCH(BS$2,IF(Shipping!$D$3:$D$88="GC",Shipping!$A$3:$A$88),0),_xlfn.XMATCH($V$167,Shipping!$U$2:$V$2))/_xlfn.IFS($U$167=Shipping!$R110,Shipping!$R$95,$U$167=Shipping!$S$92,Shipping!$S113,$U$167=Shipping!$T$92,Shipping!$T113)+IF(BS24&lt;DATE(2020,1,1),BS24,-BS24))</f>
        <v>-</v>
      </c>
      <c r="BT188" s="52" t="str" cm="1">
        <f t="array" ref="BT188">IF(OR(BT24="",BT24="NO Q",BT24="-"),"-",INDEX(Shipping!$U$3:$V$88,_xlfn.XMATCH(BT$2,IF(Shipping!$D$3:$D$88="GC",Shipping!$A$3:$A$88),0),_xlfn.XMATCH($V$167,Shipping!$U$2:$V$2))/_xlfn.IFS($U$167=Shipping!$R110,Shipping!$R$95,$U$167=Shipping!$S$92,Shipping!$S113,$U$167=Shipping!$T$92,Shipping!$T113)+IF(BT24&lt;DATE(2020,1,1),BT24,-BT24))</f>
        <v>-</v>
      </c>
      <c r="BU188" s="52" t="str" cm="1">
        <f t="array" ref="BU188">IF(OR(BU24="",BU24="NO Q",BU24="-"),"-",INDEX(Shipping!$U$3:$V$88,_xlfn.XMATCH(BU$2,IF(Shipping!$D$3:$D$88="GC",Shipping!$A$3:$A$88),0),_xlfn.XMATCH($V$167,Shipping!$U$2:$V$2))/_xlfn.IFS($U$167=Shipping!$R110,Shipping!$R$95,$U$167=Shipping!$S$92,Shipping!$S113,$U$167=Shipping!$T$92,Shipping!$T113)+IF(BU24&lt;DATE(2020,1,1),BU24,-BU24))</f>
        <v>-</v>
      </c>
      <c r="BV188" s="52" t="str" cm="1">
        <f t="array" ref="BV188">IF(OR(BV24="",BV24="NO Q",BV24="-"),"-",INDEX(Shipping!$U$3:$V$88,_xlfn.XMATCH(BV$2,IF(Shipping!$D$3:$D$88="GC",Shipping!$A$3:$A$88),0),_xlfn.XMATCH($V$167,Shipping!$U$2:$V$2))/_xlfn.IFS($U$167=Shipping!$R110,Shipping!$R$95,$U$167=Shipping!$S$92,Shipping!$S113,$U$167=Shipping!$T$92,Shipping!$T113)+IF(BV24&lt;DATE(2020,1,1),BV24,-BV24))</f>
        <v>-</v>
      </c>
      <c r="BW188" s="52" t="str" cm="1">
        <f t="array" ref="BW188">IF(OR(BW24="",BW24="NO Q",BW24="-"),"-",INDEX(Shipping!$U$3:$V$88,_xlfn.XMATCH(BW$2,IF(Shipping!$D$3:$D$88="GC",Shipping!$A$3:$A$88),0),_xlfn.XMATCH($V$167,Shipping!$U$2:$V$2))/_xlfn.IFS($U$167=Shipping!$R110,Shipping!$R$95,$U$167=Shipping!$S$92,Shipping!$S113,$U$167=Shipping!$T$92,Shipping!$T113)+IF(BW24&lt;DATE(2020,1,1),BW24,-BW24))</f>
        <v>-</v>
      </c>
      <c r="BX188" s="52" t="str" cm="1">
        <f t="array" ref="BX188">IF(OR(BX24="",BX24="NO Q",BX24="-"),"-",INDEX(Shipping!$U$3:$V$88,_xlfn.XMATCH(BX$2,IF(Shipping!$D$3:$D$88="GC",Shipping!$A$3:$A$88),0),_xlfn.XMATCH($V$167,Shipping!$U$2:$V$2))/_xlfn.IFS($U$167=Shipping!$R110,Shipping!$R$95,$U$167=Shipping!$S$92,Shipping!$S113,$U$167=Shipping!$T$92,Shipping!$T113)+IF(BX24&lt;DATE(2020,1,1),BX24,-BX24))</f>
        <v>-</v>
      </c>
      <c r="BY188" s="52" t="str" cm="1">
        <f t="array" ref="BY188">IF(OR(BY24="",BY24="NO Q",BY24="-"),"-",INDEX(Shipping!$U$3:$V$88,_xlfn.XMATCH(BY$2,IF(Shipping!$D$3:$D$88="GC",Shipping!$A$3:$A$88),0),_xlfn.XMATCH($V$167,Shipping!$U$2:$V$2))/_xlfn.IFS($U$167=Shipping!$R110,Shipping!$R$95,$U$167=Shipping!$S$92,Shipping!$S113,$U$167=Shipping!$T$92,Shipping!$T113)+IF(BY24&lt;DATE(2020,1,1),BY24,-BY24))</f>
        <v>-</v>
      </c>
      <c r="BZ188" s="52" t="str" cm="1">
        <f t="array" ref="BZ188">IF(OR(BZ24="",BZ24="NO Q",BZ24="-"),"-",INDEX(Shipping!$U$3:$V$88,_xlfn.XMATCH(BZ$2,IF(Shipping!$D$3:$D$88="GC",Shipping!$A$3:$A$88),0),_xlfn.XMATCH($V$167,Shipping!$U$2:$V$2))/_xlfn.IFS($U$167=Shipping!$R110,Shipping!$R$95,$U$167=Shipping!$S$92,Shipping!$S113,$U$167=Shipping!$T$92,Shipping!$T113)+IF(BZ24&lt;DATE(2020,1,1),BZ24,-BZ24))</f>
        <v>-</v>
      </c>
      <c r="CA188" s="52" t="str" cm="1">
        <f t="array" ref="CA188">IF(OR(CA24="",CA24="NO Q",CA24="-"),"-",INDEX(Shipping!$U$3:$V$88,_xlfn.XMATCH(CA$2,IF(Shipping!$D$3:$D$88="GC",Shipping!$A$3:$A$88),0),_xlfn.XMATCH($V$167,Shipping!$U$2:$V$2))/_xlfn.IFS($U$167=Shipping!$R110,Shipping!$R$95,$U$167=Shipping!$S$92,Shipping!$S113,$U$167=Shipping!$T$92,Shipping!$T113)+IF(CA24&lt;DATE(2020,1,1),CA24,-CA24))</f>
        <v>-</v>
      </c>
      <c r="CB188" s="52" t="str" cm="1">
        <f t="array" ref="CB188">IF(OR(CB24="",CB24="NO Q",CB24="-"),"-",INDEX(Shipping!$U$3:$V$88,_xlfn.XMATCH(CB$2,IF(Shipping!$D$3:$D$88="GC",Shipping!$A$3:$A$88),0),_xlfn.XMATCH($V$167,Shipping!$U$2:$V$2))/_xlfn.IFS($U$167=Shipping!$R110,Shipping!$R$95,$U$167=Shipping!$S$92,Shipping!$S113,$U$167=Shipping!$T$92,Shipping!$T113)+IF(CB24&lt;DATE(2020,1,1),CB24,-CB24))</f>
        <v>-</v>
      </c>
      <c r="CC188" s="52" t="str" cm="1">
        <f t="array" ref="CC188">IF(OR(CC24="",CC24="NO Q",CC24="-"),"-",INDEX(Shipping!$U$3:$V$88,_xlfn.XMATCH(CC$2,IF(Shipping!$D$3:$D$88="GC",Shipping!$A$3:$A$88),0),_xlfn.XMATCH($V$167,Shipping!$U$2:$V$2))/_xlfn.IFS($U$167=Shipping!$R110,Shipping!$R$95,$U$167=Shipping!$S$92,Shipping!$S113,$U$167=Shipping!$T$92,Shipping!$T113)+IF(CC24&lt;DATE(2020,1,1),CC24,-CC24))</f>
        <v>-</v>
      </c>
      <c r="CD188" s="52" t="str" cm="1">
        <f t="array" ref="CD188">IF(OR(CD24="",CD24="NO Q",CD24="-"),"-",INDEX(Shipping!$U$3:$V$88,_xlfn.XMATCH(CD$2,IF(Shipping!$D$3:$D$88="GC",Shipping!$A$3:$A$88),0),_xlfn.XMATCH($V$167,Shipping!$U$2:$V$2))/_xlfn.IFS($U$167=Shipping!$R110,Shipping!$R$95,$U$167=Shipping!$S$92,Shipping!$S113,$U$167=Shipping!$T$92,Shipping!$T113)+IF(CD24&lt;DATE(2020,1,1),CD24,-CD24))</f>
        <v>-</v>
      </c>
      <c r="CE188" s="52" t="e" cm="1">
        <f t="array" ref="CE188">IF(OR(CE24="",CE24="NO Q",CE24="-"),"-",INDEX(Shipping!$U$3:$V$88,_xlfn.XMATCH(CE$2,IF(Shipping!$D$3:$D$88="GC",Shipping!$A$3:$A$88),0),_xlfn.XMATCH($V$167,Shipping!$U$2:$V$2))/_xlfn.IFS($U$167=Shipping!$R110,Shipping!$R$95,$U$167=Shipping!$S$92,Shipping!$S113,$U$167=Shipping!$T$92,Shipping!$T113)+IF(CE24&lt;DATE(2020,1,1),CE24,-CE24))</f>
        <v>#N/A</v>
      </c>
      <c r="CF188" s="52" t="e" cm="1">
        <f t="array" ref="CF188">IF(OR(CF24="",CF24="NO Q",CF24="-"),"-",INDEX(Shipping!$U$3:$V$88,_xlfn.XMATCH(CF$2,IF(Shipping!$D$3:$D$88="GC",Shipping!$A$3:$A$88),0),_xlfn.XMATCH($V$167,Shipping!$U$2:$V$2))/_xlfn.IFS($U$167=Shipping!$R110,Shipping!$R$95,$U$167=Shipping!$S$92,Shipping!$S113,$U$167=Shipping!$T$92,Shipping!$T113)+IF(CF24&lt;DATE(2020,1,1),CF24,-CF24))</f>
        <v>#N/A</v>
      </c>
      <c r="CG188" s="52" t="str" cm="1">
        <f t="array" ref="CG188">IF(OR(CG24="",CG24="NO Q",CG24="-"),"-",INDEX(Shipping!$U$3:$V$88,_xlfn.XMATCH(CG$2,IF(Shipping!$D$3:$D$88="GC",Shipping!$A$3:$A$88),0),_xlfn.XMATCH($V$167,Shipping!$U$2:$V$2))/_xlfn.IFS($U$167=Shipping!$R110,Shipping!$R$95,$U$167=Shipping!$S$92,Shipping!$S113,$U$167=Shipping!$T$92,Shipping!$T113)+IF(CG24&lt;DATE(2020,1,1),CG24,-CG24))</f>
        <v>-</v>
      </c>
      <c r="CH188" s="52" t="str" cm="1">
        <f t="array" ref="CH188">IF(OR(CH24="",CH24="NO Q",CH24="-"),"-",INDEX(Shipping!$U$3:$V$88,_xlfn.XMATCH(CH$2,IF(Shipping!$D$3:$D$88="GC",Shipping!$A$3:$A$88),0),_xlfn.XMATCH($V$167,Shipping!$U$2:$V$2))/_xlfn.IFS($U$167=Shipping!$R110,Shipping!$R$95,$U$167=Shipping!$S$92,Shipping!$S113,$U$167=Shipping!$T$92,Shipping!$T113)+IF(CH24&lt;DATE(2020,1,1),CH24,-CH24))</f>
        <v>-</v>
      </c>
      <c r="CI188" s="52" t="str" cm="1">
        <f t="array" ref="CI188">IF(OR(CI24="",CI24="NO Q",CI24="-"),"-",INDEX(Shipping!$U$3:$V$88,_xlfn.XMATCH(CI$2,IF(Shipping!$D$3:$D$88="GC",Shipping!$A$3:$A$88),0),_xlfn.XMATCH($V$167,Shipping!$U$2:$V$2))/_xlfn.IFS($U$167=Shipping!$R110,Shipping!$R$95,$U$167=Shipping!$S$92,Shipping!$S113,$U$167=Shipping!$T$92,Shipping!$T113)+IF(CI24&lt;DATE(2020,1,1),CI24,-CI24))</f>
        <v>-</v>
      </c>
      <c r="CJ188" s="52" t="str" cm="1">
        <f t="array" ref="CJ188">IF(OR(CJ24="",CJ24="NO Q",CJ24="-"),"-",INDEX(Shipping!$U$3:$V$88,_xlfn.XMATCH(CJ$2,IF(Shipping!$D$3:$D$88="GC",Shipping!$A$3:$A$88),0),_xlfn.XMATCH($V$167,Shipping!$U$2:$V$2))/_xlfn.IFS($U$167=Shipping!$R110,Shipping!$R$95,$U$167=Shipping!$S$92,Shipping!$S113,$U$167=Shipping!$T$92,Shipping!$T113)+IF(CJ24&lt;DATE(2020,1,1),CJ24,-CJ24))</f>
        <v>-</v>
      </c>
      <c r="CK188" s="52" t="str" cm="1">
        <f t="array" ref="CK188">IF(OR(CK24="",CK24="NO Q",CK24="-"),"-",INDEX(Shipping!$U$3:$V$88,_xlfn.XMATCH(CK$2,IF(Shipping!$D$3:$D$88="GC",Shipping!$A$3:$A$88),0),_xlfn.XMATCH($V$167,Shipping!$U$2:$V$2))/_xlfn.IFS($U$167=Shipping!$R110,Shipping!$R$95,$U$167=Shipping!$S$92,Shipping!$S113,$U$167=Shipping!$T$92,Shipping!$T113)+IF(CK24&lt;DATE(2020,1,1),CK24,-CK24))</f>
        <v>-</v>
      </c>
      <c r="CL188" s="52" t="str" cm="1">
        <f t="array" ref="CL188">IF(OR(CL24="",CL24="NO Q",CL24="-"),"-",INDEX(Shipping!$U$3:$V$88,_xlfn.XMATCH(CL$2,IF(Shipping!$D$3:$D$88="GC",Shipping!$A$3:$A$88),0),_xlfn.XMATCH($V$167,Shipping!$U$2:$V$2))/_xlfn.IFS($U$167=Shipping!$R110,Shipping!$R$95,$U$167=Shipping!$S$92,Shipping!$S113,$U$167=Shipping!$T$92,Shipping!$T113)+IF(CL24&lt;DATE(2020,1,1),CL24,-CL24))</f>
        <v>-</v>
      </c>
      <c r="CM188" s="52" t="str" cm="1">
        <f t="array" ref="CM188">IF(OR(CM24="",CM24="NO Q",CM24="-"),"-",INDEX(Shipping!$U$3:$V$88,_xlfn.XMATCH(CM$2,IF(Shipping!$D$3:$D$88="GC",Shipping!$A$3:$A$88),0),_xlfn.XMATCH($V$167,Shipping!$U$2:$V$2))/_xlfn.IFS($U$167=Shipping!$R110,Shipping!$R$95,$U$167=Shipping!$S$92,Shipping!$S113,$U$167=Shipping!$T$92,Shipping!$T113)+IF(CM24&lt;DATE(2020,1,1),CM24,-CM24))</f>
        <v>-</v>
      </c>
    </row>
    <row r="189" spans="2:91">
      <c r="B189" s="47" t="s">
        <v>295</v>
      </c>
      <c r="C189" s="1" t="str" cm="1">
        <f t="array" ref="C189">INDEX(W$2:CM$2,1,_xlfn.XMATCH(D189,$W189:$CM189))</f>
        <v>PAR 4</v>
      </c>
      <c r="D189" s="81">
        <f t="shared" si="139"/>
        <v>0.72822731832210996</v>
      </c>
      <c r="W189" s="52" t="str" cm="1">
        <f t="array" ref="W189">IF(OR(W25="",W25="NO Q",W25="-"),"-",INDEX(Shipping!$U$3:$V$88,_xlfn.XMATCH(W$2,IF(Shipping!$D$3:$D$88="GC",Shipping!$A$3:$A$88),0),_xlfn.XMATCH($V$167,Shipping!$U$2:$V$2))/_xlfn.IFS($U$167=Shipping!$R111,Shipping!$R$95,$U$167=Shipping!$S$92,Shipping!$S114,$U$167=Shipping!$T$92,Shipping!$T114)+IF(W25&lt;DATE(2020,1,1),W25,-W25))</f>
        <v>-</v>
      </c>
      <c r="X189" s="52" t="str" cm="1">
        <f t="array" ref="X189">IF(OR(X25="",X25="NO Q",X25="-"),"-",INDEX(Shipping!$U$3:$V$88,_xlfn.XMATCH(X$2,IF(Shipping!$D$3:$D$88="GC",Shipping!$A$3:$A$88),0),_xlfn.XMATCH($V$167,Shipping!$U$2:$V$2))/_xlfn.IFS($U$167=Shipping!$R111,Shipping!$R$95,$U$167=Shipping!$S$92,Shipping!$S114,$U$167=Shipping!$T$92,Shipping!$T114)+IF(X25&lt;DATE(2020,1,1),X25,-X25))</f>
        <v>-</v>
      </c>
      <c r="Y189" s="52" t="str" cm="1">
        <f t="array" ref="Y189">IF(OR(Y25="",Y25="NO Q",Y25="-"),"-",INDEX(Shipping!$U$3:$V$88,_xlfn.XMATCH(Y$2,IF(Shipping!$D$3:$D$88="GC",Shipping!$A$3:$A$88),0),_xlfn.XMATCH($V$167,Shipping!$U$2:$V$2))/_xlfn.IFS($U$167=Shipping!$R111,Shipping!$R$95,$U$167=Shipping!$S$92,Shipping!$S114,$U$167=Shipping!$T$92,Shipping!$T114)+IF(Y25&lt;DATE(2020,1,1),Y25,-Y25))</f>
        <v>-</v>
      </c>
      <c r="Z189" s="52" t="str" cm="1">
        <f t="array" ref="Z189">IF(OR(Z25="",Z25="NO Q",Z25="-"),"-",INDEX(Shipping!$U$3:$V$88,_xlfn.XMATCH(Z$2,IF(Shipping!$D$3:$D$88="GC",Shipping!$A$3:$A$88),0),_xlfn.XMATCH($V$167,Shipping!$U$2:$V$2))/_xlfn.IFS($U$167=Shipping!$R111,Shipping!$R$95,$U$167=Shipping!$S$92,Shipping!$S114,$U$167=Shipping!$T$92,Shipping!$T114)+IF(Z25&lt;DATE(2020,1,1),Z25,-Z25))</f>
        <v>-</v>
      </c>
      <c r="AA189" s="52" t="str" cm="1">
        <f t="array" ref="AA189">IF(OR(AA25="",AA25="NO Q",AA25="-"),"-",INDEX(Shipping!$U$3:$V$88,_xlfn.XMATCH(AA$2,IF(Shipping!$D$3:$D$88="GC",Shipping!$A$3:$A$88),0),_xlfn.XMATCH($V$167,Shipping!$U$2:$V$2))/_xlfn.IFS($U$167=Shipping!$R111,Shipping!$R$95,$U$167=Shipping!$S$92,Shipping!$S114,$U$167=Shipping!$T$92,Shipping!$T114)+IF(AA25&lt;DATE(2020,1,1),AA25,-AA25))</f>
        <v>-</v>
      </c>
      <c r="AB189" s="52" t="str" cm="1">
        <f t="array" ref="AB189">IF(OR(AB25="",AB25="NO Q",AB25="-"),"-",INDEX(Shipping!$U$3:$V$88,_xlfn.XMATCH(AB$2,IF(Shipping!$D$3:$D$88="GC",Shipping!$A$3:$A$88),0),_xlfn.XMATCH($V$167,Shipping!$U$2:$V$2))/_xlfn.IFS($U$167=Shipping!$R111,Shipping!$R$95,$U$167=Shipping!$S$92,Shipping!$S114,$U$167=Shipping!$T$92,Shipping!$T114)+IF(AB25&lt;DATE(2020,1,1),AB25,-AB25))</f>
        <v>-</v>
      </c>
      <c r="AC189" s="52" t="str" cm="1">
        <f t="array" ref="AC189">IF(OR(AC25="",AC25="NO Q",AC25="-"),"-",INDEX(Shipping!$U$3:$V$88,_xlfn.XMATCH(AC$2,IF(Shipping!$D$3:$D$88="GC",Shipping!$A$3:$A$88),0),_xlfn.XMATCH($V$167,Shipping!$U$2:$V$2))/_xlfn.IFS($U$167=Shipping!$R111,Shipping!$R$95,$U$167=Shipping!$S$92,Shipping!$S114,$U$167=Shipping!$T$92,Shipping!$T114)+IF(AC25&lt;DATE(2020,1,1),AC25,-AC25))</f>
        <v>-</v>
      </c>
      <c r="AD189" s="52" t="str" cm="1">
        <f t="array" ref="AD189">IF(OR(AD25="",AD25="NO Q",AD25="-"),"-",INDEX(Shipping!$U$3:$V$88,_xlfn.XMATCH(AD$2,IF(Shipping!$D$3:$D$88="GC",Shipping!$A$3:$A$88),0),_xlfn.XMATCH($V$167,Shipping!$U$2:$V$2))/_xlfn.IFS($U$167=Shipping!$R111,Shipping!$R$95,$U$167=Shipping!$S$92,Shipping!$S114,$U$167=Shipping!$T$92,Shipping!$T114)+IF(AD25&lt;DATE(2020,1,1),AD25,-AD25))</f>
        <v>-</v>
      </c>
      <c r="AE189" s="52" t="str" cm="1">
        <f t="array" ref="AE189">IF(OR(AE25="",AE25="NO Q",AE25="-"),"-",INDEX(Shipping!$U$3:$V$88,_xlfn.XMATCH(AE$2,IF(Shipping!$D$3:$D$88="GC",Shipping!$A$3:$A$88),0),_xlfn.XMATCH($V$167,Shipping!$U$2:$V$2))/_xlfn.IFS($U$167=Shipping!$R111,Shipping!$R$95,$U$167=Shipping!$S$92,Shipping!$S114,$U$167=Shipping!$T$92,Shipping!$T114)+IF(AE25&lt;DATE(2020,1,1),AE25,-AE25))</f>
        <v>-</v>
      </c>
      <c r="AF189" s="52" t="str" cm="1">
        <f t="array" ref="AF189">IF(OR(AF25="",AF25="NO Q",AF25="-"),"-",INDEX(Shipping!$U$3:$V$88,_xlfn.XMATCH(AF$2,IF(Shipping!$D$3:$D$88="GC",Shipping!$A$3:$A$88),0),_xlfn.XMATCH($V$167,Shipping!$U$2:$V$2))/_xlfn.IFS($U$167=Shipping!$R111,Shipping!$R$95,$U$167=Shipping!$S$92,Shipping!$S114,$U$167=Shipping!$T$92,Shipping!$T114)+IF(AF25&lt;DATE(2020,1,1),AF25,-AF25))</f>
        <v>-</v>
      </c>
      <c r="AG189" s="52" t="str" cm="1">
        <f t="array" ref="AG189">IF(OR(AG25="",AG25="NO Q",AG25="-"),"-",INDEX(Shipping!$U$3:$V$88,_xlfn.XMATCH(AG$2,IF(Shipping!$D$3:$D$88="GC",Shipping!$A$3:$A$88),0),_xlfn.XMATCH($V$167,Shipping!$U$2:$V$2))/_xlfn.IFS($U$167=Shipping!$R111,Shipping!$R$95,$U$167=Shipping!$S$92,Shipping!$S114,$U$167=Shipping!$T$92,Shipping!$T114)+IF(AG25&lt;DATE(2020,1,1),AG25,-AG25))</f>
        <v>-</v>
      </c>
      <c r="AH189" s="52" t="str" cm="1">
        <f t="array" ref="AH189">IF(OR(AH25="",AH25="NO Q",AH25="-"),"-",INDEX(Shipping!$U$3:$V$88,_xlfn.XMATCH(AH$2,IF(Shipping!$D$3:$D$88="GC",Shipping!$A$3:$A$88),0),_xlfn.XMATCH($V$167,Shipping!$U$2:$V$2))/_xlfn.IFS($U$167=Shipping!$R111,Shipping!$R$95,$U$167=Shipping!$S$92,Shipping!$S114,$U$167=Shipping!$T$92,Shipping!$T114)+IF(AH25&lt;DATE(2020,1,1),AH25,-AH25))</f>
        <v>-</v>
      </c>
      <c r="AI189" s="52" t="str" cm="1">
        <f t="array" ref="AI189">IF(OR(AI25="",AI25="NO Q",AI25="-"),"-",INDEX(Shipping!$U$3:$V$88,_xlfn.XMATCH(AI$2,IF(Shipping!$D$3:$D$88="GC",Shipping!$A$3:$A$88),0),_xlfn.XMATCH($V$167,Shipping!$U$2:$V$2))/_xlfn.IFS($U$167=Shipping!$R111,Shipping!$R$95,$U$167=Shipping!$S$92,Shipping!$S114,$U$167=Shipping!$T$92,Shipping!$T114)+IF(AI25&lt;DATE(2020,1,1),AI25,-AI25))</f>
        <v>-</v>
      </c>
      <c r="AJ189" s="52" t="str" cm="1">
        <f t="array" ref="AJ189">IF(OR(AJ25="",AJ25="NO Q",AJ25="-"),"-",INDEX(Shipping!$U$3:$V$88,_xlfn.XMATCH(AJ$2,IF(Shipping!$D$3:$D$88="GC",Shipping!$A$3:$A$88),0),_xlfn.XMATCH($V$167,Shipping!$U$2:$V$2))/_xlfn.IFS($U$167=Shipping!$R111,Shipping!$R$95,$U$167=Shipping!$S$92,Shipping!$S114,$U$167=Shipping!$T$92,Shipping!$T114)+IF(AJ25&lt;DATE(2020,1,1),AJ25,-AJ25))</f>
        <v>-</v>
      </c>
      <c r="AK189" s="52" t="str" cm="1">
        <f t="array" ref="AK189">IF(OR(AK25="",AK25="NO Q",AK25="-"),"-",INDEX(Shipping!$U$3:$V$88,_xlfn.XMATCH(AK$2,IF(Shipping!$D$3:$D$88="GC",Shipping!$A$3:$A$88),0),_xlfn.XMATCH($V$167,Shipping!$U$2:$V$2))/_xlfn.IFS($U$167=Shipping!$R111,Shipping!$R$95,$U$167=Shipping!$S$92,Shipping!$S114,$U$167=Shipping!$T$92,Shipping!$T114)+IF(AK25&lt;DATE(2020,1,1),AK25,-AK25))</f>
        <v>-</v>
      </c>
      <c r="AL189" s="52" t="str" cm="1">
        <f t="array" ref="AL189">IF(OR(AL25="",AL25="NO Q",AL25="-"),"-",INDEX(Shipping!$U$3:$V$88,_xlfn.XMATCH(AL$2,IF(Shipping!$D$3:$D$88="GC",Shipping!$A$3:$A$88),0),_xlfn.XMATCH($V$167,Shipping!$U$2:$V$2))/_xlfn.IFS($U$167=Shipping!$R111,Shipping!$R$95,$U$167=Shipping!$S$92,Shipping!$S114,$U$167=Shipping!$T$92,Shipping!$T114)+IF(AL25&lt;DATE(2020,1,1),AL25,-AL25))</f>
        <v>-</v>
      </c>
      <c r="AM189" s="52" t="str" cm="1">
        <f t="array" ref="AM189">IF(OR(AM25="",AM25="NO Q",AM25="-"),"-",INDEX(Shipping!$U$3:$V$88,_xlfn.XMATCH(AM$2,IF(Shipping!$D$3:$D$88="GC",Shipping!$A$3:$A$88),0),_xlfn.XMATCH($V$167,Shipping!$U$2:$V$2))/_xlfn.IFS($U$167=Shipping!$R111,Shipping!$R$95,$U$167=Shipping!$S$92,Shipping!$S114,$U$167=Shipping!$T$92,Shipping!$T114)+IF(AM25&lt;DATE(2020,1,1),AM25,-AM25))</f>
        <v>-</v>
      </c>
      <c r="AN189" s="52" t="str" cm="1">
        <f t="array" ref="AN189">IF(OR(AN25="",AN25="NO Q",AN25="-"),"-",INDEX(Shipping!$U$3:$V$88,_xlfn.XMATCH(AN$2,IF(Shipping!$D$3:$D$88="GC",Shipping!$A$3:$A$88),0),_xlfn.XMATCH($V$167,Shipping!$U$2:$V$2))/_xlfn.IFS($U$167=Shipping!$R111,Shipping!$R$95,$U$167=Shipping!$S$92,Shipping!$S114,$U$167=Shipping!$T$92,Shipping!$T114)+IF(AN25&lt;DATE(2020,1,1),AN25,-AN25))</f>
        <v>-</v>
      </c>
      <c r="AO189" s="52" t="str" cm="1">
        <f t="array" ref="AO189">IF(OR(AO25="",AO25="NO Q",AO25="-"),"-",INDEX(Shipping!$U$3:$V$88,_xlfn.XMATCH(AO$2,IF(Shipping!$D$3:$D$88="GC",Shipping!$A$3:$A$88),0),_xlfn.XMATCH($V$167,Shipping!$U$2:$V$2))/_xlfn.IFS($U$167=Shipping!$R111,Shipping!$R$95,$U$167=Shipping!$S$92,Shipping!$S114,$U$167=Shipping!$T$92,Shipping!$T114)+IF(AO25&lt;DATE(2020,1,1),AO25,-AO25))</f>
        <v>-</v>
      </c>
      <c r="AP189" s="52" cm="1">
        <f t="array" ref="AP189">IF(OR(AP25="",AP25="NO Q",AP25="-"),"-",INDEX(Shipping!$U$3:$V$88,_xlfn.XMATCH(AP$2,IF(Shipping!$D$3:$D$88="GC",Shipping!$A$3:$A$88),0),_xlfn.XMATCH($V$167,Shipping!$U$2:$V$2))/_xlfn.IFS($U$167=Shipping!$R111,Shipping!$R$95,$U$167=Shipping!$S$92,Shipping!$S114,$U$167=Shipping!$T$92,Shipping!$T114)+IF(AP25&lt;DATE(2020,1,1),AP25,-AP25))</f>
        <v>-44032.982964566298</v>
      </c>
      <c r="AQ189" s="52" t="str" cm="1">
        <f t="array" ref="AQ189">IF(OR(AQ25="",AQ25="NO Q",AQ25="-"),"-",INDEX(Shipping!$U$3:$V$88,_xlfn.XMATCH(AQ$2,IF(Shipping!$D$3:$D$88="GC",Shipping!$A$3:$A$88),0),_xlfn.XMATCH($V$167,Shipping!$U$2:$V$2))/_xlfn.IFS($U$167=Shipping!$R111,Shipping!$R$95,$U$167=Shipping!$S$92,Shipping!$S114,$U$167=Shipping!$T$92,Shipping!$T114)+IF(AQ25&lt;DATE(2020,1,1),AQ25,-AQ25))</f>
        <v>-</v>
      </c>
      <c r="AR189" s="52" t="str" cm="1">
        <f t="array" ref="AR189">IF(OR(AR25="",AR25="NO Q",AR25="-"),"-",INDEX(Shipping!$U$3:$V$88,_xlfn.XMATCH(AR$2,IF(Shipping!$D$3:$D$88="GC",Shipping!$A$3:$A$88),0),_xlfn.XMATCH($V$167,Shipping!$U$2:$V$2))/_xlfn.IFS($U$167=Shipping!$R111,Shipping!$R$95,$U$167=Shipping!$S$92,Shipping!$S114,$U$167=Shipping!$T$92,Shipping!$T114)+IF(AR25&lt;DATE(2020,1,1),AR25,-AR25))</f>
        <v>-</v>
      </c>
      <c r="AS189" s="52" t="str" cm="1">
        <f t="array" ref="AS189">IF(OR(AS25="",AS25="NO Q",AS25="-"),"-",INDEX(Shipping!$U$3:$V$88,_xlfn.XMATCH(AS$2,IF(Shipping!$D$3:$D$88="GC",Shipping!$A$3:$A$88),0),_xlfn.XMATCH($V$167,Shipping!$U$2:$V$2))/_xlfn.IFS($U$167=Shipping!$R111,Shipping!$R$95,$U$167=Shipping!$S$92,Shipping!$S114,$U$167=Shipping!$T$92,Shipping!$T114)+IF(AS25&lt;DATE(2020,1,1),AS25,-AS25))</f>
        <v>-</v>
      </c>
      <c r="AT189" s="52" t="str" cm="1">
        <f t="array" ref="AT189">IF(OR(AT25="",AT25="NO Q",AT25="-"),"-",INDEX(Shipping!$U$3:$V$88,_xlfn.XMATCH(AT$2,IF(Shipping!$D$3:$D$88="GC",Shipping!$A$3:$A$88),0),_xlfn.XMATCH($V$167,Shipping!$U$2:$V$2))/_xlfn.IFS($U$167=Shipping!$R111,Shipping!$R$95,$U$167=Shipping!$S$92,Shipping!$S114,$U$167=Shipping!$T$92,Shipping!$T114)+IF(AT25&lt;DATE(2020,1,1),AT25,-AT25))</f>
        <v>-</v>
      </c>
      <c r="AU189" s="52" t="str" cm="1">
        <f t="array" ref="AU189">IF(OR(AU25="",AU25="NO Q",AU25="-"),"-",INDEX(Shipping!$U$3:$V$88,_xlfn.XMATCH(AU$2,IF(Shipping!$D$3:$D$88="GC",Shipping!$A$3:$A$88),0),_xlfn.XMATCH($V$167,Shipping!$U$2:$V$2))/_xlfn.IFS($U$167=Shipping!$R111,Shipping!$R$95,$U$167=Shipping!$S$92,Shipping!$S114,$U$167=Shipping!$T$92,Shipping!$T114)+IF(AU25&lt;DATE(2020,1,1),AU25,-AU25))</f>
        <v>-</v>
      </c>
      <c r="AV189" s="52" t="str" cm="1">
        <f t="array" ref="AV189">IF(OR(AV25="",AV25="NO Q",AV25="-"),"-",INDEX(Shipping!$U$3:$V$88,_xlfn.XMATCH(AV$2,IF(Shipping!$D$3:$D$88="GC",Shipping!$A$3:$A$88),0),_xlfn.XMATCH($V$167,Shipping!$U$2:$V$2))/_xlfn.IFS($U$167=Shipping!$R111,Shipping!$R$95,$U$167=Shipping!$S$92,Shipping!$S114,$U$167=Shipping!$T$92,Shipping!$T114)+IF(AV25&lt;DATE(2020,1,1),AV25,-AV25))</f>
        <v>-</v>
      </c>
      <c r="AW189" s="52" t="str" cm="1">
        <f t="array" ref="AW189">IF(OR(AW25="",AW25="NO Q",AW25="-"),"-",INDEX(Shipping!$U$3:$V$88,_xlfn.XMATCH(AW$2,IF(Shipping!$D$3:$D$88="GC",Shipping!$A$3:$A$88),0),_xlfn.XMATCH($V$167,Shipping!$U$2:$V$2))/_xlfn.IFS($U$167=Shipping!$R111,Shipping!$R$95,$U$167=Shipping!$S$92,Shipping!$S114,$U$167=Shipping!$T$92,Shipping!$T114)+IF(AW25&lt;DATE(2020,1,1),AW25,-AW25))</f>
        <v>-</v>
      </c>
      <c r="AX189" s="52" t="str" cm="1">
        <f t="array" ref="AX189">IF(OR(AX25="",AX25="NO Q",AX25="-"),"-",INDEX(Shipping!$U$3:$V$88,_xlfn.XMATCH(AX$2,IF(Shipping!$D$3:$D$88="GC",Shipping!$A$3:$A$88),0),_xlfn.XMATCH($V$167,Shipping!$U$2:$V$2))/_xlfn.IFS($U$167=Shipping!$R111,Shipping!$R$95,$U$167=Shipping!$S$92,Shipping!$S114,$U$167=Shipping!$T$92,Shipping!$T114)+IF(AX25&lt;DATE(2020,1,1),AX25,-AX25))</f>
        <v>-</v>
      </c>
      <c r="AY189" s="52" t="str" cm="1">
        <f t="array" ref="AY189">IF(OR(AY25="",AY25="NO Q",AY25="-"),"-",INDEX(Shipping!$U$3:$V$88,_xlfn.XMATCH(AY$2,IF(Shipping!$D$3:$D$88="GC",Shipping!$A$3:$A$88),0),_xlfn.XMATCH($V$167,Shipping!$U$2:$V$2))/_xlfn.IFS($U$167=Shipping!$R111,Shipping!$R$95,$U$167=Shipping!$S$92,Shipping!$S114,$U$167=Shipping!$T$92,Shipping!$T114)+IF(AY25&lt;DATE(2020,1,1),AY25,-AY25))</f>
        <v>-</v>
      </c>
      <c r="AZ189" s="52" t="str" cm="1">
        <f t="array" ref="AZ189">IF(OR(AZ25="",AZ25="NO Q",AZ25="-"),"-",INDEX(Shipping!$U$3:$V$88,_xlfn.XMATCH(AZ$2,IF(Shipping!$D$3:$D$88="GC",Shipping!$A$3:$A$88),0),_xlfn.XMATCH($V$167,Shipping!$U$2:$V$2))/_xlfn.IFS($U$167=Shipping!$R111,Shipping!$R$95,$U$167=Shipping!$S$92,Shipping!$S114,$U$167=Shipping!$T$92,Shipping!$T114)+IF(AZ25&lt;DATE(2020,1,1),AZ25,-AZ25))</f>
        <v>-</v>
      </c>
      <c r="BA189" s="52" t="str" cm="1">
        <f t="array" ref="BA189">IF(OR(BA25="",BA25="NO Q",BA25="-"),"-",INDEX(Shipping!$U$3:$V$88,_xlfn.XMATCH(BA$2,IF(Shipping!$D$3:$D$88="GC",Shipping!$A$3:$A$88),0),_xlfn.XMATCH($V$167,Shipping!$U$2:$V$2))/_xlfn.IFS($U$167=Shipping!$R111,Shipping!$R$95,$U$167=Shipping!$S$92,Shipping!$S114,$U$167=Shipping!$T$92,Shipping!$T114)+IF(BA25&lt;DATE(2020,1,1),BA25,-BA25))</f>
        <v>-</v>
      </c>
      <c r="BB189" s="52" t="str" cm="1">
        <f t="array" ref="BB189">IF(OR(BB25="",BB25="NO Q",BB25="-"),"-",INDEX(Shipping!$U$3:$V$88,_xlfn.XMATCH(BB$2,IF(Shipping!$D$3:$D$88="GC",Shipping!$A$3:$A$88),0),_xlfn.XMATCH($V$167,Shipping!$U$2:$V$2))/_xlfn.IFS($U$167=Shipping!$R111,Shipping!$R$95,$U$167=Shipping!$S$92,Shipping!$S114,$U$167=Shipping!$T$92,Shipping!$T114)+IF(BB25&lt;DATE(2020,1,1),BB25,-BB25))</f>
        <v>-</v>
      </c>
      <c r="BC189" s="52" t="str" cm="1">
        <f t="array" ref="BC189">IF(OR(BC25="",BC25="NO Q",BC25="-"),"-",INDEX(Shipping!$U$3:$V$88,_xlfn.XMATCH(BC$2,IF(Shipping!$D$3:$D$88="GC",Shipping!$A$3:$A$88),0),_xlfn.XMATCH($V$167,Shipping!$U$2:$V$2))/_xlfn.IFS($U$167=Shipping!$R111,Shipping!$R$95,$U$167=Shipping!$S$92,Shipping!$S114,$U$167=Shipping!$T$92,Shipping!$T114)+IF(BC25&lt;DATE(2020,1,1),BC25,-BC25))</f>
        <v>-</v>
      </c>
      <c r="BD189" s="52" t="str" cm="1">
        <f t="array" ref="BD189">IF(OR(BD25="",BD25="NO Q",BD25="-"),"-",INDEX(Shipping!$U$3:$V$88,_xlfn.XMATCH(BD$2,IF(Shipping!$D$3:$D$88="GC",Shipping!$A$3:$A$88),0),_xlfn.XMATCH($V$167,Shipping!$U$2:$V$2))/_xlfn.IFS($U$167=Shipping!$R111,Shipping!$R$95,$U$167=Shipping!$S$92,Shipping!$S114,$U$167=Shipping!$T$92,Shipping!$T114)+IF(BD25&lt;DATE(2020,1,1),BD25,-BD25))</f>
        <v>-</v>
      </c>
      <c r="BE189" s="52" t="str" cm="1">
        <f t="array" ref="BE189">IF(OR(BE25="",BE25="NO Q",BE25="-"),"-",INDEX(Shipping!$U$3:$V$88,_xlfn.XMATCH(BE$2,IF(Shipping!$D$3:$D$88="GC",Shipping!$A$3:$A$88),0),_xlfn.XMATCH($V$167,Shipping!$U$2:$V$2))/_xlfn.IFS($U$167=Shipping!$R111,Shipping!$R$95,$U$167=Shipping!$S$92,Shipping!$S114,$U$167=Shipping!$T$92,Shipping!$T114)+IF(BE25&lt;DATE(2020,1,1),BE25,-BE25))</f>
        <v>-</v>
      </c>
      <c r="BF189" s="52" t="str" cm="1">
        <f t="array" ref="BF189">IF(OR(BF25="",BF25="NO Q",BF25="-"),"-",INDEX(Shipping!$U$3:$V$88,_xlfn.XMATCH(BF$2,IF(Shipping!$D$3:$D$88="GC",Shipping!$A$3:$A$88),0),_xlfn.XMATCH($V$167,Shipping!$U$2:$V$2))/_xlfn.IFS($U$167=Shipping!$R111,Shipping!$R$95,$U$167=Shipping!$S$92,Shipping!$S114,$U$167=Shipping!$T$92,Shipping!$T114)+IF(BF25&lt;DATE(2020,1,1),BF25,-BF25))</f>
        <v>-</v>
      </c>
      <c r="BG189" s="52" t="str" cm="1">
        <f t="array" ref="BG189">IF(OR(BG25="",BG25="NO Q",BG25="-"),"-",INDEX(Shipping!$U$3:$V$88,_xlfn.XMATCH(BG$2,IF(Shipping!$D$3:$D$88="GC",Shipping!$A$3:$A$88),0),_xlfn.XMATCH($V$167,Shipping!$U$2:$V$2))/_xlfn.IFS($U$167=Shipping!$R111,Shipping!$R$95,$U$167=Shipping!$S$92,Shipping!$S114,$U$167=Shipping!$T$92,Shipping!$T114)+IF(BG25&lt;DATE(2020,1,1),BG25,-BG25))</f>
        <v>-</v>
      </c>
      <c r="BH189" s="52" t="str" cm="1">
        <f t="array" ref="BH189">IF(OR(BH25="",BH25="NO Q",BH25="-"),"-",INDEX(Shipping!$U$3:$V$88,_xlfn.XMATCH(BH$2,IF(Shipping!$D$3:$D$88="GC",Shipping!$A$3:$A$88),0),_xlfn.XMATCH($V$167,Shipping!$U$2:$V$2))/_xlfn.IFS($U$167=Shipping!$R111,Shipping!$R$95,$U$167=Shipping!$S$92,Shipping!$S114,$U$167=Shipping!$T$92,Shipping!$T114)+IF(BH25&lt;DATE(2020,1,1),BH25,-BH25))</f>
        <v>-</v>
      </c>
      <c r="BI189" s="52" t="str" cm="1">
        <f t="array" ref="BI189">IF(OR(BI25="",BI25="NO Q",BI25="-"),"-",INDEX(Shipping!$U$3:$V$88,_xlfn.XMATCH(BI$2,IF(Shipping!$D$3:$D$88="GC",Shipping!$A$3:$A$88),0),_xlfn.XMATCH($V$167,Shipping!$U$2:$V$2))/_xlfn.IFS($U$167=Shipping!$R111,Shipping!$R$95,$U$167=Shipping!$S$92,Shipping!$S114,$U$167=Shipping!$T$92,Shipping!$T114)+IF(BI25&lt;DATE(2020,1,1),BI25,-BI25))</f>
        <v>-</v>
      </c>
      <c r="BJ189" s="52" t="str" cm="1">
        <f t="array" ref="BJ189">IF(OR(BJ25="",BJ25="NO Q",BJ25="-"),"-",INDEX(Shipping!$U$3:$V$88,_xlfn.XMATCH(BJ$2,IF(Shipping!$D$3:$D$88="GC",Shipping!$A$3:$A$88),0),_xlfn.XMATCH($V$167,Shipping!$U$2:$V$2))/_xlfn.IFS($U$167=Shipping!$R111,Shipping!$R$95,$U$167=Shipping!$S$92,Shipping!$S114,$U$167=Shipping!$T$92,Shipping!$T114)+IF(BJ25&lt;DATE(2020,1,1),BJ25,-BJ25))</f>
        <v>-</v>
      </c>
      <c r="BK189" s="52" cm="1">
        <f t="array" ref="BK189">IF(OR(BK25="",BK25="NO Q",BK25="-"),"-",INDEX(Shipping!$U$3:$V$88,_xlfn.XMATCH(BK$2,IF(Shipping!$D$3:$D$88="GC",Shipping!$A$3:$A$88),0),_xlfn.XMATCH($V$167,Shipping!$U$2:$V$2))/_xlfn.IFS($U$167=Shipping!$R111,Shipping!$R$95,$U$167=Shipping!$S$92,Shipping!$S114,$U$167=Shipping!$T$92,Shipping!$T114)+IF(BK25&lt;DATE(2020,1,1),BK25,-BK25))</f>
        <v>0.72822731832210996</v>
      </c>
      <c r="BL189" s="52" t="str" cm="1">
        <f t="array" ref="BL189">IF(OR(BL25="",BL25="NO Q",BL25="-"),"-",INDEX(Shipping!$U$3:$V$88,_xlfn.XMATCH(BL$2,IF(Shipping!$D$3:$D$88="GC",Shipping!$A$3:$A$88),0),_xlfn.XMATCH($V$167,Shipping!$U$2:$V$2))/_xlfn.IFS($U$167=Shipping!$R111,Shipping!$R$95,$U$167=Shipping!$S$92,Shipping!$S114,$U$167=Shipping!$T$92,Shipping!$T114)+IF(BL25&lt;DATE(2020,1,1),BL25,-BL25))</f>
        <v>-</v>
      </c>
      <c r="BM189" s="52" t="str" cm="1">
        <f t="array" ref="BM189">IF(OR(BM25="",BM25="NO Q",BM25="-"),"-",INDEX(Shipping!$U$3:$V$88,_xlfn.XMATCH(BM$2,IF(Shipping!$D$3:$D$88="GC",Shipping!$A$3:$A$88),0),_xlfn.XMATCH($V$167,Shipping!$U$2:$V$2))/_xlfn.IFS($U$167=Shipping!$R111,Shipping!$R$95,$U$167=Shipping!$S$92,Shipping!$S114,$U$167=Shipping!$T$92,Shipping!$T114)+IF(BM25&lt;DATE(2020,1,1),BM25,-BM25))</f>
        <v>-</v>
      </c>
      <c r="BN189" s="52" t="str" cm="1">
        <f t="array" ref="BN189">IF(OR(BN25="",BN25="NO Q",BN25="-"),"-",INDEX(Shipping!$U$3:$V$88,_xlfn.XMATCH(BN$2,IF(Shipping!$D$3:$D$88="GC",Shipping!$A$3:$A$88),0),_xlfn.XMATCH($V$167,Shipping!$U$2:$V$2))/_xlfn.IFS($U$167=Shipping!$R111,Shipping!$R$95,$U$167=Shipping!$S$92,Shipping!$S114,$U$167=Shipping!$T$92,Shipping!$T114)+IF(BN25&lt;DATE(2020,1,1),BN25,-BN25))</f>
        <v>-</v>
      </c>
      <c r="BO189" s="52" cm="1">
        <f t="array" ref="BO189">IF(OR(BO25="",BO25="NO Q",BO25="-"),"-",INDEX(Shipping!$U$3:$V$88,_xlfn.XMATCH(BO$2,IF(Shipping!$D$3:$D$88="GC",Shipping!$A$3:$A$88),0),_xlfn.XMATCH($V$167,Shipping!$U$2:$V$2))/_xlfn.IFS($U$167=Shipping!$R111,Shipping!$R$95,$U$167=Shipping!$S$92,Shipping!$S114,$U$167=Shipping!$T$92,Shipping!$T114)+IF(BO25&lt;DATE(2020,1,1),BO25,-BO25))</f>
        <v>0.80612799999999996</v>
      </c>
      <c r="BP189" s="52" t="str" cm="1">
        <f t="array" ref="BP189">IF(OR(BP25="",BP25="NO Q",BP25="-"),"-",INDEX(Shipping!$U$3:$V$88,_xlfn.XMATCH(BP$2,IF(Shipping!$D$3:$D$88="GC",Shipping!$A$3:$A$88),0),_xlfn.XMATCH($V$167,Shipping!$U$2:$V$2))/_xlfn.IFS($U$167=Shipping!$R111,Shipping!$R$95,$U$167=Shipping!$S$92,Shipping!$S114,$U$167=Shipping!$T$92,Shipping!$T114)+IF(BP25&lt;DATE(2020,1,1),BP25,-BP25))</f>
        <v>-</v>
      </c>
      <c r="BQ189" s="52" t="str" cm="1">
        <f t="array" ref="BQ189">IF(OR(BQ25="",BQ25="NO Q",BQ25="-"),"-",INDEX(Shipping!$U$3:$V$88,_xlfn.XMATCH(BQ$2,IF(Shipping!$D$3:$D$88="GC",Shipping!$A$3:$A$88),0),_xlfn.XMATCH($V$167,Shipping!$U$2:$V$2))/_xlfn.IFS($U$167=Shipping!$R111,Shipping!$R$95,$U$167=Shipping!$S$92,Shipping!$S114,$U$167=Shipping!$T$92,Shipping!$T114)+IF(BQ25&lt;DATE(2020,1,1),BQ25,-BQ25))</f>
        <v>-</v>
      </c>
      <c r="BR189" s="52" t="str" cm="1">
        <f t="array" ref="BR189">IF(OR(BR25="",BR25="NO Q",BR25="-"),"-",INDEX(Shipping!$U$3:$V$88,_xlfn.XMATCH(BR$2,IF(Shipping!$D$3:$D$88="GC",Shipping!$A$3:$A$88),0),_xlfn.XMATCH($V$167,Shipping!$U$2:$V$2))/_xlfn.IFS($U$167=Shipping!$R111,Shipping!$R$95,$U$167=Shipping!$S$92,Shipping!$S114,$U$167=Shipping!$T$92,Shipping!$T114)+IF(BR25&lt;DATE(2020,1,1),BR25,-BR25))</f>
        <v>-</v>
      </c>
      <c r="BS189" s="52" t="str" cm="1">
        <f t="array" ref="BS189">IF(OR(BS25="",BS25="NO Q",BS25="-"),"-",INDEX(Shipping!$U$3:$V$88,_xlfn.XMATCH(BS$2,IF(Shipping!$D$3:$D$88="GC",Shipping!$A$3:$A$88),0),_xlfn.XMATCH($V$167,Shipping!$U$2:$V$2))/_xlfn.IFS($U$167=Shipping!$R111,Shipping!$R$95,$U$167=Shipping!$S$92,Shipping!$S114,$U$167=Shipping!$T$92,Shipping!$T114)+IF(BS25&lt;DATE(2020,1,1),BS25,-BS25))</f>
        <v>-</v>
      </c>
      <c r="BT189" s="52" t="str" cm="1">
        <f t="array" ref="BT189">IF(OR(BT25="",BT25="NO Q",BT25="-"),"-",INDEX(Shipping!$U$3:$V$88,_xlfn.XMATCH(BT$2,IF(Shipping!$D$3:$D$88="GC",Shipping!$A$3:$A$88),0),_xlfn.XMATCH($V$167,Shipping!$U$2:$V$2))/_xlfn.IFS($U$167=Shipping!$R111,Shipping!$R$95,$U$167=Shipping!$S$92,Shipping!$S114,$U$167=Shipping!$T$92,Shipping!$T114)+IF(BT25&lt;DATE(2020,1,1),BT25,-BT25))</f>
        <v>-</v>
      </c>
      <c r="BU189" s="52" t="str" cm="1">
        <f t="array" ref="BU189">IF(OR(BU25="",BU25="NO Q",BU25="-"),"-",INDEX(Shipping!$U$3:$V$88,_xlfn.XMATCH(BU$2,IF(Shipping!$D$3:$D$88="GC",Shipping!$A$3:$A$88),0),_xlfn.XMATCH($V$167,Shipping!$U$2:$V$2))/_xlfn.IFS($U$167=Shipping!$R111,Shipping!$R$95,$U$167=Shipping!$S$92,Shipping!$S114,$U$167=Shipping!$T$92,Shipping!$T114)+IF(BU25&lt;DATE(2020,1,1),BU25,-BU25))</f>
        <v>-</v>
      </c>
      <c r="BV189" s="52" t="str" cm="1">
        <f t="array" ref="BV189">IF(OR(BV25="",BV25="NO Q",BV25="-"),"-",INDEX(Shipping!$U$3:$V$88,_xlfn.XMATCH(BV$2,IF(Shipping!$D$3:$D$88="GC",Shipping!$A$3:$A$88),0),_xlfn.XMATCH($V$167,Shipping!$U$2:$V$2))/_xlfn.IFS($U$167=Shipping!$R111,Shipping!$R$95,$U$167=Shipping!$S$92,Shipping!$S114,$U$167=Shipping!$T$92,Shipping!$T114)+IF(BV25&lt;DATE(2020,1,1),BV25,-BV25))</f>
        <v>-</v>
      </c>
      <c r="BW189" s="52" t="str" cm="1">
        <f t="array" ref="BW189">IF(OR(BW25="",BW25="NO Q",BW25="-"),"-",INDEX(Shipping!$U$3:$V$88,_xlfn.XMATCH(BW$2,IF(Shipping!$D$3:$D$88="GC",Shipping!$A$3:$A$88),0),_xlfn.XMATCH($V$167,Shipping!$U$2:$V$2))/_xlfn.IFS($U$167=Shipping!$R111,Shipping!$R$95,$U$167=Shipping!$S$92,Shipping!$S114,$U$167=Shipping!$T$92,Shipping!$T114)+IF(BW25&lt;DATE(2020,1,1),BW25,-BW25))</f>
        <v>-</v>
      </c>
      <c r="BX189" s="52" t="str" cm="1">
        <f t="array" ref="BX189">IF(OR(BX25="",BX25="NO Q",BX25="-"),"-",INDEX(Shipping!$U$3:$V$88,_xlfn.XMATCH(BX$2,IF(Shipping!$D$3:$D$88="GC",Shipping!$A$3:$A$88),0),_xlfn.XMATCH($V$167,Shipping!$U$2:$V$2))/_xlfn.IFS($U$167=Shipping!$R111,Shipping!$R$95,$U$167=Shipping!$S$92,Shipping!$S114,$U$167=Shipping!$T$92,Shipping!$T114)+IF(BX25&lt;DATE(2020,1,1),BX25,-BX25))</f>
        <v>-</v>
      </c>
      <c r="BY189" s="52" t="str" cm="1">
        <f t="array" ref="BY189">IF(OR(BY25="",BY25="NO Q",BY25="-"),"-",INDEX(Shipping!$U$3:$V$88,_xlfn.XMATCH(BY$2,IF(Shipping!$D$3:$D$88="GC",Shipping!$A$3:$A$88),0),_xlfn.XMATCH($V$167,Shipping!$U$2:$V$2))/_xlfn.IFS($U$167=Shipping!$R111,Shipping!$R$95,$U$167=Shipping!$S$92,Shipping!$S114,$U$167=Shipping!$T$92,Shipping!$T114)+IF(BY25&lt;DATE(2020,1,1),BY25,-BY25))</f>
        <v>-</v>
      </c>
      <c r="BZ189" s="52" t="str" cm="1">
        <f t="array" ref="BZ189">IF(OR(BZ25="",BZ25="NO Q",BZ25="-"),"-",INDEX(Shipping!$U$3:$V$88,_xlfn.XMATCH(BZ$2,IF(Shipping!$D$3:$D$88="GC",Shipping!$A$3:$A$88),0),_xlfn.XMATCH($V$167,Shipping!$U$2:$V$2))/_xlfn.IFS($U$167=Shipping!$R111,Shipping!$R$95,$U$167=Shipping!$S$92,Shipping!$S114,$U$167=Shipping!$T$92,Shipping!$T114)+IF(BZ25&lt;DATE(2020,1,1),BZ25,-BZ25))</f>
        <v>-</v>
      </c>
      <c r="CA189" s="52" t="str" cm="1">
        <f t="array" ref="CA189">IF(OR(CA25="",CA25="NO Q",CA25="-"),"-",INDEX(Shipping!$U$3:$V$88,_xlfn.XMATCH(CA$2,IF(Shipping!$D$3:$D$88="GC",Shipping!$A$3:$A$88),0),_xlfn.XMATCH($V$167,Shipping!$U$2:$V$2))/_xlfn.IFS($U$167=Shipping!$R111,Shipping!$R$95,$U$167=Shipping!$S$92,Shipping!$S114,$U$167=Shipping!$T$92,Shipping!$T114)+IF(CA25&lt;DATE(2020,1,1),CA25,-CA25))</f>
        <v>-</v>
      </c>
      <c r="CB189" s="52" t="str" cm="1">
        <f t="array" ref="CB189">IF(OR(CB25="",CB25="NO Q",CB25="-"),"-",INDEX(Shipping!$U$3:$V$88,_xlfn.XMATCH(CB$2,IF(Shipping!$D$3:$D$88="GC",Shipping!$A$3:$A$88),0),_xlfn.XMATCH($V$167,Shipping!$U$2:$V$2))/_xlfn.IFS($U$167=Shipping!$R111,Shipping!$R$95,$U$167=Shipping!$S$92,Shipping!$S114,$U$167=Shipping!$T$92,Shipping!$T114)+IF(CB25&lt;DATE(2020,1,1),CB25,-CB25))</f>
        <v>-</v>
      </c>
      <c r="CC189" s="52" t="str" cm="1">
        <f t="array" ref="CC189">IF(OR(CC25="",CC25="NO Q",CC25="-"),"-",INDEX(Shipping!$U$3:$V$88,_xlfn.XMATCH(CC$2,IF(Shipping!$D$3:$D$88="GC",Shipping!$A$3:$A$88),0),_xlfn.XMATCH($V$167,Shipping!$U$2:$V$2))/_xlfn.IFS($U$167=Shipping!$R111,Shipping!$R$95,$U$167=Shipping!$S$92,Shipping!$S114,$U$167=Shipping!$T$92,Shipping!$T114)+IF(CC25&lt;DATE(2020,1,1),CC25,-CC25))</f>
        <v>-</v>
      </c>
      <c r="CD189" s="52" t="str" cm="1">
        <f t="array" ref="CD189">IF(OR(CD25="",CD25="NO Q",CD25="-"),"-",INDEX(Shipping!$U$3:$V$88,_xlfn.XMATCH(CD$2,IF(Shipping!$D$3:$D$88="GC",Shipping!$A$3:$A$88),0),_xlfn.XMATCH($V$167,Shipping!$U$2:$V$2))/_xlfn.IFS($U$167=Shipping!$R111,Shipping!$R$95,$U$167=Shipping!$S$92,Shipping!$S114,$U$167=Shipping!$T$92,Shipping!$T114)+IF(CD25&lt;DATE(2020,1,1),CD25,-CD25))</f>
        <v>-</v>
      </c>
      <c r="CE189" s="52" t="str" cm="1">
        <f t="array" ref="CE189">IF(OR(CE25="",CE25="NO Q",CE25="-"),"-",INDEX(Shipping!$U$3:$V$88,_xlfn.XMATCH(CE$2,IF(Shipping!$D$3:$D$88="GC",Shipping!$A$3:$A$88),0),_xlfn.XMATCH($V$167,Shipping!$U$2:$V$2))/_xlfn.IFS($U$167=Shipping!$R111,Shipping!$R$95,$U$167=Shipping!$S$92,Shipping!$S114,$U$167=Shipping!$T$92,Shipping!$T114)+IF(CE25&lt;DATE(2020,1,1),CE25,-CE25))</f>
        <v>-</v>
      </c>
      <c r="CF189" s="52" t="str" cm="1">
        <f t="array" ref="CF189">IF(OR(CF25="",CF25="NO Q",CF25="-"),"-",INDEX(Shipping!$U$3:$V$88,_xlfn.XMATCH(CF$2,IF(Shipping!$D$3:$D$88="GC",Shipping!$A$3:$A$88),0),_xlfn.XMATCH($V$167,Shipping!$U$2:$V$2))/_xlfn.IFS($U$167=Shipping!$R111,Shipping!$R$95,$U$167=Shipping!$S$92,Shipping!$S114,$U$167=Shipping!$T$92,Shipping!$T114)+IF(CF25&lt;DATE(2020,1,1),CF25,-CF25))</f>
        <v>-</v>
      </c>
      <c r="CG189" s="52" t="str" cm="1">
        <f t="array" ref="CG189">IF(OR(CG25="",CG25="NO Q",CG25="-"),"-",INDEX(Shipping!$U$3:$V$88,_xlfn.XMATCH(CG$2,IF(Shipping!$D$3:$D$88="GC",Shipping!$A$3:$A$88),0),_xlfn.XMATCH($V$167,Shipping!$U$2:$V$2))/_xlfn.IFS($U$167=Shipping!$R111,Shipping!$R$95,$U$167=Shipping!$S$92,Shipping!$S114,$U$167=Shipping!$T$92,Shipping!$T114)+IF(CG25&lt;DATE(2020,1,1),CG25,-CG25))</f>
        <v>-</v>
      </c>
      <c r="CH189" s="52" t="str" cm="1">
        <f t="array" ref="CH189">IF(OR(CH25="",CH25="NO Q",CH25="-"),"-",INDEX(Shipping!$U$3:$V$88,_xlfn.XMATCH(CH$2,IF(Shipping!$D$3:$D$88="GC",Shipping!$A$3:$A$88),0),_xlfn.XMATCH($V$167,Shipping!$U$2:$V$2))/_xlfn.IFS($U$167=Shipping!$R111,Shipping!$R$95,$U$167=Shipping!$S$92,Shipping!$S114,$U$167=Shipping!$T$92,Shipping!$T114)+IF(CH25&lt;DATE(2020,1,1),CH25,-CH25))</f>
        <v>-</v>
      </c>
      <c r="CI189" s="52" t="str" cm="1">
        <f t="array" ref="CI189">IF(OR(CI25="",CI25="NO Q",CI25="-"),"-",INDEX(Shipping!$U$3:$V$88,_xlfn.XMATCH(CI$2,IF(Shipping!$D$3:$D$88="GC",Shipping!$A$3:$A$88),0),_xlfn.XMATCH($V$167,Shipping!$U$2:$V$2))/_xlfn.IFS($U$167=Shipping!$R111,Shipping!$R$95,$U$167=Shipping!$S$92,Shipping!$S114,$U$167=Shipping!$T$92,Shipping!$T114)+IF(CI25&lt;DATE(2020,1,1),CI25,-CI25))</f>
        <v>-</v>
      </c>
      <c r="CJ189" s="52" t="str" cm="1">
        <f t="array" ref="CJ189">IF(OR(CJ25="",CJ25="NO Q",CJ25="-"),"-",INDEX(Shipping!$U$3:$V$88,_xlfn.XMATCH(CJ$2,IF(Shipping!$D$3:$D$88="GC",Shipping!$A$3:$A$88),0),_xlfn.XMATCH($V$167,Shipping!$U$2:$V$2))/_xlfn.IFS($U$167=Shipping!$R111,Shipping!$R$95,$U$167=Shipping!$S$92,Shipping!$S114,$U$167=Shipping!$T$92,Shipping!$T114)+IF(CJ25&lt;DATE(2020,1,1),CJ25,-CJ25))</f>
        <v>-</v>
      </c>
      <c r="CK189" s="52" t="str" cm="1">
        <f t="array" ref="CK189">IF(OR(CK25="",CK25="NO Q",CK25="-"),"-",INDEX(Shipping!$U$3:$V$88,_xlfn.XMATCH(CK$2,IF(Shipping!$D$3:$D$88="GC",Shipping!$A$3:$A$88),0),_xlfn.XMATCH($V$167,Shipping!$U$2:$V$2))/_xlfn.IFS($U$167=Shipping!$R111,Shipping!$R$95,$U$167=Shipping!$S$92,Shipping!$S114,$U$167=Shipping!$T$92,Shipping!$T114)+IF(CK25&lt;DATE(2020,1,1),CK25,-CK25))</f>
        <v>-</v>
      </c>
      <c r="CL189" s="52" t="str" cm="1">
        <f t="array" ref="CL189">IF(OR(CL25="",CL25="NO Q",CL25="-"),"-",INDEX(Shipping!$U$3:$V$88,_xlfn.XMATCH(CL$2,IF(Shipping!$D$3:$D$88="GC",Shipping!$A$3:$A$88),0),_xlfn.XMATCH($V$167,Shipping!$U$2:$V$2))/_xlfn.IFS($U$167=Shipping!$R111,Shipping!$R$95,$U$167=Shipping!$S$92,Shipping!$S114,$U$167=Shipping!$T$92,Shipping!$T114)+IF(CL25&lt;DATE(2020,1,1),CL25,-CL25))</f>
        <v>-</v>
      </c>
      <c r="CM189" s="52" t="str" cm="1">
        <f t="array" ref="CM189">IF(OR(CM25="",CM25="NO Q",CM25="-"),"-",INDEX(Shipping!$U$3:$V$88,_xlfn.XMATCH(CM$2,IF(Shipping!$D$3:$D$88="GC",Shipping!$A$3:$A$88),0),_xlfn.XMATCH($V$167,Shipping!$U$2:$V$2))/_xlfn.IFS($U$167=Shipping!$R111,Shipping!$R$95,$U$167=Shipping!$S$92,Shipping!$S114,$U$167=Shipping!$T$92,Shipping!$T114)+IF(CM25&lt;DATE(2020,1,1),CM25,-CM25))</f>
        <v>-</v>
      </c>
    </row>
    <row r="190" spans="2:91">
      <c r="B190" s="47" t="s">
        <v>296</v>
      </c>
      <c r="C190" s="1" t="str" cm="1">
        <f t="array" ref="C190">INDEX(W$2:CM$2,1,_xlfn.XMATCH(D190,$W190:$CM190))</f>
        <v>PSI MOLDED PLASTICS</v>
      </c>
      <c r="D190" s="81">
        <f t="shared" si="139"/>
        <v>0.58160483200000002</v>
      </c>
      <c r="W190" s="52" t="str" cm="1">
        <f t="array" ref="W190">IF(OR(W26="",W26="NO Q",W26="-"),"-",INDEX(Shipping!$U$3:$V$88,_xlfn.XMATCH(W$2,IF(Shipping!$D$3:$D$88="GC",Shipping!$A$3:$A$88),0),_xlfn.XMATCH($V$167,Shipping!$U$2:$V$2))/_xlfn.IFS($U$167=Shipping!$R112,Shipping!$R$95,$U$167=Shipping!$S$92,Shipping!$S115,$U$167=Shipping!$T$92,Shipping!$T115)+IF(W26&lt;DATE(2020,1,1),W26,-W26))</f>
        <v>-</v>
      </c>
      <c r="X190" s="52" t="str" cm="1">
        <f t="array" ref="X190">IF(OR(X26="",X26="NO Q",X26="-"),"-",INDEX(Shipping!$U$3:$V$88,_xlfn.XMATCH(X$2,IF(Shipping!$D$3:$D$88="GC",Shipping!$A$3:$A$88),0),_xlfn.XMATCH($V$167,Shipping!$U$2:$V$2))/_xlfn.IFS($U$167=Shipping!$R112,Shipping!$R$95,$U$167=Shipping!$S$92,Shipping!$S115,$U$167=Shipping!$T$92,Shipping!$T115)+IF(X26&lt;DATE(2020,1,1),X26,-X26))</f>
        <v>-</v>
      </c>
      <c r="Y190" s="52" t="str" cm="1">
        <f t="array" ref="Y190">IF(OR(Y26="",Y26="NO Q",Y26="-"),"-",INDEX(Shipping!$U$3:$V$88,_xlfn.XMATCH(Y$2,IF(Shipping!$D$3:$D$88="GC",Shipping!$A$3:$A$88),0),_xlfn.XMATCH($V$167,Shipping!$U$2:$V$2))/_xlfn.IFS($U$167=Shipping!$R112,Shipping!$R$95,$U$167=Shipping!$S$92,Shipping!$S115,$U$167=Shipping!$T$92,Shipping!$T115)+IF(Y26&lt;DATE(2020,1,1),Y26,-Y26))</f>
        <v>-</v>
      </c>
      <c r="Z190" s="52" t="str" cm="1">
        <f t="array" ref="Z190">IF(OR(Z26="",Z26="NO Q",Z26="-"),"-",INDEX(Shipping!$U$3:$V$88,_xlfn.XMATCH(Z$2,IF(Shipping!$D$3:$D$88="GC",Shipping!$A$3:$A$88),0),_xlfn.XMATCH($V$167,Shipping!$U$2:$V$2))/_xlfn.IFS($U$167=Shipping!$R112,Shipping!$R$95,$U$167=Shipping!$S$92,Shipping!$S115,$U$167=Shipping!$T$92,Shipping!$T115)+IF(Z26&lt;DATE(2020,1,1),Z26,-Z26))</f>
        <v>-</v>
      </c>
      <c r="AA190" s="52" t="str" cm="1">
        <f t="array" ref="AA190">IF(OR(AA26="",AA26="NO Q",AA26="-"),"-",INDEX(Shipping!$U$3:$V$88,_xlfn.XMATCH(AA$2,IF(Shipping!$D$3:$D$88="GC",Shipping!$A$3:$A$88),0),_xlfn.XMATCH($V$167,Shipping!$U$2:$V$2))/_xlfn.IFS($U$167=Shipping!$R112,Shipping!$R$95,$U$167=Shipping!$S$92,Shipping!$S115,$U$167=Shipping!$T$92,Shipping!$T115)+IF(AA26&lt;DATE(2020,1,1),AA26,-AA26))</f>
        <v>-</v>
      </c>
      <c r="AB190" s="52" t="str" cm="1">
        <f t="array" ref="AB190">IF(OR(AB26="",AB26="NO Q",AB26="-"),"-",INDEX(Shipping!$U$3:$V$88,_xlfn.XMATCH(AB$2,IF(Shipping!$D$3:$D$88="GC",Shipping!$A$3:$A$88),0),_xlfn.XMATCH($V$167,Shipping!$U$2:$V$2))/_xlfn.IFS($U$167=Shipping!$R112,Shipping!$R$95,$U$167=Shipping!$S$92,Shipping!$S115,$U$167=Shipping!$T$92,Shipping!$T115)+IF(AB26&lt;DATE(2020,1,1),AB26,-AB26))</f>
        <v>-</v>
      </c>
      <c r="AC190" s="52" t="str" cm="1">
        <f t="array" ref="AC190">IF(OR(AC26="",AC26="NO Q",AC26="-"),"-",INDEX(Shipping!$U$3:$V$88,_xlfn.XMATCH(AC$2,IF(Shipping!$D$3:$D$88="GC",Shipping!$A$3:$A$88),0),_xlfn.XMATCH($V$167,Shipping!$U$2:$V$2))/_xlfn.IFS($U$167=Shipping!$R112,Shipping!$R$95,$U$167=Shipping!$S$92,Shipping!$S115,$U$167=Shipping!$T$92,Shipping!$T115)+IF(AC26&lt;DATE(2020,1,1),AC26,-AC26))</f>
        <v>-</v>
      </c>
      <c r="AD190" s="52" t="str" cm="1">
        <f t="array" ref="AD190">IF(OR(AD26="",AD26="NO Q",AD26="-"),"-",INDEX(Shipping!$U$3:$V$88,_xlfn.XMATCH(AD$2,IF(Shipping!$D$3:$D$88="GC",Shipping!$A$3:$A$88),0),_xlfn.XMATCH($V$167,Shipping!$U$2:$V$2))/_xlfn.IFS($U$167=Shipping!$R112,Shipping!$R$95,$U$167=Shipping!$S$92,Shipping!$S115,$U$167=Shipping!$T$92,Shipping!$T115)+IF(AD26&lt;DATE(2020,1,1),AD26,-AD26))</f>
        <v>-</v>
      </c>
      <c r="AE190" s="52" t="str" cm="1">
        <f t="array" ref="AE190">IF(OR(AE26="",AE26="NO Q",AE26="-"),"-",INDEX(Shipping!$U$3:$V$88,_xlfn.XMATCH(AE$2,IF(Shipping!$D$3:$D$88="GC",Shipping!$A$3:$A$88),0),_xlfn.XMATCH($V$167,Shipping!$U$2:$V$2))/_xlfn.IFS($U$167=Shipping!$R112,Shipping!$R$95,$U$167=Shipping!$S$92,Shipping!$S115,$U$167=Shipping!$T$92,Shipping!$T115)+IF(AE26&lt;DATE(2020,1,1),AE26,-AE26))</f>
        <v>-</v>
      </c>
      <c r="AF190" s="52" t="str" cm="1">
        <f t="array" ref="AF190">IF(OR(AF26="",AF26="NO Q",AF26="-"),"-",INDEX(Shipping!$U$3:$V$88,_xlfn.XMATCH(AF$2,IF(Shipping!$D$3:$D$88="GC",Shipping!$A$3:$A$88),0),_xlfn.XMATCH($V$167,Shipping!$U$2:$V$2))/_xlfn.IFS($U$167=Shipping!$R112,Shipping!$R$95,$U$167=Shipping!$S$92,Shipping!$S115,$U$167=Shipping!$T$92,Shipping!$T115)+IF(AF26&lt;DATE(2020,1,1),AF26,-AF26))</f>
        <v>-</v>
      </c>
      <c r="AG190" s="52" t="str" cm="1">
        <f t="array" ref="AG190">IF(OR(AG26="",AG26="NO Q",AG26="-"),"-",INDEX(Shipping!$U$3:$V$88,_xlfn.XMATCH(AG$2,IF(Shipping!$D$3:$D$88="GC",Shipping!$A$3:$A$88),0),_xlfn.XMATCH($V$167,Shipping!$U$2:$V$2))/_xlfn.IFS($U$167=Shipping!$R112,Shipping!$R$95,$U$167=Shipping!$S$92,Shipping!$S115,$U$167=Shipping!$T$92,Shipping!$T115)+IF(AG26&lt;DATE(2020,1,1),AG26,-AG26))</f>
        <v>-</v>
      </c>
      <c r="AH190" s="52" t="str" cm="1">
        <f t="array" ref="AH190">IF(OR(AH26="",AH26="NO Q",AH26="-"),"-",INDEX(Shipping!$U$3:$V$88,_xlfn.XMATCH(AH$2,IF(Shipping!$D$3:$D$88="GC",Shipping!$A$3:$A$88),0),_xlfn.XMATCH($V$167,Shipping!$U$2:$V$2))/_xlfn.IFS($U$167=Shipping!$R112,Shipping!$R$95,$U$167=Shipping!$S$92,Shipping!$S115,$U$167=Shipping!$T$92,Shipping!$T115)+IF(AH26&lt;DATE(2020,1,1),AH26,-AH26))</f>
        <v>-</v>
      </c>
      <c r="AI190" s="52" t="str" cm="1">
        <f t="array" ref="AI190">IF(OR(AI26="",AI26="NO Q",AI26="-"),"-",INDEX(Shipping!$U$3:$V$88,_xlfn.XMATCH(AI$2,IF(Shipping!$D$3:$D$88="GC",Shipping!$A$3:$A$88),0),_xlfn.XMATCH($V$167,Shipping!$U$2:$V$2))/_xlfn.IFS($U$167=Shipping!$R112,Shipping!$R$95,$U$167=Shipping!$S$92,Shipping!$S115,$U$167=Shipping!$T$92,Shipping!$T115)+IF(AI26&lt;DATE(2020,1,1),AI26,-AI26))</f>
        <v>-</v>
      </c>
      <c r="AJ190" s="52" t="str" cm="1">
        <f t="array" ref="AJ190">IF(OR(AJ26="",AJ26="NO Q",AJ26="-"),"-",INDEX(Shipping!$U$3:$V$88,_xlfn.XMATCH(AJ$2,IF(Shipping!$D$3:$D$88="GC",Shipping!$A$3:$A$88),0),_xlfn.XMATCH($V$167,Shipping!$U$2:$V$2))/_xlfn.IFS($U$167=Shipping!$R112,Shipping!$R$95,$U$167=Shipping!$S$92,Shipping!$S115,$U$167=Shipping!$T$92,Shipping!$T115)+IF(AJ26&lt;DATE(2020,1,1),AJ26,-AJ26))</f>
        <v>-</v>
      </c>
      <c r="AK190" s="52" t="str" cm="1">
        <f t="array" ref="AK190">IF(OR(AK26="",AK26="NO Q",AK26="-"),"-",INDEX(Shipping!$U$3:$V$88,_xlfn.XMATCH(AK$2,IF(Shipping!$D$3:$D$88="GC",Shipping!$A$3:$A$88),0),_xlfn.XMATCH($V$167,Shipping!$U$2:$V$2))/_xlfn.IFS($U$167=Shipping!$R112,Shipping!$R$95,$U$167=Shipping!$S$92,Shipping!$S115,$U$167=Shipping!$T$92,Shipping!$T115)+IF(AK26&lt;DATE(2020,1,1),AK26,-AK26))</f>
        <v>-</v>
      </c>
      <c r="AL190" s="52" cm="1">
        <f t="array" ref="AL190">IF(OR(AL26="",AL26="NO Q",AL26="-"),"-",INDEX(Shipping!$U$3:$V$88,_xlfn.XMATCH(AL$2,IF(Shipping!$D$3:$D$88="GC",Shipping!$A$3:$A$88),0),_xlfn.XMATCH($V$167,Shipping!$U$2:$V$2))/_xlfn.IFS($U$167=Shipping!$R112,Shipping!$R$95,$U$167=Shipping!$S$92,Shipping!$S115,$U$167=Shipping!$T$92,Shipping!$T115)+IF(AL26&lt;DATE(2020,1,1),AL26,-AL26))</f>
        <v>0.69168000000000007</v>
      </c>
      <c r="AM190" s="52" t="str" cm="1">
        <f t="array" ref="AM190">IF(OR(AM26="",AM26="NO Q",AM26="-"),"-",INDEX(Shipping!$U$3:$V$88,_xlfn.XMATCH(AM$2,IF(Shipping!$D$3:$D$88="GC",Shipping!$A$3:$A$88),0),_xlfn.XMATCH($V$167,Shipping!$U$2:$V$2))/_xlfn.IFS($U$167=Shipping!$R112,Shipping!$R$95,$U$167=Shipping!$S$92,Shipping!$S115,$U$167=Shipping!$T$92,Shipping!$T115)+IF(AM26&lt;DATE(2020,1,1),AM26,-AM26))</f>
        <v>-</v>
      </c>
      <c r="AN190" s="52" t="str" cm="1">
        <f t="array" ref="AN190">IF(OR(AN26="",AN26="NO Q",AN26="-"),"-",INDEX(Shipping!$U$3:$V$88,_xlfn.XMATCH(AN$2,IF(Shipping!$D$3:$D$88="GC",Shipping!$A$3:$A$88),0),_xlfn.XMATCH($V$167,Shipping!$U$2:$V$2))/_xlfn.IFS($U$167=Shipping!$R112,Shipping!$R$95,$U$167=Shipping!$S$92,Shipping!$S115,$U$167=Shipping!$T$92,Shipping!$T115)+IF(AN26&lt;DATE(2020,1,1),AN26,-AN26))</f>
        <v>-</v>
      </c>
      <c r="AO190" s="52" t="str" cm="1">
        <f t="array" ref="AO190">IF(OR(AO26="",AO26="NO Q",AO26="-"),"-",INDEX(Shipping!$U$3:$V$88,_xlfn.XMATCH(AO$2,IF(Shipping!$D$3:$D$88="GC",Shipping!$A$3:$A$88),0),_xlfn.XMATCH($V$167,Shipping!$U$2:$V$2))/_xlfn.IFS($U$167=Shipping!$R112,Shipping!$R$95,$U$167=Shipping!$S$92,Shipping!$S115,$U$167=Shipping!$T$92,Shipping!$T115)+IF(AO26&lt;DATE(2020,1,1),AO26,-AO26))</f>
        <v>-</v>
      </c>
      <c r="AP190" s="52" cm="1">
        <f t="array" ref="AP190">IF(OR(AP26="",AP26="NO Q",AP26="-"),"-",INDEX(Shipping!$U$3:$V$88,_xlfn.XMATCH(AP$2,IF(Shipping!$D$3:$D$88="GC",Shipping!$A$3:$A$88),0),_xlfn.XMATCH($V$167,Shipping!$U$2:$V$2))/_xlfn.IFS($U$167=Shipping!$R112,Shipping!$R$95,$U$167=Shipping!$S$92,Shipping!$S115,$U$167=Shipping!$T$92,Shipping!$T115)+IF(AP26&lt;DATE(2020,1,1),AP26,-AP26))</f>
        <v>-44032.995073491911</v>
      </c>
      <c r="AQ190" s="52" t="str" cm="1">
        <f t="array" ref="AQ190">IF(OR(AQ26="",AQ26="NO Q",AQ26="-"),"-",INDEX(Shipping!$U$3:$V$88,_xlfn.XMATCH(AQ$2,IF(Shipping!$D$3:$D$88="GC",Shipping!$A$3:$A$88),0),_xlfn.XMATCH($V$167,Shipping!$U$2:$V$2))/_xlfn.IFS($U$167=Shipping!$R112,Shipping!$R$95,$U$167=Shipping!$S$92,Shipping!$S115,$U$167=Shipping!$T$92,Shipping!$T115)+IF(AQ26&lt;DATE(2020,1,1),AQ26,-AQ26))</f>
        <v>-</v>
      </c>
      <c r="AR190" s="52" t="str" cm="1">
        <f t="array" ref="AR190">IF(OR(AR26="",AR26="NO Q",AR26="-"),"-",INDEX(Shipping!$U$3:$V$88,_xlfn.XMATCH(AR$2,IF(Shipping!$D$3:$D$88="GC",Shipping!$A$3:$A$88),0),_xlfn.XMATCH($V$167,Shipping!$U$2:$V$2))/_xlfn.IFS($U$167=Shipping!$R112,Shipping!$R$95,$U$167=Shipping!$S$92,Shipping!$S115,$U$167=Shipping!$T$92,Shipping!$T115)+IF(AR26&lt;DATE(2020,1,1),AR26,-AR26))</f>
        <v>-</v>
      </c>
      <c r="AS190" s="52" t="str" cm="1">
        <f t="array" ref="AS190">IF(OR(AS26="",AS26="NO Q",AS26="-"),"-",INDEX(Shipping!$U$3:$V$88,_xlfn.XMATCH(AS$2,IF(Shipping!$D$3:$D$88="GC",Shipping!$A$3:$A$88),0),_xlfn.XMATCH($V$167,Shipping!$U$2:$V$2))/_xlfn.IFS($U$167=Shipping!$R112,Shipping!$R$95,$U$167=Shipping!$S$92,Shipping!$S115,$U$167=Shipping!$T$92,Shipping!$T115)+IF(AS26&lt;DATE(2020,1,1),AS26,-AS26))</f>
        <v>-</v>
      </c>
      <c r="AT190" s="52" t="str" cm="1">
        <f t="array" ref="AT190">IF(OR(AT26="",AT26="NO Q",AT26="-"),"-",INDEX(Shipping!$U$3:$V$88,_xlfn.XMATCH(AT$2,IF(Shipping!$D$3:$D$88="GC",Shipping!$A$3:$A$88),0),_xlfn.XMATCH($V$167,Shipping!$U$2:$V$2))/_xlfn.IFS($U$167=Shipping!$R112,Shipping!$R$95,$U$167=Shipping!$S$92,Shipping!$S115,$U$167=Shipping!$T$92,Shipping!$T115)+IF(AT26&lt;DATE(2020,1,1),AT26,-AT26))</f>
        <v>-</v>
      </c>
      <c r="AU190" s="52" t="str" cm="1">
        <f t="array" ref="AU190">IF(OR(AU26="",AU26="NO Q",AU26="-"),"-",INDEX(Shipping!$U$3:$V$88,_xlfn.XMATCH(AU$2,IF(Shipping!$D$3:$D$88="GC",Shipping!$A$3:$A$88),0),_xlfn.XMATCH($V$167,Shipping!$U$2:$V$2))/_xlfn.IFS($U$167=Shipping!$R112,Shipping!$R$95,$U$167=Shipping!$S$92,Shipping!$S115,$U$167=Shipping!$T$92,Shipping!$T115)+IF(AU26&lt;DATE(2020,1,1),AU26,-AU26))</f>
        <v>-</v>
      </c>
      <c r="AV190" s="52" t="str" cm="1">
        <f t="array" ref="AV190">IF(OR(AV26="",AV26="NO Q",AV26="-"),"-",INDEX(Shipping!$U$3:$V$88,_xlfn.XMATCH(AV$2,IF(Shipping!$D$3:$D$88="GC",Shipping!$A$3:$A$88),0),_xlfn.XMATCH($V$167,Shipping!$U$2:$V$2))/_xlfn.IFS($U$167=Shipping!$R112,Shipping!$R$95,$U$167=Shipping!$S$92,Shipping!$S115,$U$167=Shipping!$T$92,Shipping!$T115)+IF(AV26&lt;DATE(2020,1,1),AV26,-AV26))</f>
        <v>-</v>
      </c>
      <c r="AW190" s="52" t="str" cm="1">
        <f t="array" ref="AW190">IF(OR(AW26="",AW26="NO Q",AW26="-"),"-",INDEX(Shipping!$U$3:$V$88,_xlfn.XMATCH(AW$2,IF(Shipping!$D$3:$D$88="GC",Shipping!$A$3:$A$88),0),_xlfn.XMATCH($V$167,Shipping!$U$2:$V$2))/_xlfn.IFS($U$167=Shipping!$R112,Shipping!$R$95,$U$167=Shipping!$S$92,Shipping!$S115,$U$167=Shipping!$T$92,Shipping!$T115)+IF(AW26&lt;DATE(2020,1,1),AW26,-AW26))</f>
        <v>-</v>
      </c>
      <c r="AX190" s="52" t="str" cm="1">
        <f t="array" ref="AX190">IF(OR(AX26="",AX26="NO Q",AX26="-"),"-",INDEX(Shipping!$U$3:$V$88,_xlfn.XMATCH(AX$2,IF(Shipping!$D$3:$D$88="GC",Shipping!$A$3:$A$88),0),_xlfn.XMATCH($V$167,Shipping!$U$2:$V$2))/_xlfn.IFS($U$167=Shipping!$R112,Shipping!$R$95,$U$167=Shipping!$S$92,Shipping!$S115,$U$167=Shipping!$T$92,Shipping!$T115)+IF(AX26&lt;DATE(2020,1,1),AX26,-AX26))</f>
        <v>-</v>
      </c>
      <c r="AY190" s="52" t="str" cm="1">
        <f t="array" ref="AY190">IF(OR(AY26="",AY26="NO Q",AY26="-"),"-",INDEX(Shipping!$U$3:$V$88,_xlfn.XMATCH(AY$2,IF(Shipping!$D$3:$D$88="GC",Shipping!$A$3:$A$88),0),_xlfn.XMATCH($V$167,Shipping!$U$2:$V$2))/_xlfn.IFS($U$167=Shipping!$R112,Shipping!$R$95,$U$167=Shipping!$S$92,Shipping!$S115,$U$167=Shipping!$T$92,Shipping!$T115)+IF(AY26&lt;DATE(2020,1,1),AY26,-AY26))</f>
        <v>-</v>
      </c>
      <c r="AZ190" s="52" t="str" cm="1">
        <f t="array" ref="AZ190">IF(OR(AZ26="",AZ26="NO Q",AZ26="-"),"-",INDEX(Shipping!$U$3:$V$88,_xlfn.XMATCH(AZ$2,IF(Shipping!$D$3:$D$88="GC",Shipping!$A$3:$A$88),0),_xlfn.XMATCH($V$167,Shipping!$U$2:$V$2))/_xlfn.IFS($U$167=Shipping!$R112,Shipping!$R$95,$U$167=Shipping!$S$92,Shipping!$S115,$U$167=Shipping!$T$92,Shipping!$T115)+IF(AZ26&lt;DATE(2020,1,1),AZ26,-AZ26))</f>
        <v>-</v>
      </c>
      <c r="BA190" s="52" t="str" cm="1">
        <f t="array" ref="BA190">IF(OR(BA26="",BA26="NO Q",BA26="-"),"-",INDEX(Shipping!$U$3:$V$88,_xlfn.XMATCH(BA$2,IF(Shipping!$D$3:$D$88="GC",Shipping!$A$3:$A$88),0),_xlfn.XMATCH($V$167,Shipping!$U$2:$V$2))/_xlfn.IFS($U$167=Shipping!$R112,Shipping!$R$95,$U$167=Shipping!$S$92,Shipping!$S115,$U$167=Shipping!$T$92,Shipping!$T115)+IF(BA26&lt;DATE(2020,1,1),BA26,-BA26))</f>
        <v>-</v>
      </c>
      <c r="BB190" s="52" t="str" cm="1">
        <f t="array" ref="BB190">IF(OR(BB26="",BB26="NO Q",BB26="-"),"-",INDEX(Shipping!$U$3:$V$88,_xlfn.XMATCH(BB$2,IF(Shipping!$D$3:$D$88="GC",Shipping!$A$3:$A$88),0),_xlfn.XMATCH($V$167,Shipping!$U$2:$V$2))/_xlfn.IFS($U$167=Shipping!$R112,Shipping!$R$95,$U$167=Shipping!$S$92,Shipping!$S115,$U$167=Shipping!$T$92,Shipping!$T115)+IF(BB26&lt;DATE(2020,1,1),BB26,-BB26))</f>
        <v>-</v>
      </c>
      <c r="BC190" s="52" t="str" cm="1">
        <f t="array" ref="BC190">IF(OR(BC26="",BC26="NO Q",BC26="-"),"-",INDEX(Shipping!$U$3:$V$88,_xlfn.XMATCH(BC$2,IF(Shipping!$D$3:$D$88="GC",Shipping!$A$3:$A$88),0),_xlfn.XMATCH($V$167,Shipping!$U$2:$V$2))/_xlfn.IFS($U$167=Shipping!$R112,Shipping!$R$95,$U$167=Shipping!$S$92,Shipping!$S115,$U$167=Shipping!$T$92,Shipping!$T115)+IF(BC26&lt;DATE(2020,1,1),BC26,-BC26))</f>
        <v>-</v>
      </c>
      <c r="BD190" s="52" t="str" cm="1">
        <f t="array" ref="BD190">IF(OR(BD26="",BD26="NO Q",BD26="-"),"-",INDEX(Shipping!$U$3:$V$88,_xlfn.XMATCH(BD$2,IF(Shipping!$D$3:$D$88="GC",Shipping!$A$3:$A$88),0),_xlfn.XMATCH($V$167,Shipping!$U$2:$V$2))/_xlfn.IFS($U$167=Shipping!$R112,Shipping!$R$95,$U$167=Shipping!$S$92,Shipping!$S115,$U$167=Shipping!$T$92,Shipping!$T115)+IF(BD26&lt;DATE(2020,1,1),BD26,-BD26))</f>
        <v>-</v>
      </c>
      <c r="BE190" s="52" t="str" cm="1">
        <f t="array" ref="BE190">IF(OR(BE26="",BE26="NO Q",BE26="-"),"-",INDEX(Shipping!$U$3:$V$88,_xlfn.XMATCH(BE$2,IF(Shipping!$D$3:$D$88="GC",Shipping!$A$3:$A$88),0),_xlfn.XMATCH($V$167,Shipping!$U$2:$V$2))/_xlfn.IFS($U$167=Shipping!$R112,Shipping!$R$95,$U$167=Shipping!$S$92,Shipping!$S115,$U$167=Shipping!$T$92,Shipping!$T115)+IF(BE26&lt;DATE(2020,1,1),BE26,-BE26))</f>
        <v>-</v>
      </c>
      <c r="BF190" s="52" t="str" cm="1">
        <f t="array" ref="BF190">IF(OR(BF26="",BF26="NO Q",BF26="-"),"-",INDEX(Shipping!$U$3:$V$88,_xlfn.XMATCH(BF$2,IF(Shipping!$D$3:$D$88="GC",Shipping!$A$3:$A$88),0),_xlfn.XMATCH($V$167,Shipping!$U$2:$V$2))/_xlfn.IFS($U$167=Shipping!$R112,Shipping!$R$95,$U$167=Shipping!$S$92,Shipping!$S115,$U$167=Shipping!$T$92,Shipping!$T115)+IF(BF26&lt;DATE(2020,1,1),BF26,-BF26))</f>
        <v>-</v>
      </c>
      <c r="BG190" s="52" t="str" cm="1">
        <f t="array" ref="BG190">IF(OR(BG26="",BG26="NO Q",BG26="-"),"-",INDEX(Shipping!$U$3:$V$88,_xlfn.XMATCH(BG$2,IF(Shipping!$D$3:$D$88="GC",Shipping!$A$3:$A$88),0),_xlfn.XMATCH($V$167,Shipping!$U$2:$V$2))/_xlfn.IFS($U$167=Shipping!$R112,Shipping!$R$95,$U$167=Shipping!$S$92,Shipping!$S115,$U$167=Shipping!$T$92,Shipping!$T115)+IF(BG26&lt;DATE(2020,1,1),BG26,-BG26))</f>
        <v>-</v>
      </c>
      <c r="BH190" s="52" t="str" cm="1">
        <f t="array" ref="BH190">IF(OR(BH26="",BH26="NO Q",BH26="-"),"-",INDEX(Shipping!$U$3:$V$88,_xlfn.XMATCH(BH$2,IF(Shipping!$D$3:$D$88="GC",Shipping!$A$3:$A$88),0),_xlfn.XMATCH($V$167,Shipping!$U$2:$V$2))/_xlfn.IFS($U$167=Shipping!$R112,Shipping!$R$95,$U$167=Shipping!$S$92,Shipping!$S115,$U$167=Shipping!$T$92,Shipping!$T115)+IF(BH26&lt;DATE(2020,1,1),BH26,-BH26))</f>
        <v>-</v>
      </c>
      <c r="BI190" s="52" t="str" cm="1">
        <f t="array" ref="BI190">IF(OR(BI26="",BI26="NO Q",BI26="-"),"-",INDEX(Shipping!$U$3:$V$88,_xlfn.XMATCH(BI$2,IF(Shipping!$D$3:$D$88="GC",Shipping!$A$3:$A$88),0),_xlfn.XMATCH($V$167,Shipping!$U$2:$V$2))/_xlfn.IFS($U$167=Shipping!$R112,Shipping!$R$95,$U$167=Shipping!$S$92,Shipping!$S115,$U$167=Shipping!$T$92,Shipping!$T115)+IF(BI26&lt;DATE(2020,1,1),BI26,-BI26))</f>
        <v>-</v>
      </c>
      <c r="BJ190" s="52" t="str" cm="1">
        <f t="array" ref="BJ190">IF(OR(BJ26="",BJ26="NO Q",BJ26="-"),"-",INDEX(Shipping!$U$3:$V$88,_xlfn.XMATCH(BJ$2,IF(Shipping!$D$3:$D$88="GC",Shipping!$A$3:$A$88),0),_xlfn.XMATCH($V$167,Shipping!$U$2:$V$2))/_xlfn.IFS($U$167=Shipping!$R112,Shipping!$R$95,$U$167=Shipping!$S$92,Shipping!$S115,$U$167=Shipping!$T$92,Shipping!$T115)+IF(BJ26&lt;DATE(2020,1,1),BJ26,-BJ26))</f>
        <v>-</v>
      </c>
      <c r="BK190" s="52" cm="1">
        <f t="array" ref="BK190">IF(OR(BK26="",BK26="NO Q",BK26="-"),"-",INDEX(Shipping!$U$3:$V$88,_xlfn.XMATCH(BK$2,IF(Shipping!$D$3:$D$88="GC",Shipping!$A$3:$A$88),0),_xlfn.XMATCH($V$167,Shipping!$U$2:$V$2))/_xlfn.IFS($U$167=Shipping!$R112,Shipping!$R$95,$U$167=Shipping!$S$92,Shipping!$S115,$U$167=Shipping!$T$92,Shipping!$T115)+IF(BK26&lt;DATE(2020,1,1),BK26,-BK26))</f>
        <v>-44032.992291463808</v>
      </c>
      <c r="BL190" s="52" t="str" cm="1">
        <f t="array" ref="BL190">IF(OR(BL26="",BL26="NO Q",BL26="-"),"-",INDEX(Shipping!$U$3:$V$88,_xlfn.XMATCH(BL$2,IF(Shipping!$D$3:$D$88="GC",Shipping!$A$3:$A$88),0),_xlfn.XMATCH($V$167,Shipping!$U$2:$V$2))/_xlfn.IFS($U$167=Shipping!$R112,Shipping!$R$95,$U$167=Shipping!$S$92,Shipping!$S115,$U$167=Shipping!$T$92,Shipping!$T115)+IF(BL26&lt;DATE(2020,1,1),BL26,-BL26))</f>
        <v>-</v>
      </c>
      <c r="BM190" s="52" t="str" cm="1">
        <f t="array" ref="BM190">IF(OR(BM26="",BM26="NO Q",BM26="-"),"-",INDEX(Shipping!$U$3:$V$88,_xlfn.XMATCH(BM$2,IF(Shipping!$D$3:$D$88="GC",Shipping!$A$3:$A$88),0),_xlfn.XMATCH($V$167,Shipping!$U$2:$V$2))/_xlfn.IFS($U$167=Shipping!$R112,Shipping!$R$95,$U$167=Shipping!$S$92,Shipping!$S115,$U$167=Shipping!$T$92,Shipping!$T115)+IF(BM26&lt;DATE(2020,1,1),BM26,-BM26))</f>
        <v>-</v>
      </c>
      <c r="BN190" s="52" t="str" cm="1">
        <f t="array" ref="BN190">IF(OR(BN26="",BN26="NO Q",BN26="-"),"-",INDEX(Shipping!$U$3:$V$88,_xlfn.XMATCH(BN$2,IF(Shipping!$D$3:$D$88="GC",Shipping!$A$3:$A$88),0),_xlfn.XMATCH($V$167,Shipping!$U$2:$V$2))/_xlfn.IFS($U$167=Shipping!$R112,Shipping!$R$95,$U$167=Shipping!$S$92,Shipping!$S115,$U$167=Shipping!$T$92,Shipping!$T115)+IF(BN26&lt;DATE(2020,1,1),BN26,-BN26))</f>
        <v>-</v>
      </c>
      <c r="BO190" s="52" cm="1">
        <f t="array" ref="BO190">IF(OR(BO26="",BO26="NO Q",BO26="-"),"-",INDEX(Shipping!$U$3:$V$88,_xlfn.XMATCH(BO$2,IF(Shipping!$D$3:$D$88="GC",Shipping!$A$3:$A$88),0),_xlfn.XMATCH($V$167,Shipping!$U$2:$V$2))/_xlfn.IFS($U$167=Shipping!$R112,Shipping!$R$95,$U$167=Shipping!$S$92,Shipping!$S115,$U$167=Shipping!$T$92,Shipping!$T115)+IF(BO26&lt;DATE(2020,1,1),BO26,-BO26))</f>
        <v>0.58160483200000002</v>
      </c>
      <c r="BP190" s="52" t="str" cm="1">
        <f t="array" ref="BP190">IF(OR(BP26="",BP26="NO Q",BP26="-"),"-",INDEX(Shipping!$U$3:$V$88,_xlfn.XMATCH(BP$2,IF(Shipping!$D$3:$D$88="GC",Shipping!$A$3:$A$88),0),_xlfn.XMATCH($V$167,Shipping!$U$2:$V$2))/_xlfn.IFS($U$167=Shipping!$R112,Shipping!$R$95,$U$167=Shipping!$S$92,Shipping!$S115,$U$167=Shipping!$T$92,Shipping!$T115)+IF(BP26&lt;DATE(2020,1,1),BP26,-BP26))</f>
        <v>-</v>
      </c>
      <c r="BQ190" s="52" t="str" cm="1">
        <f t="array" ref="BQ190">IF(OR(BQ26="",BQ26="NO Q",BQ26="-"),"-",INDEX(Shipping!$U$3:$V$88,_xlfn.XMATCH(BQ$2,IF(Shipping!$D$3:$D$88="GC",Shipping!$A$3:$A$88),0),_xlfn.XMATCH($V$167,Shipping!$U$2:$V$2))/_xlfn.IFS($U$167=Shipping!$R112,Shipping!$R$95,$U$167=Shipping!$S$92,Shipping!$S115,$U$167=Shipping!$T$92,Shipping!$T115)+IF(BQ26&lt;DATE(2020,1,1),BQ26,-BQ26))</f>
        <v>-</v>
      </c>
      <c r="BR190" s="52" t="str" cm="1">
        <f t="array" ref="BR190">IF(OR(BR26="",BR26="NO Q",BR26="-"),"-",INDEX(Shipping!$U$3:$V$88,_xlfn.XMATCH(BR$2,IF(Shipping!$D$3:$D$88="GC",Shipping!$A$3:$A$88),0),_xlfn.XMATCH($V$167,Shipping!$U$2:$V$2))/_xlfn.IFS($U$167=Shipping!$R112,Shipping!$R$95,$U$167=Shipping!$S$92,Shipping!$S115,$U$167=Shipping!$T$92,Shipping!$T115)+IF(BR26&lt;DATE(2020,1,1),BR26,-BR26))</f>
        <v>-</v>
      </c>
      <c r="BS190" s="52" t="str" cm="1">
        <f t="array" ref="BS190">IF(OR(BS26="",BS26="NO Q",BS26="-"),"-",INDEX(Shipping!$U$3:$V$88,_xlfn.XMATCH(BS$2,IF(Shipping!$D$3:$D$88="GC",Shipping!$A$3:$A$88),0),_xlfn.XMATCH($V$167,Shipping!$U$2:$V$2))/_xlfn.IFS($U$167=Shipping!$R112,Shipping!$R$95,$U$167=Shipping!$S$92,Shipping!$S115,$U$167=Shipping!$T$92,Shipping!$T115)+IF(BS26&lt;DATE(2020,1,1),BS26,-BS26))</f>
        <v>-</v>
      </c>
      <c r="BT190" s="52" t="str" cm="1">
        <f t="array" ref="BT190">IF(OR(BT26="",BT26="NO Q",BT26="-"),"-",INDEX(Shipping!$U$3:$V$88,_xlfn.XMATCH(BT$2,IF(Shipping!$D$3:$D$88="GC",Shipping!$A$3:$A$88),0),_xlfn.XMATCH($V$167,Shipping!$U$2:$V$2))/_xlfn.IFS($U$167=Shipping!$R112,Shipping!$R$95,$U$167=Shipping!$S$92,Shipping!$S115,$U$167=Shipping!$T$92,Shipping!$T115)+IF(BT26&lt;DATE(2020,1,1),BT26,-BT26))</f>
        <v>-</v>
      </c>
      <c r="BU190" s="52" t="str" cm="1">
        <f t="array" ref="BU190">IF(OR(BU26="",BU26="NO Q",BU26="-"),"-",INDEX(Shipping!$U$3:$V$88,_xlfn.XMATCH(BU$2,IF(Shipping!$D$3:$D$88="GC",Shipping!$A$3:$A$88),0),_xlfn.XMATCH($V$167,Shipping!$U$2:$V$2))/_xlfn.IFS($U$167=Shipping!$R112,Shipping!$R$95,$U$167=Shipping!$S$92,Shipping!$S115,$U$167=Shipping!$T$92,Shipping!$T115)+IF(BU26&lt;DATE(2020,1,1),BU26,-BU26))</f>
        <v>-</v>
      </c>
      <c r="BV190" s="52" t="str" cm="1">
        <f t="array" ref="BV190">IF(OR(BV26="",BV26="NO Q",BV26="-"),"-",INDEX(Shipping!$U$3:$V$88,_xlfn.XMATCH(BV$2,IF(Shipping!$D$3:$D$88="GC",Shipping!$A$3:$A$88),0),_xlfn.XMATCH($V$167,Shipping!$U$2:$V$2))/_xlfn.IFS($U$167=Shipping!$R112,Shipping!$R$95,$U$167=Shipping!$S$92,Shipping!$S115,$U$167=Shipping!$T$92,Shipping!$T115)+IF(BV26&lt;DATE(2020,1,1),BV26,-BV26))</f>
        <v>-</v>
      </c>
      <c r="BW190" s="52" t="str" cm="1">
        <f t="array" ref="BW190">IF(OR(BW26="",BW26="NO Q",BW26="-"),"-",INDEX(Shipping!$U$3:$V$88,_xlfn.XMATCH(BW$2,IF(Shipping!$D$3:$D$88="GC",Shipping!$A$3:$A$88),0),_xlfn.XMATCH($V$167,Shipping!$U$2:$V$2))/_xlfn.IFS($U$167=Shipping!$R112,Shipping!$R$95,$U$167=Shipping!$S$92,Shipping!$S115,$U$167=Shipping!$T$92,Shipping!$T115)+IF(BW26&lt;DATE(2020,1,1),BW26,-BW26))</f>
        <v>-</v>
      </c>
      <c r="BX190" s="52" t="str" cm="1">
        <f t="array" ref="BX190">IF(OR(BX26="",BX26="NO Q",BX26="-"),"-",INDEX(Shipping!$U$3:$V$88,_xlfn.XMATCH(BX$2,IF(Shipping!$D$3:$D$88="GC",Shipping!$A$3:$A$88),0),_xlfn.XMATCH($V$167,Shipping!$U$2:$V$2))/_xlfn.IFS($U$167=Shipping!$R112,Shipping!$R$95,$U$167=Shipping!$S$92,Shipping!$S115,$U$167=Shipping!$T$92,Shipping!$T115)+IF(BX26&lt;DATE(2020,1,1),BX26,-BX26))</f>
        <v>-</v>
      </c>
      <c r="BY190" s="52" t="str" cm="1">
        <f t="array" ref="BY190">IF(OR(BY26="",BY26="NO Q",BY26="-"),"-",INDEX(Shipping!$U$3:$V$88,_xlfn.XMATCH(BY$2,IF(Shipping!$D$3:$D$88="GC",Shipping!$A$3:$A$88),0),_xlfn.XMATCH($V$167,Shipping!$U$2:$V$2))/_xlfn.IFS($U$167=Shipping!$R112,Shipping!$R$95,$U$167=Shipping!$S$92,Shipping!$S115,$U$167=Shipping!$T$92,Shipping!$T115)+IF(BY26&lt;DATE(2020,1,1),BY26,-BY26))</f>
        <v>-</v>
      </c>
      <c r="BZ190" s="52" t="str" cm="1">
        <f t="array" ref="BZ190">IF(OR(BZ26="",BZ26="NO Q",BZ26="-"),"-",INDEX(Shipping!$U$3:$V$88,_xlfn.XMATCH(BZ$2,IF(Shipping!$D$3:$D$88="GC",Shipping!$A$3:$A$88),0),_xlfn.XMATCH($V$167,Shipping!$U$2:$V$2))/_xlfn.IFS($U$167=Shipping!$R112,Shipping!$R$95,$U$167=Shipping!$S$92,Shipping!$S115,$U$167=Shipping!$T$92,Shipping!$T115)+IF(BZ26&lt;DATE(2020,1,1),BZ26,-BZ26))</f>
        <v>-</v>
      </c>
      <c r="CA190" s="52" t="str" cm="1">
        <f t="array" ref="CA190">IF(OR(CA26="",CA26="NO Q",CA26="-"),"-",INDEX(Shipping!$U$3:$V$88,_xlfn.XMATCH(CA$2,IF(Shipping!$D$3:$D$88="GC",Shipping!$A$3:$A$88),0),_xlfn.XMATCH($V$167,Shipping!$U$2:$V$2))/_xlfn.IFS($U$167=Shipping!$R112,Shipping!$R$95,$U$167=Shipping!$S$92,Shipping!$S115,$U$167=Shipping!$T$92,Shipping!$T115)+IF(CA26&lt;DATE(2020,1,1),CA26,-CA26))</f>
        <v>-</v>
      </c>
      <c r="CB190" s="52" t="str" cm="1">
        <f t="array" ref="CB190">IF(OR(CB26="",CB26="NO Q",CB26="-"),"-",INDEX(Shipping!$U$3:$V$88,_xlfn.XMATCH(CB$2,IF(Shipping!$D$3:$D$88="GC",Shipping!$A$3:$A$88),0),_xlfn.XMATCH($V$167,Shipping!$U$2:$V$2))/_xlfn.IFS($U$167=Shipping!$R112,Shipping!$R$95,$U$167=Shipping!$S$92,Shipping!$S115,$U$167=Shipping!$T$92,Shipping!$T115)+IF(CB26&lt;DATE(2020,1,1),CB26,-CB26))</f>
        <v>-</v>
      </c>
      <c r="CC190" s="52" t="str" cm="1">
        <f t="array" ref="CC190">IF(OR(CC26="",CC26="NO Q",CC26="-"),"-",INDEX(Shipping!$U$3:$V$88,_xlfn.XMATCH(CC$2,IF(Shipping!$D$3:$D$88="GC",Shipping!$A$3:$A$88),0),_xlfn.XMATCH($V$167,Shipping!$U$2:$V$2))/_xlfn.IFS($U$167=Shipping!$R112,Shipping!$R$95,$U$167=Shipping!$S$92,Shipping!$S115,$U$167=Shipping!$T$92,Shipping!$T115)+IF(CC26&lt;DATE(2020,1,1),CC26,-CC26))</f>
        <v>-</v>
      </c>
      <c r="CD190" s="52" t="str" cm="1">
        <f t="array" ref="CD190">IF(OR(CD26="",CD26="NO Q",CD26="-"),"-",INDEX(Shipping!$U$3:$V$88,_xlfn.XMATCH(CD$2,IF(Shipping!$D$3:$D$88="GC",Shipping!$A$3:$A$88),0),_xlfn.XMATCH($V$167,Shipping!$U$2:$V$2))/_xlfn.IFS($U$167=Shipping!$R112,Shipping!$R$95,$U$167=Shipping!$S$92,Shipping!$S115,$U$167=Shipping!$T$92,Shipping!$T115)+IF(CD26&lt;DATE(2020,1,1),CD26,-CD26))</f>
        <v>-</v>
      </c>
      <c r="CE190" s="52" t="str" cm="1">
        <f t="array" ref="CE190">IF(OR(CE26="",CE26="NO Q",CE26="-"),"-",INDEX(Shipping!$U$3:$V$88,_xlfn.XMATCH(CE$2,IF(Shipping!$D$3:$D$88="GC",Shipping!$A$3:$A$88),0),_xlfn.XMATCH($V$167,Shipping!$U$2:$V$2))/_xlfn.IFS($U$167=Shipping!$R112,Shipping!$R$95,$U$167=Shipping!$S$92,Shipping!$S115,$U$167=Shipping!$T$92,Shipping!$T115)+IF(CE26&lt;DATE(2020,1,1),CE26,-CE26))</f>
        <v>-</v>
      </c>
      <c r="CF190" s="52" t="str" cm="1">
        <f t="array" ref="CF190">IF(OR(CF26="",CF26="NO Q",CF26="-"),"-",INDEX(Shipping!$U$3:$V$88,_xlfn.XMATCH(CF$2,IF(Shipping!$D$3:$D$88="GC",Shipping!$A$3:$A$88),0),_xlfn.XMATCH($V$167,Shipping!$U$2:$V$2))/_xlfn.IFS($U$167=Shipping!$R112,Shipping!$R$95,$U$167=Shipping!$S$92,Shipping!$S115,$U$167=Shipping!$T$92,Shipping!$T115)+IF(CF26&lt;DATE(2020,1,1),CF26,-CF26))</f>
        <v>-</v>
      </c>
      <c r="CG190" s="52" t="str" cm="1">
        <f t="array" ref="CG190">IF(OR(CG26="",CG26="NO Q",CG26="-"),"-",INDEX(Shipping!$U$3:$V$88,_xlfn.XMATCH(CG$2,IF(Shipping!$D$3:$D$88="GC",Shipping!$A$3:$A$88),0),_xlfn.XMATCH($V$167,Shipping!$U$2:$V$2))/_xlfn.IFS($U$167=Shipping!$R112,Shipping!$R$95,$U$167=Shipping!$S$92,Shipping!$S115,$U$167=Shipping!$T$92,Shipping!$T115)+IF(CG26&lt;DATE(2020,1,1),CG26,-CG26))</f>
        <v>-</v>
      </c>
      <c r="CH190" s="52" t="str" cm="1">
        <f t="array" ref="CH190">IF(OR(CH26="",CH26="NO Q",CH26="-"),"-",INDEX(Shipping!$U$3:$V$88,_xlfn.XMATCH(CH$2,IF(Shipping!$D$3:$D$88="GC",Shipping!$A$3:$A$88),0),_xlfn.XMATCH($V$167,Shipping!$U$2:$V$2))/_xlfn.IFS($U$167=Shipping!$R112,Shipping!$R$95,$U$167=Shipping!$S$92,Shipping!$S115,$U$167=Shipping!$T$92,Shipping!$T115)+IF(CH26&lt;DATE(2020,1,1),CH26,-CH26))</f>
        <v>-</v>
      </c>
      <c r="CI190" s="52" t="str" cm="1">
        <f t="array" ref="CI190">IF(OR(CI26="",CI26="NO Q",CI26="-"),"-",INDEX(Shipping!$U$3:$V$88,_xlfn.XMATCH(CI$2,IF(Shipping!$D$3:$D$88="GC",Shipping!$A$3:$A$88),0),_xlfn.XMATCH($V$167,Shipping!$U$2:$V$2))/_xlfn.IFS($U$167=Shipping!$R112,Shipping!$R$95,$U$167=Shipping!$S$92,Shipping!$S115,$U$167=Shipping!$T$92,Shipping!$T115)+IF(CI26&lt;DATE(2020,1,1),CI26,-CI26))</f>
        <v>-</v>
      </c>
      <c r="CJ190" s="52" t="str" cm="1">
        <f t="array" ref="CJ190">IF(OR(CJ26="",CJ26="NO Q",CJ26="-"),"-",INDEX(Shipping!$U$3:$V$88,_xlfn.XMATCH(CJ$2,IF(Shipping!$D$3:$D$88="GC",Shipping!$A$3:$A$88),0),_xlfn.XMATCH($V$167,Shipping!$U$2:$V$2))/_xlfn.IFS($U$167=Shipping!$R112,Shipping!$R$95,$U$167=Shipping!$S$92,Shipping!$S115,$U$167=Shipping!$T$92,Shipping!$T115)+IF(CJ26&lt;DATE(2020,1,1),CJ26,-CJ26))</f>
        <v>-</v>
      </c>
      <c r="CK190" s="52" t="str" cm="1">
        <f t="array" ref="CK190">IF(OR(CK26="",CK26="NO Q",CK26="-"),"-",INDEX(Shipping!$U$3:$V$88,_xlfn.XMATCH(CK$2,IF(Shipping!$D$3:$D$88="GC",Shipping!$A$3:$A$88),0),_xlfn.XMATCH($V$167,Shipping!$U$2:$V$2))/_xlfn.IFS($U$167=Shipping!$R112,Shipping!$R$95,$U$167=Shipping!$S$92,Shipping!$S115,$U$167=Shipping!$T$92,Shipping!$T115)+IF(CK26&lt;DATE(2020,1,1),CK26,-CK26))</f>
        <v>-</v>
      </c>
      <c r="CL190" s="52" t="str" cm="1">
        <f t="array" ref="CL190">IF(OR(CL26="",CL26="NO Q",CL26="-"),"-",INDEX(Shipping!$U$3:$V$88,_xlfn.XMATCH(CL$2,IF(Shipping!$D$3:$D$88="GC",Shipping!$A$3:$A$88),0),_xlfn.XMATCH($V$167,Shipping!$U$2:$V$2))/_xlfn.IFS($U$167=Shipping!$R112,Shipping!$R$95,$U$167=Shipping!$S$92,Shipping!$S115,$U$167=Shipping!$T$92,Shipping!$T115)+IF(CL26&lt;DATE(2020,1,1),CL26,-CL26))</f>
        <v>-</v>
      </c>
      <c r="CM190" s="52" t="str" cm="1">
        <f t="array" ref="CM190">IF(OR(CM26="",CM26="NO Q",CM26="-"),"-",INDEX(Shipping!$U$3:$V$88,_xlfn.XMATCH(CM$2,IF(Shipping!$D$3:$D$88="GC",Shipping!$A$3:$A$88),0),_xlfn.XMATCH($V$167,Shipping!$U$2:$V$2))/_xlfn.IFS($U$167=Shipping!$R112,Shipping!$R$95,$U$167=Shipping!$S$92,Shipping!$S115,$U$167=Shipping!$T$92,Shipping!$T115)+IF(CM26&lt;DATE(2020,1,1),CM26,-CM26))</f>
        <v>-</v>
      </c>
    </row>
    <row r="191" spans="2:91">
      <c r="B191" s="47" t="s">
        <v>297</v>
      </c>
      <c r="C191" s="1" t="str" cm="1">
        <f t="array" ref="C191">INDEX(W$2:CM$2,1,_xlfn.XMATCH(D191,$W191:$CM191))</f>
        <v>PSI MOLDED PLASTICS</v>
      </c>
      <c r="D191" s="81">
        <f t="shared" si="139"/>
        <v>8.1974543999999996E-2</v>
      </c>
      <c r="W191" s="52" t="str" cm="1">
        <f t="array" ref="W191">IF(OR(W27="",W27="NO Q",W27="-"),"-",INDEX(Shipping!$U$3:$V$88,_xlfn.XMATCH(W$2,IF(Shipping!$D$3:$D$88="GC",Shipping!$A$3:$A$88),0),_xlfn.XMATCH($V$167,Shipping!$U$2:$V$2))/_xlfn.IFS($U$167=Shipping!$R113,Shipping!$R$95,$U$167=Shipping!$S$92,Shipping!$S116,$U$167=Shipping!$T$92,Shipping!$T116)+IF(W27&lt;DATE(2020,1,1),W27,-W27))</f>
        <v>-</v>
      </c>
      <c r="X191" s="52" t="str" cm="1">
        <f t="array" ref="X191">IF(OR(X27="",X27="NO Q",X27="-"),"-",INDEX(Shipping!$U$3:$V$88,_xlfn.XMATCH(X$2,IF(Shipping!$D$3:$D$88="GC",Shipping!$A$3:$A$88),0),_xlfn.XMATCH($V$167,Shipping!$U$2:$V$2))/_xlfn.IFS($U$167=Shipping!$R113,Shipping!$R$95,$U$167=Shipping!$S$92,Shipping!$S116,$U$167=Shipping!$T$92,Shipping!$T116)+IF(X27&lt;DATE(2020,1,1),X27,-X27))</f>
        <v>-</v>
      </c>
      <c r="Y191" s="52" t="str" cm="1">
        <f t="array" ref="Y191">IF(OR(Y27="",Y27="NO Q",Y27="-"),"-",INDEX(Shipping!$U$3:$V$88,_xlfn.XMATCH(Y$2,IF(Shipping!$D$3:$D$88="GC",Shipping!$A$3:$A$88),0),_xlfn.XMATCH($V$167,Shipping!$U$2:$V$2))/_xlfn.IFS($U$167=Shipping!$R113,Shipping!$R$95,$U$167=Shipping!$S$92,Shipping!$S116,$U$167=Shipping!$T$92,Shipping!$T116)+IF(Y27&lt;DATE(2020,1,1),Y27,-Y27))</f>
        <v>-</v>
      </c>
      <c r="Z191" s="52" t="str" cm="1">
        <f t="array" ref="Z191">IF(OR(Z27="",Z27="NO Q",Z27="-"),"-",INDEX(Shipping!$U$3:$V$88,_xlfn.XMATCH(Z$2,IF(Shipping!$D$3:$D$88="GC",Shipping!$A$3:$A$88),0),_xlfn.XMATCH($V$167,Shipping!$U$2:$V$2))/_xlfn.IFS($U$167=Shipping!$R113,Shipping!$R$95,$U$167=Shipping!$S$92,Shipping!$S116,$U$167=Shipping!$T$92,Shipping!$T116)+IF(Z27&lt;DATE(2020,1,1),Z27,-Z27))</f>
        <v>-</v>
      </c>
      <c r="AA191" s="52" t="str" cm="1">
        <f t="array" ref="AA191">IF(OR(AA27="",AA27="NO Q",AA27="-"),"-",INDEX(Shipping!$U$3:$V$88,_xlfn.XMATCH(AA$2,IF(Shipping!$D$3:$D$88="GC",Shipping!$A$3:$A$88),0),_xlfn.XMATCH($V$167,Shipping!$U$2:$V$2))/_xlfn.IFS($U$167=Shipping!$R113,Shipping!$R$95,$U$167=Shipping!$S$92,Shipping!$S116,$U$167=Shipping!$T$92,Shipping!$T116)+IF(AA27&lt;DATE(2020,1,1),AA27,-AA27))</f>
        <v>-</v>
      </c>
      <c r="AB191" s="52" t="str" cm="1">
        <f t="array" ref="AB191">IF(OR(AB27="",AB27="NO Q",AB27="-"),"-",INDEX(Shipping!$U$3:$V$88,_xlfn.XMATCH(AB$2,IF(Shipping!$D$3:$D$88="GC",Shipping!$A$3:$A$88),0),_xlfn.XMATCH($V$167,Shipping!$U$2:$V$2))/_xlfn.IFS($U$167=Shipping!$R113,Shipping!$R$95,$U$167=Shipping!$S$92,Shipping!$S116,$U$167=Shipping!$T$92,Shipping!$T116)+IF(AB27&lt;DATE(2020,1,1),AB27,-AB27))</f>
        <v>-</v>
      </c>
      <c r="AC191" s="52" t="str" cm="1">
        <f t="array" ref="AC191">IF(OR(AC27="",AC27="NO Q",AC27="-"),"-",INDEX(Shipping!$U$3:$V$88,_xlfn.XMATCH(AC$2,IF(Shipping!$D$3:$D$88="GC",Shipping!$A$3:$A$88),0),_xlfn.XMATCH($V$167,Shipping!$U$2:$V$2))/_xlfn.IFS($U$167=Shipping!$R113,Shipping!$R$95,$U$167=Shipping!$S$92,Shipping!$S116,$U$167=Shipping!$T$92,Shipping!$T116)+IF(AC27&lt;DATE(2020,1,1),AC27,-AC27))</f>
        <v>-</v>
      </c>
      <c r="AD191" s="52" t="str" cm="1">
        <f t="array" ref="AD191">IF(OR(AD27="",AD27="NO Q",AD27="-"),"-",INDEX(Shipping!$U$3:$V$88,_xlfn.XMATCH(AD$2,IF(Shipping!$D$3:$D$88="GC",Shipping!$A$3:$A$88),0),_xlfn.XMATCH($V$167,Shipping!$U$2:$V$2))/_xlfn.IFS($U$167=Shipping!$R113,Shipping!$R$95,$U$167=Shipping!$S$92,Shipping!$S116,$U$167=Shipping!$T$92,Shipping!$T116)+IF(AD27&lt;DATE(2020,1,1),AD27,-AD27))</f>
        <v>-</v>
      </c>
      <c r="AE191" s="52" t="str" cm="1">
        <f t="array" ref="AE191">IF(OR(AE27="",AE27="NO Q",AE27="-"),"-",INDEX(Shipping!$U$3:$V$88,_xlfn.XMATCH(AE$2,IF(Shipping!$D$3:$D$88="GC",Shipping!$A$3:$A$88),0),_xlfn.XMATCH($V$167,Shipping!$U$2:$V$2))/_xlfn.IFS($U$167=Shipping!$R113,Shipping!$R$95,$U$167=Shipping!$S$92,Shipping!$S116,$U$167=Shipping!$T$92,Shipping!$T116)+IF(AE27&lt;DATE(2020,1,1),AE27,-AE27))</f>
        <v>-</v>
      </c>
      <c r="AF191" s="52" t="str" cm="1">
        <f t="array" ref="AF191">IF(OR(AF27="",AF27="NO Q",AF27="-"),"-",INDEX(Shipping!$U$3:$V$88,_xlfn.XMATCH(AF$2,IF(Shipping!$D$3:$D$88="GC",Shipping!$A$3:$A$88),0),_xlfn.XMATCH($V$167,Shipping!$U$2:$V$2))/_xlfn.IFS($U$167=Shipping!$R113,Shipping!$R$95,$U$167=Shipping!$S$92,Shipping!$S116,$U$167=Shipping!$T$92,Shipping!$T116)+IF(AF27&lt;DATE(2020,1,1),AF27,-AF27))</f>
        <v>-</v>
      </c>
      <c r="AG191" s="52" t="str" cm="1">
        <f t="array" ref="AG191">IF(OR(AG27="",AG27="NO Q",AG27="-"),"-",INDEX(Shipping!$U$3:$V$88,_xlfn.XMATCH(AG$2,IF(Shipping!$D$3:$D$88="GC",Shipping!$A$3:$A$88),0),_xlfn.XMATCH($V$167,Shipping!$U$2:$V$2))/_xlfn.IFS($U$167=Shipping!$R113,Shipping!$R$95,$U$167=Shipping!$S$92,Shipping!$S116,$U$167=Shipping!$T$92,Shipping!$T116)+IF(AG27&lt;DATE(2020,1,1),AG27,-AG27))</f>
        <v>-</v>
      </c>
      <c r="AH191" s="52" t="str" cm="1">
        <f t="array" ref="AH191">IF(OR(AH27="",AH27="NO Q",AH27="-"),"-",INDEX(Shipping!$U$3:$V$88,_xlfn.XMATCH(AH$2,IF(Shipping!$D$3:$D$88="GC",Shipping!$A$3:$A$88),0),_xlfn.XMATCH($V$167,Shipping!$U$2:$V$2))/_xlfn.IFS($U$167=Shipping!$R113,Shipping!$R$95,$U$167=Shipping!$S$92,Shipping!$S116,$U$167=Shipping!$T$92,Shipping!$T116)+IF(AH27&lt;DATE(2020,1,1),AH27,-AH27))</f>
        <v>-</v>
      </c>
      <c r="AI191" s="52" t="str" cm="1">
        <f t="array" ref="AI191">IF(OR(AI27="",AI27="NO Q",AI27="-"),"-",INDEX(Shipping!$U$3:$V$88,_xlfn.XMATCH(AI$2,IF(Shipping!$D$3:$D$88="GC",Shipping!$A$3:$A$88),0),_xlfn.XMATCH($V$167,Shipping!$U$2:$V$2))/_xlfn.IFS($U$167=Shipping!$R113,Shipping!$R$95,$U$167=Shipping!$S$92,Shipping!$S116,$U$167=Shipping!$T$92,Shipping!$T116)+IF(AI27&lt;DATE(2020,1,1),AI27,-AI27))</f>
        <v>-</v>
      </c>
      <c r="AJ191" s="52" t="str" cm="1">
        <f t="array" ref="AJ191">IF(OR(AJ27="",AJ27="NO Q",AJ27="-"),"-",INDEX(Shipping!$U$3:$V$88,_xlfn.XMATCH(AJ$2,IF(Shipping!$D$3:$D$88="GC",Shipping!$A$3:$A$88),0),_xlfn.XMATCH($V$167,Shipping!$U$2:$V$2))/_xlfn.IFS($U$167=Shipping!$R113,Shipping!$R$95,$U$167=Shipping!$S$92,Shipping!$S116,$U$167=Shipping!$T$92,Shipping!$T116)+IF(AJ27&lt;DATE(2020,1,1),AJ27,-AJ27))</f>
        <v>-</v>
      </c>
      <c r="AK191" s="52" t="str" cm="1">
        <f t="array" ref="AK191">IF(OR(AK27="",AK27="NO Q",AK27="-"),"-",INDEX(Shipping!$U$3:$V$88,_xlfn.XMATCH(AK$2,IF(Shipping!$D$3:$D$88="GC",Shipping!$A$3:$A$88),0),_xlfn.XMATCH($V$167,Shipping!$U$2:$V$2))/_xlfn.IFS($U$167=Shipping!$R113,Shipping!$R$95,$U$167=Shipping!$S$92,Shipping!$S116,$U$167=Shipping!$T$92,Shipping!$T116)+IF(AK27&lt;DATE(2020,1,1),AK27,-AK27))</f>
        <v>-</v>
      </c>
      <c r="AL191" s="52" t="str" cm="1">
        <f t="array" ref="AL191">IF(OR(AL27="",AL27="NO Q",AL27="-"),"-",INDEX(Shipping!$U$3:$V$88,_xlfn.XMATCH(AL$2,IF(Shipping!$D$3:$D$88="GC",Shipping!$A$3:$A$88),0),_xlfn.XMATCH($V$167,Shipping!$U$2:$V$2))/_xlfn.IFS($U$167=Shipping!$R113,Shipping!$R$95,$U$167=Shipping!$S$92,Shipping!$S116,$U$167=Shipping!$T$92,Shipping!$T116)+IF(AL27&lt;DATE(2020,1,1),AL27,-AL27))</f>
        <v>-</v>
      </c>
      <c r="AM191" s="52" t="str" cm="1">
        <f t="array" ref="AM191">IF(OR(AM27="",AM27="NO Q",AM27="-"),"-",INDEX(Shipping!$U$3:$V$88,_xlfn.XMATCH(AM$2,IF(Shipping!$D$3:$D$88="GC",Shipping!$A$3:$A$88),0),_xlfn.XMATCH($V$167,Shipping!$U$2:$V$2))/_xlfn.IFS($U$167=Shipping!$R113,Shipping!$R$95,$U$167=Shipping!$S$92,Shipping!$S116,$U$167=Shipping!$T$92,Shipping!$T116)+IF(AM27&lt;DATE(2020,1,1),AM27,-AM27))</f>
        <v>-</v>
      </c>
      <c r="AN191" s="52" t="str" cm="1">
        <f t="array" ref="AN191">IF(OR(AN27="",AN27="NO Q",AN27="-"),"-",INDEX(Shipping!$U$3:$V$88,_xlfn.XMATCH(AN$2,IF(Shipping!$D$3:$D$88="GC",Shipping!$A$3:$A$88),0),_xlfn.XMATCH($V$167,Shipping!$U$2:$V$2))/_xlfn.IFS($U$167=Shipping!$R113,Shipping!$R$95,$U$167=Shipping!$S$92,Shipping!$S116,$U$167=Shipping!$T$92,Shipping!$T116)+IF(AN27&lt;DATE(2020,1,1),AN27,-AN27))</f>
        <v>-</v>
      </c>
      <c r="AO191" s="52" cm="1">
        <f t="array" ref="AO191">IF(OR(AO27="",AO27="NO Q",AO27="-"),"-",INDEX(Shipping!$U$3:$V$88,_xlfn.XMATCH(AO$2,IF(Shipping!$D$3:$D$88="GC",Shipping!$A$3:$A$88),0),_xlfn.XMATCH($V$167,Shipping!$U$2:$V$2))/_xlfn.IFS($U$167=Shipping!$R113,Shipping!$R$95,$U$167=Shipping!$S$92,Shipping!$S116,$U$167=Shipping!$T$92,Shipping!$T116)+IF(AO27&lt;DATE(2020,1,1),AO27,-AO27))</f>
        <v>-44045.986611489774</v>
      </c>
      <c r="AP191" s="52" cm="1">
        <f t="array" ref="AP191">IF(OR(AP27="",AP27="NO Q",AP27="-"),"-",INDEX(Shipping!$U$3:$V$88,_xlfn.XMATCH(AP$2,IF(Shipping!$D$3:$D$88="GC",Shipping!$A$3:$A$88),0),_xlfn.XMATCH($V$167,Shipping!$U$2:$V$2))/_xlfn.IFS($U$167=Shipping!$R113,Shipping!$R$95,$U$167=Shipping!$S$92,Shipping!$S116,$U$167=Shipping!$T$92,Shipping!$T116)+IF(AP27&lt;DATE(2020,1,1),AP27,-AP27))</f>
        <v>-44032.994827166505</v>
      </c>
      <c r="AQ191" s="52" t="str" cm="1">
        <f t="array" ref="AQ191">IF(OR(AQ27="",AQ27="NO Q",AQ27="-"),"-",INDEX(Shipping!$U$3:$V$88,_xlfn.XMATCH(AQ$2,IF(Shipping!$D$3:$D$88="GC",Shipping!$A$3:$A$88),0),_xlfn.XMATCH($V$167,Shipping!$U$2:$V$2))/_xlfn.IFS($U$167=Shipping!$R113,Shipping!$R$95,$U$167=Shipping!$S$92,Shipping!$S116,$U$167=Shipping!$T$92,Shipping!$T116)+IF(AQ27&lt;DATE(2020,1,1),AQ27,-AQ27))</f>
        <v>-</v>
      </c>
      <c r="AR191" s="52" t="str" cm="1">
        <f t="array" ref="AR191">IF(OR(AR27="",AR27="NO Q",AR27="-"),"-",INDEX(Shipping!$U$3:$V$88,_xlfn.XMATCH(AR$2,IF(Shipping!$D$3:$D$88="GC",Shipping!$A$3:$A$88),0),_xlfn.XMATCH($V$167,Shipping!$U$2:$V$2))/_xlfn.IFS($U$167=Shipping!$R113,Shipping!$R$95,$U$167=Shipping!$S$92,Shipping!$S116,$U$167=Shipping!$T$92,Shipping!$T116)+IF(AR27&lt;DATE(2020,1,1),AR27,-AR27))</f>
        <v>-</v>
      </c>
      <c r="AS191" s="52" t="str" cm="1">
        <f t="array" ref="AS191">IF(OR(AS27="",AS27="NO Q",AS27="-"),"-",INDEX(Shipping!$U$3:$V$88,_xlfn.XMATCH(AS$2,IF(Shipping!$D$3:$D$88="GC",Shipping!$A$3:$A$88),0),_xlfn.XMATCH($V$167,Shipping!$U$2:$V$2))/_xlfn.IFS($U$167=Shipping!$R113,Shipping!$R$95,$U$167=Shipping!$S$92,Shipping!$S116,$U$167=Shipping!$T$92,Shipping!$T116)+IF(AS27&lt;DATE(2020,1,1),AS27,-AS27))</f>
        <v>-</v>
      </c>
      <c r="AT191" s="52" t="str" cm="1">
        <f t="array" ref="AT191">IF(OR(AT27="",AT27="NO Q",AT27="-"),"-",INDEX(Shipping!$U$3:$V$88,_xlfn.XMATCH(AT$2,IF(Shipping!$D$3:$D$88="GC",Shipping!$A$3:$A$88),0),_xlfn.XMATCH($V$167,Shipping!$U$2:$V$2))/_xlfn.IFS($U$167=Shipping!$R113,Shipping!$R$95,$U$167=Shipping!$S$92,Shipping!$S116,$U$167=Shipping!$T$92,Shipping!$T116)+IF(AT27&lt;DATE(2020,1,1),AT27,-AT27))</f>
        <v>-</v>
      </c>
      <c r="AU191" s="52" t="str" cm="1">
        <f t="array" ref="AU191">IF(OR(AU27="",AU27="NO Q",AU27="-"),"-",INDEX(Shipping!$U$3:$V$88,_xlfn.XMATCH(AU$2,IF(Shipping!$D$3:$D$88="GC",Shipping!$A$3:$A$88),0),_xlfn.XMATCH($V$167,Shipping!$U$2:$V$2))/_xlfn.IFS($U$167=Shipping!$R113,Shipping!$R$95,$U$167=Shipping!$S$92,Shipping!$S116,$U$167=Shipping!$T$92,Shipping!$T116)+IF(AU27&lt;DATE(2020,1,1),AU27,-AU27))</f>
        <v>-</v>
      </c>
      <c r="AV191" s="52" t="str" cm="1">
        <f t="array" ref="AV191">IF(OR(AV27="",AV27="NO Q",AV27="-"),"-",INDEX(Shipping!$U$3:$V$88,_xlfn.XMATCH(AV$2,IF(Shipping!$D$3:$D$88="GC",Shipping!$A$3:$A$88),0),_xlfn.XMATCH($V$167,Shipping!$U$2:$V$2))/_xlfn.IFS($U$167=Shipping!$R113,Shipping!$R$95,$U$167=Shipping!$S$92,Shipping!$S116,$U$167=Shipping!$T$92,Shipping!$T116)+IF(AV27&lt;DATE(2020,1,1),AV27,-AV27))</f>
        <v>-</v>
      </c>
      <c r="AW191" s="52" t="str" cm="1">
        <f t="array" ref="AW191">IF(OR(AW27="",AW27="NO Q",AW27="-"),"-",INDEX(Shipping!$U$3:$V$88,_xlfn.XMATCH(AW$2,IF(Shipping!$D$3:$D$88="GC",Shipping!$A$3:$A$88),0),_xlfn.XMATCH($V$167,Shipping!$U$2:$V$2))/_xlfn.IFS($U$167=Shipping!$R113,Shipping!$R$95,$U$167=Shipping!$S$92,Shipping!$S116,$U$167=Shipping!$T$92,Shipping!$T116)+IF(AW27&lt;DATE(2020,1,1),AW27,-AW27))</f>
        <v>-</v>
      </c>
      <c r="AX191" s="52" t="str" cm="1">
        <f t="array" ref="AX191">IF(OR(AX27="",AX27="NO Q",AX27="-"),"-",INDEX(Shipping!$U$3:$V$88,_xlfn.XMATCH(AX$2,IF(Shipping!$D$3:$D$88="GC",Shipping!$A$3:$A$88),0),_xlfn.XMATCH($V$167,Shipping!$U$2:$V$2))/_xlfn.IFS($U$167=Shipping!$R113,Shipping!$R$95,$U$167=Shipping!$S$92,Shipping!$S116,$U$167=Shipping!$T$92,Shipping!$T116)+IF(AX27&lt;DATE(2020,1,1),AX27,-AX27))</f>
        <v>-</v>
      </c>
      <c r="AY191" s="52" t="str" cm="1">
        <f t="array" ref="AY191">IF(OR(AY27="",AY27="NO Q",AY27="-"),"-",INDEX(Shipping!$U$3:$V$88,_xlfn.XMATCH(AY$2,IF(Shipping!$D$3:$D$88="GC",Shipping!$A$3:$A$88),0),_xlfn.XMATCH($V$167,Shipping!$U$2:$V$2))/_xlfn.IFS($U$167=Shipping!$R113,Shipping!$R$95,$U$167=Shipping!$S$92,Shipping!$S116,$U$167=Shipping!$T$92,Shipping!$T116)+IF(AY27&lt;DATE(2020,1,1),AY27,-AY27))</f>
        <v>-</v>
      </c>
      <c r="AZ191" s="52" t="str" cm="1">
        <f t="array" ref="AZ191">IF(OR(AZ27="",AZ27="NO Q",AZ27="-"),"-",INDEX(Shipping!$U$3:$V$88,_xlfn.XMATCH(AZ$2,IF(Shipping!$D$3:$D$88="GC",Shipping!$A$3:$A$88),0),_xlfn.XMATCH($V$167,Shipping!$U$2:$V$2))/_xlfn.IFS($U$167=Shipping!$R113,Shipping!$R$95,$U$167=Shipping!$S$92,Shipping!$S116,$U$167=Shipping!$T$92,Shipping!$T116)+IF(AZ27&lt;DATE(2020,1,1),AZ27,-AZ27))</f>
        <v>-</v>
      </c>
      <c r="BA191" s="52" t="str" cm="1">
        <f t="array" ref="BA191">IF(OR(BA27="",BA27="NO Q",BA27="-"),"-",INDEX(Shipping!$U$3:$V$88,_xlfn.XMATCH(BA$2,IF(Shipping!$D$3:$D$88="GC",Shipping!$A$3:$A$88),0),_xlfn.XMATCH($V$167,Shipping!$U$2:$V$2))/_xlfn.IFS($U$167=Shipping!$R113,Shipping!$R$95,$U$167=Shipping!$S$92,Shipping!$S116,$U$167=Shipping!$T$92,Shipping!$T116)+IF(BA27&lt;DATE(2020,1,1),BA27,-BA27))</f>
        <v>-</v>
      </c>
      <c r="BB191" s="52" t="str" cm="1">
        <f t="array" ref="BB191">IF(OR(BB27="",BB27="NO Q",BB27="-"),"-",INDEX(Shipping!$U$3:$V$88,_xlfn.XMATCH(BB$2,IF(Shipping!$D$3:$D$88="GC",Shipping!$A$3:$A$88),0),_xlfn.XMATCH($V$167,Shipping!$U$2:$V$2))/_xlfn.IFS($U$167=Shipping!$R113,Shipping!$R$95,$U$167=Shipping!$S$92,Shipping!$S116,$U$167=Shipping!$T$92,Shipping!$T116)+IF(BB27&lt;DATE(2020,1,1),BB27,-BB27))</f>
        <v>-</v>
      </c>
      <c r="BC191" s="52" t="str" cm="1">
        <f t="array" ref="BC191">IF(OR(BC27="",BC27="NO Q",BC27="-"),"-",INDEX(Shipping!$U$3:$V$88,_xlfn.XMATCH(BC$2,IF(Shipping!$D$3:$D$88="GC",Shipping!$A$3:$A$88),0),_xlfn.XMATCH($V$167,Shipping!$U$2:$V$2))/_xlfn.IFS($U$167=Shipping!$R113,Shipping!$R$95,$U$167=Shipping!$S$92,Shipping!$S116,$U$167=Shipping!$T$92,Shipping!$T116)+IF(BC27&lt;DATE(2020,1,1),BC27,-BC27))</f>
        <v>-</v>
      </c>
      <c r="BD191" s="52" t="str" cm="1">
        <f t="array" ref="BD191">IF(OR(BD27="",BD27="NO Q",BD27="-"),"-",INDEX(Shipping!$U$3:$V$88,_xlfn.XMATCH(BD$2,IF(Shipping!$D$3:$D$88="GC",Shipping!$A$3:$A$88),0),_xlfn.XMATCH($V$167,Shipping!$U$2:$V$2))/_xlfn.IFS($U$167=Shipping!$R113,Shipping!$R$95,$U$167=Shipping!$S$92,Shipping!$S116,$U$167=Shipping!$T$92,Shipping!$T116)+IF(BD27&lt;DATE(2020,1,1),BD27,-BD27))</f>
        <v>-</v>
      </c>
      <c r="BE191" s="52" t="str" cm="1">
        <f t="array" ref="BE191">IF(OR(BE27="",BE27="NO Q",BE27="-"),"-",INDEX(Shipping!$U$3:$V$88,_xlfn.XMATCH(BE$2,IF(Shipping!$D$3:$D$88="GC",Shipping!$A$3:$A$88),0),_xlfn.XMATCH($V$167,Shipping!$U$2:$V$2))/_xlfn.IFS($U$167=Shipping!$R113,Shipping!$R$95,$U$167=Shipping!$S$92,Shipping!$S116,$U$167=Shipping!$T$92,Shipping!$T116)+IF(BE27&lt;DATE(2020,1,1),BE27,-BE27))</f>
        <v>-</v>
      </c>
      <c r="BF191" s="52" t="str" cm="1">
        <f t="array" ref="BF191">IF(OR(BF27="",BF27="NO Q",BF27="-"),"-",INDEX(Shipping!$U$3:$V$88,_xlfn.XMATCH(BF$2,IF(Shipping!$D$3:$D$88="GC",Shipping!$A$3:$A$88),0),_xlfn.XMATCH($V$167,Shipping!$U$2:$V$2))/_xlfn.IFS($U$167=Shipping!$R113,Shipping!$R$95,$U$167=Shipping!$S$92,Shipping!$S116,$U$167=Shipping!$T$92,Shipping!$T116)+IF(BF27&lt;DATE(2020,1,1),BF27,-BF27))</f>
        <v>-</v>
      </c>
      <c r="BG191" s="52" t="str" cm="1">
        <f t="array" ref="BG191">IF(OR(BG27="",BG27="NO Q",BG27="-"),"-",INDEX(Shipping!$U$3:$V$88,_xlfn.XMATCH(BG$2,IF(Shipping!$D$3:$D$88="GC",Shipping!$A$3:$A$88),0),_xlfn.XMATCH($V$167,Shipping!$U$2:$V$2))/_xlfn.IFS($U$167=Shipping!$R113,Shipping!$R$95,$U$167=Shipping!$S$92,Shipping!$S116,$U$167=Shipping!$T$92,Shipping!$T116)+IF(BG27&lt;DATE(2020,1,1),BG27,-BG27))</f>
        <v>-</v>
      </c>
      <c r="BH191" s="52" t="str" cm="1">
        <f t="array" ref="BH191">IF(OR(BH27="",BH27="NO Q",BH27="-"),"-",INDEX(Shipping!$U$3:$V$88,_xlfn.XMATCH(BH$2,IF(Shipping!$D$3:$D$88="GC",Shipping!$A$3:$A$88),0),_xlfn.XMATCH($V$167,Shipping!$U$2:$V$2))/_xlfn.IFS($U$167=Shipping!$R113,Shipping!$R$95,$U$167=Shipping!$S$92,Shipping!$S116,$U$167=Shipping!$T$92,Shipping!$T116)+IF(BH27&lt;DATE(2020,1,1),BH27,-BH27))</f>
        <v>-</v>
      </c>
      <c r="BI191" s="52" t="str" cm="1">
        <f t="array" ref="BI191">IF(OR(BI27="",BI27="NO Q",BI27="-"),"-",INDEX(Shipping!$U$3:$V$88,_xlfn.XMATCH(BI$2,IF(Shipping!$D$3:$D$88="GC",Shipping!$A$3:$A$88),0),_xlfn.XMATCH($V$167,Shipping!$U$2:$V$2))/_xlfn.IFS($U$167=Shipping!$R113,Shipping!$R$95,$U$167=Shipping!$S$92,Shipping!$S116,$U$167=Shipping!$T$92,Shipping!$T116)+IF(BI27&lt;DATE(2020,1,1),BI27,-BI27))</f>
        <v>-</v>
      </c>
      <c r="BJ191" s="52" t="str" cm="1">
        <f t="array" ref="BJ191">IF(OR(BJ27="",BJ27="NO Q",BJ27="-"),"-",INDEX(Shipping!$U$3:$V$88,_xlfn.XMATCH(BJ$2,IF(Shipping!$D$3:$D$88="GC",Shipping!$A$3:$A$88),0),_xlfn.XMATCH($V$167,Shipping!$U$2:$V$2))/_xlfn.IFS($U$167=Shipping!$R113,Shipping!$R$95,$U$167=Shipping!$S$92,Shipping!$S116,$U$167=Shipping!$T$92,Shipping!$T116)+IF(BJ27&lt;DATE(2020,1,1),BJ27,-BJ27))</f>
        <v>-</v>
      </c>
      <c r="BK191" s="52" t="str" cm="1">
        <f t="array" ref="BK191">IF(OR(BK27="",BK27="NO Q",BK27="-"),"-",INDEX(Shipping!$U$3:$V$88,_xlfn.XMATCH(BK$2,IF(Shipping!$D$3:$D$88="GC",Shipping!$A$3:$A$88),0),_xlfn.XMATCH($V$167,Shipping!$U$2:$V$2))/_xlfn.IFS($U$167=Shipping!$R113,Shipping!$R$95,$U$167=Shipping!$S$92,Shipping!$S116,$U$167=Shipping!$T$92,Shipping!$T116)+IF(BK27&lt;DATE(2020,1,1),BK27,-BK27))</f>
        <v>-</v>
      </c>
      <c r="BL191" s="52" t="str" cm="1">
        <f t="array" ref="BL191">IF(OR(BL27="",BL27="NO Q",BL27="-"),"-",INDEX(Shipping!$U$3:$V$88,_xlfn.XMATCH(BL$2,IF(Shipping!$D$3:$D$88="GC",Shipping!$A$3:$A$88),0),_xlfn.XMATCH($V$167,Shipping!$U$2:$V$2))/_xlfn.IFS($U$167=Shipping!$R113,Shipping!$R$95,$U$167=Shipping!$S$92,Shipping!$S116,$U$167=Shipping!$T$92,Shipping!$T116)+IF(BL27&lt;DATE(2020,1,1),BL27,-BL27))</f>
        <v>-</v>
      </c>
      <c r="BM191" s="52" t="str" cm="1">
        <f t="array" ref="BM191">IF(OR(BM27="",BM27="NO Q",BM27="-"),"-",INDEX(Shipping!$U$3:$V$88,_xlfn.XMATCH(BM$2,IF(Shipping!$D$3:$D$88="GC",Shipping!$A$3:$A$88),0),_xlfn.XMATCH($V$167,Shipping!$U$2:$V$2))/_xlfn.IFS($U$167=Shipping!$R113,Shipping!$R$95,$U$167=Shipping!$S$92,Shipping!$S116,$U$167=Shipping!$T$92,Shipping!$T116)+IF(BM27&lt;DATE(2020,1,1),BM27,-BM27))</f>
        <v>-</v>
      </c>
      <c r="BN191" s="52" t="str" cm="1">
        <f t="array" ref="BN191">IF(OR(BN27="",BN27="NO Q",BN27="-"),"-",INDEX(Shipping!$U$3:$V$88,_xlfn.XMATCH(BN$2,IF(Shipping!$D$3:$D$88="GC",Shipping!$A$3:$A$88),0),_xlfn.XMATCH($V$167,Shipping!$U$2:$V$2))/_xlfn.IFS($U$167=Shipping!$R113,Shipping!$R$95,$U$167=Shipping!$S$92,Shipping!$S116,$U$167=Shipping!$T$92,Shipping!$T116)+IF(BN27&lt;DATE(2020,1,1),BN27,-BN27))</f>
        <v>-</v>
      </c>
      <c r="BO191" s="52" cm="1">
        <f t="array" ref="BO191">IF(OR(BO27="",BO27="NO Q",BO27="-"),"-",INDEX(Shipping!$U$3:$V$88,_xlfn.XMATCH(BO$2,IF(Shipping!$D$3:$D$88="GC",Shipping!$A$3:$A$88),0),_xlfn.XMATCH($V$167,Shipping!$U$2:$V$2))/_xlfn.IFS($U$167=Shipping!$R113,Shipping!$R$95,$U$167=Shipping!$S$92,Shipping!$S116,$U$167=Shipping!$T$92,Shipping!$T116)+IF(BO27&lt;DATE(2020,1,1),BO27,-BO27))</f>
        <v>8.1974543999999996E-2</v>
      </c>
      <c r="BP191" s="52" t="str" cm="1">
        <f t="array" ref="BP191">IF(OR(BP27="",BP27="NO Q",BP27="-"),"-",INDEX(Shipping!$U$3:$V$88,_xlfn.XMATCH(BP$2,IF(Shipping!$D$3:$D$88="GC",Shipping!$A$3:$A$88),0),_xlfn.XMATCH($V$167,Shipping!$U$2:$V$2))/_xlfn.IFS($U$167=Shipping!$R113,Shipping!$R$95,$U$167=Shipping!$S$92,Shipping!$S116,$U$167=Shipping!$T$92,Shipping!$T116)+IF(BP27&lt;DATE(2020,1,1),BP27,-BP27))</f>
        <v>-</v>
      </c>
      <c r="BQ191" s="52" t="str" cm="1">
        <f t="array" ref="BQ191">IF(OR(BQ27="",BQ27="NO Q",BQ27="-"),"-",INDEX(Shipping!$U$3:$V$88,_xlfn.XMATCH(BQ$2,IF(Shipping!$D$3:$D$88="GC",Shipping!$A$3:$A$88),0),_xlfn.XMATCH($V$167,Shipping!$U$2:$V$2))/_xlfn.IFS($U$167=Shipping!$R113,Shipping!$R$95,$U$167=Shipping!$S$92,Shipping!$S116,$U$167=Shipping!$T$92,Shipping!$T116)+IF(BQ27&lt;DATE(2020,1,1),BQ27,-BQ27))</f>
        <v>-</v>
      </c>
      <c r="BR191" s="52" t="str" cm="1">
        <f t="array" ref="BR191">IF(OR(BR27="",BR27="NO Q",BR27="-"),"-",INDEX(Shipping!$U$3:$V$88,_xlfn.XMATCH(BR$2,IF(Shipping!$D$3:$D$88="GC",Shipping!$A$3:$A$88),0),_xlfn.XMATCH($V$167,Shipping!$U$2:$V$2))/_xlfn.IFS($U$167=Shipping!$R113,Shipping!$R$95,$U$167=Shipping!$S$92,Shipping!$S116,$U$167=Shipping!$T$92,Shipping!$T116)+IF(BR27&lt;DATE(2020,1,1),BR27,-BR27))</f>
        <v>-</v>
      </c>
      <c r="BS191" s="52" t="str" cm="1">
        <f t="array" ref="BS191">IF(OR(BS27="",BS27="NO Q",BS27="-"),"-",INDEX(Shipping!$U$3:$V$88,_xlfn.XMATCH(BS$2,IF(Shipping!$D$3:$D$88="GC",Shipping!$A$3:$A$88),0),_xlfn.XMATCH($V$167,Shipping!$U$2:$V$2))/_xlfn.IFS($U$167=Shipping!$R113,Shipping!$R$95,$U$167=Shipping!$S$92,Shipping!$S116,$U$167=Shipping!$T$92,Shipping!$T116)+IF(BS27&lt;DATE(2020,1,1),BS27,-BS27))</f>
        <v>-</v>
      </c>
      <c r="BT191" s="52" t="str" cm="1">
        <f t="array" ref="BT191">IF(OR(BT27="",BT27="NO Q",BT27="-"),"-",INDEX(Shipping!$U$3:$V$88,_xlfn.XMATCH(BT$2,IF(Shipping!$D$3:$D$88="GC",Shipping!$A$3:$A$88),0),_xlfn.XMATCH($V$167,Shipping!$U$2:$V$2))/_xlfn.IFS($U$167=Shipping!$R113,Shipping!$R$95,$U$167=Shipping!$S$92,Shipping!$S116,$U$167=Shipping!$T$92,Shipping!$T116)+IF(BT27&lt;DATE(2020,1,1),BT27,-BT27))</f>
        <v>-</v>
      </c>
      <c r="BU191" s="52" t="str" cm="1">
        <f t="array" ref="BU191">IF(OR(BU27="",BU27="NO Q",BU27="-"),"-",INDEX(Shipping!$U$3:$V$88,_xlfn.XMATCH(BU$2,IF(Shipping!$D$3:$D$88="GC",Shipping!$A$3:$A$88),0),_xlfn.XMATCH($V$167,Shipping!$U$2:$V$2))/_xlfn.IFS($U$167=Shipping!$R113,Shipping!$R$95,$U$167=Shipping!$S$92,Shipping!$S116,$U$167=Shipping!$T$92,Shipping!$T116)+IF(BU27&lt;DATE(2020,1,1),BU27,-BU27))</f>
        <v>-</v>
      </c>
      <c r="BV191" s="52" t="str" cm="1">
        <f t="array" ref="BV191">IF(OR(BV27="",BV27="NO Q",BV27="-"),"-",INDEX(Shipping!$U$3:$V$88,_xlfn.XMATCH(BV$2,IF(Shipping!$D$3:$D$88="GC",Shipping!$A$3:$A$88),0),_xlfn.XMATCH($V$167,Shipping!$U$2:$V$2))/_xlfn.IFS($U$167=Shipping!$R113,Shipping!$R$95,$U$167=Shipping!$S$92,Shipping!$S116,$U$167=Shipping!$T$92,Shipping!$T116)+IF(BV27&lt;DATE(2020,1,1),BV27,-BV27))</f>
        <v>-</v>
      </c>
      <c r="BW191" s="52" t="str" cm="1">
        <f t="array" ref="BW191">IF(OR(BW27="",BW27="NO Q",BW27="-"),"-",INDEX(Shipping!$U$3:$V$88,_xlfn.XMATCH(BW$2,IF(Shipping!$D$3:$D$88="GC",Shipping!$A$3:$A$88),0),_xlfn.XMATCH($V$167,Shipping!$U$2:$V$2))/_xlfn.IFS($U$167=Shipping!$R113,Shipping!$R$95,$U$167=Shipping!$S$92,Shipping!$S116,$U$167=Shipping!$T$92,Shipping!$T116)+IF(BW27&lt;DATE(2020,1,1),BW27,-BW27))</f>
        <v>-</v>
      </c>
      <c r="BX191" s="52" t="str" cm="1">
        <f t="array" ref="BX191">IF(OR(BX27="",BX27="NO Q",BX27="-"),"-",INDEX(Shipping!$U$3:$V$88,_xlfn.XMATCH(BX$2,IF(Shipping!$D$3:$D$88="GC",Shipping!$A$3:$A$88),0),_xlfn.XMATCH($V$167,Shipping!$U$2:$V$2))/_xlfn.IFS($U$167=Shipping!$R113,Shipping!$R$95,$U$167=Shipping!$S$92,Shipping!$S116,$U$167=Shipping!$T$92,Shipping!$T116)+IF(BX27&lt;DATE(2020,1,1),BX27,-BX27))</f>
        <v>-</v>
      </c>
      <c r="BY191" s="52" t="str" cm="1">
        <f t="array" ref="BY191">IF(OR(BY27="",BY27="NO Q",BY27="-"),"-",INDEX(Shipping!$U$3:$V$88,_xlfn.XMATCH(BY$2,IF(Shipping!$D$3:$D$88="GC",Shipping!$A$3:$A$88),0),_xlfn.XMATCH($V$167,Shipping!$U$2:$V$2))/_xlfn.IFS($U$167=Shipping!$R113,Shipping!$R$95,$U$167=Shipping!$S$92,Shipping!$S116,$U$167=Shipping!$T$92,Shipping!$T116)+IF(BY27&lt;DATE(2020,1,1),BY27,-BY27))</f>
        <v>-</v>
      </c>
      <c r="BZ191" s="52" t="str" cm="1">
        <f t="array" ref="BZ191">IF(OR(BZ27="",BZ27="NO Q",BZ27="-"),"-",INDEX(Shipping!$U$3:$V$88,_xlfn.XMATCH(BZ$2,IF(Shipping!$D$3:$D$88="GC",Shipping!$A$3:$A$88),0),_xlfn.XMATCH($V$167,Shipping!$U$2:$V$2))/_xlfn.IFS($U$167=Shipping!$R113,Shipping!$R$95,$U$167=Shipping!$S$92,Shipping!$S116,$U$167=Shipping!$T$92,Shipping!$T116)+IF(BZ27&lt;DATE(2020,1,1),BZ27,-BZ27))</f>
        <v>-</v>
      </c>
      <c r="CA191" s="52" t="str" cm="1">
        <f t="array" ref="CA191">IF(OR(CA27="",CA27="NO Q",CA27="-"),"-",INDEX(Shipping!$U$3:$V$88,_xlfn.XMATCH(CA$2,IF(Shipping!$D$3:$D$88="GC",Shipping!$A$3:$A$88),0),_xlfn.XMATCH($V$167,Shipping!$U$2:$V$2))/_xlfn.IFS($U$167=Shipping!$R113,Shipping!$R$95,$U$167=Shipping!$S$92,Shipping!$S116,$U$167=Shipping!$T$92,Shipping!$T116)+IF(CA27&lt;DATE(2020,1,1),CA27,-CA27))</f>
        <v>-</v>
      </c>
      <c r="CB191" s="52" t="str" cm="1">
        <f t="array" ref="CB191">IF(OR(CB27="",CB27="NO Q",CB27="-"),"-",INDEX(Shipping!$U$3:$V$88,_xlfn.XMATCH(CB$2,IF(Shipping!$D$3:$D$88="GC",Shipping!$A$3:$A$88),0),_xlfn.XMATCH($V$167,Shipping!$U$2:$V$2))/_xlfn.IFS($U$167=Shipping!$R113,Shipping!$R$95,$U$167=Shipping!$S$92,Shipping!$S116,$U$167=Shipping!$T$92,Shipping!$T116)+IF(CB27&lt;DATE(2020,1,1),CB27,-CB27))</f>
        <v>-</v>
      </c>
      <c r="CC191" s="52" t="str" cm="1">
        <f t="array" ref="CC191">IF(OR(CC27="",CC27="NO Q",CC27="-"),"-",INDEX(Shipping!$U$3:$V$88,_xlfn.XMATCH(CC$2,IF(Shipping!$D$3:$D$88="GC",Shipping!$A$3:$A$88),0),_xlfn.XMATCH($V$167,Shipping!$U$2:$V$2))/_xlfn.IFS($U$167=Shipping!$R113,Shipping!$R$95,$U$167=Shipping!$S$92,Shipping!$S116,$U$167=Shipping!$T$92,Shipping!$T116)+IF(CC27&lt;DATE(2020,1,1),CC27,-CC27))</f>
        <v>-</v>
      </c>
      <c r="CD191" s="52" t="str" cm="1">
        <f t="array" ref="CD191">IF(OR(CD27="",CD27="NO Q",CD27="-"),"-",INDEX(Shipping!$U$3:$V$88,_xlfn.XMATCH(CD$2,IF(Shipping!$D$3:$D$88="GC",Shipping!$A$3:$A$88),0),_xlfn.XMATCH($V$167,Shipping!$U$2:$V$2))/_xlfn.IFS($U$167=Shipping!$R113,Shipping!$R$95,$U$167=Shipping!$S$92,Shipping!$S116,$U$167=Shipping!$T$92,Shipping!$T116)+IF(CD27&lt;DATE(2020,1,1),CD27,-CD27))</f>
        <v>-</v>
      </c>
      <c r="CE191" s="52" t="str" cm="1">
        <f t="array" ref="CE191">IF(OR(CE27="",CE27="NO Q",CE27="-"),"-",INDEX(Shipping!$U$3:$V$88,_xlfn.XMATCH(CE$2,IF(Shipping!$D$3:$D$88="GC",Shipping!$A$3:$A$88),0),_xlfn.XMATCH($V$167,Shipping!$U$2:$V$2))/_xlfn.IFS($U$167=Shipping!$R113,Shipping!$R$95,$U$167=Shipping!$S$92,Shipping!$S116,$U$167=Shipping!$T$92,Shipping!$T116)+IF(CE27&lt;DATE(2020,1,1),CE27,-CE27))</f>
        <v>-</v>
      </c>
      <c r="CF191" s="52" t="str" cm="1">
        <f t="array" ref="CF191">IF(OR(CF27="",CF27="NO Q",CF27="-"),"-",INDEX(Shipping!$U$3:$V$88,_xlfn.XMATCH(CF$2,IF(Shipping!$D$3:$D$88="GC",Shipping!$A$3:$A$88),0),_xlfn.XMATCH($V$167,Shipping!$U$2:$V$2))/_xlfn.IFS($U$167=Shipping!$R113,Shipping!$R$95,$U$167=Shipping!$S$92,Shipping!$S116,$U$167=Shipping!$T$92,Shipping!$T116)+IF(CF27&lt;DATE(2020,1,1),CF27,-CF27))</f>
        <v>-</v>
      </c>
      <c r="CG191" s="52" t="str" cm="1">
        <f t="array" ref="CG191">IF(OR(CG27="",CG27="NO Q",CG27="-"),"-",INDEX(Shipping!$U$3:$V$88,_xlfn.XMATCH(CG$2,IF(Shipping!$D$3:$D$88="GC",Shipping!$A$3:$A$88),0),_xlfn.XMATCH($V$167,Shipping!$U$2:$V$2))/_xlfn.IFS($U$167=Shipping!$R113,Shipping!$R$95,$U$167=Shipping!$S$92,Shipping!$S116,$U$167=Shipping!$T$92,Shipping!$T116)+IF(CG27&lt;DATE(2020,1,1),CG27,-CG27))</f>
        <v>-</v>
      </c>
      <c r="CH191" s="52" t="str" cm="1">
        <f t="array" ref="CH191">IF(OR(CH27="",CH27="NO Q",CH27="-"),"-",INDEX(Shipping!$U$3:$V$88,_xlfn.XMATCH(CH$2,IF(Shipping!$D$3:$D$88="GC",Shipping!$A$3:$A$88),0),_xlfn.XMATCH($V$167,Shipping!$U$2:$V$2))/_xlfn.IFS($U$167=Shipping!$R113,Shipping!$R$95,$U$167=Shipping!$S$92,Shipping!$S116,$U$167=Shipping!$T$92,Shipping!$T116)+IF(CH27&lt;DATE(2020,1,1),CH27,-CH27))</f>
        <v>-</v>
      </c>
      <c r="CI191" s="52" t="str" cm="1">
        <f t="array" ref="CI191">IF(OR(CI27="",CI27="NO Q",CI27="-"),"-",INDEX(Shipping!$U$3:$V$88,_xlfn.XMATCH(CI$2,IF(Shipping!$D$3:$D$88="GC",Shipping!$A$3:$A$88),0),_xlfn.XMATCH($V$167,Shipping!$U$2:$V$2))/_xlfn.IFS($U$167=Shipping!$R113,Shipping!$R$95,$U$167=Shipping!$S$92,Shipping!$S116,$U$167=Shipping!$T$92,Shipping!$T116)+IF(CI27&lt;DATE(2020,1,1),CI27,-CI27))</f>
        <v>-</v>
      </c>
      <c r="CJ191" s="52" t="str" cm="1">
        <f t="array" ref="CJ191">IF(OR(CJ27="",CJ27="NO Q",CJ27="-"),"-",INDEX(Shipping!$U$3:$V$88,_xlfn.XMATCH(CJ$2,IF(Shipping!$D$3:$D$88="GC",Shipping!$A$3:$A$88),0),_xlfn.XMATCH($V$167,Shipping!$U$2:$V$2))/_xlfn.IFS($U$167=Shipping!$R113,Shipping!$R$95,$U$167=Shipping!$S$92,Shipping!$S116,$U$167=Shipping!$T$92,Shipping!$T116)+IF(CJ27&lt;DATE(2020,1,1),CJ27,-CJ27))</f>
        <v>-</v>
      </c>
      <c r="CK191" s="52" t="str" cm="1">
        <f t="array" ref="CK191">IF(OR(CK27="",CK27="NO Q",CK27="-"),"-",INDEX(Shipping!$U$3:$V$88,_xlfn.XMATCH(CK$2,IF(Shipping!$D$3:$D$88="GC",Shipping!$A$3:$A$88),0),_xlfn.XMATCH($V$167,Shipping!$U$2:$V$2))/_xlfn.IFS($U$167=Shipping!$R113,Shipping!$R$95,$U$167=Shipping!$S$92,Shipping!$S116,$U$167=Shipping!$T$92,Shipping!$T116)+IF(CK27&lt;DATE(2020,1,1),CK27,-CK27))</f>
        <v>-</v>
      </c>
      <c r="CL191" s="52" t="str" cm="1">
        <f t="array" ref="CL191">IF(OR(CL27="",CL27="NO Q",CL27="-"),"-",INDEX(Shipping!$U$3:$V$88,_xlfn.XMATCH(CL$2,IF(Shipping!$D$3:$D$88="GC",Shipping!$A$3:$A$88),0),_xlfn.XMATCH($V$167,Shipping!$U$2:$V$2))/_xlfn.IFS($U$167=Shipping!$R113,Shipping!$R$95,$U$167=Shipping!$S$92,Shipping!$S116,$U$167=Shipping!$T$92,Shipping!$T116)+IF(CL27&lt;DATE(2020,1,1),CL27,-CL27))</f>
        <v>-</v>
      </c>
      <c r="CM191" s="52" t="str" cm="1">
        <f t="array" ref="CM191">IF(OR(CM27="",CM27="NO Q",CM27="-"),"-",INDEX(Shipping!$U$3:$V$88,_xlfn.XMATCH(CM$2,IF(Shipping!$D$3:$D$88="GC",Shipping!$A$3:$A$88),0),_xlfn.XMATCH($V$167,Shipping!$U$2:$V$2))/_xlfn.IFS($U$167=Shipping!$R113,Shipping!$R$95,$U$167=Shipping!$S$92,Shipping!$S116,$U$167=Shipping!$T$92,Shipping!$T116)+IF(CM27&lt;DATE(2020,1,1),CM27,-CM27))</f>
        <v>-</v>
      </c>
    </row>
    <row r="192" spans="2:91">
      <c r="B192" s="47" t="s">
        <v>298</v>
      </c>
      <c r="C192" s="1" t="str" cm="1">
        <f t="array" ref="C192">INDEX(W$2:CM$2,1,_xlfn.XMATCH(D192,$W192:$CM192))</f>
        <v>FLAIR PLASTICS</v>
      </c>
      <c r="D192" s="81">
        <f t="shared" si="139"/>
        <v>3.750126855672494</v>
      </c>
      <c r="W192" s="52" t="str" cm="1">
        <f t="array" ref="W192">IF(OR(W28="",W28="NO Q",W28="-"),"-",INDEX(Shipping!$U$3:$V$88,_xlfn.XMATCH(W$2,IF(Shipping!$D$3:$D$88="GC",Shipping!$A$3:$A$88),0),_xlfn.XMATCH($V$167,Shipping!$U$2:$V$2))/_xlfn.IFS($U$167=Shipping!$R114,Shipping!$R$95,$U$167=Shipping!$S$92,Shipping!$S117,$U$167=Shipping!$T$92,Shipping!$T117)+IF(W28&lt;DATE(2020,1,1),W28,-W28))</f>
        <v>-</v>
      </c>
      <c r="X192" s="52" t="str" cm="1">
        <f t="array" ref="X192">IF(OR(X28="",X28="NO Q",X28="-"),"-",INDEX(Shipping!$U$3:$V$88,_xlfn.XMATCH(X$2,IF(Shipping!$D$3:$D$88="GC",Shipping!$A$3:$A$88),0),_xlfn.XMATCH($V$167,Shipping!$U$2:$V$2))/_xlfn.IFS($U$167=Shipping!$R114,Shipping!$R$95,$U$167=Shipping!$S$92,Shipping!$S117,$U$167=Shipping!$T$92,Shipping!$T117)+IF(X28&lt;DATE(2020,1,1),X28,-X28))</f>
        <v>-</v>
      </c>
      <c r="Y192" s="52" t="str" cm="1">
        <f t="array" ref="Y192">IF(OR(Y28="",Y28="NO Q",Y28="-"),"-",INDEX(Shipping!$U$3:$V$88,_xlfn.XMATCH(Y$2,IF(Shipping!$D$3:$D$88="GC",Shipping!$A$3:$A$88),0),_xlfn.XMATCH($V$167,Shipping!$U$2:$V$2))/_xlfn.IFS($U$167=Shipping!$R114,Shipping!$R$95,$U$167=Shipping!$S$92,Shipping!$S117,$U$167=Shipping!$T$92,Shipping!$T117)+IF(Y28&lt;DATE(2020,1,1),Y28,-Y28))</f>
        <v>-</v>
      </c>
      <c r="Z192" s="52" t="str" cm="1">
        <f t="array" ref="Z192">IF(OR(Z28="",Z28="NO Q",Z28="-"),"-",INDEX(Shipping!$U$3:$V$88,_xlfn.XMATCH(Z$2,IF(Shipping!$D$3:$D$88="GC",Shipping!$A$3:$A$88),0),_xlfn.XMATCH($V$167,Shipping!$U$2:$V$2))/_xlfn.IFS($U$167=Shipping!$R114,Shipping!$R$95,$U$167=Shipping!$S$92,Shipping!$S117,$U$167=Shipping!$T$92,Shipping!$T117)+IF(Z28&lt;DATE(2020,1,1),Z28,-Z28))</f>
        <v>-</v>
      </c>
      <c r="AA192" s="52" t="str" cm="1">
        <f t="array" ref="AA192">IF(OR(AA28="",AA28="NO Q",AA28="-"),"-",INDEX(Shipping!$U$3:$V$88,_xlfn.XMATCH(AA$2,IF(Shipping!$D$3:$D$88="GC",Shipping!$A$3:$A$88),0),_xlfn.XMATCH($V$167,Shipping!$U$2:$V$2))/_xlfn.IFS($U$167=Shipping!$R114,Shipping!$R$95,$U$167=Shipping!$S$92,Shipping!$S117,$U$167=Shipping!$T$92,Shipping!$T117)+IF(AA28&lt;DATE(2020,1,1),AA28,-AA28))</f>
        <v>-</v>
      </c>
      <c r="AB192" s="52" t="str" cm="1">
        <f t="array" ref="AB192">IF(OR(AB28="",AB28="NO Q",AB28="-"),"-",INDEX(Shipping!$U$3:$V$88,_xlfn.XMATCH(AB$2,IF(Shipping!$D$3:$D$88="GC",Shipping!$A$3:$A$88),0),_xlfn.XMATCH($V$167,Shipping!$U$2:$V$2))/_xlfn.IFS($U$167=Shipping!$R114,Shipping!$R$95,$U$167=Shipping!$S$92,Shipping!$S117,$U$167=Shipping!$T$92,Shipping!$T117)+IF(AB28&lt;DATE(2020,1,1),AB28,-AB28))</f>
        <v>-</v>
      </c>
      <c r="AC192" s="52" t="str" cm="1">
        <f t="array" ref="AC192">IF(OR(AC28="",AC28="NO Q",AC28="-"),"-",INDEX(Shipping!$U$3:$V$88,_xlfn.XMATCH(AC$2,IF(Shipping!$D$3:$D$88="GC",Shipping!$A$3:$A$88),0),_xlfn.XMATCH($V$167,Shipping!$U$2:$V$2))/_xlfn.IFS($U$167=Shipping!$R114,Shipping!$R$95,$U$167=Shipping!$S$92,Shipping!$S117,$U$167=Shipping!$T$92,Shipping!$T117)+IF(AC28&lt;DATE(2020,1,1),AC28,-AC28))</f>
        <v>-</v>
      </c>
      <c r="AD192" s="52" t="str" cm="1">
        <f t="array" ref="AD192">IF(OR(AD28="",AD28="NO Q",AD28="-"),"-",INDEX(Shipping!$U$3:$V$88,_xlfn.XMATCH(AD$2,IF(Shipping!$D$3:$D$88="GC",Shipping!$A$3:$A$88),0),_xlfn.XMATCH($V$167,Shipping!$U$2:$V$2))/_xlfn.IFS($U$167=Shipping!$R114,Shipping!$R$95,$U$167=Shipping!$S$92,Shipping!$S117,$U$167=Shipping!$T$92,Shipping!$T117)+IF(AD28&lt;DATE(2020,1,1),AD28,-AD28))</f>
        <v>-</v>
      </c>
      <c r="AE192" s="52" t="str" cm="1">
        <f t="array" ref="AE192">IF(OR(AE28="",AE28="NO Q",AE28="-"),"-",INDEX(Shipping!$U$3:$V$88,_xlfn.XMATCH(AE$2,IF(Shipping!$D$3:$D$88="GC",Shipping!$A$3:$A$88),0),_xlfn.XMATCH($V$167,Shipping!$U$2:$V$2))/_xlfn.IFS($U$167=Shipping!$R114,Shipping!$R$95,$U$167=Shipping!$S$92,Shipping!$S117,$U$167=Shipping!$T$92,Shipping!$T117)+IF(AE28&lt;DATE(2020,1,1),AE28,-AE28))</f>
        <v>-</v>
      </c>
      <c r="AF192" s="52" cm="1">
        <f t="array" ref="AF192">IF(OR(AF28="",AF28="NO Q",AF28="-"),"-",INDEX(Shipping!$U$3:$V$88,_xlfn.XMATCH(AF$2,IF(Shipping!$D$3:$D$88="GC",Shipping!$A$3:$A$88),0),_xlfn.XMATCH($V$167,Shipping!$U$2:$V$2))/_xlfn.IFS($U$167=Shipping!$R114,Shipping!$R$95,$U$167=Shipping!$S$92,Shipping!$S117,$U$167=Shipping!$T$92,Shipping!$T117)+IF(AF28&lt;DATE(2020,1,1),AF28,-AF28))</f>
        <v>-44032.886968085106</v>
      </c>
      <c r="AG192" s="52" cm="1">
        <f t="array" ref="AG192">IF(OR(AG28="",AG28="NO Q",AG28="-"),"-",INDEX(Shipping!$U$3:$V$88,_xlfn.XMATCH(AG$2,IF(Shipping!$D$3:$D$88="GC",Shipping!$A$3:$A$88),0),_xlfn.XMATCH($V$167,Shipping!$U$2:$V$2))/_xlfn.IFS($U$167=Shipping!$R114,Shipping!$R$95,$U$167=Shipping!$S$92,Shipping!$S117,$U$167=Shipping!$T$92,Shipping!$T117)+IF(AG28&lt;DATE(2020,1,1),AG28,-AG28))</f>
        <v>-44032.886968085106</v>
      </c>
      <c r="AH192" s="52" t="str" cm="1">
        <f t="array" ref="AH192">IF(OR(AH28="",AH28="NO Q",AH28="-"),"-",INDEX(Shipping!$U$3:$V$88,_xlfn.XMATCH(AH$2,IF(Shipping!$D$3:$D$88="GC",Shipping!$A$3:$A$88),0),_xlfn.XMATCH($V$167,Shipping!$U$2:$V$2))/_xlfn.IFS($U$167=Shipping!$R114,Shipping!$R$95,$U$167=Shipping!$S$92,Shipping!$S117,$U$167=Shipping!$T$92,Shipping!$T117)+IF(AH28&lt;DATE(2020,1,1),AH28,-AH28))</f>
        <v>-</v>
      </c>
      <c r="AI192" s="52" t="str" cm="1">
        <f t="array" ref="AI192">IF(OR(AI28="",AI28="NO Q",AI28="-"),"-",INDEX(Shipping!$U$3:$V$88,_xlfn.XMATCH(AI$2,IF(Shipping!$D$3:$D$88="GC",Shipping!$A$3:$A$88),0),_xlfn.XMATCH($V$167,Shipping!$U$2:$V$2))/_xlfn.IFS($U$167=Shipping!$R114,Shipping!$R$95,$U$167=Shipping!$S$92,Shipping!$S117,$U$167=Shipping!$T$92,Shipping!$T117)+IF(AI28&lt;DATE(2020,1,1),AI28,-AI28))</f>
        <v>-</v>
      </c>
      <c r="AJ192" s="52" t="str" cm="1">
        <f t="array" ref="AJ192">IF(OR(AJ28="",AJ28="NO Q",AJ28="-"),"-",INDEX(Shipping!$U$3:$V$88,_xlfn.XMATCH(AJ$2,IF(Shipping!$D$3:$D$88="GC",Shipping!$A$3:$A$88),0),_xlfn.XMATCH($V$167,Shipping!$U$2:$V$2))/_xlfn.IFS($U$167=Shipping!$R114,Shipping!$R$95,$U$167=Shipping!$S$92,Shipping!$S117,$U$167=Shipping!$T$92,Shipping!$T117)+IF(AJ28&lt;DATE(2020,1,1),AJ28,-AJ28))</f>
        <v>-</v>
      </c>
      <c r="AK192" s="52" t="str" cm="1">
        <f t="array" ref="AK192">IF(OR(AK28="",AK28="NO Q",AK28="-"),"-",INDEX(Shipping!$U$3:$V$88,_xlfn.XMATCH(AK$2,IF(Shipping!$D$3:$D$88="GC",Shipping!$A$3:$A$88),0),_xlfn.XMATCH($V$167,Shipping!$U$2:$V$2))/_xlfn.IFS($U$167=Shipping!$R114,Shipping!$R$95,$U$167=Shipping!$S$92,Shipping!$S117,$U$167=Shipping!$T$92,Shipping!$T117)+IF(AK28&lt;DATE(2020,1,1),AK28,-AK28))</f>
        <v>-</v>
      </c>
      <c r="AL192" s="52" t="str" cm="1">
        <f t="array" ref="AL192">IF(OR(AL28="",AL28="NO Q",AL28="-"),"-",INDEX(Shipping!$U$3:$V$88,_xlfn.XMATCH(AL$2,IF(Shipping!$D$3:$D$88="GC",Shipping!$A$3:$A$88),0),_xlfn.XMATCH($V$167,Shipping!$U$2:$V$2))/_xlfn.IFS($U$167=Shipping!$R114,Shipping!$R$95,$U$167=Shipping!$S$92,Shipping!$S117,$U$167=Shipping!$T$92,Shipping!$T117)+IF(AL28&lt;DATE(2020,1,1),AL28,-AL28))</f>
        <v>-</v>
      </c>
      <c r="AM192" s="52" cm="1">
        <f t="array" ref="AM192">IF(OR(AM28="",AM28="NO Q",AM28="-"),"-",INDEX(Shipping!$U$3:$V$88,_xlfn.XMATCH(AM$2,IF(Shipping!$D$3:$D$88="GC",Shipping!$A$3:$A$88),0),_xlfn.XMATCH($V$167,Shipping!$U$2:$V$2))/_xlfn.IFS($U$167=Shipping!$R114,Shipping!$R$95,$U$167=Shipping!$S$92,Shipping!$S117,$U$167=Shipping!$T$92,Shipping!$T117)+IF(AM28&lt;DATE(2020,1,1),AM28,-AM28))</f>
        <v>3.750126855672494</v>
      </c>
      <c r="AN192" s="52" t="str" cm="1">
        <f t="array" ref="AN192">IF(OR(AN28="",AN28="NO Q",AN28="-"),"-",INDEX(Shipping!$U$3:$V$88,_xlfn.XMATCH(AN$2,IF(Shipping!$D$3:$D$88="GC",Shipping!$A$3:$A$88),0),_xlfn.XMATCH($V$167,Shipping!$U$2:$V$2))/_xlfn.IFS($U$167=Shipping!$R114,Shipping!$R$95,$U$167=Shipping!$S$92,Shipping!$S117,$U$167=Shipping!$T$92,Shipping!$T117)+IF(AN28&lt;DATE(2020,1,1),AN28,-AN28))</f>
        <v>-</v>
      </c>
      <c r="AO192" s="52" t="str" cm="1">
        <f t="array" ref="AO192">IF(OR(AO28="",AO28="NO Q",AO28="-"),"-",INDEX(Shipping!$U$3:$V$88,_xlfn.XMATCH(AO$2,IF(Shipping!$D$3:$D$88="GC",Shipping!$A$3:$A$88),0),_xlfn.XMATCH($V$167,Shipping!$U$2:$V$2))/_xlfn.IFS($U$167=Shipping!$R114,Shipping!$R$95,$U$167=Shipping!$S$92,Shipping!$S117,$U$167=Shipping!$T$92,Shipping!$T117)+IF(AO28&lt;DATE(2020,1,1),AO28,-AO28))</f>
        <v>-</v>
      </c>
      <c r="AP192" s="52" cm="1">
        <f t="array" ref="AP192">IF(OR(AP28="",AP28="NO Q",AP28="-"),"-",INDEX(Shipping!$U$3:$V$88,_xlfn.XMATCH(AP$2,IF(Shipping!$D$3:$D$88="GC",Shipping!$A$3:$A$88),0),_xlfn.XMATCH($V$167,Shipping!$U$2:$V$2))/_xlfn.IFS($U$167=Shipping!$R114,Shipping!$R$95,$U$167=Shipping!$S$92,Shipping!$S117,$U$167=Shipping!$T$92,Shipping!$T117)+IF(AP28&lt;DATE(2020,1,1),AP28,-AP28))</f>
        <v>-44032.886968085106</v>
      </c>
      <c r="AQ192" s="52" t="str" cm="1">
        <f t="array" ref="AQ192">IF(OR(AQ28="",AQ28="NO Q",AQ28="-"),"-",INDEX(Shipping!$U$3:$V$88,_xlfn.XMATCH(AQ$2,IF(Shipping!$D$3:$D$88="GC",Shipping!$A$3:$A$88),0),_xlfn.XMATCH($V$167,Shipping!$U$2:$V$2))/_xlfn.IFS($U$167=Shipping!$R114,Shipping!$R$95,$U$167=Shipping!$S$92,Shipping!$S117,$U$167=Shipping!$T$92,Shipping!$T117)+IF(AQ28&lt;DATE(2020,1,1),AQ28,-AQ28))</f>
        <v>-</v>
      </c>
      <c r="AR192" s="52" t="str" cm="1">
        <f t="array" ref="AR192">IF(OR(AR28="",AR28="NO Q",AR28="-"),"-",INDEX(Shipping!$U$3:$V$88,_xlfn.XMATCH(AR$2,IF(Shipping!$D$3:$D$88="GC",Shipping!$A$3:$A$88),0),_xlfn.XMATCH($V$167,Shipping!$U$2:$V$2))/_xlfn.IFS($U$167=Shipping!$R114,Shipping!$R$95,$U$167=Shipping!$S$92,Shipping!$S117,$U$167=Shipping!$T$92,Shipping!$T117)+IF(AR28&lt;DATE(2020,1,1),AR28,-AR28))</f>
        <v>-</v>
      </c>
      <c r="AS192" s="52" t="str" cm="1">
        <f t="array" ref="AS192">IF(OR(AS28="",AS28="NO Q",AS28="-"),"-",INDEX(Shipping!$U$3:$V$88,_xlfn.XMATCH(AS$2,IF(Shipping!$D$3:$D$88="GC",Shipping!$A$3:$A$88),0),_xlfn.XMATCH($V$167,Shipping!$U$2:$V$2))/_xlfn.IFS($U$167=Shipping!$R114,Shipping!$R$95,$U$167=Shipping!$S$92,Shipping!$S117,$U$167=Shipping!$T$92,Shipping!$T117)+IF(AS28&lt;DATE(2020,1,1),AS28,-AS28))</f>
        <v>-</v>
      </c>
      <c r="AT192" s="52" t="str" cm="1">
        <f t="array" ref="AT192">IF(OR(AT28="",AT28="NO Q",AT28="-"),"-",INDEX(Shipping!$U$3:$V$88,_xlfn.XMATCH(AT$2,IF(Shipping!$D$3:$D$88="GC",Shipping!$A$3:$A$88),0),_xlfn.XMATCH($V$167,Shipping!$U$2:$V$2))/_xlfn.IFS($U$167=Shipping!$R114,Shipping!$R$95,$U$167=Shipping!$S$92,Shipping!$S117,$U$167=Shipping!$T$92,Shipping!$T117)+IF(AT28&lt;DATE(2020,1,1),AT28,-AT28))</f>
        <v>-</v>
      </c>
      <c r="AU192" s="52" t="str" cm="1">
        <f t="array" ref="AU192">IF(OR(AU28="",AU28="NO Q",AU28="-"),"-",INDEX(Shipping!$U$3:$V$88,_xlfn.XMATCH(AU$2,IF(Shipping!$D$3:$D$88="GC",Shipping!$A$3:$A$88),0),_xlfn.XMATCH($V$167,Shipping!$U$2:$V$2))/_xlfn.IFS($U$167=Shipping!$R114,Shipping!$R$95,$U$167=Shipping!$S$92,Shipping!$S117,$U$167=Shipping!$T$92,Shipping!$T117)+IF(AU28&lt;DATE(2020,1,1),AU28,-AU28))</f>
        <v>-</v>
      </c>
      <c r="AV192" s="52" t="str" cm="1">
        <f t="array" ref="AV192">IF(OR(AV28="",AV28="NO Q",AV28="-"),"-",INDEX(Shipping!$U$3:$V$88,_xlfn.XMATCH(AV$2,IF(Shipping!$D$3:$D$88="GC",Shipping!$A$3:$A$88),0),_xlfn.XMATCH($V$167,Shipping!$U$2:$V$2))/_xlfn.IFS($U$167=Shipping!$R114,Shipping!$R$95,$U$167=Shipping!$S$92,Shipping!$S117,$U$167=Shipping!$T$92,Shipping!$T117)+IF(AV28&lt;DATE(2020,1,1),AV28,-AV28))</f>
        <v>-</v>
      </c>
      <c r="AW192" s="52" t="str" cm="1">
        <f t="array" ref="AW192">IF(OR(AW28="",AW28="NO Q",AW28="-"),"-",INDEX(Shipping!$U$3:$V$88,_xlfn.XMATCH(AW$2,IF(Shipping!$D$3:$D$88="GC",Shipping!$A$3:$A$88),0),_xlfn.XMATCH($V$167,Shipping!$U$2:$V$2))/_xlfn.IFS($U$167=Shipping!$R114,Shipping!$R$95,$U$167=Shipping!$S$92,Shipping!$S117,$U$167=Shipping!$T$92,Shipping!$T117)+IF(AW28&lt;DATE(2020,1,1),AW28,-AW28))</f>
        <v>-</v>
      </c>
      <c r="AX192" s="52" t="str" cm="1">
        <f t="array" ref="AX192">IF(OR(AX28="",AX28="NO Q",AX28="-"),"-",INDEX(Shipping!$U$3:$V$88,_xlfn.XMATCH(AX$2,IF(Shipping!$D$3:$D$88="GC",Shipping!$A$3:$A$88),0),_xlfn.XMATCH($V$167,Shipping!$U$2:$V$2))/_xlfn.IFS($U$167=Shipping!$R114,Shipping!$R$95,$U$167=Shipping!$S$92,Shipping!$S117,$U$167=Shipping!$T$92,Shipping!$T117)+IF(AX28&lt;DATE(2020,1,1),AX28,-AX28))</f>
        <v>-</v>
      </c>
      <c r="AY192" s="52" t="str" cm="1">
        <f t="array" ref="AY192">IF(OR(AY28="",AY28="NO Q",AY28="-"),"-",INDEX(Shipping!$U$3:$V$88,_xlfn.XMATCH(AY$2,IF(Shipping!$D$3:$D$88="GC",Shipping!$A$3:$A$88),0),_xlfn.XMATCH($V$167,Shipping!$U$2:$V$2))/_xlfn.IFS($U$167=Shipping!$R114,Shipping!$R$95,$U$167=Shipping!$S$92,Shipping!$S117,$U$167=Shipping!$T$92,Shipping!$T117)+IF(AY28&lt;DATE(2020,1,1),AY28,-AY28))</f>
        <v>-</v>
      </c>
      <c r="AZ192" s="52" t="str" cm="1">
        <f t="array" ref="AZ192">IF(OR(AZ28="",AZ28="NO Q",AZ28="-"),"-",INDEX(Shipping!$U$3:$V$88,_xlfn.XMATCH(AZ$2,IF(Shipping!$D$3:$D$88="GC",Shipping!$A$3:$A$88),0),_xlfn.XMATCH($V$167,Shipping!$U$2:$V$2))/_xlfn.IFS($U$167=Shipping!$R114,Shipping!$R$95,$U$167=Shipping!$S$92,Shipping!$S117,$U$167=Shipping!$T$92,Shipping!$T117)+IF(AZ28&lt;DATE(2020,1,1),AZ28,-AZ28))</f>
        <v>-</v>
      </c>
      <c r="BA192" s="52" t="str" cm="1">
        <f t="array" ref="BA192">IF(OR(BA28="",BA28="NO Q",BA28="-"),"-",INDEX(Shipping!$U$3:$V$88,_xlfn.XMATCH(BA$2,IF(Shipping!$D$3:$D$88="GC",Shipping!$A$3:$A$88),0),_xlfn.XMATCH($V$167,Shipping!$U$2:$V$2))/_xlfn.IFS($U$167=Shipping!$R114,Shipping!$R$95,$U$167=Shipping!$S$92,Shipping!$S117,$U$167=Shipping!$T$92,Shipping!$T117)+IF(BA28&lt;DATE(2020,1,1),BA28,-BA28))</f>
        <v>-</v>
      </c>
      <c r="BB192" s="52" t="str" cm="1">
        <f t="array" ref="BB192">IF(OR(BB28="",BB28="NO Q",BB28="-"),"-",INDEX(Shipping!$U$3:$V$88,_xlfn.XMATCH(BB$2,IF(Shipping!$D$3:$D$88="GC",Shipping!$A$3:$A$88),0),_xlfn.XMATCH($V$167,Shipping!$U$2:$V$2))/_xlfn.IFS($U$167=Shipping!$R114,Shipping!$R$95,$U$167=Shipping!$S$92,Shipping!$S117,$U$167=Shipping!$T$92,Shipping!$T117)+IF(BB28&lt;DATE(2020,1,1),BB28,-BB28))</f>
        <v>-</v>
      </c>
      <c r="BC192" s="52" t="str" cm="1">
        <f t="array" ref="BC192">IF(OR(BC28="",BC28="NO Q",BC28="-"),"-",INDEX(Shipping!$U$3:$V$88,_xlfn.XMATCH(BC$2,IF(Shipping!$D$3:$D$88="GC",Shipping!$A$3:$A$88),0),_xlfn.XMATCH($V$167,Shipping!$U$2:$V$2))/_xlfn.IFS($U$167=Shipping!$R114,Shipping!$R$95,$U$167=Shipping!$S$92,Shipping!$S117,$U$167=Shipping!$T$92,Shipping!$T117)+IF(BC28&lt;DATE(2020,1,1),BC28,-BC28))</f>
        <v>-</v>
      </c>
      <c r="BD192" s="52" t="str" cm="1">
        <f t="array" ref="BD192">IF(OR(BD28="",BD28="NO Q",BD28="-"),"-",INDEX(Shipping!$U$3:$V$88,_xlfn.XMATCH(BD$2,IF(Shipping!$D$3:$D$88="GC",Shipping!$A$3:$A$88),0),_xlfn.XMATCH($V$167,Shipping!$U$2:$V$2))/_xlfn.IFS($U$167=Shipping!$R114,Shipping!$R$95,$U$167=Shipping!$S$92,Shipping!$S117,$U$167=Shipping!$T$92,Shipping!$T117)+IF(BD28&lt;DATE(2020,1,1),BD28,-BD28))</f>
        <v>-</v>
      </c>
      <c r="BE192" s="52" t="str" cm="1">
        <f t="array" ref="BE192">IF(OR(BE28="",BE28="NO Q",BE28="-"),"-",INDEX(Shipping!$U$3:$V$88,_xlfn.XMATCH(BE$2,IF(Shipping!$D$3:$D$88="GC",Shipping!$A$3:$A$88),0),_xlfn.XMATCH($V$167,Shipping!$U$2:$V$2))/_xlfn.IFS($U$167=Shipping!$R114,Shipping!$R$95,$U$167=Shipping!$S$92,Shipping!$S117,$U$167=Shipping!$T$92,Shipping!$T117)+IF(BE28&lt;DATE(2020,1,1),BE28,-BE28))</f>
        <v>-</v>
      </c>
      <c r="BF192" s="52" t="str" cm="1">
        <f t="array" ref="BF192">IF(OR(BF28="",BF28="NO Q",BF28="-"),"-",INDEX(Shipping!$U$3:$V$88,_xlfn.XMATCH(BF$2,IF(Shipping!$D$3:$D$88="GC",Shipping!$A$3:$A$88),0),_xlfn.XMATCH($V$167,Shipping!$U$2:$V$2))/_xlfn.IFS($U$167=Shipping!$R114,Shipping!$R$95,$U$167=Shipping!$S$92,Shipping!$S117,$U$167=Shipping!$T$92,Shipping!$T117)+IF(BF28&lt;DATE(2020,1,1),BF28,-BF28))</f>
        <v>-</v>
      </c>
      <c r="BG192" s="52" t="str" cm="1">
        <f t="array" ref="BG192">IF(OR(BG28="",BG28="NO Q",BG28="-"),"-",INDEX(Shipping!$U$3:$V$88,_xlfn.XMATCH(BG$2,IF(Shipping!$D$3:$D$88="GC",Shipping!$A$3:$A$88),0),_xlfn.XMATCH($V$167,Shipping!$U$2:$V$2))/_xlfn.IFS($U$167=Shipping!$R114,Shipping!$R$95,$U$167=Shipping!$S$92,Shipping!$S117,$U$167=Shipping!$T$92,Shipping!$T117)+IF(BG28&lt;DATE(2020,1,1),BG28,-BG28))</f>
        <v>-</v>
      </c>
      <c r="BH192" s="52" t="str" cm="1">
        <f t="array" ref="BH192">IF(OR(BH28="",BH28="NO Q",BH28="-"),"-",INDEX(Shipping!$U$3:$V$88,_xlfn.XMATCH(BH$2,IF(Shipping!$D$3:$D$88="GC",Shipping!$A$3:$A$88),0),_xlfn.XMATCH($V$167,Shipping!$U$2:$V$2))/_xlfn.IFS($U$167=Shipping!$R114,Shipping!$R$95,$U$167=Shipping!$S$92,Shipping!$S117,$U$167=Shipping!$T$92,Shipping!$T117)+IF(BH28&lt;DATE(2020,1,1),BH28,-BH28))</f>
        <v>-</v>
      </c>
      <c r="BI192" s="52" t="str" cm="1">
        <f t="array" ref="BI192">IF(OR(BI28="",BI28="NO Q",BI28="-"),"-",INDEX(Shipping!$U$3:$V$88,_xlfn.XMATCH(BI$2,IF(Shipping!$D$3:$D$88="GC",Shipping!$A$3:$A$88),0),_xlfn.XMATCH($V$167,Shipping!$U$2:$V$2))/_xlfn.IFS($U$167=Shipping!$R114,Shipping!$R$95,$U$167=Shipping!$S$92,Shipping!$S117,$U$167=Shipping!$T$92,Shipping!$T117)+IF(BI28&lt;DATE(2020,1,1),BI28,-BI28))</f>
        <v>-</v>
      </c>
      <c r="BJ192" s="52" t="str" cm="1">
        <f t="array" ref="BJ192">IF(OR(BJ28="",BJ28="NO Q",BJ28="-"),"-",INDEX(Shipping!$U$3:$V$88,_xlfn.XMATCH(BJ$2,IF(Shipping!$D$3:$D$88="GC",Shipping!$A$3:$A$88),0),_xlfn.XMATCH($V$167,Shipping!$U$2:$V$2))/_xlfn.IFS($U$167=Shipping!$R114,Shipping!$R$95,$U$167=Shipping!$S$92,Shipping!$S117,$U$167=Shipping!$T$92,Shipping!$T117)+IF(BJ28&lt;DATE(2020,1,1),BJ28,-BJ28))</f>
        <v>-</v>
      </c>
      <c r="BK192" s="52" t="str" cm="1">
        <f t="array" ref="BK192">IF(OR(BK28="",BK28="NO Q",BK28="-"),"-",INDEX(Shipping!$U$3:$V$88,_xlfn.XMATCH(BK$2,IF(Shipping!$D$3:$D$88="GC",Shipping!$A$3:$A$88),0),_xlfn.XMATCH($V$167,Shipping!$U$2:$V$2))/_xlfn.IFS($U$167=Shipping!$R114,Shipping!$R$95,$U$167=Shipping!$S$92,Shipping!$S117,$U$167=Shipping!$T$92,Shipping!$T117)+IF(BK28&lt;DATE(2020,1,1),BK28,-BK28))</f>
        <v>-</v>
      </c>
      <c r="BL192" s="52" t="str" cm="1">
        <f t="array" ref="BL192">IF(OR(BL28="",BL28="NO Q",BL28="-"),"-",INDEX(Shipping!$U$3:$V$88,_xlfn.XMATCH(BL$2,IF(Shipping!$D$3:$D$88="GC",Shipping!$A$3:$A$88),0),_xlfn.XMATCH($V$167,Shipping!$U$2:$V$2))/_xlfn.IFS($U$167=Shipping!$R114,Shipping!$R$95,$U$167=Shipping!$S$92,Shipping!$S117,$U$167=Shipping!$T$92,Shipping!$T117)+IF(BL28&lt;DATE(2020,1,1),BL28,-BL28))</f>
        <v>-</v>
      </c>
      <c r="BM192" s="52" t="str" cm="1">
        <f t="array" ref="BM192">IF(OR(BM28="",BM28="NO Q",BM28="-"),"-",INDEX(Shipping!$U$3:$V$88,_xlfn.XMATCH(BM$2,IF(Shipping!$D$3:$D$88="GC",Shipping!$A$3:$A$88),0),_xlfn.XMATCH($V$167,Shipping!$U$2:$V$2))/_xlfn.IFS($U$167=Shipping!$R114,Shipping!$R$95,$U$167=Shipping!$S$92,Shipping!$S117,$U$167=Shipping!$T$92,Shipping!$T117)+IF(BM28&lt;DATE(2020,1,1),BM28,-BM28))</f>
        <v>-</v>
      </c>
      <c r="BN192" s="52" t="str" cm="1">
        <f t="array" ref="BN192">IF(OR(BN28="",BN28="NO Q",BN28="-"),"-",INDEX(Shipping!$U$3:$V$88,_xlfn.XMATCH(BN$2,IF(Shipping!$D$3:$D$88="GC",Shipping!$A$3:$A$88),0),_xlfn.XMATCH($V$167,Shipping!$U$2:$V$2))/_xlfn.IFS($U$167=Shipping!$R114,Shipping!$R$95,$U$167=Shipping!$S$92,Shipping!$S117,$U$167=Shipping!$T$92,Shipping!$T117)+IF(BN28&lt;DATE(2020,1,1),BN28,-BN28))</f>
        <v>-</v>
      </c>
      <c r="BO192" s="52" t="str" cm="1">
        <f t="array" ref="BO192">IF(OR(BO28="",BO28="NO Q",BO28="-"),"-",INDEX(Shipping!$U$3:$V$88,_xlfn.XMATCH(BO$2,IF(Shipping!$D$3:$D$88="GC",Shipping!$A$3:$A$88),0),_xlfn.XMATCH($V$167,Shipping!$U$2:$V$2))/_xlfn.IFS($U$167=Shipping!$R114,Shipping!$R$95,$U$167=Shipping!$S$92,Shipping!$S117,$U$167=Shipping!$T$92,Shipping!$T117)+IF(BO28&lt;DATE(2020,1,1),BO28,-BO28))</f>
        <v>-</v>
      </c>
      <c r="BP192" s="52" t="str" cm="1">
        <f t="array" ref="BP192">IF(OR(BP28="",BP28="NO Q",BP28="-"),"-",INDEX(Shipping!$U$3:$V$88,_xlfn.XMATCH(BP$2,IF(Shipping!$D$3:$D$88="GC",Shipping!$A$3:$A$88),0),_xlfn.XMATCH($V$167,Shipping!$U$2:$V$2))/_xlfn.IFS($U$167=Shipping!$R114,Shipping!$R$95,$U$167=Shipping!$S$92,Shipping!$S117,$U$167=Shipping!$T$92,Shipping!$T117)+IF(BP28&lt;DATE(2020,1,1),BP28,-BP28))</f>
        <v>-</v>
      </c>
      <c r="BQ192" s="52" t="str" cm="1">
        <f t="array" ref="BQ192">IF(OR(BQ28="",BQ28="NO Q",BQ28="-"),"-",INDEX(Shipping!$U$3:$V$88,_xlfn.XMATCH(BQ$2,IF(Shipping!$D$3:$D$88="GC",Shipping!$A$3:$A$88),0),_xlfn.XMATCH($V$167,Shipping!$U$2:$V$2))/_xlfn.IFS($U$167=Shipping!$R114,Shipping!$R$95,$U$167=Shipping!$S$92,Shipping!$S117,$U$167=Shipping!$T$92,Shipping!$T117)+IF(BQ28&lt;DATE(2020,1,1),BQ28,-BQ28))</f>
        <v>-</v>
      </c>
      <c r="BR192" s="52" t="str" cm="1">
        <f t="array" ref="BR192">IF(OR(BR28="",BR28="NO Q",BR28="-"),"-",INDEX(Shipping!$U$3:$V$88,_xlfn.XMATCH(BR$2,IF(Shipping!$D$3:$D$88="GC",Shipping!$A$3:$A$88),0),_xlfn.XMATCH($V$167,Shipping!$U$2:$V$2))/_xlfn.IFS($U$167=Shipping!$R114,Shipping!$R$95,$U$167=Shipping!$S$92,Shipping!$S117,$U$167=Shipping!$T$92,Shipping!$T117)+IF(BR28&lt;DATE(2020,1,1),BR28,-BR28))</f>
        <v>-</v>
      </c>
      <c r="BS192" s="52" t="str" cm="1">
        <f t="array" ref="BS192">IF(OR(BS28="",BS28="NO Q",BS28="-"),"-",INDEX(Shipping!$U$3:$V$88,_xlfn.XMATCH(BS$2,IF(Shipping!$D$3:$D$88="GC",Shipping!$A$3:$A$88),0),_xlfn.XMATCH($V$167,Shipping!$U$2:$V$2))/_xlfn.IFS($U$167=Shipping!$R114,Shipping!$R$95,$U$167=Shipping!$S$92,Shipping!$S117,$U$167=Shipping!$T$92,Shipping!$T117)+IF(BS28&lt;DATE(2020,1,1),BS28,-BS28))</f>
        <v>-</v>
      </c>
      <c r="BT192" s="52" t="str" cm="1">
        <f t="array" ref="BT192">IF(OR(BT28="",BT28="NO Q",BT28="-"),"-",INDEX(Shipping!$U$3:$V$88,_xlfn.XMATCH(BT$2,IF(Shipping!$D$3:$D$88="GC",Shipping!$A$3:$A$88),0),_xlfn.XMATCH($V$167,Shipping!$U$2:$V$2))/_xlfn.IFS($U$167=Shipping!$R114,Shipping!$R$95,$U$167=Shipping!$S$92,Shipping!$S117,$U$167=Shipping!$T$92,Shipping!$T117)+IF(BT28&lt;DATE(2020,1,1),BT28,-BT28))</f>
        <v>-</v>
      </c>
      <c r="BU192" s="52" t="str" cm="1">
        <f t="array" ref="BU192">IF(OR(BU28="",BU28="NO Q",BU28="-"),"-",INDEX(Shipping!$U$3:$V$88,_xlfn.XMATCH(BU$2,IF(Shipping!$D$3:$D$88="GC",Shipping!$A$3:$A$88),0),_xlfn.XMATCH($V$167,Shipping!$U$2:$V$2))/_xlfn.IFS($U$167=Shipping!$R114,Shipping!$R$95,$U$167=Shipping!$S$92,Shipping!$S117,$U$167=Shipping!$T$92,Shipping!$T117)+IF(BU28&lt;DATE(2020,1,1),BU28,-BU28))</f>
        <v>-</v>
      </c>
      <c r="BV192" s="52" t="str" cm="1">
        <f t="array" ref="BV192">IF(OR(BV28="",BV28="NO Q",BV28="-"),"-",INDEX(Shipping!$U$3:$V$88,_xlfn.XMATCH(BV$2,IF(Shipping!$D$3:$D$88="GC",Shipping!$A$3:$A$88),0),_xlfn.XMATCH($V$167,Shipping!$U$2:$V$2))/_xlfn.IFS($U$167=Shipping!$R114,Shipping!$R$95,$U$167=Shipping!$S$92,Shipping!$S117,$U$167=Shipping!$T$92,Shipping!$T117)+IF(BV28&lt;DATE(2020,1,1),BV28,-BV28))</f>
        <v>-</v>
      </c>
      <c r="BW192" s="52" t="str" cm="1">
        <f t="array" ref="BW192">IF(OR(BW28="",BW28="NO Q",BW28="-"),"-",INDEX(Shipping!$U$3:$V$88,_xlfn.XMATCH(BW$2,IF(Shipping!$D$3:$D$88="GC",Shipping!$A$3:$A$88),0),_xlfn.XMATCH($V$167,Shipping!$U$2:$V$2))/_xlfn.IFS($U$167=Shipping!$R114,Shipping!$R$95,$U$167=Shipping!$S$92,Shipping!$S117,$U$167=Shipping!$T$92,Shipping!$T117)+IF(BW28&lt;DATE(2020,1,1),BW28,-BW28))</f>
        <v>-</v>
      </c>
      <c r="BX192" s="52" t="str" cm="1">
        <f t="array" ref="BX192">IF(OR(BX28="",BX28="NO Q",BX28="-"),"-",INDEX(Shipping!$U$3:$V$88,_xlfn.XMATCH(BX$2,IF(Shipping!$D$3:$D$88="GC",Shipping!$A$3:$A$88),0),_xlfn.XMATCH($V$167,Shipping!$U$2:$V$2))/_xlfn.IFS($U$167=Shipping!$R114,Shipping!$R$95,$U$167=Shipping!$S$92,Shipping!$S117,$U$167=Shipping!$T$92,Shipping!$T117)+IF(BX28&lt;DATE(2020,1,1),BX28,-BX28))</f>
        <v>-</v>
      </c>
      <c r="BY192" s="52" t="str" cm="1">
        <f t="array" ref="BY192">IF(OR(BY28="",BY28="NO Q",BY28="-"),"-",INDEX(Shipping!$U$3:$V$88,_xlfn.XMATCH(BY$2,IF(Shipping!$D$3:$D$88="GC",Shipping!$A$3:$A$88),0),_xlfn.XMATCH($V$167,Shipping!$U$2:$V$2))/_xlfn.IFS($U$167=Shipping!$R114,Shipping!$R$95,$U$167=Shipping!$S$92,Shipping!$S117,$U$167=Shipping!$T$92,Shipping!$T117)+IF(BY28&lt;DATE(2020,1,1),BY28,-BY28))</f>
        <v>-</v>
      </c>
      <c r="BZ192" s="52" t="str" cm="1">
        <f t="array" ref="BZ192">IF(OR(BZ28="",BZ28="NO Q",BZ28="-"),"-",INDEX(Shipping!$U$3:$V$88,_xlfn.XMATCH(BZ$2,IF(Shipping!$D$3:$D$88="GC",Shipping!$A$3:$A$88),0),_xlfn.XMATCH($V$167,Shipping!$U$2:$V$2))/_xlfn.IFS($U$167=Shipping!$R114,Shipping!$R$95,$U$167=Shipping!$S$92,Shipping!$S117,$U$167=Shipping!$T$92,Shipping!$T117)+IF(BZ28&lt;DATE(2020,1,1),BZ28,-BZ28))</f>
        <v>-</v>
      </c>
      <c r="CA192" s="52" t="str" cm="1">
        <f t="array" ref="CA192">IF(OR(CA28="",CA28="NO Q",CA28="-"),"-",INDEX(Shipping!$U$3:$V$88,_xlfn.XMATCH(CA$2,IF(Shipping!$D$3:$D$88="GC",Shipping!$A$3:$A$88),0),_xlfn.XMATCH($V$167,Shipping!$U$2:$V$2))/_xlfn.IFS($U$167=Shipping!$R114,Shipping!$R$95,$U$167=Shipping!$S$92,Shipping!$S117,$U$167=Shipping!$T$92,Shipping!$T117)+IF(CA28&lt;DATE(2020,1,1),CA28,-CA28))</f>
        <v>-</v>
      </c>
      <c r="CB192" s="52" t="str" cm="1">
        <f t="array" ref="CB192">IF(OR(CB28="",CB28="NO Q",CB28="-"),"-",INDEX(Shipping!$U$3:$V$88,_xlfn.XMATCH(CB$2,IF(Shipping!$D$3:$D$88="GC",Shipping!$A$3:$A$88),0),_xlfn.XMATCH($V$167,Shipping!$U$2:$V$2))/_xlfn.IFS($U$167=Shipping!$R114,Shipping!$R$95,$U$167=Shipping!$S$92,Shipping!$S117,$U$167=Shipping!$T$92,Shipping!$T117)+IF(CB28&lt;DATE(2020,1,1),CB28,-CB28))</f>
        <v>-</v>
      </c>
      <c r="CC192" s="52" t="str" cm="1">
        <f t="array" ref="CC192">IF(OR(CC28="",CC28="NO Q",CC28="-"),"-",INDEX(Shipping!$U$3:$V$88,_xlfn.XMATCH(CC$2,IF(Shipping!$D$3:$D$88="GC",Shipping!$A$3:$A$88),0),_xlfn.XMATCH($V$167,Shipping!$U$2:$V$2))/_xlfn.IFS($U$167=Shipping!$R114,Shipping!$R$95,$U$167=Shipping!$S$92,Shipping!$S117,$U$167=Shipping!$T$92,Shipping!$T117)+IF(CC28&lt;DATE(2020,1,1),CC28,-CC28))</f>
        <v>-</v>
      </c>
      <c r="CD192" s="52" t="str" cm="1">
        <f t="array" ref="CD192">IF(OR(CD28="",CD28="NO Q",CD28="-"),"-",INDEX(Shipping!$U$3:$V$88,_xlfn.XMATCH(CD$2,IF(Shipping!$D$3:$D$88="GC",Shipping!$A$3:$A$88),0),_xlfn.XMATCH($V$167,Shipping!$U$2:$V$2))/_xlfn.IFS($U$167=Shipping!$R114,Shipping!$R$95,$U$167=Shipping!$S$92,Shipping!$S117,$U$167=Shipping!$T$92,Shipping!$T117)+IF(CD28&lt;DATE(2020,1,1),CD28,-CD28))</f>
        <v>-</v>
      </c>
      <c r="CE192" s="52" t="str" cm="1">
        <f t="array" ref="CE192">IF(OR(CE28="",CE28="NO Q",CE28="-"),"-",INDEX(Shipping!$U$3:$V$88,_xlfn.XMATCH(CE$2,IF(Shipping!$D$3:$D$88="GC",Shipping!$A$3:$A$88),0),_xlfn.XMATCH($V$167,Shipping!$U$2:$V$2))/_xlfn.IFS($U$167=Shipping!$R114,Shipping!$R$95,$U$167=Shipping!$S$92,Shipping!$S117,$U$167=Shipping!$T$92,Shipping!$T117)+IF(CE28&lt;DATE(2020,1,1),CE28,-CE28))</f>
        <v>-</v>
      </c>
      <c r="CF192" s="52" t="e" cm="1">
        <f t="array" ref="CF192">IF(OR(CF28="",CF28="NO Q",CF28="-"),"-",INDEX(Shipping!$U$3:$V$88,_xlfn.XMATCH(CF$2,IF(Shipping!$D$3:$D$88="GC",Shipping!$A$3:$A$88),0),_xlfn.XMATCH($V$167,Shipping!$U$2:$V$2))/_xlfn.IFS($U$167=Shipping!$R114,Shipping!$R$95,$U$167=Shipping!$S$92,Shipping!$S117,$U$167=Shipping!$T$92,Shipping!$T117)+IF(CF28&lt;DATE(2020,1,1),CF28,-CF28))</f>
        <v>#N/A</v>
      </c>
      <c r="CG192" s="52" t="str" cm="1">
        <f t="array" ref="CG192">IF(OR(CG28="",CG28="NO Q",CG28="-"),"-",INDEX(Shipping!$U$3:$V$88,_xlfn.XMATCH(CG$2,IF(Shipping!$D$3:$D$88="GC",Shipping!$A$3:$A$88),0),_xlfn.XMATCH($V$167,Shipping!$U$2:$V$2))/_xlfn.IFS($U$167=Shipping!$R114,Shipping!$R$95,$U$167=Shipping!$S$92,Shipping!$S117,$U$167=Shipping!$T$92,Shipping!$T117)+IF(CG28&lt;DATE(2020,1,1),CG28,-CG28))</f>
        <v>-</v>
      </c>
      <c r="CH192" s="52" t="str" cm="1">
        <f t="array" ref="CH192">IF(OR(CH28="",CH28="NO Q",CH28="-"),"-",INDEX(Shipping!$U$3:$V$88,_xlfn.XMATCH(CH$2,IF(Shipping!$D$3:$D$88="GC",Shipping!$A$3:$A$88),0),_xlfn.XMATCH($V$167,Shipping!$U$2:$V$2))/_xlfn.IFS($U$167=Shipping!$R114,Shipping!$R$95,$U$167=Shipping!$S$92,Shipping!$S117,$U$167=Shipping!$T$92,Shipping!$T117)+IF(CH28&lt;DATE(2020,1,1),CH28,-CH28))</f>
        <v>-</v>
      </c>
      <c r="CI192" s="52" t="str" cm="1">
        <f t="array" ref="CI192">IF(OR(CI28="",CI28="NO Q",CI28="-"),"-",INDEX(Shipping!$U$3:$V$88,_xlfn.XMATCH(CI$2,IF(Shipping!$D$3:$D$88="GC",Shipping!$A$3:$A$88),0),_xlfn.XMATCH($V$167,Shipping!$U$2:$V$2))/_xlfn.IFS($U$167=Shipping!$R114,Shipping!$R$95,$U$167=Shipping!$S$92,Shipping!$S117,$U$167=Shipping!$T$92,Shipping!$T117)+IF(CI28&lt;DATE(2020,1,1),CI28,-CI28))</f>
        <v>-</v>
      </c>
      <c r="CJ192" s="52" t="str" cm="1">
        <f t="array" ref="CJ192">IF(OR(CJ28="",CJ28="NO Q",CJ28="-"),"-",INDEX(Shipping!$U$3:$V$88,_xlfn.XMATCH(CJ$2,IF(Shipping!$D$3:$D$88="GC",Shipping!$A$3:$A$88),0),_xlfn.XMATCH($V$167,Shipping!$U$2:$V$2))/_xlfn.IFS($U$167=Shipping!$R114,Shipping!$R$95,$U$167=Shipping!$S$92,Shipping!$S117,$U$167=Shipping!$T$92,Shipping!$T117)+IF(CJ28&lt;DATE(2020,1,1),CJ28,-CJ28))</f>
        <v>-</v>
      </c>
      <c r="CK192" s="52" t="str" cm="1">
        <f t="array" ref="CK192">IF(OR(CK28="",CK28="NO Q",CK28="-"),"-",INDEX(Shipping!$U$3:$V$88,_xlfn.XMATCH(CK$2,IF(Shipping!$D$3:$D$88="GC",Shipping!$A$3:$A$88),0),_xlfn.XMATCH($V$167,Shipping!$U$2:$V$2))/_xlfn.IFS($U$167=Shipping!$R114,Shipping!$R$95,$U$167=Shipping!$S$92,Shipping!$S117,$U$167=Shipping!$T$92,Shipping!$T117)+IF(CK28&lt;DATE(2020,1,1),CK28,-CK28))</f>
        <v>-</v>
      </c>
      <c r="CL192" s="52" t="str" cm="1">
        <f t="array" ref="CL192">IF(OR(CL28="",CL28="NO Q",CL28="-"),"-",INDEX(Shipping!$U$3:$V$88,_xlfn.XMATCH(CL$2,IF(Shipping!$D$3:$D$88="GC",Shipping!$A$3:$A$88),0),_xlfn.XMATCH($V$167,Shipping!$U$2:$V$2))/_xlfn.IFS($U$167=Shipping!$R114,Shipping!$R$95,$U$167=Shipping!$S$92,Shipping!$S117,$U$167=Shipping!$T$92,Shipping!$T117)+IF(CL28&lt;DATE(2020,1,1),CL28,-CL28))</f>
        <v>-</v>
      </c>
      <c r="CM192" s="52" t="str" cm="1">
        <f t="array" ref="CM192">IF(OR(CM28="",CM28="NO Q",CM28="-"),"-",INDEX(Shipping!$U$3:$V$88,_xlfn.XMATCH(CM$2,IF(Shipping!$D$3:$D$88="GC",Shipping!$A$3:$A$88),0),_xlfn.XMATCH($V$167,Shipping!$U$2:$V$2))/_xlfn.IFS($U$167=Shipping!$R114,Shipping!$R$95,$U$167=Shipping!$S$92,Shipping!$S117,$U$167=Shipping!$T$92,Shipping!$T117)+IF(CM28&lt;DATE(2020,1,1),CM28,-CM28))</f>
        <v>-</v>
      </c>
    </row>
    <row r="193" spans="2:91">
      <c r="B193" s="47" t="s">
        <v>299</v>
      </c>
      <c r="C193" s="1" t="e" cm="1">
        <f t="array" ref="C193">INDEX(W$2:CM$2,1,_xlfn.XMATCH(D193,$W193:$CM193))</f>
        <v>#N/A</v>
      </c>
      <c r="D193" s="81">
        <f t="shared" si="139"/>
        <v>0</v>
      </c>
      <c r="W193" s="52" t="str" cm="1">
        <f t="array" ref="W193">IF(OR(W29="",W29="NO Q",W29="-"),"-",INDEX(Shipping!$U$3:$V$88,_xlfn.XMATCH(W$2,IF(Shipping!$D$3:$D$88="GC",Shipping!$A$3:$A$88),0),_xlfn.XMATCH($V$167,Shipping!$U$2:$V$2))/_xlfn.IFS($U$167=Shipping!$R115,Shipping!$R$95,$U$167=Shipping!$S$92,Shipping!$S118,$U$167=Shipping!$T$92,Shipping!$T118)+IF(W29&lt;DATE(2020,1,1),W29,-W29))</f>
        <v>-</v>
      </c>
      <c r="X193" s="52" t="str" cm="1">
        <f t="array" ref="X193">IF(OR(X29="",X29="NO Q",X29="-"),"-",INDEX(Shipping!$U$3:$V$88,_xlfn.XMATCH(X$2,IF(Shipping!$D$3:$D$88="GC",Shipping!$A$3:$A$88),0),_xlfn.XMATCH($V$167,Shipping!$U$2:$V$2))/_xlfn.IFS($U$167=Shipping!$R115,Shipping!$R$95,$U$167=Shipping!$S$92,Shipping!$S118,$U$167=Shipping!$T$92,Shipping!$T118)+IF(X29&lt;DATE(2020,1,1),X29,-X29))</f>
        <v>-</v>
      </c>
      <c r="Y193" s="52" t="str" cm="1">
        <f t="array" ref="Y193">IF(OR(Y29="",Y29="NO Q",Y29="-"),"-",INDEX(Shipping!$U$3:$V$88,_xlfn.XMATCH(Y$2,IF(Shipping!$D$3:$D$88="GC",Shipping!$A$3:$A$88),0),_xlfn.XMATCH($V$167,Shipping!$U$2:$V$2))/_xlfn.IFS($U$167=Shipping!$R115,Shipping!$R$95,$U$167=Shipping!$S$92,Shipping!$S118,$U$167=Shipping!$T$92,Shipping!$T118)+IF(Y29&lt;DATE(2020,1,1),Y29,-Y29))</f>
        <v>-</v>
      </c>
      <c r="Z193" s="52" t="str" cm="1">
        <f t="array" ref="Z193">IF(OR(Z29="",Z29="NO Q",Z29="-"),"-",INDEX(Shipping!$U$3:$V$88,_xlfn.XMATCH(Z$2,IF(Shipping!$D$3:$D$88="GC",Shipping!$A$3:$A$88),0),_xlfn.XMATCH($V$167,Shipping!$U$2:$V$2))/_xlfn.IFS($U$167=Shipping!$R115,Shipping!$R$95,$U$167=Shipping!$S$92,Shipping!$S118,$U$167=Shipping!$T$92,Shipping!$T118)+IF(Z29&lt;DATE(2020,1,1),Z29,-Z29))</f>
        <v>-</v>
      </c>
      <c r="AA193" s="52" t="str" cm="1">
        <f t="array" ref="AA193">IF(OR(AA29="",AA29="NO Q",AA29="-"),"-",INDEX(Shipping!$U$3:$V$88,_xlfn.XMATCH(AA$2,IF(Shipping!$D$3:$D$88="GC",Shipping!$A$3:$A$88),0),_xlfn.XMATCH($V$167,Shipping!$U$2:$V$2))/_xlfn.IFS($U$167=Shipping!$R115,Shipping!$R$95,$U$167=Shipping!$S$92,Shipping!$S118,$U$167=Shipping!$T$92,Shipping!$T118)+IF(AA29&lt;DATE(2020,1,1),AA29,-AA29))</f>
        <v>-</v>
      </c>
      <c r="AB193" s="52" t="str" cm="1">
        <f t="array" ref="AB193">IF(OR(AB29="",AB29="NO Q",AB29="-"),"-",INDEX(Shipping!$U$3:$V$88,_xlfn.XMATCH(AB$2,IF(Shipping!$D$3:$D$88="GC",Shipping!$A$3:$A$88),0),_xlfn.XMATCH($V$167,Shipping!$U$2:$V$2))/_xlfn.IFS($U$167=Shipping!$R115,Shipping!$R$95,$U$167=Shipping!$S$92,Shipping!$S118,$U$167=Shipping!$T$92,Shipping!$T118)+IF(AB29&lt;DATE(2020,1,1),AB29,-AB29))</f>
        <v>-</v>
      </c>
      <c r="AC193" s="52" t="str" cm="1">
        <f t="array" ref="AC193">IF(OR(AC29="",AC29="NO Q",AC29="-"),"-",INDEX(Shipping!$U$3:$V$88,_xlfn.XMATCH(AC$2,IF(Shipping!$D$3:$D$88="GC",Shipping!$A$3:$A$88),0),_xlfn.XMATCH($V$167,Shipping!$U$2:$V$2))/_xlfn.IFS($U$167=Shipping!$R115,Shipping!$R$95,$U$167=Shipping!$S$92,Shipping!$S118,$U$167=Shipping!$T$92,Shipping!$T118)+IF(AC29&lt;DATE(2020,1,1),AC29,-AC29))</f>
        <v>-</v>
      </c>
      <c r="AD193" s="52" t="str" cm="1">
        <f t="array" ref="AD193">IF(OR(AD29="",AD29="NO Q",AD29="-"),"-",INDEX(Shipping!$U$3:$V$88,_xlfn.XMATCH(AD$2,IF(Shipping!$D$3:$D$88="GC",Shipping!$A$3:$A$88),0),_xlfn.XMATCH($V$167,Shipping!$U$2:$V$2))/_xlfn.IFS($U$167=Shipping!$R115,Shipping!$R$95,$U$167=Shipping!$S$92,Shipping!$S118,$U$167=Shipping!$T$92,Shipping!$T118)+IF(AD29&lt;DATE(2020,1,1),AD29,-AD29))</f>
        <v>-</v>
      </c>
      <c r="AE193" s="52" t="str" cm="1">
        <f t="array" ref="AE193">IF(OR(AE29="",AE29="NO Q",AE29="-"),"-",INDEX(Shipping!$U$3:$V$88,_xlfn.XMATCH(AE$2,IF(Shipping!$D$3:$D$88="GC",Shipping!$A$3:$A$88),0),_xlfn.XMATCH($V$167,Shipping!$U$2:$V$2))/_xlfn.IFS($U$167=Shipping!$R115,Shipping!$R$95,$U$167=Shipping!$S$92,Shipping!$S118,$U$167=Shipping!$T$92,Shipping!$T118)+IF(AE29&lt;DATE(2020,1,1),AE29,-AE29))</f>
        <v>-</v>
      </c>
      <c r="AF193" s="52" cm="1">
        <f t="array" ref="AF193">IF(OR(AF29="",AF29="NO Q",AF29="-"),"-",INDEX(Shipping!$U$3:$V$88,_xlfn.XMATCH(AF$2,IF(Shipping!$D$3:$D$88="GC",Shipping!$A$3:$A$88),0),_xlfn.XMATCH($V$167,Shipping!$U$2:$V$2))/_xlfn.IFS($U$167=Shipping!$R115,Shipping!$R$95,$U$167=Shipping!$S$92,Shipping!$S118,$U$167=Shipping!$T$92,Shipping!$T118)+IF(AF29&lt;DATE(2020,1,1),AF29,-AF29))</f>
        <v>-44032.886968085106</v>
      </c>
      <c r="AG193" s="52" cm="1">
        <f t="array" ref="AG193">IF(OR(AG29="",AG29="NO Q",AG29="-"),"-",INDEX(Shipping!$U$3:$V$88,_xlfn.XMATCH(AG$2,IF(Shipping!$D$3:$D$88="GC",Shipping!$A$3:$A$88),0),_xlfn.XMATCH($V$167,Shipping!$U$2:$V$2))/_xlfn.IFS($U$167=Shipping!$R115,Shipping!$R$95,$U$167=Shipping!$S$92,Shipping!$S118,$U$167=Shipping!$T$92,Shipping!$T118)+IF(AG29&lt;DATE(2020,1,1),AG29,-AG29))</f>
        <v>-44032.886968085106</v>
      </c>
      <c r="AH193" s="52" t="str" cm="1">
        <f t="array" ref="AH193">IF(OR(AH29="",AH29="NO Q",AH29="-"),"-",INDEX(Shipping!$U$3:$V$88,_xlfn.XMATCH(AH$2,IF(Shipping!$D$3:$D$88="GC",Shipping!$A$3:$A$88),0),_xlfn.XMATCH($V$167,Shipping!$U$2:$V$2))/_xlfn.IFS($U$167=Shipping!$R115,Shipping!$R$95,$U$167=Shipping!$S$92,Shipping!$S118,$U$167=Shipping!$T$92,Shipping!$T118)+IF(AH29&lt;DATE(2020,1,1),AH29,-AH29))</f>
        <v>-</v>
      </c>
      <c r="AI193" s="52" t="str" cm="1">
        <f t="array" ref="AI193">IF(OR(AI29="",AI29="NO Q",AI29="-"),"-",INDEX(Shipping!$U$3:$V$88,_xlfn.XMATCH(AI$2,IF(Shipping!$D$3:$D$88="GC",Shipping!$A$3:$A$88),0),_xlfn.XMATCH($V$167,Shipping!$U$2:$V$2))/_xlfn.IFS($U$167=Shipping!$R115,Shipping!$R$95,$U$167=Shipping!$S$92,Shipping!$S118,$U$167=Shipping!$T$92,Shipping!$T118)+IF(AI29&lt;DATE(2020,1,1),AI29,-AI29))</f>
        <v>-</v>
      </c>
      <c r="AJ193" s="52" t="str" cm="1">
        <f t="array" ref="AJ193">IF(OR(AJ29="",AJ29="NO Q",AJ29="-"),"-",INDEX(Shipping!$U$3:$V$88,_xlfn.XMATCH(AJ$2,IF(Shipping!$D$3:$D$88="GC",Shipping!$A$3:$A$88),0),_xlfn.XMATCH($V$167,Shipping!$U$2:$V$2))/_xlfn.IFS($U$167=Shipping!$R115,Shipping!$R$95,$U$167=Shipping!$S$92,Shipping!$S118,$U$167=Shipping!$T$92,Shipping!$T118)+IF(AJ29&lt;DATE(2020,1,1),AJ29,-AJ29))</f>
        <v>-</v>
      </c>
      <c r="AK193" s="52" t="str" cm="1">
        <f t="array" ref="AK193">IF(OR(AK29="",AK29="NO Q",AK29="-"),"-",INDEX(Shipping!$U$3:$V$88,_xlfn.XMATCH(AK$2,IF(Shipping!$D$3:$D$88="GC",Shipping!$A$3:$A$88),0),_xlfn.XMATCH($V$167,Shipping!$U$2:$V$2))/_xlfn.IFS($U$167=Shipping!$R115,Shipping!$R$95,$U$167=Shipping!$S$92,Shipping!$S118,$U$167=Shipping!$T$92,Shipping!$T118)+IF(AK29&lt;DATE(2020,1,1),AK29,-AK29))</f>
        <v>-</v>
      </c>
      <c r="AL193" s="52" t="str" cm="1">
        <f t="array" ref="AL193">IF(OR(AL29="",AL29="NO Q",AL29="-"),"-",INDEX(Shipping!$U$3:$V$88,_xlfn.XMATCH(AL$2,IF(Shipping!$D$3:$D$88="GC",Shipping!$A$3:$A$88),0),_xlfn.XMATCH($V$167,Shipping!$U$2:$V$2))/_xlfn.IFS($U$167=Shipping!$R115,Shipping!$R$95,$U$167=Shipping!$S$92,Shipping!$S118,$U$167=Shipping!$T$92,Shipping!$T118)+IF(AL29&lt;DATE(2020,1,1),AL29,-AL29))</f>
        <v>-</v>
      </c>
      <c r="AM193" s="52" cm="1">
        <f t="array" ref="AM193">IF(OR(AM29="",AM29="NO Q",AM29="-"),"-",INDEX(Shipping!$U$3:$V$88,_xlfn.XMATCH(AM$2,IF(Shipping!$D$3:$D$88="GC",Shipping!$A$3:$A$88),0),_xlfn.XMATCH($V$167,Shipping!$U$2:$V$2))/_xlfn.IFS($U$167=Shipping!$R115,Shipping!$R$95,$U$167=Shipping!$S$92,Shipping!$S118,$U$167=Shipping!$T$92,Shipping!$T118)+IF(AM29&lt;DATE(2020,1,1),AM29,-AM29))</f>
        <v>-44032.847074468082</v>
      </c>
      <c r="AN193" s="52" t="str" cm="1">
        <f t="array" ref="AN193">IF(OR(AN29="",AN29="NO Q",AN29="-"),"-",INDEX(Shipping!$U$3:$V$88,_xlfn.XMATCH(AN$2,IF(Shipping!$D$3:$D$88="GC",Shipping!$A$3:$A$88),0),_xlfn.XMATCH($V$167,Shipping!$U$2:$V$2))/_xlfn.IFS($U$167=Shipping!$R115,Shipping!$R$95,$U$167=Shipping!$S$92,Shipping!$S118,$U$167=Shipping!$T$92,Shipping!$T118)+IF(AN29&lt;DATE(2020,1,1),AN29,-AN29))</f>
        <v>-</v>
      </c>
      <c r="AO193" s="52" t="str" cm="1">
        <f t="array" ref="AO193">IF(OR(AO29="",AO29="NO Q",AO29="-"),"-",INDEX(Shipping!$U$3:$V$88,_xlfn.XMATCH(AO$2,IF(Shipping!$D$3:$D$88="GC",Shipping!$A$3:$A$88),0),_xlfn.XMATCH($V$167,Shipping!$U$2:$V$2))/_xlfn.IFS($U$167=Shipping!$R115,Shipping!$R$95,$U$167=Shipping!$S$92,Shipping!$S118,$U$167=Shipping!$T$92,Shipping!$T118)+IF(AO29&lt;DATE(2020,1,1),AO29,-AO29))</f>
        <v>-</v>
      </c>
      <c r="AP193" s="52" cm="1">
        <f t="array" ref="AP193">IF(OR(AP29="",AP29="NO Q",AP29="-"),"-",INDEX(Shipping!$U$3:$V$88,_xlfn.XMATCH(AP$2,IF(Shipping!$D$3:$D$88="GC",Shipping!$A$3:$A$88),0),_xlfn.XMATCH($V$167,Shipping!$U$2:$V$2))/_xlfn.IFS($U$167=Shipping!$R115,Shipping!$R$95,$U$167=Shipping!$S$92,Shipping!$S118,$U$167=Shipping!$T$92,Shipping!$T118)+IF(AP29&lt;DATE(2020,1,1),AP29,-AP29))</f>
        <v>-44032.886968085106</v>
      </c>
      <c r="AQ193" s="52" t="str" cm="1">
        <f t="array" ref="AQ193">IF(OR(AQ29="",AQ29="NO Q",AQ29="-"),"-",INDEX(Shipping!$U$3:$V$88,_xlfn.XMATCH(AQ$2,IF(Shipping!$D$3:$D$88="GC",Shipping!$A$3:$A$88),0),_xlfn.XMATCH($V$167,Shipping!$U$2:$V$2))/_xlfn.IFS($U$167=Shipping!$R115,Shipping!$R$95,$U$167=Shipping!$S$92,Shipping!$S118,$U$167=Shipping!$T$92,Shipping!$T118)+IF(AQ29&lt;DATE(2020,1,1),AQ29,-AQ29))</f>
        <v>-</v>
      </c>
      <c r="AR193" s="52" t="str" cm="1">
        <f t="array" ref="AR193">IF(OR(AR29="",AR29="NO Q",AR29="-"),"-",INDEX(Shipping!$U$3:$V$88,_xlfn.XMATCH(AR$2,IF(Shipping!$D$3:$D$88="GC",Shipping!$A$3:$A$88),0),_xlfn.XMATCH($V$167,Shipping!$U$2:$V$2))/_xlfn.IFS($U$167=Shipping!$R115,Shipping!$R$95,$U$167=Shipping!$S$92,Shipping!$S118,$U$167=Shipping!$T$92,Shipping!$T118)+IF(AR29&lt;DATE(2020,1,1),AR29,-AR29))</f>
        <v>-</v>
      </c>
      <c r="AS193" s="52" t="str" cm="1">
        <f t="array" ref="AS193">IF(OR(AS29="",AS29="NO Q",AS29="-"),"-",INDEX(Shipping!$U$3:$V$88,_xlfn.XMATCH(AS$2,IF(Shipping!$D$3:$D$88="GC",Shipping!$A$3:$A$88),0),_xlfn.XMATCH($V$167,Shipping!$U$2:$V$2))/_xlfn.IFS($U$167=Shipping!$R115,Shipping!$R$95,$U$167=Shipping!$S$92,Shipping!$S118,$U$167=Shipping!$T$92,Shipping!$T118)+IF(AS29&lt;DATE(2020,1,1),AS29,-AS29))</f>
        <v>-</v>
      </c>
      <c r="AT193" s="52" t="str" cm="1">
        <f t="array" ref="AT193">IF(OR(AT29="",AT29="NO Q",AT29="-"),"-",INDEX(Shipping!$U$3:$V$88,_xlfn.XMATCH(AT$2,IF(Shipping!$D$3:$D$88="GC",Shipping!$A$3:$A$88),0),_xlfn.XMATCH($V$167,Shipping!$U$2:$V$2))/_xlfn.IFS($U$167=Shipping!$R115,Shipping!$R$95,$U$167=Shipping!$S$92,Shipping!$S118,$U$167=Shipping!$T$92,Shipping!$T118)+IF(AT29&lt;DATE(2020,1,1),AT29,-AT29))</f>
        <v>-</v>
      </c>
      <c r="AU193" s="52" t="str" cm="1">
        <f t="array" ref="AU193">IF(OR(AU29="",AU29="NO Q",AU29="-"),"-",INDEX(Shipping!$U$3:$V$88,_xlfn.XMATCH(AU$2,IF(Shipping!$D$3:$D$88="GC",Shipping!$A$3:$A$88),0),_xlfn.XMATCH($V$167,Shipping!$U$2:$V$2))/_xlfn.IFS($U$167=Shipping!$R115,Shipping!$R$95,$U$167=Shipping!$S$92,Shipping!$S118,$U$167=Shipping!$T$92,Shipping!$T118)+IF(AU29&lt;DATE(2020,1,1),AU29,-AU29))</f>
        <v>-</v>
      </c>
      <c r="AV193" s="52" t="str" cm="1">
        <f t="array" ref="AV193">IF(OR(AV29="",AV29="NO Q",AV29="-"),"-",INDEX(Shipping!$U$3:$V$88,_xlfn.XMATCH(AV$2,IF(Shipping!$D$3:$D$88="GC",Shipping!$A$3:$A$88),0),_xlfn.XMATCH($V$167,Shipping!$U$2:$V$2))/_xlfn.IFS($U$167=Shipping!$R115,Shipping!$R$95,$U$167=Shipping!$S$92,Shipping!$S118,$U$167=Shipping!$T$92,Shipping!$T118)+IF(AV29&lt;DATE(2020,1,1),AV29,-AV29))</f>
        <v>-</v>
      </c>
      <c r="AW193" s="52" t="str" cm="1">
        <f t="array" ref="AW193">IF(OR(AW29="",AW29="NO Q",AW29="-"),"-",INDEX(Shipping!$U$3:$V$88,_xlfn.XMATCH(AW$2,IF(Shipping!$D$3:$D$88="GC",Shipping!$A$3:$A$88),0),_xlfn.XMATCH($V$167,Shipping!$U$2:$V$2))/_xlfn.IFS($U$167=Shipping!$R115,Shipping!$R$95,$U$167=Shipping!$S$92,Shipping!$S118,$U$167=Shipping!$T$92,Shipping!$T118)+IF(AW29&lt;DATE(2020,1,1),AW29,-AW29))</f>
        <v>-</v>
      </c>
      <c r="AX193" s="52" t="str" cm="1">
        <f t="array" ref="AX193">IF(OR(AX29="",AX29="NO Q",AX29="-"),"-",INDEX(Shipping!$U$3:$V$88,_xlfn.XMATCH(AX$2,IF(Shipping!$D$3:$D$88="GC",Shipping!$A$3:$A$88),0),_xlfn.XMATCH($V$167,Shipping!$U$2:$V$2))/_xlfn.IFS($U$167=Shipping!$R115,Shipping!$R$95,$U$167=Shipping!$S$92,Shipping!$S118,$U$167=Shipping!$T$92,Shipping!$T118)+IF(AX29&lt;DATE(2020,1,1),AX29,-AX29))</f>
        <v>-</v>
      </c>
      <c r="AY193" s="52" t="str" cm="1">
        <f t="array" ref="AY193">IF(OR(AY29="",AY29="NO Q",AY29="-"),"-",INDEX(Shipping!$U$3:$V$88,_xlfn.XMATCH(AY$2,IF(Shipping!$D$3:$D$88="GC",Shipping!$A$3:$A$88),0),_xlfn.XMATCH($V$167,Shipping!$U$2:$V$2))/_xlfn.IFS($U$167=Shipping!$R115,Shipping!$R$95,$U$167=Shipping!$S$92,Shipping!$S118,$U$167=Shipping!$T$92,Shipping!$T118)+IF(AY29&lt;DATE(2020,1,1),AY29,-AY29))</f>
        <v>-</v>
      </c>
      <c r="AZ193" s="52" t="str" cm="1">
        <f t="array" ref="AZ193">IF(OR(AZ29="",AZ29="NO Q",AZ29="-"),"-",INDEX(Shipping!$U$3:$V$88,_xlfn.XMATCH(AZ$2,IF(Shipping!$D$3:$D$88="GC",Shipping!$A$3:$A$88),0),_xlfn.XMATCH($V$167,Shipping!$U$2:$V$2))/_xlfn.IFS($U$167=Shipping!$R115,Shipping!$R$95,$U$167=Shipping!$S$92,Shipping!$S118,$U$167=Shipping!$T$92,Shipping!$T118)+IF(AZ29&lt;DATE(2020,1,1),AZ29,-AZ29))</f>
        <v>-</v>
      </c>
      <c r="BA193" s="52" t="str" cm="1">
        <f t="array" ref="BA193">IF(OR(BA29="",BA29="NO Q",BA29="-"),"-",INDEX(Shipping!$U$3:$V$88,_xlfn.XMATCH(BA$2,IF(Shipping!$D$3:$D$88="GC",Shipping!$A$3:$A$88),0),_xlfn.XMATCH($V$167,Shipping!$U$2:$V$2))/_xlfn.IFS($U$167=Shipping!$R115,Shipping!$R$95,$U$167=Shipping!$S$92,Shipping!$S118,$U$167=Shipping!$T$92,Shipping!$T118)+IF(BA29&lt;DATE(2020,1,1),BA29,-BA29))</f>
        <v>-</v>
      </c>
      <c r="BB193" s="52" t="str" cm="1">
        <f t="array" ref="BB193">IF(OR(BB29="",BB29="NO Q",BB29="-"),"-",INDEX(Shipping!$U$3:$V$88,_xlfn.XMATCH(BB$2,IF(Shipping!$D$3:$D$88="GC",Shipping!$A$3:$A$88),0),_xlfn.XMATCH($V$167,Shipping!$U$2:$V$2))/_xlfn.IFS($U$167=Shipping!$R115,Shipping!$R$95,$U$167=Shipping!$S$92,Shipping!$S118,$U$167=Shipping!$T$92,Shipping!$T118)+IF(BB29&lt;DATE(2020,1,1),BB29,-BB29))</f>
        <v>-</v>
      </c>
      <c r="BC193" s="52" t="str" cm="1">
        <f t="array" ref="BC193">IF(OR(BC29="",BC29="NO Q",BC29="-"),"-",INDEX(Shipping!$U$3:$V$88,_xlfn.XMATCH(BC$2,IF(Shipping!$D$3:$D$88="GC",Shipping!$A$3:$A$88),0),_xlfn.XMATCH($V$167,Shipping!$U$2:$V$2))/_xlfn.IFS($U$167=Shipping!$R115,Shipping!$R$95,$U$167=Shipping!$S$92,Shipping!$S118,$U$167=Shipping!$T$92,Shipping!$T118)+IF(BC29&lt;DATE(2020,1,1),BC29,-BC29))</f>
        <v>-</v>
      </c>
      <c r="BD193" s="52" t="str" cm="1">
        <f t="array" ref="BD193">IF(OR(BD29="",BD29="NO Q",BD29="-"),"-",INDEX(Shipping!$U$3:$V$88,_xlfn.XMATCH(BD$2,IF(Shipping!$D$3:$D$88="GC",Shipping!$A$3:$A$88),0),_xlfn.XMATCH($V$167,Shipping!$U$2:$V$2))/_xlfn.IFS($U$167=Shipping!$R115,Shipping!$R$95,$U$167=Shipping!$S$92,Shipping!$S118,$U$167=Shipping!$T$92,Shipping!$T118)+IF(BD29&lt;DATE(2020,1,1),BD29,-BD29))</f>
        <v>-</v>
      </c>
      <c r="BE193" s="52" t="str" cm="1">
        <f t="array" ref="BE193">IF(OR(BE29="",BE29="NO Q",BE29="-"),"-",INDEX(Shipping!$U$3:$V$88,_xlfn.XMATCH(BE$2,IF(Shipping!$D$3:$D$88="GC",Shipping!$A$3:$A$88),0),_xlfn.XMATCH($V$167,Shipping!$U$2:$V$2))/_xlfn.IFS($U$167=Shipping!$R115,Shipping!$R$95,$U$167=Shipping!$S$92,Shipping!$S118,$U$167=Shipping!$T$92,Shipping!$T118)+IF(BE29&lt;DATE(2020,1,1),BE29,-BE29))</f>
        <v>-</v>
      </c>
      <c r="BF193" s="52" t="str" cm="1">
        <f t="array" ref="BF193">IF(OR(BF29="",BF29="NO Q",BF29="-"),"-",INDEX(Shipping!$U$3:$V$88,_xlfn.XMATCH(BF$2,IF(Shipping!$D$3:$D$88="GC",Shipping!$A$3:$A$88),0),_xlfn.XMATCH($V$167,Shipping!$U$2:$V$2))/_xlfn.IFS($U$167=Shipping!$R115,Shipping!$R$95,$U$167=Shipping!$S$92,Shipping!$S118,$U$167=Shipping!$T$92,Shipping!$T118)+IF(BF29&lt;DATE(2020,1,1),BF29,-BF29))</f>
        <v>-</v>
      </c>
      <c r="BG193" s="52" t="str" cm="1">
        <f t="array" ref="BG193">IF(OR(BG29="",BG29="NO Q",BG29="-"),"-",INDEX(Shipping!$U$3:$V$88,_xlfn.XMATCH(BG$2,IF(Shipping!$D$3:$D$88="GC",Shipping!$A$3:$A$88),0),_xlfn.XMATCH($V$167,Shipping!$U$2:$V$2))/_xlfn.IFS($U$167=Shipping!$R115,Shipping!$R$95,$U$167=Shipping!$S$92,Shipping!$S118,$U$167=Shipping!$T$92,Shipping!$T118)+IF(BG29&lt;DATE(2020,1,1),BG29,-BG29))</f>
        <v>-</v>
      </c>
      <c r="BH193" s="52" t="str" cm="1">
        <f t="array" ref="BH193">IF(OR(BH29="",BH29="NO Q",BH29="-"),"-",INDEX(Shipping!$U$3:$V$88,_xlfn.XMATCH(BH$2,IF(Shipping!$D$3:$D$88="GC",Shipping!$A$3:$A$88),0),_xlfn.XMATCH($V$167,Shipping!$U$2:$V$2))/_xlfn.IFS($U$167=Shipping!$R115,Shipping!$R$95,$U$167=Shipping!$S$92,Shipping!$S118,$U$167=Shipping!$T$92,Shipping!$T118)+IF(BH29&lt;DATE(2020,1,1),BH29,-BH29))</f>
        <v>-</v>
      </c>
      <c r="BI193" s="52" t="str" cm="1">
        <f t="array" ref="BI193">IF(OR(BI29="",BI29="NO Q",BI29="-"),"-",INDEX(Shipping!$U$3:$V$88,_xlfn.XMATCH(BI$2,IF(Shipping!$D$3:$D$88="GC",Shipping!$A$3:$A$88),0),_xlfn.XMATCH($V$167,Shipping!$U$2:$V$2))/_xlfn.IFS($U$167=Shipping!$R115,Shipping!$R$95,$U$167=Shipping!$S$92,Shipping!$S118,$U$167=Shipping!$T$92,Shipping!$T118)+IF(BI29&lt;DATE(2020,1,1),BI29,-BI29))</f>
        <v>-</v>
      </c>
      <c r="BJ193" s="52" t="str" cm="1">
        <f t="array" ref="BJ193">IF(OR(BJ29="",BJ29="NO Q",BJ29="-"),"-",INDEX(Shipping!$U$3:$V$88,_xlfn.XMATCH(BJ$2,IF(Shipping!$D$3:$D$88="GC",Shipping!$A$3:$A$88),0),_xlfn.XMATCH($V$167,Shipping!$U$2:$V$2))/_xlfn.IFS($U$167=Shipping!$R115,Shipping!$R$95,$U$167=Shipping!$S$92,Shipping!$S118,$U$167=Shipping!$T$92,Shipping!$T118)+IF(BJ29&lt;DATE(2020,1,1),BJ29,-BJ29))</f>
        <v>-</v>
      </c>
      <c r="BK193" s="52" t="str" cm="1">
        <f t="array" ref="BK193">IF(OR(BK29="",BK29="NO Q",BK29="-"),"-",INDEX(Shipping!$U$3:$V$88,_xlfn.XMATCH(BK$2,IF(Shipping!$D$3:$D$88="GC",Shipping!$A$3:$A$88),0),_xlfn.XMATCH($V$167,Shipping!$U$2:$V$2))/_xlfn.IFS($U$167=Shipping!$R115,Shipping!$R$95,$U$167=Shipping!$S$92,Shipping!$S118,$U$167=Shipping!$T$92,Shipping!$T118)+IF(BK29&lt;DATE(2020,1,1),BK29,-BK29))</f>
        <v>-</v>
      </c>
      <c r="BL193" s="52" t="str" cm="1">
        <f t="array" ref="BL193">IF(OR(BL29="",BL29="NO Q",BL29="-"),"-",INDEX(Shipping!$U$3:$V$88,_xlfn.XMATCH(BL$2,IF(Shipping!$D$3:$D$88="GC",Shipping!$A$3:$A$88),0),_xlfn.XMATCH($V$167,Shipping!$U$2:$V$2))/_xlfn.IFS($U$167=Shipping!$R115,Shipping!$R$95,$U$167=Shipping!$S$92,Shipping!$S118,$U$167=Shipping!$T$92,Shipping!$T118)+IF(BL29&lt;DATE(2020,1,1),BL29,-BL29))</f>
        <v>-</v>
      </c>
      <c r="BM193" s="52" t="str" cm="1">
        <f t="array" ref="BM193">IF(OR(BM29="",BM29="NO Q",BM29="-"),"-",INDEX(Shipping!$U$3:$V$88,_xlfn.XMATCH(BM$2,IF(Shipping!$D$3:$D$88="GC",Shipping!$A$3:$A$88),0),_xlfn.XMATCH($V$167,Shipping!$U$2:$V$2))/_xlfn.IFS($U$167=Shipping!$R115,Shipping!$R$95,$U$167=Shipping!$S$92,Shipping!$S118,$U$167=Shipping!$T$92,Shipping!$T118)+IF(BM29&lt;DATE(2020,1,1),BM29,-BM29))</f>
        <v>-</v>
      </c>
      <c r="BN193" s="52" t="str" cm="1">
        <f t="array" ref="BN193">IF(OR(BN29="",BN29="NO Q",BN29="-"),"-",INDEX(Shipping!$U$3:$V$88,_xlfn.XMATCH(BN$2,IF(Shipping!$D$3:$D$88="GC",Shipping!$A$3:$A$88),0),_xlfn.XMATCH($V$167,Shipping!$U$2:$V$2))/_xlfn.IFS($U$167=Shipping!$R115,Shipping!$R$95,$U$167=Shipping!$S$92,Shipping!$S118,$U$167=Shipping!$T$92,Shipping!$T118)+IF(BN29&lt;DATE(2020,1,1),BN29,-BN29))</f>
        <v>-</v>
      </c>
      <c r="BO193" s="52" t="str" cm="1">
        <f t="array" ref="BO193">IF(OR(BO29="",BO29="NO Q",BO29="-"),"-",INDEX(Shipping!$U$3:$V$88,_xlfn.XMATCH(BO$2,IF(Shipping!$D$3:$D$88="GC",Shipping!$A$3:$A$88),0),_xlfn.XMATCH($V$167,Shipping!$U$2:$V$2))/_xlfn.IFS($U$167=Shipping!$R115,Shipping!$R$95,$U$167=Shipping!$S$92,Shipping!$S118,$U$167=Shipping!$T$92,Shipping!$T118)+IF(BO29&lt;DATE(2020,1,1),BO29,-BO29))</f>
        <v>-</v>
      </c>
      <c r="BP193" s="52" t="str" cm="1">
        <f t="array" ref="BP193">IF(OR(BP29="",BP29="NO Q",BP29="-"),"-",INDEX(Shipping!$U$3:$V$88,_xlfn.XMATCH(BP$2,IF(Shipping!$D$3:$D$88="GC",Shipping!$A$3:$A$88),0),_xlfn.XMATCH($V$167,Shipping!$U$2:$V$2))/_xlfn.IFS($U$167=Shipping!$R115,Shipping!$R$95,$U$167=Shipping!$S$92,Shipping!$S118,$U$167=Shipping!$T$92,Shipping!$T118)+IF(BP29&lt;DATE(2020,1,1),BP29,-BP29))</f>
        <v>-</v>
      </c>
      <c r="BQ193" s="52" t="str" cm="1">
        <f t="array" ref="BQ193">IF(OR(BQ29="",BQ29="NO Q",BQ29="-"),"-",INDEX(Shipping!$U$3:$V$88,_xlfn.XMATCH(BQ$2,IF(Shipping!$D$3:$D$88="GC",Shipping!$A$3:$A$88),0),_xlfn.XMATCH($V$167,Shipping!$U$2:$V$2))/_xlfn.IFS($U$167=Shipping!$R115,Shipping!$R$95,$U$167=Shipping!$S$92,Shipping!$S118,$U$167=Shipping!$T$92,Shipping!$T118)+IF(BQ29&lt;DATE(2020,1,1),BQ29,-BQ29))</f>
        <v>-</v>
      </c>
      <c r="BR193" s="52" t="str" cm="1">
        <f t="array" ref="BR193">IF(OR(BR29="",BR29="NO Q",BR29="-"),"-",INDEX(Shipping!$U$3:$V$88,_xlfn.XMATCH(BR$2,IF(Shipping!$D$3:$D$88="GC",Shipping!$A$3:$A$88),0),_xlfn.XMATCH($V$167,Shipping!$U$2:$V$2))/_xlfn.IFS($U$167=Shipping!$R115,Shipping!$R$95,$U$167=Shipping!$S$92,Shipping!$S118,$U$167=Shipping!$T$92,Shipping!$T118)+IF(BR29&lt;DATE(2020,1,1),BR29,-BR29))</f>
        <v>-</v>
      </c>
      <c r="BS193" s="52" t="str" cm="1">
        <f t="array" ref="BS193">IF(OR(BS29="",BS29="NO Q",BS29="-"),"-",INDEX(Shipping!$U$3:$V$88,_xlfn.XMATCH(BS$2,IF(Shipping!$D$3:$D$88="GC",Shipping!$A$3:$A$88),0),_xlfn.XMATCH($V$167,Shipping!$U$2:$V$2))/_xlfn.IFS($U$167=Shipping!$R115,Shipping!$R$95,$U$167=Shipping!$S$92,Shipping!$S118,$U$167=Shipping!$T$92,Shipping!$T118)+IF(BS29&lt;DATE(2020,1,1),BS29,-BS29))</f>
        <v>-</v>
      </c>
      <c r="BT193" s="52" t="str" cm="1">
        <f t="array" ref="BT193">IF(OR(BT29="",BT29="NO Q",BT29="-"),"-",INDEX(Shipping!$U$3:$V$88,_xlfn.XMATCH(BT$2,IF(Shipping!$D$3:$D$88="GC",Shipping!$A$3:$A$88),0),_xlfn.XMATCH($V$167,Shipping!$U$2:$V$2))/_xlfn.IFS($U$167=Shipping!$R115,Shipping!$R$95,$U$167=Shipping!$S$92,Shipping!$S118,$U$167=Shipping!$T$92,Shipping!$T118)+IF(BT29&lt;DATE(2020,1,1),BT29,-BT29))</f>
        <v>-</v>
      </c>
      <c r="BU193" s="52" t="str" cm="1">
        <f t="array" ref="BU193">IF(OR(BU29="",BU29="NO Q",BU29="-"),"-",INDEX(Shipping!$U$3:$V$88,_xlfn.XMATCH(BU$2,IF(Shipping!$D$3:$D$88="GC",Shipping!$A$3:$A$88),0),_xlfn.XMATCH($V$167,Shipping!$U$2:$V$2))/_xlfn.IFS($U$167=Shipping!$R115,Shipping!$R$95,$U$167=Shipping!$S$92,Shipping!$S118,$U$167=Shipping!$T$92,Shipping!$T118)+IF(BU29&lt;DATE(2020,1,1),BU29,-BU29))</f>
        <v>-</v>
      </c>
      <c r="BV193" s="52" t="str" cm="1">
        <f t="array" ref="BV193">IF(OR(BV29="",BV29="NO Q",BV29="-"),"-",INDEX(Shipping!$U$3:$V$88,_xlfn.XMATCH(BV$2,IF(Shipping!$D$3:$D$88="GC",Shipping!$A$3:$A$88),0),_xlfn.XMATCH($V$167,Shipping!$U$2:$V$2))/_xlfn.IFS($U$167=Shipping!$R115,Shipping!$R$95,$U$167=Shipping!$S$92,Shipping!$S118,$U$167=Shipping!$T$92,Shipping!$T118)+IF(BV29&lt;DATE(2020,1,1),BV29,-BV29))</f>
        <v>-</v>
      </c>
      <c r="BW193" s="52" t="str" cm="1">
        <f t="array" ref="BW193">IF(OR(BW29="",BW29="NO Q",BW29="-"),"-",INDEX(Shipping!$U$3:$V$88,_xlfn.XMATCH(BW$2,IF(Shipping!$D$3:$D$88="GC",Shipping!$A$3:$A$88),0),_xlfn.XMATCH($V$167,Shipping!$U$2:$V$2))/_xlfn.IFS($U$167=Shipping!$R115,Shipping!$R$95,$U$167=Shipping!$S$92,Shipping!$S118,$U$167=Shipping!$T$92,Shipping!$T118)+IF(BW29&lt;DATE(2020,1,1),BW29,-BW29))</f>
        <v>-</v>
      </c>
      <c r="BX193" s="52" t="str" cm="1">
        <f t="array" ref="BX193">IF(OR(BX29="",BX29="NO Q",BX29="-"),"-",INDEX(Shipping!$U$3:$V$88,_xlfn.XMATCH(BX$2,IF(Shipping!$D$3:$D$88="GC",Shipping!$A$3:$A$88),0),_xlfn.XMATCH($V$167,Shipping!$U$2:$V$2))/_xlfn.IFS($U$167=Shipping!$R115,Shipping!$R$95,$U$167=Shipping!$S$92,Shipping!$S118,$U$167=Shipping!$T$92,Shipping!$T118)+IF(BX29&lt;DATE(2020,1,1),BX29,-BX29))</f>
        <v>-</v>
      </c>
      <c r="BY193" s="52" t="str" cm="1">
        <f t="array" ref="BY193">IF(OR(BY29="",BY29="NO Q",BY29="-"),"-",INDEX(Shipping!$U$3:$V$88,_xlfn.XMATCH(BY$2,IF(Shipping!$D$3:$D$88="GC",Shipping!$A$3:$A$88),0),_xlfn.XMATCH($V$167,Shipping!$U$2:$V$2))/_xlfn.IFS($U$167=Shipping!$R115,Shipping!$R$95,$U$167=Shipping!$S$92,Shipping!$S118,$U$167=Shipping!$T$92,Shipping!$T118)+IF(BY29&lt;DATE(2020,1,1),BY29,-BY29))</f>
        <v>-</v>
      </c>
      <c r="BZ193" s="52" t="str" cm="1">
        <f t="array" ref="BZ193">IF(OR(BZ29="",BZ29="NO Q",BZ29="-"),"-",INDEX(Shipping!$U$3:$V$88,_xlfn.XMATCH(BZ$2,IF(Shipping!$D$3:$D$88="GC",Shipping!$A$3:$A$88),0),_xlfn.XMATCH($V$167,Shipping!$U$2:$V$2))/_xlfn.IFS($U$167=Shipping!$R115,Shipping!$R$95,$U$167=Shipping!$S$92,Shipping!$S118,$U$167=Shipping!$T$92,Shipping!$T118)+IF(BZ29&lt;DATE(2020,1,1),BZ29,-BZ29))</f>
        <v>-</v>
      </c>
      <c r="CA193" s="52" t="str" cm="1">
        <f t="array" ref="CA193">IF(OR(CA29="",CA29="NO Q",CA29="-"),"-",INDEX(Shipping!$U$3:$V$88,_xlfn.XMATCH(CA$2,IF(Shipping!$D$3:$D$88="GC",Shipping!$A$3:$A$88),0),_xlfn.XMATCH($V$167,Shipping!$U$2:$V$2))/_xlfn.IFS($U$167=Shipping!$R115,Shipping!$R$95,$U$167=Shipping!$S$92,Shipping!$S118,$U$167=Shipping!$T$92,Shipping!$T118)+IF(CA29&lt;DATE(2020,1,1),CA29,-CA29))</f>
        <v>-</v>
      </c>
      <c r="CB193" s="52" t="str" cm="1">
        <f t="array" ref="CB193">IF(OR(CB29="",CB29="NO Q",CB29="-"),"-",INDEX(Shipping!$U$3:$V$88,_xlfn.XMATCH(CB$2,IF(Shipping!$D$3:$D$88="GC",Shipping!$A$3:$A$88),0),_xlfn.XMATCH($V$167,Shipping!$U$2:$V$2))/_xlfn.IFS($U$167=Shipping!$R115,Shipping!$R$95,$U$167=Shipping!$S$92,Shipping!$S118,$U$167=Shipping!$T$92,Shipping!$T118)+IF(CB29&lt;DATE(2020,1,1),CB29,-CB29))</f>
        <v>-</v>
      </c>
      <c r="CC193" s="52" t="str" cm="1">
        <f t="array" ref="CC193">IF(OR(CC29="",CC29="NO Q",CC29="-"),"-",INDEX(Shipping!$U$3:$V$88,_xlfn.XMATCH(CC$2,IF(Shipping!$D$3:$D$88="GC",Shipping!$A$3:$A$88),0),_xlfn.XMATCH($V$167,Shipping!$U$2:$V$2))/_xlfn.IFS($U$167=Shipping!$R115,Shipping!$R$95,$U$167=Shipping!$S$92,Shipping!$S118,$U$167=Shipping!$T$92,Shipping!$T118)+IF(CC29&lt;DATE(2020,1,1),CC29,-CC29))</f>
        <v>-</v>
      </c>
      <c r="CD193" s="52" t="str" cm="1">
        <f t="array" ref="CD193">IF(OR(CD29="",CD29="NO Q",CD29="-"),"-",INDEX(Shipping!$U$3:$V$88,_xlfn.XMATCH(CD$2,IF(Shipping!$D$3:$D$88="GC",Shipping!$A$3:$A$88),0),_xlfn.XMATCH($V$167,Shipping!$U$2:$V$2))/_xlfn.IFS($U$167=Shipping!$R115,Shipping!$R$95,$U$167=Shipping!$S$92,Shipping!$S118,$U$167=Shipping!$T$92,Shipping!$T118)+IF(CD29&lt;DATE(2020,1,1),CD29,-CD29))</f>
        <v>-</v>
      </c>
      <c r="CE193" s="52" t="str" cm="1">
        <f t="array" ref="CE193">IF(OR(CE29="",CE29="NO Q",CE29="-"),"-",INDEX(Shipping!$U$3:$V$88,_xlfn.XMATCH(CE$2,IF(Shipping!$D$3:$D$88="GC",Shipping!$A$3:$A$88),0),_xlfn.XMATCH($V$167,Shipping!$U$2:$V$2))/_xlfn.IFS($U$167=Shipping!$R115,Shipping!$R$95,$U$167=Shipping!$S$92,Shipping!$S118,$U$167=Shipping!$T$92,Shipping!$T118)+IF(CE29&lt;DATE(2020,1,1),CE29,-CE29))</f>
        <v>-</v>
      </c>
      <c r="CF193" s="52" t="e" cm="1">
        <f t="array" ref="CF193">IF(OR(CF29="",CF29="NO Q",CF29="-"),"-",INDEX(Shipping!$U$3:$V$88,_xlfn.XMATCH(CF$2,IF(Shipping!$D$3:$D$88="GC",Shipping!$A$3:$A$88),0),_xlfn.XMATCH($V$167,Shipping!$U$2:$V$2))/_xlfn.IFS($U$167=Shipping!$R115,Shipping!$R$95,$U$167=Shipping!$S$92,Shipping!$S118,$U$167=Shipping!$T$92,Shipping!$T118)+IF(CF29&lt;DATE(2020,1,1),CF29,-CF29))</f>
        <v>#N/A</v>
      </c>
      <c r="CG193" s="52" t="str" cm="1">
        <f t="array" ref="CG193">IF(OR(CG29="",CG29="NO Q",CG29="-"),"-",INDEX(Shipping!$U$3:$V$88,_xlfn.XMATCH(CG$2,IF(Shipping!$D$3:$D$88="GC",Shipping!$A$3:$A$88),0),_xlfn.XMATCH($V$167,Shipping!$U$2:$V$2))/_xlfn.IFS($U$167=Shipping!$R115,Shipping!$R$95,$U$167=Shipping!$S$92,Shipping!$S118,$U$167=Shipping!$T$92,Shipping!$T118)+IF(CG29&lt;DATE(2020,1,1),CG29,-CG29))</f>
        <v>-</v>
      </c>
      <c r="CH193" s="52" t="str" cm="1">
        <f t="array" ref="CH193">IF(OR(CH29="",CH29="NO Q",CH29="-"),"-",INDEX(Shipping!$U$3:$V$88,_xlfn.XMATCH(CH$2,IF(Shipping!$D$3:$D$88="GC",Shipping!$A$3:$A$88),0),_xlfn.XMATCH($V$167,Shipping!$U$2:$V$2))/_xlfn.IFS($U$167=Shipping!$R115,Shipping!$R$95,$U$167=Shipping!$S$92,Shipping!$S118,$U$167=Shipping!$T$92,Shipping!$T118)+IF(CH29&lt;DATE(2020,1,1),CH29,-CH29))</f>
        <v>-</v>
      </c>
      <c r="CI193" s="52" t="str" cm="1">
        <f t="array" ref="CI193">IF(OR(CI29="",CI29="NO Q",CI29="-"),"-",INDEX(Shipping!$U$3:$V$88,_xlfn.XMATCH(CI$2,IF(Shipping!$D$3:$D$88="GC",Shipping!$A$3:$A$88),0),_xlfn.XMATCH($V$167,Shipping!$U$2:$V$2))/_xlfn.IFS($U$167=Shipping!$R115,Shipping!$R$95,$U$167=Shipping!$S$92,Shipping!$S118,$U$167=Shipping!$T$92,Shipping!$T118)+IF(CI29&lt;DATE(2020,1,1),CI29,-CI29))</f>
        <v>-</v>
      </c>
      <c r="CJ193" s="52" t="str" cm="1">
        <f t="array" ref="CJ193">IF(OR(CJ29="",CJ29="NO Q",CJ29="-"),"-",INDEX(Shipping!$U$3:$V$88,_xlfn.XMATCH(CJ$2,IF(Shipping!$D$3:$D$88="GC",Shipping!$A$3:$A$88),0),_xlfn.XMATCH($V$167,Shipping!$U$2:$V$2))/_xlfn.IFS($U$167=Shipping!$R115,Shipping!$R$95,$U$167=Shipping!$S$92,Shipping!$S118,$U$167=Shipping!$T$92,Shipping!$T118)+IF(CJ29&lt;DATE(2020,1,1),CJ29,-CJ29))</f>
        <v>-</v>
      </c>
      <c r="CK193" s="52" t="str" cm="1">
        <f t="array" ref="CK193">IF(OR(CK29="",CK29="NO Q",CK29="-"),"-",INDEX(Shipping!$U$3:$V$88,_xlfn.XMATCH(CK$2,IF(Shipping!$D$3:$D$88="GC",Shipping!$A$3:$A$88),0),_xlfn.XMATCH($V$167,Shipping!$U$2:$V$2))/_xlfn.IFS($U$167=Shipping!$R115,Shipping!$R$95,$U$167=Shipping!$S$92,Shipping!$S118,$U$167=Shipping!$T$92,Shipping!$T118)+IF(CK29&lt;DATE(2020,1,1),CK29,-CK29))</f>
        <v>-</v>
      </c>
      <c r="CL193" s="52" t="str" cm="1">
        <f t="array" ref="CL193">IF(OR(CL29="",CL29="NO Q",CL29="-"),"-",INDEX(Shipping!$U$3:$V$88,_xlfn.XMATCH(CL$2,IF(Shipping!$D$3:$D$88="GC",Shipping!$A$3:$A$88),0),_xlfn.XMATCH($V$167,Shipping!$U$2:$V$2))/_xlfn.IFS($U$167=Shipping!$R115,Shipping!$R$95,$U$167=Shipping!$S$92,Shipping!$S118,$U$167=Shipping!$T$92,Shipping!$T118)+IF(CL29&lt;DATE(2020,1,1),CL29,-CL29))</f>
        <v>-</v>
      </c>
      <c r="CM193" s="52" t="str" cm="1">
        <f t="array" ref="CM193">IF(OR(CM29="",CM29="NO Q",CM29="-"),"-",INDEX(Shipping!$U$3:$V$88,_xlfn.XMATCH(CM$2,IF(Shipping!$D$3:$D$88="GC",Shipping!$A$3:$A$88),0),_xlfn.XMATCH($V$167,Shipping!$U$2:$V$2))/_xlfn.IFS($U$167=Shipping!$R115,Shipping!$R$95,$U$167=Shipping!$S$92,Shipping!$S118,$U$167=Shipping!$T$92,Shipping!$T118)+IF(CM29&lt;DATE(2020,1,1),CM29,-CM29))</f>
        <v>-</v>
      </c>
    </row>
    <row r="194" spans="2:91">
      <c r="B194" s="47" t="s">
        <v>300</v>
      </c>
      <c r="C194" s="1" t="str" cm="1">
        <f t="array" ref="C194">INDEX(W$2:CM$2,1,_xlfn.XMATCH(D194,$W194:$CM194))</f>
        <v>PSI MOLDED PLASTICS</v>
      </c>
      <c r="D194" s="81">
        <f t="shared" si="139"/>
        <v>1.4324533719999999</v>
      </c>
      <c r="W194" s="52" t="str" cm="1">
        <f t="array" ref="W194">IF(OR(W30="",W30="NO Q",W30="-"),"-",INDEX(Shipping!$U$3:$V$88,_xlfn.XMATCH(W$2,IF(Shipping!$D$3:$D$88="GC",Shipping!$A$3:$A$88),0),_xlfn.XMATCH($V$167,Shipping!$U$2:$V$2))/_xlfn.IFS($U$167=Shipping!$R116,Shipping!$R$95,$U$167=Shipping!$S$92,Shipping!$S119,$U$167=Shipping!$T$92,Shipping!$T119)+IF(W30&lt;DATE(2020,1,1),W30,-W30))</f>
        <v>-</v>
      </c>
      <c r="X194" s="52" t="str" cm="1">
        <f t="array" ref="X194">IF(OR(X30="",X30="NO Q",X30="-"),"-",INDEX(Shipping!$U$3:$V$88,_xlfn.XMATCH(X$2,IF(Shipping!$D$3:$D$88="GC",Shipping!$A$3:$A$88),0),_xlfn.XMATCH($V$167,Shipping!$U$2:$V$2))/_xlfn.IFS($U$167=Shipping!$R116,Shipping!$R$95,$U$167=Shipping!$S$92,Shipping!$S119,$U$167=Shipping!$T$92,Shipping!$T119)+IF(X30&lt;DATE(2020,1,1),X30,-X30))</f>
        <v>-</v>
      </c>
      <c r="Y194" s="52" t="str" cm="1">
        <f t="array" ref="Y194">IF(OR(Y30="",Y30="NO Q",Y30="-"),"-",INDEX(Shipping!$U$3:$V$88,_xlfn.XMATCH(Y$2,IF(Shipping!$D$3:$D$88="GC",Shipping!$A$3:$A$88),0),_xlfn.XMATCH($V$167,Shipping!$U$2:$V$2))/_xlfn.IFS($U$167=Shipping!$R116,Shipping!$R$95,$U$167=Shipping!$S$92,Shipping!$S119,$U$167=Shipping!$T$92,Shipping!$T119)+IF(Y30&lt;DATE(2020,1,1),Y30,-Y30))</f>
        <v>-</v>
      </c>
      <c r="Z194" s="52" t="str" cm="1">
        <f t="array" ref="Z194">IF(OR(Z30="",Z30="NO Q",Z30="-"),"-",INDEX(Shipping!$U$3:$V$88,_xlfn.XMATCH(Z$2,IF(Shipping!$D$3:$D$88="GC",Shipping!$A$3:$A$88),0),_xlfn.XMATCH($V$167,Shipping!$U$2:$V$2))/_xlfn.IFS($U$167=Shipping!$R116,Shipping!$R$95,$U$167=Shipping!$S$92,Shipping!$S119,$U$167=Shipping!$T$92,Shipping!$T119)+IF(Z30&lt;DATE(2020,1,1),Z30,-Z30))</f>
        <v>-</v>
      </c>
      <c r="AA194" s="52" t="str" cm="1">
        <f t="array" ref="AA194">IF(OR(AA30="",AA30="NO Q",AA30="-"),"-",INDEX(Shipping!$U$3:$V$88,_xlfn.XMATCH(AA$2,IF(Shipping!$D$3:$D$88="GC",Shipping!$A$3:$A$88),0),_xlfn.XMATCH($V$167,Shipping!$U$2:$V$2))/_xlfn.IFS($U$167=Shipping!$R116,Shipping!$R$95,$U$167=Shipping!$S$92,Shipping!$S119,$U$167=Shipping!$T$92,Shipping!$T119)+IF(AA30&lt;DATE(2020,1,1),AA30,-AA30))</f>
        <v>-</v>
      </c>
      <c r="AB194" s="52" t="str" cm="1">
        <f t="array" ref="AB194">IF(OR(AB30="",AB30="NO Q",AB30="-"),"-",INDEX(Shipping!$U$3:$V$88,_xlfn.XMATCH(AB$2,IF(Shipping!$D$3:$D$88="GC",Shipping!$A$3:$A$88),0),_xlfn.XMATCH($V$167,Shipping!$U$2:$V$2))/_xlfn.IFS($U$167=Shipping!$R116,Shipping!$R$95,$U$167=Shipping!$S$92,Shipping!$S119,$U$167=Shipping!$T$92,Shipping!$T119)+IF(AB30&lt;DATE(2020,1,1),AB30,-AB30))</f>
        <v>-</v>
      </c>
      <c r="AC194" s="52" t="str" cm="1">
        <f t="array" ref="AC194">IF(OR(AC30="",AC30="NO Q",AC30="-"),"-",INDEX(Shipping!$U$3:$V$88,_xlfn.XMATCH(AC$2,IF(Shipping!$D$3:$D$88="GC",Shipping!$A$3:$A$88),0),_xlfn.XMATCH($V$167,Shipping!$U$2:$V$2))/_xlfn.IFS($U$167=Shipping!$R116,Shipping!$R$95,$U$167=Shipping!$S$92,Shipping!$S119,$U$167=Shipping!$T$92,Shipping!$T119)+IF(AC30&lt;DATE(2020,1,1),AC30,-AC30))</f>
        <v>-</v>
      </c>
      <c r="AD194" s="52" t="str" cm="1">
        <f t="array" ref="AD194">IF(OR(AD30="",AD30="NO Q",AD30="-"),"-",INDEX(Shipping!$U$3:$V$88,_xlfn.XMATCH(AD$2,IF(Shipping!$D$3:$D$88="GC",Shipping!$A$3:$A$88),0),_xlfn.XMATCH($V$167,Shipping!$U$2:$V$2))/_xlfn.IFS($U$167=Shipping!$R116,Shipping!$R$95,$U$167=Shipping!$S$92,Shipping!$S119,$U$167=Shipping!$T$92,Shipping!$T119)+IF(AD30&lt;DATE(2020,1,1),AD30,-AD30))</f>
        <v>-</v>
      </c>
      <c r="AE194" s="52" t="str" cm="1">
        <f t="array" ref="AE194">IF(OR(AE30="",AE30="NO Q",AE30="-"),"-",INDEX(Shipping!$U$3:$V$88,_xlfn.XMATCH(AE$2,IF(Shipping!$D$3:$D$88="GC",Shipping!$A$3:$A$88),0),_xlfn.XMATCH($V$167,Shipping!$U$2:$V$2))/_xlfn.IFS($U$167=Shipping!$R116,Shipping!$R$95,$U$167=Shipping!$S$92,Shipping!$S119,$U$167=Shipping!$T$92,Shipping!$T119)+IF(AE30&lt;DATE(2020,1,1),AE30,-AE30))</f>
        <v>-</v>
      </c>
      <c r="AF194" s="52" cm="1">
        <f t="array" ref="AF194">IF(OR(AF30="",AF30="NO Q",AF30="-"),"-",INDEX(Shipping!$U$3:$V$88,_xlfn.XMATCH(AF$2,IF(Shipping!$D$3:$D$88="GC",Shipping!$A$3:$A$88),0),_xlfn.XMATCH($V$167,Shipping!$U$2:$V$2))/_xlfn.IFS($U$167=Shipping!$R116,Shipping!$R$95,$U$167=Shipping!$S$92,Shipping!$S119,$U$167=Shipping!$T$92,Shipping!$T119)+IF(AF30&lt;DATE(2020,1,1),AF30,-AF30))</f>
        <v>-44032.911310517527</v>
      </c>
      <c r="AG194" s="52" cm="1">
        <f t="array" ref="AG194">IF(OR(AG30="",AG30="NO Q",AG30="-"),"-",INDEX(Shipping!$U$3:$V$88,_xlfn.XMATCH(AG$2,IF(Shipping!$D$3:$D$88="GC",Shipping!$A$3:$A$88),0),_xlfn.XMATCH($V$167,Shipping!$U$2:$V$2))/_xlfn.IFS($U$167=Shipping!$R116,Shipping!$R$95,$U$167=Shipping!$S$92,Shipping!$S119,$U$167=Shipping!$T$92,Shipping!$T119)+IF(AG30&lt;DATE(2020,1,1),AG30,-AG30))</f>
        <v>-44032.911310517527</v>
      </c>
      <c r="AH194" s="52" t="str" cm="1">
        <f t="array" ref="AH194">IF(OR(AH30="",AH30="NO Q",AH30="-"),"-",INDEX(Shipping!$U$3:$V$88,_xlfn.XMATCH(AH$2,IF(Shipping!$D$3:$D$88="GC",Shipping!$A$3:$A$88),0),_xlfn.XMATCH($V$167,Shipping!$U$2:$V$2))/_xlfn.IFS($U$167=Shipping!$R116,Shipping!$R$95,$U$167=Shipping!$S$92,Shipping!$S119,$U$167=Shipping!$T$92,Shipping!$T119)+IF(AH30&lt;DATE(2020,1,1),AH30,-AH30))</f>
        <v>-</v>
      </c>
      <c r="AI194" s="52" t="str" cm="1">
        <f t="array" ref="AI194">IF(OR(AI30="",AI30="NO Q",AI30="-"),"-",INDEX(Shipping!$U$3:$V$88,_xlfn.XMATCH(AI$2,IF(Shipping!$D$3:$D$88="GC",Shipping!$A$3:$A$88),0),_xlfn.XMATCH($V$167,Shipping!$U$2:$V$2))/_xlfn.IFS($U$167=Shipping!$R116,Shipping!$R$95,$U$167=Shipping!$S$92,Shipping!$S119,$U$167=Shipping!$T$92,Shipping!$T119)+IF(AI30&lt;DATE(2020,1,1),AI30,-AI30))</f>
        <v>-</v>
      </c>
      <c r="AJ194" s="52" t="str" cm="1">
        <f t="array" ref="AJ194">IF(OR(AJ30="",AJ30="NO Q",AJ30="-"),"-",INDEX(Shipping!$U$3:$V$88,_xlfn.XMATCH(AJ$2,IF(Shipping!$D$3:$D$88="GC",Shipping!$A$3:$A$88),0),_xlfn.XMATCH($V$167,Shipping!$U$2:$V$2))/_xlfn.IFS($U$167=Shipping!$R116,Shipping!$R$95,$U$167=Shipping!$S$92,Shipping!$S119,$U$167=Shipping!$T$92,Shipping!$T119)+IF(AJ30&lt;DATE(2020,1,1),AJ30,-AJ30))</f>
        <v>-</v>
      </c>
      <c r="AK194" s="52" t="str" cm="1">
        <f t="array" ref="AK194">IF(OR(AK30="",AK30="NO Q",AK30="-"),"-",INDEX(Shipping!$U$3:$V$88,_xlfn.XMATCH(AK$2,IF(Shipping!$D$3:$D$88="GC",Shipping!$A$3:$A$88),0),_xlfn.XMATCH($V$167,Shipping!$U$2:$V$2))/_xlfn.IFS($U$167=Shipping!$R116,Shipping!$R$95,$U$167=Shipping!$S$92,Shipping!$S119,$U$167=Shipping!$T$92,Shipping!$T119)+IF(AK30&lt;DATE(2020,1,1),AK30,-AK30))</f>
        <v>-</v>
      </c>
      <c r="AL194" s="52" t="str" cm="1">
        <f t="array" ref="AL194">IF(OR(AL30="",AL30="NO Q",AL30="-"),"-",INDEX(Shipping!$U$3:$V$88,_xlfn.XMATCH(AL$2,IF(Shipping!$D$3:$D$88="GC",Shipping!$A$3:$A$88),0),_xlfn.XMATCH($V$167,Shipping!$U$2:$V$2))/_xlfn.IFS($U$167=Shipping!$R116,Shipping!$R$95,$U$167=Shipping!$S$92,Shipping!$S119,$U$167=Shipping!$T$92,Shipping!$T119)+IF(AL30&lt;DATE(2020,1,1),AL30,-AL30))</f>
        <v>-</v>
      </c>
      <c r="AM194" s="52" t="str" cm="1">
        <f t="array" ref="AM194">IF(OR(AM30="",AM30="NO Q",AM30="-"),"-",INDEX(Shipping!$U$3:$V$88,_xlfn.XMATCH(AM$2,IF(Shipping!$D$3:$D$88="GC",Shipping!$A$3:$A$88),0),_xlfn.XMATCH($V$167,Shipping!$U$2:$V$2))/_xlfn.IFS($U$167=Shipping!$R116,Shipping!$R$95,$U$167=Shipping!$S$92,Shipping!$S119,$U$167=Shipping!$T$92,Shipping!$T119)+IF(AM30&lt;DATE(2020,1,1),AM30,-AM30))</f>
        <v>-</v>
      </c>
      <c r="AN194" s="52" t="str" cm="1">
        <f t="array" ref="AN194">IF(OR(AN30="",AN30="NO Q",AN30="-"),"-",INDEX(Shipping!$U$3:$V$88,_xlfn.XMATCH(AN$2,IF(Shipping!$D$3:$D$88="GC",Shipping!$A$3:$A$88),0),_xlfn.XMATCH($V$167,Shipping!$U$2:$V$2))/_xlfn.IFS($U$167=Shipping!$R116,Shipping!$R$95,$U$167=Shipping!$S$92,Shipping!$S119,$U$167=Shipping!$T$92,Shipping!$T119)+IF(AN30&lt;DATE(2020,1,1),AN30,-AN30))</f>
        <v>-</v>
      </c>
      <c r="AO194" s="52" t="str" cm="1">
        <f t="array" ref="AO194">IF(OR(AO30="",AO30="NO Q",AO30="-"),"-",INDEX(Shipping!$U$3:$V$88,_xlfn.XMATCH(AO$2,IF(Shipping!$D$3:$D$88="GC",Shipping!$A$3:$A$88),0),_xlfn.XMATCH($V$167,Shipping!$U$2:$V$2))/_xlfn.IFS($U$167=Shipping!$R116,Shipping!$R$95,$U$167=Shipping!$S$92,Shipping!$S119,$U$167=Shipping!$T$92,Shipping!$T119)+IF(AO30&lt;DATE(2020,1,1),AO30,-AO30))</f>
        <v>-</v>
      </c>
      <c r="AP194" s="52" cm="1">
        <f t="array" ref="AP194">IF(OR(AP30="",AP30="NO Q",AP30="-"),"-",INDEX(Shipping!$U$3:$V$88,_xlfn.XMATCH(AP$2,IF(Shipping!$D$3:$D$88="GC",Shipping!$A$3:$A$88),0),_xlfn.XMATCH($V$167,Shipping!$U$2:$V$2))/_xlfn.IFS($U$167=Shipping!$R116,Shipping!$R$95,$U$167=Shipping!$S$92,Shipping!$S119,$U$167=Shipping!$T$92,Shipping!$T119)+IF(AP30&lt;DATE(2020,1,1),AP30,-AP30))</f>
        <v>-44032.911310517527</v>
      </c>
      <c r="AQ194" s="52" t="str" cm="1">
        <f t="array" ref="AQ194">IF(OR(AQ30="",AQ30="NO Q",AQ30="-"),"-",INDEX(Shipping!$U$3:$V$88,_xlfn.XMATCH(AQ$2,IF(Shipping!$D$3:$D$88="GC",Shipping!$A$3:$A$88),0),_xlfn.XMATCH($V$167,Shipping!$U$2:$V$2))/_xlfn.IFS($U$167=Shipping!$R116,Shipping!$R$95,$U$167=Shipping!$S$92,Shipping!$S119,$U$167=Shipping!$T$92,Shipping!$T119)+IF(AQ30&lt;DATE(2020,1,1),AQ30,-AQ30))</f>
        <v>-</v>
      </c>
      <c r="AR194" s="52" t="str" cm="1">
        <f t="array" ref="AR194">IF(OR(AR30="",AR30="NO Q",AR30="-"),"-",INDEX(Shipping!$U$3:$V$88,_xlfn.XMATCH(AR$2,IF(Shipping!$D$3:$D$88="GC",Shipping!$A$3:$A$88),0),_xlfn.XMATCH($V$167,Shipping!$U$2:$V$2))/_xlfn.IFS($U$167=Shipping!$R116,Shipping!$R$95,$U$167=Shipping!$S$92,Shipping!$S119,$U$167=Shipping!$T$92,Shipping!$T119)+IF(AR30&lt;DATE(2020,1,1),AR30,-AR30))</f>
        <v>-</v>
      </c>
      <c r="AS194" s="52" t="str" cm="1">
        <f t="array" ref="AS194">IF(OR(AS30="",AS30="NO Q",AS30="-"),"-",INDEX(Shipping!$U$3:$V$88,_xlfn.XMATCH(AS$2,IF(Shipping!$D$3:$D$88="GC",Shipping!$A$3:$A$88),0),_xlfn.XMATCH($V$167,Shipping!$U$2:$V$2))/_xlfn.IFS($U$167=Shipping!$R116,Shipping!$R$95,$U$167=Shipping!$S$92,Shipping!$S119,$U$167=Shipping!$T$92,Shipping!$T119)+IF(AS30&lt;DATE(2020,1,1),AS30,-AS30))</f>
        <v>-</v>
      </c>
      <c r="AT194" s="52" t="str" cm="1">
        <f t="array" ref="AT194">IF(OR(AT30="",AT30="NO Q",AT30="-"),"-",INDEX(Shipping!$U$3:$V$88,_xlfn.XMATCH(AT$2,IF(Shipping!$D$3:$D$88="GC",Shipping!$A$3:$A$88),0),_xlfn.XMATCH($V$167,Shipping!$U$2:$V$2))/_xlfn.IFS($U$167=Shipping!$R116,Shipping!$R$95,$U$167=Shipping!$S$92,Shipping!$S119,$U$167=Shipping!$T$92,Shipping!$T119)+IF(AT30&lt;DATE(2020,1,1),AT30,-AT30))</f>
        <v>-</v>
      </c>
      <c r="AU194" s="52" t="str" cm="1">
        <f t="array" ref="AU194">IF(OR(AU30="",AU30="NO Q",AU30="-"),"-",INDEX(Shipping!$U$3:$V$88,_xlfn.XMATCH(AU$2,IF(Shipping!$D$3:$D$88="GC",Shipping!$A$3:$A$88),0),_xlfn.XMATCH($V$167,Shipping!$U$2:$V$2))/_xlfn.IFS($U$167=Shipping!$R116,Shipping!$R$95,$U$167=Shipping!$S$92,Shipping!$S119,$U$167=Shipping!$T$92,Shipping!$T119)+IF(AU30&lt;DATE(2020,1,1),AU30,-AU30))</f>
        <v>-</v>
      </c>
      <c r="AV194" s="52" t="str" cm="1">
        <f t="array" ref="AV194">IF(OR(AV30="",AV30="NO Q",AV30="-"),"-",INDEX(Shipping!$U$3:$V$88,_xlfn.XMATCH(AV$2,IF(Shipping!$D$3:$D$88="GC",Shipping!$A$3:$A$88),0),_xlfn.XMATCH($V$167,Shipping!$U$2:$V$2))/_xlfn.IFS($U$167=Shipping!$R116,Shipping!$R$95,$U$167=Shipping!$S$92,Shipping!$S119,$U$167=Shipping!$T$92,Shipping!$T119)+IF(AV30&lt;DATE(2020,1,1),AV30,-AV30))</f>
        <v>-</v>
      </c>
      <c r="AW194" s="52" t="str" cm="1">
        <f t="array" ref="AW194">IF(OR(AW30="",AW30="NO Q",AW30="-"),"-",INDEX(Shipping!$U$3:$V$88,_xlfn.XMATCH(AW$2,IF(Shipping!$D$3:$D$88="GC",Shipping!$A$3:$A$88),0),_xlfn.XMATCH($V$167,Shipping!$U$2:$V$2))/_xlfn.IFS($U$167=Shipping!$R116,Shipping!$R$95,$U$167=Shipping!$S$92,Shipping!$S119,$U$167=Shipping!$T$92,Shipping!$T119)+IF(AW30&lt;DATE(2020,1,1),AW30,-AW30))</f>
        <v>-</v>
      </c>
      <c r="AX194" s="52" t="str" cm="1">
        <f t="array" ref="AX194">IF(OR(AX30="",AX30="NO Q",AX30="-"),"-",INDEX(Shipping!$U$3:$V$88,_xlfn.XMATCH(AX$2,IF(Shipping!$D$3:$D$88="GC",Shipping!$A$3:$A$88),0),_xlfn.XMATCH($V$167,Shipping!$U$2:$V$2))/_xlfn.IFS($U$167=Shipping!$R116,Shipping!$R$95,$U$167=Shipping!$S$92,Shipping!$S119,$U$167=Shipping!$T$92,Shipping!$T119)+IF(AX30&lt;DATE(2020,1,1),AX30,-AX30))</f>
        <v>-</v>
      </c>
      <c r="AY194" s="52" t="str" cm="1">
        <f t="array" ref="AY194">IF(OR(AY30="",AY30="NO Q",AY30="-"),"-",INDEX(Shipping!$U$3:$V$88,_xlfn.XMATCH(AY$2,IF(Shipping!$D$3:$D$88="GC",Shipping!$A$3:$A$88),0),_xlfn.XMATCH($V$167,Shipping!$U$2:$V$2))/_xlfn.IFS($U$167=Shipping!$R116,Shipping!$R$95,$U$167=Shipping!$S$92,Shipping!$S119,$U$167=Shipping!$T$92,Shipping!$T119)+IF(AY30&lt;DATE(2020,1,1),AY30,-AY30))</f>
        <v>-</v>
      </c>
      <c r="AZ194" s="52" t="str" cm="1">
        <f t="array" ref="AZ194">IF(OR(AZ30="",AZ30="NO Q",AZ30="-"),"-",INDEX(Shipping!$U$3:$V$88,_xlfn.XMATCH(AZ$2,IF(Shipping!$D$3:$D$88="GC",Shipping!$A$3:$A$88),0),_xlfn.XMATCH($V$167,Shipping!$U$2:$V$2))/_xlfn.IFS($U$167=Shipping!$R116,Shipping!$R$95,$U$167=Shipping!$S$92,Shipping!$S119,$U$167=Shipping!$T$92,Shipping!$T119)+IF(AZ30&lt;DATE(2020,1,1),AZ30,-AZ30))</f>
        <v>-</v>
      </c>
      <c r="BA194" s="52" t="str" cm="1">
        <f t="array" ref="BA194">IF(OR(BA30="",BA30="NO Q",BA30="-"),"-",INDEX(Shipping!$U$3:$V$88,_xlfn.XMATCH(BA$2,IF(Shipping!$D$3:$D$88="GC",Shipping!$A$3:$A$88),0),_xlfn.XMATCH($V$167,Shipping!$U$2:$V$2))/_xlfn.IFS($U$167=Shipping!$R116,Shipping!$R$95,$U$167=Shipping!$S$92,Shipping!$S119,$U$167=Shipping!$T$92,Shipping!$T119)+IF(BA30&lt;DATE(2020,1,1),BA30,-BA30))</f>
        <v>-</v>
      </c>
      <c r="BB194" s="52" t="str" cm="1">
        <f t="array" ref="BB194">IF(OR(BB30="",BB30="NO Q",BB30="-"),"-",INDEX(Shipping!$U$3:$V$88,_xlfn.XMATCH(BB$2,IF(Shipping!$D$3:$D$88="GC",Shipping!$A$3:$A$88),0),_xlfn.XMATCH($V$167,Shipping!$U$2:$V$2))/_xlfn.IFS($U$167=Shipping!$R116,Shipping!$R$95,$U$167=Shipping!$S$92,Shipping!$S119,$U$167=Shipping!$T$92,Shipping!$T119)+IF(BB30&lt;DATE(2020,1,1),BB30,-BB30))</f>
        <v>-</v>
      </c>
      <c r="BC194" s="52" t="str" cm="1">
        <f t="array" ref="BC194">IF(OR(BC30="",BC30="NO Q",BC30="-"),"-",INDEX(Shipping!$U$3:$V$88,_xlfn.XMATCH(BC$2,IF(Shipping!$D$3:$D$88="GC",Shipping!$A$3:$A$88),0),_xlfn.XMATCH($V$167,Shipping!$U$2:$V$2))/_xlfn.IFS($U$167=Shipping!$R116,Shipping!$R$95,$U$167=Shipping!$S$92,Shipping!$S119,$U$167=Shipping!$T$92,Shipping!$T119)+IF(BC30&lt;DATE(2020,1,1),BC30,-BC30))</f>
        <v>-</v>
      </c>
      <c r="BD194" s="52" t="str" cm="1">
        <f t="array" ref="BD194">IF(OR(BD30="",BD30="NO Q",BD30="-"),"-",INDEX(Shipping!$U$3:$V$88,_xlfn.XMATCH(BD$2,IF(Shipping!$D$3:$D$88="GC",Shipping!$A$3:$A$88),0),_xlfn.XMATCH($V$167,Shipping!$U$2:$V$2))/_xlfn.IFS($U$167=Shipping!$R116,Shipping!$R$95,$U$167=Shipping!$S$92,Shipping!$S119,$U$167=Shipping!$T$92,Shipping!$T119)+IF(BD30&lt;DATE(2020,1,1),BD30,-BD30))</f>
        <v>-</v>
      </c>
      <c r="BE194" s="52" t="str" cm="1">
        <f t="array" ref="BE194">IF(OR(BE30="",BE30="NO Q",BE30="-"),"-",INDEX(Shipping!$U$3:$V$88,_xlfn.XMATCH(BE$2,IF(Shipping!$D$3:$D$88="GC",Shipping!$A$3:$A$88),0),_xlfn.XMATCH($V$167,Shipping!$U$2:$V$2))/_xlfn.IFS($U$167=Shipping!$R116,Shipping!$R$95,$U$167=Shipping!$S$92,Shipping!$S119,$U$167=Shipping!$T$92,Shipping!$T119)+IF(BE30&lt;DATE(2020,1,1),BE30,-BE30))</f>
        <v>-</v>
      </c>
      <c r="BF194" s="52" t="str" cm="1">
        <f t="array" ref="BF194">IF(OR(BF30="",BF30="NO Q",BF30="-"),"-",INDEX(Shipping!$U$3:$V$88,_xlfn.XMATCH(BF$2,IF(Shipping!$D$3:$D$88="GC",Shipping!$A$3:$A$88),0),_xlfn.XMATCH($V$167,Shipping!$U$2:$V$2))/_xlfn.IFS($U$167=Shipping!$R116,Shipping!$R$95,$U$167=Shipping!$S$92,Shipping!$S119,$U$167=Shipping!$T$92,Shipping!$T119)+IF(BF30&lt;DATE(2020,1,1),BF30,-BF30))</f>
        <v>-</v>
      </c>
      <c r="BG194" s="52" t="str" cm="1">
        <f t="array" ref="BG194">IF(OR(BG30="",BG30="NO Q",BG30="-"),"-",INDEX(Shipping!$U$3:$V$88,_xlfn.XMATCH(BG$2,IF(Shipping!$D$3:$D$88="GC",Shipping!$A$3:$A$88),0),_xlfn.XMATCH($V$167,Shipping!$U$2:$V$2))/_xlfn.IFS($U$167=Shipping!$R116,Shipping!$R$95,$U$167=Shipping!$S$92,Shipping!$S119,$U$167=Shipping!$T$92,Shipping!$T119)+IF(BG30&lt;DATE(2020,1,1),BG30,-BG30))</f>
        <v>-</v>
      </c>
      <c r="BH194" s="52" t="str" cm="1">
        <f t="array" ref="BH194">IF(OR(BH30="",BH30="NO Q",BH30="-"),"-",INDEX(Shipping!$U$3:$V$88,_xlfn.XMATCH(BH$2,IF(Shipping!$D$3:$D$88="GC",Shipping!$A$3:$A$88),0),_xlfn.XMATCH($V$167,Shipping!$U$2:$V$2))/_xlfn.IFS($U$167=Shipping!$R116,Shipping!$R$95,$U$167=Shipping!$S$92,Shipping!$S119,$U$167=Shipping!$T$92,Shipping!$T119)+IF(BH30&lt;DATE(2020,1,1),BH30,-BH30))</f>
        <v>-</v>
      </c>
      <c r="BI194" s="52" t="str" cm="1">
        <f t="array" ref="BI194">IF(OR(BI30="",BI30="NO Q",BI30="-"),"-",INDEX(Shipping!$U$3:$V$88,_xlfn.XMATCH(BI$2,IF(Shipping!$D$3:$D$88="GC",Shipping!$A$3:$A$88),0),_xlfn.XMATCH($V$167,Shipping!$U$2:$V$2))/_xlfn.IFS($U$167=Shipping!$R116,Shipping!$R$95,$U$167=Shipping!$S$92,Shipping!$S119,$U$167=Shipping!$T$92,Shipping!$T119)+IF(BI30&lt;DATE(2020,1,1),BI30,-BI30))</f>
        <v>-</v>
      </c>
      <c r="BJ194" s="52" t="str" cm="1">
        <f t="array" ref="BJ194">IF(OR(BJ30="",BJ30="NO Q",BJ30="-"),"-",INDEX(Shipping!$U$3:$V$88,_xlfn.XMATCH(BJ$2,IF(Shipping!$D$3:$D$88="GC",Shipping!$A$3:$A$88),0),_xlfn.XMATCH($V$167,Shipping!$U$2:$V$2))/_xlfn.IFS($U$167=Shipping!$R116,Shipping!$R$95,$U$167=Shipping!$S$92,Shipping!$S119,$U$167=Shipping!$T$92,Shipping!$T119)+IF(BJ30&lt;DATE(2020,1,1),BJ30,-BJ30))</f>
        <v>-</v>
      </c>
      <c r="BK194" s="52" cm="1">
        <f t="array" ref="BK194">IF(OR(BK30="",BK30="NO Q",BK30="-"),"-",INDEX(Shipping!$U$3:$V$88,_xlfn.XMATCH(BK$2,IF(Shipping!$D$3:$D$88="GC",Shipping!$A$3:$A$88),0),_xlfn.XMATCH($V$167,Shipping!$U$2:$V$2))/_xlfn.IFS($U$167=Shipping!$R116,Shipping!$R$95,$U$167=Shipping!$S$92,Shipping!$S119,$U$167=Shipping!$T$92,Shipping!$T119)+IF(BK30&lt;DATE(2020,1,1),BK30,-BK30))</f>
        <v>1.6832655642648748</v>
      </c>
      <c r="BL194" s="52" t="str" cm="1">
        <f t="array" ref="BL194">IF(OR(BL30="",BL30="NO Q",BL30="-"),"-",INDEX(Shipping!$U$3:$V$88,_xlfn.XMATCH(BL$2,IF(Shipping!$D$3:$D$88="GC",Shipping!$A$3:$A$88),0),_xlfn.XMATCH($V$167,Shipping!$U$2:$V$2))/_xlfn.IFS($U$167=Shipping!$R116,Shipping!$R$95,$U$167=Shipping!$S$92,Shipping!$S119,$U$167=Shipping!$T$92,Shipping!$T119)+IF(BL30&lt;DATE(2020,1,1),BL30,-BL30))</f>
        <v>-</v>
      </c>
      <c r="BM194" s="52" t="str" cm="1">
        <f t="array" ref="BM194">IF(OR(BM30="",BM30="NO Q",BM30="-"),"-",INDEX(Shipping!$U$3:$V$88,_xlfn.XMATCH(BM$2,IF(Shipping!$D$3:$D$88="GC",Shipping!$A$3:$A$88),0),_xlfn.XMATCH($V$167,Shipping!$U$2:$V$2))/_xlfn.IFS($U$167=Shipping!$R116,Shipping!$R$95,$U$167=Shipping!$S$92,Shipping!$S119,$U$167=Shipping!$T$92,Shipping!$T119)+IF(BM30&lt;DATE(2020,1,1),BM30,-BM30))</f>
        <v>-</v>
      </c>
      <c r="BN194" s="52" t="str" cm="1">
        <f t="array" ref="BN194">IF(OR(BN30="",BN30="NO Q",BN30="-"),"-",INDEX(Shipping!$U$3:$V$88,_xlfn.XMATCH(BN$2,IF(Shipping!$D$3:$D$88="GC",Shipping!$A$3:$A$88),0),_xlfn.XMATCH($V$167,Shipping!$U$2:$V$2))/_xlfn.IFS($U$167=Shipping!$R116,Shipping!$R$95,$U$167=Shipping!$S$92,Shipping!$S119,$U$167=Shipping!$T$92,Shipping!$T119)+IF(BN30&lt;DATE(2020,1,1),BN30,-BN30))</f>
        <v>-</v>
      </c>
      <c r="BO194" s="52" cm="1">
        <f t="array" ref="BO194">IF(OR(BO30="",BO30="NO Q",BO30="-"),"-",INDEX(Shipping!$U$3:$V$88,_xlfn.XMATCH(BO$2,IF(Shipping!$D$3:$D$88="GC",Shipping!$A$3:$A$88),0),_xlfn.XMATCH($V$167,Shipping!$U$2:$V$2))/_xlfn.IFS($U$167=Shipping!$R116,Shipping!$R$95,$U$167=Shipping!$S$92,Shipping!$S119,$U$167=Shipping!$T$92,Shipping!$T119)+IF(BO30&lt;DATE(2020,1,1),BO30,-BO30))</f>
        <v>1.4324533719999999</v>
      </c>
      <c r="BP194" s="52" t="str" cm="1">
        <f t="array" ref="BP194">IF(OR(BP30="",BP30="NO Q",BP30="-"),"-",INDEX(Shipping!$U$3:$V$88,_xlfn.XMATCH(BP$2,IF(Shipping!$D$3:$D$88="GC",Shipping!$A$3:$A$88),0),_xlfn.XMATCH($V$167,Shipping!$U$2:$V$2))/_xlfn.IFS($U$167=Shipping!$R116,Shipping!$R$95,$U$167=Shipping!$S$92,Shipping!$S119,$U$167=Shipping!$T$92,Shipping!$T119)+IF(BP30&lt;DATE(2020,1,1),BP30,-BP30))</f>
        <v>-</v>
      </c>
      <c r="BQ194" s="52" t="str" cm="1">
        <f t="array" ref="BQ194">IF(OR(BQ30="",BQ30="NO Q",BQ30="-"),"-",INDEX(Shipping!$U$3:$V$88,_xlfn.XMATCH(BQ$2,IF(Shipping!$D$3:$D$88="GC",Shipping!$A$3:$A$88),0),_xlfn.XMATCH($V$167,Shipping!$U$2:$V$2))/_xlfn.IFS($U$167=Shipping!$R116,Shipping!$R$95,$U$167=Shipping!$S$92,Shipping!$S119,$U$167=Shipping!$T$92,Shipping!$T119)+IF(BQ30&lt;DATE(2020,1,1),BQ30,-BQ30))</f>
        <v>-</v>
      </c>
      <c r="BR194" s="52" t="str" cm="1">
        <f t="array" ref="BR194">IF(OR(BR30="",BR30="NO Q",BR30="-"),"-",INDEX(Shipping!$U$3:$V$88,_xlfn.XMATCH(BR$2,IF(Shipping!$D$3:$D$88="GC",Shipping!$A$3:$A$88),0),_xlfn.XMATCH($V$167,Shipping!$U$2:$V$2))/_xlfn.IFS($U$167=Shipping!$R116,Shipping!$R$95,$U$167=Shipping!$S$92,Shipping!$S119,$U$167=Shipping!$T$92,Shipping!$T119)+IF(BR30&lt;DATE(2020,1,1),BR30,-BR30))</f>
        <v>-</v>
      </c>
      <c r="BS194" s="52" t="str" cm="1">
        <f t="array" ref="BS194">IF(OR(BS30="",BS30="NO Q",BS30="-"),"-",INDEX(Shipping!$U$3:$V$88,_xlfn.XMATCH(BS$2,IF(Shipping!$D$3:$D$88="GC",Shipping!$A$3:$A$88),0),_xlfn.XMATCH($V$167,Shipping!$U$2:$V$2))/_xlfn.IFS($U$167=Shipping!$R116,Shipping!$R$95,$U$167=Shipping!$S$92,Shipping!$S119,$U$167=Shipping!$T$92,Shipping!$T119)+IF(BS30&lt;DATE(2020,1,1),BS30,-BS30))</f>
        <v>-</v>
      </c>
      <c r="BT194" s="52" t="str" cm="1">
        <f t="array" ref="BT194">IF(OR(BT30="",BT30="NO Q",BT30="-"),"-",INDEX(Shipping!$U$3:$V$88,_xlfn.XMATCH(BT$2,IF(Shipping!$D$3:$D$88="GC",Shipping!$A$3:$A$88),0),_xlfn.XMATCH($V$167,Shipping!$U$2:$V$2))/_xlfn.IFS($U$167=Shipping!$R116,Shipping!$R$95,$U$167=Shipping!$S$92,Shipping!$S119,$U$167=Shipping!$T$92,Shipping!$T119)+IF(BT30&lt;DATE(2020,1,1),BT30,-BT30))</f>
        <v>-</v>
      </c>
      <c r="BU194" s="52" t="str" cm="1">
        <f t="array" ref="BU194">IF(OR(BU30="",BU30="NO Q",BU30="-"),"-",INDEX(Shipping!$U$3:$V$88,_xlfn.XMATCH(BU$2,IF(Shipping!$D$3:$D$88="GC",Shipping!$A$3:$A$88),0),_xlfn.XMATCH($V$167,Shipping!$U$2:$V$2))/_xlfn.IFS($U$167=Shipping!$R116,Shipping!$R$95,$U$167=Shipping!$S$92,Shipping!$S119,$U$167=Shipping!$T$92,Shipping!$T119)+IF(BU30&lt;DATE(2020,1,1),BU30,-BU30))</f>
        <v>-</v>
      </c>
      <c r="BV194" s="52" t="str" cm="1">
        <f t="array" ref="BV194">IF(OR(BV30="",BV30="NO Q",BV30="-"),"-",INDEX(Shipping!$U$3:$V$88,_xlfn.XMATCH(BV$2,IF(Shipping!$D$3:$D$88="GC",Shipping!$A$3:$A$88),0),_xlfn.XMATCH($V$167,Shipping!$U$2:$V$2))/_xlfn.IFS($U$167=Shipping!$R116,Shipping!$R$95,$U$167=Shipping!$S$92,Shipping!$S119,$U$167=Shipping!$T$92,Shipping!$T119)+IF(BV30&lt;DATE(2020,1,1),BV30,-BV30))</f>
        <v>-</v>
      </c>
      <c r="BW194" s="52" t="str" cm="1">
        <f t="array" ref="BW194">IF(OR(BW30="",BW30="NO Q",BW30="-"),"-",INDEX(Shipping!$U$3:$V$88,_xlfn.XMATCH(BW$2,IF(Shipping!$D$3:$D$88="GC",Shipping!$A$3:$A$88),0),_xlfn.XMATCH($V$167,Shipping!$U$2:$V$2))/_xlfn.IFS($U$167=Shipping!$R116,Shipping!$R$95,$U$167=Shipping!$S$92,Shipping!$S119,$U$167=Shipping!$T$92,Shipping!$T119)+IF(BW30&lt;DATE(2020,1,1),BW30,-BW30))</f>
        <v>-</v>
      </c>
      <c r="BX194" s="52" t="str" cm="1">
        <f t="array" ref="BX194">IF(OR(BX30="",BX30="NO Q",BX30="-"),"-",INDEX(Shipping!$U$3:$V$88,_xlfn.XMATCH(BX$2,IF(Shipping!$D$3:$D$88="GC",Shipping!$A$3:$A$88),0),_xlfn.XMATCH($V$167,Shipping!$U$2:$V$2))/_xlfn.IFS($U$167=Shipping!$R116,Shipping!$R$95,$U$167=Shipping!$S$92,Shipping!$S119,$U$167=Shipping!$T$92,Shipping!$T119)+IF(BX30&lt;DATE(2020,1,1),BX30,-BX30))</f>
        <v>-</v>
      </c>
      <c r="BY194" s="52" t="str" cm="1">
        <f t="array" ref="BY194">IF(OR(BY30="",BY30="NO Q",BY30="-"),"-",INDEX(Shipping!$U$3:$V$88,_xlfn.XMATCH(BY$2,IF(Shipping!$D$3:$D$88="GC",Shipping!$A$3:$A$88),0),_xlfn.XMATCH($V$167,Shipping!$U$2:$V$2))/_xlfn.IFS($U$167=Shipping!$R116,Shipping!$R$95,$U$167=Shipping!$S$92,Shipping!$S119,$U$167=Shipping!$T$92,Shipping!$T119)+IF(BY30&lt;DATE(2020,1,1),BY30,-BY30))</f>
        <v>-</v>
      </c>
      <c r="BZ194" s="52" t="str" cm="1">
        <f t="array" ref="BZ194">IF(OR(BZ30="",BZ30="NO Q",BZ30="-"),"-",INDEX(Shipping!$U$3:$V$88,_xlfn.XMATCH(BZ$2,IF(Shipping!$D$3:$D$88="GC",Shipping!$A$3:$A$88),0),_xlfn.XMATCH($V$167,Shipping!$U$2:$V$2))/_xlfn.IFS($U$167=Shipping!$R116,Shipping!$R$95,$U$167=Shipping!$S$92,Shipping!$S119,$U$167=Shipping!$T$92,Shipping!$T119)+IF(BZ30&lt;DATE(2020,1,1),BZ30,-BZ30))</f>
        <v>-</v>
      </c>
      <c r="CA194" s="52" t="str" cm="1">
        <f t="array" ref="CA194">IF(OR(CA30="",CA30="NO Q",CA30="-"),"-",INDEX(Shipping!$U$3:$V$88,_xlfn.XMATCH(CA$2,IF(Shipping!$D$3:$D$88="GC",Shipping!$A$3:$A$88),0),_xlfn.XMATCH($V$167,Shipping!$U$2:$V$2))/_xlfn.IFS($U$167=Shipping!$R116,Shipping!$R$95,$U$167=Shipping!$S$92,Shipping!$S119,$U$167=Shipping!$T$92,Shipping!$T119)+IF(CA30&lt;DATE(2020,1,1),CA30,-CA30))</f>
        <v>-</v>
      </c>
      <c r="CB194" s="52" t="str" cm="1">
        <f t="array" ref="CB194">IF(OR(CB30="",CB30="NO Q",CB30="-"),"-",INDEX(Shipping!$U$3:$V$88,_xlfn.XMATCH(CB$2,IF(Shipping!$D$3:$D$88="GC",Shipping!$A$3:$A$88),0),_xlfn.XMATCH($V$167,Shipping!$U$2:$V$2))/_xlfn.IFS($U$167=Shipping!$R116,Shipping!$R$95,$U$167=Shipping!$S$92,Shipping!$S119,$U$167=Shipping!$T$92,Shipping!$T119)+IF(CB30&lt;DATE(2020,1,1),CB30,-CB30))</f>
        <v>-</v>
      </c>
      <c r="CC194" s="52" t="str" cm="1">
        <f t="array" ref="CC194">IF(OR(CC30="",CC30="NO Q",CC30="-"),"-",INDEX(Shipping!$U$3:$V$88,_xlfn.XMATCH(CC$2,IF(Shipping!$D$3:$D$88="GC",Shipping!$A$3:$A$88),0),_xlfn.XMATCH($V$167,Shipping!$U$2:$V$2))/_xlfn.IFS($U$167=Shipping!$R116,Shipping!$R$95,$U$167=Shipping!$S$92,Shipping!$S119,$U$167=Shipping!$T$92,Shipping!$T119)+IF(CC30&lt;DATE(2020,1,1),CC30,-CC30))</f>
        <v>-</v>
      </c>
      <c r="CD194" s="52" t="str" cm="1">
        <f t="array" ref="CD194">IF(OR(CD30="",CD30="NO Q",CD30="-"),"-",INDEX(Shipping!$U$3:$V$88,_xlfn.XMATCH(CD$2,IF(Shipping!$D$3:$D$88="GC",Shipping!$A$3:$A$88),0),_xlfn.XMATCH($V$167,Shipping!$U$2:$V$2))/_xlfn.IFS($U$167=Shipping!$R116,Shipping!$R$95,$U$167=Shipping!$S$92,Shipping!$S119,$U$167=Shipping!$T$92,Shipping!$T119)+IF(CD30&lt;DATE(2020,1,1),CD30,-CD30))</f>
        <v>-</v>
      </c>
      <c r="CE194" s="52" t="str" cm="1">
        <f t="array" ref="CE194">IF(OR(CE30="",CE30="NO Q",CE30="-"),"-",INDEX(Shipping!$U$3:$V$88,_xlfn.XMATCH(CE$2,IF(Shipping!$D$3:$D$88="GC",Shipping!$A$3:$A$88),0),_xlfn.XMATCH($V$167,Shipping!$U$2:$V$2))/_xlfn.IFS($U$167=Shipping!$R116,Shipping!$R$95,$U$167=Shipping!$S$92,Shipping!$S119,$U$167=Shipping!$T$92,Shipping!$T119)+IF(CE30&lt;DATE(2020,1,1),CE30,-CE30))</f>
        <v>-</v>
      </c>
      <c r="CF194" s="52" t="str" cm="1">
        <f t="array" ref="CF194">IF(OR(CF30="",CF30="NO Q",CF30="-"),"-",INDEX(Shipping!$U$3:$V$88,_xlfn.XMATCH(CF$2,IF(Shipping!$D$3:$D$88="GC",Shipping!$A$3:$A$88),0),_xlfn.XMATCH($V$167,Shipping!$U$2:$V$2))/_xlfn.IFS($U$167=Shipping!$R116,Shipping!$R$95,$U$167=Shipping!$S$92,Shipping!$S119,$U$167=Shipping!$T$92,Shipping!$T119)+IF(CF30&lt;DATE(2020,1,1),CF30,-CF30))</f>
        <v>-</v>
      </c>
      <c r="CG194" s="52" t="str" cm="1">
        <f t="array" ref="CG194">IF(OR(CG30="",CG30="NO Q",CG30="-"),"-",INDEX(Shipping!$U$3:$V$88,_xlfn.XMATCH(CG$2,IF(Shipping!$D$3:$D$88="GC",Shipping!$A$3:$A$88),0),_xlfn.XMATCH($V$167,Shipping!$U$2:$V$2))/_xlfn.IFS($U$167=Shipping!$R116,Shipping!$R$95,$U$167=Shipping!$S$92,Shipping!$S119,$U$167=Shipping!$T$92,Shipping!$T119)+IF(CG30&lt;DATE(2020,1,1),CG30,-CG30))</f>
        <v>-</v>
      </c>
      <c r="CH194" s="52" t="str" cm="1">
        <f t="array" ref="CH194">IF(OR(CH30="",CH30="NO Q",CH30="-"),"-",INDEX(Shipping!$U$3:$V$88,_xlfn.XMATCH(CH$2,IF(Shipping!$D$3:$D$88="GC",Shipping!$A$3:$A$88),0),_xlfn.XMATCH($V$167,Shipping!$U$2:$V$2))/_xlfn.IFS($U$167=Shipping!$R116,Shipping!$R$95,$U$167=Shipping!$S$92,Shipping!$S119,$U$167=Shipping!$T$92,Shipping!$T119)+IF(CH30&lt;DATE(2020,1,1),CH30,-CH30))</f>
        <v>-</v>
      </c>
      <c r="CI194" s="52" t="str" cm="1">
        <f t="array" ref="CI194">IF(OR(CI30="",CI30="NO Q",CI30="-"),"-",INDEX(Shipping!$U$3:$V$88,_xlfn.XMATCH(CI$2,IF(Shipping!$D$3:$D$88="GC",Shipping!$A$3:$A$88),0),_xlfn.XMATCH($V$167,Shipping!$U$2:$V$2))/_xlfn.IFS($U$167=Shipping!$R116,Shipping!$R$95,$U$167=Shipping!$S$92,Shipping!$S119,$U$167=Shipping!$T$92,Shipping!$T119)+IF(CI30&lt;DATE(2020,1,1),CI30,-CI30))</f>
        <v>-</v>
      </c>
      <c r="CJ194" s="52" t="str" cm="1">
        <f t="array" ref="CJ194">IF(OR(CJ30="",CJ30="NO Q",CJ30="-"),"-",INDEX(Shipping!$U$3:$V$88,_xlfn.XMATCH(CJ$2,IF(Shipping!$D$3:$D$88="GC",Shipping!$A$3:$A$88),0),_xlfn.XMATCH($V$167,Shipping!$U$2:$V$2))/_xlfn.IFS($U$167=Shipping!$R116,Shipping!$R$95,$U$167=Shipping!$S$92,Shipping!$S119,$U$167=Shipping!$T$92,Shipping!$T119)+IF(CJ30&lt;DATE(2020,1,1),CJ30,-CJ30))</f>
        <v>-</v>
      </c>
      <c r="CK194" s="52" t="str" cm="1">
        <f t="array" ref="CK194">IF(OR(CK30="",CK30="NO Q",CK30="-"),"-",INDEX(Shipping!$U$3:$V$88,_xlfn.XMATCH(CK$2,IF(Shipping!$D$3:$D$88="GC",Shipping!$A$3:$A$88),0),_xlfn.XMATCH($V$167,Shipping!$U$2:$V$2))/_xlfn.IFS($U$167=Shipping!$R116,Shipping!$R$95,$U$167=Shipping!$S$92,Shipping!$S119,$U$167=Shipping!$T$92,Shipping!$T119)+IF(CK30&lt;DATE(2020,1,1),CK30,-CK30))</f>
        <v>-</v>
      </c>
      <c r="CL194" s="52" t="str" cm="1">
        <f t="array" ref="CL194">IF(OR(CL30="",CL30="NO Q",CL30="-"),"-",INDEX(Shipping!$U$3:$V$88,_xlfn.XMATCH(CL$2,IF(Shipping!$D$3:$D$88="GC",Shipping!$A$3:$A$88),0),_xlfn.XMATCH($V$167,Shipping!$U$2:$V$2))/_xlfn.IFS($U$167=Shipping!$R116,Shipping!$R$95,$U$167=Shipping!$S$92,Shipping!$S119,$U$167=Shipping!$T$92,Shipping!$T119)+IF(CL30&lt;DATE(2020,1,1),CL30,-CL30))</f>
        <v>-</v>
      </c>
      <c r="CM194" s="52" t="str" cm="1">
        <f t="array" ref="CM194">IF(OR(CM30="",CM30="NO Q",CM30="-"),"-",INDEX(Shipping!$U$3:$V$88,_xlfn.XMATCH(CM$2,IF(Shipping!$D$3:$D$88="GC",Shipping!$A$3:$A$88),0),_xlfn.XMATCH($V$167,Shipping!$U$2:$V$2))/_xlfn.IFS($U$167=Shipping!$R116,Shipping!$R$95,$U$167=Shipping!$S$92,Shipping!$S119,$U$167=Shipping!$T$92,Shipping!$T119)+IF(CM30&lt;DATE(2020,1,1),CM30,-CM30))</f>
        <v>-</v>
      </c>
    </row>
    <row r="195" spans="2:91">
      <c r="B195" s="47" t="s">
        <v>301</v>
      </c>
      <c r="C195" s="1" t="str" cm="1">
        <f t="array" ref="C195">INDEX(W$2:CM$2,1,_xlfn.XMATCH(D195,$W195:$CM195))</f>
        <v>CREATIVE LIQUID COATINGS (2cav)</v>
      </c>
      <c r="D195" s="81">
        <f t="shared" si="139"/>
        <v>2.1501538996551948</v>
      </c>
      <c r="W195" s="52" t="str" cm="1">
        <f t="array" ref="W195">IF(OR(W31="",W31="NO Q",W31="-"),"-",INDEX(Shipping!$U$3:$V$88,_xlfn.XMATCH(W$2,IF(Shipping!$D$3:$D$88="GC",Shipping!$A$3:$A$88),0),_xlfn.XMATCH($V$167,Shipping!$U$2:$V$2))/_xlfn.IFS($U$167=Shipping!$R117,Shipping!$R$95,$U$167=Shipping!$S$92,Shipping!$S120,$U$167=Shipping!$T$92,Shipping!$T120)+IF(W31&lt;DATE(2020,1,1),W31,-W31))</f>
        <v>-</v>
      </c>
      <c r="X195" s="52" t="str" cm="1">
        <f t="array" ref="X195">IF(OR(X31="",X31="NO Q",X31="-"),"-",INDEX(Shipping!$U$3:$V$88,_xlfn.XMATCH(X$2,IF(Shipping!$D$3:$D$88="GC",Shipping!$A$3:$A$88),0),_xlfn.XMATCH($V$167,Shipping!$U$2:$V$2))/_xlfn.IFS($U$167=Shipping!$R117,Shipping!$R$95,$U$167=Shipping!$S$92,Shipping!$S120,$U$167=Shipping!$T$92,Shipping!$T120)+IF(X31&lt;DATE(2020,1,1),X31,-X31))</f>
        <v>-</v>
      </c>
      <c r="Y195" s="52" t="str" cm="1">
        <f t="array" ref="Y195">IF(OR(Y31="",Y31="NO Q",Y31="-"),"-",INDEX(Shipping!$U$3:$V$88,_xlfn.XMATCH(Y$2,IF(Shipping!$D$3:$D$88="GC",Shipping!$A$3:$A$88),0),_xlfn.XMATCH($V$167,Shipping!$U$2:$V$2))/_xlfn.IFS($U$167=Shipping!$R117,Shipping!$R$95,$U$167=Shipping!$S$92,Shipping!$S120,$U$167=Shipping!$T$92,Shipping!$T120)+IF(Y31&lt;DATE(2020,1,1),Y31,-Y31))</f>
        <v>-</v>
      </c>
      <c r="Z195" s="52" t="str" cm="1">
        <f t="array" ref="Z195">IF(OR(Z31="",Z31="NO Q",Z31="-"),"-",INDEX(Shipping!$U$3:$V$88,_xlfn.XMATCH(Z$2,IF(Shipping!$D$3:$D$88="GC",Shipping!$A$3:$A$88),0),_xlfn.XMATCH($V$167,Shipping!$U$2:$V$2))/_xlfn.IFS($U$167=Shipping!$R117,Shipping!$R$95,$U$167=Shipping!$S$92,Shipping!$S120,$U$167=Shipping!$T$92,Shipping!$T120)+IF(Z31&lt;DATE(2020,1,1),Z31,-Z31))</f>
        <v>-</v>
      </c>
      <c r="AA195" s="52" t="str" cm="1">
        <f t="array" ref="AA195">IF(OR(AA31="",AA31="NO Q",AA31="-"),"-",INDEX(Shipping!$U$3:$V$88,_xlfn.XMATCH(AA$2,IF(Shipping!$D$3:$D$88="GC",Shipping!$A$3:$A$88),0),_xlfn.XMATCH($V$167,Shipping!$U$2:$V$2))/_xlfn.IFS($U$167=Shipping!$R117,Shipping!$R$95,$U$167=Shipping!$S$92,Shipping!$S120,$U$167=Shipping!$T$92,Shipping!$T120)+IF(AA31&lt;DATE(2020,1,1),AA31,-AA31))</f>
        <v>-</v>
      </c>
      <c r="AB195" s="52" t="str" cm="1">
        <f t="array" ref="AB195">IF(OR(AB31="",AB31="NO Q",AB31="-"),"-",INDEX(Shipping!$U$3:$V$88,_xlfn.XMATCH(AB$2,IF(Shipping!$D$3:$D$88="GC",Shipping!$A$3:$A$88),0),_xlfn.XMATCH($V$167,Shipping!$U$2:$V$2))/_xlfn.IFS($U$167=Shipping!$R117,Shipping!$R$95,$U$167=Shipping!$S$92,Shipping!$S120,$U$167=Shipping!$T$92,Shipping!$T120)+IF(AB31&lt;DATE(2020,1,1),AB31,-AB31))</f>
        <v>-</v>
      </c>
      <c r="AC195" s="52" t="str" cm="1">
        <f t="array" ref="AC195">IF(OR(AC31="",AC31="NO Q",AC31="-"),"-",INDEX(Shipping!$U$3:$V$88,_xlfn.XMATCH(AC$2,IF(Shipping!$D$3:$D$88="GC",Shipping!$A$3:$A$88),0),_xlfn.XMATCH($V$167,Shipping!$U$2:$V$2))/_xlfn.IFS($U$167=Shipping!$R117,Shipping!$R$95,$U$167=Shipping!$S$92,Shipping!$S120,$U$167=Shipping!$T$92,Shipping!$T120)+IF(AC31&lt;DATE(2020,1,1),AC31,-AC31))</f>
        <v>-</v>
      </c>
      <c r="AD195" s="52" cm="1">
        <f t="array" ref="AD195">IF(OR(AD31="",AD31="NO Q",AD31="-"),"-",INDEX(Shipping!$U$3:$V$88,_xlfn.XMATCH(AD$2,IF(Shipping!$D$3:$D$88="GC",Shipping!$A$3:$A$88),0),_xlfn.XMATCH($V$167,Shipping!$U$2:$V$2))/_xlfn.IFS($U$167=Shipping!$R117,Shipping!$R$95,$U$167=Shipping!$S$92,Shipping!$S120,$U$167=Shipping!$T$92,Shipping!$T120)+IF(AD31&lt;DATE(2020,1,1),AD31,-AD31))</f>
        <v>2.1501538996551948</v>
      </c>
      <c r="AE195" s="52" cm="1">
        <f t="array" ref="AE195">IF(OR(AE31="",AE31="NO Q",AE31="-"),"-",INDEX(Shipping!$U$3:$V$88,_xlfn.XMATCH(AE$2,IF(Shipping!$D$3:$D$88="GC",Shipping!$A$3:$A$88),0),_xlfn.XMATCH($V$167,Shipping!$U$2:$V$2))/_xlfn.IFS($U$167=Shipping!$R117,Shipping!$R$95,$U$167=Shipping!$S$92,Shipping!$S120,$U$167=Shipping!$T$92,Shipping!$T120)+IF(AE31&lt;DATE(2020,1,1),AE31,-AE31))</f>
        <v>2.3451241218774168</v>
      </c>
      <c r="AF195" s="52" cm="1">
        <f t="array" ref="AF195">IF(OR(AF31="",AF31="NO Q",AF31="-"),"-",INDEX(Shipping!$U$3:$V$88,_xlfn.XMATCH(AF$2,IF(Shipping!$D$3:$D$88="GC",Shipping!$A$3:$A$88),0),_xlfn.XMATCH($V$167,Shipping!$U$2:$V$2))/_xlfn.IFS($U$167=Shipping!$R117,Shipping!$R$95,$U$167=Shipping!$S$92,Shipping!$S120,$U$167=Shipping!$T$92,Shipping!$T120)+IF(AF31&lt;DATE(2020,1,1),AF31,-AF31))</f>
        <v>-44032.972902320835</v>
      </c>
      <c r="AG195" s="52" cm="1">
        <f t="array" ref="AG195">IF(OR(AG31="",AG31="NO Q",AG31="-"),"-",INDEX(Shipping!$U$3:$V$88,_xlfn.XMATCH(AG$2,IF(Shipping!$D$3:$D$88="GC",Shipping!$A$3:$A$88),0),_xlfn.XMATCH($V$167,Shipping!$U$2:$V$2))/_xlfn.IFS($U$167=Shipping!$R117,Shipping!$R$95,$U$167=Shipping!$S$92,Shipping!$S120,$U$167=Shipping!$T$92,Shipping!$T120)+IF(AG31&lt;DATE(2020,1,1),AG31,-AG31))</f>
        <v>-44032.972902320835</v>
      </c>
      <c r="AH195" s="52" t="str" cm="1">
        <f t="array" ref="AH195">IF(OR(AH31="",AH31="NO Q",AH31="-"),"-",INDEX(Shipping!$U$3:$V$88,_xlfn.XMATCH(AH$2,IF(Shipping!$D$3:$D$88="GC",Shipping!$A$3:$A$88),0),_xlfn.XMATCH($V$167,Shipping!$U$2:$V$2))/_xlfn.IFS($U$167=Shipping!$R117,Shipping!$R$95,$U$167=Shipping!$S$92,Shipping!$S120,$U$167=Shipping!$T$92,Shipping!$T120)+IF(AH31&lt;DATE(2020,1,1),AH31,-AH31))</f>
        <v>-</v>
      </c>
      <c r="AI195" s="52" t="str" cm="1">
        <f t="array" ref="AI195">IF(OR(AI31="",AI31="NO Q",AI31="-"),"-",INDEX(Shipping!$U$3:$V$88,_xlfn.XMATCH(AI$2,IF(Shipping!$D$3:$D$88="GC",Shipping!$A$3:$A$88),0),_xlfn.XMATCH($V$167,Shipping!$U$2:$V$2))/_xlfn.IFS($U$167=Shipping!$R117,Shipping!$R$95,$U$167=Shipping!$S$92,Shipping!$S120,$U$167=Shipping!$T$92,Shipping!$T120)+IF(AI31&lt;DATE(2020,1,1),AI31,-AI31))</f>
        <v>-</v>
      </c>
      <c r="AJ195" s="52" t="str" cm="1">
        <f t="array" ref="AJ195">IF(OR(AJ31="",AJ31="NO Q",AJ31="-"),"-",INDEX(Shipping!$U$3:$V$88,_xlfn.XMATCH(AJ$2,IF(Shipping!$D$3:$D$88="GC",Shipping!$A$3:$A$88),0),_xlfn.XMATCH($V$167,Shipping!$U$2:$V$2))/_xlfn.IFS($U$167=Shipping!$R117,Shipping!$R$95,$U$167=Shipping!$S$92,Shipping!$S120,$U$167=Shipping!$T$92,Shipping!$T120)+IF(AJ31&lt;DATE(2020,1,1),AJ31,-AJ31))</f>
        <v>-</v>
      </c>
      <c r="AK195" s="52" t="str" cm="1">
        <f t="array" ref="AK195">IF(OR(AK31="",AK31="NO Q",AK31="-"),"-",INDEX(Shipping!$U$3:$V$88,_xlfn.XMATCH(AK$2,IF(Shipping!$D$3:$D$88="GC",Shipping!$A$3:$A$88),0),_xlfn.XMATCH($V$167,Shipping!$U$2:$V$2))/_xlfn.IFS($U$167=Shipping!$R117,Shipping!$R$95,$U$167=Shipping!$S$92,Shipping!$S120,$U$167=Shipping!$T$92,Shipping!$T120)+IF(AK31&lt;DATE(2020,1,1),AK31,-AK31))</f>
        <v>-</v>
      </c>
      <c r="AL195" s="52" t="str" cm="1">
        <f t="array" ref="AL195">IF(OR(AL31="",AL31="NO Q",AL31="-"),"-",INDEX(Shipping!$U$3:$V$88,_xlfn.XMATCH(AL$2,IF(Shipping!$D$3:$D$88="GC",Shipping!$A$3:$A$88),0),_xlfn.XMATCH($V$167,Shipping!$U$2:$V$2))/_xlfn.IFS($U$167=Shipping!$R117,Shipping!$R$95,$U$167=Shipping!$S$92,Shipping!$S120,$U$167=Shipping!$T$92,Shipping!$T120)+IF(AL31&lt;DATE(2020,1,1),AL31,-AL31))</f>
        <v>-</v>
      </c>
      <c r="AM195" s="52" cm="1">
        <f t="array" ref="AM195">IF(OR(AM31="",AM31="NO Q",AM31="-"),"-",INDEX(Shipping!$U$3:$V$88,_xlfn.XMATCH(AM$2,IF(Shipping!$D$3:$D$88="GC",Shipping!$A$3:$A$88),0),_xlfn.XMATCH($V$167,Shipping!$U$2:$V$2))/_xlfn.IFS($U$167=Shipping!$R117,Shipping!$R$95,$U$167=Shipping!$S$92,Shipping!$S120,$U$167=Shipping!$T$92,Shipping!$T120)+IF(AM31&lt;DATE(2020,1,1),AM31,-AM31))</f>
        <v>-44032.96333843407</v>
      </c>
      <c r="AN195" s="52" t="str" cm="1">
        <f t="array" ref="AN195">IF(OR(AN31="",AN31="NO Q",AN31="-"),"-",INDEX(Shipping!$U$3:$V$88,_xlfn.XMATCH(AN$2,IF(Shipping!$D$3:$D$88="GC",Shipping!$A$3:$A$88),0),_xlfn.XMATCH($V$167,Shipping!$U$2:$V$2))/_xlfn.IFS($U$167=Shipping!$R117,Shipping!$R$95,$U$167=Shipping!$S$92,Shipping!$S120,$U$167=Shipping!$T$92,Shipping!$T120)+IF(AN31&lt;DATE(2020,1,1),AN31,-AN31))</f>
        <v>-</v>
      </c>
      <c r="AO195" s="52" t="str" cm="1">
        <f t="array" ref="AO195">IF(OR(AO31="",AO31="NO Q",AO31="-"),"-",INDEX(Shipping!$U$3:$V$88,_xlfn.XMATCH(AO$2,IF(Shipping!$D$3:$D$88="GC",Shipping!$A$3:$A$88),0),_xlfn.XMATCH($V$167,Shipping!$U$2:$V$2))/_xlfn.IFS($U$167=Shipping!$R117,Shipping!$R$95,$U$167=Shipping!$S$92,Shipping!$S120,$U$167=Shipping!$T$92,Shipping!$T120)+IF(AO31&lt;DATE(2020,1,1),AO31,-AO31))</f>
        <v>-</v>
      </c>
      <c r="AP195" s="52" t="str" cm="1">
        <f t="array" ref="AP195">IF(OR(AP31="",AP31="NO Q",AP31="-"),"-",INDEX(Shipping!$U$3:$V$88,_xlfn.XMATCH(AP$2,IF(Shipping!$D$3:$D$88="GC",Shipping!$A$3:$A$88),0),_xlfn.XMATCH($V$167,Shipping!$U$2:$V$2))/_xlfn.IFS($U$167=Shipping!$R117,Shipping!$R$95,$U$167=Shipping!$S$92,Shipping!$S120,$U$167=Shipping!$T$92,Shipping!$T120)+IF(AP31&lt;DATE(2020,1,1),AP31,-AP31))</f>
        <v>-</v>
      </c>
      <c r="AQ195" s="52" t="str" cm="1">
        <f t="array" ref="AQ195">IF(OR(AQ31="",AQ31="NO Q",AQ31="-"),"-",INDEX(Shipping!$U$3:$V$88,_xlfn.XMATCH(AQ$2,IF(Shipping!$D$3:$D$88="GC",Shipping!$A$3:$A$88),0),_xlfn.XMATCH($V$167,Shipping!$U$2:$V$2))/_xlfn.IFS($U$167=Shipping!$R117,Shipping!$R$95,$U$167=Shipping!$S$92,Shipping!$S120,$U$167=Shipping!$T$92,Shipping!$T120)+IF(AQ31&lt;DATE(2020,1,1),AQ31,-AQ31))</f>
        <v>-</v>
      </c>
      <c r="AR195" s="52" t="str" cm="1">
        <f t="array" ref="AR195">IF(OR(AR31="",AR31="NO Q",AR31="-"),"-",INDEX(Shipping!$U$3:$V$88,_xlfn.XMATCH(AR$2,IF(Shipping!$D$3:$D$88="GC",Shipping!$A$3:$A$88),0),_xlfn.XMATCH($V$167,Shipping!$U$2:$V$2))/_xlfn.IFS($U$167=Shipping!$R117,Shipping!$R$95,$U$167=Shipping!$S$92,Shipping!$S120,$U$167=Shipping!$T$92,Shipping!$T120)+IF(AR31&lt;DATE(2020,1,1),AR31,-AR31))</f>
        <v>-</v>
      </c>
      <c r="AS195" s="52" t="str" cm="1">
        <f t="array" ref="AS195">IF(OR(AS31="",AS31="NO Q",AS31="-"),"-",INDEX(Shipping!$U$3:$V$88,_xlfn.XMATCH(AS$2,IF(Shipping!$D$3:$D$88="GC",Shipping!$A$3:$A$88),0),_xlfn.XMATCH($V$167,Shipping!$U$2:$V$2))/_xlfn.IFS($U$167=Shipping!$R117,Shipping!$R$95,$U$167=Shipping!$S$92,Shipping!$S120,$U$167=Shipping!$T$92,Shipping!$T120)+IF(AS31&lt;DATE(2020,1,1),AS31,-AS31))</f>
        <v>-</v>
      </c>
      <c r="AT195" s="52" t="str" cm="1">
        <f t="array" ref="AT195">IF(OR(AT31="",AT31="NO Q",AT31="-"),"-",INDEX(Shipping!$U$3:$V$88,_xlfn.XMATCH(AT$2,IF(Shipping!$D$3:$D$88="GC",Shipping!$A$3:$A$88),0),_xlfn.XMATCH($V$167,Shipping!$U$2:$V$2))/_xlfn.IFS($U$167=Shipping!$R117,Shipping!$R$95,$U$167=Shipping!$S$92,Shipping!$S120,$U$167=Shipping!$T$92,Shipping!$T120)+IF(AT31&lt;DATE(2020,1,1),AT31,-AT31))</f>
        <v>-</v>
      </c>
      <c r="AU195" s="52" t="str" cm="1">
        <f t="array" ref="AU195">IF(OR(AU31="",AU31="NO Q",AU31="-"),"-",INDEX(Shipping!$U$3:$V$88,_xlfn.XMATCH(AU$2,IF(Shipping!$D$3:$D$88="GC",Shipping!$A$3:$A$88),0),_xlfn.XMATCH($V$167,Shipping!$U$2:$V$2))/_xlfn.IFS($U$167=Shipping!$R117,Shipping!$R$95,$U$167=Shipping!$S$92,Shipping!$S120,$U$167=Shipping!$T$92,Shipping!$T120)+IF(AU31&lt;DATE(2020,1,1),AU31,-AU31))</f>
        <v>-</v>
      </c>
      <c r="AV195" s="52" t="str" cm="1">
        <f t="array" ref="AV195">IF(OR(AV31="",AV31="NO Q",AV31="-"),"-",INDEX(Shipping!$U$3:$V$88,_xlfn.XMATCH(AV$2,IF(Shipping!$D$3:$D$88="GC",Shipping!$A$3:$A$88),0),_xlfn.XMATCH($V$167,Shipping!$U$2:$V$2))/_xlfn.IFS($U$167=Shipping!$R117,Shipping!$R$95,$U$167=Shipping!$S$92,Shipping!$S120,$U$167=Shipping!$T$92,Shipping!$T120)+IF(AV31&lt;DATE(2020,1,1),AV31,-AV31))</f>
        <v>-</v>
      </c>
      <c r="AW195" s="52" t="str" cm="1">
        <f t="array" ref="AW195">IF(OR(AW31="",AW31="NO Q",AW31="-"),"-",INDEX(Shipping!$U$3:$V$88,_xlfn.XMATCH(AW$2,IF(Shipping!$D$3:$D$88="GC",Shipping!$A$3:$A$88),0),_xlfn.XMATCH($V$167,Shipping!$U$2:$V$2))/_xlfn.IFS($U$167=Shipping!$R117,Shipping!$R$95,$U$167=Shipping!$S$92,Shipping!$S120,$U$167=Shipping!$T$92,Shipping!$T120)+IF(AW31&lt;DATE(2020,1,1),AW31,-AW31))</f>
        <v>-</v>
      </c>
      <c r="AX195" s="52" t="str" cm="1">
        <f t="array" ref="AX195">IF(OR(AX31="",AX31="NO Q",AX31="-"),"-",INDEX(Shipping!$U$3:$V$88,_xlfn.XMATCH(AX$2,IF(Shipping!$D$3:$D$88="GC",Shipping!$A$3:$A$88),0),_xlfn.XMATCH($V$167,Shipping!$U$2:$V$2))/_xlfn.IFS($U$167=Shipping!$R117,Shipping!$R$95,$U$167=Shipping!$S$92,Shipping!$S120,$U$167=Shipping!$T$92,Shipping!$T120)+IF(AX31&lt;DATE(2020,1,1),AX31,-AX31))</f>
        <v>-</v>
      </c>
      <c r="AY195" s="52" t="str" cm="1">
        <f t="array" ref="AY195">IF(OR(AY31="",AY31="NO Q",AY31="-"),"-",INDEX(Shipping!$U$3:$V$88,_xlfn.XMATCH(AY$2,IF(Shipping!$D$3:$D$88="GC",Shipping!$A$3:$A$88),0),_xlfn.XMATCH($V$167,Shipping!$U$2:$V$2))/_xlfn.IFS($U$167=Shipping!$R117,Shipping!$R$95,$U$167=Shipping!$S$92,Shipping!$S120,$U$167=Shipping!$T$92,Shipping!$T120)+IF(AY31&lt;DATE(2020,1,1),AY31,-AY31))</f>
        <v>-</v>
      </c>
      <c r="AZ195" s="52" t="str" cm="1">
        <f t="array" ref="AZ195">IF(OR(AZ31="",AZ31="NO Q",AZ31="-"),"-",INDEX(Shipping!$U$3:$V$88,_xlfn.XMATCH(AZ$2,IF(Shipping!$D$3:$D$88="GC",Shipping!$A$3:$A$88),0),_xlfn.XMATCH($V$167,Shipping!$U$2:$V$2))/_xlfn.IFS($U$167=Shipping!$R117,Shipping!$R$95,$U$167=Shipping!$S$92,Shipping!$S120,$U$167=Shipping!$T$92,Shipping!$T120)+IF(AZ31&lt;DATE(2020,1,1),AZ31,-AZ31))</f>
        <v>-</v>
      </c>
      <c r="BA195" s="52" t="str" cm="1">
        <f t="array" ref="BA195">IF(OR(BA31="",BA31="NO Q",BA31="-"),"-",INDEX(Shipping!$U$3:$V$88,_xlfn.XMATCH(BA$2,IF(Shipping!$D$3:$D$88="GC",Shipping!$A$3:$A$88),0),_xlfn.XMATCH($V$167,Shipping!$U$2:$V$2))/_xlfn.IFS($U$167=Shipping!$R117,Shipping!$R$95,$U$167=Shipping!$S$92,Shipping!$S120,$U$167=Shipping!$T$92,Shipping!$T120)+IF(BA31&lt;DATE(2020,1,1),BA31,-BA31))</f>
        <v>-</v>
      </c>
      <c r="BB195" s="52" t="str" cm="1">
        <f t="array" ref="BB195">IF(OR(BB31="",BB31="NO Q",BB31="-"),"-",INDEX(Shipping!$U$3:$V$88,_xlfn.XMATCH(BB$2,IF(Shipping!$D$3:$D$88="GC",Shipping!$A$3:$A$88),0),_xlfn.XMATCH($V$167,Shipping!$U$2:$V$2))/_xlfn.IFS($U$167=Shipping!$R117,Shipping!$R$95,$U$167=Shipping!$S$92,Shipping!$S120,$U$167=Shipping!$T$92,Shipping!$T120)+IF(BB31&lt;DATE(2020,1,1),BB31,-BB31))</f>
        <v>-</v>
      </c>
      <c r="BC195" s="52" t="str" cm="1">
        <f t="array" ref="BC195">IF(OR(BC31="",BC31="NO Q",BC31="-"),"-",INDEX(Shipping!$U$3:$V$88,_xlfn.XMATCH(BC$2,IF(Shipping!$D$3:$D$88="GC",Shipping!$A$3:$A$88),0),_xlfn.XMATCH($V$167,Shipping!$U$2:$V$2))/_xlfn.IFS($U$167=Shipping!$R117,Shipping!$R$95,$U$167=Shipping!$S$92,Shipping!$S120,$U$167=Shipping!$T$92,Shipping!$T120)+IF(BC31&lt;DATE(2020,1,1),BC31,-BC31))</f>
        <v>-</v>
      </c>
      <c r="BD195" s="52" t="str" cm="1">
        <f t="array" ref="BD195">IF(OR(BD31="",BD31="NO Q",BD31="-"),"-",INDEX(Shipping!$U$3:$V$88,_xlfn.XMATCH(BD$2,IF(Shipping!$D$3:$D$88="GC",Shipping!$A$3:$A$88),0),_xlfn.XMATCH($V$167,Shipping!$U$2:$V$2))/_xlfn.IFS($U$167=Shipping!$R117,Shipping!$R$95,$U$167=Shipping!$S$92,Shipping!$S120,$U$167=Shipping!$T$92,Shipping!$T120)+IF(BD31&lt;DATE(2020,1,1),BD31,-BD31))</f>
        <v>-</v>
      </c>
      <c r="BE195" s="52" t="str" cm="1">
        <f t="array" ref="BE195">IF(OR(BE31="",BE31="NO Q",BE31="-"),"-",INDEX(Shipping!$U$3:$V$88,_xlfn.XMATCH(BE$2,IF(Shipping!$D$3:$D$88="GC",Shipping!$A$3:$A$88),0),_xlfn.XMATCH($V$167,Shipping!$U$2:$V$2))/_xlfn.IFS($U$167=Shipping!$R117,Shipping!$R$95,$U$167=Shipping!$S$92,Shipping!$S120,$U$167=Shipping!$T$92,Shipping!$T120)+IF(BE31&lt;DATE(2020,1,1),BE31,-BE31))</f>
        <v>-</v>
      </c>
      <c r="BF195" s="52" t="str" cm="1">
        <f t="array" ref="BF195">IF(OR(BF31="",BF31="NO Q",BF31="-"),"-",INDEX(Shipping!$U$3:$V$88,_xlfn.XMATCH(BF$2,IF(Shipping!$D$3:$D$88="GC",Shipping!$A$3:$A$88),0),_xlfn.XMATCH($V$167,Shipping!$U$2:$V$2))/_xlfn.IFS($U$167=Shipping!$R117,Shipping!$R$95,$U$167=Shipping!$S$92,Shipping!$S120,$U$167=Shipping!$T$92,Shipping!$T120)+IF(BF31&lt;DATE(2020,1,1),BF31,-BF31))</f>
        <v>-</v>
      </c>
      <c r="BG195" s="52" t="str" cm="1">
        <f t="array" ref="BG195">IF(OR(BG31="",BG31="NO Q",BG31="-"),"-",INDEX(Shipping!$U$3:$V$88,_xlfn.XMATCH(BG$2,IF(Shipping!$D$3:$D$88="GC",Shipping!$A$3:$A$88),0),_xlfn.XMATCH($V$167,Shipping!$U$2:$V$2))/_xlfn.IFS($U$167=Shipping!$R117,Shipping!$R$95,$U$167=Shipping!$S$92,Shipping!$S120,$U$167=Shipping!$T$92,Shipping!$T120)+IF(BG31&lt;DATE(2020,1,1),BG31,-BG31))</f>
        <v>-</v>
      </c>
      <c r="BH195" s="52" t="str" cm="1">
        <f t="array" ref="BH195">IF(OR(BH31="",BH31="NO Q",BH31="-"),"-",INDEX(Shipping!$U$3:$V$88,_xlfn.XMATCH(BH$2,IF(Shipping!$D$3:$D$88="GC",Shipping!$A$3:$A$88),0),_xlfn.XMATCH($V$167,Shipping!$U$2:$V$2))/_xlfn.IFS($U$167=Shipping!$R117,Shipping!$R$95,$U$167=Shipping!$S$92,Shipping!$S120,$U$167=Shipping!$T$92,Shipping!$T120)+IF(BH31&lt;DATE(2020,1,1),BH31,-BH31))</f>
        <v>-</v>
      </c>
      <c r="BI195" s="52" t="str" cm="1">
        <f t="array" ref="BI195">IF(OR(BI31="",BI31="NO Q",BI31="-"),"-",INDEX(Shipping!$U$3:$V$88,_xlfn.XMATCH(BI$2,IF(Shipping!$D$3:$D$88="GC",Shipping!$A$3:$A$88),0),_xlfn.XMATCH($V$167,Shipping!$U$2:$V$2))/_xlfn.IFS($U$167=Shipping!$R117,Shipping!$R$95,$U$167=Shipping!$S$92,Shipping!$S120,$U$167=Shipping!$T$92,Shipping!$T120)+IF(BI31&lt;DATE(2020,1,1),BI31,-BI31))</f>
        <v>-</v>
      </c>
      <c r="BJ195" s="52" t="str" cm="1">
        <f t="array" ref="BJ195">IF(OR(BJ31="",BJ31="NO Q",BJ31="-"),"-",INDEX(Shipping!$U$3:$V$88,_xlfn.XMATCH(BJ$2,IF(Shipping!$D$3:$D$88="GC",Shipping!$A$3:$A$88),0),_xlfn.XMATCH($V$167,Shipping!$U$2:$V$2))/_xlfn.IFS($U$167=Shipping!$R117,Shipping!$R$95,$U$167=Shipping!$S$92,Shipping!$S120,$U$167=Shipping!$T$92,Shipping!$T120)+IF(BJ31&lt;DATE(2020,1,1),BJ31,-BJ31))</f>
        <v>-</v>
      </c>
      <c r="BK195" s="52" t="str" cm="1">
        <f t="array" ref="BK195">IF(OR(BK31="",BK31="NO Q",BK31="-"),"-",INDEX(Shipping!$U$3:$V$88,_xlfn.XMATCH(BK$2,IF(Shipping!$D$3:$D$88="GC",Shipping!$A$3:$A$88),0),_xlfn.XMATCH($V$167,Shipping!$U$2:$V$2))/_xlfn.IFS($U$167=Shipping!$R117,Shipping!$R$95,$U$167=Shipping!$S$92,Shipping!$S120,$U$167=Shipping!$T$92,Shipping!$T120)+IF(BK31&lt;DATE(2020,1,1),BK31,-BK31))</f>
        <v>-</v>
      </c>
      <c r="BL195" s="52" t="str" cm="1">
        <f t="array" ref="BL195">IF(OR(BL31="",BL31="NO Q",BL31="-"),"-",INDEX(Shipping!$U$3:$V$88,_xlfn.XMATCH(BL$2,IF(Shipping!$D$3:$D$88="GC",Shipping!$A$3:$A$88),0),_xlfn.XMATCH($V$167,Shipping!$U$2:$V$2))/_xlfn.IFS($U$167=Shipping!$R117,Shipping!$R$95,$U$167=Shipping!$S$92,Shipping!$S120,$U$167=Shipping!$T$92,Shipping!$T120)+IF(BL31&lt;DATE(2020,1,1),BL31,-BL31))</f>
        <v>-</v>
      </c>
      <c r="BM195" s="52" t="str" cm="1">
        <f t="array" ref="BM195">IF(OR(BM31="",BM31="NO Q",BM31="-"),"-",INDEX(Shipping!$U$3:$V$88,_xlfn.XMATCH(BM$2,IF(Shipping!$D$3:$D$88="GC",Shipping!$A$3:$A$88),0),_xlfn.XMATCH($V$167,Shipping!$U$2:$V$2))/_xlfn.IFS($U$167=Shipping!$R117,Shipping!$R$95,$U$167=Shipping!$S$92,Shipping!$S120,$U$167=Shipping!$T$92,Shipping!$T120)+IF(BM31&lt;DATE(2020,1,1),BM31,-BM31))</f>
        <v>-</v>
      </c>
      <c r="BN195" s="52" t="str" cm="1">
        <f t="array" ref="BN195">IF(OR(BN31="",BN31="NO Q",BN31="-"),"-",INDEX(Shipping!$U$3:$V$88,_xlfn.XMATCH(BN$2,IF(Shipping!$D$3:$D$88="GC",Shipping!$A$3:$A$88),0),_xlfn.XMATCH($V$167,Shipping!$U$2:$V$2))/_xlfn.IFS($U$167=Shipping!$R117,Shipping!$R$95,$U$167=Shipping!$S$92,Shipping!$S120,$U$167=Shipping!$T$92,Shipping!$T120)+IF(BN31&lt;DATE(2020,1,1),BN31,-BN31))</f>
        <v>-</v>
      </c>
      <c r="BO195" s="52" t="str" cm="1">
        <f t="array" ref="BO195">IF(OR(BO31="",BO31="NO Q",BO31="-"),"-",INDEX(Shipping!$U$3:$V$88,_xlfn.XMATCH(BO$2,IF(Shipping!$D$3:$D$88="GC",Shipping!$A$3:$A$88),0),_xlfn.XMATCH($V$167,Shipping!$U$2:$V$2))/_xlfn.IFS($U$167=Shipping!$R117,Shipping!$R$95,$U$167=Shipping!$S$92,Shipping!$S120,$U$167=Shipping!$T$92,Shipping!$T120)+IF(BO31&lt;DATE(2020,1,1),BO31,-BO31))</f>
        <v>-</v>
      </c>
      <c r="BP195" s="52" t="str" cm="1">
        <f t="array" ref="BP195">IF(OR(BP31="",BP31="NO Q",BP31="-"),"-",INDEX(Shipping!$U$3:$V$88,_xlfn.XMATCH(BP$2,IF(Shipping!$D$3:$D$88="GC",Shipping!$A$3:$A$88),0),_xlfn.XMATCH($V$167,Shipping!$U$2:$V$2))/_xlfn.IFS($U$167=Shipping!$R117,Shipping!$R$95,$U$167=Shipping!$S$92,Shipping!$S120,$U$167=Shipping!$T$92,Shipping!$T120)+IF(BP31&lt;DATE(2020,1,1),BP31,-BP31))</f>
        <v>-</v>
      </c>
      <c r="BQ195" s="52" t="str" cm="1">
        <f t="array" ref="BQ195">IF(OR(BQ31="",BQ31="NO Q",BQ31="-"),"-",INDEX(Shipping!$U$3:$V$88,_xlfn.XMATCH(BQ$2,IF(Shipping!$D$3:$D$88="GC",Shipping!$A$3:$A$88),0),_xlfn.XMATCH($V$167,Shipping!$U$2:$V$2))/_xlfn.IFS($U$167=Shipping!$R117,Shipping!$R$95,$U$167=Shipping!$S$92,Shipping!$S120,$U$167=Shipping!$T$92,Shipping!$T120)+IF(BQ31&lt;DATE(2020,1,1),BQ31,-BQ31))</f>
        <v>-</v>
      </c>
      <c r="BR195" s="52" t="str" cm="1">
        <f t="array" ref="BR195">IF(OR(BR31="",BR31="NO Q",BR31="-"),"-",INDEX(Shipping!$U$3:$V$88,_xlfn.XMATCH(BR$2,IF(Shipping!$D$3:$D$88="GC",Shipping!$A$3:$A$88),0),_xlfn.XMATCH($V$167,Shipping!$U$2:$V$2))/_xlfn.IFS($U$167=Shipping!$R117,Shipping!$R$95,$U$167=Shipping!$S$92,Shipping!$S120,$U$167=Shipping!$T$92,Shipping!$T120)+IF(BR31&lt;DATE(2020,1,1),BR31,-BR31))</f>
        <v>-</v>
      </c>
      <c r="BS195" s="52" t="str" cm="1">
        <f t="array" ref="BS195">IF(OR(BS31="",BS31="NO Q",BS31="-"),"-",INDEX(Shipping!$U$3:$V$88,_xlfn.XMATCH(BS$2,IF(Shipping!$D$3:$D$88="GC",Shipping!$A$3:$A$88),0),_xlfn.XMATCH($V$167,Shipping!$U$2:$V$2))/_xlfn.IFS($U$167=Shipping!$R117,Shipping!$R$95,$U$167=Shipping!$S$92,Shipping!$S120,$U$167=Shipping!$T$92,Shipping!$T120)+IF(BS31&lt;DATE(2020,1,1),BS31,-BS31))</f>
        <v>-</v>
      </c>
      <c r="BT195" s="52" t="str" cm="1">
        <f t="array" ref="BT195">IF(OR(BT31="",BT31="NO Q",BT31="-"),"-",INDEX(Shipping!$U$3:$V$88,_xlfn.XMATCH(BT$2,IF(Shipping!$D$3:$D$88="GC",Shipping!$A$3:$A$88),0),_xlfn.XMATCH($V$167,Shipping!$U$2:$V$2))/_xlfn.IFS($U$167=Shipping!$R117,Shipping!$R$95,$U$167=Shipping!$S$92,Shipping!$S120,$U$167=Shipping!$T$92,Shipping!$T120)+IF(BT31&lt;DATE(2020,1,1),BT31,-BT31))</f>
        <v>-</v>
      </c>
      <c r="BU195" s="52" t="str" cm="1">
        <f t="array" ref="BU195">IF(OR(BU31="",BU31="NO Q",BU31="-"),"-",INDEX(Shipping!$U$3:$V$88,_xlfn.XMATCH(BU$2,IF(Shipping!$D$3:$D$88="GC",Shipping!$A$3:$A$88),0),_xlfn.XMATCH($V$167,Shipping!$U$2:$V$2))/_xlfn.IFS($U$167=Shipping!$R117,Shipping!$R$95,$U$167=Shipping!$S$92,Shipping!$S120,$U$167=Shipping!$T$92,Shipping!$T120)+IF(BU31&lt;DATE(2020,1,1),BU31,-BU31))</f>
        <v>-</v>
      </c>
      <c r="BV195" s="52" t="str" cm="1">
        <f t="array" ref="BV195">IF(OR(BV31="",BV31="NO Q",BV31="-"),"-",INDEX(Shipping!$U$3:$V$88,_xlfn.XMATCH(BV$2,IF(Shipping!$D$3:$D$88="GC",Shipping!$A$3:$A$88),0),_xlfn.XMATCH($V$167,Shipping!$U$2:$V$2))/_xlfn.IFS($U$167=Shipping!$R117,Shipping!$R$95,$U$167=Shipping!$S$92,Shipping!$S120,$U$167=Shipping!$T$92,Shipping!$T120)+IF(BV31&lt;DATE(2020,1,1),BV31,-BV31))</f>
        <v>-</v>
      </c>
      <c r="BW195" s="52" t="str" cm="1">
        <f t="array" ref="BW195">IF(OR(BW31="",BW31="NO Q",BW31="-"),"-",INDEX(Shipping!$U$3:$V$88,_xlfn.XMATCH(BW$2,IF(Shipping!$D$3:$D$88="GC",Shipping!$A$3:$A$88),0),_xlfn.XMATCH($V$167,Shipping!$U$2:$V$2))/_xlfn.IFS($U$167=Shipping!$R117,Shipping!$R$95,$U$167=Shipping!$S$92,Shipping!$S120,$U$167=Shipping!$T$92,Shipping!$T120)+IF(BW31&lt;DATE(2020,1,1),BW31,-BW31))</f>
        <v>-</v>
      </c>
      <c r="BX195" s="52" t="str" cm="1">
        <f t="array" ref="BX195">IF(OR(BX31="",BX31="NO Q",BX31="-"),"-",INDEX(Shipping!$U$3:$V$88,_xlfn.XMATCH(BX$2,IF(Shipping!$D$3:$D$88="GC",Shipping!$A$3:$A$88),0),_xlfn.XMATCH($V$167,Shipping!$U$2:$V$2))/_xlfn.IFS($U$167=Shipping!$R117,Shipping!$R$95,$U$167=Shipping!$S$92,Shipping!$S120,$U$167=Shipping!$T$92,Shipping!$T120)+IF(BX31&lt;DATE(2020,1,1),BX31,-BX31))</f>
        <v>-</v>
      </c>
      <c r="BY195" s="52" t="str" cm="1">
        <f t="array" ref="BY195">IF(OR(BY31="",BY31="NO Q",BY31="-"),"-",INDEX(Shipping!$U$3:$V$88,_xlfn.XMATCH(BY$2,IF(Shipping!$D$3:$D$88="GC",Shipping!$A$3:$A$88),0),_xlfn.XMATCH($V$167,Shipping!$U$2:$V$2))/_xlfn.IFS($U$167=Shipping!$R117,Shipping!$R$95,$U$167=Shipping!$S$92,Shipping!$S120,$U$167=Shipping!$T$92,Shipping!$T120)+IF(BY31&lt;DATE(2020,1,1),BY31,-BY31))</f>
        <v>-</v>
      </c>
      <c r="BZ195" s="52" t="str" cm="1">
        <f t="array" ref="BZ195">IF(OR(BZ31="",BZ31="NO Q",BZ31="-"),"-",INDEX(Shipping!$U$3:$V$88,_xlfn.XMATCH(BZ$2,IF(Shipping!$D$3:$D$88="GC",Shipping!$A$3:$A$88),0),_xlfn.XMATCH($V$167,Shipping!$U$2:$V$2))/_xlfn.IFS($U$167=Shipping!$R117,Shipping!$R$95,$U$167=Shipping!$S$92,Shipping!$S120,$U$167=Shipping!$T$92,Shipping!$T120)+IF(BZ31&lt;DATE(2020,1,1),BZ31,-BZ31))</f>
        <v>-</v>
      </c>
      <c r="CA195" s="52" t="str" cm="1">
        <f t="array" ref="CA195">IF(OR(CA31="",CA31="NO Q",CA31="-"),"-",INDEX(Shipping!$U$3:$V$88,_xlfn.XMATCH(CA$2,IF(Shipping!$D$3:$D$88="GC",Shipping!$A$3:$A$88),0),_xlfn.XMATCH($V$167,Shipping!$U$2:$V$2))/_xlfn.IFS($U$167=Shipping!$R117,Shipping!$R$95,$U$167=Shipping!$S$92,Shipping!$S120,$U$167=Shipping!$T$92,Shipping!$T120)+IF(CA31&lt;DATE(2020,1,1),CA31,-CA31))</f>
        <v>-</v>
      </c>
      <c r="CB195" s="52" t="str" cm="1">
        <f t="array" ref="CB195">IF(OR(CB31="",CB31="NO Q",CB31="-"),"-",INDEX(Shipping!$U$3:$V$88,_xlfn.XMATCH(CB$2,IF(Shipping!$D$3:$D$88="GC",Shipping!$A$3:$A$88),0),_xlfn.XMATCH($V$167,Shipping!$U$2:$V$2))/_xlfn.IFS($U$167=Shipping!$R117,Shipping!$R$95,$U$167=Shipping!$S$92,Shipping!$S120,$U$167=Shipping!$T$92,Shipping!$T120)+IF(CB31&lt;DATE(2020,1,1),CB31,-CB31))</f>
        <v>-</v>
      </c>
      <c r="CC195" s="52" t="str" cm="1">
        <f t="array" ref="CC195">IF(OR(CC31="",CC31="NO Q",CC31="-"),"-",INDEX(Shipping!$U$3:$V$88,_xlfn.XMATCH(CC$2,IF(Shipping!$D$3:$D$88="GC",Shipping!$A$3:$A$88),0),_xlfn.XMATCH($V$167,Shipping!$U$2:$V$2))/_xlfn.IFS($U$167=Shipping!$R117,Shipping!$R$95,$U$167=Shipping!$S$92,Shipping!$S120,$U$167=Shipping!$T$92,Shipping!$T120)+IF(CC31&lt;DATE(2020,1,1),CC31,-CC31))</f>
        <v>-</v>
      </c>
      <c r="CD195" s="52" t="str" cm="1">
        <f t="array" ref="CD195">IF(OR(CD31="",CD31="NO Q",CD31="-"),"-",INDEX(Shipping!$U$3:$V$88,_xlfn.XMATCH(CD$2,IF(Shipping!$D$3:$D$88="GC",Shipping!$A$3:$A$88),0),_xlfn.XMATCH($V$167,Shipping!$U$2:$V$2))/_xlfn.IFS($U$167=Shipping!$R117,Shipping!$R$95,$U$167=Shipping!$S$92,Shipping!$S120,$U$167=Shipping!$T$92,Shipping!$T120)+IF(CD31&lt;DATE(2020,1,1),CD31,-CD31))</f>
        <v>-</v>
      </c>
      <c r="CE195" s="52" t="e" cm="1">
        <f t="array" ref="CE195">IF(OR(CE31="",CE31="NO Q",CE31="-"),"-",INDEX(Shipping!$U$3:$V$88,_xlfn.XMATCH(CE$2,IF(Shipping!$D$3:$D$88="GC",Shipping!$A$3:$A$88),0),_xlfn.XMATCH($V$167,Shipping!$U$2:$V$2))/_xlfn.IFS($U$167=Shipping!$R117,Shipping!$R$95,$U$167=Shipping!$S$92,Shipping!$S120,$U$167=Shipping!$T$92,Shipping!$T120)+IF(CE31&lt;DATE(2020,1,1),CE31,-CE31))</f>
        <v>#N/A</v>
      </c>
      <c r="CF195" s="52" t="str" cm="1">
        <f t="array" ref="CF195">IF(OR(CF31="",CF31="NO Q",CF31="-"),"-",INDEX(Shipping!$U$3:$V$88,_xlfn.XMATCH(CF$2,IF(Shipping!$D$3:$D$88="GC",Shipping!$A$3:$A$88),0),_xlfn.XMATCH($V$167,Shipping!$U$2:$V$2))/_xlfn.IFS($U$167=Shipping!$R117,Shipping!$R$95,$U$167=Shipping!$S$92,Shipping!$S120,$U$167=Shipping!$T$92,Shipping!$T120)+IF(CF31&lt;DATE(2020,1,1),CF31,-CF31))</f>
        <v>-</v>
      </c>
      <c r="CG195" s="52" t="str" cm="1">
        <f t="array" ref="CG195">IF(OR(CG31="",CG31="NO Q",CG31="-"),"-",INDEX(Shipping!$U$3:$V$88,_xlfn.XMATCH(CG$2,IF(Shipping!$D$3:$D$88="GC",Shipping!$A$3:$A$88),0),_xlfn.XMATCH($V$167,Shipping!$U$2:$V$2))/_xlfn.IFS($U$167=Shipping!$R117,Shipping!$R$95,$U$167=Shipping!$S$92,Shipping!$S120,$U$167=Shipping!$T$92,Shipping!$T120)+IF(CG31&lt;DATE(2020,1,1),CG31,-CG31))</f>
        <v>-</v>
      </c>
      <c r="CH195" s="52" t="str" cm="1">
        <f t="array" ref="CH195">IF(OR(CH31="",CH31="NO Q",CH31="-"),"-",INDEX(Shipping!$U$3:$V$88,_xlfn.XMATCH(CH$2,IF(Shipping!$D$3:$D$88="GC",Shipping!$A$3:$A$88),0),_xlfn.XMATCH($V$167,Shipping!$U$2:$V$2))/_xlfn.IFS($U$167=Shipping!$R117,Shipping!$R$95,$U$167=Shipping!$S$92,Shipping!$S120,$U$167=Shipping!$T$92,Shipping!$T120)+IF(CH31&lt;DATE(2020,1,1),CH31,-CH31))</f>
        <v>-</v>
      </c>
      <c r="CI195" s="52" t="str" cm="1">
        <f t="array" ref="CI195">IF(OR(CI31="",CI31="NO Q",CI31="-"),"-",INDEX(Shipping!$U$3:$V$88,_xlfn.XMATCH(CI$2,IF(Shipping!$D$3:$D$88="GC",Shipping!$A$3:$A$88),0),_xlfn.XMATCH($V$167,Shipping!$U$2:$V$2))/_xlfn.IFS($U$167=Shipping!$R117,Shipping!$R$95,$U$167=Shipping!$S$92,Shipping!$S120,$U$167=Shipping!$T$92,Shipping!$T120)+IF(CI31&lt;DATE(2020,1,1),CI31,-CI31))</f>
        <v>-</v>
      </c>
      <c r="CJ195" s="52" t="str" cm="1">
        <f t="array" ref="CJ195">IF(OR(CJ31="",CJ31="NO Q",CJ31="-"),"-",INDEX(Shipping!$U$3:$V$88,_xlfn.XMATCH(CJ$2,IF(Shipping!$D$3:$D$88="GC",Shipping!$A$3:$A$88),0),_xlfn.XMATCH($V$167,Shipping!$U$2:$V$2))/_xlfn.IFS($U$167=Shipping!$R117,Shipping!$R$95,$U$167=Shipping!$S$92,Shipping!$S120,$U$167=Shipping!$T$92,Shipping!$T120)+IF(CJ31&lt;DATE(2020,1,1),CJ31,-CJ31))</f>
        <v>-</v>
      </c>
      <c r="CK195" s="52" t="str" cm="1">
        <f t="array" ref="CK195">IF(OR(CK31="",CK31="NO Q",CK31="-"),"-",INDEX(Shipping!$U$3:$V$88,_xlfn.XMATCH(CK$2,IF(Shipping!$D$3:$D$88="GC",Shipping!$A$3:$A$88),0),_xlfn.XMATCH($V$167,Shipping!$U$2:$V$2))/_xlfn.IFS($U$167=Shipping!$R117,Shipping!$R$95,$U$167=Shipping!$S$92,Shipping!$S120,$U$167=Shipping!$T$92,Shipping!$T120)+IF(CK31&lt;DATE(2020,1,1),CK31,-CK31))</f>
        <v>-</v>
      </c>
      <c r="CL195" s="52" t="str" cm="1">
        <f t="array" ref="CL195">IF(OR(CL31="",CL31="NO Q",CL31="-"),"-",INDEX(Shipping!$U$3:$V$88,_xlfn.XMATCH(CL$2,IF(Shipping!$D$3:$D$88="GC",Shipping!$A$3:$A$88),0),_xlfn.XMATCH($V$167,Shipping!$U$2:$V$2))/_xlfn.IFS($U$167=Shipping!$R117,Shipping!$R$95,$U$167=Shipping!$S$92,Shipping!$S120,$U$167=Shipping!$T$92,Shipping!$T120)+IF(CL31&lt;DATE(2020,1,1),CL31,-CL31))</f>
        <v>-</v>
      </c>
      <c r="CM195" s="52" t="str" cm="1">
        <f t="array" ref="CM195">IF(OR(CM31="",CM31="NO Q",CM31="-"),"-",INDEX(Shipping!$U$3:$V$88,_xlfn.XMATCH(CM$2,IF(Shipping!$D$3:$D$88="GC",Shipping!$A$3:$A$88),0),_xlfn.XMATCH($V$167,Shipping!$U$2:$V$2))/_xlfn.IFS($U$167=Shipping!$R117,Shipping!$R$95,$U$167=Shipping!$S$92,Shipping!$S120,$U$167=Shipping!$T$92,Shipping!$T120)+IF(CM31&lt;DATE(2020,1,1),CM31,-CM31))</f>
        <v>-</v>
      </c>
    </row>
    <row r="196" spans="2:91">
      <c r="B196" s="47" t="s">
        <v>302</v>
      </c>
      <c r="C196" s="1" t="str" cm="1">
        <f t="array" ref="C196">INDEX(W$2:CM$2,1,_xlfn.XMATCH(D196,$W196:$CM196))</f>
        <v>PSI MOLDED PLASTICS</v>
      </c>
      <c r="D196" s="81">
        <f t="shared" si="139"/>
        <v>0.19030971599999999</v>
      </c>
      <c r="W196" s="52" t="str" cm="1">
        <f t="array" ref="W196">IF(OR(W32="",W32="NO Q",W32="-"),"-",INDEX(Shipping!$U$3:$V$88,_xlfn.XMATCH(W$2,IF(Shipping!$D$3:$D$88="GC",Shipping!$A$3:$A$88),0),_xlfn.XMATCH($V$167,Shipping!$U$2:$V$2))/_xlfn.IFS($U$167=Shipping!$R118,Shipping!$R$95,$U$167=Shipping!$S$92,Shipping!$S121,$U$167=Shipping!$T$92,Shipping!$T121)+IF(W32&lt;DATE(2020,1,1),W32,-W32))</f>
        <v>-</v>
      </c>
      <c r="X196" s="52" t="str" cm="1">
        <f t="array" ref="X196">IF(OR(X32="",X32="NO Q",X32="-"),"-",INDEX(Shipping!$U$3:$V$88,_xlfn.XMATCH(X$2,IF(Shipping!$D$3:$D$88="GC",Shipping!$A$3:$A$88),0),_xlfn.XMATCH($V$167,Shipping!$U$2:$V$2))/_xlfn.IFS($U$167=Shipping!$R118,Shipping!$R$95,$U$167=Shipping!$S$92,Shipping!$S121,$U$167=Shipping!$T$92,Shipping!$T121)+IF(X32&lt;DATE(2020,1,1),X32,-X32))</f>
        <v>-</v>
      </c>
      <c r="Y196" s="52" t="str" cm="1">
        <f t="array" ref="Y196">IF(OR(Y32="",Y32="NO Q",Y32="-"),"-",INDEX(Shipping!$U$3:$V$88,_xlfn.XMATCH(Y$2,IF(Shipping!$D$3:$D$88="GC",Shipping!$A$3:$A$88),0),_xlfn.XMATCH($V$167,Shipping!$U$2:$V$2))/_xlfn.IFS($U$167=Shipping!$R118,Shipping!$R$95,$U$167=Shipping!$S$92,Shipping!$S121,$U$167=Shipping!$T$92,Shipping!$T121)+IF(Y32&lt;DATE(2020,1,1),Y32,-Y32))</f>
        <v>-</v>
      </c>
      <c r="Z196" s="52" t="str" cm="1">
        <f t="array" ref="Z196">IF(OR(Z32="",Z32="NO Q",Z32="-"),"-",INDEX(Shipping!$U$3:$V$88,_xlfn.XMATCH(Z$2,IF(Shipping!$D$3:$D$88="GC",Shipping!$A$3:$A$88),0),_xlfn.XMATCH($V$167,Shipping!$U$2:$V$2))/_xlfn.IFS($U$167=Shipping!$R118,Shipping!$R$95,$U$167=Shipping!$S$92,Shipping!$S121,$U$167=Shipping!$T$92,Shipping!$T121)+IF(Z32&lt;DATE(2020,1,1),Z32,-Z32))</f>
        <v>-</v>
      </c>
      <c r="AA196" s="52" t="str" cm="1">
        <f t="array" ref="AA196">IF(OR(AA32="",AA32="NO Q",AA32="-"),"-",INDEX(Shipping!$U$3:$V$88,_xlfn.XMATCH(AA$2,IF(Shipping!$D$3:$D$88="GC",Shipping!$A$3:$A$88),0),_xlfn.XMATCH($V$167,Shipping!$U$2:$V$2))/_xlfn.IFS($U$167=Shipping!$R118,Shipping!$R$95,$U$167=Shipping!$S$92,Shipping!$S121,$U$167=Shipping!$T$92,Shipping!$T121)+IF(AA32&lt;DATE(2020,1,1),AA32,-AA32))</f>
        <v>-</v>
      </c>
      <c r="AB196" s="52" t="str" cm="1">
        <f t="array" ref="AB196">IF(OR(AB32="",AB32="NO Q",AB32="-"),"-",INDEX(Shipping!$U$3:$V$88,_xlfn.XMATCH(AB$2,IF(Shipping!$D$3:$D$88="GC",Shipping!$A$3:$A$88),0),_xlfn.XMATCH($V$167,Shipping!$U$2:$V$2))/_xlfn.IFS($U$167=Shipping!$R118,Shipping!$R$95,$U$167=Shipping!$S$92,Shipping!$S121,$U$167=Shipping!$T$92,Shipping!$T121)+IF(AB32&lt;DATE(2020,1,1),AB32,-AB32))</f>
        <v>-</v>
      </c>
      <c r="AC196" s="52" t="str" cm="1">
        <f t="array" ref="AC196">IF(OR(AC32="",AC32="NO Q",AC32="-"),"-",INDEX(Shipping!$U$3:$V$88,_xlfn.XMATCH(AC$2,IF(Shipping!$D$3:$D$88="GC",Shipping!$A$3:$A$88),0),_xlfn.XMATCH($V$167,Shipping!$U$2:$V$2))/_xlfn.IFS($U$167=Shipping!$R118,Shipping!$R$95,$U$167=Shipping!$S$92,Shipping!$S121,$U$167=Shipping!$T$92,Shipping!$T121)+IF(AC32&lt;DATE(2020,1,1),AC32,-AC32))</f>
        <v>-</v>
      </c>
      <c r="AD196" s="52" t="str" cm="1">
        <f t="array" ref="AD196">IF(OR(AD32="",AD32="NO Q",AD32="-"),"-",INDEX(Shipping!$U$3:$V$88,_xlfn.XMATCH(AD$2,IF(Shipping!$D$3:$D$88="GC",Shipping!$A$3:$A$88),0),_xlfn.XMATCH($V$167,Shipping!$U$2:$V$2))/_xlfn.IFS($U$167=Shipping!$R118,Shipping!$R$95,$U$167=Shipping!$S$92,Shipping!$S121,$U$167=Shipping!$T$92,Shipping!$T121)+IF(AD32&lt;DATE(2020,1,1),AD32,-AD32))</f>
        <v>-</v>
      </c>
      <c r="AE196" s="52" t="str" cm="1">
        <f t="array" ref="AE196">IF(OR(AE32="",AE32="NO Q",AE32="-"),"-",INDEX(Shipping!$U$3:$V$88,_xlfn.XMATCH(AE$2,IF(Shipping!$D$3:$D$88="GC",Shipping!$A$3:$A$88),0),_xlfn.XMATCH($V$167,Shipping!$U$2:$V$2))/_xlfn.IFS($U$167=Shipping!$R118,Shipping!$R$95,$U$167=Shipping!$S$92,Shipping!$S121,$U$167=Shipping!$T$92,Shipping!$T121)+IF(AE32&lt;DATE(2020,1,1),AE32,-AE32))</f>
        <v>-</v>
      </c>
      <c r="AF196" s="52" t="str" cm="1">
        <f t="array" ref="AF196">IF(OR(AF32="",AF32="NO Q",AF32="-"),"-",INDEX(Shipping!$U$3:$V$88,_xlfn.XMATCH(AF$2,IF(Shipping!$D$3:$D$88="GC",Shipping!$A$3:$A$88),0),_xlfn.XMATCH($V$167,Shipping!$U$2:$V$2))/_xlfn.IFS($U$167=Shipping!$R118,Shipping!$R$95,$U$167=Shipping!$S$92,Shipping!$S121,$U$167=Shipping!$T$92,Shipping!$T121)+IF(AF32&lt;DATE(2020,1,1),AF32,-AF32))</f>
        <v>-</v>
      </c>
      <c r="AG196" s="52" t="str" cm="1">
        <f t="array" ref="AG196">IF(OR(AG32="",AG32="NO Q",AG32="-"),"-",INDEX(Shipping!$U$3:$V$88,_xlfn.XMATCH(AG$2,IF(Shipping!$D$3:$D$88="GC",Shipping!$A$3:$A$88),0),_xlfn.XMATCH($V$167,Shipping!$U$2:$V$2))/_xlfn.IFS($U$167=Shipping!$R118,Shipping!$R$95,$U$167=Shipping!$S$92,Shipping!$S121,$U$167=Shipping!$T$92,Shipping!$T121)+IF(AG32&lt;DATE(2020,1,1),AG32,-AG32))</f>
        <v>-</v>
      </c>
      <c r="AH196" s="52" t="str" cm="1">
        <f t="array" ref="AH196">IF(OR(AH32="",AH32="NO Q",AH32="-"),"-",INDEX(Shipping!$U$3:$V$88,_xlfn.XMATCH(AH$2,IF(Shipping!$D$3:$D$88="GC",Shipping!$A$3:$A$88),0),_xlfn.XMATCH($V$167,Shipping!$U$2:$V$2))/_xlfn.IFS($U$167=Shipping!$R118,Shipping!$R$95,$U$167=Shipping!$S$92,Shipping!$S121,$U$167=Shipping!$T$92,Shipping!$T121)+IF(AH32&lt;DATE(2020,1,1),AH32,-AH32))</f>
        <v>-</v>
      </c>
      <c r="AI196" s="52" t="str" cm="1">
        <f t="array" ref="AI196">IF(OR(AI32="",AI32="NO Q",AI32="-"),"-",INDEX(Shipping!$U$3:$V$88,_xlfn.XMATCH(AI$2,IF(Shipping!$D$3:$D$88="GC",Shipping!$A$3:$A$88),0),_xlfn.XMATCH($V$167,Shipping!$U$2:$V$2))/_xlfn.IFS($U$167=Shipping!$R118,Shipping!$R$95,$U$167=Shipping!$S$92,Shipping!$S121,$U$167=Shipping!$T$92,Shipping!$T121)+IF(AI32&lt;DATE(2020,1,1),AI32,-AI32))</f>
        <v>-</v>
      </c>
      <c r="AJ196" s="52" t="str" cm="1">
        <f t="array" ref="AJ196">IF(OR(AJ32="",AJ32="NO Q",AJ32="-"),"-",INDEX(Shipping!$U$3:$V$88,_xlfn.XMATCH(AJ$2,IF(Shipping!$D$3:$D$88="GC",Shipping!$A$3:$A$88),0),_xlfn.XMATCH($V$167,Shipping!$U$2:$V$2))/_xlfn.IFS($U$167=Shipping!$R118,Shipping!$R$95,$U$167=Shipping!$S$92,Shipping!$S121,$U$167=Shipping!$T$92,Shipping!$T121)+IF(AJ32&lt;DATE(2020,1,1),AJ32,-AJ32))</f>
        <v>-</v>
      </c>
      <c r="AK196" s="52" t="str" cm="1">
        <f t="array" ref="AK196">IF(OR(AK32="",AK32="NO Q",AK32="-"),"-",INDEX(Shipping!$U$3:$V$88,_xlfn.XMATCH(AK$2,IF(Shipping!$D$3:$D$88="GC",Shipping!$A$3:$A$88),0),_xlfn.XMATCH($V$167,Shipping!$U$2:$V$2))/_xlfn.IFS($U$167=Shipping!$R118,Shipping!$R$95,$U$167=Shipping!$S$92,Shipping!$S121,$U$167=Shipping!$T$92,Shipping!$T121)+IF(AK32&lt;DATE(2020,1,1),AK32,-AK32))</f>
        <v>-</v>
      </c>
      <c r="AL196" s="52" t="str" cm="1">
        <f t="array" ref="AL196">IF(OR(AL32="",AL32="NO Q",AL32="-"),"-",INDEX(Shipping!$U$3:$V$88,_xlfn.XMATCH(AL$2,IF(Shipping!$D$3:$D$88="GC",Shipping!$A$3:$A$88),0),_xlfn.XMATCH($V$167,Shipping!$U$2:$V$2))/_xlfn.IFS($U$167=Shipping!$R118,Shipping!$R$95,$U$167=Shipping!$S$92,Shipping!$S121,$U$167=Shipping!$T$92,Shipping!$T121)+IF(AL32&lt;DATE(2020,1,1),AL32,-AL32))</f>
        <v>-</v>
      </c>
      <c r="AM196" s="52" t="str" cm="1">
        <f t="array" ref="AM196">IF(OR(AM32="",AM32="NO Q",AM32="-"),"-",INDEX(Shipping!$U$3:$V$88,_xlfn.XMATCH(AM$2,IF(Shipping!$D$3:$D$88="GC",Shipping!$A$3:$A$88),0),_xlfn.XMATCH($V$167,Shipping!$U$2:$V$2))/_xlfn.IFS($U$167=Shipping!$R118,Shipping!$R$95,$U$167=Shipping!$S$92,Shipping!$S121,$U$167=Shipping!$T$92,Shipping!$T121)+IF(AM32&lt;DATE(2020,1,1),AM32,-AM32))</f>
        <v>-</v>
      </c>
      <c r="AN196" s="52" t="str" cm="1">
        <f t="array" ref="AN196">IF(OR(AN32="",AN32="NO Q",AN32="-"),"-",INDEX(Shipping!$U$3:$V$88,_xlfn.XMATCH(AN$2,IF(Shipping!$D$3:$D$88="GC",Shipping!$A$3:$A$88),0),_xlfn.XMATCH($V$167,Shipping!$U$2:$V$2))/_xlfn.IFS($U$167=Shipping!$R118,Shipping!$R$95,$U$167=Shipping!$S$92,Shipping!$S121,$U$167=Shipping!$T$92,Shipping!$T121)+IF(AN32&lt;DATE(2020,1,1),AN32,-AN32))</f>
        <v>-</v>
      </c>
      <c r="AO196" s="52" cm="1">
        <f t="array" ref="AO196">IF(OR(AO32="",AO32="NO Q",AO32="-"),"-",INDEX(Shipping!$U$3:$V$88,_xlfn.XMATCH(AO$2,IF(Shipping!$D$3:$D$88="GC",Shipping!$A$3:$A$88),0),_xlfn.XMATCH($V$167,Shipping!$U$2:$V$2))/_xlfn.IFS($U$167=Shipping!$R118,Shipping!$R$95,$U$167=Shipping!$S$92,Shipping!$S121,$U$167=Shipping!$T$92,Shipping!$T121)+IF(AO32&lt;DATE(2020,1,1),AO32,-AO32))</f>
        <v>-44045.986611489774</v>
      </c>
      <c r="AP196" s="52" cm="1">
        <f t="array" ref="AP196">IF(OR(AP32="",AP32="NO Q",AP32="-"),"-",INDEX(Shipping!$U$3:$V$88,_xlfn.XMATCH(AP$2,IF(Shipping!$D$3:$D$88="GC",Shipping!$A$3:$A$88),0),_xlfn.XMATCH($V$167,Shipping!$U$2:$V$2))/_xlfn.IFS($U$167=Shipping!$R118,Shipping!$R$95,$U$167=Shipping!$S$92,Shipping!$S121,$U$167=Shipping!$T$92,Shipping!$T121)+IF(AP32&lt;DATE(2020,1,1),AP32,-AP32))</f>
        <v>-44032.994827166505</v>
      </c>
      <c r="AQ196" s="52" t="str" cm="1">
        <f t="array" ref="AQ196">IF(OR(AQ32="",AQ32="NO Q",AQ32="-"),"-",INDEX(Shipping!$U$3:$V$88,_xlfn.XMATCH(AQ$2,IF(Shipping!$D$3:$D$88="GC",Shipping!$A$3:$A$88),0),_xlfn.XMATCH($V$167,Shipping!$U$2:$V$2))/_xlfn.IFS($U$167=Shipping!$R118,Shipping!$R$95,$U$167=Shipping!$S$92,Shipping!$S121,$U$167=Shipping!$T$92,Shipping!$T121)+IF(AQ32&lt;DATE(2020,1,1),AQ32,-AQ32))</f>
        <v>-</v>
      </c>
      <c r="AR196" s="52" t="str" cm="1">
        <f t="array" ref="AR196">IF(OR(AR32="",AR32="NO Q",AR32="-"),"-",INDEX(Shipping!$U$3:$V$88,_xlfn.XMATCH(AR$2,IF(Shipping!$D$3:$D$88="GC",Shipping!$A$3:$A$88),0),_xlfn.XMATCH($V$167,Shipping!$U$2:$V$2))/_xlfn.IFS($U$167=Shipping!$R118,Shipping!$R$95,$U$167=Shipping!$S$92,Shipping!$S121,$U$167=Shipping!$T$92,Shipping!$T121)+IF(AR32&lt;DATE(2020,1,1),AR32,-AR32))</f>
        <v>-</v>
      </c>
      <c r="AS196" s="52" t="str" cm="1">
        <f t="array" ref="AS196">IF(OR(AS32="",AS32="NO Q",AS32="-"),"-",INDEX(Shipping!$U$3:$V$88,_xlfn.XMATCH(AS$2,IF(Shipping!$D$3:$D$88="GC",Shipping!$A$3:$A$88),0),_xlfn.XMATCH($V$167,Shipping!$U$2:$V$2))/_xlfn.IFS($U$167=Shipping!$R118,Shipping!$R$95,$U$167=Shipping!$S$92,Shipping!$S121,$U$167=Shipping!$T$92,Shipping!$T121)+IF(AS32&lt;DATE(2020,1,1),AS32,-AS32))</f>
        <v>-</v>
      </c>
      <c r="AT196" s="52" t="str" cm="1">
        <f t="array" ref="AT196">IF(OR(AT32="",AT32="NO Q",AT32="-"),"-",INDEX(Shipping!$U$3:$V$88,_xlfn.XMATCH(AT$2,IF(Shipping!$D$3:$D$88="GC",Shipping!$A$3:$A$88),0),_xlfn.XMATCH($V$167,Shipping!$U$2:$V$2))/_xlfn.IFS($U$167=Shipping!$R118,Shipping!$R$95,$U$167=Shipping!$S$92,Shipping!$S121,$U$167=Shipping!$T$92,Shipping!$T121)+IF(AT32&lt;DATE(2020,1,1),AT32,-AT32))</f>
        <v>-</v>
      </c>
      <c r="AU196" s="52" t="str" cm="1">
        <f t="array" ref="AU196">IF(OR(AU32="",AU32="NO Q",AU32="-"),"-",INDEX(Shipping!$U$3:$V$88,_xlfn.XMATCH(AU$2,IF(Shipping!$D$3:$D$88="GC",Shipping!$A$3:$A$88),0),_xlfn.XMATCH($V$167,Shipping!$U$2:$V$2))/_xlfn.IFS($U$167=Shipping!$R118,Shipping!$R$95,$U$167=Shipping!$S$92,Shipping!$S121,$U$167=Shipping!$T$92,Shipping!$T121)+IF(AU32&lt;DATE(2020,1,1),AU32,-AU32))</f>
        <v>-</v>
      </c>
      <c r="AV196" s="52" t="str" cm="1">
        <f t="array" ref="AV196">IF(OR(AV32="",AV32="NO Q",AV32="-"),"-",INDEX(Shipping!$U$3:$V$88,_xlfn.XMATCH(AV$2,IF(Shipping!$D$3:$D$88="GC",Shipping!$A$3:$A$88),0),_xlfn.XMATCH($V$167,Shipping!$U$2:$V$2))/_xlfn.IFS($U$167=Shipping!$R118,Shipping!$R$95,$U$167=Shipping!$S$92,Shipping!$S121,$U$167=Shipping!$T$92,Shipping!$T121)+IF(AV32&lt;DATE(2020,1,1),AV32,-AV32))</f>
        <v>-</v>
      </c>
      <c r="AW196" s="52" t="str" cm="1">
        <f t="array" ref="AW196">IF(OR(AW32="",AW32="NO Q",AW32="-"),"-",INDEX(Shipping!$U$3:$V$88,_xlfn.XMATCH(AW$2,IF(Shipping!$D$3:$D$88="GC",Shipping!$A$3:$A$88),0),_xlfn.XMATCH($V$167,Shipping!$U$2:$V$2))/_xlfn.IFS($U$167=Shipping!$R118,Shipping!$R$95,$U$167=Shipping!$S$92,Shipping!$S121,$U$167=Shipping!$T$92,Shipping!$T121)+IF(AW32&lt;DATE(2020,1,1),AW32,-AW32))</f>
        <v>-</v>
      </c>
      <c r="AX196" s="52" t="str" cm="1">
        <f t="array" ref="AX196">IF(OR(AX32="",AX32="NO Q",AX32="-"),"-",INDEX(Shipping!$U$3:$V$88,_xlfn.XMATCH(AX$2,IF(Shipping!$D$3:$D$88="GC",Shipping!$A$3:$A$88),0),_xlfn.XMATCH($V$167,Shipping!$U$2:$V$2))/_xlfn.IFS($U$167=Shipping!$R118,Shipping!$R$95,$U$167=Shipping!$S$92,Shipping!$S121,$U$167=Shipping!$T$92,Shipping!$T121)+IF(AX32&lt;DATE(2020,1,1),AX32,-AX32))</f>
        <v>-</v>
      </c>
      <c r="AY196" s="52" t="str" cm="1">
        <f t="array" ref="AY196">IF(OR(AY32="",AY32="NO Q",AY32="-"),"-",INDEX(Shipping!$U$3:$V$88,_xlfn.XMATCH(AY$2,IF(Shipping!$D$3:$D$88="GC",Shipping!$A$3:$A$88),0),_xlfn.XMATCH($V$167,Shipping!$U$2:$V$2))/_xlfn.IFS($U$167=Shipping!$R118,Shipping!$R$95,$U$167=Shipping!$S$92,Shipping!$S121,$U$167=Shipping!$T$92,Shipping!$T121)+IF(AY32&lt;DATE(2020,1,1),AY32,-AY32))</f>
        <v>-</v>
      </c>
      <c r="AZ196" s="52" t="str" cm="1">
        <f t="array" ref="AZ196">IF(OR(AZ32="",AZ32="NO Q",AZ32="-"),"-",INDEX(Shipping!$U$3:$V$88,_xlfn.XMATCH(AZ$2,IF(Shipping!$D$3:$D$88="GC",Shipping!$A$3:$A$88),0),_xlfn.XMATCH($V$167,Shipping!$U$2:$V$2))/_xlfn.IFS($U$167=Shipping!$R118,Shipping!$R$95,$U$167=Shipping!$S$92,Shipping!$S121,$U$167=Shipping!$T$92,Shipping!$T121)+IF(AZ32&lt;DATE(2020,1,1),AZ32,-AZ32))</f>
        <v>-</v>
      </c>
      <c r="BA196" s="52" t="str" cm="1">
        <f t="array" ref="BA196">IF(OR(BA32="",BA32="NO Q",BA32="-"),"-",INDEX(Shipping!$U$3:$V$88,_xlfn.XMATCH(BA$2,IF(Shipping!$D$3:$D$88="GC",Shipping!$A$3:$A$88),0),_xlfn.XMATCH($V$167,Shipping!$U$2:$V$2))/_xlfn.IFS($U$167=Shipping!$R118,Shipping!$R$95,$U$167=Shipping!$S$92,Shipping!$S121,$U$167=Shipping!$T$92,Shipping!$T121)+IF(BA32&lt;DATE(2020,1,1),BA32,-BA32))</f>
        <v>-</v>
      </c>
      <c r="BB196" s="52" t="str" cm="1">
        <f t="array" ref="BB196">IF(OR(BB32="",BB32="NO Q",BB32="-"),"-",INDEX(Shipping!$U$3:$V$88,_xlfn.XMATCH(BB$2,IF(Shipping!$D$3:$D$88="GC",Shipping!$A$3:$A$88),0),_xlfn.XMATCH($V$167,Shipping!$U$2:$V$2))/_xlfn.IFS($U$167=Shipping!$R118,Shipping!$R$95,$U$167=Shipping!$S$92,Shipping!$S121,$U$167=Shipping!$T$92,Shipping!$T121)+IF(BB32&lt;DATE(2020,1,1),BB32,-BB32))</f>
        <v>-</v>
      </c>
      <c r="BC196" s="52" t="str" cm="1">
        <f t="array" ref="BC196">IF(OR(BC32="",BC32="NO Q",BC32="-"),"-",INDEX(Shipping!$U$3:$V$88,_xlfn.XMATCH(BC$2,IF(Shipping!$D$3:$D$88="GC",Shipping!$A$3:$A$88),0),_xlfn.XMATCH($V$167,Shipping!$U$2:$V$2))/_xlfn.IFS($U$167=Shipping!$R118,Shipping!$R$95,$U$167=Shipping!$S$92,Shipping!$S121,$U$167=Shipping!$T$92,Shipping!$T121)+IF(BC32&lt;DATE(2020,1,1),BC32,-BC32))</f>
        <v>-</v>
      </c>
      <c r="BD196" s="52" t="str" cm="1">
        <f t="array" ref="BD196">IF(OR(BD32="",BD32="NO Q",BD32="-"),"-",INDEX(Shipping!$U$3:$V$88,_xlfn.XMATCH(BD$2,IF(Shipping!$D$3:$D$88="GC",Shipping!$A$3:$A$88),0),_xlfn.XMATCH($V$167,Shipping!$U$2:$V$2))/_xlfn.IFS($U$167=Shipping!$R118,Shipping!$R$95,$U$167=Shipping!$S$92,Shipping!$S121,$U$167=Shipping!$T$92,Shipping!$T121)+IF(BD32&lt;DATE(2020,1,1),BD32,-BD32))</f>
        <v>-</v>
      </c>
      <c r="BE196" s="52" t="str" cm="1">
        <f t="array" ref="BE196">IF(OR(BE32="",BE32="NO Q",BE32="-"),"-",INDEX(Shipping!$U$3:$V$88,_xlfn.XMATCH(BE$2,IF(Shipping!$D$3:$D$88="GC",Shipping!$A$3:$A$88),0),_xlfn.XMATCH($V$167,Shipping!$U$2:$V$2))/_xlfn.IFS($U$167=Shipping!$R118,Shipping!$R$95,$U$167=Shipping!$S$92,Shipping!$S121,$U$167=Shipping!$T$92,Shipping!$T121)+IF(BE32&lt;DATE(2020,1,1),BE32,-BE32))</f>
        <v>-</v>
      </c>
      <c r="BF196" s="52" t="str" cm="1">
        <f t="array" ref="BF196">IF(OR(BF32="",BF32="NO Q",BF32="-"),"-",INDEX(Shipping!$U$3:$V$88,_xlfn.XMATCH(BF$2,IF(Shipping!$D$3:$D$88="GC",Shipping!$A$3:$A$88),0),_xlfn.XMATCH($V$167,Shipping!$U$2:$V$2))/_xlfn.IFS($U$167=Shipping!$R118,Shipping!$R$95,$U$167=Shipping!$S$92,Shipping!$S121,$U$167=Shipping!$T$92,Shipping!$T121)+IF(BF32&lt;DATE(2020,1,1),BF32,-BF32))</f>
        <v>-</v>
      </c>
      <c r="BG196" s="52" t="str" cm="1">
        <f t="array" ref="BG196">IF(OR(BG32="",BG32="NO Q",BG32="-"),"-",INDEX(Shipping!$U$3:$V$88,_xlfn.XMATCH(BG$2,IF(Shipping!$D$3:$D$88="GC",Shipping!$A$3:$A$88),0),_xlfn.XMATCH($V$167,Shipping!$U$2:$V$2))/_xlfn.IFS($U$167=Shipping!$R118,Shipping!$R$95,$U$167=Shipping!$S$92,Shipping!$S121,$U$167=Shipping!$T$92,Shipping!$T121)+IF(BG32&lt;DATE(2020,1,1),BG32,-BG32))</f>
        <v>-</v>
      </c>
      <c r="BH196" s="52" t="str" cm="1">
        <f t="array" ref="BH196">IF(OR(BH32="",BH32="NO Q",BH32="-"),"-",INDEX(Shipping!$U$3:$V$88,_xlfn.XMATCH(BH$2,IF(Shipping!$D$3:$D$88="GC",Shipping!$A$3:$A$88),0),_xlfn.XMATCH($V$167,Shipping!$U$2:$V$2))/_xlfn.IFS($U$167=Shipping!$R118,Shipping!$R$95,$U$167=Shipping!$S$92,Shipping!$S121,$U$167=Shipping!$T$92,Shipping!$T121)+IF(BH32&lt;DATE(2020,1,1),BH32,-BH32))</f>
        <v>-</v>
      </c>
      <c r="BI196" s="52" t="str" cm="1">
        <f t="array" ref="BI196">IF(OR(BI32="",BI32="NO Q",BI32="-"),"-",INDEX(Shipping!$U$3:$V$88,_xlfn.XMATCH(BI$2,IF(Shipping!$D$3:$D$88="GC",Shipping!$A$3:$A$88),0),_xlfn.XMATCH($V$167,Shipping!$U$2:$V$2))/_xlfn.IFS($U$167=Shipping!$R118,Shipping!$R$95,$U$167=Shipping!$S$92,Shipping!$S121,$U$167=Shipping!$T$92,Shipping!$T121)+IF(BI32&lt;DATE(2020,1,1),BI32,-BI32))</f>
        <v>-</v>
      </c>
      <c r="BJ196" s="52" t="str" cm="1">
        <f t="array" ref="BJ196">IF(OR(BJ32="",BJ32="NO Q",BJ32="-"),"-",INDEX(Shipping!$U$3:$V$88,_xlfn.XMATCH(BJ$2,IF(Shipping!$D$3:$D$88="GC",Shipping!$A$3:$A$88),0),_xlfn.XMATCH($V$167,Shipping!$U$2:$V$2))/_xlfn.IFS($U$167=Shipping!$R118,Shipping!$R$95,$U$167=Shipping!$S$92,Shipping!$S121,$U$167=Shipping!$T$92,Shipping!$T121)+IF(BJ32&lt;DATE(2020,1,1),BJ32,-BJ32))</f>
        <v>-</v>
      </c>
      <c r="BK196" s="52" cm="1">
        <f t="array" ref="BK196">IF(OR(BK32="",BK32="NO Q",BK32="-"),"-",INDEX(Shipping!$U$3:$V$88,_xlfn.XMATCH(BK$2,IF(Shipping!$D$3:$D$88="GC",Shipping!$A$3:$A$88),0),_xlfn.XMATCH($V$167,Shipping!$U$2:$V$2))/_xlfn.IFS($U$167=Shipping!$R118,Shipping!$R$95,$U$167=Shipping!$S$92,Shipping!$S121,$U$167=Shipping!$T$92,Shipping!$T121)+IF(BK32&lt;DATE(2020,1,1),BK32,-BK32))</f>
        <v>-44035.991906037001</v>
      </c>
      <c r="BL196" s="52" t="str" cm="1">
        <f t="array" ref="BL196">IF(OR(BL32="",BL32="NO Q",BL32="-"),"-",INDEX(Shipping!$U$3:$V$88,_xlfn.XMATCH(BL$2,IF(Shipping!$D$3:$D$88="GC",Shipping!$A$3:$A$88),0),_xlfn.XMATCH($V$167,Shipping!$U$2:$V$2))/_xlfn.IFS($U$167=Shipping!$R118,Shipping!$R$95,$U$167=Shipping!$S$92,Shipping!$S121,$U$167=Shipping!$T$92,Shipping!$T121)+IF(BL32&lt;DATE(2020,1,1),BL32,-BL32))</f>
        <v>-</v>
      </c>
      <c r="BM196" s="52" t="str" cm="1">
        <f t="array" ref="BM196">IF(OR(BM32="",BM32="NO Q",BM32="-"),"-",INDEX(Shipping!$U$3:$V$88,_xlfn.XMATCH(BM$2,IF(Shipping!$D$3:$D$88="GC",Shipping!$A$3:$A$88),0),_xlfn.XMATCH($V$167,Shipping!$U$2:$V$2))/_xlfn.IFS($U$167=Shipping!$R118,Shipping!$R$95,$U$167=Shipping!$S$92,Shipping!$S121,$U$167=Shipping!$T$92,Shipping!$T121)+IF(BM32&lt;DATE(2020,1,1),BM32,-BM32))</f>
        <v>-</v>
      </c>
      <c r="BN196" s="52" t="str" cm="1">
        <f t="array" ref="BN196">IF(OR(BN32="",BN32="NO Q",BN32="-"),"-",INDEX(Shipping!$U$3:$V$88,_xlfn.XMATCH(BN$2,IF(Shipping!$D$3:$D$88="GC",Shipping!$A$3:$A$88),0),_xlfn.XMATCH($V$167,Shipping!$U$2:$V$2))/_xlfn.IFS($U$167=Shipping!$R118,Shipping!$R$95,$U$167=Shipping!$S$92,Shipping!$S121,$U$167=Shipping!$T$92,Shipping!$T121)+IF(BN32&lt;DATE(2020,1,1),BN32,-BN32))</f>
        <v>-</v>
      </c>
      <c r="BO196" s="52" cm="1">
        <f t="array" ref="BO196">IF(OR(BO32="",BO32="NO Q",BO32="-"),"-",INDEX(Shipping!$U$3:$V$88,_xlfn.XMATCH(BO$2,IF(Shipping!$D$3:$D$88="GC",Shipping!$A$3:$A$88),0),_xlfn.XMATCH($V$167,Shipping!$U$2:$V$2))/_xlfn.IFS($U$167=Shipping!$R118,Shipping!$R$95,$U$167=Shipping!$S$92,Shipping!$S121,$U$167=Shipping!$T$92,Shipping!$T121)+IF(BO32&lt;DATE(2020,1,1),BO32,-BO32))</f>
        <v>0.19030971599999999</v>
      </c>
      <c r="BP196" s="52" t="str" cm="1">
        <f t="array" ref="BP196">IF(OR(BP32="",BP32="NO Q",BP32="-"),"-",INDEX(Shipping!$U$3:$V$88,_xlfn.XMATCH(BP$2,IF(Shipping!$D$3:$D$88="GC",Shipping!$A$3:$A$88),0),_xlfn.XMATCH($V$167,Shipping!$U$2:$V$2))/_xlfn.IFS($U$167=Shipping!$R118,Shipping!$R$95,$U$167=Shipping!$S$92,Shipping!$S121,$U$167=Shipping!$T$92,Shipping!$T121)+IF(BP32&lt;DATE(2020,1,1),BP32,-BP32))</f>
        <v>-</v>
      </c>
      <c r="BQ196" s="52" t="str" cm="1">
        <f t="array" ref="BQ196">IF(OR(BQ32="",BQ32="NO Q",BQ32="-"),"-",INDEX(Shipping!$U$3:$V$88,_xlfn.XMATCH(BQ$2,IF(Shipping!$D$3:$D$88="GC",Shipping!$A$3:$A$88),0),_xlfn.XMATCH($V$167,Shipping!$U$2:$V$2))/_xlfn.IFS($U$167=Shipping!$R118,Shipping!$R$95,$U$167=Shipping!$S$92,Shipping!$S121,$U$167=Shipping!$T$92,Shipping!$T121)+IF(BQ32&lt;DATE(2020,1,1),BQ32,-BQ32))</f>
        <v>-</v>
      </c>
      <c r="BR196" s="52" t="str" cm="1">
        <f t="array" ref="BR196">IF(OR(BR32="",BR32="NO Q",BR32="-"),"-",INDEX(Shipping!$U$3:$V$88,_xlfn.XMATCH(BR$2,IF(Shipping!$D$3:$D$88="GC",Shipping!$A$3:$A$88),0),_xlfn.XMATCH($V$167,Shipping!$U$2:$V$2))/_xlfn.IFS($U$167=Shipping!$R118,Shipping!$R$95,$U$167=Shipping!$S$92,Shipping!$S121,$U$167=Shipping!$T$92,Shipping!$T121)+IF(BR32&lt;DATE(2020,1,1),BR32,-BR32))</f>
        <v>-</v>
      </c>
      <c r="BS196" s="52" t="str" cm="1">
        <f t="array" ref="BS196">IF(OR(BS32="",BS32="NO Q",BS32="-"),"-",INDEX(Shipping!$U$3:$V$88,_xlfn.XMATCH(BS$2,IF(Shipping!$D$3:$D$88="GC",Shipping!$A$3:$A$88),0),_xlfn.XMATCH($V$167,Shipping!$U$2:$V$2))/_xlfn.IFS($U$167=Shipping!$R118,Shipping!$R$95,$U$167=Shipping!$S$92,Shipping!$S121,$U$167=Shipping!$T$92,Shipping!$T121)+IF(BS32&lt;DATE(2020,1,1),BS32,-BS32))</f>
        <v>-</v>
      </c>
      <c r="BT196" s="52" t="str" cm="1">
        <f t="array" ref="BT196">IF(OR(BT32="",BT32="NO Q",BT32="-"),"-",INDEX(Shipping!$U$3:$V$88,_xlfn.XMATCH(BT$2,IF(Shipping!$D$3:$D$88="GC",Shipping!$A$3:$A$88),0),_xlfn.XMATCH($V$167,Shipping!$U$2:$V$2))/_xlfn.IFS($U$167=Shipping!$R118,Shipping!$R$95,$U$167=Shipping!$S$92,Shipping!$S121,$U$167=Shipping!$T$92,Shipping!$T121)+IF(BT32&lt;DATE(2020,1,1),BT32,-BT32))</f>
        <v>-</v>
      </c>
      <c r="BU196" s="52" t="str" cm="1">
        <f t="array" ref="BU196">IF(OR(BU32="",BU32="NO Q",BU32="-"),"-",INDEX(Shipping!$U$3:$V$88,_xlfn.XMATCH(BU$2,IF(Shipping!$D$3:$D$88="GC",Shipping!$A$3:$A$88),0),_xlfn.XMATCH($V$167,Shipping!$U$2:$V$2))/_xlfn.IFS($U$167=Shipping!$R118,Shipping!$R$95,$U$167=Shipping!$S$92,Shipping!$S121,$U$167=Shipping!$T$92,Shipping!$T121)+IF(BU32&lt;DATE(2020,1,1),BU32,-BU32))</f>
        <v>-</v>
      </c>
      <c r="BV196" s="52" t="str" cm="1">
        <f t="array" ref="BV196">IF(OR(BV32="",BV32="NO Q",BV32="-"),"-",INDEX(Shipping!$U$3:$V$88,_xlfn.XMATCH(BV$2,IF(Shipping!$D$3:$D$88="GC",Shipping!$A$3:$A$88),0),_xlfn.XMATCH($V$167,Shipping!$U$2:$V$2))/_xlfn.IFS($U$167=Shipping!$R118,Shipping!$R$95,$U$167=Shipping!$S$92,Shipping!$S121,$U$167=Shipping!$T$92,Shipping!$T121)+IF(BV32&lt;DATE(2020,1,1),BV32,-BV32))</f>
        <v>-</v>
      </c>
      <c r="BW196" s="52" t="str" cm="1">
        <f t="array" ref="BW196">IF(OR(BW32="",BW32="NO Q",BW32="-"),"-",INDEX(Shipping!$U$3:$V$88,_xlfn.XMATCH(BW$2,IF(Shipping!$D$3:$D$88="GC",Shipping!$A$3:$A$88),0),_xlfn.XMATCH($V$167,Shipping!$U$2:$V$2))/_xlfn.IFS($U$167=Shipping!$R118,Shipping!$R$95,$U$167=Shipping!$S$92,Shipping!$S121,$U$167=Shipping!$T$92,Shipping!$T121)+IF(BW32&lt;DATE(2020,1,1),BW32,-BW32))</f>
        <v>-</v>
      </c>
      <c r="BX196" s="52" t="str" cm="1">
        <f t="array" ref="BX196">IF(OR(BX32="",BX32="NO Q",BX32="-"),"-",INDEX(Shipping!$U$3:$V$88,_xlfn.XMATCH(BX$2,IF(Shipping!$D$3:$D$88="GC",Shipping!$A$3:$A$88),0),_xlfn.XMATCH($V$167,Shipping!$U$2:$V$2))/_xlfn.IFS($U$167=Shipping!$R118,Shipping!$R$95,$U$167=Shipping!$S$92,Shipping!$S121,$U$167=Shipping!$T$92,Shipping!$T121)+IF(BX32&lt;DATE(2020,1,1),BX32,-BX32))</f>
        <v>-</v>
      </c>
      <c r="BY196" s="52" t="str" cm="1">
        <f t="array" ref="BY196">IF(OR(BY32="",BY32="NO Q",BY32="-"),"-",INDEX(Shipping!$U$3:$V$88,_xlfn.XMATCH(BY$2,IF(Shipping!$D$3:$D$88="GC",Shipping!$A$3:$A$88),0),_xlfn.XMATCH($V$167,Shipping!$U$2:$V$2))/_xlfn.IFS($U$167=Shipping!$R118,Shipping!$R$95,$U$167=Shipping!$S$92,Shipping!$S121,$U$167=Shipping!$T$92,Shipping!$T121)+IF(BY32&lt;DATE(2020,1,1),BY32,-BY32))</f>
        <v>-</v>
      </c>
      <c r="BZ196" s="52" t="str" cm="1">
        <f t="array" ref="BZ196">IF(OR(BZ32="",BZ32="NO Q",BZ32="-"),"-",INDEX(Shipping!$U$3:$V$88,_xlfn.XMATCH(BZ$2,IF(Shipping!$D$3:$D$88="GC",Shipping!$A$3:$A$88),0),_xlfn.XMATCH($V$167,Shipping!$U$2:$V$2))/_xlfn.IFS($U$167=Shipping!$R118,Shipping!$R$95,$U$167=Shipping!$S$92,Shipping!$S121,$U$167=Shipping!$T$92,Shipping!$T121)+IF(BZ32&lt;DATE(2020,1,1),BZ32,-BZ32))</f>
        <v>-</v>
      </c>
      <c r="CA196" s="52" t="str" cm="1">
        <f t="array" ref="CA196">IF(OR(CA32="",CA32="NO Q",CA32="-"),"-",INDEX(Shipping!$U$3:$V$88,_xlfn.XMATCH(CA$2,IF(Shipping!$D$3:$D$88="GC",Shipping!$A$3:$A$88),0),_xlfn.XMATCH($V$167,Shipping!$U$2:$V$2))/_xlfn.IFS($U$167=Shipping!$R118,Shipping!$R$95,$U$167=Shipping!$S$92,Shipping!$S121,$U$167=Shipping!$T$92,Shipping!$T121)+IF(CA32&lt;DATE(2020,1,1),CA32,-CA32))</f>
        <v>-</v>
      </c>
      <c r="CB196" s="52" t="str" cm="1">
        <f t="array" ref="CB196">IF(OR(CB32="",CB32="NO Q",CB32="-"),"-",INDEX(Shipping!$U$3:$V$88,_xlfn.XMATCH(CB$2,IF(Shipping!$D$3:$D$88="GC",Shipping!$A$3:$A$88),0),_xlfn.XMATCH($V$167,Shipping!$U$2:$V$2))/_xlfn.IFS($U$167=Shipping!$R118,Shipping!$R$95,$U$167=Shipping!$S$92,Shipping!$S121,$U$167=Shipping!$T$92,Shipping!$T121)+IF(CB32&lt;DATE(2020,1,1),CB32,-CB32))</f>
        <v>-</v>
      </c>
      <c r="CC196" s="52" t="str" cm="1">
        <f t="array" ref="CC196">IF(OR(CC32="",CC32="NO Q",CC32="-"),"-",INDEX(Shipping!$U$3:$V$88,_xlfn.XMATCH(CC$2,IF(Shipping!$D$3:$D$88="GC",Shipping!$A$3:$A$88),0),_xlfn.XMATCH($V$167,Shipping!$U$2:$V$2))/_xlfn.IFS($U$167=Shipping!$R118,Shipping!$R$95,$U$167=Shipping!$S$92,Shipping!$S121,$U$167=Shipping!$T$92,Shipping!$T121)+IF(CC32&lt;DATE(2020,1,1),CC32,-CC32))</f>
        <v>-</v>
      </c>
      <c r="CD196" s="52" t="str" cm="1">
        <f t="array" ref="CD196">IF(OR(CD32="",CD32="NO Q",CD32="-"),"-",INDEX(Shipping!$U$3:$V$88,_xlfn.XMATCH(CD$2,IF(Shipping!$D$3:$D$88="GC",Shipping!$A$3:$A$88),0),_xlfn.XMATCH($V$167,Shipping!$U$2:$V$2))/_xlfn.IFS($U$167=Shipping!$R118,Shipping!$R$95,$U$167=Shipping!$S$92,Shipping!$S121,$U$167=Shipping!$T$92,Shipping!$T121)+IF(CD32&lt;DATE(2020,1,1),CD32,-CD32))</f>
        <v>-</v>
      </c>
      <c r="CE196" s="52" t="str" cm="1">
        <f t="array" ref="CE196">IF(OR(CE32="",CE32="NO Q",CE32="-"),"-",INDEX(Shipping!$U$3:$V$88,_xlfn.XMATCH(CE$2,IF(Shipping!$D$3:$D$88="GC",Shipping!$A$3:$A$88),0),_xlfn.XMATCH($V$167,Shipping!$U$2:$V$2))/_xlfn.IFS($U$167=Shipping!$R118,Shipping!$R$95,$U$167=Shipping!$S$92,Shipping!$S121,$U$167=Shipping!$T$92,Shipping!$T121)+IF(CE32&lt;DATE(2020,1,1),CE32,-CE32))</f>
        <v>-</v>
      </c>
      <c r="CF196" s="52" t="str" cm="1">
        <f t="array" ref="CF196">IF(OR(CF32="",CF32="NO Q",CF32="-"),"-",INDEX(Shipping!$U$3:$V$88,_xlfn.XMATCH(CF$2,IF(Shipping!$D$3:$D$88="GC",Shipping!$A$3:$A$88),0),_xlfn.XMATCH($V$167,Shipping!$U$2:$V$2))/_xlfn.IFS($U$167=Shipping!$R118,Shipping!$R$95,$U$167=Shipping!$S$92,Shipping!$S121,$U$167=Shipping!$T$92,Shipping!$T121)+IF(CF32&lt;DATE(2020,1,1),CF32,-CF32))</f>
        <v>-</v>
      </c>
      <c r="CG196" s="52" t="str" cm="1">
        <f t="array" ref="CG196">IF(OR(CG32="",CG32="NO Q",CG32="-"),"-",INDEX(Shipping!$U$3:$V$88,_xlfn.XMATCH(CG$2,IF(Shipping!$D$3:$D$88="GC",Shipping!$A$3:$A$88),0),_xlfn.XMATCH($V$167,Shipping!$U$2:$V$2))/_xlfn.IFS($U$167=Shipping!$R118,Shipping!$R$95,$U$167=Shipping!$S$92,Shipping!$S121,$U$167=Shipping!$T$92,Shipping!$T121)+IF(CG32&lt;DATE(2020,1,1),CG32,-CG32))</f>
        <v>-</v>
      </c>
      <c r="CH196" s="52" t="str" cm="1">
        <f t="array" ref="CH196">IF(OR(CH32="",CH32="NO Q",CH32="-"),"-",INDEX(Shipping!$U$3:$V$88,_xlfn.XMATCH(CH$2,IF(Shipping!$D$3:$D$88="GC",Shipping!$A$3:$A$88),0),_xlfn.XMATCH($V$167,Shipping!$U$2:$V$2))/_xlfn.IFS($U$167=Shipping!$R118,Shipping!$R$95,$U$167=Shipping!$S$92,Shipping!$S121,$U$167=Shipping!$T$92,Shipping!$T121)+IF(CH32&lt;DATE(2020,1,1),CH32,-CH32))</f>
        <v>-</v>
      </c>
      <c r="CI196" s="52" t="str" cm="1">
        <f t="array" ref="CI196">IF(OR(CI32="",CI32="NO Q",CI32="-"),"-",INDEX(Shipping!$U$3:$V$88,_xlfn.XMATCH(CI$2,IF(Shipping!$D$3:$D$88="GC",Shipping!$A$3:$A$88),0),_xlfn.XMATCH($V$167,Shipping!$U$2:$V$2))/_xlfn.IFS($U$167=Shipping!$R118,Shipping!$R$95,$U$167=Shipping!$S$92,Shipping!$S121,$U$167=Shipping!$T$92,Shipping!$T121)+IF(CI32&lt;DATE(2020,1,1),CI32,-CI32))</f>
        <v>-</v>
      </c>
      <c r="CJ196" s="52" t="str" cm="1">
        <f t="array" ref="CJ196">IF(OR(CJ32="",CJ32="NO Q",CJ32="-"),"-",INDEX(Shipping!$U$3:$V$88,_xlfn.XMATCH(CJ$2,IF(Shipping!$D$3:$D$88="GC",Shipping!$A$3:$A$88),0),_xlfn.XMATCH($V$167,Shipping!$U$2:$V$2))/_xlfn.IFS($U$167=Shipping!$R118,Shipping!$R$95,$U$167=Shipping!$S$92,Shipping!$S121,$U$167=Shipping!$T$92,Shipping!$T121)+IF(CJ32&lt;DATE(2020,1,1),CJ32,-CJ32))</f>
        <v>-</v>
      </c>
      <c r="CK196" s="52" t="str" cm="1">
        <f t="array" ref="CK196">IF(OR(CK32="",CK32="NO Q",CK32="-"),"-",INDEX(Shipping!$U$3:$V$88,_xlfn.XMATCH(CK$2,IF(Shipping!$D$3:$D$88="GC",Shipping!$A$3:$A$88),0),_xlfn.XMATCH($V$167,Shipping!$U$2:$V$2))/_xlfn.IFS($U$167=Shipping!$R118,Shipping!$R$95,$U$167=Shipping!$S$92,Shipping!$S121,$U$167=Shipping!$T$92,Shipping!$T121)+IF(CK32&lt;DATE(2020,1,1),CK32,-CK32))</f>
        <v>-</v>
      </c>
      <c r="CL196" s="52" t="str" cm="1">
        <f t="array" ref="CL196">IF(OR(CL32="",CL32="NO Q",CL32="-"),"-",INDEX(Shipping!$U$3:$V$88,_xlfn.XMATCH(CL$2,IF(Shipping!$D$3:$D$88="GC",Shipping!$A$3:$A$88),0),_xlfn.XMATCH($V$167,Shipping!$U$2:$V$2))/_xlfn.IFS($U$167=Shipping!$R118,Shipping!$R$95,$U$167=Shipping!$S$92,Shipping!$S121,$U$167=Shipping!$T$92,Shipping!$T121)+IF(CL32&lt;DATE(2020,1,1),CL32,-CL32))</f>
        <v>-</v>
      </c>
      <c r="CM196" s="52" t="str" cm="1">
        <f t="array" ref="CM196">IF(OR(CM32="",CM32="NO Q",CM32="-"),"-",INDEX(Shipping!$U$3:$V$88,_xlfn.XMATCH(CM$2,IF(Shipping!$D$3:$D$88="GC",Shipping!$A$3:$A$88),0),_xlfn.XMATCH($V$167,Shipping!$U$2:$V$2))/_xlfn.IFS($U$167=Shipping!$R118,Shipping!$R$95,$U$167=Shipping!$S$92,Shipping!$S121,$U$167=Shipping!$T$92,Shipping!$T121)+IF(CM32&lt;DATE(2020,1,1),CM32,-CM32))</f>
        <v>-</v>
      </c>
    </row>
    <row r="197" spans="2:91">
      <c r="B197" s="47" t="s">
        <v>303</v>
      </c>
      <c r="C197" s="1" t="str" cm="1">
        <f t="array" ref="C197">INDEX(W$2:CM$2,1,_xlfn.XMATCH(D197,$W197:$CM197))</f>
        <v>PSI MOLDED PLASTICS</v>
      </c>
      <c r="D197" s="81">
        <f t="shared" si="139"/>
        <v>0.18063368399999999</v>
      </c>
      <c r="W197" s="52" t="str" cm="1">
        <f t="array" ref="W197">IF(OR(W33="",W33="NO Q",W33="-"),"-",INDEX(Shipping!$U$3:$V$88,_xlfn.XMATCH(W$2,IF(Shipping!$D$3:$D$88="GC",Shipping!$A$3:$A$88),0),_xlfn.XMATCH($V$167,Shipping!$U$2:$V$2))/_xlfn.IFS($U$167=Shipping!$R119,Shipping!$R$95,$U$167=Shipping!$S$92,Shipping!$S122,$U$167=Shipping!$T$92,Shipping!$T122)+IF(W33&lt;DATE(2020,1,1),W33,-W33))</f>
        <v>-</v>
      </c>
      <c r="X197" s="52" t="str" cm="1">
        <f t="array" ref="X197">IF(OR(X33="",X33="NO Q",X33="-"),"-",INDEX(Shipping!$U$3:$V$88,_xlfn.XMATCH(X$2,IF(Shipping!$D$3:$D$88="GC",Shipping!$A$3:$A$88),0),_xlfn.XMATCH($V$167,Shipping!$U$2:$V$2))/_xlfn.IFS($U$167=Shipping!$R119,Shipping!$R$95,$U$167=Shipping!$S$92,Shipping!$S122,$U$167=Shipping!$T$92,Shipping!$T122)+IF(X33&lt;DATE(2020,1,1),X33,-X33))</f>
        <v>-</v>
      </c>
      <c r="Y197" s="52" t="str" cm="1">
        <f t="array" ref="Y197">IF(OR(Y33="",Y33="NO Q",Y33="-"),"-",INDEX(Shipping!$U$3:$V$88,_xlfn.XMATCH(Y$2,IF(Shipping!$D$3:$D$88="GC",Shipping!$A$3:$A$88),0),_xlfn.XMATCH($V$167,Shipping!$U$2:$V$2))/_xlfn.IFS($U$167=Shipping!$R119,Shipping!$R$95,$U$167=Shipping!$S$92,Shipping!$S122,$U$167=Shipping!$T$92,Shipping!$T122)+IF(Y33&lt;DATE(2020,1,1),Y33,-Y33))</f>
        <v>-</v>
      </c>
      <c r="Z197" s="52" t="str" cm="1">
        <f t="array" ref="Z197">IF(OR(Z33="",Z33="NO Q",Z33="-"),"-",INDEX(Shipping!$U$3:$V$88,_xlfn.XMATCH(Z$2,IF(Shipping!$D$3:$D$88="GC",Shipping!$A$3:$A$88),0),_xlfn.XMATCH($V$167,Shipping!$U$2:$V$2))/_xlfn.IFS($U$167=Shipping!$R119,Shipping!$R$95,$U$167=Shipping!$S$92,Shipping!$S122,$U$167=Shipping!$T$92,Shipping!$T122)+IF(Z33&lt;DATE(2020,1,1),Z33,-Z33))</f>
        <v>-</v>
      </c>
      <c r="AA197" s="52" t="str" cm="1">
        <f t="array" ref="AA197">IF(OR(AA33="",AA33="NO Q",AA33="-"),"-",INDEX(Shipping!$U$3:$V$88,_xlfn.XMATCH(AA$2,IF(Shipping!$D$3:$D$88="GC",Shipping!$A$3:$A$88),0),_xlfn.XMATCH($V$167,Shipping!$U$2:$V$2))/_xlfn.IFS($U$167=Shipping!$R119,Shipping!$R$95,$U$167=Shipping!$S$92,Shipping!$S122,$U$167=Shipping!$T$92,Shipping!$T122)+IF(AA33&lt;DATE(2020,1,1),AA33,-AA33))</f>
        <v>-</v>
      </c>
      <c r="AB197" s="52" t="str" cm="1">
        <f t="array" ref="AB197">IF(OR(AB33="",AB33="NO Q",AB33="-"),"-",INDEX(Shipping!$U$3:$V$88,_xlfn.XMATCH(AB$2,IF(Shipping!$D$3:$D$88="GC",Shipping!$A$3:$A$88),0),_xlfn.XMATCH($V$167,Shipping!$U$2:$V$2))/_xlfn.IFS($U$167=Shipping!$R119,Shipping!$R$95,$U$167=Shipping!$S$92,Shipping!$S122,$U$167=Shipping!$T$92,Shipping!$T122)+IF(AB33&lt;DATE(2020,1,1),AB33,-AB33))</f>
        <v>-</v>
      </c>
      <c r="AC197" s="52" t="str" cm="1">
        <f t="array" ref="AC197">IF(OR(AC33="",AC33="NO Q",AC33="-"),"-",INDEX(Shipping!$U$3:$V$88,_xlfn.XMATCH(AC$2,IF(Shipping!$D$3:$D$88="GC",Shipping!$A$3:$A$88),0),_xlfn.XMATCH($V$167,Shipping!$U$2:$V$2))/_xlfn.IFS($U$167=Shipping!$R119,Shipping!$R$95,$U$167=Shipping!$S$92,Shipping!$S122,$U$167=Shipping!$T$92,Shipping!$T122)+IF(AC33&lt;DATE(2020,1,1),AC33,-AC33))</f>
        <v>-</v>
      </c>
      <c r="AD197" s="52" t="str" cm="1">
        <f t="array" ref="AD197">IF(OR(AD33="",AD33="NO Q",AD33="-"),"-",INDEX(Shipping!$U$3:$V$88,_xlfn.XMATCH(AD$2,IF(Shipping!$D$3:$D$88="GC",Shipping!$A$3:$A$88),0),_xlfn.XMATCH($V$167,Shipping!$U$2:$V$2))/_xlfn.IFS($U$167=Shipping!$R119,Shipping!$R$95,$U$167=Shipping!$S$92,Shipping!$S122,$U$167=Shipping!$T$92,Shipping!$T122)+IF(AD33&lt;DATE(2020,1,1),AD33,-AD33))</f>
        <v>-</v>
      </c>
      <c r="AE197" s="52" t="str" cm="1">
        <f t="array" ref="AE197">IF(OR(AE33="",AE33="NO Q",AE33="-"),"-",INDEX(Shipping!$U$3:$V$88,_xlfn.XMATCH(AE$2,IF(Shipping!$D$3:$D$88="GC",Shipping!$A$3:$A$88),0),_xlfn.XMATCH($V$167,Shipping!$U$2:$V$2))/_xlfn.IFS($U$167=Shipping!$R119,Shipping!$R$95,$U$167=Shipping!$S$92,Shipping!$S122,$U$167=Shipping!$T$92,Shipping!$T122)+IF(AE33&lt;DATE(2020,1,1),AE33,-AE33))</f>
        <v>-</v>
      </c>
      <c r="AF197" s="52" t="str" cm="1">
        <f t="array" ref="AF197">IF(OR(AF33="",AF33="NO Q",AF33="-"),"-",INDEX(Shipping!$U$3:$V$88,_xlfn.XMATCH(AF$2,IF(Shipping!$D$3:$D$88="GC",Shipping!$A$3:$A$88),0),_xlfn.XMATCH($V$167,Shipping!$U$2:$V$2))/_xlfn.IFS($U$167=Shipping!$R119,Shipping!$R$95,$U$167=Shipping!$S$92,Shipping!$S122,$U$167=Shipping!$T$92,Shipping!$T122)+IF(AF33&lt;DATE(2020,1,1),AF33,-AF33))</f>
        <v>-</v>
      </c>
      <c r="AG197" s="52" t="str" cm="1">
        <f t="array" ref="AG197">IF(OR(AG33="",AG33="NO Q",AG33="-"),"-",INDEX(Shipping!$U$3:$V$88,_xlfn.XMATCH(AG$2,IF(Shipping!$D$3:$D$88="GC",Shipping!$A$3:$A$88),0),_xlfn.XMATCH($V$167,Shipping!$U$2:$V$2))/_xlfn.IFS($U$167=Shipping!$R119,Shipping!$R$95,$U$167=Shipping!$S$92,Shipping!$S122,$U$167=Shipping!$T$92,Shipping!$T122)+IF(AG33&lt;DATE(2020,1,1),AG33,-AG33))</f>
        <v>-</v>
      </c>
      <c r="AH197" s="52" t="str" cm="1">
        <f t="array" ref="AH197">IF(OR(AH33="",AH33="NO Q",AH33="-"),"-",INDEX(Shipping!$U$3:$V$88,_xlfn.XMATCH(AH$2,IF(Shipping!$D$3:$D$88="GC",Shipping!$A$3:$A$88),0),_xlfn.XMATCH($V$167,Shipping!$U$2:$V$2))/_xlfn.IFS($U$167=Shipping!$R119,Shipping!$R$95,$U$167=Shipping!$S$92,Shipping!$S122,$U$167=Shipping!$T$92,Shipping!$T122)+IF(AH33&lt;DATE(2020,1,1),AH33,-AH33))</f>
        <v>-</v>
      </c>
      <c r="AI197" s="52" t="str" cm="1">
        <f t="array" ref="AI197">IF(OR(AI33="",AI33="NO Q",AI33="-"),"-",INDEX(Shipping!$U$3:$V$88,_xlfn.XMATCH(AI$2,IF(Shipping!$D$3:$D$88="GC",Shipping!$A$3:$A$88),0),_xlfn.XMATCH($V$167,Shipping!$U$2:$V$2))/_xlfn.IFS($U$167=Shipping!$R119,Shipping!$R$95,$U$167=Shipping!$S$92,Shipping!$S122,$U$167=Shipping!$T$92,Shipping!$T122)+IF(AI33&lt;DATE(2020,1,1),AI33,-AI33))</f>
        <v>-</v>
      </c>
      <c r="AJ197" s="52" t="str" cm="1">
        <f t="array" ref="AJ197">IF(OR(AJ33="",AJ33="NO Q",AJ33="-"),"-",INDEX(Shipping!$U$3:$V$88,_xlfn.XMATCH(AJ$2,IF(Shipping!$D$3:$D$88="GC",Shipping!$A$3:$A$88),0),_xlfn.XMATCH($V$167,Shipping!$U$2:$V$2))/_xlfn.IFS($U$167=Shipping!$R119,Shipping!$R$95,$U$167=Shipping!$S$92,Shipping!$S122,$U$167=Shipping!$T$92,Shipping!$T122)+IF(AJ33&lt;DATE(2020,1,1),AJ33,-AJ33))</f>
        <v>-</v>
      </c>
      <c r="AK197" s="52" t="str" cm="1">
        <f t="array" ref="AK197">IF(OR(AK33="",AK33="NO Q",AK33="-"),"-",INDEX(Shipping!$U$3:$V$88,_xlfn.XMATCH(AK$2,IF(Shipping!$D$3:$D$88="GC",Shipping!$A$3:$A$88),0),_xlfn.XMATCH($V$167,Shipping!$U$2:$V$2))/_xlfn.IFS($U$167=Shipping!$R119,Shipping!$R$95,$U$167=Shipping!$S$92,Shipping!$S122,$U$167=Shipping!$T$92,Shipping!$T122)+IF(AK33&lt;DATE(2020,1,1),AK33,-AK33))</f>
        <v>-</v>
      </c>
      <c r="AL197" s="52" t="str" cm="1">
        <f t="array" ref="AL197">IF(OR(AL33="",AL33="NO Q",AL33="-"),"-",INDEX(Shipping!$U$3:$V$88,_xlfn.XMATCH(AL$2,IF(Shipping!$D$3:$D$88="GC",Shipping!$A$3:$A$88),0),_xlfn.XMATCH($V$167,Shipping!$U$2:$V$2))/_xlfn.IFS($U$167=Shipping!$R119,Shipping!$R$95,$U$167=Shipping!$S$92,Shipping!$S122,$U$167=Shipping!$T$92,Shipping!$T122)+IF(AL33&lt;DATE(2020,1,1),AL33,-AL33))</f>
        <v>-</v>
      </c>
      <c r="AM197" s="52" t="str" cm="1">
        <f t="array" ref="AM197">IF(OR(AM33="",AM33="NO Q",AM33="-"),"-",INDEX(Shipping!$U$3:$V$88,_xlfn.XMATCH(AM$2,IF(Shipping!$D$3:$D$88="GC",Shipping!$A$3:$A$88),0),_xlfn.XMATCH($V$167,Shipping!$U$2:$V$2))/_xlfn.IFS($U$167=Shipping!$R119,Shipping!$R$95,$U$167=Shipping!$S$92,Shipping!$S122,$U$167=Shipping!$T$92,Shipping!$T122)+IF(AM33&lt;DATE(2020,1,1),AM33,-AM33))</f>
        <v>-</v>
      </c>
      <c r="AN197" s="52" t="str" cm="1">
        <f t="array" ref="AN197">IF(OR(AN33="",AN33="NO Q",AN33="-"),"-",INDEX(Shipping!$U$3:$V$88,_xlfn.XMATCH(AN$2,IF(Shipping!$D$3:$D$88="GC",Shipping!$A$3:$A$88),0),_xlfn.XMATCH($V$167,Shipping!$U$2:$V$2))/_xlfn.IFS($U$167=Shipping!$R119,Shipping!$R$95,$U$167=Shipping!$S$92,Shipping!$S122,$U$167=Shipping!$T$92,Shipping!$T122)+IF(AN33&lt;DATE(2020,1,1),AN33,-AN33))</f>
        <v>-</v>
      </c>
      <c r="AO197" s="52" cm="1">
        <f t="array" ref="AO197">IF(OR(AO33="",AO33="NO Q",AO33="-"),"-",INDEX(Shipping!$U$3:$V$88,_xlfn.XMATCH(AO$2,IF(Shipping!$D$3:$D$88="GC",Shipping!$A$3:$A$88),0),_xlfn.XMATCH($V$167,Shipping!$U$2:$V$2))/_xlfn.IFS($U$167=Shipping!$R119,Shipping!$R$95,$U$167=Shipping!$S$92,Shipping!$S122,$U$167=Shipping!$T$92,Shipping!$T122)+IF(AO33&lt;DATE(2020,1,1),AO33,-AO33))</f>
        <v>-44045.986611489774</v>
      </c>
      <c r="AP197" s="52" cm="1">
        <f t="array" ref="AP197">IF(OR(AP33="",AP33="NO Q",AP33="-"),"-",INDEX(Shipping!$U$3:$V$88,_xlfn.XMATCH(AP$2,IF(Shipping!$D$3:$D$88="GC",Shipping!$A$3:$A$88),0),_xlfn.XMATCH($V$167,Shipping!$U$2:$V$2))/_xlfn.IFS($U$167=Shipping!$R119,Shipping!$R$95,$U$167=Shipping!$S$92,Shipping!$S122,$U$167=Shipping!$T$92,Shipping!$T122)+IF(AP33&lt;DATE(2020,1,1),AP33,-AP33))</f>
        <v>-44032.994827166505</v>
      </c>
      <c r="AQ197" s="52" t="str" cm="1">
        <f t="array" ref="AQ197">IF(OR(AQ33="",AQ33="NO Q",AQ33="-"),"-",INDEX(Shipping!$U$3:$V$88,_xlfn.XMATCH(AQ$2,IF(Shipping!$D$3:$D$88="GC",Shipping!$A$3:$A$88),0),_xlfn.XMATCH($V$167,Shipping!$U$2:$V$2))/_xlfn.IFS($U$167=Shipping!$R119,Shipping!$R$95,$U$167=Shipping!$S$92,Shipping!$S122,$U$167=Shipping!$T$92,Shipping!$T122)+IF(AQ33&lt;DATE(2020,1,1),AQ33,-AQ33))</f>
        <v>-</v>
      </c>
      <c r="AR197" s="52" t="str" cm="1">
        <f t="array" ref="AR197">IF(OR(AR33="",AR33="NO Q",AR33="-"),"-",INDEX(Shipping!$U$3:$V$88,_xlfn.XMATCH(AR$2,IF(Shipping!$D$3:$D$88="GC",Shipping!$A$3:$A$88),0),_xlfn.XMATCH($V$167,Shipping!$U$2:$V$2))/_xlfn.IFS($U$167=Shipping!$R119,Shipping!$R$95,$U$167=Shipping!$S$92,Shipping!$S122,$U$167=Shipping!$T$92,Shipping!$T122)+IF(AR33&lt;DATE(2020,1,1),AR33,-AR33))</f>
        <v>-</v>
      </c>
      <c r="AS197" s="52" t="str" cm="1">
        <f t="array" ref="AS197">IF(OR(AS33="",AS33="NO Q",AS33="-"),"-",INDEX(Shipping!$U$3:$V$88,_xlfn.XMATCH(AS$2,IF(Shipping!$D$3:$D$88="GC",Shipping!$A$3:$A$88),0),_xlfn.XMATCH($V$167,Shipping!$U$2:$V$2))/_xlfn.IFS($U$167=Shipping!$R119,Shipping!$R$95,$U$167=Shipping!$S$92,Shipping!$S122,$U$167=Shipping!$T$92,Shipping!$T122)+IF(AS33&lt;DATE(2020,1,1),AS33,-AS33))</f>
        <v>-</v>
      </c>
      <c r="AT197" s="52" t="str" cm="1">
        <f t="array" ref="AT197">IF(OR(AT33="",AT33="NO Q",AT33="-"),"-",INDEX(Shipping!$U$3:$V$88,_xlfn.XMATCH(AT$2,IF(Shipping!$D$3:$D$88="GC",Shipping!$A$3:$A$88),0),_xlfn.XMATCH($V$167,Shipping!$U$2:$V$2))/_xlfn.IFS($U$167=Shipping!$R119,Shipping!$R$95,$U$167=Shipping!$S$92,Shipping!$S122,$U$167=Shipping!$T$92,Shipping!$T122)+IF(AT33&lt;DATE(2020,1,1),AT33,-AT33))</f>
        <v>-</v>
      </c>
      <c r="AU197" s="52" t="str" cm="1">
        <f t="array" ref="AU197">IF(OR(AU33="",AU33="NO Q",AU33="-"),"-",INDEX(Shipping!$U$3:$V$88,_xlfn.XMATCH(AU$2,IF(Shipping!$D$3:$D$88="GC",Shipping!$A$3:$A$88),0),_xlfn.XMATCH($V$167,Shipping!$U$2:$V$2))/_xlfn.IFS($U$167=Shipping!$R119,Shipping!$R$95,$U$167=Shipping!$S$92,Shipping!$S122,$U$167=Shipping!$T$92,Shipping!$T122)+IF(AU33&lt;DATE(2020,1,1),AU33,-AU33))</f>
        <v>-</v>
      </c>
      <c r="AV197" s="52" t="str" cm="1">
        <f t="array" ref="AV197">IF(OR(AV33="",AV33="NO Q",AV33="-"),"-",INDEX(Shipping!$U$3:$V$88,_xlfn.XMATCH(AV$2,IF(Shipping!$D$3:$D$88="GC",Shipping!$A$3:$A$88),0),_xlfn.XMATCH($V$167,Shipping!$U$2:$V$2))/_xlfn.IFS($U$167=Shipping!$R119,Shipping!$R$95,$U$167=Shipping!$S$92,Shipping!$S122,$U$167=Shipping!$T$92,Shipping!$T122)+IF(AV33&lt;DATE(2020,1,1),AV33,-AV33))</f>
        <v>-</v>
      </c>
      <c r="AW197" s="52" t="str" cm="1">
        <f t="array" ref="AW197">IF(OR(AW33="",AW33="NO Q",AW33="-"),"-",INDEX(Shipping!$U$3:$V$88,_xlfn.XMATCH(AW$2,IF(Shipping!$D$3:$D$88="GC",Shipping!$A$3:$A$88),0),_xlfn.XMATCH($V$167,Shipping!$U$2:$V$2))/_xlfn.IFS($U$167=Shipping!$R119,Shipping!$R$95,$U$167=Shipping!$S$92,Shipping!$S122,$U$167=Shipping!$T$92,Shipping!$T122)+IF(AW33&lt;DATE(2020,1,1),AW33,-AW33))</f>
        <v>-</v>
      </c>
      <c r="AX197" s="52" t="str" cm="1">
        <f t="array" ref="AX197">IF(OR(AX33="",AX33="NO Q",AX33="-"),"-",INDEX(Shipping!$U$3:$V$88,_xlfn.XMATCH(AX$2,IF(Shipping!$D$3:$D$88="GC",Shipping!$A$3:$A$88),0),_xlfn.XMATCH($V$167,Shipping!$U$2:$V$2))/_xlfn.IFS($U$167=Shipping!$R119,Shipping!$R$95,$U$167=Shipping!$S$92,Shipping!$S122,$U$167=Shipping!$T$92,Shipping!$T122)+IF(AX33&lt;DATE(2020,1,1),AX33,-AX33))</f>
        <v>-</v>
      </c>
      <c r="AY197" s="52" t="str" cm="1">
        <f t="array" ref="AY197">IF(OR(AY33="",AY33="NO Q",AY33="-"),"-",INDEX(Shipping!$U$3:$V$88,_xlfn.XMATCH(AY$2,IF(Shipping!$D$3:$D$88="GC",Shipping!$A$3:$A$88),0),_xlfn.XMATCH($V$167,Shipping!$U$2:$V$2))/_xlfn.IFS($U$167=Shipping!$R119,Shipping!$R$95,$U$167=Shipping!$S$92,Shipping!$S122,$U$167=Shipping!$T$92,Shipping!$T122)+IF(AY33&lt;DATE(2020,1,1),AY33,-AY33))</f>
        <v>-</v>
      </c>
      <c r="AZ197" s="52" t="str" cm="1">
        <f t="array" ref="AZ197">IF(OR(AZ33="",AZ33="NO Q",AZ33="-"),"-",INDEX(Shipping!$U$3:$V$88,_xlfn.XMATCH(AZ$2,IF(Shipping!$D$3:$D$88="GC",Shipping!$A$3:$A$88),0),_xlfn.XMATCH($V$167,Shipping!$U$2:$V$2))/_xlfn.IFS($U$167=Shipping!$R119,Shipping!$R$95,$U$167=Shipping!$S$92,Shipping!$S122,$U$167=Shipping!$T$92,Shipping!$T122)+IF(AZ33&lt;DATE(2020,1,1),AZ33,-AZ33))</f>
        <v>-</v>
      </c>
      <c r="BA197" s="52" t="str" cm="1">
        <f t="array" ref="BA197">IF(OR(BA33="",BA33="NO Q",BA33="-"),"-",INDEX(Shipping!$U$3:$V$88,_xlfn.XMATCH(BA$2,IF(Shipping!$D$3:$D$88="GC",Shipping!$A$3:$A$88),0),_xlfn.XMATCH($V$167,Shipping!$U$2:$V$2))/_xlfn.IFS($U$167=Shipping!$R119,Shipping!$R$95,$U$167=Shipping!$S$92,Shipping!$S122,$U$167=Shipping!$T$92,Shipping!$T122)+IF(BA33&lt;DATE(2020,1,1),BA33,-BA33))</f>
        <v>-</v>
      </c>
      <c r="BB197" s="52" t="str" cm="1">
        <f t="array" ref="BB197">IF(OR(BB33="",BB33="NO Q",BB33="-"),"-",INDEX(Shipping!$U$3:$V$88,_xlfn.XMATCH(BB$2,IF(Shipping!$D$3:$D$88="GC",Shipping!$A$3:$A$88),0),_xlfn.XMATCH($V$167,Shipping!$U$2:$V$2))/_xlfn.IFS($U$167=Shipping!$R119,Shipping!$R$95,$U$167=Shipping!$S$92,Shipping!$S122,$U$167=Shipping!$T$92,Shipping!$T122)+IF(BB33&lt;DATE(2020,1,1),BB33,-BB33))</f>
        <v>-</v>
      </c>
      <c r="BC197" s="52" t="str" cm="1">
        <f t="array" ref="BC197">IF(OR(BC33="",BC33="NO Q",BC33="-"),"-",INDEX(Shipping!$U$3:$V$88,_xlfn.XMATCH(BC$2,IF(Shipping!$D$3:$D$88="GC",Shipping!$A$3:$A$88),0),_xlfn.XMATCH($V$167,Shipping!$U$2:$V$2))/_xlfn.IFS($U$167=Shipping!$R119,Shipping!$R$95,$U$167=Shipping!$S$92,Shipping!$S122,$U$167=Shipping!$T$92,Shipping!$T122)+IF(BC33&lt;DATE(2020,1,1),BC33,-BC33))</f>
        <v>-</v>
      </c>
      <c r="BD197" s="52" t="str" cm="1">
        <f t="array" ref="BD197">IF(OR(BD33="",BD33="NO Q",BD33="-"),"-",INDEX(Shipping!$U$3:$V$88,_xlfn.XMATCH(BD$2,IF(Shipping!$D$3:$D$88="GC",Shipping!$A$3:$A$88),0),_xlfn.XMATCH($V$167,Shipping!$U$2:$V$2))/_xlfn.IFS($U$167=Shipping!$R119,Shipping!$R$95,$U$167=Shipping!$S$92,Shipping!$S122,$U$167=Shipping!$T$92,Shipping!$T122)+IF(BD33&lt;DATE(2020,1,1),BD33,-BD33))</f>
        <v>-</v>
      </c>
      <c r="BE197" s="52" t="str" cm="1">
        <f t="array" ref="BE197">IF(OR(BE33="",BE33="NO Q",BE33="-"),"-",INDEX(Shipping!$U$3:$V$88,_xlfn.XMATCH(BE$2,IF(Shipping!$D$3:$D$88="GC",Shipping!$A$3:$A$88),0),_xlfn.XMATCH($V$167,Shipping!$U$2:$V$2))/_xlfn.IFS($U$167=Shipping!$R119,Shipping!$R$95,$U$167=Shipping!$S$92,Shipping!$S122,$U$167=Shipping!$T$92,Shipping!$T122)+IF(BE33&lt;DATE(2020,1,1),BE33,-BE33))</f>
        <v>-</v>
      </c>
      <c r="BF197" s="52" t="str" cm="1">
        <f t="array" ref="BF197">IF(OR(BF33="",BF33="NO Q",BF33="-"),"-",INDEX(Shipping!$U$3:$V$88,_xlfn.XMATCH(BF$2,IF(Shipping!$D$3:$D$88="GC",Shipping!$A$3:$A$88),0),_xlfn.XMATCH($V$167,Shipping!$U$2:$V$2))/_xlfn.IFS($U$167=Shipping!$R119,Shipping!$R$95,$U$167=Shipping!$S$92,Shipping!$S122,$U$167=Shipping!$T$92,Shipping!$T122)+IF(BF33&lt;DATE(2020,1,1),BF33,-BF33))</f>
        <v>-</v>
      </c>
      <c r="BG197" s="52" t="str" cm="1">
        <f t="array" ref="BG197">IF(OR(BG33="",BG33="NO Q",BG33="-"),"-",INDEX(Shipping!$U$3:$V$88,_xlfn.XMATCH(BG$2,IF(Shipping!$D$3:$D$88="GC",Shipping!$A$3:$A$88),0),_xlfn.XMATCH($V$167,Shipping!$U$2:$V$2))/_xlfn.IFS($U$167=Shipping!$R119,Shipping!$R$95,$U$167=Shipping!$S$92,Shipping!$S122,$U$167=Shipping!$T$92,Shipping!$T122)+IF(BG33&lt;DATE(2020,1,1),BG33,-BG33))</f>
        <v>-</v>
      </c>
      <c r="BH197" s="52" t="str" cm="1">
        <f t="array" ref="BH197">IF(OR(BH33="",BH33="NO Q",BH33="-"),"-",INDEX(Shipping!$U$3:$V$88,_xlfn.XMATCH(BH$2,IF(Shipping!$D$3:$D$88="GC",Shipping!$A$3:$A$88),0),_xlfn.XMATCH($V$167,Shipping!$U$2:$V$2))/_xlfn.IFS($U$167=Shipping!$R119,Shipping!$R$95,$U$167=Shipping!$S$92,Shipping!$S122,$U$167=Shipping!$T$92,Shipping!$T122)+IF(BH33&lt;DATE(2020,1,1),BH33,-BH33))</f>
        <v>-</v>
      </c>
      <c r="BI197" s="52" t="str" cm="1">
        <f t="array" ref="BI197">IF(OR(BI33="",BI33="NO Q",BI33="-"),"-",INDEX(Shipping!$U$3:$V$88,_xlfn.XMATCH(BI$2,IF(Shipping!$D$3:$D$88="GC",Shipping!$A$3:$A$88),0),_xlfn.XMATCH($V$167,Shipping!$U$2:$V$2))/_xlfn.IFS($U$167=Shipping!$R119,Shipping!$R$95,$U$167=Shipping!$S$92,Shipping!$S122,$U$167=Shipping!$T$92,Shipping!$T122)+IF(BI33&lt;DATE(2020,1,1),BI33,-BI33))</f>
        <v>-</v>
      </c>
      <c r="BJ197" s="52" t="str" cm="1">
        <f t="array" ref="BJ197">IF(OR(BJ33="",BJ33="NO Q",BJ33="-"),"-",INDEX(Shipping!$U$3:$V$88,_xlfn.XMATCH(BJ$2,IF(Shipping!$D$3:$D$88="GC",Shipping!$A$3:$A$88),0),_xlfn.XMATCH($V$167,Shipping!$U$2:$V$2))/_xlfn.IFS($U$167=Shipping!$R119,Shipping!$R$95,$U$167=Shipping!$S$92,Shipping!$S122,$U$167=Shipping!$T$92,Shipping!$T122)+IF(BJ33&lt;DATE(2020,1,1),BJ33,-BJ33))</f>
        <v>-</v>
      </c>
      <c r="BK197" s="52" cm="1">
        <f t="array" ref="BK197">IF(OR(BK33="",BK33="NO Q",BK33="-"),"-",INDEX(Shipping!$U$3:$V$88,_xlfn.XMATCH(BK$2,IF(Shipping!$D$3:$D$88="GC",Shipping!$A$3:$A$88),0),_xlfn.XMATCH($V$167,Shipping!$U$2:$V$2))/_xlfn.IFS($U$167=Shipping!$R119,Shipping!$R$95,$U$167=Shipping!$S$92,Shipping!$S122,$U$167=Shipping!$T$92,Shipping!$T122)+IF(BK33&lt;DATE(2020,1,1),BK33,-BK33))</f>
        <v>-44035.991906037001</v>
      </c>
      <c r="BL197" s="52" t="str" cm="1">
        <f t="array" ref="BL197">IF(OR(BL33="",BL33="NO Q",BL33="-"),"-",INDEX(Shipping!$U$3:$V$88,_xlfn.XMATCH(BL$2,IF(Shipping!$D$3:$D$88="GC",Shipping!$A$3:$A$88),0),_xlfn.XMATCH($V$167,Shipping!$U$2:$V$2))/_xlfn.IFS($U$167=Shipping!$R119,Shipping!$R$95,$U$167=Shipping!$S$92,Shipping!$S122,$U$167=Shipping!$T$92,Shipping!$T122)+IF(BL33&lt;DATE(2020,1,1),BL33,-BL33))</f>
        <v>-</v>
      </c>
      <c r="BM197" s="52" t="str" cm="1">
        <f t="array" ref="BM197">IF(OR(BM33="",BM33="NO Q",BM33="-"),"-",INDEX(Shipping!$U$3:$V$88,_xlfn.XMATCH(BM$2,IF(Shipping!$D$3:$D$88="GC",Shipping!$A$3:$A$88),0),_xlfn.XMATCH($V$167,Shipping!$U$2:$V$2))/_xlfn.IFS($U$167=Shipping!$R119,Shipping!$R$95,$U$167=Shipping!$S$92,Shipping!$S122,$U$167=Shipping!$T$92,Shipping!$T122)+IF(BM33&lt;DATE(2020,1,1),BM33,-BM33))</f>
        <v>-</v>
      </c>
      <c r="BN197" s="52" t="str" cm="1">
        <f t="array" ref="BN197">IF(OR(BN33="",BN33="NO Q",BN33="-"),"-",INDEX(Shipping!$U$3:$V$88,_xlfn.XMATCH(BN$2,IF(Shipping!$D$3:$D$88="GC",Shipping!$A$3:$A$88),0),_xlfn.XMATCH($V$167,Shipping!$U$2:$V$2))/_xlfn.IFS($U$167=Shipping!$R119,Shipping!$R$95,$U$167=Shipping!$S$92,Shipping!$S122,$U$167=Shipping!$T$92,Shipping!$T122)+IF(BN33&lt;DATE(2020,1,1),BN33,-BN33))</f>
        <v>-</v>
      </c>
      <c r="BO197" s="52" cm="1">
        <f t="array" ref="BO197">IF(OR(BO33="",BO33="NO Q",BO33="-"),"-",INDEX(Shipping!$U$3:$V$88,_xlfn.XMATCH(BO$2,IF(Shipping!$D$3:$D$88="GC",Shipping!$A$3:$A$88),0),_xlfn.XMATCH($V$167,Shipping!$U$2:$V$2))/_xlfn.IFS($U$167=Shipping!$R119,Shipping!$R$95,$U$167=Shipping!$S$92,Shipping!$S122,$U$167=Shipping!$T$92,Shipping!$T122)+IF(BO33&lt;DATE(2020,1,1),BO33,-BO33))</f>
        <v>0.18063368399999999</v>
      </c>
      <c r="BP197" s="52" t="str" cm="1">
        <f t="array" ref="BP197">IF(OR(BP33="",BP33="NO Q",BP33="-"),"-",INDEX(Shipping!$U$3:$V$88,_xlfn.XMATCH(BP$2,IF(Shipping!$D$3:$D$88="GC",Shipping!$A$3:$A$88),0),_xlfn.XMATCH($V$167,Shipping!$U$2:$V$2))/_xlfn.IFS($U$167=Shipping!$R119,Shipping!$R$95,$U$167=Shipping!$S$92,Shipping!$S122,$U$167=Shipping!$T$92,Shipping!$T122)+IF(BP33&lt;DATE(2020,1,1),BP33,-BP33))</f>
        <v>-</v>
      </c>
      <c r="BQ197" s="52" t="str" cm="1">
        <f t="array" ref="BQ197">IF(OR(BQ33="",BQ33="NO Q",BQ33="-"),"-",INDEX(Shipping!$U$3:$V$88,_xlfn.XMATCH(BQ$2,IF(Shipping!$D$3:$D$88="GC",Shipping!$A$3:$A$88),0),_xlfn.XMATCH($V$167,Shipping!$U$2:$V$2))/_xlfn.IFS($U$167=Shipping!$R119,Shipping!$R$95,$U$167=Shipping!$S$92,Shipping!$S122,$U$167=Shipping!$T$92,Shipping!$T122)+IF(BQ33&lt;DATE(2020,1,1),BQ33,-BQ33))</f>
        <v>-</v>
      </c>
      <c r="BR197" s="52" t="str" cm="1">
        <f t="array" ref="BR197">IF(OR(BR33="",BR33="NO Q",BR33="-"),"-",INDEX(Shipping!$U$3:$V$88,_xlfn.XMATCH(BR$2,IF(Shipping!$D$3:$D$88="GC",Shipping!$A$3:$A$88),0),_xlfn.XMATCH($V$167,Shipping!$U$2:$V$2))/_xlfn.IFS($U$167=Shipping!$R119,Shipping!$R$95,$U$167=Shipping!$S$92,Shipping!$S122,$U$167=Shipping!$T$92,Shipping!$T122)+IF(BR33&lt;DATE(2020,1,1),BR33,-BR33))</f>
        <v>-</v>
      </c>
      <c r="BS197" s="52" t="str" cm="1">
        <f t="array" ref="BS197">IF(OR(BS33="",BS33="NO Q",BS33="-"),"-",INDEX(Shipping!$U$3:$V$88,_xlfn.XMATCH(BS$2,IF(Shipping!$D$3:$D$88="GC",Shipping!$A$3:$A$88),0),_xlfn.XMATCH($V$167,Shipping!$U$2:$V$2))/_xlfn.IFS($U$167=Shipping!$R119,Shipping!$R$95,$U$167=Shipping!$S$92,Shipping!$S122,$U$167=Shipping!$T$92,Shipping!$T122)+IF(BS33&lt;DATE(2020,1,1),BS33,-BS33))</f>
        <v>-</v>
      </c>
      <c r="BT197" s="52" t="str" cm="1">
        <f t="array" ref="BT197">IF(OR(BT33="",BT33="NO Q",BT33="-"),"-",INDEX(Shipping!$U$3:$V$88,_xlfn.XMATCH(BT$2,IF(Shipping!$D$3:$D$88="GC",Shipping!$A$3:$A$88),0),_xlfn.XMATCH($V$167,Shipping!$U$2:$V$2))/_xlfn.IFS($U$167=Shipping!$R119,Shipping!$R$95,$U$167=Shipping!$S$92,Shipping!$S122,$U$167=Shipping!$T$92,Shipping!$T122)+IF(BT33&lt;DATE(2020,1,1),BT33,-BT33))</f>
        <v>-</v>
      </c>
      <c r="BU197" s="52" t="str" cm="1">
        <f t="array" ref="BU197">IF(OR(BU33="",BU33="NO Q",BU33="-"),"-",INDEX(Shipping!$U$3:$V$88,_xlfn.XMATCH(BU$2,IF(Shipping!$D$3:$D$88="GC",Shipping!$A$3:$A$88),0),_xlfn.XMATCH($V$167,Shipping!$U$2:$V$2))/_xlfn.IFS($U$167=Shipping!$R119,Shipping!$R$95,$U$167=Shipping!$S$92,Shipping!$S122,$U$167=Shipping!$T$92,Shipping!$T122)+IF(BU33&lt;DATE(2020,1,1),BU33,-BU33))</f>
        <v>-</v>
      </c>
      <c r="BV197" s="52" t="str" cm="1">
        <f t="array" ref="BV197">IF(OR(BV33="",BV33="NO Q",BV33="-"),"-",INDEX(Shipping!$U$3:$V$88,_xlfn.XMATCH(BV$2,IF(Shipping!$D$3:$D$88="GC",Shipping!$A$3:$A$88),0),_xlfn.XMATCH($V$167,Shipping!$U$2:$V$2))/_xlfn.IFS($U$167=Shipping!$R119,Shipping!$R$95,$U$167=Shipping!$S$92,Shipping!$S122,$U$167=Shipping!$T$92,Shipping!$T122)+IF(BV33&lt;DATE(2020,1,1),BV33,-BV33))</f>
        <v>-</v>
      </c>
      <c r="BW197" s="52" t="str" cm="1">
        <f t="array" ref="BW197">IF(OR(BW33="",BW33="NO Q",BW33="-"),"-",INDEX(Shipping!$U$3:$V$88,_xlfn.XMATCH(BW$2,IF(Shipping!$D$3:$D$88="GC",Shipping!$A$3:$A$88),0),_xlfn.XMATCH($V$167,Shipping!$U$2:$V$2))/_xlfn.IFS($U$167=Shipping!$R119,Shipping!$R$95,$U$167=Shipping!$S$92,Shipping!$S122,$U$167=Shipping!$T$92,Shipping!$T122)+IF(BW33&lt;DATE(2020,1,1),BW33,-BW33))</f>
        <v>-</v>
      </c>
      <c r="BX197" s="52" t="str" cm="1">
        <f t="array" ref="BX197">IF(OR(BX33="",BX33="NO Q",BX33="-"),"-",INDEX(Shipping!$U$3:$V$88,_xlfn.XMATCH(BX$2,IF(Shipping!$D$3:$D$88="GC",Shipping!$A$3:$A$88),0),_xlfn.XMATCH($V$167,Shipping!$U$2:$V$2))/_xlfn.IFS($U$167=Shipping!$R119,Shipping!$R$95,$U$167=Shipping!$S$92,Shipping!$S122,$U$167=Shipping!$T$92,Shipping!$T122)+IF(BX33&lt;DATE(2020,1,1),BX33,-BX33))</f>
        <v>-</v>
      </c>
      <c r="BY197" s="52" t="str" cm="1">
        <f t="array" ref="BY197">IF(OR(BY33="",BY33="NO Q",BY33="-"),"-",INDEX(Shipping!$U$3:$V$88,_xlfn.XMATCH(BY$2,IF(Shipping!$D$3:$D$88="GC",Shipping!$A$3:$A$88),0),_xlfn.XMATCH($V$167,Shipping!$U$2:$V$2))/_xlfn.IFS($U$167=Shipping!$R119,Shipping!$R$95,$U$167=Shipping!$S$92,Shipping!$S122,$U$167=Shipping!$T$92,Shipping!$T122)+IF(BY33&lt;DATE(2020,1,1),BY33,-BY33))</f>
        <v>-</v>
      </c>
      <c r="BZ197" s="52" t="str" cm="1">
        <f t="array" ref="BZ197">IF(OR(BZ33="",BZ33="NO Q",BZ33="-"),"-",INDEX(Shipping!$U$3:$V$88,_xlfn.XMATCH(BZ$2,IF(Shipping!$D$3:$D$88="GC",Shipping!$A$3:$A$88),0),_xlfn.XMATCH($V$167,Shipping!$U$2:$V$2))/_xlfn.IFS($U$167=Shipping!$R119,Shipping!$R$95,$U$167=Shipping!$S$92,Shipping!$S122,$U$167=Shipping!$T$92,Shipping!$T122)+IF(BZ33&lt;DATE(2020,1,1),BZ33,-BZ33))</f>
        <v>-</v>
      </c>
      <c r="CA197" s="52" t="str" cm="1">
        <f t="array" ref="CA197">IF(OR(CA33="",CA33="NO Q",CA33="-"),"-",INDEX(Shipping!$U$3:$V$88,_xlfn.XMATCH(CA$2,IF(Shipping!$D$3:$D$88="GC",Shipping!$A$3:$A$88),0),_xlfn.XMATCH($V$167,Shipping!$U$2:$V$2))/_xlfn.IFS($U$167=Shipping!$R119,Shipping!$R$95,$U$167=Shipping!$S$92,Shipping!$S122,$U$167=Shipping!$T$92,Shipping!$T122)+IF(CA33&lt;DATE(2020,1,1),CA33,-CA33))</f>
        <v>-</v>
      </c>
      <c r="CB197" s="52" t="str" cm="1">
        <f t="array" ref="CB197">IF(OR(CB33="",CB33="NO Q",CB33="-"),"-",INDEX(Shipping!$U$3:$V$88,_xlfn.XMATCH(CB$2,IF(Shipping!$D$3:$D$88="GC",Shipping!$A$3:$A$88),0),_xlfn.XMATCH($V$167,Shipping!$U$2:$V$2))/_xlfn.IFS($U$167=Shipping!$R119,Shipping!$R$95,$U$167=Shipping!$S$92,Shipping!$S122,$U$167=Shipping!$T$92,Shipping!$T122)+IF(CB33&lt;DATE(2020,1,1),CB33,-CB33))</f>
        <v>-</v>
      </c>
      <c r="CC197" s="52" t="str" cm="1">
        <f t="array" ref="CC197">IF(OR(CC33="",CC33="NO Q",CC33="-"),"-",INDEX(Shipping!$U$3:$V$88,_xlfn.XMATCH(CC$2,IF(Shipping!$D$3:$D$88="GC",Shipping!$A$3:$A$88),0),_xlfn.XMATCH($V$167,Shipping!$U$2:$V$2))/_xlfn.IFS($U$167=Shipping!$R119,Shipping!$R$95,$U$167=Shipping!$S$92,Shipping!$S122,$U$167=Shipping!$T$92,Shipping!$T122)+IF(CC33&lt;DATE(2020,1,1),CC33,-CC33))</f>
        <v>-</v>
      </c>
      <c r="CD197" s="52" t="str" cm="1">
        <f t="array" ref="CD197">IF(OR(CD33="",CD33="NO Q",CD33="-"),"-",INDEX(Shipping!$U$3:$V$88,_xlfn.XMATCH(CD$2,IF(Shipping!$D$3:$D$88="GC",Shipping!$A$3:$A$88),0),_xlfn.XMATCH($V$167,Shipping!$U$2:$V$2))/_xlfn.IFS($U$167=Shipping!$R119,Shipping!$R$95,$U$167=Shipping!$S$92,Shipping!$S122,$U$167=Shipping!$T$92,Shipping!$T122)+IF(CD33&lt;DATE(2020,1,1),CD33,-CD33))</f>
        <v>-</v>
      </c>
      <c r="CE197" s="52" t="str" cm="1">
        <f t="array" ref="CE197">IF(OR(CE33="",CE33="NO Q",CE33="-"),"-",INDEX(Shipping!$U$3:$V$88,_xlfn.XMATCH(CE$2,IF(Shipping!$D$3:$D$88="GC",Shipping!$A$3:$A$88),0),_xlfn.XMATCH($V$167,Shipping!$U$2:$V$2))/_xlfn.IFS($U$167=Shipping!$R119,Shipping!$R$95,$U$167=Shipping!$S$92,Shipping!$S122,$U$167=Shipping!$T$92,Shipping!$T122)+IF(CE33&lt;DATE(2020,1,1),CE33,-CE33))</f>
        <v>-</v>
      </c>
      <c r="CF197" s="52" t="str" cm="1">
        <f t="array" ref="CF197">IF(OR(CF33="",CF33="NO Q",CF33="-"),"-",INDEX(Shipping!$U$3:$V$88,_xlfn.XMATCH(CF$2,IF(Shipping!$D$3:$D$88="GC",Shipping!$A$3:$A$88),0),_xlfn.XMATCH($V$167,Shipping!$U$2:$V$2))/_xlfn.IFS($U$167=Shipping!$R119,Shipping!$R$95,$U$167=Shipping!$S$92,Shipping!$S122,$U$167=Shipping!$T$92,Shipping!$T122)+IF(CF33&lt;DATE(2020,1,1),CF33,-CF33))</f>
        <v>-</v>
      </c>
      <c r="CG197" s="52" t="str" cm="1">
        <f t="array" ref="CG197">IF(OR(CG33="",CG33="NO Q",CG33="-"),"-",INDEX(Shipping!$U$3:$V$88,_xlfn.XMATCH(CG$2,IF(Shipping!$D$3:$D$88="GC",Shipping!$A$3:$A$88),0),_xlfn.XMATCH($V$167,Shipping!$U$2:$V$2))/_xlfn.IFS($U$167=Shipping!$R119,Shipping!$R$95,$U$167=Shipping!$S$92,Shipping!$S122,$U$167=Shipping!$T$92,Shipping!$T122)+IF(CG33&lt;DATE(2020,1,1),CG33,-CG33))</f>
        <v>-</v>
      </c>
      <c r="CH197" s="52" t="str" cm="1">
        <f t="array" ref="CH197">IF(OR(CH33="",CH33="NO Q",CH33="-"),"-",INDEX(Shipping!$U$3:$V$88,_xlfn.XMATCH(CH$2,IF(Shipping!$D$3:$D$88="GC",Shipping!$A$3:$A$88),0),_xlfn.XMATCH($V$167,Shipping!$U$2:$V$2))/_xlfn.IFS($U$167=Shipping!$R119,Shipping!$R$95,$U$167=Shipping!$S$92,Shipping!$S122,$U$167=Shipping!$T$92,Shipping!$T122)+IF(CH33&lt;DATE(2020,1,1),CH33,-CH33))</f>
        <v>-</v>
      </c>
      <c r="CI197" s="52" t="str" cm="1">
        <f t="array" ref="CI197">IF(OR(CI33="",CI33="NO Q",CI33="-"),"-",INDEX(Shipping!$U$3:$V$88,_xlfn.XMATCH(CI$2,IF(Shipping!$D$3:$D$88="GC",Shipping!$A$3:$A$88),0),_xlfn.XMATCH($V$167,Shipping!$U$2:$V$2))/_xlfn.IFS($U$167=Shipping!$R119,Shipping!$R$95,$U$167=Shipping!$S$92,Shipping!$S122,$U$167=Shipping!$T$92,Shipping!$T122)+IF(CI33&lt;DATE(2020,1,1),CI33,-CI33))</f>
        <v>-</v>
      </c>
      <c r="CJ197" s="52" t="str" cm="1">
        <f t="array" ref="CJ197">IF(OR(CJ33="",CJ33="NO Q",CJ33="-"),"-",INDEX(Shipping!$U$3:$V$88,_xlfn.XMATCH(CJ$2,IF(Shipping!$D$3:$D$88="GC",Shipping!$A$3:$A$88),0),_xlfn.XMATCH($V$167,Shipping!$U$2:$V$2))/_xlfn.IFS($U$167=Shipping!$R119,Shipping!$R$95,$U$167=Shipping!$S$92,Shipping!$S122,$U$167=Shipping!$T$92,Shipping!$T122)+IF(CJ33&lt;DATE(2020,1,1),CJ33,-CJ33))</f>
        <v>-</v>
      </c>
      <c r="CK197" s="52" t="str" cm="1">
        <f t="array" ref="CK197">IF(OR(CK33="",CK33="NO Q",CK33="-"),"-",INDEX(Shipping!$U$3:$V$88,_xlfn.XMATCH(CK$2,IF(Shipping!$D$3:$D$88="GC",Shipping!$A$3:$A$88),0),_xlfn.XMATCH($V$167,Shipping!$U$2:$V$2))/_xlfn.IFS($U$167=Shipping!$R119,Shipping!$R$95,$U$167=Shipping!$S$92,Shipping!$S122,$U$167=Shipping!$T$92,Shipping!$T122)+IF(CK33&lt;DATE(2020,1,1),CK33,-CK33))</f>
        <v>-</v>
      </c>
      <c r="CL197" s="52" t="str" cm="1">
        <f t="array" ref="CL197">IF(OR(CL33="",CL33="NO Q",CL33="-"),"-",INDEX(Shipping!$U$3:$V$88,_xlfn.XMATCH(CL$2,IF(Shipping!$D$3:$D$88="GC",Shipping!$A$3:$A$88),0),_xlfn.XMATCH($V$167,Shipping!$U$2:$V$2))/_xlfn.IFS($U$167=Shipping!$R119,Shipping!$R$95,$U$167=Shipping!$S$92,Shipping!$S122,$U$167=Shipping!$T$92,Shipping!$T122)+IF(CL33&lt;DATE(2020,1,1),CL33,-CL33))</f>
        <v>-</v>
      </c>
      <c r="CM197" s="52" t="str" cm="1">
        <f t="array" ref="CM197">IF(OR(CM33="",CM33="NO Q",CM33="-"),"-",INDEX(Shipping!$U$3:$V$88,_xlfn.XMATCH(CM$2,IF(Shipping!$D$3:$D$88="GC",Shipping!$A$3:$A$88),0),_xlfn.XMATCH($V$167,Shipping!$U$2:$V$2))/_xlfn.IFS($U$167=Shipping!$R119,Shipping!$R$95,$U$167=Shipping!$S$92,Shipping!$S122,$U$167=Shipping!$T$92,Shipping!$T122)+IF(CM33&lt;DATE(2020,1,1),CM33,-CM33))</f>
        <v>-</v>
      </c>
    </row>
    <row r="198" spans="2:91">
      <c r="B198" s="47" t="s">
        <v>304</v>
      </c>
      <c r="C198" s="1" t="str" cm="1">
        <f t="array" ref="C198">INDEX(W$2:CM$2,1,_xlfn.XMATCH(D198,$W198:$CM198))</f>
        <v>PAR 4</v>
      </c>
      <c r="D198" s="81">
        <f t="shared" si="139"/>
        <v>0.29482775099805253</v>
      </c>
      <c r="W198" s="52" t="str" cm="1">
        <f t="array" ref="W198">IF(OR(W34="",W34="NO Q",W34="-"),"-",INDEX(Shipping!$U$3:$V$88,_xlfn.XMATCH(W$2,IF(Shipping!$D$3:$D$88="GC",Shipping!$A$3:$A$88),0),_xlfn.XMATCH($V$167,Shipping!$U$2:$V$2))/_xlfn.IFS($U$167=Shipping!$R120,Shipping!$R$95,$U$167=Shipping!$S$92,Shipping!$S123,$U$167=Shipping!$T$92,Shipping!$T123)+IF(W34&lt;DATE(2020,1,1),W34,-W34))</f>
        <v>-</v>
      </c>
      <c r="X198" s="52" t="str" cm="1">
        <f t="array" ref="X198">IF(OR(X34="",X34="NO Q",X34="-"),"-",INDEX(Shipping!$U$3:$V$88,_xlfn.XMATCH(X$2,IF(Shipping!$D$3:$D$88="GC",Shipping!$A$3:$A$88),0),_xlfn.XMATCH($V$167,Shipping!$U$2:$V$2))/_xlfn.IFS($U$167=Shipping!$R120,Shipping!$R$95,$U$167=Shipping!$S$92,Shipping!$S123,$U$167=Shipping!$T$92,Shipping!$T123)+IF(X34&lt;DATE(2020,1,1),X34,-X34))</f>
        <v>-</v>
      </c>
      <c r="Y198" s="52" t="str" cm="1">
        <f t="array" ref="Y198">IF(OR(Y34="",Y34="NO Q",Y34="-"),"-",INDEX(Shipping!$U$3:$V$88,_xlfn.XMATCH(Y$2,IF(Shipping!$D$3:$D$88="GC",Shipping!$A$3:$A$88),0),_xlfn.XMATCH($V$167,Shipping!$U$2:$V$2))/_xlfn.IFS($U$167=Shipping!$R120,Shipping!$R$95,$U$167=Shipping!$S$92,Shipping!$S123,$U$167=Shipping!$T$92,Shipping!$T123)+IF(Y34&lt;DATE(2020,1,1),Y34,-Y34))</f>
        <v>-</v>
      </c>
      <c r="Z198" s="52" t="str" cm="1">
        <f t="array" ref="Z198">IF(OR(Z34="",Z34="NO Q",Z34="-"),"-",INDEX(Shipping!$U$3:$V$88,_xlfn.XMATCH(Z$2,IF(Shipping!$D$3:$D$88="GC",Shipping!$A$3:$A$88),0),_xlfn.XMATCH($V$167,Shipping!$U$2:$V$2))/_xlfn.IFS($U$167=Shipping!$R120,Shipping!$R$95,$U$167=Shipping!$S$92,Shipping!$S123,$U$167=Shipping!$T$92,Shipping!$T123)+IF(Z34&lt;DATE(2020,1,1),Z34,-Z34))</f>
        <v>-</v>
      </c>
      <c r="AA198" s="52" t="str" cm="1">
        <f t="array" ref="AA198">IF(OR(AA34="",AA34="NO Q",AA34="-"),"-",INDEX(Shipping!$U$3:$V$88,_xlfn.XMATCH(AA$2,IF(Shipping!$D$3:$D$88="GC",Shipping!$A$3:$A$88),0),_xlfn.XMATCH($V$167,Shipping!$U$2:$V$2))/_xlfn.IFS($U$167=Shipping!$R120,Shipping!$R$95,$U$167=Shipping!$S$92,Shipping!$S123,$U$167=Shipping!$T$92,Shipping!$T123)+IF(AA34&lt;DATE(2020,1,1),AA34,-AA34))</f>
        <v>-</v>
      </c>
      <c r="AB198" s="52" t="str" cm="1">
        <f t="array" ref="AB198">IF(OR(AB34="",AB34="NO Q",AB34="-"),"-",INDEX(Shipping!$U$3:$V$88,_xlfn.XMATCH(AB$2,IF(Shipping!$D$3:$D$88="GC",Shipping!$A$3:$A$88),0),_xlfn.XMATCH($V$167,Shipping!$U$2:$V$2))/_xlfn.IFS($U$167=Shipping!$R120,Shipping!$R$95,$U$167=Shipping!$S$92,Shipping!$S123,$U$167=Shipping!$T$92,Shipping!$T123)+IF(AB34&lt;DATE(2020,1,1),AB34,-AB34))</f>
        <v>-</v>
      </c>
      <c r="AC198" s="52" t="str" cm="1">
        <f t="array" ref="AC198">IF(OR(AC34="",AC34="NO Q",AC34="-"),"-",INDEX(Shipping!$U$3:$V$88,_xlfn.XMATCH(AC$2,IF(Shipping!$D$3:$D$88="GC",Shipping!$A$3:$A$88),0),_xlfn.XMATCH($V$167,Shipping!$U$2:$V$2))/_xlfn.IFS($U$167=Shipping!$R120,Shipping!$R$95,$U$167=Shipping!$S$92,Shipping!$S123,$U$167=Shipping!$T$92,Shipping!$T123)+IF(AC34&lt;DATE(2020,1,1),AC34,-AC34))</f>
        <v>-</v>
      </c>
      <c r="AD198" s="52" t="str" cm="1">
        <f t="array" ref="AD198">IF(OR(AD34="",AD34="NO Q",AD34="-"),"-",INDEX(Shipping!$U$3:$V$88,_xlfn.XMATCH(AD$2,IF(Shipping!$D$3:$D$88="GC",Shipping!$A$3:$A$88),0),_xlfn.XMATCH($V$167,Shipping!$U$2:$V$2))/_xlfn.IFS($U$167=Shipping!$R120,Shipping!$R$95,$U$167=Shipping!$S$92,Shipping!$S123,$U$167=Shipping!$T$92,Shipping!$T123)+IF(AD34&lt;DATE(2020,1,1),AD34,-AD34))</f>
        <v>-</v>
      </c>
      <c r="AE198" s="52" t="str" cm="1">
        <f t="array" ref="AE198">IF(OR(AE34="",AE34="NO Q",AE34="-"),"-",INDEX(Shipping!$U$3:$V$88,_xlfn.XMATCH(AE$2,IF(Shipping!$D$3:$D$88="GC",Shipping!$A$3:$A$88),0),_xlfn.XMATCH($V$167,Shipping!$U$2:$V$2))/_xlfn.IFS($U$167=Shipping!$R120,Shipping!$R$95,$U$167=Shipping!$S$92,Shipping!$S123,$U$167=Shipping!$T$92,Shipping!$T123)+IF(AE34&lt;DATE(2020,1,1),AE34,-AE34))</f>
        <v>-</v>
      </c>
      <c r="AF198" s="52" t="str" cm="1">
        <f t="array" ref="AF198">IF(OR(AF34="",AF34="NO Q",AF34="-"),"-",INDEX(Shipping!$U$3:$V$88,_xlfn.XMATCH(AF$2,IF(Shipping!$D$3:$D$88="GC",Shipping!$A$3:$A$88),0),_xlfn.XMATCH($V$167,Shipping!$U$2:$V$2))/_xlfn.IFS($U$167=Shipping!$R120,Shipping!$R$95,$U$167=Shipping!$S$92,Shipping!$S123,$U$167=Shipping!$T$92,Shipping!$T123)+IF(AF34&lt;DATE(2020,1,1),AF34,-AF34))</f>
        <v>-</v>
      </c>
      <c r="AG198" s="52" t="str" cm="1">
        <f t="array" ref="AG198">IF(OR(AG34="",AG34="NO Q",AG34="-"),"-",INDEX(Shipping!$U$3:$V$88,_xlfn.XMATCH(AG$2,IF(Shipping!$D$3:$D$88="GC",Shipping!$A$3:$A$88),0),_xlfn.XMATCH($V$167,Shipping!$U$2:$V$2))/_xlfn.IFS($U$167=Shipping!$R120,Shipping!$R$95,$U$167=Shipping!$S$92,Shipping!$S123,$U$167=Shipping!$T$92,Shipping!$T123)+IF(AG34&lt;DATE(2020,1,1),AG34,-AG34))</f>
        <v>-</v>
      </c>
      <c r="AH198" s="52" t="str" cm="1">
        <f t="array" ref="AH198">IF(OR(AH34="",AH34="NO Q",AH34="-"),"-",INDEX(Shipping!$U$3:$V$88,_xlfn.XMATCH(AH$2,IF(Shipping!$D$3:$D$88="GC",Shipping!$A$3:$A$88),0),_xlfn.XMATCH($V$167,Shipping!$U$2:$V$2))/_xlfn.IFS($U$167=Shipping!$R120,Shipping!$R$95,$U$167=Shipping!$S$92,Shipping!$S123,$U$167=Shipping!$T$92,Shipping!$T123)+IF(AH34&lt;DATE(2020,1,1),AH34,-AH34))</f>
        <v>-</v>
      </c>
      <c r="AI198" s="52" t="str" cm="1">
        <f t="array" ref="AI198">IF(OR(AI34="",AI34="NO Q",AI34="-"),"-",INDEX(Shipping!$U$3:$V$88,_xlfn.XMATCH(AI$2,IF(Shipping!$D$3:$D$88="GC",Shipping!$A$3:$A$88),0),_xlfn.XMATCH($V$167,Shipping!$U$2:$V$2))/_xlfn.IFS($U$167=Shipping!$R120,Shipping!$R$95,$U$167=Shipping!$S$92,Shipping!$S123,$U$167=Shipping!$T$92,Shipping!$T123)+IF(AI34&lt;DATE(2020,1,1),AI34,-AI34))</f>
        <v>-</v>
      </c>
      <c r="AJ198" s="52" t="str" cm="1">
        <f t="array" ref="AJ198">IF(OR(AJ34="",AJ34="NO Q",AJ34="-"),"-",INDEX(Shipping!$U$3:$V$88,_xlfn.XMATCH(AJ$2,IF(Shipping!$D$3:$D$88="GC",Shipping!$A$3:$A$88),0),_xlfn.XMATCH($V$167,Shipping!$U$2:$V$2))/_xlfn.IFS($U$167=Shipping!$R120,Shipping!$R$95,$U$167=Shipping!$S$92,Shipping!$S123,$U$167=Shipping!$T$92,Shipping!$T123)+IF(AJ34&lt;DATE(2020,1,1),AJ34,-AJ34))</f>
        <v>-</v>
      </c>
      <c r="AK198" s="52" t="str" cm="1">
        <f t="array" ref="AK198">IF(OR(AK34="",AK34="NO Q",AK34="-"),"-",INDEX(Shipping!$U$3:$V$88,_xlfn.XMATCH(AK$2,IF(Shipping!$D$3:$D$88="GC",Shipping!$A$3:$A$88),0),_xlfn.XMATCH($V$167,Shipping!$U$2:$V$2))/_xlfn.IFS($U$167=Shipping!$R120,Shipping!$R$95,$U$167=Shipping!$S$92,Shipping!$S123,$U$167=Shipping!$T$92,Shipping!$T123)+IF(AK34&lt;DATE(2020,1,1),AK34,-AK34))</f>
        <v>-</v>
      </c>
      <c r="AL198" s="52" t="str" cm="1">
        <f t="array" ref="AL198">IF(OR(AL34="",AL34="NO Q",AL34="-"),"-",INDEX(Shipping!$U$3:$V$88,_xlfn.XMATCH(AL$2,IF(Shipping!$D$3:$D$88="GC",Shipping!$A$3:$A$88),0),_xlfn.XMATCH($V$167,Shipping!$U$2:$V$2))/_xlfn.IFS($U$167=Shipping!$R120,Shipping!$R$95,$U$167=Shipping!$S$92,Shipping!$S123,$U$167=Shipping!$T$92,Shipping!$T123)+IF(AL34&lt;DATE(2020,1,1),AL34,-AL34))</f>
        <v>-</v>
      </c>
      <c r="AM198" s="52" t="str" cm="1">
        <f t="array" ref="AM198">IF(OR(AM34="",AM34="NO Q",AM34="-"),"-",INDEX(Shipping!$U$3:$V$88,_xlfn.XMATCH(AM$2,IF(Shipping!$D$3:$D$88="GC",Shipping!$A$3:$A$88),0),_xlfn.XMATCH($V$167,Shipping!$U$2:$V$2))/_xlfn.IFS($U$167=Shipping!$R120,Shipping!$R$95,$U$167=Shipping!$S$92,Shipping!$S123,$U$167=Shipping!$T$92,Shipping!$T123)+IF(AM34&lt;DATE(2020,1,1),AM34,-AM34))</f>
        <v>-</v>
      </c>
      <c r="AN198" s="52" t="str" cm="1">
        <f t="array" ref="AN198">IF(OR(AN34="",AN34="NO Q",AN34="-"),"-",INDEX(Shipping!$U$3:$V$88,_xlfn.XMATCH(AN$2,IF(Shipping!$D$3:$D$88="GC",Shipping!$A$3:$A$88),0),_xlfn.XMATCH($V$167,Shipping!$U$2:$V$2))/_xlfn.IFS($U$167=Shipping!$R120,Shipping!$R$95,$U$167=Shipping!$S$92,Shipping!$S123,$U$167=Shipping!$T$92,Shipping!$T123)+IF(AN34&lt;DATE(2020,1,1),AN34,-AN34))</f>
        <v>-</v>
      </c>
      <c r="AO198" s="52" cm="1">
        <f t="array" ref="AO198">IF(OR(AO34="",AO34="NO Q",AO34="-"),"-",INDEX(Shipping!$U$3:$V$88,_xlfn.XMATCH(AO$2,IF(Shipping!$D$3:$D$88="GC",Shipping!$A$3:$A$88),0),_xlfn.XMATCH($V$167,Shipping!$U$2:$V$2))/_xlfn.IFS($U$167=Shipping!$R120,Shipping!$R$95,$U$167=Shipping!$S$92,Shipping!$S123,$U$167=Shipping!$T$92,Shipping!$T123)+IF(AO34&lt;DATE(2020,1,1),AO34,-AO34))</f>
        <v>-44045.973222979555</v>
      </c>
      <c r="AP198" s="52" cm="1">
        <f t="array" ref="AP198">IF(OR(AP34="",AP34="NO Q",AP34="-"),"-",INDEX(Shipping!$U$3:$V$88,_xlfn.XMATCH(AP$2,IF(Shipping!$D$3:$D$88="GC",Shipping!$A$3:$A$88),0),_xlfn.XMATCH($V$167,Shipping!$U$2:$V$2))/_xlfn.IFS($U$167=Shipping!$R120,Shipping!$R$95,$U$167=Shipping!$S$92,Shipping!$S123,$U$167=Shipping!$T$92,Shipping!$T123)+IF(AP34&lt;DATE(2020,1,1),AP34,-AP34))</f>
        <v>-44032.989654333011</v>
      </c>
      <c r="AQ198" s="52" t="str" cm="1">
        <f t="array" ref="AQ198">IF(OR(AQ34="",AQ34="NO Q",AQ34="-"),"-",INDEX(Shipping!$U$3:$V$88,_xlfn.XMATCH(AQ$2,IF(Shipping!$D$3:$D$88="GC",Shipping!$A$3:$A$88),0),_xlfn.XMATCH($V$167,Shipping!$U$2:$V$2))/_xlfn.IFS($U$167=Shipping!$R120,Shipping!$R$95,$U$167=Shipping!$S$92,Shipping!$S123,$U$167=Shipping!$T$92,Shipping!$T123)+IF(AQ34&lt;DATE(2020,1,1),AQ34,-AQ34))</f>
        <v>-</v>
      </c>
      <c r="AR198" s="52" t="str" cm="1">
        <f t="array" ref="AR198">IF(OR(AR34="",AR34="NO Q",AR34="-"),"-",INDEX(Shipping!$U$3:$V$88,_xlfn.XMATCH(AR$2,IF(Shipping!$D$3:$D$88="GC",Shipping!$A$3:$A$88),0),_xlfn.XMATCH($V$167,Shipping!$U$2:$V$2))/_xlfn.IFS($U$167=Shipping!$R120,Shipping!$R$95,$U$167=Shipping!$S$92,Shipping!$S123,$U$167=Shipping!$T$92,Shipping!$T123)+IF(AR34&lt;DATE(2020,1,1),AR34,-AR34))</f>
        <v>-</v>
      </c>
      <c r="AS198" s="52" t="str" cm="1">
        <f t="array" ref="AS198">IF(OR(AS34="",AS34="NO Q",AS34="-"),"-",INDEX(Shipping!$U$3:$V$88,_xlfn.XMATCH(AS$2,IF(Shipping!$D$3:$D$88="GC",Shipping!$A$3:$A$88),0),_xlfn.XMATCH($V$167,Shipping!$U$2:$V$2))/_xlfn.IFS($U$167=Shipping!$R120,Shipping!$R$95,$U$167=Shipping!$S$92,Shipping!$S123,$U$167=Shipping!$T$92,Shipping!$T123)+IF(AS34&lt;DATE(2020,1,1),AS34,-AS34))</f>
        <v>-</v>
      </c>
      <c r="AT198" s="52" t="str" cm="1">
        <f t="array" ref="AT198">IF(OR(AT34="",AT34="NO Q",AT34="-"),"-",INDEX(Shipping!$U$3:$V$88,_xlfn.XMATCH(AT$2,IF(Shipping!$D$3:$D$88="GC",Shipping!$A$3:$A$88),0),_xlfn.XMATCH($V$167,Shipping!$U$2:$V$2))/_xlfn.IFS($U$167=Shipping!$R120,Shipping!$R$95,$U$167=Shipping!$S$92,Shipping!$S123,$U$167=Shipping!$T$92,Shipping!$T123)+IF(AT34&lt;DATE(2020,1,1),AT34,-AT34))</f>
        <v>-</v>
      </c>
      <c r="AU198" s="52" t="str" cm="1">
        <f t="array" ref="AU198">IF(OR(AU34="",AU34="NO Q",AU34="-"),"-",INDEX(Shipping!$U$3:$V$88,_xlfn.XMATCH(AU$2,IF(Shipping!$D$3:$D$88="GC",Shipping!$A$3:$A$88),0),_xlfn.XMATCH($V$167,Shipping!$U$2:$V$2))/_xlfn.IFS($U$167=Shipping!$R120,Shipping!$R$95,$U$167=Shipping!$S$92,Shipping!$S123,$U$167=Shipping!$T$92,Shipping!$T123)+IF(AU34&lt;DATE(2020,1,1),AU34,-AU34))</f>
        <v>-</v>
      </c>
      <c r="AV198" s="52" t="str" cm="1">
        <f t="array" ref="AV198">IF(OR(AV34="",AV34="NO Q",AV34="-"),"-",INDEX(Shipping!$U$3:$V$88,_xlfn.XMATCH(AV$2,IF(Shipping!$D$3:$D$88="GC",Shipping!$A$3:$A$88),0),_xlfn.XMATCH($V$167,Shipping!$U$2:$V$2))/_xlfn.IFS($U$167=Shipping!$R120,Shipping!$R$95,$U$167=Shipping!$S$92,Shipping!$S123,$U$167=Shipping!$T$92,Shipping!$T123)+IF(AV34&lt;DATE(2020,1,1),AV34,-AV34))</f>
        <v>-</v>
      </c>
      <c r="AW198" s="52" t="str" cm="1">
        <f t="array" ref="AW198">IF(OR(AW34="",AW34="NO Q",AW34="-"),"-",INDEX(Shipping!$U$3:$V$88,_xlfn.XMATCH(AW$2,IF(Shipping!$D$3:$D$88="GC",Shipping!$A$3:$A$88),0),_xlfn.XMATCH($V$167,Shipping!$U$2:$V$2))/_xlfn.IFS($U$167=Shipping!$R120,Shipping!$R$95,$U$167=Shipping!$S$92,Shipping!$S123,$U$167=Shipping!$T$92,Shipping!$T123)+IF(AW34&lt;DATE(2020,1,1),AW34,-AW34))</f>
        <v>-</v>
      </c>
      <c r="AX198" s="52" t="str" cm="1">
        <f t="array" ref="AX198">IF(OR(AX34="",AX34="NO Q",AX34="-"),"-",INDEX(Shipping!$U$3:$V$88,_xlfn.XMATCH(AX$2,IF(Shipping!$D$3:$D$88="GC",Shipping!$A$3:$A$88),0),_xlfn.XMATCH($V$167,Shipping!$U$2:$V$2))/_xlfn.IFS($U$167=Shipping!$R120,Shipping!$R$95,$U$167=Shipping!$S$92,Shipping!$S123,$U$167=Shipping!$T$92,Shipping!$T123)+IF(AX34&lt;DATE(2020,1,1),AX34,-AX34))</f>
        <v>-</v>
      </c>
      <c r="AY198" s="52" t="str" cm="1">
        <f t="array" ref="AY198">IF(OR(AY34="",AY34="NO Q",AY34="-"),"-",INDEX(Shipping!$U$3:$V$88,_xlfn.XMATCH(AY$2,IF(Shipping!$D$3:$D$88="GC",Shipping!$A$3:$A$88),0),_xlfn.XMATCH($V$167,Shipping!$U$2:$V$2))/_xlfn.IFS($U$167=Shipping!$R120,Shipping!$R$95,$U$167=Shipping!$S$92,Shipping!$S123,$U$167=Shipping!$T$92,Shipping!$T123)+IF(AY34&lt;DATE(2020,1,1),AY34,-AY34))</f>
        <v>-</v>
      </c>
      <c r="AZ198" s="52" t="str" cm="1">
        <f t="array" ref="AZ198">IF(OR(AZ34="",AZ34="NO Q",AZ34="-"),"-",INDEX(Shipping!$U$3:$V$88,_xlfn.XMATCH(AZ$2,IF(Shipping!$D$3:$D$88="GC",Shipping!$A$3:$A$88),0),_xlfn.XMATCH($V$167,Shipping!$U$2:$V$2))/_xlfn.IFS($U$167=Shipping!$R120,Shipping!$R$95,$U$167=Shipping!$S$92,Shipping!$S123,$U$167=Shipping!$T$92,Shipping!$T123)+IF(AZ34&lt;DATE(2020,1,1),AZ34,-AZ34))</f>
        <v>-</v>
      </c>
      <c r="BA198" s="52" t="str" cm="1">
        <f t="array" ref="BA198">IF(OR(BA34="",BA34="NO Q",BA34="-"),"-",INDEX(Shipping!$U$3:$V$88,_xlfn.XMATCH(BA$2,IF(Shipping!$D$3:$D$88="GC",Shipping!$A$3:$A$88),0),_xlfn.XMATCH($V$167,Shipping!$U$2:$V$2))/_xlfn.IFS($U$167=Shipping!$R120,Shipping!$R$95,$U$167=Shipping!$S$92,Shipping!$S123,$U$167=Shipping!$T$92,Shipping!$T123)+IF(BA34&lt;DATE(2020,1,1),BA34,-BA34))</f>
        <v>-</v>
      </c>
      <c r="BB198" s="52" t="str" cm="1">
        <f t="array" ref="BB198">IF(OR(BB34="",BB34="NO Q",BB34="-"),"-",INDEX(Shipping!$U$3:$V$88,_xlfn.XMATCH(BB$2,IF(Shipping!$D$3:$D$88="GC",Shipping!$A$3:$A$88),0),_xlfn.XMATCH($V$167,Shipping!$U$2:$V$2))/_xlfn.IFS($U$167=Shipping!$R120,Shipping!$R$95,$U$167=Shipping!$S$92,Shipping!$S123,$U$167=Shipping!$T$92,Shipping!$T123)+IF(BB34&lt;DATE(2020,1,1),BB34,-BB34))</f>
        <v>-</v>
      </c>
      <c r="BC198" s="52" t="str" cm="1">
        <f t="array" ref="BC198">IF(OR(BC34="",BC34="NO Q",BC34="-"),"-",INDEX(Shipping!$U$3:$V$88,_xlfn.XMATCH(BC$2,IF(Shipping!$D$3:$D$88="GC",Shipping!$A$3:$A$88),0),_xlfn.XMATCH($V$167,Shipping!$U$2:$V$2))/_xlfn.IFS($U$167=Shipping!$R120,Shipping!$R$95,$U$167=Shipping!$S$92,Shipping!$S123,$U$167=Shipping!$T$92,Shipping!$T123)+IF(BC34&lt;DATE(2020,1,1),BC34,-BC34))</f>
        <v>-</v>
      </c>
      <c r="BD198" s="52" t="str" cm="1">
        <f t="array" ref="BD198">IF(OR(BD34="",BD34="NO Q",BD34="-"),"-",INDEX(Shipping!$U$3:$V$88,_xlfn.XMATCH(BD$2,IF(Shipping!$D$3:$D$88="GC",Shipping!$A$3:$A$88),0),_xlfn.XMATCH($V$167,Shipping!$U$2:$V$2))/_xlfn.IFS($U$167=Shipping!$R120,Shipping!$R$95,$U$167=Shipping!$S$92,Shipping!$S123,$U$167=Shipping!$T$92,Shipping!$T123)+IF(BD34&lt;DATE(2020,1,1),BD34,-BD34))</f>
        <v>-</v>
      </c>
      <c r="BE198" s="52" t="str" cm="1">
        <f t="array" ref="BE198">IF(OR(BE34="",BE34="NO Q",BE34="-"),"-",INDEX(Shipping!$U$3:$V$88,_xlfn.XMATCH(BE$2,IF(Shipping!$D$3:$D$88="GC",Shipping!$A$3:$A$88),0),_xlfn.XMATCH($V$167,Shipping!$U$2:$V$2))/_xlfn.IFS($U$167=Shipping!$R120,Shipping!$R$95,$U$167=Shipping!$S$92,Shipping!$S123,$U$167=Shipping!$T$92,Shipping!$T123)+IF(BE34&lt;DATE(2020,1,1),BE34,-BE34))</f>
        <v>-</v>
      </c>
      <c r="BF198" s="52" t="str" cm="1">
        <f t="array" ref="BF198">IF(OR(BF34="",BF34="NO Q",BF34="-"),"-",INDEX(Shipping!$U$3:$V$88,_xlfn.XMATCH(BF$2,IF(Shipping!$D$3:$D$88="GC",Shipping!$A$3:$A$88),0),_xlfn.XMATCH($V$167,Shipping!$U$2:$V$2))/_xlfn.IFS($U$167=Shipping!$R120,Shipping!$R$95,$U$167=Shipping!$S$92,Shipping!$S123,$U$167=Shipping!$T$92,Shipping!$T123)+IF(BF34&lt;DATE(2020,1,1),BF34,-BF34))</f>
        <v>-</v>
      </c>
      <c r="BG198" s="52" t="str" cm="1">
        <f t="array" ref="BG198">IF(OR(BG34="",BG34="NO Q",BG34="-"),"-",INDEX(Shipping!$U$3:$V$88,_xlfn.XMATCH(BG$2,IF(Shipping!$D$3:$D$88="GC",Shipping!$A$3:$A$88),0),_xlfn.XMATCH($V$167,Shipping!$U$2:$V$2))/_xlfn.IFS($U$167=Shipping!$R120,Shipping!$R$95,$U$167=Shipping!$S$92,Shipping!$S123,$U$167=Shipping!$T$92,Shipping!$T123)+IF(BG34&lt;DATE(2020,1,1),BG34,-BG34))</f>
        <v>-</v>
      </c>
      <c r="BH198" s="52" t="str" cm="1">
        <f t="array" ref="BH198">IF(OR(BH34="",BH34="NO Q",BH34="-"),"-",INDEX(Shipping!$U$3:$V$88,_xlfn.XMATCH(BH$2,IF(Shipping!$D$3:$D$88="GC",Shipping!$A$3:$A$88),0),_xlfn.XMATCH($V$167,Shipping!$U$2:$V$2))/_xlfn.IFS($U$167=Shipping!$R120,Shipping!$R$95,$U$167=Shipping!$S$92,Shipping!$S123,$U$167=Shipping!$T$92,Shipping!$T123)+IF(BH34&lt;DATE(2020,1,1),BH34,-BH34))</f>
        <v>-</v>
      </c>
      <c r="BI198" s="52" t="str" cm="1">
        <f t="array" ref="BI198">IF(OR(BI34="",BI34="NO Q",BI34="-"),"-",INDEX(Shipping!$U$3:$V$88,_xlfn.XMATCH(BI$2,IF(Shipping!$D$3:$D$88="GC",Shipping!$A$3:$A$88),0),_xlfn.XMATCH($V$167,Shipping!$U$2:$V$2))/_xlfn.IFS($U$167=Shipping!$R120,Shipping!$R$95,$U$167=Shipping!$S$92,Shipping!$S123,$U$167=Shipping!$T$92,Shipping!$T123)+IF(BI34&lt;DATE(2020,1,1),BI34,-BI34))</f>
        <v>-</v>
      </c>
      <c r="BJ198" s="52" t="str" cm="1">
        <f t="array" ref="BJ198">IF(OR(BJ34="",BJ34="NO Q",BJ34="-"),"-",INDEX(Shipping!$U$3:$V$88,_xlfn.XMATCH(BJ$2,IF(Shipping!$D$3:$D$88="GC",Shipping!$A$3:$A$88),0),_xlfn.XMATCH($V$167,Shipping!$U$2:$V$2))/_xlfn.IFS($U$167=Shipping!$R120,Shipping!$R$95,$U$167=Shipping!$S$92,Shipping!$S123,$U$167=Shipping!$T$92,Shipping!$T123)+IF(BJ34&lt;DATE(2020,1,1),BJ34,-BJ34))</f>
        <v>-</v>
      </c>
      <c r="BK198" s="52" cm="1">
        <f t="array" ref="BK198">IF(OR(BK34="",BK34="NO Q",BK34="-"),"-",INDEX(Shipping!$U$3:$V$88,_xlfn.XMATCH(BK$2,IF(Shipping!$D$3:$D$88="GC",Shipping!$A$3:$A$88),0),_xlfn.XMATCH($V$167,Shipping!$U$2:$V$2))/_xlfn.IFS($U$167=Shipping!$R120,Shipping!$R$95,$U$167=Shipping!$S$92,Shipping!$S123,$U$167=Shipping!$T$92,Shipping!$T123)+IF(BK34&lt;DATE(2020,1,1),BK34,-BK34))</f>
        <v>0.29482775099805253</v>
      </c>
      <c r="BL198" s="52" t="str" cm="1">
        <f t="array" ref="BL198">IF(OR(BL34="",BL34="NO Q",BL34="-"),"-",INDEX(Shipping!$U$3:$V$88,_xlfn.XMATCH(BL$2,IF(Shipping!$D$3:$D$88="GC",Shipping!$A$3:$A$88),0),_xlfn.XMATCH($V$167,Shipping!$U$2:$V$2))/_xlfn.IFS($U$167=Shipping!$R120,Shipping!$R$95,$U$167=Shipping!$S$92,Shipping!$S123,$U$167=Shipping!$T$92,Shipping!$T123)+IF(BL34&lt;DATE(2020,1,1),BL34,-BL34))</f>
        <v>-</v>
      </c>
      <c r="BM198" s="52" t="str" cm="1">
        <f t="array" ref="BM198">IF(OR(BM34="",BM34="NO Q",BM34="-"),"-",INDEX(Shipping!$U$3:$V$88,_xlfn.XMATCH(BM$2,IF(Shipping!$D$3:$D$88="GC",Shipping!$A$3:$A$88),0),_xlfn.XMATCH($V$167,Shipping!$U$2:$V$2))/_xlfn.IFS($U$167=Shipping!$R120,Shipping!$R$95,$U$167=Shipping!$S$92,Shipping!$S123,$U$167=Shipping!$T$92,Shipping!$T123)+IF(BM34&lt;DATE(2020,1,1),BM34,-BM34))</f>
        <v>-</v>
      </c>
      <c r="BN198" s="52" t="str" cm="1">
        <f t="array" ref="BN198">IF(OR(BN34="",BN34="NO Q",BN34="-"),"-",INDEX(Shipping!$U$3:$V$88,_xlfn.XMATCH(BN$2,IF(Shipping!$D$3:$D$88="GC",Shipping!$A$3:$A$88),0),_xlfn.XMATCH($V$167,Shipping!$U$2:$V$2))/_xlfn.IFS($U$167=Shipping!$R120,Shipping!$R$95,$U$167=Shipping!$S$92,Shipping!$S123,$U$167=Shipping!$T$92,Shipping!$T123)+IF(BN34&lt;DATE(2020,1,1),BN34,-BN34))</f>
        <v>-</v>
      </c>
      <c r="BO198" s="52" cm="1">
        <f t="array" ref="BO198">IF(OR(BO34="",BO34="NO Q",BO34="-"),"-",INDEX(Shipping!$U$3:$V$88,_xlfn.XMATCH(BO$2,IF(Shipping!$D$3:$D$88="GC",Shipping!$A$3:$A$88),0),_xlfn.XMATCH($V$167,Shipping!$U$2:$V$2))/_xlfn.IFS($U$167=Shipping!$R120,Shipping!$R$95,$U$167=Shipping!$S$92,Shipping!$S123,$U$167=Shipping!$T$92,Shipping!$T123)+IF(BO34&lt;DATE(2020,1,1),BO34,-BO34))</f>
        <v>0.32104416799999996</v>
      </c>
      <c r="BP198" s="52" t="str" cm="1">
        <f t="array" ref="BP198">IF(OR(BP34="",BP34="NO Q",BP34="-"),"-",INDEX(Shipping!$U$3:$V$88,_xlfn.XMATCH(BP$2,IF(Shipping!$D$3:$D$88="GC",Shipping!$A$3:$A$88),0),_xlfn.XMATCH($V$167,Shipping!$U$2:$V$2))/_xlfn.IFS($U$167=Shipping!$R120,Shipping!$R$95,$U$167=Shipping!$S$92,Shipping!$S123,$U$167=Shipping!$T$92,Shipping!$T123)+IF(BP34&lt;DATE(2020,1,1),BP34,-BP34))</f>
        <v>-</v>
      </c>
      <c r="BQ198" s="52" t="str" cm="1">
        <f t="array" ref="BQ198">IF(OR(BQ34="",BQ34="NO Q",BQ34="-"),"-",INDEX(Shipping!$U$3:$V$88,_xlfn.XMATCH(BQ$2,IF(Shipping!$D$3:$D$88="GC",Shipping!$A$3:$A$88),0),_xlfn.XMATCH($V$167,Shipping!$U$2:$V$2))/_xlfn.IFS($U$167=Shipping!$R120,Shipping!$R$95,$U$167=Shipping!$S$92,Shipping!$S123,$U$167=Shipping!$T$92,Shipping!$T123)+IF(BQ34&lt;DATE(2020,1,1),BQ34,-BQ34))</f>
        <v>-</v>
      </c>
      <c r="BR198" s="52" t="str" cm="1">
        <f t="array" ref="BR198">IF(OR(BR34="",BR34="NO Q",BR34="-"),"-",INDEX(Shipping!$U$3:$V$88,_xlfn.XMATCH(BR$2,IF(Shipping!$D$3:$D$88="GC",Shipping!$A$3:$A$88),0),_xlfn.XMATCH($V$167,Shipping!$U$2:$V$2))/_xlfn.IFS($U$167=Shipping!$R120,Shipping!$R$95,$U$167=Shipping!$S$92,Shipping!$S123,$U$167=Shipping!$T$92,Shipping!$T123)+IF(BR34&lt;DATE(2020,1,1),BR34,-BR34))</f>
        <v>-</v>
      </c>
      <c r="BS198" s="52" t="str" cm="1">
        <f t="array" ref="BS198">IF(OR(BS34="",BS34="NO Q",BS34="-"),"-",INDEX(Shipping!$U$3:$V$88,_xlfn.XMATCH(BS$2,IF(Shipping!$D$3:$D$88="GC",Shipping!$A$3:$A$88),0),_xlfn.XMATCH($V$167,Shipping!$U$2:$V$2))/_xlfn.IFS($U$167=Shipping!$R120,Shipping!$R$95,$U$167=Shipping!$S$92,Shipping!$S123,$U$167=Shipping!$T$92,Shipping!$T123)+IF(BS34&lt;DATE(2020,1,1),BS34,-BS34))</f>
        <v>-</v>
      </c>
      <c r="BT198" s="52" t="str" cm="1">
        <f t="array" ref="BT198">IF(OR(BT34="",BT34="NO Q",BT34="-"),"-",INDEX(Shipping!$U$3:$V$88,_xlfn.XMATCH(BT$2,IF(Shipping!$D$3:$D$88="GC",Shipping!$A$3:$A$88),0),_xlfn.XMATCH($V$167,Shipping!$U$2:$V$2))/_xlfn.IFS($U$167=Shipping!$R120,Shipping!$R$95,$U$167=Shipping!$S$92,Shipping!$S123,$U$167=Shipping!$T$92,Shipping!$T123)+IF(BT34&lt;DATE(2020,1,1),BT34,-BT34))</f>
        <v>-</v>
      </c>
      <c r="BU198" s="52" t="str" cm="1">
        <f t="array" ref="BU198">IF(OR(BU34="",BU34="NO Q",BU34="-"),"-",INDEX(Shipping!$U$3:$V$88,_xlfn.XMATCH(BU$2,IF(Shipping!$D$3:$D$88="GC",Shipping!$A$3:$A$88),0),_xlfn.XMATCH($V$167,Shipping!$U$2:$V$2))/_xlfn.IFS($U$167=Shipping!$R120,Shipping!$R$95,$U$167=Shipping!$S$92,Shipping!$S123,$U$167=Shipping!$T$92,Shipping!$T123)+IF(BU34&lt;DATE(2020,1,1),BU34,-BU34))</f>
        <v>-</v>
      </c>
      <c r="BV198" s="52" t="str" cm="1">
        <f t="array" ref="BV198">IF(OR(BV34="",BV34="NO Q",BV34="-"),"-",INDEX(Shipping!$U$3:$V$88,_xlfn.XMATCH(BV$2,IF(Shipping!$D$3:$D$88="GC",Shipping!$A$3:$A$88),0),_xlfn.XMATCH($V$167,Shipping!$U$2:$V$2))/_xlfn.IFS($U$167=Shipping!$R120,Shipping!$R$95,$U$167=Shipping!$S$92,Shipping!$S123,$U$167=Shipping!$T$92,Shipping!$T123)+IF(BV34&lt;DATE(2020,1,1),BV34,-BV34))</f>
        <v>-</v>
      </c>
      <c r="BW198" s="52" t="str" cm="1">
        <f t="array" ref="BW198">IF(OR(BW34="",BW34="NO Q",BW34="-"),"-",INDEX(Shipping!$U$3:$V$88,_xlfn.XMATCH(BW$2,IF(Shipping!$D$3:$D$88="GC",Shipping!$A$3:$A$88),0),_xlfn.XMATCH($V$167,Shipping!$U$2:$V$2))/_xlfn.IFS($U$167=Shipping!$R120,Shipping!$R$95,$U$167=Shipping!$S$92,Shipping!$S123,$U$167=Shipping!$T$92,Shipping!$T123)+IF(BW34&lt;DATE(2020,1,1),BW34,-BW34))</f>
        <v>-</v>
      </c>
      <c r="BX198" s="52" t="str" cm="1">
        <f t="array" ref="BX198">IF(OR(BX34="",BX34="NO Q",BX34="-"),"-",INDEX(Shipping!$U$3:$V$88,_xlfn.XMATCH(BX$2,IF(Shipping!$D$3:$D$88="GC",Shipping!$A$3:$A$88),0),_xlfn.XMATCH($V$167,Shipping!$U$2:$V$2))/_xlfn.IFS($U$167=Shipping!$R120,Shipping!$R$95,$U$167=Shipping!$S$92,Shipping!$S123,$U$167=Shipping!$T$92,Shipping!$T123)+IF(BX34&lt;DATE(2020,1,1),BX34,-BX34))</f>
        <v>-</v>
      </c>
      <c r="BY198" s="52" t="str" cm="1">
        <f t="array" ref="BY198">IF(OR(BY34="",BY34="NO Q",BY34="-"),"-",INDEX(Shipping!$U$3:$V$88,_xlfn.XMATCH(BY$2,IF(Shipping!$D$3:$D$88="GC",Shipping!$A$3:$A$88),0),_xlfn.XMATCH($V$167,Shipping!$U$2:$V$2))/_xlfn.IFS($U$167=Shipping!$R120,Shipping!$R$95,$U$167=Shipping!$S$92,Shipping!$S123,$U$167=Shipping!$T$92,Shipping!$T123)+IF(BY34&lt;DATE(2020,1,1),BY34,-BY34))</f>
        <v>-</v>
      </c>
      <c r="BZ198" s="52" t="str" cm="1">
        <f t="array" ref="BZ198">IF(OR(BZ34="",BZ34="NO Q",BZ34="-"),"-",INDEX(Shipping!$U$3:$V$88,_xlfn.XMATCH(BZ$2,IF(Shipping!$D$3:$D$88="GC",Shipping!$A$3:$A$88),0),_xlfn.XMATCH($V$167,Shipping!$U$2:$V$2))/_xlfn.IFS($U$167=Shipping!$R120,Shipping!$R$95,$U$167=Shipping!$S$92,Shipping!$S123,$U$167=Shipping!$T$92,Shipping!$T123)+IF(BZ34&lt;DATE(2020,1,1),BZ34,-BZ34))</f>
        <v>-</v>
      </c>
      <c r="CA198" s="52" t="str" cm="1">
        <f t="array" ref="CA198">IF(OR(CA34="",CA34="NO Q",CA34="-"),"-",INDEX(Shipping!$U$3:$V$88,_xlfn.XMATCH(CA$2,IF(Shipping!$D$3:$D$88="GC",Shipping!$A$3:$A$88),0),_xlfn.XMATCH($V$167,Shipping!$U$2:$V$2))/_xlfn.IFS($U$167=Shipping!$R120,Shipping!$R$95,$U$167=Shipping!$S$92,Shipping!$S123,$U$167=Shipping!$T$92,Shipping!$T123)+IF(CA34&lt;DATE(2020,1,1),CA34,-CA34))</f>
        <v>-</v>
      </c>
      <c r="CB198" s="52" t="str" cm="1">
        <f t="array" ref="CB198">IF(OR(CB34="",CB34="NO Q",CB34="-"),"-",INDEX(Shipping!$U$3:$V$88,_xlfn.XMATCH(CB$2,IF(Shipping!$D$3:$D$88="GC",Shipping!$A$3:$A$88),0),_xlfn.XMATCH($V$167,Shipping!$U$2:$V$2))/_xlfn.IFS($U$167=Shipping!$R120,Shipping!$R$95,$U$167=Shipping!$S$92,Shipping!$S123,$U$167=Shipping!$T$92,Shipping!$T123)+IF(CB34&lt;DATE(2020,1,1),CB34,-CB34))</f>
        <v>-</v>
      </c>
      <c r="CC198" s="52" t="str" cm="1">
        <f t="array" ref="CC198">IF(OR(CC34="",CC34="NO Q",CC34="-"),"-",INDEX(Shipping!$U$3:$V$88,_xlfn.XMATCH(CC$2,IF(Shipping!$D$3:$D$88="GC",Shipping!$A$3:$A$88),0),_xlfn.XMATCH($V$167,Shipping!$U$2:$V$2))/_xlfn.IFS($U$167=Shipping!$R120,Shipping!$R$95,$U$167=Shipping!$S$92,Shipping!$S123,$U$167=Shipping!$T$92,Shipping!$T123)+IF(CC34&lt;DATE(2020,1,1),CC34,-CC34))</f>
        <v>-</v>
      </c>
      <c r="CD198" s="52" t="str" cm="1">
        <f t="array" ref="CD198">IF(OR(CD34="",CD34="NO Q",CD34="-"),"-",INDEX(Shipping!$U$3:$V$88,_xlfn.XMATCH(CD$2,IF(Shipping!$D$3:$D$88="GC",Shipping!$A$3:$A$88),0),_xlfn.XMATCH($V$167,Shipping!$U$2:$V$2))/_xlfn.IFS($U$167=Shipping!$R120,Shipping!$R$95,$U$167=Shipping!$S$92,Shipping!$S123,$U$167=Shipping!$T$92,Shipping!$T123)+IF(CD34&lt;DATE(2020,1,1),CD34,-CD34))</f>
        <v>-</v>
      </c>
      <c r="CE198" s="52" t="str" cm="1">
        <f t="array" ref="CE198">IF(OR(CE34="",CE34="NO Q",CE34="-"),"-",INDEX(Shipping!$U$3:$V$88,_xlfn.XMATCH(CE$2,IF(Shipping!$D$3:$D$88="GC",Shipping!$A$3:$A$88),0),_xlfn.XMATCH($V$167,Shipping!$U$2:$V$2))/_xlfn.IFS($U$167=Shipping!$R120,Shipping!$R$95,$U$167=Shipping!$S$92,Shipping!$S123,$U$167=Shipping!$T$92,Shipping!$T123)+IF(CE34&lt;DATE(2020,1,1),CE34,-CE34))</f>
        <v>-</v>
      </c>
      <c r="CF198" s="52" t="str" cm="1">
        <f t="array" ref="CF198">IF(OR(CF34="",CF34="NO Q",CF34="-"),"-",INDEX(Shipping!$U$3:$V$88,_xlfn.XMATCH(CF$2,IF(Shipping!$D$3:$D$88="GC",Shipping!$A$3:$A$88),0),_xlfn.XMATCH($V$167,Shipping!$U$2:$V$2))/_xlfn.IFS($U$167=Shipping!$R120,Shipping!$R$95,$U$167=Shipping!$S$92,Shipping!$S123,$U$167=Shipping!$T$92,Shipping!$T123)+IF(CF34&lt;DATE(2020,1,1),CF34,-CF34))</f>
        <v>-</v>
      </c>
      <c r="CG198" s="52" t="str" cm="1">
        <f t="array" ref="CG198">IF(OR(CG34="",CG34="NO Q",CG34="-"),"-",INDEX(Shipping!$U$3:$V$88,_xlfn.XMATCH(CG$2,IF(Shipping!$D$3:$D$88="GC",Shipping!$A$3:$A$88),0),_xlfn.XMATCH($V$167,Shipping!$U$2:$V$2))/_xlfn.IFS($U$167=Shipping!$R120,Shipping!$R$95,$U$167=Shipping!$S$92,Shipping!$S123,$U$167=Shipping!$T$92,Shipping!$T123)+IF(CG34&lt;DATE(2020,1,1),CG34,-CG34))</f>
        <v>-</v>
      </c>
      <c r="CH198" s="52" t="str" cm="1">
        <f t="array" ref="CH198">IF(OR(CH34="",CH34="NO Q",CH34="-"),"-",INDEX(Shipping!$U$3:$V$88,_xlfn.XMATCH(CH$2,IF(Shipping!$D$3:$D$88="GC",Shipping!$A$3:$A$88),0),_xlfn.XMATCH($V$167,Shipping!$U$2:$V$2))/_xlfn.IFS($U$167=Shipping!$R120,Shipping!$R$95,$U$167=Shipping!$S$92,Shipping!$S123,$U$167=Shipping!$T$92,Shipping!$T123)+IF(CH34&lt;DATE(2020,1,1),CH34,-CH34))</f>
        <v>-</v>
      </c>
      <c r="CI198" s="52" t="str" cm="1">
        <f t="array" ref="CI198">IF(OR(CI34="",CI34="NO Q",CI34="-"),"-",INDEX(Shipping!$U$3:$V$88,_xlfn.XMATCH(CI$2,IF(Shipping!$D$3:$D$88="GC",Shipping!$A$3:$A$88),0),_xlfn.XMATCH($V$167,Shipping!$U$2:$V$2))/_xlfn.IFS($U$167=Shipping!$R120,Shipping!$R$95,$U$167=Shipping!$S$92,Shipping!$S123,$U$167=Shipping!$T$92,Shipping!$T123)+IF(CI34&lt;DATE(2020,1,1),CI34,-CI34))</f>
        <v>-</v>
      </c>
      <c r="CJ198" s="52" t="str" cm="1">
        <f t="array" ref="CJ198">IF(OR(CJ34="",CJ34="NO Q",CJ34="-"),"-",INDEX(Shipping!$U$3:$V$88,_xlfn.XMATCH(CJ$2,IF(Shipping!$D$3:$D$88="GC",Shipping!$A$3:$A$88),0),_xlfn.XMATCH($V$167,Shipping!$U$2:$V$2))/_xlfn.IFS($U$167=Shipping!$R120,Shipping!$R$95,$U$167=Shipping!$S$92,Shipping!$S123,$U$167=Shipping!$T$92,Shipping!$T123)+IF(CJ34&lt;DATE(2020,1,1),CJ34,-CJ34))</f>
        <v>-</v>
      </c>
      <c r="CK198" s="52" t="str" cm="1">
        <f t="array" ref="CK198">IF(OR(CK34="",CK34="NO Q",CK34="-"),"-",INDEX(Shipping!$U$3:$V$88,_xlfn.XMATCH(CK$2,IF(Shipping!$D$3:$D$88="GC",Shipping!$A$3:$A$88),0),_xlfn.XMATCH($V$167,Shipping!$U$2:$V$2))/_xlfn.IFS($U$167=Shipping!$R120,Shipping!$R$95,$U$167=Shipping!$S$92,Shipping!$S123,$U$167=Shipping!$T$92,Shipping!$T123)+IF(CK34&lt;DATE(2020,1,1),CK34,-CK34))</f>
        <v>-</v>
      </c>
      <c r="CL198" s="52" t="str" cm="1">
        <f t="array" ref="CL198">IF(OR(CL34="",CL34="NO Q",CL34="-"),"-",INDEX(Shipping!$U$3:$V$88,_xlfn.XMATCH(CL$2,IF(Shipping!$D$3:$D$88="GC",Shipping!$A$3:$A$88),0),_xlfn.XMATCH($V$167,Shipping!$U$2:$V$2))/_xlfn.IFS($U$167=Shipping!$R120,Shipping!$R$95,$U$167=Shipping!$S$92,Shipping!$S123,$U$167=Shipping!$T$92,Shipping!$T123)+IF(CL34&lt;DATE(2020,1,1),CL34,-CL34))</f>
        <v>-</v>
      </c>
      <c r="CM198" s="52" t="str" cm="1">
        <f t="array" ref="CM198">IF(OR(CM34="",CM34="NO Q",CM34="-"),"-",INDEX(Shipping!$U$3:$V$88,_xlfn.XMATCH(CM$2,IF(Shipping!$D$3:$D$88="GC",Shipping!$A$3:$A$88),0),_xlfn.XMATCH($V$167,Shipping!$U$2:$V$2))/_xlfn.IFS($U$167=Shipping!$R120,Shipping!$R$95,$U$167=Shipping!$S$92,Shipping!$S123,$U$167=Shipping!$T$92,Shipping!$T123)+IF(CM34&lt;DATE(2020,1,1),CM34,-CM34))</f>
        <v>-</v>
      </c>
    </row>
    <row r="199" spans="2:91">
      <c r="B199" s="47" t="s">
        <v>305</v>
      </c>
      <c r="C199" s="1" t="str" cm="1">
        <f t="array" ref="C199">INDEX(W$2:CM$2,1,_xlfn.XMATCH(D199,$W199:$CM199))</f>
        <v>PAR 4</v>
      </c>
      <c r="D199" s="81">
        <f t="shared" si="139"/>
        <v>1.4766395000000001</v>
      </c>
      <c r="W199" s="52" t="str" cm="1">
        <f t="array" ref="W199">IF(OR(W35="",W35="NO Q",W35="-"),"-",INDEX(Shipping!$U$3:$V$88,_xlfn.XMATCH(W$2,IF(Shipping!$D$3:$D$88="GC",Shipping!$A$3:$A$88),0),_xlfn.XMATCH($V$167,Shipping!$U$2:$V$2))/_xlfn.IFS($U$167=Shipping!$R121,Shipping!$R$95,$U$167=Shipping!$S$92,Shipping!$S124,$U$167=Shipping!$T$92,Shipping!$T124)+IF(W35&lt;DATE(2020,1,1),W35,-W35))</f>
        <v>-</v>
      </c>
      <c r="X199" s="52" t="str" cm="1">
        <f t="array" ref="X199">IF(OR(X35="",X35="NO Q",X35="-"),"-",INDEX(Shipping!$U$3:$V$88,_xlfn.XMATCH(X$2,IF(Shipping!$D$3:$D$88="GC",Shipping!$A$3:$A$88),0),_xlfn.XMATCH($V$167,Shipping!$U$2:$V$2))/_xlfn.IFS($U$167=Shipping!$R121,Shipping!$R$95,$U$167=Shipping!$S$92,Shipping!$S124,$U$167=Shipping!$T$92,Shipping!$T124)+IF(X35&lt;DATE(2020,1,1),X35,-X35))</f>
        <v>-</v>
      </c>
      <c r="Y199" s="52" t="str" cm="1">
        <f t="array" ref="Y199">IF(OR(Y35="",Y35="NO Q",Y35="-"),"-",INDEX(Shipping!$U$3:$V$88,_xlfn.XMATCH(Y$2,IF(Shipping!$D$3:$D$88="GC",Shipping!$A$3:$A$88),0),_xlfn.XMATCH($V$167,Shipping!$U$2:$V$2))/_xlfn.IFS($U$167=Shipping!$R121,Shipping!$R$95,$U$167=Shipping!$S$92,Shipping!$S124,$U$167=Shipping!$T$92,Shipping!$T124)+IF(Y35&lt;DATE(2020,1,1),Y35,-Y35))</f>
        <v>-</v>
      </c>
      <c r="Z199" s="52" t="str" cm="1">
        <f t="array" ref="Z199">IF(OR(Z35="",Z35="NO Q",Z35="-"),"-",INDEX(Shipping!$U$3:$V$88,_xlfn.XMATCH(Z$2,IF(Shipping!$D$3:$D$88="GC",Shipping!$A$3:$A$88),0),_xlfn.XMATCH($V$167,Shipping!$U$2:$V$2))/_xlfn.IFS($U$167=Shipping!$R121,Shipping!$R$95,$U$167=Shipping!$S$92,Shipping!$S124,$U$167=Shipping!$T$92,Shipping!$T124)+IF(Z35&lt;DATE(2020,1,1),Z35,-Z35))</f>
        <v>-</v>
      </c>
      <c r="AA199" s="52" t="str" cm="1">
        <f t="array" ref="AA199">IF(OR(AA35="",AA35="NO Q",AA35="-"),"-",INDEX(Shipping!$U$3:$V$88,_xlfn.XMATCH(AA$2,IF(Shipping!$D$3:$D$88="GC",Shipping!$A$3:$A$88),0),_xlfn.XMATCH($V$167,Shipping!$U$2:$V$2))/_xlfn.IFS($U$167=Shipping!$R121,Shipping!$R$95,$U$167=Shipping!$S$92,Shipping!$S124,$U$167=Shipping!$T$92,Shipping!$T124)+IF(AA35&lt;DATE(2020,1,1),AA35,-AA35))</f>
        <v>-</v>
      </c>
      <c r="AB199" s="52" t="str" cm="1">
        <f t="array" ref="AB199">IF(OR(AB35="",AB35="NO Q",AB35="-"),"-",INDEX(Shipping!$U$3:$V$88,_xlfn.XMATCH(AB$2,IF(Shipping!$D$3:$D$88="GC",Shipping!$A$3:$A$88),0),_xlfn.XMATCH($V$167,Shipping!$U$2:$V$2))/_xlfn.IFS($U$167=Shipping!$R121,Shipping!$R$95,$U$167=Shipping!$S$92,Shipping!$S124,$U$167=Shipping!$T$92,Shipping!$T124)+IF(AB35&lt;DATE(2020,1,1),AB35,-AB35))</f>
        <v>-</v>
      </c>
      <c r="AC199" s="52" t="str" cm="1">
        <f t="array" ref="AC199">IF(OR(AC35="",AC35="NO Q",AC35="-"),"-",INDEX(Shipping!$U$3:$V$88,_xlfn.XMATCH(AC$2,IF(Shipping!$D$3:$D$88="GC",Shipping!$A$3:$A$88),0),_xlfn.XMATCH($V$167,Shipping!$U$2:$V$2))/_xlfn.IFS($U$167=Shipping!$R121,Shipping!$R$95,$U$167=Shipping!$S$92,Shipping!$S124,$U$167=Shipping!$T$92,Shipping!$T124)+IF(AC35&lt;DATE(2020,1,1),AC35,-AC35))</f>
        <v>-</v>
      </c>
      <c r="AD199" s="52" t="str" cm="1">
        <f t="array" ref="AD199">IF(OR(AD35="",AD35="NO Q",AD35="-"),"-",INDEX(Shipping!$U$3:$V$88,_xlfn.XMATCH(AD$2,IF(Shipping!$D$3:$D$88="GC",Shipping!$A$3:$A$88),0),_xlfn.XMATCH($V$167,Shipping!$U$2:$V$2))/_xlfn.IFS($U$167=Shipping!$R121,Shipping!$R$95,$U$167=Shipping!$S$92,Shipping!$S124,$U$167=Shipping!$T$92,Shipping!$T124)+IF(AD35&lt;DATE(2020,1,1),AD35,-AD35))</f>
        <v>-</v>
      </c>
      <c r="AE199" s="52" t="str" cm="1">
        <f t="array" ref="AE199">IF(OR(AE35="",AE35="NO Q",AE35="-"),"-",INDEX(Shipping!$U$3:$V$88,_xlfn.XMATCH(AE$2,IF(Shipping!$D$3:$D$88="GC",Shipping!$A$3:$A$88),0),_xlfn.XMATCH($V$167,Shipping!$U$2:$V$2))/_xlfn.IFS($U$167=Shipping!$R121,Shipping!$R$95,$U$167=Shipping!$S$92,Shipping!$S124,$U$167=Shipping!$T$92,Shipping!$T124)+IF(AE35&lt;DATE(2020,1,1),AE35,-AE35))</f>
        <v>-</v>
      </c>
      <c r="AF199" s="52" cm="1">
        <f t="array" ref="AF199">IF(OR(AF35="",AF35="NO Q",AF35="-"),"-",INDEX(Shipping!$U$3:$V$88,_xlfn.XMATCH(AF$2,IF(Shipping!$D$3:$D$88="GC",Shipping!$A$3:$A$88),0),_xlfn.XMATCH($V$167,Shipping!$U$2:$V$2))/_xlfn.IFS($U$167=Shipping!$R121,Shipping!$R$95,$U$167=Shipping!$S$92,Shipping!$S124,$U$167=Shipping!$T$92,Shipping!$T124)+IF(AF35&lt;DATE(2020,1,1),AF35,-AF35))</f>
        <v>-44032.969642857141</v>
      </c>
      <c r="AG199" s="52" cm="1">
        <f t="array" ref="AG199">IF(OR(AG35="",AG35="NO Q",AG35="-"),"-",INDEX(Shipping!$U$3:$V$88,_xlfn.XMATCH(AG$2,IF(Shipping!$D$3:$D$88="GC",Shipping!$A$3:$A$88),0),_xlfn.XMATCH($V$167,Shipping!$U$2:$V$2))/_xlfn.IFS($U$167=Shipping!$R121,Shipping!$R$95,$U$167=Shipping!$S$92,Shipping!$S124,$U$167=Shipping!$T$92,Shipping!$T124)+IF(AG35&lt;DATE(2020,1,1),AG35,-AG35))</f>
        <v>-44032.969642857141</v>
      </c>
      <c r="AH199" s="52" t="str" cm="1">
        <f t="array" ref="AH199">IF(OR(AH35="",AH35="NO Q",AH35="-"),"-",INDEX(Shipping!$U$3:$V$88,_xlfn.XMATCH(AH$2,IF(Shipping!$D$3:$D$88="GC",Shipping!$A$3:$A$88),0),_xlfn.XMATCH($V$167,Shipping!$U$2:$V$2))/_xlfn.IFS($U$167=Shipping!$R121,Shipping!$R$95,$U$167=Shipping!$S$92,Shipping!$S124,$U$167=Shipping!$T$92,Shipping!$T124)+IF(AH35&lt;DATE(2020,1,1),AH35,-AH35))</f>
        <v>-</v>
      </c>
      <c r="AI199" s="52" t="str" cm="1">
        <f t="array" ref="AI199">IF(OR(AI35="",AI35="NO Q",AI35="-"),"-",INDEX(Shipping!$U$3:$V$88,_xlfn.XMATCH(AI$2,IF(Shipping!$D$3:$D$88="GC",Shipping!$A$3:$A$88),0),_xlfn.XMATCH($V$167,Shipping!$U$2:$V$2))/_xlfn.IFS($U$167=Shipping!$R121,Shipping!$R$95,$U$167=Shipping!$S$92,Shipping!$S124,$U$167=Shipping!$T$92,Shipping!$T124)+IF(AI35&lt;DATE(2020,1,1),AI35,-AI35))</f>
        <v>-</v>
      </c>
      <c r="AJ199" s="52" t="str" cm="1">
        <f t="array" ref="AJ199">IF(OR(AJ35="",AJ35="NO Q",AJ35="-"),"-",INDEX(Shipping!$U$3:$V$88,_xlfn.XMATCH(AJ$2,IF(Shipping!$D$3:$D$88="GC",Shipping!$A$3:$A$88),0),_xlfn.XMATCH($V$167,Shipping!$U$2:$V$2))/_xlfn.IFS($U$167=Shipping!$R121,Shipping!$R$95,$U$167=Shipping!$S$92,Shipping!$S124,$U$167=Shipping!$T$92,Shipping!$T124)+IF(AJ35&lt;DATE(2020,1,1),AJ35,-AJ35))</f>
        <v>-</v>
      </c>
      <c r="AK199" s="52" t="str" cm="1">
        <f t="array" ref="AK199">IF(OR(AK35="",AK35="NO Q",AK35="-"),"-",INDEX(Shipping!$U$3:$V$88,_xlfn.XMATCH(AK$2,IF(Shipping!$D$3:$D$88="GC",Shipping!$A$3:$A$88),0),_xlfn.XMATCH($V$167,Shipping!$U$2:$V$2))/_xlfn.IFS($U$167=Shipping!$R121,Shipping!$R$95,$U$167=Shipping!$S$92,Shipping!$S124,$U$167=Shipping!$T$92,Shipping!$T124)+IF(AK35&lt;DATE(2020,1,1),AK35,-AK35))</f>
        <v>-</v>
      </c>
      <c r="AL199" s="52" t="str" cm="1">
        <f t="array" ref="AL199">IF(OR(AL35="",AL35="NO Q",AL35="-"),"-",INDEX(Shipping!$U$3:$V$88,_xlfn.XMATCH(AL$2,IF(Shipping!$D$3:$D$88="GC",Shipping!$A$3:$A$88),0),_xlfn.XMATCH($V$167,Shipping!$U$2:$V$2))/_xlfn.IFS($U$167=Shipping!$R121,Shipping!$R$95,$U$167=Shipping!$S$92,Shipping!$S124,$U$167=Shipping!$T$92,Shipping!$T124)+IF(AL35&lt;DATE(2020,1,1),AL35,-AL35))</f>
        <v>-</v>
      </c>
      <c r="AM199" s="52" cm="1">
        <f t="array" ref="AM199">IF(OR(AM35="",AM35="NO Q",AM35="-"),"-",INDEX(Shipping!$U$3:$V$88,_xlfn.XMATCH(AM$2,IF(Shipping!$D$3:$D$88="GC",Shipping!$A$3:$A$88),0),_xlfn.XMATCH($V$167,Shipping!$U$2:$V$2))/_xlfn.IFS($U$167=Shipping!$R121,Shipping!$R$95,$U$167=Shipping!$S$92,Shipping!$S124,$U$167=Shipping!$T$92,Shipping!$T124)+IF(AM35&lt;DATE(2020,1,1),AM35,-AM35))</f>
        <v>-44032.958928571432</v>
      </c>
      <c r="AN199" s="52" t="str" cm="1">
        <f t="array" ref="AN199">IF(OR(AN35="",AN35="NO Q",AN35="-"),"-",INDEX(Shipping!$U$3:$V$88,_xlfn.XMATCH(AN$2,IF(Shipping!$D$3:$D$88="GC",Shipping!$A$3:$A$88),0),_xlfn.XMATCH($V$167,Shipping!$U$2:$V$2))/_xlfn.IFS($U$167=Shipping!$R121,Shipping!$R$95,$U$167=Shipping!$S$92,Shipping!$S124,$U$167=Shipping!$T$92,Shipping!$T124)+IF(AN35&lt;DATE(2020,1,1),AN35,-AN35))</f>
        <v>-</v>
      </c>
      <c r="AO199" s="52" t="str" cm="1">
        <f t="array" ref="AO199">IF(OR(AO35="",AO35="NO Q",AO35="-"),"-",INDEX(Shipping!$U$3:$V$88,_xlfn.XMATCH(AO$2,IF(Shipping!$D$3:$D$88="GC",Shipping!$A$3:$A$88),0),_xlfn.XMATCH($V$167,Shipping!$U$2:$V$2))/_xlfn.IFS($U$167=Shipping!$R121,Shipping!$R$95,$U$167=Shipping!$S$92,Shipping!$S124,$U$167=Shipping!$T$92,Shipping!$T124)+IF(AO35&lt;DATE(2020,1,1),AO35,-AO35))</f>
        <v>-</v>
      </c>
      <c r="AP199" s="52" cm="1">
        <f t="array" ref="AP199">IF(OR(AP35="",AP35="NO Q",AP35="-"),"-",INDEX(Shipping!$U$3:$V$88,_xlfn.XMATCH(AP$2,IF(Shipping!$D$3:$D$88="GC",Shipping!$A$3:$A$88),0),_xlfn.XMATCH($V$167,Shipping!$U$2:$V$2))/_xlfn.IFS($U$167=Shipping!$R121,Shipping!$R$95,$U$167=Shipping!$S$92,Shipping!$S124,$U$167=Shipping!$T$92,Shipping!$T124)+IF(AP35&lt;DATE(2020,1,1),AP35,-AP35))</f>
        <v>-44032.969642857141</v>
      </c>
      <c r="AQ199" s="52" t="str" cm="1">
        <f t="array" ref="AQ199">IF(OR(AQ35="",AQ35="NO Q",AQ35="-"),"-",INDEX(Shipping!$U$3:$V$88,_xlfn.XMATCH(AQ$2,IF(Shipping!$D$3:$D$88="GC",Shipping!$A$3:$A$88),0),_xlfn.XMATCH($V$167,Shipping!$U$2:$V$2))/_xlfn.IFS($U$167=Shipping!$R121,Shipping!$R$95,$U$167=Shipping!$S$92,Shipping!$S124,$U$167=Shipping!$T$92,Shipping!$T124)+IF(AQ35&lt;DATE(2020,1,1),AQ35,-AQ35))</f>
        <v>-</v>
      </c>
      <c r="AR199" s="52" t="str" cm="1">
        <f t="array" ref="AR199">IF(OR(AR35="",AR35="NO Q",AR35="-"),"-",INDEX(Shipping!$U$3:$V$88,_xlfn.XMATCH(AR$2,IF(Shipping!$D$3:$D$88="GC",Shipping!$A$3:$A$88),0),_xlfn.XMATCH($V$167,Shipping!$U$2:$V$2))/_xlfn.IFS($U$167=Shipping!$R121,Shipping!$R$95,$U$167=Shipping!$S$92,Shipping!$S124,$U$167=Shipping!$T$92,Shipping!$T124)+IF(AR35&lt;DATE(2020,1,1),AR35,-AR35))</f>
        <v>-</v>
      </c>
      <c r="AS199" s="52" t="str" cm="1">
        <f t="array" ref="AS199">IF(OR(AS35="",AS35="NO Q",AS35="-"),"-",INDEX(Shipping!$U$3:$V$88,_xlfn.XMATCH(AS$2,IF(Shipping!$D$3:$D$88="GC",Shipping!$A$3:$A$88),0),_xlfn.XMATCH($V$167,Shipping!$U$2:$V$2))/_xlfn.IFS($U$167=Shipping!$R121,Shipping!$R$95,$U$167=Shipping!$S$92,Shipping!$S124,$U$167=Shipping!$T$92,Shipping!$T124)+IF(AS35&lt;DATE(2020,1,1),AS35,-AS35))</f>
        <v>-</v>
      </c>
      <c r="AT199" s="52" t="str" cm="1">
        <f t="array" ref="AT199">IF(OR(AT35="",AT35="NO Q",AT35="-"),"-",INDEX(Shipping!$U$3:$V$88,_xlfn.XMATCH(AT$2,IF(Shipping!$D$3:$D$88="GC",Shipping!$A$3:$A$88),0),_xlfn.XMATCH($V$167,Shipping!$U$2:$V$2))/_xlfn.IFS($U$167=Shipping!$R121,Shipping!$R$95,$U$167=Shipping!$S$92,Shipping!$S124,$U$167=Shipping!$T$92,Shipping!$T124)+IF(AT35&lt;DATE(2020,1,1),AT35,-AT35))</f>
        <v>-</v>
      </c>
      <c r="AU199" s="52" t="str" cm="1">
        <f t="array" ref="AU199">IF(OR(AU35="",AU35="NO Q",AU35="-"),"-",INDEX(Shipping!$U$3:$V$88,_xlfn.XMATCH(AU$2,IF(Shipping!$D$3:$D$88="GC",Shipping!$A$3:$A$88),0),_xlfn.XMATCH($V$167,Shipping!$U$2:$V$2))/_xlfn.IFS($U$167=Shipping!$R121,Shipping!$R$95,$U$167=Shipping!$S$92,Shipping!$S124,$U$167=Shipping!$T$92,Shipping!$T124)+IF(AU35&lt;DATE(2020,1,1),AU35,-AU35))</f>
        <v>-</v>
      </c>
      <c r="AV199" s="52" t="str" cm="1">
        <f t="array" ref="AV199">IF(OR(AV35="",AV35="NO Q",AV35="-"),"-",INDEX(Shipping!$U$3:$V$88,_xlfn.XMATCH(AV$2,IF(Shipping!$D$3:$D$88="GC",Shipping!$A$3:$A$88),0),_xlfn.XMATCH($V$167,Shipping!$U$2:$V$2))/_xlfn.IFS($U$167=Shipping!$R121,Shipping!$R$95,$U$167=Shipping!$S$92,Shipping!$S124,$U$167=Shipping!$T$92,Shipping!$T124)+IF(AV35&lt;DATE(2020,1,1),AV35,-AV35))</f>
        <v>-</v>
      </c>
      <c r="AW199" s="52" t="str" cm="1">
        <f t="array" ref="AW199">IF(OR(AW35="",AW35="NO Q",AW35="-"),"-",INDEX(Shipping!$U$3:$V$88,_xlfn.XMATCH(AW$2,IF(Shipping!$D$3:$D$88="GC",Shipping!$A$3:$A$88),0),_xlfn.XMATCH($V$167,Shipping!$U$2:$V$2))/_xlfn.IFS($U$167=Shipping!$R121,Shipping!$R$95,$U$167=Shipping!$S$92,Shipping!$S124,$U$167=Shipping!$T$92,Shipping!$T124)+IF(AW35&lt;DATE(2020,1,1),AW35,-AW35))</f>
        <v>-</v>
      </c>
      <c r="AX199" s="52" t="str" cm="1">
        <f t="array" ref="AX199">IF(OR(AX35="",AX35="NO Q",AX35="-"),"-",INDEX(Shipping!$U$3:$V$88,_xlfn.XMATCH(AX$2,IF(Shipping!$D$3:$D$88="GC",Shipping!$A$3:$A$88),0),_xlfn.XMATCH($V$167,Shipping!$U$2:$V$2))/_xlfn.IFS($U$167=Shipping!$R121,Shipping!$R$95,$U$167=Shipping!$S$92,Shipping!$S124,$U$167=Shipping!$T$92,Shipping!$T124)+IF(AX35&lt;DATE(2020,1,1),AX35,-AX35))</f>
        <v>-</v>
      </c>
      <c r="AY199" s="52" t="str" cm="1">
        <f t="array" ref="AY199">IF(OR(AY35="",AY35="NO Q",AY35="-"),"-",INDEX(Shipping!$U$3:$V$88,_xlfn.XMATCH(AY$2,IF(Shipping!$D$3:$D$88="GC",Shipping!$A$3:$A$88),0),_xlfn.XMATCH($V$167,Shipping!$U$2:$V$2))/_xlfn.IFS($U$167=Shipping!$R121,Shipping!$R$95,$U$167=Shipping!$S$92,Shipping!$S124,$U$167=Shipping!$T$92,Shipping!$T124)+IF(AY35&lt;DATE(2020,1,1),AY35,-AY35))</f>
        <v>-</v>
      </c>
      <c r="AZ199" s="52" t="str" cm="1">
        <f t="array" ref="AZ199">IF(OR(AZ35="",AZ35="NO Q",AZ35="-"),"-",INDEX(Shipping!$U$3:$V$88,_xlfn.XMATCH(AZ$2,IF(Shipping!$D$3:$D$88="GC",Shipping!$A$3:$A$88),0),_xlfn.XMATCH($V$167,Shipping!$U$2:$V$2))/_xlfn.IFS($U$167=Shipping!$R121,Shipping!$R$95,$U$167=Shipping!$S$92,Shipping!$S124,$U$167=Shipping!$T$92,Shipping!$T124)+IF(AZ35&lt;DATE(2020,1,1),AZ35,-AZ35))</f>
        <v>-</v>
      </c>
      <c r="BA199" s="52" t="str" cm="1">
        <f t="array" ref="BA199">IF(OR(BA35="",BA35="NO Q",BA35="-"),"-",INDEX(Shipping!$U$3:$V$88,_xlfn.XMATCH(BA$2,IF(Shipping!$D$3:$D$88="GC",Shipping!$A$3:$A$88),0),_xlfn.XMATCH($V$167,Shipping!$U$2:$V$2))/_xlfn.IFS($U$167=Shipping!$R121,Shipping!$R$95,$U$167=Shipping!$S$92,Shipping!$S124,$U$167=Shipping!$T$92,Shipping!$T124)+IF(BA35&lt;DATE(2020,1,1),BA35,-BA35))</f>
        <v>-</v>
      </c>
      <c r="BB199" s="52" t="str" cm="1">
        <f t="array" ref="BB199">IF(OR(BB35="",BB35="NO Q",BB35="-"),"-",INDEX(Shipping!$U$3:$V$88,_xlfn.XMATCH(BB$2,IF(Shipping!$D$3:$D$88="GC",Shipping!$A$3:$A$88),0),_xlfn.XMATCH($V$167,Shipping!$U$2:$V$2))/_xlfn.IFS($U$167=Shipping!$R121,Shipping!$R$95,$U$167=Shipping!$S$92,Shipping!$S124,$U$167=Shipping!$T$92,Shipping!$T124)+IF(BB35&lt;DATE(2020,1,1),BB35,-BB35))</f>
        <v>-</v>
      </c>
      <c r="BC199" s="52" t="str" cm="1">
        <f t="array" ref="BC199">IF(OR(BC35="",BC35="NO Q",BC35="-"),"-",INDEX(Shipping!$U$3:$V$88,_xlfn.XMATCH(BC$2,IF(Shipping!$D$3:$D$88="GC",Shipping!$A$3:$A$88),0),_xlfn.XMATCH($V$167,Shipping!$U$2:$V$2))/_xlfn.IFS($U$167=Shipping!$R121,Shipping!$R$95,$U$167=Shipping!$S$92,Shipping!$S124,$U$167=Shipping!$T$92,Shipping!$T124)+IF(BC35&lt;DATE(2020,1,1),BC35,-BC35))</f>
        <v>-</v>
      </c>
      <c r="BD199" s="52" t="str" cm="1">
        <f t="array" ref="BD199">IF(OR(BD35="",BD35="NO Q",BD35="-"),"-",INDEX(Shipping!$U$3:$V$88,_xlfn.XMATCH(BD$2,IF(Shipping!$D$3:$D$88="GC",Shipping!$A$3:$A$88),0),_xlfn.XMATCH($V$167,Shipping!$U$2:$V$2))/_xlfn.IFS($U$167=Shipping!$R121,Shipping!$R$95,$U$167=Shipping!$S$92,Shipping!$S124,$U$167=Shipping!$T$92,Shipping!$T124)+IF(BD35&lt;DATE(2020,1,1),BD35,-BD35))</f>
        <v>-</v>
      </c>
      <c r="BE199" s="52" t="str" cm="1">
        <f t="array" ref="BE199">IF(OR(BE35="",BE35="NO Q",BE35="-"),"-",INDEX(Shipping!$U$3:$V$88,_xlfn.XMATCH(BE$2,IF(Shipping!$D$3:$D$88="GC",Shipping!$A$3:$A$88),0),_xlfn.XMATCH($V$167,Shipping!$U$2:$V$2))/_xlfn.IFS($U$167=Shipping!$R121,Shipping!$R$95,$U$167=Shipping!$S$92,Shipping!$S124,$U$167=Shipping!$T$92,Shipping!$T124)+IF(BE35&lt;DATE(2020,1,1),BE35,-BE35))</f>
        <v>-</v>
      </c>
      <c r="BF199" s="52" t="str" cm="1">
        <f t="array" ref="BF199">IF(OR(BF35="",BF35="NO Q",BF35="-"),"-",INDEX(Shipping!$U$3:$V$88,_xlfn.XMATCH(BF$2,IF(Shipping!$D$3:$D$88="GC",Shipping!$A$3:$A$88),0),_xlfn.XMATCH($V$167,Shipping!$U$2:$V$2))/_xlfn.IFS($U$167=Shipping!$R121,Shipping!$R$95,$U$167=Shipping!$S$92,Shipping!$S124,$U$167=Shipping!$T$92,Shipping!$T124)+IF(BF35&lt;DATE(2020,1,1),BF35,-BF35))</f>
        <v>-</v>
      </c>
      <c r="BG199" s="52" t="str" cm="1">
        <f t="array" ref="BG199">IF(OR(BG35="",BG35="NO Q",BG35="-"),"-",INDEX(Shipping!$U$3:$V$88,_xlfn.XMATCH(BG$2,IF(Shipping!$D$3:$D$88="GC",Shipping!$A$3:$A$88),0),_xlfn.XMATCH($V$167,Shipping!$U$2:$V$2))/_xlfn.IFS($U$167=Shipping!$R121,Shipping!$R$95,$U$167=Shipping!$S$92,Shipping!$S124,$U$167=Shipping!$T$92,Shipping!$T124)+IF(BG35&lt;DATE(2020,1,1),BG35,-BG35))</f>
        <v>-</v>
      </c>
      <c r="BH199" s="52" t="str" cm="1">
        <f t="array" ref="BH199">IF(OR(BH35="",BH35="NO Q",BH35="-"),"-",INDEX(Shipping!$U$3:$V$88,_xlfn.XMATCH(BH$2,IF(Shipping!$D$3:$D$88="GC",Shipping!$A$3:$A$88),0),_xlfn.XMATCH($V$167,Shipping!$U$2:$V$2))/_xlfn.IFS($U$167=Shipping!$R121,Shipping!$R$95,$U$167=Shipping!$S$92,Shipping!$S124,$U$167=Shipping!$T$92,Shipping!$T124)+IF(BH35&lt;DATE(2020,1,1),BH35,-BH35))</f>
        <v>-</v>
      </c>
      <c r="BI199" s="52" t="str" cm="1">
        <f t="array" ref="BI199">IF(OR(BI35="",BI35="NO Q",BI35="-"),"-",INDEX(Shipping!$U$3:$V$88,_xlfn.XMATCH(BI$2,IF(Shipping!$D$3:$D$88="GC",Shipping!$A$3:$A$88),0),_xlfn.XMATCH($V$167,Shipping!$U$2:$V$2))/_xlfn.IFS($U$167=Shipping!$R121,Shipping!$R$95,$U$167=Shipping!$S$92,Shipping!$S124,$U$167=Shipping!$T$92,Shipping!$T124)+IF(BI35&lt;DATE(2020,1,1),BI35,-BI35))</f>
        <v>-</v>
      </c>
      <c r="BJ199" s="52" t="str" cm="1">
        <f t="array" ref="BJ199">IF(OR(BJ35="",BJ35="NO Q",BJ35="-"),"-",INDEX(Shipping!$U$3:$V$88,_xlfn.XMATCH(BJ$2,IF(Shipping!$D$3:$D$88="GC",Shipping!$A$3:$A$88),0),_xlfn.XMATCH($V$167,Shipping!$U$2:$V$2))/_xlfn.IFS($U$167=Shipping!$R121,Shipping!$R$95,$U$167=Shipping!$S$92,Shipping!$S124,$U$167=Shipping!$T$92,Shipping!$T124)+IF(BJ35&lt;DATE(2020,1,1),BJ35,-BJ35))</f>
        <v>-</v>
      </c>
      <c r="BK199" s="52" cm="1">
        <f t="array" ref="BK199">IF(OR(BK35="",BK35="NO Q",BK35="-"),"-",INDEX(Shipping!$U$3:$V$88,_xlfn.XMATCH(BK$2,IF(Shipping!$D$3:$D$88="GC",Shipping!$A$3:$A$88),0),_xlfn.XMATCH($V$167,Shipping!$U$2:$V$2))/_xlfn.IFS($U$167=Shipping!$R121,Shipping!$R$95,$U$167=Shipping!$S$92,Shipping!$S124,$U$167=Shipping!$T$92,Shipping!$T124)+IF(BK35&lt;DATE(2020,1,1),BK35,-BK35))</f>
        <v>1.4766395000000001</v>
      </c>
      <c r="BL199" s="52" t="str" cm="1">
        <f t="array" ref="BL199">IF(OR(BL35="",BL35="NO Q",BL35="-"),"-",INDEX(Shipping!$U$3:$V$88,_xlfn.XMATCH(BL$2,IF(Shipping!$D$3:$D$88="GC",Shipping!$A$3:$A$88),0),_xlfn.XMATCH($V$167,Shipping!$U$2:$V$2))/_xlfn.IFS($U$167=Shipping!$R121,Shipping!$R$95,$U$167=Shipping!$S$92,Shipping!$S124,$U$167=Shipping!$T$92,Shipping!$T124)+IF(BL35&lt;DATE(2020,1,1),BL35,-BL35))</f>
        <v>-</v>
      </c>
      <c r="BM199" s="52" t="str" cm="1">
        <f t="array" ref="BM199">IF(OR(BM35="",BM35="NO Q",BM35="-"),"-",INDEX(Shipping!$U$3:$V$88,_xlfn.XMATCH(BM$2,IF(Shipping!$D$3:$D$88="GC",Shipping!$A$3:$A$88),0),_xlfn.XMATCH($V$167,Shipping!$U$2:$V$2))/_xlfn.IFS($U$167=Shipping!$R121,Shipping!$R$95,$U$167=Shipping!$S$92,Shipping!$S124,$U$167=Shipping!$T$92,Shipping!$T124)+IF(BM35&lt;DATE(2020,1,1),BM35,-BM35))</f>
        <v>-</v>
      </c>
      <c r="BN199" s="52" t="str" cm="1">
        <f t="array" ref="BN199">IF(OR(BN35="",BN35="NO Q",BN35="-"),"-",INDEX(Shipping!$U$3:$V$88,_xlfn.XMATCH(BN$2,IF(Shipping!$D$3:$D$88="GC",Shipping!$A$3:$A$88),0),_xlfn.XMATCH($V$167,Shipping!$U$2:$V$2))/_xlfn.IFS($U$167=Shipping!$R121,Shipping!$R$95,$U$167=Shipping!$S$92,Shipping!$S124,$U$167=Shipping!$T$92,Shipping!$T124)+IF(BN35&lt;DATE(2020,1,1),BN35,-BN35))</f>
        <v>-</v>
      </c>
      <c r="BO199" s="52" cm="1">
        <f t="array" ref="BO199">IF(OR(BO35="",BO35="NO Q",BO35="-"),"-",INDEX(Shipping!$U$3:$V$88,_xlfn.XMATCH(BO$2,IF(Shipping!$D$3:$D$88="GC",Shipping!$A$3:$A$88),0),_xlfn.XMATCH($V$167,Shipping!$U$2:$V$2))/_xlfn.IFS($U$167=Shipping!$R121,Shipping!$R$95,$U$167=Shipping!$S$92,Shipping!$S124,$U$167=Shipping!$T$92,Shipping!$T124)+IF(BO35&lt;DATE(2020,1,1),BO35,-BO35))</f>
        <v>1.5723745</v>
      </c>
      <c r="BP199" s="52" t="str" cm="1">
        <f t="array" ref="BP199">IF(OR(BP35="",BP35="NO Q",BP35="-"),"-",INDEX(Shipping!$U$3:$V$88,_xlfn.XMATCH(BP$2,IF(Shipping!$D$3:$D$88="GC",Shipping!$A$3:$A$88),0),_xlfn.XMATCH($V$167,Shipping!$U$2:$V$2))/_xlfn.IFS($U$167=Shipping!$R121,Shipping!$R$95,$U$167=Shipping!$S$92,Shipping!$S124,$U$167=Shipping!$T$92,Shipping!$T124)+IF(BP35&lt;DATE(2020,1,1),BP35,-BP35))</f>
        <v>-</v>
      </c>
      <c r="BQ199" s="52" t="str" cm="1">
        <f t="array" ref="BQ199">IF(OR(BQ35="",BQ35="NO Q",BQ35="-"),"-",INDEX(Shipping!$U$3:$V$88,_xlfn.XMATCH(BQ$2,IF(Shipping!$D$3:$D$88="GC",Shipping!$A$3:$A$88),0),_xlfn.XMATCH($V$167,Shipping!$U$2:$V$2))/_xlfn.IFS($U$167=Shipping!$R121,Shipping!$R$95,$U$167=Shipping!$S$92,Shipping!$S124,$U$167=Shipping!$T$92,Shipping!$T124)+IF(BQ35&lt;DATE(2020,1,1),BQ35,-BQ35))</f>
        <v>-</v>
      </c>
      <c r="BR199" s="52" t="str" cm="1">
        <f t="array" ref="BR199">IF(OR(BR35="",BR35="NO Q",BR35="-"),"-",INDEX(Shipping!$U$3:$V$88,_xlfn.XMATCH(BR$2,IF(Shipping!$D$3:$D$88="GC",Shipping!$A$3:$A$88),0),_xlfn.XMATCH($V$167,Shipping!$U$2:$V$2))/_xlfn.IFS($U$167=Shipping!$R121,Shipping!$R$95,$U$167=Shipping!$S$92,Shipping!$S124,$U$167=Shipping!$T$92,Shipping!$T124)+IF(BR35&lt;DATE(2020,1,1),BR35,-BR35))</f>
        <v>-</v>
      </c>
      <c r="BS199" s="52" t="str" cm="1">
        <f t="array" ref="BS199">IF(OR(BS35="",BS35="NO Q",BS35="-"),"-",INDEX(Shipping!$U$3:$V$88,_xlfn.XMATCH(BS$2,IF(Shipping!$D$3:$D$88="GC",Shipping!$A$3:$A$88),0),_xlfn.XMATCH($V$167,Shipping!$U$2:$V$2))/_xlfn.IFS($U$167=Shipping!$R121,Shipping!$R$95,$U$167=Shipping!$S$92,Shipping!$S124,$U$167=Shipping!$T$92,Shipping!$T124)+IF(BS35&lt;DATE(2020,1,1),BS35,-BS35))</f>
        <v>-</v>
      </c>
      <c r="BT199" s="52" t="str" cm="1">
        <f t="array" ref="BT199">IF(OR(BT35="",BT35="NO Q",BT35="-"),"-",INDEX(Shipping!$U$3:$V$88,_xlfn.XMATCH(BT$2,IF(Shipping!$D$3:$D$88="GC",Shipping!$A$3:$A$88),0),_xlfn.XMATCH($V$167,Shipping!$U$2:$V$2))/_xlfn.IFS($U$167=Shipping!$R121,Shipping!$R$95,$U$167=Shipping!$S$92,Shipping!$S124,$U$167=Shipping!$T$92,Shipping!$T124)+IF(BT35&lt;DATE(2020,1,1),BT35,-BT35))</f>
        <v>-</v>
      </c>
      <c r="BU199" s="52" t="str" cm="1">
        <f t="array" ref="BU199">IF(OR(BU35="",BU35="NO Q",BU35="-"),"-",INDEX(Shipping!$U$3:$V$88,_xlfn.XMATCH(BU$2,IF(Shipping!$D$3:$D$88="GC",Shipping!$A$3:$A$88),0),_xlfn.XMATCH($V$167,Shipping!$U$2:$V$2))/_xlfn.IFS($U$167=Shipping!$R121,Shipping!$R$95,$U$167=Shipping!$S$92,Shipping!$S124,$U$167=Shipping!$T$92,Shipping!$T124)+IF(BU35&lt;DATE(2020,1,1),BU35,-BU35))</f>
        <v>-</v>
      </c>
      <c r="BV199" s="52" t="str" cm="1">
        <f t="array" ref="BV199">IF(OR(BV35="",BV35="NO Q",BV35="-"),"-",INDEX(Shipping!$U$3:$V$88,_xlfn.XMATCH(BV$2,IF(Shipping!$D$3:$D$88="GC",Shipping!$A$3:$A$88),0),_xlfn.XMATCH($V$167,Shipping!$U$2:$V$2))/_xlfn.IFS($U$167=Shipping!$R121,Shipping!$R$95,$U$167=Shipping!$S$92,Shipping!$S124,$U$167=Shipping!$T$92,Shipping!$T124)+IF(BV35&lt;DATE(2020,1,1),BV35,-BV35))</f>
        <v>-</v>
      </c>
      <c r="BW199" s="52" t="str" cm="1">
        <f t="array" ref="BW199">IF(OR(BW35="",BW35="NO Q",BW35="-"),"-",INDEX(Shipping!$U$3:$V$88,_xlfn.XMATCH(BW$2,IF(Shipping!$D$3:$D$88="GC",Shipping!$A$3:$A$88),0),_xlfn.XMATCH($V$167,Shipping!$U$2:$V$2))/_xlfn.IFS($U$167=Shipping!$R121,Shipping!$R$95,$U$167=Shipping!$S$92,Shipping!$S124,$U$167=Shipping!$T$92,Shipping!$T124)+IF(BW35&lt;DATE(2020,1,1),BW35,-BW35))</f>
        <v>-</v>
      </c>
      <c r="BX199" s="52" t="str" cm="1">
        <f t="array" ref="BX199">IF(OR(BX35="",BX35="NO Q",BX35="-"),"-",INDEX(Shipping!$U$3:$V$88,_xlfn.XMATCH(BX$2,IF(Shipping!$D$3:$D$88="GC",Shipping!$A$3:$A$88),0),_xlfn.XMATCH($V$167,Shipping!$U$2:$V$2))/_xlfn.IFS($U$167=Shipping!$R121,Shipping!$R$95,$U$167=Shipping!$S$92,Shipping!$S124,$U$167=Shipping!$T$92,Shipping!$T124)+IF(BX35&lt;DATE(2020,1,1),BX35,-BX35))</f>
        <v>-</v>
      </c>
      <c r="BY199" s="52" t="str" cm="1">
        <f t="array" ref="BY199">IF(OR(BY35="",BY35="NO Q",BY35="-"),"-",INDEX(Shipping!$U$3:$V$88,_xlfn.XMATCH(BY$2,IF(Shipping!$D$3:$D$88="GC",Shipping!$A$3:$A$88),0),_xlfn.XMATCH($V$167,Shipping!$U$2:$V$2))/_xlfn.IFS($U$167=Shipping!$R121,Shipping!$R$95,$U$167=Shipping!$S$92,Shipping!$S124,$U$167=Shipping!$T$92,Shipping!$T124)+IF(BY35&lt;DATE(2020,1,1),BY35,-BY35))</f>
        <v>-</v>
      </c>
      <c r="BZ199" s="52" t="str" cm="1">
        <f t="array" ref="BZ199">IF(OR(BZ35="",BZ35="NO Q",BZ35="-"),"-",INDEX(Shipping!$U$3:$V$88,_xlfn.XMATCH(BZ$2,IF(Shipping!$D$3:$D$88="GC",Shipping!$A$3:$A$88),0),_xlfn.XMATCH($V$167,Shipping!$U$2:$V$2))/_xlfn.IFS($U$167=Shipping!$R121,Shipping!$R$95,$U$167=Shipping!$S$92,Shipping!$S124,$U$167=Shipping!$T$92,Shipping!$T124)+IF(BZ35&lt;DATE(2020,1,1),BZ35,-BZ35))</f>
        <v>-</v>
      </c>
      <c r="CA199" s="52" t="str" cm="1">
        <f t="array" ref="CA199">IF(OR(CA35="",CA35="NO Q",CA35="-"),"-",INDEX(Shipping!$U$3:$V$88,_xlfn.XMATCH(CA$2,IF(Shipping!$D$3:$D$88="GC",Shipping!$A$3:$A$88),0),_xlfn.XMATCH($V$167,Shipping!$U$2:$V$2))/_xlfn.IFS($U$167=Shipping!$R121,Shipping!$R$95,$U$167=Shipping!$S$92,Shipping!$S124,$U$167=Shipping!$T$92,Shipping!$T124)+IF(CA35&lt;DATE(2020,1,1),CA35,-CA35))</f>
        <v>-</v>
      </c>
      <c r="CB199" s="52" t="str" cm="1">
        <f t="array" ref="CB199">IF(OR(CB35="",CB35="NO Q",CB35="-"),"-",INDEX(Shipping!$U$3:$V$88,_xlfn.XMATCH(CB$2,IF(Shipping!$D$3:$D$88="GC",Shipping!$A$3:$A$88),0),_xlfn.XMATCH($V$167,Shipping!$U$2:$V$2))/_xlfn.IFS($U$167=Shipping!$R121,Shipping!$R$95,$U$167=Shipping!$S$92,Shipping!$S124,$U$167=Shipping!$T$92,Shipping!$T124)+IF(CB35&lt;DATE(2020,1,1),CB35,-CB35))</f>
        <v>-</v>
      </c>
      <c r="CC199" s="52" t="str" cm="1">
        <f t="array" ref="CC199">IF(OR(CC35="",CC35="NO Q",CC35="-"),"-",INDEX(Shipping!$U$3:$V$88,_xlfn.XMATCH(CC$2,IF(Shipping!$D$3:$D$88="GC",Shipping!$A$3:$A$88),0),_xlfn.XMATCH($V$167,Shipping!$U$2:$V$2))/_xlfn.IFS($U$167=Shipping!$R121,Shipping!$R$95,$U$167=Shipping!$S$92,Shipping!$S124,$U$167=Shipping!$T$92,Shipping!$T124)+IF(CC35&lt;DATE(2020,1,1),CC35,-CC35))</f>
        <v>-</v>
      </c>
      <c r="CD199" s="52" t="str" cm="1">
        <f t="array" ref="CD199">IF(OR(CD35="",CD35="NO Q",CD35="-"),"-",INDEX(Shipping!$U$3:$V$88,_xlfn.XMATCH(CD$2,IF(Shipping!$D$3:$D$88="GC",Shipping!$A$3:$A$88),0),_xlfn.XMATCH($V$167,Shipping!$U$2:$V$2))/_xlfn.IFS($U$167=Shipping!$R121,Shipping!$R$95,$U$167=Shipping!$S$92,Shipping!$S124,$U$167=Shipping!$T$92,Shipping!$T124)+IF(CD35&lt;DATE(2020,1,1),CD35,-CD35))</f>
        <v>-</v>
      </c>
      <c r="CE199" s="52" t="str" cm="1">
        <f t="array" ref="CE199">IF(OR(CE35="",CE35="NO Q",CE35="-"),"-",INDEX(Shipping!$U$3:$V$88,_xlfn.XMATCH(CE$2,IF(Shipping!$D$3:$D$88="GC",Shipping!$A$3:$A$88),0),_xlfn.XMATCH($V$167,Shipping!$U$2:$V$2))/_xlfn.IFS($U$167=Shipping!$R121,Shipping!$R$95,$U$167=Shipping!$S$92,Shipping!$S124,$U$167=Shipping!$T$92,Shipping!$T124)+IF(CE35&lt;DATE(2020,1,1),CE35,-CE35))</f>
        <v>-</v>
      </c>
      <c r="CF199" s="52" t="e" cm="1">
        <f t="array" ref="CF199">IF(OR(CF35="",CF35="NO Q",CF35="-"),"-",INDEX(Shipping!$U$3:$V$88,_xlfn.XMATCH(CF$2,IF(Shipping!$D$3:$D$88="GC",Shipping!$A$3:$A$88),0),_xlfn.XMATCH($V$167,Shipping!$U$2:$V$2))/_xlfn.IFS($U$167=Shipping!$R121,Shipping!$R$95,$U$167=Shipping!$S$92,Shipping!$S124,$U$167=Shipping!$T$92,Shipping!$T124)+IF(CF35&lt;DATE(2020,1,1),CF35,-CF35))</f>
        <v>#N/A</v>
      </c>
      <c r="CG199" s="52" t="str" cm="1">
        <f t="array" ref="CG199">IF(OR(CG35="",CG35="NO Q",CG35="-"),"-",INDEX(Shipping!$U$3:$V$88,_xlfn.XMATCH(CG$2,IF(Shipping!$D$3:$D$88="GC",Shipping!$A$3:$A$88),0),_xlfn.XMATCH($V$167,Shipping!$U$2:$V$2))/_xlfn.IFS($U$167=Shipping!$R121,Shipping!$R$95,$U$167=Shipping!$S$92,Shipping!$S124,$U$167=Shipping!$T$92,Shipping!$T124)+IF(CG35&lt;DATE(2020,1,1),CG35,-CG35))</f>
        <v>-</v>
      </c>
      <c r="CH199" s="52" t="str" cm="1">
        <f t="array" ref="CH199">IF(OR(CH35="",CH35="NO Q",CH35="-"),"-",INDEX(Shipping!$U$3:$V$88,_xlfn.XMATCH(CH$2,IF(Shipping!$D$3:$D$88="GC",Shipping!$A$3:$A$88),0),_xlfn.XMATCH($V$167,Shipping!$U$2:$V$2))/_xlfn.IFS($U$167=Shipping!$R121,Shipping!$R$95,$U$167=Shipping!$S$92,Shipping!$S124,$U$167=Shipping!$T$92,Shipping!$T124)+IF(CH35&lt;DATE(2020,1,1),CH35,-CH35))</f>
        <v>-</v>
      </c>
      <c r="CI199" s="52" t="str" cm="1">
        <f t="array" ref="CI199">IF(OR(CI35="",CI35="NO Q",CI35="-"),"-",INDEX(Shipping!$U$3:$V$88,_xlfn.XMATCH(CI$2,IF(Shipping!$D$3:$D$88="GC",Shipping!$A$3:$A$88),0),_xlfn.XMATCH($V$167,Shipping!$U$2:$V$2))/_xlfn.IFS($U$167=Shipping!$R121,Shipping!$R$95,$U$167=Shipping!$S$92,Shipping!$S124,$U$167=Shipping!$T$92,Shipping!$T124)+IF(CI35&lt;DATE(2020,1,1),CI35,-CI35))</f>
        <v>-</v>
      </c>
      <c r="CJ199" s="52" t="str" cm="1">
        <f t="array" ref="CJ199">IF(OR(CJ35="",CJ35="NO Q",CJ35="-"),"-",INDEX(Shipping!$U$3:$V$88,_xlfn.XMATCH(CJ$2,IF(Shipping!$D$3:$D$88="GC",Shipping!$A$3:$A$88),0),_xlfn.XMATCH($V$167,Shipping!$U$2:$V$2))/_xlfn.IFS($U$167=Shipping!$R121,Shipping!$R$95,$U$167=Shipping!$S$92,Shipping!$S124,$U$167=Shipping!$T$92,Shipping!$T124)+IF(CJ35&lt;DATE(2020,1,1),CJ35,-CJ35))</f>
        <v>-</v>
      </c>
      <c r="CK199" s="52" t="str" cm="1">
        <f t="array" ref="CK199">IF(OR(CK35="",CK35="NO Q",CK35="-"),"-",INDEX(Shipping!$U$3:$V$88,_xlfn.XMATCH(CK$2,IF(Shipping!$D$3:$D$88="GC",Shipping!$A$3:$A$88),0),_xlfn.XMATCH($V$167,Shipping!$U$2:$V$2))/_xlfn.IFS($U$167=Shipping!$R121,Shipping!$R$95,$U$167=Shipping!$S$92,Shipping!$S124,$U$167=Shipping!$T$92,Shipping!$T124)+IF(CK35&lt;DATE(2020,1,1),CK35,-CK35))</f>
        <v>-</v>
      </c>
      <c r="CL199" s="52" t="str" cm="1">
        <f t="array" ref="CL199">IF(OR(CL35="",CL35="NO Q",CL35="-"),"-",INDEX(Shipping!$U$3:$V$88,_xlfn.XMATCH(CL$2,IF(Shipping!$D$3:$D$88="GC",Shipping!$A$3:$A$88),0),_xlfn.XMATCH($V$167,Shipping!$U$2:$V$2))/_xlfn.IFS($U$167=Shipping!$R121,Shipping!$R$95,$U$167=Shipping!$S$92,Shipping!$S124,$U$167=Shipping!$T$92,Shipping!$T124)+IF(CL35&lt;DATE(2020,1,1),CL35,-CL35))</f>
        <v>-</v>
      </c>
      <c r="CM199" s="52" t="str" cm="1">
        <f t="array" ref="CM199">IF(OR(CM35="",CM35="NO Q",CM35="-"),"-",INDEX(Shipping!$U$3:$V$88,_xlfn.XMATCH(CM$2,IF(Shipping!$D$3:$D$88="GC",Shipping!$A$3:$A$88),0),_xlfn.XMATCH($V$167,Shipping!$U$2:$V$2))/_xlfn.IFS($U$167=Shipping!$R121,Shipping!$R$95,$U$167=Shipping!$S$92,Shipping!$S124,$U$167=Shipping!$T$92,Shipping!$T124)+IF(CM35&lt;DATE(2020,1,1),CM35,-CM35))</f>
        <v>-</v>
      </c>
    </row>
    <row r="200" spans="2:91">
      <c r="B200" s="47" t="s">
        <v>306</v>
      </c>
      <c r="C200" s="1" t="str" cm="1">
        <f t="array" ref="C200">INDEX(W$2:CM$2,1,_xlfn.XMATCH(D200,$W200:$CM200))</f>
        <v>PAR 4</v>
      </c>
      <c r="D200" s="81">
        <f t="shared" si="139"/>
        <v>2.3685980000000004</v>
      </c>
      <c r="W200" s="52" t="str" cm="1">
        <f t="array" ref="W200">IF(OR(W36="",W36="NO Q",W36="-"),"-",INDEX(Shipping!$U$3:$V$88,_xlfn.XMATCH(W$2,IF(Shipping!$D$3:$D$88="GC",Shipping!$A$3:$A$88),0),_xlfn.XMATCH($V$167,Shipping!$U$2:$V$2))/_xlfn.IFS($U$167=Shipping!$R122,Shipping!$R$95,$U$167=Shipping!$S$92,Shipping!$S125,$U$167=Shipping!$T$92,Shipping!$T125)+IF(W36&lt;DATE(2020,1,1),W36,-W36))</f>
        <v>-</v>
      </c>
      <c r="X200" s="52" t="str" cm="1">
        <f t="array" ref="X200">IF(OR(X36="",X36="NO Q",X36="-"),"-",INDEX(Shipping!$U$3:$V$88,_xlfn.XMATCH(X$2,IF(Shipping!$D$3:$D$88="GC",Shipping!$A$3:$A$88),0),_xlfn.XMATCH($V$167,Shipping!$U$2:$V$2))/_xlfn.IFS($U$167=Shipping!$R122,Shipping!$R$95,$U$167=Shipping!$S$92,Shipping!$S125,$U$167=Shipping!$T$92,Shipping!$T125)+IF(X36&lt;DATE(2020,1,1),X36,-X36))</f>
        <v>-</v>
      </c>
      <c r="Y200" s="52" t="str" cm="1">
        <f t="array" ref="Y200">IF(OR(Y36="",Y36="NO Q",Y36="-"),"-",INDEX(Shipping!$U$3:$V$88,_xlfn.XMATCH(Y$2,IF(Shipping!$D$3:$D$88="GC",Shipping!$A$3:$A$88),0),_xlfn.XMATCH($V$167,Shipping!$U$2:$V$2))/_xlfn.IFS($U$167=Shipping!$R122,Shipping!$R$95,$U$167=Shipping!$S$92,Shipping!$S125,$U$167=Shipping!$T$92,Shipping!$T125)+IF(Y36&lt;DATE(2020,1,1),Y36,-Y36))</f>
        <v>-</v>
      </c>
      <c r="Z200" s="52" t="str" cm="1">
        <f t="array" ref="Z200">IF(OR(Z36="",Z36="NO Q",Z36="-"),"-",INDEX(Shipping!$U$3:$V$88,_xlfn.XMATCH(Z$2,IF(Shipping!$D$3:$D$88="GC",Shipping!$A$3:$A$88),0),_xlfn.XMATCH($V$167,Shipping!$U$2:$V$2))/_xlfn.IFS($U$167=Shipping!$R122,Shipping!$R$95,$U$167=Shipping!$S$92,Shipping!$S125,$U$167=Shipping!$T$92,Shipping!$T125)+IF(Z36&lt;DATE(2020,1,1),Z36,-Z36))</f>
        <v>-</v>
      </c>
      <c r="AA200" s="52" t="str" cm="1">
        <f t="array" ref="AA200">IF(OR(AA36="",AA36="NO Q",AA36="-"),"-",INDEX(Shipping!$U$3:$V$88,_xlfn.XMATCH(AA$2,IF(Shipping!$D$3:$D$88="GC",Shipping!$A$3:$A$88),0),_xlfn.XMATCH($V$167,Shipping!$U$2:$V$2))/_xlfn.IFS($U$167=Shipping!$R122,Shipping!$R$95,$U$167=Shipping!$S$92,Shipping!$S125,$U$167=Shipping!$T$92,Shipping!$T125)+IF(AA36&lt;DATE(2020,1,1),AA36,-AA36))</f>
        <v>-</v>
      </c>
      <c r="AB200" s="52" t="str" cm="1">
        <f t="array" ref="AB200">IF(OR(AB36="",AB36="NO Q",AB36="-"),"-",INDEX(Shipping!$U$3:$V$88,_xlfn.XMATCH(AB$2,IF(Shipping!$D$3:$D$88="GC",Shipping!$A$3:$A$88),0),_xlfn.XMATCH($V$167,Shipping!$U$2:$V$2))/_xlfn.IFS($U$167=Shipping!$R122,Shipping!$R$95,$U$167=Shipping!$S$92,Shipping!$S125,$U$167=Shipping!$T$92,Shipping!$T125)+IF(AB36&lt;DATE(2020,1,1),AB36,-AB36))</f>
        <v>-</v>
      </c>
      <c r="AC200" s="52" t="str" cm="1">
        <f t="array" ref="AC200">IF(OR(AC36="",AC36="NO Q",AC36="-"),"-",INDEX(Shipping!$U$3:$V$88,_xlfn.XMATCH(AC$2,IF(Shipping!$D$3:$D$88="GC",Shipping!$A$3:$A$88),0),_xlfn.XMATCH($V$167,Shipping!$U$2:$V$2))/_xlfn.IFS($U$167=Shipping!$R122,Shipping!$R$95,$U$167=Shipping!$S$92,Shipping!$S125,$U$167=Shipping!$T$92,Shipping!$T125)+IF(AC36&lt;DATE(2020,1,1),AC36,-AC36))</f>
        <v>-</v>
      </c>
      <c r="AD200" s="52" t="str" cm="1">
        <f t="array" ref="AD200">IF(OR(AD36="",AD36="NO Q",AD36="-"),"-",INDEX(Shipping!$U$3:$V$88,_xlfn.XMATCH(AD$2,IF(Shipping!$D$3:$D$88="GC",Shipping!$A$3:$A$88),0),_xlfn.XMATCH($V$167,Shipping!$U$2:$V$2))/_xlfn.IFS($U$167=Shipping!$R122,Shipping!$R$95,$U$167=Shipping!$S$92,Shipping!$S125,$U$167=Shipping!$T$92,Shipping!$T125)+IF(AD36&lt;DATE(2020,1,1),AD36,-AD36))</f>
        <v>-</v>
      </c>
      <c r="AE200" s="52" t="str" cm="1">
        <f t="array" ref="AE200">IF(OR(AE36="",AE36="NO Q",AE36="-"),"-",INDEX(Shipping!$U$3:$V$88,_xlfn.XMATCH(AE$2,IF(Shipping!$D$3:$D$88="GC",Shipping!$A$3:$A$88),0),_xlfn.XMATCH($V$167,Shipping!$U$2:$V$2))/_xlfn.IFS($U$167=Shipping!$R122,Shipping!$R$95,$U$167=Shipping!$S$92,Shipping!$S125,$U$167=Shipping!$T$92,Shipping!$T125)+IF(AE36&lt;DATE(2020,1,1),AE36,-AE36))</f>
        <v>-</v>
      </c>
      <c r="AF200" s="52" cm="1">
        <f t="array" ref="AF200">IF(OR(AF36="",AF36="NO Q",AF36="-"),"-",INDEX(Shipping!$U$3:$V$88,_xlfn.XMATCH(AF$2,IF(Shipping!$D$3:$D$88="GC",Shipping!$A$3:$A$88),0),_xlfn.XMATCH($V$167,Shipping!$U$2:$V$2))/_xlfn.IFS($U$167=Shipping!$R122,Shipping!$R$95,$U$167=Shipping!$S$92,Shipping!$S125,$U$167=Shipping!$T$92,Shipping!$T125)+IF(AF36&lt;DATE(2020,1,1),AF36,-AF36))</f>
        <v>-44032.962053571428</v>
      </c>
      <c r="AG200" s="52" cm="1">
        <f t="array" ref="AG200">IF(OR(AG36="",AG36="NO Q",AG36="-"),"-",INDEX(Shipping!$U$3:$V$88,_xlfn.XMATCH(AG$2,IF(Shipping!$D$3:$D$88="GC",Shipping!$A$3:$A$88),0),_xlfn.XMATCH($V$167,Shipping!$U$2:$V$2))/_xlfn.IFS($U$167=Shipping!$R122,Shipping!$R$95,$U$167=Shipping!$S$92,Shipping!$S125,$U$167=Shipping!$T$92,Shipping!$T125)+IF(AG36&lt;DATE(2020,1,1),AG36,-AG36))</f>
        <v>-44032.962053571428</v>
      </c>
      <c r="AH200" s="52" t="str" cm="1">
        <f t="array" ref="AH200">IF(OR(AH36="",AH36="NO Q",AH36="-"),"-",INDEX(Shipping!$U$3:$V$88,_xlfn.XMATCH(AH$2,IF(Shipping!$D$3:$D$88="GC",Shipping!$A$3:$A$88),0),_xlfn.XMATCH($V$167,Shipping!$U$2:$V$2))/_xlfn.IFS($U$167=Shipping!$R122,Shipping!$R$95,$U$167=Shipping!$S$92,Shipping!$S125,$U$167=Shipping!$T$92,Shipping!$T125)+IF(AH36&lt;DATE(2020,1,1),AH36,-AH36))</f>
        <v>-</v>
      </c>
      <c r="AI200" s="52" t="str" cm="1">
        <f t="array" ref="AI200">IF(OR(AI36="",AI36="NO Q",AI36="-"),"-",INDEX(Shipping!$U$3:$V$88,_xlfn.XMATCH(AI$2,IF(Shipping!$D$3:$D$88="GC",Shipping!$A$3:$A$88),0),_xlfn.XMATCH($V$167,Shipping!$U$2:$V$2))/_xlfn.IFS($U$167=Shipping!$R122,Shipping!$R$95,$U$167=Shipping!$S$92,Shipping!$S125,$U$167=Shipping!$T$92,Shipping!$T125)+IF(AI36&lt;DATE(2020,1,1),AI36,-AI36))</f>
        <v>-</v>
      </c>
      <c r="AJ200" s="52" t="str" cm="1">
        <f t="array" ref="AJ200">IF(OR(AJ36="",AJ36="NO Q",AJ36="-"),"-",INDEX(Shipping!$U$3:$V$88,_xlfn.XMATCH(AJ$2,IF(Shipping!$D$3:$D$88="GC",Shipping!$A$3:$A$88),0),_xlfn.XMATCH($V$167,Shipping!$U$2:$V$2))/_xlfn.IFS($U$167=Shipping!$R122,Shipping!$R$95,$U$167=Shipping!$S$92,Shipping!$S125,$U$167=Shipping!$T$92,Shipping!$T125)+IF(AJ36&lt;DATE(2020,1,1),AJ36,-AJ36))</f>
        <v>-</v>
      </c>
      <c r="AK200" s="52" t="str" cm="1">
        <f t="array" ref="AK200">IF(OR(AK36="",AK36="NO Q",AK36="-"),"-",INDEX(Shipping!$U$3:$V$88,_xlfn.XMATCH(AK$2,IF(Shipping!$D$3:$D$88="GC",Shipping!$A$3:$A$88),0),_xlfn.XMATCH($V$167,Shipping!$U$2:$V$2))/_xlfn.IFS($U$167=Shipping!$R122,Shipping!$R$95,$U$167=Shipping!$S$92,Shipping!$S125,$U$167=Shipping!$T$92,Shipping!$T125)+IF(AK36&lt;DATE(2020,1,1),AK36,-AK36))</f>
        <v>-</v>
      </c>
      <c r="AL200" s="52" t="str" cm="1">
        <f t="array" ref="AL200">IF(OR(AL36="",AL36="NO Q",AL36="-"),"-",INDEX(Shipping!$U$3:$V$88,_xlfn.XMATCH(AL$2,IF(Shipping!$D$3:$D$88="GC",Shipping!$A$3:$A$88),0),_xlfn.XMATCH($V$167,Shipping!$U$2:$V$2))/_xlfn.IFS($U$167=Shipping!$R122,Shipping!$R$95,$U$167=Shipping!$S$92,Shipping!$S125,$U$167=Shipping!$T$92,Shipping!$T125)+IF(AL36&lt;DATE(2020,1,1),AL36,-AL36))</f>
        <v>-</v>
      </c>
      <c r="AM200" s="52" cm="1">
        <f t="array" ref="AM200">IF(OR(AM36="",AM36="NO Q",AM36="-"),"-",INDEX(Shipping!$U$3:$V$88,_xlfn.XMATCH(AM$2,IF(Shipping!$D$3:$D$88="GC",Shipping!$A$3:$A$88),0),_xlfn.XMATCH($V$167,Shipping!$U$2:$V$2))/_xlfn.IFS($U$167=Shipping!$R122,Shipping!$R$95,$U$167=Shipping!$S$92,Shipping!$S125,$U$167=Shipping!$T$92,Shipping!$T125)+IF(AM36&lt;DATE(2020,1,1),AM36,-AM36))</f>
        <v>-44032.948660714283</v>
      </c>
      <c r="AN200" s="52" t="str" cm="1">
        <f t="array" ref="AN200">IF(OR(AN36="",AN36="NO Q",AN36="-"),"-",INDEX(Shipping!$U$3:$V$88,_xlfn.XMATCH(AN$2,IF(Shipping!$D$3:$D$88="GC",Shipping!$A$3:$A$88),0),_xlfn.XMATCH($V$167,Shipping!$U$2:$V$2))/_xlfn.IFS($U$167=Shipping!$R122,Shipping!$R$95,$U$167=Shipping!$S$92,Shipping!$S125,$U$167=Shipping!$T$92,Shipping!$T125)+IF(AN36&lt;DATE(2020,1,1),AN36,-AN36))</f>
        <v>-</v>
      </c>
      <c r="AO200" s="52" t="str" cm="1">
        <f t="array" ref="AO200">IF(OR(AO36="",AO36="NO Q",AO36="-"),"-",INDEX(Shipping!$U$3:$V$88,_xlfn.XMATCH(AO$2,IF(Shipping!$D$3:$D$88="GC",Shipping!$A$3:$A$88),0),_xlfn.XMATCH($V$167,Shipping!$U$2:$V$2))/_xlfn.IFS($U$167=Shipping!$R122,Shipping!$R$95,$U$167=Shipping!$S$92,Shipping!$S125,$U$167=Shipping!$T$92,Shipping!$T125)+IF(AO36&lt;DATE(2020,1,1),AO36,-AO36))</f>
        <v>-</v>
      </c>
      <c r="AP200" s="52" cm="1">
        <f t="array" ref="AP200">IF(OR(AP36="",AP36="NO Q",AP36="-"),"-",INDEX(Shipping!$U$3:$V$88,_xlfn.XMATCH(AP$2,IF(Shipping!$D$3:$D$88="GC",Shipping!$A$3:$A$88),0),_xlfn.XMATCH($V$167,Shipping!$U$2:$V$2))/_xlfn.IFS($U$167=Shipping!$R122,Shipping!$R$95,$U$167=Shipping!$S$92,Shipping!$S125,$U$167=Shipping!$T$92,Shipping!$T125)+IF(AP36&lt;DATE(2020,1,1),AP36,-AP36))</f>
        <v>-44032.962053571428</v>
      </c>
      <c r="AQ200" s="52" t="str" cm="1">
        <f t="array" ref="AQ200">IF(OR(AQ36="",AQ36="NO Q",AQ36="-"),"-",INDEX(Shipping!$U$3:$V$88,_xlfn.XMATCH(AQ$2,IF(Shipping!$D$3:$D$88="GC",Shipping!$A$3:$A$88),0),_xlfn.XMATCH($V$167,Shipping!$U$2:$V$2))/_xlfn.IFS($U$167=Shipping!$R122,Shipping!$R$95,$U$167=Shipping!$S$92,Shipping!$S125,$U$167=Shipping!$T$92,Shipping!$T125)+IF(AQ36&lt;DATE(2020,1,1),AQ36,-AQ36))</f>
        <v>-</v>
      </c>
      <c r="AR200" s="52" t="str" cm="1">
        <f t="array" ref="AR200">IF(OR(AR36="",AR36="NO Q",AR36="-"),"-",INDEX(Shipping!$U$3:$V$88,_xlfn.XMATCH(AR$2,IF(Shipping!$D$3:$D$88="GC",Shipping!$A$3:$A$88),0),_xlfn.XMATCH($V$167,Shipping!$U$2:$V$2))/_xlfn.IFS($U$167=Shipping!$R122,Shipping!$R$95,$U$167=Shipping!$S$92,Shipping!$S125,$U$167=Shipping!$T$92,Shipping!$T125)+IF(AR36&lt;DATE(2020,1,1),AR36,-AR36))</f>
        <v>-</v>
      </c>
      <c r="AS200" s="52" t="str" cm="1">
        <f t="array" ref="AS200">IF(OR(AS36="",AS36="NO Q",AS36="-"),"-",INDEX(Shipping!$U$3:$V$88,_xlfn.XMATCH(AS$2,IF(Shipping!$D$3:$D$88="GC",Shipping!$A$3:$A$88),0),_xlfn.XMATCH($V$167,Shipping!$U$2:$V$2))/_xlfn.IFS($U$167=Shipping!$R122,Shipping!$R$95,$U$167=Shipping!$S$92,Shipping!$S125,$U$167=Shipping!$T$92,Shipping!$T125)+IF(AS36&lt;DATE(2020,1,1),AS36,-AS36))</f>
        <v>-</v>
      </c>
      <c r="AT200" s="52" t="str" cm="1">
        <f t="array" ref="AT200">IF(OR(AT36="",AT36="NO Q",AT36="-"),"-",INDEX(Shipping!$U$3:$V$88,_xlfn.XMATCH(AT$2,IF(Shipping!$D$3:$D$88="GC",Shipping!$A$3:$A$88),0),_xlfn.XMATCH($V$167,Shipping!$U$2:$V$2))/_xlfn.IFS($U$167=Shipping!$R122,Shipping!$R$95,$U$167=Shipping!$S$92,Shipping!$S125,$U$167=Shipping!$T$92,Shipping!$T125)+IF(AT36&lt;DATE(2020,1,1),AT36,-AT36))</f>
        <v>-</v>
      </c>
      <c r="AU200" s="52" t="str" cm="1">
        <f t="array" ref="AU200">IF(OR(AU36="",AU36="NO Q",AU36="-"),"-",INDEX(Shipping!$U$3:$V$88,_xlfn.XMATCH(AU$2,IF(Shipping!$D$3:$D$88="GC",Shipping!$A$3:$A$88),0),_xlfn.XMATCH($V$167,Shipping!$U$2:$V$2))/_xlfn.IFS($U$167=Shipping!$R122,Shipping!$R$95,$U$167=Shipping!$S$92,Shipping!$S125,$U$167=Shipping!$T$92,Shipping!$T125)+IF(AU36&lt;DATE(2020,1,1),AU36,-AU36))</f>
        <v>-</v>
      </c>
      <c r="AV200" s="52" t="str" cm="1">
        <f t="array" ref="AV200">IF(OR(AV36="",AV36="NO Q",AV36="-"),"-",INDEX(Shipping!$U$3:$V$88,_xlfn.XMATCH(AV$2,IF(Shipping!$D$3:$D$88="GC",Shipping!$A$3:$A$88),0),_xlfn.XMATCH($V$167,Shipping!$U$2:$V$2))/_xlfn.IFS($U$167=Shipping!$R122,Shipping!$R$95,$U$167=Shipping!$S$92,Shipping!$S125,$U$167=Shipping!$T$92,Shipping!$T125)+IF(AV36&lt;DATE(2020,1,1),AV36,-AV36))</f>
        <v>-</v>
      </c>
      <c r="AW200" s="52" t="str" cm="1">
        <f t="array" ref="AW200">IF(OR(AW36="",AW36="NO Q",AW36="-"),"-",INDEX(Shipping!$U$3:$V$88,_xlfn.XMATCH(AW$2,IF(Shipping!$D$3:$D$88="GC",Shipping!$A$3:$A$88),0),_xlfn.XMATCH($V$167,Shipping!$U$2:$V$2))/_xlfn.IFS($U$167=Shipping!$R122,Shipping!$R$95,$U$167=Shipping!$S$92,Shipping!$S125,$U$167=Shipping!$T$92,Shipping!$T125)+IF(AW36&lt;DATE(2020,1,1),AW36,-AW36))</f>
        <v>-</v>
      </c>
      <c r="AX200" s="52" t="str" cm="1">
        <f t="array" ref="AX200">IF(OR(AX36="",AX36="NO Q",AX36="-"),"-",INDEX(Shipping!$U$3:$V$88,_xlfn.XMATCH(AX$2,IF(Shipping!$D$3:$D$88="GC",Shipping!$A$3:$A$88),0),_xlfn.XMATCH($V$167,Shipping!$U$2:$V$2))/_xlfn.IFS($U$167=Shipping!$R122,Shipping!$R$95,$U$167=Shipping!$S$92,Shipping!$S125,$U$167=Shipping!$T$92,Shipping!$T125)+IF(AX36&lt;DATE(2020,1,1),AX36,-AX36))</f>
        <v>-</v>
      </c>
      <c r="AY200" s="52" t="str" cm="1">
        <f t="array" ref="AY200">IF(OR(AY36="",AY36="NO Q",AY36="-"),"-",INDEX(Shipping!$U$3:$V$88,_xlfn.XMATCH(AY$2,IF(Shipping!$D$3:$D$88="GC",Shipping!$A$3:$A$88),0),_xlfn.XMATCH($V$167,Shipping!$U$2:$V$2))/_xlfn.IFS($U$167=Shipping!$R122,Shipping!$R$95,$U$167=Shipping!$S$92,Shipping!$S125,$U$167=Shipping!$T$92,Shipping!$T125)+IF(AY36&lt;DATE(2020,1,1),AY36,-AY36))</f>
        <v>-</v>
      </c>
      <c r="AZ200" s="52" t="str" cm="1">
        <f t="array" ref="AZ200">IF(OR(AZ36="",AZ36="NO Q",AZ36="-"),"-",INDEX(Shipping!$U$3:$V$88,_xlfn.XMATCH(AZ$2,IF(Shipping!$D$3:$D$88="GC",Shipping!$A$3:$A$88),0),_xlfn.XMATCH($V$167,Shipping!$U$2:$V$2))/_xlfn.IFS($U$167=Shipping!$R122,Shipping!$R$95,$U$167=Shipping!$S$92,Shipping!$S125,$U$167=Shipping!$T$92,Shipping!$T125)+IF(AZ36&lt;DATE(2020,1,1),AZ36,-AZ36))</f>
        <v>-</v>
      </c>
      <c r="BA200" s="52" t="str" cm="1">
        <f t="array" ref="BA200">IF(OR(BA36="",BA36="NO Q",BA36="-"),"-",INDEX(Shipping!$U$3:$V$88,_xlfn.XMATCH(BA$2,IF(Shipping!$D$3:$D$88="GC",Shipping!$A$3:$A$88),0),_xlfn.XMATCH($V$167,Shipping!$U$2:$V$2))/_xlfn.IFS($U$167=Shipping!$R122,Shipping!$R$95,$U$167=Shipping!$S$92,Shipping!$S125,$U$167=Shipping!$T$92,Shipping!$T125)+IF(BA36&lt;DATE(2020,1,1),BA36,-BA36))</f>
        <v>-</v>
      </c>
      <c r="BB200" s="52" t="str" cm="1">
        <f t="array" ref="BB200">IF(OR(BB36="",BB36="NO Q",BB36="-"),"-",INDEX(Shipping!$U$3:$V$88,_xlfn.XMATCH(BB$2,IF(Shipping!$D$3:$D$88="GC",Shipping!$A$3:$A$88),0),_xlfn.XMATCH($V$167,Shipping!$U$2:$V$2))/_xlfn.IFS($U$167=Shipping!$R122,Shipping!$R$95,$U$167=Shipping!$S$92,Shipping!$S125,$U$167=Shipping!$T$92,Shipping!$T125)+IF(BB36&lt;DATE(2020,1,1),BB36,-BB36))</f>
        <v>-</v>
      </c>
      <c r="BC200" s="52" t="str" cm="1">
        <f t="array" ref="BC200">IF(OR(BC36="",BC36="NO Q",BC36="-"),"-",INDEX(Shipping!$U$3:$V$88,_xlfn.XMATCH(BC$2,IF(Shipping!$D$3:$D$88="GC",Shipping!$A$3:$A$88),0),_xlfn.XMATCH($V$167,Shipping!$U$2:$V$2))/_xlfn.IFS($U$167=Shipping!$R122,Shipping!$R$95,$U$167=Shipping!$S$92,Shipping!$S125,$U$167=Shipping!$T$92,Shipping!$T125)+IF(BC36&lt;DATE(2020,1,1),BC36,-BC36))</f>
        <v>-</v>
      </c>
      <c r="BD200" s="52" t="str" cm="1">
        <f t="array" ref="BD200">IF(OR(BD36="",BD36="NO Q",BD36="-"),"-",INDEX(Shipping!$U$3:$V$88,_xlfn.XMATCH(BD$2,IF(Shipping!$D$3:$D$88="GC",Shipping!$A$3:$A$88),0),_xlfn.XMATCH($V$167,Shipping!$U$2:$V$2))/_xlfn.IFS($U$167=Shipping!$R122,Shipping!$R$95,$U$167=Shipping!$S$92,Shipping!$S125,$U$167=Shipping!$T$92,Shipping!$T125)+IF(BD36&lt;DATE(2020,1,1),BD36,-BD36))</f>
        <v>-</v>
      </c>
      <c r="BE200" s="52" t="str" cm="1">
        <f t="array" ref="BE200">IF(OR(BE36="",BE36="NO Q",BE36="-"),"-",INDEX(Shipping!$U$3:$V$88,_xlfn.XMATCH(BE$2,IF(Shipping!$D$3:$D$88="GC",Shipping!$A$3:$A$88),0),_xlfn.XMATCH($V$167,Shipping!$U$2:$V$2))/_xlfn.IFS($U$167=Shipping!$R122,Shipping!$R$95,$U$167=Shipping!$S$92,Shipping!$S125,$U$167=Shipping!$T$92,Shipping!$T125)+IF(BE36&lt;DATE(2020,1,1),BE36,-BE36))</f>
        <v>-</v>
      </c>
      <c r="BF200" s="52" t="str" cm="1">
        <f t="array" ref="BF200">IF(OR(BF36="",BF36="NO Q",BF36="-"),"-",INDEX(Shipping!$U$3:$V$88,_xlfn.XMATCH(BF$2,IF(Shipping!$D$3:$D$88="GC",Shipping!$A$3:$A$88),0),_xlfn.XMATCH($V$167,Shipping!$U$2:$V$2))/_xlfn.IFS($U$167=Shipping!$R122,Shipping!$R$95,$U$167=Shipping!$S$92,Shipping!$S125,$U$167=Shipping!$T$92,Shipping!$T125)+IF(BF36&lt;DATE(2020,1,1),BF36,-BF36))</f>
        <v>-</v>
      </c>
      <c r="BG200" s="52" t="str" cm="1">
        <f t="array" ref="BG200">IF(OR(BG36="",BG36="NO Q",BG36="-"),"-",INDEX(Shipping!$U$3:$V$88,_xlfn.XMATCH(BG$2,IF(Shipping!$D$3:$D$88="GC",Shipping!$A$3:$A$88),0),_xlfn.XMATCH($V$167,Shipping!$U$2:$V$2))/_xlfn.IFS($U$167=Shipping!$R122,Shipping!$R$95,$U$167=Shipping!$S$92,Shipping!$S125,$U$167=Shipping!$T$92,Shipping!$T125)+IF(BG36&lt;DATE(2020,1,1),BG36,-BG36))</f>
        <v>-</v>
      </c>
      <c r="BH200" s="52" t="str" cm="1">
        <f t="array" ref="BH200">IF(OR(BH36="",BH36="NO Q",BH36="-"),"-",INDEX(Shipping!$U$3:$V$88,_xlfn.XMATCH(BH$2,IF(Shipping!$D$3:$D$88="GC",Shipping!$A$3:$A$88),0),_xlfn.XMATCH($V$167,Shipping!$U$2:$V$2))/_xlfn.IFS($U$167=Shipping!$R122,Shipping!$R$95,$U$167=Shipping!$S$92,Shipping!$S125,$U$167=Shipping!$T$92,Shipping!$T125)+IF(BH36&lt;DATE(2020,1,1),BH36,-BH36))</f>
        <v>-</v>
      </c>
      <c r="BI200" s="52" t="str" cm="1">
        <f t="array" ref="BI200">IF(OR(BI36="",BI36="NO Q",BI36="-"),"-",INDEX(Shipping!$U$3:$V$88,_xlfn.XMATCH(BI$2,IF(Shipping!$D$3:$D$88="GC",Shipping!$A$3:$A$88),0),_xlfn.XMATCH($V$167,Shipping!$U$2:$V$2))/_xlfn.IFS($U$167=Shipping!$R122,Shipping!$R$95,$U$167=Shipping!$S$92,Shipping!$S125,$U$167=Shipping!$T$92,Shipping!$T125)+IF(BI36&lt;DATE(2020,1,1),BI36,-BI36))</f>
        <v>-</v>
      </c>
      <c r="BJ200" s="52" t="str" cm="1">
        <f t="array" ref="BJ200">IF(OR(BJ36="",BJ36="NO Q",BJ36="-"),"-",INDEX(Shipping!$U$3:$V$88,_xlfn.XMATCH(BJ$2,IF(Shipping!$D$3:$D$88="GC",Shipping!$A$3:$A$88),0),_xlfn.XMATCH($V$167,Shipping!$U$2:$V$2))/_xlfn.IFS($U$167=Shipping!$R122,Shipping!$R$95,$U$167=Shipping!$S$92,Shipping!$S125,$U$167=Shipping!$T$92,Shipping!$T125)+IF(BJ36&lt;DATE(2020,1,1),BJ36,-BJ36))</f>
        <v>-</v>
      </c>
      <c r="BK200" s="52" cm="1">
        <f t="array" ref="BK200">IF(OR(BK36="",BK36="NO Q",BK36="-"),"-",INDEX(Shipping!$U$3:$V$88,_xlfn.XMATCH(BK$2,IF(Shipping!$D$3:$D$88="GC",Shipping!$A$3:$A$88),0),_xlfn.XMATCH($V$167,Shipping!$U$2:$V$2))/_xlfn.IFS($U$167=Shipping!$R122,Shipping!$R$95,$U$167=Shipping!$S$92,Shipping!$S125,$U$167=Shipping!$T$92,Shipping!$T125)+IF(BK36&lt;DATE(2020,1,1),BK36,-BK36))</f>
        <v>2.3685980000000004</v>
      </c>
      <c r="BL200" s="52" t="str" cm="1">
        <f t="array" ref="BL200">IF(OR(BL36="",BL36="NO Q",BL36="-"),"-",INDEX(Shipping!$U$3:$V$88,_xlfn.XMATCH(BL$2,IF(Shipping!$D$3:$D$88="GC",Shipping!$A$3:$A$88),0),_xlfn.XMATCH($V$167,Shipping!$U$2:$V$2))/_xlfn.IFS($U$167=Shipping!$R122,Shipping!$R$95,$U$167=Shipping!$S$92,Shipping!$S125,$U$167=Shipping!$T$92,Shipping!$T125)+IF(BL36&lt;DATE(2020,1,1),BL36,-BL36))</f>
        <v>-</v>
      </c>
      <c r="BM200" s="52" t="str" cm="1">
        <f t="array" ref="BM200">IF(OR(BM36="",BM36="NO Q",BM36="-"),"-",INDEX(Shipping!$U$3:$V$88,_xlfn.XMATCH(BM$2,IF(Shipping!$D$3:$D$88="GC",Shipping!$A$3:$A$88),0),_xlfn.XMATCH($V$167,Shipping!$U$2:$V$2))/_xlfn.IFS($U$167=Shipping!$R122,Shipping!$R$95,$U$167=Shipping!$S$92,Shipping!$S125,$U$167=Shipping!$T$92,Shipping!$T125)+IF(BM36&lt;DATE(2020,1,1),BM36,-BM36))</f>
        <v>-</v>
      </c>
      <c r="BN200" s="52" t="str" cm="1">
        <f t="array" ref="BN200">IF(OR(BN36="",BN36="NO Q",BN36="-"),"-",INDEX(Shipping!$U$3:$V$88,_xlfn.XMATCH(BN$2,IF(Shipping!$D$3:$D$88="GC",Shipping!$A$3:$A$88),0),_xlfn.XMATCH($V$167,Shipping!$U$2:$V$2))/_xlfn.IFS($U$167=Shipping!$R122,Shipping!$R$95,$U$167=Shipping!$S$92,Shipping!$S125,$U$167=Shipping!$T$92,Shipping!$T125)+IF(BN36&lt;DATE(2020,1,1),BN36,-BN36))</f>
        <v>-</v>
      </c>
      <c r="BO200" s="52" cm="1">
        <f t="array" ref="BO200">IF(OR(BO36="",BO36="NO Q",BO36="-"),"-",INDEX(Shipping!$U$3:$V$88,_xlfn.XMATCH(BO$2,IF(Shipping!$D$3:$D$88="GC",Shipping!$A$3:$A$88),0),_xlfn.XMATCH($V$167,Shipping!$U$2:$V$2))/_xlfn.IFS($U$167=Shipping!$R122,Shipping!$R$95,$U$167=Shipping!$S$92,Shipping!$S125,$U$167=Shipping!$T$92,Shipping!$T125)+IF(BO36&lt;DATE(2020,1,1),BO36,-BO36))</f>
        <v>2.8619999999999997</v>
      </c>
      <c r="BP200" s="52" t="str" cm="1">
        <f t="array" ref="BP200">IF(OR(BP36="",BP36="NO Q",BP36="-"),"-",INDEX(Shipping!$U$3:$V$88,_xlfn.XMATCH(BP$2,IF(Shipping!$D$3:$D$88="GC",Shipping!$A$3:$A$88),0),_xlfn.XMATCH($V$167,Shipping!$U$2:$V$2))/_xlfn.IFS($U$167=Shipping!$R122,Shipping!$R$95,$U$167=Shipping!$S$92,Shipping!$S125,$U$167=Shipping!$T$92,Shipping!$T125)+IF(BP36&lt;DATE(2020,1,1),BP36,-BP36))</f>
        <v>-</v>
      </c>
      <c r="BQ200" s="52" t="str" cm="1">
        <f t="array" ref="BQ200">IF(OR(BQ36="",BQ36="NO Q",BQ36="-"),"-",INDEX(Shipping!$U$3:$V$88,_xlfn.XMATCH(BQ$2,IF(Shipping!$D$3:$D$88="GC",Shipping!$A$3:$A$88),0),_xlfn.XMATCH($V$167,Shipping!$U$2:$V$2))/_xlfn.IFS($U$167=Shipping!$R122,Shipping!$R$95,$U$167=Shipping!$S$92,Shipping!$S125,$U$167=Shipping!$T$92,Shipping!$T125)+IF(BQ36&lt;DATE(2020,1,1),BQ36,-BQ36))</f>
        <v>-</v>
      </c>
      <c r="BR200" s="52" t="str" cm="1">
        <f t="array" ref="BR200">IF(OR(BR36="",BR36="NO Q",BR36="-"),"-",INDEX(Shipping!$U$3:$V$88,_xlfn.XMATCH(BR$2,IF(Shipping!$D$3:$D$88="GC",Shipping!$A$3:$A$88),0),_xlfn.XMATCH($V$167,Shipping!$U$2:$V$2))/_xlfn.IFS($U$167=Shipping!$R122,Shipping!$R$95,$U$167=Shipping!$S$92,Shipping!$S125,$U$167=Shipping!$T$92,Shipping!$T125)+IF(BR36&lt;DATE(2020,1,1),BR36,-BR36))</f>
        <v>-</v>
      </c>
      <c r="BS200" s="52" t="str" cm="1">
        <f t="array" ref="BS200">IF(OR(BS36="",BS36="NO Q",BS36="-"),"-",INDEX(Shipping!$U$3:$V$88,_xlfn.XMATCH(BS$2,IF(Shipping!$D$3:$D$88="GC",Shipping!$A$3:$A$88),0),_xlfn.XMATCH($V$167,Shipping!$U$2:$V$2))/_xlfn.IFS($U$167=Shipping!$R122,Shipping!$R$95,$U$167=Shipping!$S$92,Shipping!$S125,$U$167=Shipping!$T$92,Shipping!$T125)+IF(BS36&lt;DATE(2020,1,1),BS36,-BS36))</f>
        <v>-</v>
      </c>
      <c r="BT200" s="52" t="str" cm="1">
        <f t="array" ref="BT200">IF(OR(BT36="",BT36="NO Q",BT36="-"),"-",INDEX(Shipping!$U$3:$V$88,_xlfn.XMATCH(BT$2,IF(Shipping!$D$3:$D$88="GC",Shipping!$A$3:$A$88),0),_xlfn.XMATCH($V$167,Shipping!$U$2:$V$2))/_xlfn.IFS($U$167=Shipping!$R122,Shipping!$R$95,$U$167=Shipping!$S$92,Shipping!$S125,$U$167=Shipping!$T$92,Shipping!$T125)+IF(BT36&lt;DATE(2020,1,1),BT36,-BT36))</f>
        <v>-</v>
      </c>
      <c r="BU200" s="52" t="str" cm="1">
        <f t="array" ref="BU200">IF(OR(BU36="",BU36="NO Q",BU36="-"),"-",INDEX(Shipping!$U$3:$V$88,_xlfn.XMATCH(BU$2,IF(Shipping!$D$3:$D$88="GC",Shipping!$A$3:$A$88),0),_xlfn.XMATCH($V$167,Shipping!$U$2:$V$2))/_xlfn.IFS($U$167=Shipping!$R122,Shipping!$R$95,$U$167=Shipping!$S$92,Shipping!$S125,$U$167=Shipping!$T$92,Shipping!$T125)+IF(BU36&lt;DATE(2020,1,1),BU36,-BU36))</f>
        <v>-</v>
      </c>
      <c r="BV200" s="52" t="str" cm="1">
        <f t="array" ref="BV200">IF(OR(BV36="",BV36="NO Q",BV36="-"),"-",INDEX(Shipping!$U$3:$V$88,_xlfn.XMATCH(BV$2,IF(Shipping!$D$3:$D$88="GC",Shipping!$A$3:$A$88),0),_xlfn.XMATCH($V$167,Shipping!$U$2:$V$2))/_xlfn.IFS($U$167=Shipping!$R122,Shipping!$R$95,$U$167=Shipping!$S$92,Shipping!$S125,$U$167=Shipping!$T$92,Shipping!$T125)+IF(BV36&lt;DATE(2020,1,1),BV36,-BV36))</f>
        <v>-</v>
      </c>
      <c r="BW200" s="52" t="str" cm="1">
        <f t="array" ref="BW200">IF(OR(BW36="",BW36="NO Q",BW36="-"),"-",INDEX(Shipping!$U$3:$V$88,_xlfn.XMATCH(BW$2,IF(Shipping!$D$3:$D$88="GC",Shipping!$A$3:$A$88),0),_xlfn.XMATCH($V$167,Shipping!$U$2:$V$2))/_xlfn.IFS($U$167=Shipping!$R122,Shipping!$R$95,$U$167=Shipping!$S$92,Shipping!$S125,$U$167=Shipping!$T$92,Shipping!$T125)+IF(BW36&lt;DATE(2020,1,1),BW36,-BW36))</f>
        <v>-</v>
      </c>
      <c r="BX200" s="52" t="str" cm="1">
        <f t="array" ref="BX200">IF(OR(BX36="",BX36="NO Q",BX36="-"),"-",INDEX(Shipping!$U$3:$V$88,_xlfn.XMATCH(BX$2,IF(Shipping!$D$3:$D$88="GC",Shipping!$A$3:$A$88),0),_xlfn.XMATCH($V$167,Shipping!$U$2:$V$2))/_xlfn.IFS($U$167=Shipping!$R122,Shipping!$R$95,$U$167=Shipping!$S$92,Shipping!$S125,$U$167=Shipping!$T$92,Shipping!$T125)+IF(BX36&lt;DATE(2020,1,1),BX36,-BX36))</f>
        <v>-</v>
      </c>
      <c r="BY200" s="52" t="str" cm="1">
        <f t="array" ref="BY200">IF(OR(BY36="",BY36="NO Q",BY36="-"),"-",INDEX(Shipping!$U$3:$V$88,_xlfn.XMATCH(BY$2,IF(Shipping!$D$3:$D$88="GC",Shipping!$A$3:$A$88),0),_xlfn.XMATCH($V$167,Shipping!$U$2:$V$2))/_xlfn.IFS($U$167=Shipping!$R122,Shipping!$R$95,$U$167=Shipping!$S$92,Shipping!$S125,$U$167=Shipping!$T$92,Shipping!$T125)+IF(BY36&lt;DATE(2020,1,1),BY36,-BY36))</f>
        <v>-</v>
      </c>
      <c r="BZ200" s="52" t="str" cm="1">
        <f t="array" ref="BZ200">IF(OR(BZ36="",BZ36="NO Q",BZ36="-"),"-",INDEX(Shipping!$U$3:$V$88,_xlfn.XMATCH(BZ$2,IF(Shipping!$D$3:$D$88="GC",Shipping!$A$3:$A$88),0),_xlfn.XMATCH($V$167,Shipping!$U$2:$V$2))/_xlfn.IFS($U$167=Shipping!$R122,Shipping!$R$95,$U$167=Shipping!$S$92,Shipping!$S125,$U$167=Shipping!$T$92,Shipping!$T125)+IF(BZ36&lt;DATE(2020,1,1),BZ36,-BZ36))</f>
        <v>-</v>
      </c>
      <c r="CA200" s="52" t="str" cm="1">
        <f t="array" ref="CA200">IF(OR(CA36="",CA36="NO Q",CA36="-"),"-",INDEX(Shipping!$U$3:$V$88,_xlfn.XMATCH(CA$2,IF(Shipping!$D$3:$D$88="GC",Shipping!$A$3:$A$88),0),_xlfn.XMATCH($V$167,Shipping!$U$2:$V$2))/_xlfn.IFS($U$167=Shipping!$R122,Shipping!$R$95,$U$167=Shipping!$S$92,Shipping!$S125,$U$167=Shipping!$T$92,Shipping!$T125)+IF(CA36&lt;DATE(2020,1,1),CA36,-CA36))</f>
        <v>-</v>
      </c>
      <c r="CB200" s="52" t="str" cm="1">
        <f t="array" ref="CB200">IF(OR(CB36="",CB36="NO Q",CB36="-"),"-",INDEX(Shipping!$U$3:$V$88,_xlfn.XMATCH(CB$2,IF(Shipping!$D$3:$D$88="GC",Shipping!$A$3:$A$88),0),_xlfn.XMATCH($V$167,Shipping!$U$2:$V$2))/_xlfn.IFS($U$167=Shipping!$R122,Shipping!$R$95,$U$167=Shipping!$S$92,Shipping!$S125,$U$167=Shipping!$T$92,Shipping!$T125)+IF(CB36&lt;DATE(2020,1,1),CB36,-CB36))</f>
        <v>-</v>
      </c>
      <c r="CC200" s="52" t="str" cm="1">
        <f t="array" ref="CC200">IF(OR(CC36="",CC36="NO Q",CC36="-"),"-",INDEX(Shipping!$U$3:$V$88,_xlfn.XMATCH(CC$2,IF(Shipping!$D$3:$D$88="GC",Shipping!$A$3:$A$88),0),_xlfn.XMATCH($V$167,Shipping!$U$2:$V$2))/_xlfn.IFS($U$167=Shipping!$R122,Shipping!$R$95,$U$167=Shipping!$S$92,Shipping!$S125,$U$167=Shipping!$T$92,Shipping!$T125)+IF(CC36&lt;DATE(2020,1,1),CC36,-CC36))</f>
        <v>-</v>
      </c>
      <c r="CD200" s="52" t="str" cm="1">
        <f t="array" ref="CD200">IF(OR(CD36="",CD36="NO Q",CD36="-"),"-",INDEX(Shipping!$U$3:$V$88,_xlfn.XMATCH(CD$2,IF(Shipping!$D$3:$D$88="GC",Shipping!$A$3:$A$88),0),_xlfn.XMATCH($V$167,Shipping!$U$2:$V$2))/_xlfn.IFS($U$167=Shipping!$R122,Shipping!$R$95,$U$167=Shipping!$S$92,Shipping!$S125,$U$167=Shipping!$T$92,Shipping!$T125)+IF(CD36&lt;DATE(2020,1,1),CD36,-CD36))</f>
        <v>-</v>
      </c>
      <c r="CE200" s="52" t="str" cm="1">
        <f t="array" ref="CE200">IF(OR(CE36="",CE36="NO Q",CE36="-"),"-",INDEX(Shipping!$U$3:$V$88,_xlfn.XMATCH(CE$2,IF(Shipping!$D$3:$D$88="GC",Shipping!$A$3:$A$88),0),_xlfn.XMATCH($V$167,Shipping!$U$2:$V$2))/_xlfn.IFS($U$167=Shipping!$R122,Shipping!$R$95,$U$167=Shipping!$S$92,Shipping!$S125,$U$167=Shipping!$T$92,Shipping!$T125)+IF(CE36&lt;DATE(2020,1,1),CE36,-CE36))</f>
        <v>-</v>
      </c>
      <c r="CF200" s="52" t="e" cm="1">
        <f t="array" ref="CF200">IF(OR(CF36="",CF36="NO Q",CF36="-"),"-",INDEX(Shipping!$U$3:$V$88,_xlfn.XMATCH(CF$2,IF(Shipping!$D$3:$D$88="GC",Shipping!$A$3:$A$88),0),_xlfn.XMATCH($V$167,Shipping!$U$2:$V$2))/_xlfn.IFS($U$167=Shipping!$R122,Shipping!$R$95,$U$167=Shipping!$S$92,Shipping!$S125,$U$167=Shipping!$T$92,Shipping!$T125)+IF(CF36&lt;DATE(2020,1,1),CF36,-CF36))</f>
        <v>#N/A</v>
      </c>
      <c r="CG200" s="52" t="str" cm="1">
        <f t="array" ref="CG200">IF(OR(CG36="",CG36="NO Q",CG36="-"),"-",INDEX(Shipping!$U$3:$V$88,_xlfn.XMATCH(CG$2,IF(Shipping!$D$3:$D$88="GC",Shipping!$A$3:$A$88),0),_xlfn.XMATCH($V$167,Shipping!$U$2:$V$2))/_xlfn.IFS($U$167=Shipping!$R122,Shipping!$R$95,$U$167=Shipping!$S$92,Shipping!$S125,$U$167=Shipping!$T$92,Shipping!$T125)+IF(CG36&lt;DATE(2020,1,1),CG36,-CG36))</f>
        <v>-</v>
      </c>
      <c r="CH200" s="52" t="str" cm="1">
        <f t="array" ref="CH200">IF(OR(CH36="",CH36="NO Q",CH36="-"),"-",INDEX(Shipping!$U$3:$V$88,_xlfn.XMATCH(CH$2,IF(Shipping!$D$3:$D$88="GC",Shipping!$A$3:$A$88),0),_xlfn.XMATCH($V$167,Shipping!$U$2:$V$2))/_xlfn.IFS($U$167=Shipping!$R122,Shipping!$R$95,$U$167=Shipping!$S$92,Shipping!$S125,$U$167=Shipping!$T$92,Shipping!$T125)+IF(CH36&lt;DATE(2020,1,1),CH36,-CH36))</f>
        <v>-</v>
      </c>
      <c r="CI200" s="52" t="str" cm="1">
        <f t="array" ref="CI200">IF(OR(CI36="",CI36="NO Q",CI36="-"),"-",INDEX(Shipping!$U$3:$V$88,_xlfn.XMATCH(CI$2,IF(Shipping!$D$3:$D$88="GC",Shipping!$A$3:$A$88),0),_xlfn.XMATCH($V$167,Shipping!$U$2:$V$2))/_xlfn.IFS($U$167=Shipping!$R122,Shipping!$R$95,$U$167=Shipping!$S$92,Shipping!$S125,$U$167=Shipping!$T$92,Shipping!$T125)+IF(CI36&lt;DATE(2020,1,1),CI36,-CI36))</f>
        <v>-</v>
      </c>
      <c r="CJ200" s="52" t="str" cm="1">
        <f t="array" ref="CJ200">IF(OR(CJ36="",CJ36="NO Q",CJ36="-"),"-",INDEX(Shipping!$U$3:$V$88,_xlfn.XMATCH(CJ$2,IF(Shipping!$D$3:$D$88="GC",Shipping!$A$3:$A$88),0),_xlfn.XMATCH($V$167,Shipping!$U$2:$V$2))/_xlfn.IFS($U$167=Shipping!$R122,Shipping!$R$95,$U$167=Shipping!$S$92,Shipping!$S125,$U$167=Shipping!$T$92,Shipping!$T125)+IF(CJ36&lt;DATE(2020,1,1),CJ36,-CJ36))</f>
        <v>-</v>
      </c>
      <c r="CK200" s="52" t="str" cm="1">
        <f t="array" ref="CK200">IF(OR(CK36="",CK36="NO Q",CK36="-"),"-",INDEX(Shipping!$U$3:$V$88,_xlfn.XMATCH(CK$2,IF(Shipping!$D$3:$D$88="GC",Shipping!$A$3:$A$88),0),_xlfn.XMATCH($V$167,Shipping!$U$2:$V$2))/_xlfn.IFS($U$167=Shipping!$R122,Shipping!$R$95,$U$167=Shipping!$S$92,Shipping!$S125,$U$167=Shipping!$T$92,Shipping!$T125)+IF(CK36&lt;DATE(2020,1,1),CK36,-CK36))</f>
        <v>-</v>
      </c>
      <c r="CL200" s="52" t="str" cm="1">
        <f t="array" ref="CL200">IF(OR(CL36="",CL36="NO Q",CL36="-"),"-",INDEX(Shipping!$U$3:$V$88,_xlfn.XMATCH(CL$2,IF(Shipping!$D$3:$D$88="GC",Shipping!$A$3:$A$88),0),_xlfn.XMATCH($V$167,Shipping!$U$2:$V$2))/_xlfn.IFS($U$167=Shipping!$R122,Shipping!$R$95,$U$167=Shipping!$S$92,Shipping!$S125,$U$167=Shipping!$T$92,Shipping!$T125)+IF(CL36&lt;DATE(2020,1,1),CL36,-CL36))</f>
        <v>-</v>
      </c>
      <c r="CM200" s="52" t="str" cm="1">
        <f t="array" ref="CM200">IF(OR(CM36="",CM36="NO Q",CM36="-"),"-",INDEX(Shipping!$U$3:$V$88,_xlfn.XMATCH(CM$2,IF(Shipping!$D$3:$D$88="GC",Shipping!$A$3:$A$88),0),_xlfn.XMATCH($V$167,Shipping!$U$2:$V$2))/_xlfn.IFS($U$167=Shipping!$R122,Shipping!$R$95,$U$167=Shipping!$S$92,Shipping!$S125,$U$167=Shipping!$T$92,Shipping!$T125)+IF(CM36&lt;DATE(2020,1,1),CM36,-CM36))</f>
        <v>-</v>
      </c>
    </row>
    <row r="201" spans="2:91">
      <c r="B201" s="47" t="s">
        <v>307</v>
      </c>
      <c r="C201" s="1" t="str" cm="1">
        <f t="array" ref="C201">INDEX(W$2:CM$2,1,_xlfn.XMATCH(D201,$W201:$CM201))</f>
        <v>PAR 4</v>
      </c>
      <c r="D201" s="81">
        <f t="shared" si="139"/>
        <v>2.1376205000000006</v>
      </c>
      <c r="W201" s="52" t="str" cm="1">
        <f t="array" ref="W201">IF(OR(W37="",W37="NO Q",W37="-"),"-",INDEX(Shipping!$U$3:$V$88,_xlfn.XMATCH(W$2,IF(Shipping!$D$3:$D$88="GC",Shipping!$A$3:$A$88),0),_xlfn.XMATCH($V$167,Shipping!$U$2:$V$2))/_xlfn.IFS($U$167=Shipping!$R123,Shipping!$R$95,$U$167=Shipping!$S$92,Shipping!$S126,$U$167=Shipping!$T$92,Shipping!$T126)+IF(W37&lt;DATE(2020,1,1),W37,-W37))</f>
        <v>-</v>
      </c>
      <c r="X201" s="52" t="str" cm="1">
        <f t="array" ref="X201">IF(OR(X37="",X37="NO Q",X37="-"),"-",INDEX(Shipping!$U$3:$V$88,_xlfn.XMATCH(X$2,IF(Shipping!$D$3:$D$88="GC",Shipping!$A$3:$A$88),0),_xlfn.XMATCH($V$167,Shipping!$U$2:$V$2))/_xlfn.IFS($U$167=Shipping!$R123,Shipping!$R$95,$U$167=Shipping!$S$92,Shipping!$S126,$U$167=Shipping!$T$92,Shipping!$T126)+IF(X37&lt;DATE(2020,1,1),X37,-X37))</f>
        <v>-</v>
      </c>
      <c r="Y201" s="52" t="str" cm="1">
        <f t="array" ref="Y201">IF(OR(Y37="",Y37="NO Q",Y37="-"),"-",INDEX(Shipping!$U$3:$V$88,_xlfn.XMATCH(Y$2,IF(Shipping!$D$3:$D$88="GC",Shipping!$A$3:$A$88),0),_xlfn.XMATCH($V$167,Shipping!$U$2:$V$2))/_xlfn.IFS($U$167=Shipping!$R123,Shipping!$R$95,$U$167=Shipping!$S$92,Shipping!$S126,$U$167=Shipping!$T$92,Shipping!$T126)+IF(Y37&lt;DATE(2020,1,1),Y37,-Y37))</f>
        <v>-</v>
      </c>
      <c r="Z201" s="52" t="str" cm="1">
        <f t="array" ref="Z201">IF(OR(Z37="",Z37="NO Q",Z37="-"),"-",INDEX(Shipping!$U$3:$V$88,_xlfn.XMATCH(Z$2,IF(Shipping!$D$3:$D$88="GC",Shipping!$A$3:$A$88),0),_xlfn.XMATCH($V$167,Shipping!$U$2:$V$2))/_xlfn.IFS($U$167=Shipping!$R123,Shipping!$R$95,$U$167=Shipping!$S$92,Shipping!$S126,$U$167=Shipping!$T$92,Shipping!$T126)+IF(Z37&lt;DATE(2020,1,1),Z37,-Z37))</f>
        <v>-</v>
      </c>
      <c r="AA201" s="52" t="str" cm="1">
        <f t="array" ref="AA201">IF(OR(AA37="",AA37="NO Q",AA37="-"),"-",INDEX(Shipping!$U$3:$V$88,_xlfn.XMATCH(AA$2,IF(Shipping!$D$3:$D$88="GC",Shipping!$A$3:$A$88),0),_xlfn.XMATCH($V$167,Shipping!$U$2:$V$2))/_xlfn.IFS($U$167=Shipping!$R123,Shipping!$R$95,$U$167=Shipping!$S$92,Shipping!$S126,$U$167=Shipping!$T$92,Shipping!$T126)+IF(AA37&lt;DATE(2020,1,1),AA37,-AA37))</f>
        <v>-</v>
      </c>
      <c r="AB201" s="52" t="str" cm="1">
        <f t="array" ref="AB201">IF(OR(AB37="",AB37="NO Q",AB37="-"),"-",INDEX(Shipping!$U$3:$V$88,_xlfn.XMATCH(AB$2,IF(Shipping!$D$3:$D$88="GC",Shipping!$A$3:$A$88),0),_xlfn.XMATCH($V$167,Shipping!$U$2:$V$2))/_xlfn.IFS($U$167=Shipping!$R123,Shipping!$R$95,$U$167=Shipping!$S$92,Shipping!$S126,$U$167=Shipping!$T$92,Shipping!$T126)+IF(AB37&lt;DATE(2020,1,1),AB37,-AB37))</f>
        <v>-</v>
      </c>
      <c r="AC201" s="52" t="str" cm="1">
        <f t="array" ref="AC201">IF(OR(AC37="",AC37="NO Q",AC37="-"),"-",INDEX(Shipping!$U$3:$V$88,_xlfn.XMATCH(AC$2,IF(Shipping!$D$3:$D$88="GC",Shipping!$A$3:$A$88),0),_xlfn.XMATCH($V$167,Shipping!$U$2:$V$2))/_xlfn.IFS($U$167=Shipping!$R123,Shipping!$R$95,$U$167=Shipping!$S$92,Shipping!$S126,$U$167=Shipping!$T$92,Shipping!$T126)+IF(AC37&lt;DATE(2020,1,1),AC37,-AC37))</f>
        <v>-</v>
      </c>
      <c r="AD201" s="52" t="str" cm="1">
        <f t="array" ref="AD201">IF(OR(AD37="",AD37="NO Q",AD37="-"),"-",INDEX(Shipping!$U$3:$V$88,_xlfn.XMATCH(AD$2,IF(Shipping!$D$3:$D$88="GC",Shipping!$A$3:$A$88),0),_xlfn.XMATCH($V$167,Shipping!$U$2:$V$2))/_xlfn.IFS($U$167=Shipping!$R123,Shipping!$R$95,$U$167=Shipping!$S$92,Shipping!$S126,$U$167=Shipping!$T$92,Shipping!$T126)+IF(AD37&lt;DATE(2020,1,1),AD37,-AD37))</f>
        <v>-</v>
      </c>
      <c r="AE201" s="52" t="str" cm="1">
        <f t="array" ref="AE201">IF(OR(AE37="",AE37="NO Q",AE37="-"),"-",INDEX(Shipping!$U$3:$V$88,_xlfn.XMATCH(AE$2,IF(Shipping!$D$3:$D$88="GC",Shipping!$A$3:$A$88),0),_xlfn.XMATCH($V$167,Shipping!$U$2:$V$2))/_xlfn.IFS($U$167=Shipping!$R123,Shipping!$R$95,$U$167=Shipping!$S$92,Shipping!$S126,$U$167=Shipping!$T$92,Shipping!$T126)+IF(AE37&lt;DATE(2020,1,1),AE37,-AE37))</f>
        <v>-</v>
      </c>
      <c r="AF201" s="52" cm="1">
        <f t="array" ref="AF201">IF(OR(AF37="",AF37="NO Q",AF37="-"),"-",INDEX(Shipping!$U$3:$V$88,_xlfn.XMATCH(AF$2,IF(Shipping!$D$3:$D$88="GC",Shipping!$A$3:$A$88),0),_xlfn.XMATCH($V$167,Shipping!$U$2:$V$2))/_xlfn.IFS($U$167=Shipping!$R123,Shipping!$R$95,$U$167=Shipping!$S$92,Shipping!$S126,$U$167=Shipping!$T$92,Shipping!$T126)+IF(AF37&lt;DATE(2020,1,1),AF37,-AF37))</f>
        <v>-44032.962053571428</v>
      </c>
      <c r="AG201" s="52" cm="1">
        <f t="array" ref="AG201">IF(OR(AG37="",AG37="NO Q",AG37="-"),"-",INDEX(Shipping!$U$3:$V$88,_xlfn.XMATCH(AG$2,IF(Shipping!$D$3:$D$88="GC",Shipping!$A$3:$A$88),0),_xlfn.XMATCH($V$167,Shipping!$U$2:$V$2))/_xlfn.IFS($U$167=Shipping!$R123,Shipping!$R$95,$U$167=Shipping!$S$92,Shipping!$S126,$U$167=Shipping!$T$92,Shipping!$T126)+IF(AG37&lt;DATE(2020,1,1),AG37,-AG37))</f>
        <v>-44032.962053571428</v>
      </c>
      <c r="AH201" s="52" t="str" cm="1">
        <f t="array" ref="AH201">IF(OR(AH37="",AH37="NO Q",AH37="-"),"-",INDEX(Shipping!$U$3:$V$88,_xlfn.XMATCH(AH$2,IF(Shipping!$D$3:$D$88="GC",Shipping!$A$3:$A$88),0),_xlfn.XMATCH($V$167,Shipping!$U$2:$V$2))/_xlfn.IFS($U$167=Shipping!$R123,Shipping!$R$95,$U$167=Shipping!$S$92,Shipping!$S126,$U$167=Shipping!$T$92,Shipping!$T126)+IF(AH37&lt;DATE(2020,1,1),AH37,-AH37))</f>
        <v>-</v>
      </c>
      <c r="AI201" s="52" t="str" cm="1">
        <f t="array" ref="AI201">IF(OR(AI37="",AI37="NO Q",AI37="-"),"-",INDEX(Shipping!$U$3:$V$88,_xlfn.XMATCH(AI$2,IF(Shipping!$D$3:$D$88="GC",Shipping!$A$3:$A$88),0),_xlfn.XMATCH($V$167,Shipping!$U$2:$V$2))/_xlfn.IFS($U$167=Shipping!$R123,Shipping!$R$95,$U$167=Shipping!$S$92,Shipping!$S126,$U$167=Shipping!$T$92,Shipping!$T126)+IF(AI37&lt;DATE(2020,1,1),AI37,-AI37))</f>
        <v>-</v>
      </c>
      <c r="AJ201" s="52" t="str" cm="1">
        <f t="array" ref="AJ201">IF(OR(AJ37="",AJ37="NO Q",AJ37="-"),"-",INDEX(Shipping!$U$3:$V$88,_xlfn.XMATCH(AJ$2,IF(Shipping!$D$3:$D$88="GC",Shipping!$A$3:$A$88),0),_xlfn.XMATCH($V$167,Shipping!$U$2:$V$2))/_xlfn.IFS($U$167=Shipping!$R123,Shipping!$R$95,$U$167=Shipping!$S$92,Shipping!$S126,$U$167=Shipping!$T$92,Shipping!$T126)+IF(AJ37&lt;DATE(2020,1,1),AJ37,-AJ37))</f>
        <v>-</v>
      </c>
      <c r="AK201" s="52" t="str" cm="1">
        <f t="array" ref="AK201">IF(OR(AK37="",AK37="NO Q",AK37="-"),"-",INDEX(Shipping!$U$3:$V$88,_xlfn.XMATCH(AK$2,IF(Shipping!$D$3:$D$88="GC",Shipping!$A$3:$A$88),0),_xlfn.XMATCH($V$167,Shipping!$U$2:$V$2))/_xlfn.IFS($U$167=Shipping!$R123,Shipping!$R$95,$U$167=Shipping!$S$92,Shipping!$S126,$U$167=Shipping!$T$92,Shipping!$T126)+IF(AK37&lt;DATE(2020,1,1),AK37,-AK37))</f>
        <v>-</v>
      </c>
      <c r="AL201" s="52" t="str" cm="1">
        <f t="array" ref="AL201">IF(OR(AL37="",AL37="NO Q",AL37="-"),"-",INDEX(Shipping!$U$3:$V$88,_xlfn.XMATCH(AL$2,IF(Shipping!$D$3:$D$88="GC",Shipping!$A$3:$A$88),0),_xlfn.XMATCH($V$167,Shipping!$U$2:$V$2))/_xlfn.IFS($U$167=Shipping!$R123,Shipping!$R$95,$U$167=Shipping!$S$92,Shipping!$S126,$U$167=Shipping!$T$92,Shipping!$T126)+IF(AL37&lt;DATE(2020,1,1),AL37,-AL37))</f>
        <v>-</v>
      </c>
      <c r="AM201" s="52" cm="1">
        <f t="array" ref="AM201">IF(OR(AM37="",AM37="NO Q",AM37="-"),"-",INDEX(Shipping!$U$3:$V$88,_xlfn.XMATCH(AM$2,IF(Shipping!$D$3:$D$88="GC",Shipping!$A$3:$A$88),0),_xlfn.XMATCH($V$167,Shipping!$U$2:$V$2))/_xlfn.IFS($U$167=Shipping!$R123,Shipping!$R$95,$U$167=Shipping!$S$92,Shipping!$S126,$U$167=Shipping!$T$92,Shipping!$T126)+IF(AM37&lt;DATE(2020,1,1),AM37,-AM37))</f>
        <v>-44032.948660714283</v>
      </c>
      <c r="AN201" s="52" t="str" cm="1">
        <f t="array" ref="AN201">IF(OR(AN37="",AN37="NO Q",AN37="-"),"-",INDEX(Shipping!$U$3:$V$88,_xlfn.XMATCH(AN$2,IF(Shipping!$D$3:$D$88="GC",Shipping!$A$3:$A$88),0),_xlfn.XMATCH($V$167,Shipping!$U$2:$V$2))/_xlfn.IFS($U$167=Shipping!$R123,Shipping!$R$95,$U$167=Shipping!$S$92,Shipping!$S126,$U$167=Shipping!$T$92,Shipping!$T126)+IF(AN37&lt;DATE(2020,1,1),AN37,-AN37))</f>
        <v>-</v>
      </c>
      <c r="AO201" s="52" t="str" cm="1">
        <f t="array" ref="AO201">IF(OR(AO37="",AO37="NO Q",AO37="-"),"-",INDEX(Shipping!$U$3:$V$88,_xlfn.XMATCH(AO$2,IF(Shipping!$D$3:$D$88="GC",Shipping!$A$3:$A$88),0),_xlfn.XMATCH($V$167,Shipping!$U$2:$V$2))/_xlfn.IFS($U$167=Shipping!$R123,Shipping!$R$95,$U$167=Shipping!$S$92,Shipping!$S126,$U$167=Shipping!$T$92,Shipping!$T126)+IF(AO37&lt;DATE(2020,1,1),AO37,-AO37))</f>
        <v>-</v>
      </c>
      <c r="AP201" s="52" cm="1">
        <f t="array" ref="AP201">IF(OR(AP37="",AP37="NO Q",AP37="-"),"-",INDEX(Shipping!$U$3:$V$88,_xlfn.XMATCH(AP$2,IF(Shipping!$D$3:$D$88="GC",Shipping!$A$3:$A$88),0),_xlfn.XMATCH($V$167,Shipping!$U$2:$V$2))/_xlfn.IFS($U$167=Shipping!$R123,Shipping!$R$95,$U$167=Shipping!$S$92,Shipping!$S126,$U$167=Shipping!$T$92,Shipping!$T126)+IF(AP37&lt;DATE(2020,1,1),AP37,-AP37))</f>
        <v>-44032.962053571428</v>
      </c>
      <c r="AQ201" s="52" t="str" cm="1">
        <f t="array" ref="AQ201">IF(OR(AQ37="",AQ37="NO Q",AQ37="-"),"-",INDEX(Shipping!$U$3:$V$88,_xlfn.XMATCH(AQ$2,IF(Shipping!$D$3:$D$88="GC",Shipping!$A$3:$A$88),0),_xlfn.XMATCH($V$167,Shipping!$U$2:$V$2))/_xlfn.IFS($U$167=Shipping!$R123,Shipping!$R$95,$U$167=Shipping!$S$92,Shipping!$S126,$U$167=Shipping!$T$92,Shipping!$T126)+IF(AQ37&lt;DATE(2020,1,1),AQ37,-AQ37))</f>
        <v>-</v>
      </c>
      <c r="AR201" s="52" t="str" cm="1">
        <f t="array" ref="AR201">IF(OR(AR37="",AR37="NO Q",AR37="-"),"-",INDEX(Shipping!$U$3:$V$88,_xlfn.XMATCH(AR$2,IF(Shipping!$D$3:$D$88="GC",Shipping!$A$3:$A$88),0),_xlfn.XMATCH($V$167,Shipping!$U$2:$V$2))/_xlfn.IFS($U$167=Shipping!$R123,Shipping!$R$95,$U$167=Shipping!$S$92,Shipping!$S126,$U$167=Shipping!$T$92,Shipping!$T126)+IF(AR37&lt;DATE(2020,1,1),AR37,-AR37))</f>
        <v>-</v>
      </c>
      <c r="AS201" s="52" t="str" cm="1">
        <f t="array" ref="AS201">IF(OR(AS37="",AS37="NO Q",AS37="-"),"-",INDEX(Shipping!$U$3:$V$88,_xlfn.XMATCH(AS$2,IF(Shipping!$D$3:$D$88="GC",Shipping!$A$3:$A$88),0),_xlfn.XMATCH($V$167,Shipping!$U$2:$V$2))/_xlfn.IFS($U$167=Shipping!$R123,Shipping!$R$95,$U$167=Shipping!$S$92,Shipping!$S126,$U$167=Shipping!$T$92,Shipping!$T126)+IF(AS37&lt;DATE(2020,1,1),AS37,-AS37))</f>
        <v>-</v>
      </c>
      <c r="AT201" s="52" t="str" cm="1">
        <f t="array" ref="AT201">IF(OR(AT37="",AT37="NO Q",AT37="-"),"-",INDEX(Shipping!$U$3:$V$88,_xlfn.XMATCH(AT$2,IF(Shipping!$D$3:$D$88="GC",Shipping!$A$3:$A$88),0),_xlfn.XMATCH($V$167,Shipping!$U$2:$V$2))/_xlfn.IFS($U$167=Shipping!$R123,Shipping!$R$95,$U$167=Shipping!$S$92,Shipping!$S126,$U$167=Shipping!$T$92,Shipping!$T126)+IF(AT37&lt;DATE(2020,1,1),AT37,-AT37))</f>
        <v>-</v>
      </c>
      <c r="AU201" s="52" t="str" cm="1">
        <f t="array" ref="AU201">IF(OR(AU37="",AU37="NO Q",AU37="-"),"-",INDEX(Shipping!$U$3:$V$88,_xlfn.XMATCH(AU$2,IF(Shipping!$D$3:$D$88="GC",Shipping!$A$3:$A$88),0),_xlfn.XMATCH($V$167,Shipping!$U$2:$V$2))/_xlfn.IFS($U$167=Shipping!$R123,Shipping!$R$95,$U$167=Shipping!$S$92,Shipping!$S126,$U$167=Shipping!$T$92,Shipping!$T126)+IF(AU37&lt;DATE(2020,1,1),AU37,-AU37))</f>
        <v>-</v>
      </c>
      <c r="AV201" s="52" t="str" cm="1">
        <f t="array" ref="AV201">IF(OR(AV37="",AV37="NO Q",AV37="-"),"-",INDEX(Shipping!$U$3:$V$88,_xlfn.XMATCH(AV$2,IF(Shipping!$D$3:$D$88="GC",Shipping!$A$3:$A$88),0),_xlfn.XMATCH($V$167,Shipping!$U$2:$V$2))/_xlfn.IFS($U$167=Shipping!$R123,Shipping!$R$95,$U$167=Shipping!$S$92,Shipping!$S126,$U$167=Shipping!$T$92,Shipping!$T126)+IF(AV37&lt;DATE(2020,1,1),AV37,-AV37))</f>
        <v>-</v>
      </c>
      <c r="AW201" s="52" t="str" cm="1">
        <f t="array" ref="AW201">IF(OR(AW37="",AW37="NO Q",AW37="-"),"-",INDEX(Shipping!$U$3:$V$88,_xlfn.XMATCH(AW$2,IF(Shipping!$D$3:$D$88="GC",Shipping!$A$3:$A$88),0),_xlfn.XMATCH($V$167,Shipping!$U$2:$V$2))/_xlfn.IFS($U$167=Shipping!$R123,Shipping!$R$95,$U$167=Shipping!$S$92,Shipping!$S126,$U$167=Shipping!$T$92,Shipping!$T126)+IF(AW37&lt;DATE(2020,1,1),AW37,-AW37))</f>
        <v>-</v>
      </c>
      <c r="AX201" s="52" t="str" cm="1">
        <f t="array" ref="AX201">IF(OR(AX37="",AX37="NO Q",AX37="-"),"-",INDEX(Shipping!$U$3:$V$88,_xlfn.XMATCH(AX$2,IF(Shipping!$D$3:$D$88="GC",Shipping!$A$3:$A$88),0),_xlfn.XMATCH($V$167,Shipping!$U$2:$V$2))/_xlfn.IFS($U$167=Shipping!$R123,Shipping!$R$95,$U$167=Shipping!$S$92,Shipping!$S126,$U$167=Shipping!$T$92,Shipping!$T126)+IF(AX37&lt;DATE(2020,1,1),AX37,-AX37))</f>
        <v>-</v>
      </c>
      <c r="AY201" s="52" t="str" cm="1">
        <f t="array" ref="AY201">IF(OR(AY37="",AY37="NO Q",AY37="-"),"-",INDEX(Shipping!$U$3:$V$88,_xlfn.XMATCH(AY$2,IF(Shipping!$D$3:$D$88="GC",Shipping!$A$3:$A$88),0),_xlfn.XMATCH($V$167,Shipping!$U$2:$V$2))/_xlfn.IFS($U$167=Shipping!$R123,Shipping!$R$95,$U$167=Shipping!$S$92,Shipping!$S126,$U$167=Shipping!$T$92,Shipping!$T126)+IF(AY37&lt;DATE(2020,1,1),AY37,-AY37))</f>
        <v>-</v>
      </c>
      <c r="AZ201" s="52" t="str" cm="1">
        <f t="array" ref="AZ201">IF(OR(AZ37="",AZ37="NO Q",AZ37="-"),"-",INDEX(Shipping!$U$3:$V$88,_xlfn.XMATCH(AZ$2,IF(Shipping!$D$3:$D$88="GC",Shipping!$A$3:$A$88),0),_xlfn.XMATCH($V$167,Shipping!$U$2:$V$2))/_xlfn.IFS($U$167=Shipping!$R123,Shipping!$R$95,$U$167=Shipping!$S$92,Shipping!$S126,$U$167=Shipping!$T$92,Shipping!$T126)+IF(AZ37&lt;DATE(2020,1,1),AZ37,-AZ37))</f>
        <v>-</v>
      </c>
      <c r="BA201" s="52" t="str" cm="1">
        <f t="array" ref="BA201">IF(OR(BA37="",BA37="NO Q",BA37="-"),"-",INDEX(Shipping!$U$3:$V$88,_xlfn.XMATCH(BA$2,IF(Shipping!$D$3:$D$88="GC",Shipping!$A$3:$A$88),0),_xlfn.XMATCH($V$167,Shipping!$U$2:$V$2))/_xlfn.IFS($U$167=Shipping!$R123,Shipping!$R$95,$U$167=Shipping!$S$92,Shipping!$S126,$U$167=Shipping!$T$92,Shipping!$T126)+IF(BA37&lt;DATE(2020,1,1),BA37,-BA37))</f>
        <v>-</v>
      </c>
      <c r="BB201" s="52" t="str" cm="1">
        <f t="array" ref="BB201">IF(OR(BB37="",BB37="NO Q",BB37="-"),"-",INDEX(Shipping!$U$3:$V$88,_xlfn.XMATCH(BB$2,IF(Shipping!$D$3:$D$88="GC",Shipping!$A$3:$A$88),0),_xlfn.XMATCH($V$167,Shipping!$U$2:$V$2))/_xlfn.IFS($U$167=Shipping!$R123,Shipping!$R$95,$U$167=Shipping!$S$92,Shipping!$S126,$U$167=Shipping!$T$92,Shipping!$T126)+IF(BB37&lt;DATE(2020,1,1),BB37,-BB37))</f>
        <v>-</v>
      </c>
      <c r="BC201" s="52" t="str" cm="1">
        <f t="array" ref="BC201">IF(OR(BC37="",BC37="NO Q",BC37="-"),"-",INDEX(Shipping!$U$3:$V$88,_xlfn.XMATCH(BC$2,IF(Shipping!$D$3:$D$88="GC",Shipping!$A$3:$A$88),0),_xlfn.XMATCH($V$167,Shipping!$U$2:$V$2))/_xlfn.IFS($U$167=Shipping!$R123,Shipping!$R$95,$U$167=Shipping!$S$92,Shipping!$S126,$U$167=Shipping!$T$92,Shipping!$T126)+IF(BC37&lt;DATE(2020,1,1),BC37,-BC37))</f>
        <v>-</v>
      </c>
      <c r="BD201" s="52" t="str" cm="1">
        <f t="array" ref="BD201">IF(OR(BD37="",BD37="NO Q",BD37="-"),"-",INDEX(Shipping!$U$3:$V$88,_xlfn.XMATCH(BD$2,IF(Shipping!$D$3:$D$88="GC",Shipping!$A$3:$A$88),0),_xlfn.XMATCH($V$167,Shipping!$U$2:$V$2))/_xlfn.IFS($U$167=Shipping!$R123,Shipping!$R$95,$U$167=Shipping!$S$92,Shipping!$S126,$U$167=Shipping!$T$92,Shipping!$T126)+IF(BD37&lt;DATE(2020,1,1),BD37,-BD37))</f>
        <v>-</v>
      </c>
      <c r="BE201" s="52" t="str" cm="1">
        <f t="array" ref="BE201">IF(OR(BE37="",BE37="NO Q",BE37="-"),"-",INDEX(Shipping!$U$3:$V$88,_xlfn.XMATCH(BE$2,IF(Shipping!$D$3:$D$88="GC",Shipping!$A$3:$A$88),0),_xlfn.XMATCH($V$167,Shipping!$U$2:$V$2))/_xlfn.IFS($U$167=Shipping!$R123,Shipping!$R$95,$U$167=Shipping!$S$92,Shipping!$S126,$U$167=Shipping!$T$92,Shipping!$T126)+IF(BE37&lt;DATE(2020,1,1),BE37,-BE37))</f>
        <v>-</v>
      </c>
      <c r="BF201" s="52" t="str" cm="1">
        <f t="array" ref="BF201">IF(OR(BF37="",BF37="NO Q",BF37="-"),"-",INDEX(Shipping!$U$3:$V$88,_xlfn.XMATCH(BF$2,IF(Shipping!$D$3:$D$88="GC",Shipping!$A$3:$A$88),0),_xlfn.XMATCH($V$167,Shipping!$U$2:$V$2))/_xlfn.IFS($U$167=Shipping!$R123,Shipping!$R$95,$U$167=Shipping!$S$92,Shipping!$S126,$U$167=Shipping!$T$92,Shipping!$T126)+IF(BF37&lt;DATE(2020,1,1),BF37,-BF37))</f>
        <v>-</v>
      </c>
      <c r="BG201" s="52" t="str" cm="1">
        <f t="array" ref="BG201">IF(OR(BG37="",BG37="NO Q",BG37="-"),"-",INDEX(Shipping!$U$3:$V$88,_xlfn.XMATCH(BG$2,IF(Shipping!$D$3:$D$88="GC",Shipping!$A$3:$A$88),0),_xlfn.XMATCH($V$167,Shipping!$U$2:$V$2))/_xlfn.IFS($U$167=Shipping!$R123,Shipping!$R$95,$U$167=Shipping!$S$92,Shipping!$S126,$U$167=Shipping!$T$92,Shipping!$T126)+IF(BG37&lt;DATE(2020,1,1),BG37,-BG37))</f>
        <v>-</v>
      </c>
      <c r="BH201" s="52" t="str" cm="1">
        <f t="array" ref="BH201">IF(OR(BH37="",BH37="NO Q",BH37="-"),"-",INDEX(Shipping!$U$3:$V$88,_xlfn.XMATCH(BH$2,IF(Shipping!$D$3:$D$88="GC",Shipping!$A$3:$A$88),0),_xlfn.XMATCH($V$167,Shipping!$U$2:$V$2))/_xlfn.IFS($U$167=Shipping!$R123,Shipping!$R$95,$U$167=Shipping!$S$92,Shipping!$S126,$U$167=Shipping!$T$92,Shipping!$T126)+IF(BH37&lt;DATE(2020,1,1),BH37,-BH37))</f>
        <v>-</v>
      </c>
      <c r="BI201" s="52" t="str" cm="1">
        <f t="array" ref="BI201">IF(OR(BI37="",BI37="NO Q",BI37="-"),"-",INDEX(Shipping!$U$3:$V$88,_xlfn.XMATCH(BI$2,IF(Shipping!$D$3:$D$88="GC",Shipping!$A$3:$A$88),0),_xlfn.XMATCH($V$167,Shipping!$U$2:$V$2))/_xlfn.IFS($U$167=Shipping!$R123,Shipping!$R$95,$U$167=Shipping!$S$92,Shipping!$S126,$U$167=Shipping!$T$92,Shipping!$T126)+IF(BI37&lt;DATE(2020,1,1),BI37,-BI37))</f>
        <v>-</v>
      </c>
      <c r="BJ201" s="52" t="str" cm="1">
        <f t="array" ref="BJ201">IF(OR(BJ37="",BJ37="NO Q",BJ37="-"),"-",INDEX(Shipping!$U$3:$V$88,_xlfn.XMATCH(BJ$2,IF(Shipping!$D$3:$D$88="GC",Shipping!$A$3:$A$88),0),_xlfn.XMATCH($V$167,Shipping!$U$2:$V$2))/_xlfn.IFS($U$167=Shipping!$R123,Shipping!$R$95,$U$167=Shipping!$S$92,Shipping!$S126,$U$167=Shipping!$T$92,Shipping!$T126)+IF(BJ37&lt;DATE(2020,1,1),BJ37,-BJ37))</f>
        <v>-</v>
      </c>
      <c r="BK201" s="52" cm="1">
        <f t="array" ref="BK201">IF(OR(BK37="",BK37="NO Q",BK37="-"),"-",INDEX(Shipping!$U$3:$V$88,_xlfn.XMATCH(BK$2,IF(Shipping!$D$3:$D$88="GC",Shipping!$A$3:$A$88),0),_xlfn.XMATCH($V$167,Shipping!$U$2:$V$2))/_xlfn.IFS($U$167=Shipping!$R123,Shipping!$R$95,$U$167=Shipping!$S$92,Shipping!$S126,$U$167=Shipping!$T$92,Shipping!$T126)+IF(BK37&lt;DATE(2020,1,1),BK37,-BK37))</f>
        <v>2.1376205000000006</v>
      </c>
      <c r="BL201" s="52" t="str" cm="1">
        <f t="array" ref="BL201">IF(OR(BL37="",BL37="NO Q",BL37="-"),"-",INDEX(Shipping!$U$3:$V$88,_xlfn.XMATCH(BL$2,IF(Shipping!$D$3:$D$88="GC",Shipping!$A$3:$A$88),0),_xlfn.XMATCH($V$167,Shipping!$U$2:$V$2))/_xlfn.IFS($U$167=Shipping!$R123,Shipping!$R$95,$U$167=Shipping!$S$92,Shipping!$S126,$U$167=Shipping!$T$92,Shipping!$T126)+IF(BL37&lt;DATE(2020,1,1),BL37,-BL37))</f>
        <v>-</v>
      </c>
      <c r="BM201" s="52" t="str" cm="1">
        <f t="array" ref="BM201">IF(OR(BM37="",BM37="NO Q",BM37="-"),"-",INDEX(Shipping!$U$3:$V$88,_xlfn.XMATCH(BM$2,IF(Shipping!$D$3:$D$88="GC",Shipping!$A$3:$A$88),0),_xlfn.XMATCH($V$167,Shipping!$U$2:$V$2))/_xlfn.IFS($U$167=Shipping!$R123,Shipping!$R$95,$U$167=Shipping!$S$92,Shipping!$S126,$U$167=Shipping!$T$92,Shipping!$T126)+IF(BM37&lt;DATE(2020,1,1),BM37,-BM37))</f>
        <v>-</v>
      </c>
      <c r="BN201" s="52" t="str" cm="1">
        <f t="array" ref="BN201">IF(OR(BN37="",BN37="NO Q",BN37="-"),"-",INDEX(Shipping!$U$3:$V$88,_xlfn.XMATCH(BN$2,IF(Shipping!$D$3:$D$88="GC",Shipping!$A$3:$A$88),0),_xlfn.XMATCH($V$167,Shipping!$U$2:$V$2))/_xlfn.IFS($U$167=Shipping!$R123,Shipping!$R$95,$U$167=Shipping!$S$92,Shipping!$S126,$U$167=Shipping!$T$92,Shipping!$T126)+IF(BN37&lt;DATE(2020,1,1),BN37,-BN37))</f>
        <v>-</v>
      </c>
      <c r="BO201" s="52" cm="1">
        <f t="array" ref="BO201">IF(OR(BO37="",BO37="NO Q",BO37="-"),"-",INDEX(Shipping!$U$3:$V$88,_xlfn.XMATCH(BO$2,IF(Shipping!$D$3:$D$88="GC",Shipping!$A$3:$A$88),0),_xlfn.XMATCH($V$167,Shipping!$U$2:$V$2))/_xlfn.IFS($U$167=Shipping!$R123,Shipping!$R$95,$U$167=Shipping!$S$92,Shipping!$S126,$U$167=Shipping!$T$92,Shipping!$T126)+IF(BO37&lt;DATE(2020,1,1),BO37,-BO37))</f>
        <v>2.5953120000000003</v>
      </c>
      <c r="BP201" s="52" t="str" cm="1">
        <f t="array" ref="BP201">IF(OR(BP37="",BP37="NO Q",BP37="-"),"-",INDEX(Shipping!$U$3:$V$88,_xlfn.XMATCH(BP$2,IF(Shipping!$D$3:$D$88="GC",Shipping!$A$3:$A$88),0),_xlfn.XMATCH($V$167,Shipping!$U$2:$V$2))/_xlfn.IFS($U$167=Shipping!$R123,Shipping!$R$95,$U$167=Shipping!$S$92,Shipping!$S126,$U$167=Shipping!$T$92,Shipping!$T126)+IF(BP37&lt;DATE(2020,1,1),BP37,-BP37))</f>
        <v>-</v>
      </c>
      <c r="BQ201" s="52" t="str" cm="1">
        <f t="array" ref="BQ201">IF(OR(BQ37="",BQ37="NO Q",BQ37="-"),"-",INDEX(Shipping!$U$3:$V$88,_xlfn.XMATCH(BQ$2,IF(Shipping!$D$3:$D$88="GC",Shipping!$A$3:$A$88),0),_xlfn.XMATCH($V$167,Shipping!$U$2:$V$2))/_xlfn.IFS($U$167=Shipping!$R123,Shipping!$R$95,$U$167=Shipping!$S$92,Shipping!$S126,$U$167=Shipping!$T$92,Shipping!$T126)+IF(BQ37&lt;DATE(2020,1,1),BQ37,-BQ37))</f>
        <v>-</v>
      </c>
      <c r="BR201" s="52" t="str" cm="1">
        <f t="array" ref="BR201">IF(OR(BR37="",BR37="NO Q",BR37="-"),"-",INDEX(Shipping!$U$3:$V$88,_xlfn.XMATCH(BR$2,IF(Shipping!$D$3:$D$88="GC",Shipping!$A$3:$A$88),0),_xlfn.XMATCH($V$167,Shipping!$U$2:$V$2))/_xlfn.IFS($U$167=Shipping!$R123,Shipping!$R$95,$U$167=Shipping!$S$92,Shipping!$S126,$U$167=Shipping!$T$92,Shipping!$T126)+IF(BR37&lt;DATE(2020,1,1),BR37,-BR37))</f>
        <v>-</v>
      </c>
      <c r="BS201" s="52" t="str" cm="1">
        <f t="array" ref="BS201">IF(OR(BS37="",BS37="NO Q",BS37="-"),"-",INDEX(Shipping!$U$3:$V$88,_xlfn.XMATCH(BS$2,IF(Shipping!$D$3:$D$88="GC",Shipping!$A$3:$A$88),0),_xlfn.XMATCH($V$167,Shipping!$U$2:$V$2))/_xlfn.IFS($U$167=Shipping!$R123,Shipping!$R$95,$U$167=Shipping!$S$92,Shipping!$S126,$U$167=Shipping!$T$92,Shipping!$T126)+IF(BS37&lt;DATE(2020,1,1),BS37,-BS37))</f>
        <v>-</v>
      </c>
      <c r="BT201" s="52" t="str" cm="1">
        <f t="array" ref="BT201">IF(OR(BT37="",BT37="NO Q",BT37="-"),"-",INDEX(Shipping!$U$3:$V$88,_xlfn.XMATCH(BT$2,IF(Shipping!$D$3:$D$88="GC",Shipping!$A$3:$A$88),0),_xlfn.XMATCH($V$167,Shipping!$U$2:$V$2))/_xlfn.IFS($U$167=Shipping!$R123,Shipping!$R$95,$U$167=Shipping!$S$92,Shipping!$S126,$U$167=Shipping!$T$92,Shipping!$T126)+IF(BT37&lt;DATE(2020,1,1),BT37,-BT37))</f>
        <v>-</v>
      </c>
      <c r="BU201" s="52" t="str" cm="1">
        <f t="array" ref="BU201">IF(OR(BU37="",BU37="NO Q",BU37="-"),"-",INDEX(Shipping!$U$3:$V$88,_xlfn.XMATCH(BU$2,IF(Shipping!$D$3:$D$88="GC",Shipping!$A$3:$A$88),0),_xlfn.XMATCH($V$167,Shipping!$U$2:$V$2))/_xlfn.IFS($U$167=Shipping!$R123,Shipping!$R$95,$U$167=Shipping!$S$92,Shipping!$S126,$U$167=Shipping!$T$92,Shipping!$T126)+IF(BU37&lt;DATE(2020,1,1),BU37,-BU37))</f>
        <v>-</v>
      </c>
      <c r="BV201" s="52" t="str" cm="1">
        <f t="array" ref="BV201">IF(OR(BV37="",BV37="NO Q",BV37="-"),"-",INDEX(Shipping!$U$3:$V$88,_xlfn.XMATCH(BV$2,IF(Shipping!$D$3:$D$88="GC",Shipping!$A$3:$A$88),0),_xlfn.XMATCH($V$167,Shipping!$U$2:$V$2))/_xlfn.IFS($U$167=Shipping!$R123,Shipping!$R$95,$U$167=Shipping!$S$92,Shipping!$S126,$U$167=Shipping!$T$92,Shipping!$T126)+IF(BV37&lt;DATE(2020,1,1),BV37,-BV37))</f>
        <v>-</v>
      </c>
      <c r="BW201" s="52" t="str" cm="1">
        <f t="array" ref="BW201">IF(OR(BW37="",BW37="NO Q",BW37="-"),"-",INDEX(Shipping!$U$3:$V$88,_xlfn.XMATCH(BW$2,IF(Shipping!$D$3:$D$88="GC",Shipping!$A$3:$A$88),0),_xlfn.XMATCH($V$167,Shipping!$U$2:$V$2))/_xlfn.IFS($U$167=Shipping!$R123,Shipping!$R$95,$U$167=Shipping!$S$92,Shipping!$S126,$U$167=Shipping!$T$92,Shipping!$T126)+IF(BW37&lt;DATE(2020,1,1),BW37,-BW37))</f>
        <v>-</v>
      </c>
      <c r="BX201" s="52" t="str" cm="1">
        <f t="array" ref="BX201">IF(OR(BX37="",BX37="NO Q",BX37="-"),"-",INDEX(Shipping!$U$3:$V$88,_xlfn.XMATCH(BX$2,IF(Shipping!$D$3:$D$88="GC",Shipping!$A$3:$A$88),0),_xlfn.XMATCH($V$167,Shipping!$U$2:$V$2))/_xlfn.IFS($U$167=Shipping!$R123,Shipping!$R$95,$U$167=Shipping!$S$92,Shipping!$S126,$U$167=Shipping!$T$92,Shipping!$T126)+IF(BX37&lt;DATE(2020,1,1),BX37,-BX37))</f>
        <v>-</v>
      </c>
      <c r="BY201" s="52" t="str" cm="1">
        <f t="array" ref="BY201">IF(OR(BY37="",BY37="NO Q",BY37="-"),"-",INDEX(Shipping!$U$3:$V$88,_xlfn.XMATCH(BY$2,IF(Shipping!$D$3:$D$88="GC",Shipping!$A$3:$A$88),0),_xlfn.XMATCH($V$167,Shipping!$U$2:$V$2))/_xlfn.IFS($U$167=Shipping!$R123,Shipping!$R$95,$U$167=Shipping!$S$92,Shipping!$S126,$U$167=Shipping!$T$92,Shipping!$T126)+IF(BY37&lt;DATE(2020,1,1),BY37,-BY37))</f>
        <v>-</v>
      </c>
      <c r="BZ201" s="52" t="str" cm="1">
        <f t="array" ref="BZ201">IF(OR(BZ37="",BZ37="NO Q",BZ37="-"),"-",INDEX(Shipping!$U$3:$V$88,_xlfn.XMATCH(BZ$2,IF(Shipping!$D$3:$D$88="GC",Shipping!$A$3:$A$88),0),_xlfn.XMATCH($V$167,Shipping!$U$2:$V$2))/_xlfn.IFS($U$167=Shipping!$R123,Shipping!$R$95,$U$167=Shipping!$S$92,Shipping!$S126,$U$167=Shipping!$T$92,Shipping!$T126)+IF(BZ37&lt;DATE(2020,1,1),BZ37,-BZ37))</f>
        <v>-</v>
      </c>
      <c r="CA201" s="52" t="str" cm="1">
        <f t="array" ref="CA201">IF(OR(CA37="",CA37="NO Q",CA37="-"),"-",INDEX(Shipping!$U$3:$V$88,_xlfn.XMATCH(CA$2,IF(Shipping!$D$3:$D$88="GC",Shipping!$A$3:$A$88),0),_xlfn.XMATCH($V$167,Shipping!$U$2:$V$2))/_xlfn.IFS($U$167=Shipping!$R123,Shipping!$R$95,$U$167=Shipping!$S$92,Shipping!$S126,$U$167=Shipping!$T$92,Shipping!$T126)+IF(CA37&lt;DATE(2020,1,1),CA37,-CA37))</f>
        <v>-</v>
      </c>
      <c r="CB201" s="52" t="str" cm="1">
        <f t="array" ref="CB201">IF(OR(CB37="",CB37="NO Q",CB37="-"),"-",INDEX(Shipping!$U$3:$V$88,_xlfn.XMATCH(CB$2,IF(Shipping!$D$3:$D$88="GC",Shipping!$A$3:$A$88),0),_xlfn.XMATCH($V$167,Shipping!$U$2:$V$2))/_xlfn.IFS($U$167=Shipping!$R123,Shipping!$R$95,$U$167=Shipping!$S$92,Shipping!$S126,$U$167=Shipping!$T$92,Shipping!$T126)+IF(CB37&lt;DATE(2020,1,1),CB37,-CB37))</f>
        <v>-</v>
      </c>
      <c r="CC201" s="52" t="str" cm="1">
        <f t="array" ref="CC201">IF(OR(CC37="",CC37="NO Q",CC37="-"),"-",INDEX(Shipping!$U$3:$V$88,_xlfn.XMATCH(CC$2,IF(Shipping!$D$3:$D$88="GC",Shipping!$A$3:$A$88),0),_xlfn.XMATCH($V$167,Shipping!$U$2:$V$2))/_xlfn.IFS($U$167=Shipping!$R123,Shipping!$R$95,$U$167=Shipping!$S$92,Shipping!$S126,$U$167=Shipping!$T$92,Shipping!$T126)+IF(CC37&lt;DATE(2020,1,1),CC37,-CC37))</f>
        <v>-</v>
      </c>
      <c r="CD201" s="52" t="str" cm="1">
        <f t="array" ref="CD201">IF(OR(CD37="",CD37="NO Q",CD37="-"),"-",INDEX(Shipping!$U$3:$V$88,_xlfn.XMATCH(CD$2,IF(Shipping!$D$3:$D$88="GC",Shipping!$A$3:$A$88),0),_xlfn.XMATCH($V$167,Shipping!$U$2:$V$2))/_xlfn.IFS($U$167=Shipping!$R123,Shipping!$R$95,$U$167=Shipping!$S$92,Shipping!$S126,$U$167=Shipping!$T$92,Shipping!$T126)+IF(CD37&lt;DATE(2020,1,1),CD37,-CD37))</f>
        <v>-</v>
      </c>
      <c r="CE201" s="52" t="str" cm="1">
        <f t="array" ref="CE201">IF(OR(CE37="",CE37="NO Q",CE37="-"),"-",INDEX(Shipping!$U$3:$V$88,_xlfn.XMATCH(CE$2,IF(Shipping!$D$3:$D$88="GC",Shipping!$A$3:$A$88),0),_xlfn.XMATCH($V$167,Shipping!$U$2:$V$2))/_xlfn.IFS($U$167=Shipping!$R123,Shipping!$R$95,$U$167=Shipping!$S$92,Shipping!$S126,$U$167=Shipping!$T$92,Shipping!$T126)+IF(CE37&lt;DATE(2020,1,1),CE37,-CE37))</f>
        <v>-</v>
      </c>
      <c r="CF201" s="52" t="e" cm="1">
        <f t="array" ref="CF201">IF(OR(CF37="",CF37="NO Q",CF37="-"),"-",INDEX(Shipping!$U$3:$V$88,_xlfn.XMATCH(CF$2,IF(Shipping!$D$3:$D$88="GC",Shipping!$A$3:$A$88),0),_xlfn.XMATCH($V$167,Shipping!$U$2:$V$2))/_xlfn.IFS($U$167=Shipping!$R123,Shipping!$R$95,$U$167=Shipping!$S$92,Shipping!$S126,$U$167=Shipping!$T$92,Shipping!$T126)+IF(CF37&lt;DATE(2020,1,1),CF37,-CF37))</f>
        <v>#N/A</v>
      </c>
      <c r="CG201" s="52" t="str" cm="1">
        <f t="array" ref="CG201">IF(OR(CG37="",CG37="NO Q",CG37="-"),"-",INDEX(Shipping!$U$3:$V$88,_xlfn.XMATCH(CG$2,IF(Shipping!$D$3:$D$88="GC",Shipping!$A$3:$A$88),0),_xlfn.XMATCH($V$167,Shipping!$U$2:$V$2))/_xlfn.IFS($U$167=Shipping!$R123,Shipping!$R$95,$U$167=Shipping!$S$92,Shipping!$S126,$U$167=Shipping!$T$92,Shipping!$T126)+IF(CG37&lt;DATE(2020,1,1),CG37,-CG37))</f>
        <v>-</v>
      </c>
      <c r="CH201" s="52" t="str" cm="1">
        <f t="array" ref="CH201">IF(OR(CH37="",CH37="NO Q",CH37="-"),"-",INDEX(Shipping!$U$3:$V$88,_xlfn.XMATCH(CH$2,IF(Shipping!$D$3:$D$88="GC",Shipping!$A$3:$A$88),0),_xlfn.XMATCH($V$167,Shipping!$U$2:$V$2))/_xlfn.IFS($U$167=Shipping!$R123,Shipping!$R$95,$U$167=Shipping!$S$92,Shipping!$S126,$U$167=Shipping!$T$92,Shipping!$T126)+IF(CH37&lt;DATE(2020,1,1),CH37,-CH37))</f>
        <v>-</v>
      </c>
      <c r="CI201" s="52" t="str" cm="1">
        <f t="array" ref="CI201">IF(OR(CI37="",CI37="NO Q",CI37="-"),"-",INDEX(Shipping!$U$3:$V$88,_xlfn.XMATCH(CI$2,IF(Shipping!$D$3:$D$88="GC",Shipping!$A$3:$A$88),0),_xlfn.XMATCH($V$167,Shipping!$U$2:$V$2))/_xlfn.IFS($U$167=Shipping!$R123,Shipping!$R$95,$U$167=Shipping!$S$92,Shipping!$S126,$U$167=Shipping!$T$92,Shipping!$T126)+IF(CI37&lt;DATE(2020,1,1),CI37,-CI37))</f>
        <v>-</v>
      </c>
      <c r="CJ201" s="52" t="str" cm="1">
        <f t="array" ref="CJ201">IF(OR(CJ37="",CJ37="NO Q",CJ37="-"),"-",INDEX(Shipping!$U$3:$V$88,_xlfn.XMATCH(CJ$2,IF(Shipping!$D$3:$D$88="GC",Shipping!$A$3:$A$88),0),_xlfn.XMATCH($V$167,Shipping!$U$2:$V$2))/_xlfn.IFS($U$167=Shipping!$R123,Shipping!$R$95,$U$167=Shipping!$S$92,Shipping!$S126,$U$167=Shipping!$T$92,Shipping!$T126)+IF(CJ37&lt;DATE(2020,1,1),CJ37,-CJ37))</f>
        <v>-</v>
      </c>
      <c r="CK201" s="52" t="str" cm="1">
        <f t="array" ref="CK201">IF(OR(CK37="",CK37="NO Q",CK37="-"),"-",INDEX(Shipping!$U$3:$V$88,_xlfn.XMATCH(CK$2,IF(Shipping!$D$3:$D$88="GC",Shipping!$A$3:$A$88),0),_xlfn.XMATCH($V$167,Shipping!$U$2:$V$2))/_xlfn.IFS($U$167=Shipping!$R123,Shipping!$R$95,$U$167=Shipping!$S$92,Shipping!$S126,$U$167=Shipping!$T$92,Shipping!$T126)+IF(CK37&lt;DATE(2020,1,1),CK37,-CK37))</f>
        <v>-</v>
      </c>
      <c r="CL201" s="52" t="str" cm="1">
        <f t="array" ref="CL201">IF(OR(CL37="",CL37="NO Q",CL37="-"),"-",INDEX(Shipping!$U$3:$V$88,_xlfn.XMATCH(CL$2,IF(Shipping!$D$3:$D$88="GC",Shipping!$A$3:$A$88),0),_xlfn.XMATCH($V$167,Shipping!$U$2:$V$2))/_xlfn.IFS($U$167=Shipping!$R123,Shipping!$R$95,$U$167=Shipping!$S$92,Shipping!$S126,$U$167=Shipping!$T$92,Shipping!$T126)+IF(CL37&lt;DATE(2020,1,1),CL37,-CL37))</f>
        <v>-</v>
      </c>
      <c r="CM201" s="52" t="str" cm="1">
        <f t="array" ref="CM201">IF(OR(CM37="",CM37="NO Q",CM37="-"),"-",INDEX(Shipping!$U$3:$V$88,_xlfn.XMATCH(CM$2,IF(Shipping!$D$3:$D$88="GC",Shipping!$A$3:$A$88),0),_xlfn.XMATCH($V$167,Shipping!$U$2:$V$2))/_xlfn.IFS($U$167=Shipping!$R123,Shipping!$R$95,$U$167=Shipping!$S$92,Shipping!$S126,$U$167=Shipping!$T$92,Shipping!$T126)+IF(CM37&lt;DATE(2020,1,1),CM37,-CM37))</f>
        <v>-</v>
      </c>
    </row>
    <row r="202" spans="2:91">
      <c r="B202" s="47" t="s">
        <v>308</v>
      </c>
      <c r="C202" s="1" t="str" cm="1">
        <f t="array" ref="C202">INDEX(W$2:CM$2,1,_xlfn.XMATCH(D202,$W202:$CM202))</f>
        <v>PSI MOLDED PLASTICS</v>
      </c>
      <c r="D202" s="81">
        <f t="shared" si="139"/>
        <v>0.29722641599999999</v>
      </c>
      <c r="W202" s="52" t="str" cm="1">
        <f t="array" ref="W202">IF(OR(W38="",W38="NO Q",W38="-"),"-",INDEX(Shipping!$U$3:$V$88,_xlfn.XMATCH(W$2,IF(Shipping!$D$3:$D$88="GC",Shipping!$A$3:$A$88),0),_xlfn.XMATCH($V$167,Shipping!$U$2:$V$2))/_xlfn.IFS($U$167=Shipping!$R124,Shipping!$R$95,$U$167=Shipping!$S$92,Shipping!$S127,$U$167=Shipping!$T$92,Shipping!$T127)+IF(W38&lt;DATE(2020,1,1),W38,-W38))</f>
        <v>-</v>
      </c>
      <c r="X202" s="52" t="str" cm="1">
        <f t="array" ref="X202">IF(OR(X38="",X38="NO Q",X38="-"),"-",INDEX(Shipping!$U$3:$V$88,_xlfn.XMATCH(X$2,IF(Shipping!$D$3:$D$88="GC",Shipping!$A$3:$A$88),0),_xlfn.XMATCH($V$167,Shipping!$U$2:$V$2))/_xlfn.IFS($U$167=Shipping!$R124,Shipping!$R$95,$U$167=Shipping!$S$92,Shipping!$S127,$U$167=Shipping!$T$92,Shipping!$T127)+IF(X38&lt;DATE(2020,1,1),X38,-X38))</f>
        <v>-</v>
      </c>
      <c r="Y202" s="52" t="str" cm="1">
        <f t="array" ref="Y202">IF(OR(Y38="",Y38="NO Q",Y38="-"),"-",INDEX(Shipping!$U$3:$V$88,_xlfn.XMATCH(Y$2,IF(Shipping!$D$3:$D$88="GC",Shipping!$A$3:$A$88),0),_xlfn.XMATCH($V$167,Shipping!$U$2:$V$2))/_xlfn.IFS($U$167=Shipping!$R124,Shipping!$R$95,$U$167=Shipping!$S$92,Shipping!$S127,$U$167=Shipping!$T$92,Shipping!$T127)+IF(Y38&lt;DATE(2020,1,1),Y38,-Y38))</f>
        <v>-</v>
      </c>
      <c r="Z202" s="52" t="str" cm="1">
        <f t="array" ref="Z202">IF(OR(Z38="",Z38="NO Q",Z38="-"),"-",INDEX(Shipping!$U$3:$V$88,_xlfn.XMATCH(Z$2,IF(Shipping!$D$3:$D$88="GC",Shipping!$A$3:$A$88),0),_xlfn.XMATCH($V$167,Shipping!$U$2:$V$2))/_xlfn.IFS($U$167=Shipping!$R124,Shipping!$R$95,$U$167=Shipping!$S$92,Shipping!$S127,$U$167=Shipping!$T$92,Shipping!$T127)+IF(Z38&lt;DATE(2020,1,1),Z38,-Z38))</f>
        <v>-</v>
      </c>
      <c r="AA202" s="52" t="str" cm="1">
        <f t="array" ref="AA202">IF(OR(AA38="",AA38="NO Q",AA38="-"),"-",INDEX(Shipping!$U$3:$V$88,_xlfn.XMATCH(AA$2,IF(Shipping!$D$3:$D$88="GC",Shipping!$A$3:$A$88),0),_xlfn.XMATCH($V$167,Shipping!$U$2:$V$2))/_xlfn.IFS($U$167=Shipping!$R124,Shipping!$R$95,$U$167=Shipping!$S$92,Shipping!$S127,$U$167=Shipping!$T$92,Shipping!$T127)+IF(AA38&lt;DATE(2020,1,1),AA38,-AA38))</f>
        <v>-</v>
      </c>
      <c r="AB202" s="52" t="str" cm="1">
        <f t="array" ref="AB202">IF(OR(AB38="",AB38="NO Q",AB38="-"),"-",INDEX(Shipping!$U$3:$V$88,_xlfn.XMATCH(AB$2,IF(Shipping!$D$3:$D$88="GC",Shipping!$A$3:$A$88),0),_xlfn.XMATCH($V$167,Shipping!$U$2:$V$2))/_xlfn.IFS($U$167=Shipping!$R124,Shipping!$R$95,$U$167=Shipping!$S$92,Shipping!$S127,$U$167=Shipping!$T$92,Shipping!$T127)+IF(AB38&lt;DATE(2020,1,1),AB38,-AB38))</f>
        <v>-</v>
      </c>
      <c r="AC202" s="52" t="str" cm="1">
        <f t="array" ref="AC202">IF(OR(AC38="",AC38="NO Q",AC38="-"),"-",INDEX(Shipping!$U$3:$V$88,_xlfn.XMATCH(AC$2,IF(Shipping!$D$3:$D$88="GC",Shipping!$A$3:$A$88),0),_xlfn.XMATCH($V$167,Shipping!$U$2:$V$2))/_xlfn.IFS($U$167=Shipping!$R124,Shipping!$R$95,$U$167=Shipping!$S$92,Shipping!$S127,$U$167=Shipping!$T$92,Shipping!$T127)+IF(AC38&lt;DATE(2020,1,1),AC38,-AC38))</f>
        <v>-</v>
      </c>
      <c r="AD202" s="52" t="str" cm="1">
        <f t="array" ref="AD202">IF(OR(AD38="",AD38="NO Q",AD38="-"),"-",INDEX(Shipping!$U$3:$V$88,_xlfn.XMATCH(AD$2,IF(Shipping!$D$3:$D$88="GC",Shipping!$A$3:$A$88),0),_xlfn.XMATCH($V$167,Shipping!$U$2:$V$2))/_xlfn.IFS($U$167=Shipping!$R124,Shipping!$R$95,$U$167=Shipping!$S$92,Shipping!$S127,$U$167=Shipping!$T$92,Shipping!$T127)+IF(AD38&lt;DATE(2020,1,1),AD38,-AD38))</f>
        <v>-</v>
      </c>
      <c r="AE202" s="52" t="str" cm="1">
        <f t="array" ref="AE202">IF(OR(AE38="",AE38="NO Q",AE38="-"),"-",INDEX(Shipping!$U$3:$V$88,_xlfn.XMATCH(AE$2,IF(Shipping!$D$3:$D$88="GC",Shipping!$A$3:$A$88),0),_xlfn.XMATCH($V$167,Shipping!$U$2:$V$2))/_xlfn.IFS($U$167=Shipping!$R124,Shipping!$R$95,$U$167=Shipping!$S$92,Shipping!$S127,$U$167=Shipping!$T$92,Shipping!$T127)+IF(AE38&lt;DATE(2020,1,1),AE38,-AE38))</f>
        <v>-</v>
      </c>
      <c r="AF202" s="52" t="str" cm="1">
        <f t="array" ref="AF202">IF(OR(AF38="",AF38="NO Q",AF38="-"),"-",INDEX(Shipping!$U$3:$V$88,_xlfn.XMATCH(AF$2,IF(Shipping!$D$3:$D$88="GC",Shipping!$A$3:$A$88),0),_xlfn.XMATCH($V$167,Shipping!$U$2:$V$2))/_xlfn.IFS($U$167=Shipping!$R124,Shipping!$R$95,$U$167=Shipping!$S$92,Shipping!$S127,$U$167=Shipping!$T$92,Shipping!$T127)+IF(AF38&lt;DATE(2020,1,1),AF38,-AF38))</f>
        <v>-</v>
      </c>
      <c r="AG202" s="52" t="str" cm="1">
        <f t="array" ref="AG202">IF(OR(AG38="",AG38="NO Q",AG38="-"),"-",INDEX(Shipping!$U$3:$V$88,_xlfn.XMATCH(AG$2,IF(Shipping!$D$3:$D$88="GC",Shipping!$A$3:$A$88),0),_xlfn.XMATCH($V$167,Shipping!$U$2:$V$2))/_xlfn.IFS($U$167=Shipping!$R124,Shipping!$R$95,$U$167=Shipping!$S$92,Shipping!$S127,$U$167=Shipping!$T$92,Shipping!$T127)+IF(AG38&lt;DATE(2020,1,1),AG38,-AG38))</f>
        <v>-</v>
      </c>
      <c r="AH202" s="52" t="str" cm="1">
        <f t="array" ref="AH202">IF(OR(AH38="",AH38="NO Q",AH38="-"),"-",INDEX(Shipping!$U$3:$V$88,_xlfn.XMATCH(AH$2,IF(Shipping!$D$3:$D$88="GC",Shipping!$A$3:$A$88),0),_xlfn.XMATCH($V$167,Shipping!$U$2:$V$2))/_xlfn.IFS($U$167=Shipping!$R124,Shipping!$R$95,$U$167=Shipping!$S$92,Shipping!$S127,$U$167=Shipping!$T$92,Shipping!$T127)+IF(AH38&lt;DATE(2020,1,1),AH38,-AH38))</f>
        <v>-</v>
      </c>
      <c r="AI202" s="52" t="str" cm="1">
        <f t="array" ref="AI202">IF(OR(AI38="",AI38="NO Q",AI38="-"),"-",INDEX(Shipping!$U$3:$V$88,_xlfn.XMATCH(AI$2,IF(Shipping!$D$3:$D$88="GC",Shipping!$A$3:$A$88),0),_xlfn.XMATCH($V$167,Shipping!$U$2:$V$2))/_xlfn.IFS($U$167=Shipping!$R124,Shipping!$R$95,$U$167=Shipping!$S$92,Shipping!$S127,$U$167=Shipping!$T$92,Shipping!$T127)+IF(AI38&lt;DATE(2020,1,1),AI38,-AI38))</f>
        <v>-</v>
      </c>
      <c r="AJ202" s="52" t="str" cm="1">
        <f t="array" ref="AJ202">IF(OR(AJ38="",AJ38="NO Q",AJ38="-"),"-",INDEX(Shipping!$U$3:$V$88,_xlfn.XMATCH(AJ$2,IF(Shipping!$D$3:$D$88="GC",Shipping!$A$3:$A$88),0),_xlfn.XMATCH($V$167,Shipping!$U$2:$V$2))/_xlfn.IFS($U$167=Shipping!$R124,Shipping!$R$95,$U$167=Shipping!$S$92,Shipping!$S127,$U$167=Shipping!$T$92,Shipping!$T127)+IF(AJ38&lt;DATE(2020,1,1),AJ38,-AJ38))</f>
        <v>-</v>
      </c>
      <c r="AK202" s="52" t="str" cm="1">
        <f t="array" ref="AK202">IF(OR(AK38="",AK38="NO Q",AK38="-"),"-",INDEX(Shipping!$U$3:$V$88,_xlfn.XMATCH(AK$2,IF(Shipping!$D$3:$D$88="GC",Shipping!$A$3:$A$88),0),_xlfn.XMATCH($V$167,Shipping!$U$2:$V$2))/_xlfn.IFS($U$167=Shipping!$R124,Shipping!$R$95,$U$167=Shipping!$S$92,Shipping!$S127,$U$167=Shipping!$T$92,Shipping!$T127)+IF(AK38&lt;DATE(2020,1,1),AK38,-AK38))</f>
        <v>-</v>
      </c>
      <c r="AL202" s="52" t="str" cm="1">
        <f t="array" ref="AL202">IF(OR(AL38="",AL38="NO Q",AL38="-"),"-",INDEX(Shipping!$U$3:$V$88,_xlfn.XMATCH(AL$2,IF(Shipping!$D$3:$D$88="GC",Shipping!$A$3:$A$88),0),_xlfn.XMATCH($V$167,Shipping!$U$2:$V$2))/_xlfn.IFS($U$167=Shipping!$R124,Shipping!$R$95,$U$167=Shipping!$S$92,Shipping!$S127,$U$167=Shipping!$T$92,Shipping!$T127)+IF(AL38&lt;DATE(2020,1,1),AL38,-AL38))</f>
        <v>-</v>
      </c>
      <c r="AM202" s="52" t="str" cm="1">
        <f t="array" ref="AM202">IF(OR(AM38="",AM38="NO Q",AM38="-"),"-",INDEX(Shipping!$U$3:$V$88,_xlfn.XMATCH(AM$2,IF(Shipping!$D$3:$D$88="GC",Shipping!$A$3:$A$88),0),_xlfn.XMATCH($V$167,Shipping!$U$2:$V$2))/_xlfn.IFS($U$167=Shipping!$R124,Shipping!$R$95,$U$167=Shipping!$S$92,Shipping!$S127,$U$167=Shipping!$T$92,Shipping!$T127)+IF(AM38&lt;DATE(2020,1,1),AM38,-AM38))</f>
        <v>-</v>
      </c>
      <c r="AN202" s="52" t="str" cm="1">
        <f t="array" ref="AN202">IF(OR(AN38="",AN38="NO Q",AN38="-"),"-",INDEX(Shipping!$U$3:$V$88,_xlfn.XMATCH(AN$2,IF(Shipping!$D$3:$D$88="GC",Shipping!$A$3:$A$88),0),_xlfn.XMATCH($V$167,Shipping!$U$2:$V$2))/_xlfn.IFS($U$167=Shipping!$R124,Shipping!$R$95,$U$167=Shipping!$S$92,Shipping!$S127,$U$167=Shipping!$T$92,Shipping!$T127)+IF(AN38&lt;DATE(2020,1,1),AN38,-AN38))</f>
        <v>-</v>
      </c>
      <c r="AO202" s="52" cm="1">
        <f t="array" ref="AO202">IF(OR(AO38="",AO38="NO Q",AO38="-"),"-",INDEX(Shipping!$U$3:$V$88,_xlfn.XMATCH(AO$2,IF(Shipping!$D$3:$D$88="GC",Shipping!$A$3:$A$88),0),_xlfn.XMATCH($V$167,Shipping!$U$2:$V$2))/_xlfn.IFS($U$167=Shipping!$R124,Shipping!$R$95,$U$167=Shipping!$S$92,Shipping!$S127,$U$167=Shipping!$T$92,Shipping!$T127)+IF(AO38&lt;DATE(2020,1,1),AO38,-AO38))</f>
        <v>-44045.973222979555</v>
      </c>
      <c r="AP202" s="52" cm="1">
        <f t="array" ref="AP202">IF(OR(AP38="",AP38="NO Q",AP38="-"),"-",INDEX(Shipping!$U$3:$V$88,_xlfn.XMATCH(AP$2,IF(Shipping!$D$3:$D$88="GC",Shipping!$A$3:$A$88),0),_xlfn.XMATCH($V$167,Shipping!$U$2:$V$2))/_xlfn.IFS($U$167=Shipping!$R124,Shipping!$R$95,$U$167=Shipping!$S$92,Shipping!$S127,$U$167=Shipping!$T$92,Shipping!$T127)+IF(AP38&lt;DATE(2020,1,1),AP38,-AP38))</f>
        <v>-44032.989654333011</v>
      </c>
      <c r="AQ202" s="52" t="str" cm="1">
        <f t="array" ref="AQ202">IF(OR(AQ38="",AQ38="NO Q",AQ38="-"),"-",INDEX(Shipping!$U$3:$V$88,_xlfn.XMATCH(AQ$2,IF(Shipping!$D$3:$D$88="GC",Shipping!$A$3:$A$88),0),_xlfn.XMATCH($V$167,Shipping!$U$2:$V$2))/_xlfn.IFS($U$167=Shipping!$R124,Shipping!$R$95,$U$167=Shipping!$S$92,Shipping!$S127,$U$167=Shipping!$T$92,Shipping!$T127)+IF(AQ38&lt;DATE(2020,1,1),AQ38,-AQ38))</f>
        <v>-</v>
      </c>
      <c r="AR202" s="52" t="str" cm="1">
        <f t="array" ref="AR202">IF(OR(AR38="",AR38="NO Q",AR38="-"),"-",INDEX(Shipping!$U$3:$V$88,_xlfn.XMATCH(AR$2,IF(Shipping!$D$3:$D$88="GC",Shipping!$A$3:$A$88),0),_xlfn.XMATCH($V$167,Shipping!$U$2:$V$2))/_xlfn.IFS($U$167=Shipping!$R124,Shipping!$R$95,$U$167=Shipping!$S$92,Shipping!$S127,$U$167=Shipping!$T$92,Shipping!$T127)+IF(AR38&lt;DATE(2020,1,1),AR38,-AR38))</f>
        <v>-</v>
      </c>
      <c r="AS202" s="52" t="str" cm="1">
        <f t="array" ref="AS202">IF(OR(AS38="",AS38="NO Q",AS38="-"),"-",INDEX(Shipping!$U$3:$V$88,_xlfn.XMATCH(AS$2,IF(Shipping!$D$3:$D$88="GC",Shipping!$A$3:$A$88),0),_xlfn.XMATCH($V$167,Shipping!$U$2:$V$2))/_xlfn.IFS($U$167=Shipping!$R124,Shipping!$R$95,$U$167=Shipping!$S$92,Shipping!$S127,$U$167=Shipping!$T$92,Shipping!$T127)+IF(AS38&lt;DATE(2020,1,1),AS38,-AS38))</f>
        <v>-</v>
      </c>
      <c r="AT202" s="52" t="str" cm="1">
        <f t="array" ref="AT202">IF(OR(AT38="",AT38="NO Q",AT38="-"),"-",INDEX(Shipping!$U$3:$V$88,_xlfn.XMATCH(AT$2,IF(Shipping!$D$3:$D$88="GC",Shipping!$A$3:$A$88),0),_xlfn.XMATCH($V$167,Shipping!$U$2:$V$2))/_xlfn.IFS($U$167=Shipping!$R124,Shipping!$R$95,$U$167=Shipping!$S$92,Shipping!$S127,$U$167=Shipping!$T$92,Shipping!$T127)+IF(AT38&lt;DATE(2020,1,1),AT38,-AT38))</f>
        <v>-</v>
      </c>
      <c r="AU202" s="52" t="str" cm="1">
        <f t="array" ref="AU202">IF(OR(AU38="",AU38="NO Q",AU38="-"),"-",INDEX(Shipping!$U$3:$V$88,_xlfn.XMATCH(AU$2,IF(Shipping!$D$3:$D$88="GC",Shipping!$A$3:$A$88),0),_xlfn.XMATCH($V$167,Shipping!$U$2:$V$2))/_xlfn.IFS($U$167=Shipping!$R124,Shipping!$R$95,$U$167=Shipping!$S$92,Shipping!$S127,$U$167=Shipping!$T$92,Shipping!$T127)+IF(AU38&lt;DATE(2020,1,1),AU38,-AU38))</f>
        <v>-</v>
      </c>
      <c r="AV202" s="52" t="str" cm="1">
        <f t="array" ref="AV202">IF(OR(AV38="",AV38="NO Q",AV38="-"),"-",INDEX(Shipping!$U$3:$V$88,_xlfn.XMATCH(AV$2,IF(Shipping!$D$3:$D$88="GC",Shipping!$A$3:$A$88),0),_xlfn.XMATCH($V$167,Shipping!$U$2:$V$2))/_xlfn.IFS($U$167=Shipping!$R124,Shipping!$R$95,$U$167=Shipping!$S$92,Shipping!$S127,$U$167=Shipping!$T$92,Shipping!$T127)+IF(AV38&lt;DATE(2020,1,1),AV38,-AV38))</f>
        <v>-</v>
      </c>
      <c r="AW202" s="52" t="str" cm="1">
        <f t="array" ref="AW202">IF(OR(AW38="",AW38="NO Q",AW38="-"),"-",INDEX(Shipping!$U$3:$V$88,_xlfn.XMATCH(AW$2,IF(Shipping!$D$3:$D$88="GC",Shipping!$A$3:$A$88),0),_xlfn.XMATCH($V$167,Shipping!$U$2:$V$2))/_xlfn.IFS($U$167=Shipping!$R124,Shipping!$R$95,$U$167=Shipping!$S$92,Shipping!$S127,$U$167=Shipping!$T$92,Shipping!$T127)+IF(AW38&lt;DATE(2020,1,1),AW38,-AW38))</f>
        <v>-</v>
      </c>
      <c r="AX202" s="52" t="str" cm="1">
        <f t="array" ref="AX202">IF(OR(AX38="",AX38="NO Q",AX38="-"),"-",INDEX(Shipping!$U$3:$V$88,_xlfn.XMATCH(AX$2,IF(Shipping!$D$3:$D$88="GC",Shipping!$A$3:$A$88),0),_xlfn.XMATCH($V$167,Shipping!$U$2:$V$2))/_xlfn.IFS($U$167=Shipping!$R124,Shipping!$R$95,$U$167=Shipping!$S$92,Shipping!$S127,$U$167=Shipping!$T$92,Shipping!$T127)+IF(AX38&lt;DATE(2020,1,1),AX38,-AX38))</f>
        <v>-</v>
      </c>
      <c r="AY202" s="52" t="str" cm="1">
        <f t="array" ref="AY202">IF(OR(AY38="",AY38="NO Q",AY38="-"),"-",INDEX(Shipping!$U$3:$V$88,_xlfn.XMATCH(AY$2,IF(Shipping!$D$3:$D$88="GC",Shipping!$A$3:$A$88),0),_xlfn.XMATCH($V$167,Shipping!$U$2:$V$2))/_xlfn.IFS($U$167=Shipping!$R124,Shipping!$R$95,$U$167=Shipping!$S$92,Shipping!$S127,$U$167=Shipping!$T$92,Shipping!$T127)+IF(AY38&lt;DATE(2020,1,1),AY38,-AY38))</f>
        <v>-</v>
      </c>
      <c r="AZ202" s="52" t="str" cm="1">
        <f t="array" ref="AZ202">IF(OR(AZ38="",AZ38="NO Q",AZ38="-"),"-",INDEX(Shipping!$U$3:$V$88,_xlfn.XMATCH(AZ$2,IF(Shipping!$D$3:$D$88="GC",Shipping!$A$3:$A$88),0),_xlfn.XMATCH($V$167,Shipping!$U$2:$V$2))/_xlfn.IFS($U$167=Shipping!$R124,Shipping!$R$95,$U$167=Shipping!$S$92,Shipping!$S127,$U$167=Shipping!$T$92,Shipping!$T127)+IF(AZ38&lt;DATE(2020,1,1),AZ38,-AZ38))</f>
        <v>-</v>
      </c>
      <c r="BA202" s="52" t="str" cm="1">
        <f t="array" ref="BA202">IF(OR(BA38="",BA38="NO Q",BA38="-"),"-",INDEX(Shipping!$U$3:$V$88,_xlfn.XMATCH(BA$2,IF(Shipping!$D$3:$D$88="GC",Shipping!$A$3:$A$88),0),_xlfn.XMATCH($V$167,Shipping!$U$2:$V$2))/_xlfn.IFS($U$167=Shipping!$R124,Shipping!$R$95,$U$167=Shipping!$S$92,Shipping!$S127,$U$167=Shipping!$T$92,Shipping!$T127)+IF(BA38&lt;DATE(2020,1,1),BA38,-BA38))</f>
        <v>-</v>
      </c>
      <c r="BB202" s="52" t="str" cm="1">
        <f t="array" ref="BB202">IF(OR(BB38="",BB38="NO Q",BB38="-"),"-",INDEX(Shipping!$U$3:$V$88,_xlfn.XMATCH(BB$2,IF(Shipping!$D$3:$D$88="GC",Shipping!$A$3:$A$88),0),_xlfn.XMATCH($V$167,Shipping!$U$2:$V$2))/_xlfn.IFS($U$167=Shipping!$R124,Shipping!$R$95,$U$167=Shipping!$S$92,Shipping!$S127,$U$167=Shipping!$T$92,Shipping!$T127)+IF(BB38&lt;DATE(2020,1,1),BB38,-BB38))</f>
        <v>-</v>
      </c>
      <c r="BC202" s="52" t="str" cm="1">
        <f t="array" ref="BC202">IF(OR(BC38="",BC38="NO Q",BC38="-"),"-",INDEX(Shipping!$U$3:$V$88,_xlfn.XMATCH(BC$2,IF(Shipping!$D$3:$D$88="GC",Shipping!$A$3:$A$88),0),_xlfn.XMATCH($V$167,Shipping!$U$2:$V$2))/_xlfn.IFS($U$167=Shipping!$R124,Shipping!$R$95,$U$167=Shipping!$S$92,Shipping!$S127,$U$167=Shipping!$T$92,Shipping!$T127)+IF(BC38&lt;DATE(2020,1,1),BC38,-BC38))</f>
        <v>-</v>
      </c>
      <c r="BD202" s="52" t="str" cm="1">
        <f t="array" ref="BD202">IF(OR(BD38="",BD38="NO Q",BD38="-"),"-",INDEX(Shipping!$U$3:$V$88,_xlfn.XMATCH(BD$2,IF(Shipping!$D$3:$D$88="GC",Shipping!$A$3:$A$88),0),_xlfn.XMATCH($V$167,Shipping!$U$2:$V$2))/_xlfn.IFS($U$167=Shipping!$R124,Shipping!$R$95,$U$167=Shipping!$S$92,Shipping!$S127,$U$167=Shipping!$T$92,Shipping!$T127)+IF(BD38&lt;DATE(2020,1,1),BD38,-BD38))</f>
        <v>-</v>
      </c>
      <c r="BE202" s="52" t="str" cm="1">
        <f t="array" ref="BE202">IF(OR(BE38="",BE38="NO Q",BE38="-"),"-",INDEX(Shipping!$U$3:$V$88,_xlfn.XMATCH(BE$2,IF(Shipping!$D$3:$D$88="GC",Shipping!$A$3:$A$88),0),_xlfn.XMATCH($V$167,Shipping!$U$2:$V$2))/_xlfn.IFS($U$167=Shipping!$R124,Shipping!$R$95,$U$167=Shipping!$S$92,Shipping!$S127,$U$167=Shipping!$T$92,Shipping!$T127)+IF(BE38&lt;DATE(2020,1,1),BE38,-BE38))</f>
        <v>-</v>
      </c>
      <c r="BF202" s="52" t="str" cm="1">
        <f t="array" ref="BF202">IF(OR(BF38="",BF38="NO Q",BF38="-"),"-",INDEX(Shipping!$U$3:$V$88,_xlfn.XMATCH(BF$2,IF(Shipping!$D$3:$D$88="GC",Shipping!$A$3:$A$88),0),_xlfn.XMATCH($V$167,Shipping!$U$2:$V$2))/_xlfn.IFS($U$167=Shipping!$R124,Shipping!$R$95,$U$167=Shipping!$S$92,Shipping!$S127,$U$167=Shipping!$T$92,Shipping!$T127)+IF(BF38&lt;DATE(2020,1,1),BF38,-BF38))</f>
        <v>-</v>
      </c>
      <c r="BG202" s="52" t="str" cm="1">
        <f t="array" ref="BG202">IF(OR(BG38="",BG38="NO Q",BG38="-"),"-",INDEX(Shipping!$U$3:$V$88,_xlfn.XMATCH(BG$2,IF(Shipping!$D$3:$D$88="GC",Shipping!$A$3:$A$88),0),_xlfn.XMATCH($V$167,Shipping!$U$2:$V$2))/_xlfn.IFS($U$167=Shipping!$R124,Shipping!$R$95,$U$167=Shipping!$S$92,Shipping!$S127,$U$167=Shipping!$T$92,Shipping!$T127)+IF(BG38&lt;DATE(2020,1,1),BG38,-BG38))</f>
        <v>-</v>
      </c>
      <c r="BH202" s="52" t="str" cm="1">
        <f t="array" ref="BH202">IF(OR(BH38="",BH38="NO Q",BH38="-"),"-",INDEX(Shipping!$U$3:$V$88,_xlfn.XMATCH(BH$2,IF(Shipping!$D$3:$D$88="GC",Shipping!$A$3:$A$88),0),_xlfn.XMATCH($V$167,Shipping!$U$2:$V$2))/_xlfn.IFS($U$167=Shipping!$R124,Shipping!$R$95,$U$167=Shipping!$S$92,Shipping!$S127,$U$167=Shipping!$T$92,Shipping!$T127)+IF(BH38&lt;DATE(2020,1,1),BH38,-BH38))</f>
        <v>-</v>
      </c>
      <c r="BI202" s="52" t="str" cm="1">
        <f t="array" ref="BI202">IF(OR(BI38="",BI38="NO Q",BI38="-"),"-",INDEX(Shipping!$U$3:$V$88,_xlfn.XMATCH(BI$2,IF(Shipping!$D$3:$D$88="GC",Shipping!$A$3:$A$88),0),_xlfn.XMATCH($V$167,Shipping!$U$2:$V$2))/_xlfn.IFS($U$167=Shipping!$R124,Shipping!$R$95,$U$167=Shipping!$S$92,Shipping!$S127,$U$167=Shipping!$T$92,Shipping!$T127)+IF(BI38&lt;DATE(2020,1,1),BI38,-BI38))</f>
        <v>-</v>
      </c>
      <c r="BJ202" s="52" t="str" cm="1">
        <f t="array" ref="BJ202">IF(OR(BJ38="",BJ38="NO Q",BJ38="-"),"-",INDEX(Shipping!$U$3:$V$88,_xlfn.XMATCH(BJ$2,IF(Shipping!$D$3:$D$88="GC",Shipping!$A$3:$A$88),0),_xlfn.XMATCH($V$167,Shipping!$U$2:$V$2))/_xlfn.IFS($U$167=Shipping!$R124,Shipping!$R$95,$U$167=Shipping!$S$92,Shipping!$S127,$U$167=Shipping!$T$92,Shipping!$T127)+IF(BJ38&lt;DATE(2020,1,1),BJ38,-BJ38))</f>
        <v>-</v>
      </c>
      <c r="BK202" s="52" t="str" cm="1">
        <f t="array" ref="BK202">IF(OR(BK38="",BK38="NO Q",BK38="-"),"-",INDEX(Shipping!$U$3:$V$88,_xlfn.XMATCH(BK$2,IF(Shipping!$D$3:$D$88="GC",Shipping!$A$3:$A$88),0),_xlfn.XMATCH($V$167,Shipping!$U$2:$V$2))/_xlfn.IFS($U$167=Shipping!$R124,Shipping!$R$95,$U$167=Shipping!$S$92,Shipping!$S127,$U$167=Shipping!$T$92,Shipping!$T127)+IF(BK38&lt;DATE(2020,1,1),BK38,-BK38))</f>
        <v>-</v>
      </c>
      <c r="BL202" s="52" t="str" cm="1">
        <f t="array" ref="BL202">IF(OR(BL38="",BL38="NO Q",BL38="-"),"-",INDEX(Shipping!$U$3:$V$88,_xlfn.XMATCH(BL$2,IF(Shipping!$D$3:$D$88="GC",Shipping!$A$3:$A$88),0),_xlfn.XMATCH($V$167,Shipping!$U$2:$V$2))/_xlfn.IFS($U$167=Shipping!$R124,Shipping!$R$95,$U$167=Shipping!$S$92,Shipping!$S127,$U$167=Shipping!$T$92,Shipping!$T127)+IF(BL38&lt;DATE(2020,1,1),BL38,-BL38))</f>
        <v>-</v>
      </c>
      <c r="BM202" s="52" t="str" cm="1">
        <f t="array" ref="BM202">IF(OR(BM38="",BM38="NO Q",BM38="-"),"-",INDEX(Shipping!$U$3:$V$88,_xlfn.XMATCH(BM$2,IF(Shipping!$D$3:$D$88="GC",Shipping!$A$3:$A$88),0),_xlfn.XMATCH($V$167,Shipping!$U$2:$V$2))/_xlfn.IFS($U$167=Shipping!$R124,Shipping!$R$95,$U$167=Shipping!$S$92,Shipping!$S127,$U$167=Shipping!$T$92,Shipping!$T127)+IF(BM38&lt;DATE(2020,1,1),BM38,-BM38))</f>
        <v>-</v>
      </c>
      <c r="BN202" s="52" t="str" cm="1">
        <f t="array" ref="BN202">IF(OR(BN38="",BN38="NO Q",BN38="-"),"-",INDEX(Shipping!$U$3:$V$88,_xlfn.XMATCH(BN$2,IF(Shipping!$D$3:$D$88="GC",Shipping!$A$3:$A$88),0),_xlfn.XMATCH($V$167,Shipping!$U$2:$V$2))/_xlfn.IFS($U$167=Shipping!$R124,Shipping!$R$95,$U$167=Shipping!$S$92,Shipping!$S127,$U$167=Shipping!$T$92,Shipping!$T127)+IF(BN38&lt;DATE(2020,1,1),BN38,-BN38))</f>
        <v>-</v>
      </c>
      <c r="BO202" s="52" cm="1">
        <f t="array" ref="BO202">IF(OR(BO38="",BO38="NO Q",BO38="-"),"-",INDEX(Shipping!$U$3:$V$88,_xlfn.XMATCH(BO$2,IF(Shipping!$D$3:$D$88="GC",Shipping!$A$3:$A$88),0),_xlfn.XMATCH($V$167,Shipping!$U$2:$V$2))/_xlfn.IFS($U$167=Shipping!$R124,Shipping!$R$95,$U$167=Shipping!$S$92,Shipping!$S127,$U$167=Shipping!$T$92,Shipping!$T127)+IF(BO38&lt;DATE(2020,1,1),BO38,-BO38))</f>
        <v>0.29722641599999999</v>
      </c>
      <c r="BP202" s="52" t="str" cm="1">
        <f t="array" ref="BP202">IF(OR(BP38="",BP38="NO Q",BP38="-"),"-",INDEX(Shipping!$U$3:$V$88,_xlfn.XMATCH(BP$2,IF(Shipping!$D$3:$D$88="GC",Shipping!$A$3:$A$88),0),_xlfn.XMATCH($V$167,Shipping!$U$2:$V$2))/_xlfn.IFS($U$167=Shipping!$R124,Shipping!$R$95,$U$167=Shipping!$S$92,Shipping!$S127,$U$167=Shipping!$T$92,Shipping!$T127)+IF(BP38&lt;DATE(2020,1,1),BP38,-BP38))</f>
        <v>-</v>
      </c>
      <c r="BQ202" s="52" t="str" cm="1">
        <f t="array" ref="BQ202">IF(OR(BQ38="",BQ38="NO Q",BQ38="-"),"-",INDEX(Shipping!$U$3:$V$88,_xlfn.XMATCH(BQ$2,IF(Shipping!$D$3:$D$88="GC",Shipping!$A$3:$A$88),0),_xlfn.XMATCH($V$167,Shipping!$U$2:$V$2))/_xlfn.IFS($U$167=Shipping!$R124,Shipping!$R$95,$U$167=Shipping!$S$92,Shipping!$S127,$U$167=Shipping!$T$92,Shipping!$T127)+IF(BQ38&lt;DATE(2020,1,1),BQ38,-BQ38))</f>
        <v>-</v>
      </c>
      <c r="BR202" s="52" t="str" cm="1">
        <f t="array" ref="BR202">IF(OR(BR38="",BR38="NO Q",BR38="-"),"-",INDEX(Shipping!$U$3:$V$88,_xlfn.XMATCH(BR$2,IF(Shipping!$D$3:$D$88="GC",Shipping!$A$3:$A$88),0),_xlfn.XMATCH($V$167,Shipping!$U$2:$V$2))/_xlfn.IFS($U$167=Shipping!$R124,Shipping!$R$95,$U$167=Shipping!$S$92,Shipping!$S127,$U$167=Shipping!$T$92,Shipping!$T127)+IF(BR38&lt;DATE(2020,1,1),BR38,-BR38))</f>
        <v>-</v>
      </c>
      <c r="BS202" s="52" t="str" cm="1">
        <f t="array" ref="BS202">IF(OR(BS38="",BS38="NO Q",BS38="-"),"-",INDEX(Shipping!$U$3:$V$88,_xlfn.XMATCH(BS$2,IF(Shipping!$D$3:$D$88="GC",Shipping!$A$3:$A$88),0),_xlfn.XMATCH($V$167,Shipping!$U$2:$V$2))/_xlfn.IFS($U$167=Shipping!$R124,Shipping!$R$95,$U$167=Shipping!$S$92,Shipping!$S127,$U$167=Shipping!$T$92,Shipping!$T127)+IF(BS38&lt;DATE(2020,1,1),BS38,-BS38))</f>
        <v>-</v>
      </c>
      <c r="BT202" s="52" t="str" cm="1">
        <f t="array" ref="BT202">IF(OR(BT38="",BT38="NO Q",BT38="-"),"-",INDEX(Shipping!$U$3:$V$88,_xlfn.XMATCH(BT$2,IF(Shipping!$D$3:$D$88="GC",Shipping!$A$3:$A$88),0),_xlfn.XMATCH($V$167,Shipping!$U$2:$V$2))/_xlfn.IFS($U$167=Shipping!$R124,Shipping!$R$95,$U$167=Shipping!$S$92,Shipping!$S127,$U$167=Shipping!$T$92,Shipping!$T127)+IF(BT38&lt;DATE(2020,1,1),BT38,-BT38))</f>
        <v>-</v>
      </c>
      <c r="BU202" s="52" t="str" cm="1">
        <f t="array" ref="BU202">IF(OR(BU38="",BU38="NO Q",BU38="-"),"-",INDEX(Shipping!$U$3:$V$88,_xlfn.XMATCH(BU$2,IF(Shipping!$D$3:$D$88="GC",Shipping!$A$3:$A$88),0),_xlfn.XMATCH($V$167,Shipping!$U$2:$V$2))/_xlfn.IFS($U$167=Shipping!$R124,Shipping!$R$95,$U$167=Shipping!$S$92,Shipping!$S127,$U$167=Shipping!$T$92,Shipping!$T127)+IF(BU38&lt;DATE(2020,1,1),BU38,-BU38))</f>
        <v>-</v>
      </c>
      <c r="BV202" s="52" t="str" cm="1">
        <f t="array" ref="BV202">IF(OR(BV38="",BV38="NO Q",BV38="-"),"-",INDEX(Shipping!$U$3:$V$88,_xlfn.XMATCH(BV$2,IF(Shipping!$D$3:$D$88="GC",Shipping!$A$3:$A$88),0),_xlfn.XMATCH($V$167,Shipping!$U$2:$V$2))/_xlfn.IFS($U$167=Shipping!$R124,Shipping!$R$95,$U$167=Shipping!$S$92,Shipping!$S127,$U$167=Shipping!$T$92,Shipping!$T127)+IF(BV38&lt;DATE(2020,1,1),BV38,-BV38))</f>
        <v>-</v>
      </c>
      <c r="BW202" s="52" t="str" cm="1">
        <f t="array" ref="BW202">IF(OR(BW38="",BW38="NO Q",BW38="-"),"-",INDEX(Shipping!$U$3:$V$88,_xlfn.XMATCH(BW$2,IF(Shipping!$D$3:$D$88="GC",Shipping!$A$3:$A$88),0),_xlfn.XMATCH($V$167,Shipping!$U$2:$V$2))/_xlfn.IFS($U$167=Shipping!$R124,Shipping!$R$95,$U$167=Shipping!$S$92,Shipping!$S127,$U$167=Shipping!$T$92,Shipping!$T127)+IF(BW38&lt;DATE(2020,1,1),BW38,-BW38))</f>
        <v>-</v>
      </c>
      <c r="BX202" s="52" t="str" cm="1">
        <f t="array" ref="BX202">IF(OR(BX38="",BX38="NO Q",BX38="-"),"-",INDEX(Shipping!$U$3:$V$88,_xlfn.XMATCH(BX$2,IF(Shipping!$D$3:$D$88="GC",Shipping!$A$3:$A$88),0),_xlfn.XMATCH($V$167,Shipping!$U$2:$V$2))/_xlfn.IFS($U$167=Shipping!$R124,Shipping!$R$95,$U$167=Shipping!$S$92,Shipping!$S127,$U$167=Shipping!$T$92,Shipping!$T127)+IF(BX38&lt;DATE(2020,1,1),BX38,-BX38))</f>
        <v>-</v>
      </c>
      <c r="BY202" s="52" t="str" cm="1">
        <f t="array" ref="BY202">IF(OR(BY38="",BY38="NO Q",BY38="-"),"-",INDEX(Shipping!$U$3:$V$88,_xlfn.XMATCH(BY$2,IF(Shipping!$D$3:$D$88="GC",Shipping!$A$3:$A$88),0),_xlfn.XMATCH($V$167,Shipping!$U$2:$V$2))/_xlfn.IFS($U$167=Shipping!$R124,Shipping!$R$95,$U$167=Shipping!$S$92,Shipping!$S127,$U$167=Shipping!$T$92,Shipping!$T127)+IF(BY38&lt;DATE(2020,1,1),BY38,-BY38))</f>
        <v>-</v>
      </c>
      <c r="BZ202" s="52" t="str" cm="1">
        <f t="array" ref="BZ202">IF(OR(BZ38="",BZ38="NO Q",BZ38="-"),"-",INDEX(Shipping!$U$3:$V$88,_xlfn.XMATCH(BZ$2,IF(Shipping!$D$3:$D$88="GC",Shipping!$A$3:$A$88),0),_xlfn.XMATCH($V$167,Shipping!$U$2:$V$2))/_xlfn.IFS($U$167=Shipping!$R124,Shipping!$R$95,$U$167=Shipping!$S$92,Shipping!$S127,$U$167=Shipping!$T$92,Shipping!$T127)+IF(BZ38&lt;DATE(2020,1,1),BZ38,-BZ38))</f>
        <v>-</v>
      </c>
      <c r="CA202" s="52" t="str" cm="1">
        <f t="array" ref="CA202">IF(OR(CA38="",CA38="NO Q",CA38="-"),"-",INDEX(Shipping!$U$3:$V$88,_xlfn.XMATCH(CA$2,IF(Shipping!$D$3:$D$88="GC",Shipping!$A$3:$A$88),0),_xlfn.XMATCH($V$167,Shipping!$U$2:$V$2))/_xlfn.IFS($U$167=Shipping!$R124,Shipping!$R$95,$U$167=Shipping!$S$92,Shipping!$S127,$U$167=Shipping!$T$92,Shipping!$T127)+IF(CA38&lt;DATE(2020,1,1),CA38,-CA38))</f>
        <v>-</v>
      </c>
      <c r="CB202" s="52" t="str" cm="1">
        <f t="array" ref="CB202">IF(OR(CB38="",CB38="NO Q",CB38="-"),"-",INDEX(Shipping!$U$3:$V$88,_xlfn.XMATCH(CB$2,IF(Shipping!$D$3:$D$88="GC",Shipping!$A$3:$A$88),0),_xlfn.XMATCH($V$167,Shipping!$U$2:$V$2))/_xlfn.IFS($U$167=Shipping!$R124,Shipping!$R$95,$U$167=Shipping!$S$92,Shipping!$S127,$U$167=Shipping!$T$92,Shipping!$T127)+IF(CB38&lt;DATE(2020,1,1),CB38,-CB38))</f>
        <v>-</v>
      </c>
      <c r="CC202" s="52" t="str" cm="1">
        <f t="array" ref="CC202">IF(OR(CC38="",CC38="NO Q",CC38="-"),"-",INDEX(Shipping!$U$3:$V$88,_xlfn.XMATCH(CC$2,IF(Shipping!$D$3:$D$88="GC",Shipping!$A$3:$A$88),0),_xlfn.XMATCH($V$167,Shipping!$U$2:$V$2))/_xlfn.IFS($U$167=Shipping!$R124,Shipping!$R$95,$U$167=Shipping!$S$92,Shipping!$S127,$U$167=Shipping!$T$92,Shipping!$T127)+IF(CC38&lt;DATE(2020,1,1),CC38,-CC38))</f>
        <v>-</v>
      </c>
      <c r="CD202" s="52" t="str" cm="1">
        <f t="array" ref="CD202">IF(OR(CD38="",CD38="NO Q",CD38="-"),"-",INDEX(Shipping!$U$3:$V$88,_xlfn.XMATCH(CD$2,IF(Shipping!$D$3:$D$88="GC",Shipping!$A$3:$A$88),0),_xlfn.XMATCH($V$167,Shipping!$U$2:$V$2))/_xlfn.IFS($U$167=Shipping!$R124,Shipping!$R$95,$U$167=Shipping!$S$92,Shipping!$S127,$U$167=Shipping!$T$92,Shipping!$T127)+IF(CD38&lt;DATE(2020,1,1),CD38,-CD38))</f>
        <v>-</v>
      </c>
      <c r="CE202" s="52" t="str" cm="1">
        <f t="array" ref="CE202">IF(OR(CE38="",CE38="NO Q",CE38="-"),"-",INDEX(Shipping!$U$3:$V$88,_xlfn.XMATCH(CE$2,IF(Shipping!$D$3:$D$88="GC",Shipping!$A$3:$A$88),0),_xlfn.XMATCH($V$167,Shipping!$U$2:$V$2))/_xlfn.IFS($U$167=Shipping!$R124,Shipping!$R$95,$U$167=Shipping!$S$92,Shipping!$S127,$U$167=Shipping!$T$92,Shipping!$T127)+IF(CE38&lt;DATE(2020,1,1),CE38,-CE38))</f>
        <v>-</v>
      </c>
      <c r="CF202" s="52" t="str" cm="1">
        <f t="array" ref="CF202">IF(OR(CF38="",CF38="NO Q",CF38="-"),"-",INDEX(Shipping!$U$3:$V$88,_xlfn.XMATCH(CF$2,IF(Shipping!$D$3:$D$88="GC",Shipping!$A$3:$A$88),0),_xlfn.XMATCH($V$167,Shipping!$U$2:$V$2))/_xlfn.IFS($U$167=Shipping!$R124,Shipping!$R$95,$U$167=Shipping!$S$92,Shipping!$S127,$U$167=Shipping!$T$92,Shipping!$T127)+IF(CF38&lt;DATE(2020,1,1),CF38,-CF38))</f>
        <v>-</v>
      </c>
      <c r="CG202" s="52" t="str" cm="1">
        <f t="array" ref="CG202">IF(OR(CG38="",CG38="NO Q",CG38="-"),"-",INDEX(Shipping!$U$3:$V$88,_xlfn.XMATCH(CG$2,IF(Shipping!$D$3:$D$88="GC",Shipping!$A$3:$A$88),0),_xlfn.XMATCH($V$167,Shipping!$U$2:$V$2))/_xlfn.IFS($U$167=Shipping!$R124,Shipping!$R$95,$U$167=Shipping!$S$92,Shipping!$S127,$U$167=Shipping!$T$92,Shipping!$T127)+IF(CG38&lt;DATE(2020,1,1),CG38,-CG38))</f>
        <v>-</v>
      </c>
      <c r="CH202" s="52" t="str" cm="1">
        <f t="array" ref="CH202">IF(OR(CH38="",CH38="NO Q",CH38="-"),"-",INDEX(Shipping!$U$3:$V$88,_xlfn.XMATCH(CH$2,IF(Shipping!$D$3:$D$88="GC",Shipping!$A$3:$A$88),0),_xlfn.XMATCH($V$167,Shipping!$U$2:$V$2))/_xlfn.IFS($U$167=Shipping!$R124,Shipping!$R$95,$U$167=Shipping!$S$92,Shipping!$S127,$U$167=Shipping!$T$92,Shipping!$T127)+IF(CH38&lt;DATE(2020,1,1),CH38,-CH38))</f>
        <v>-</v>
      </c>
      <c r="CI202" s="52" t="str" cm="1">
        <f t="array" ref="CI202">IF(OR(CI38="",CI38="NO Q",CI38="-"),"-",INDEX(Shipping!$U$3:$V$88,_xlfn.XMATCH(CI$2,IF(Shipping!$D$3:$D$88="GC",Shipping!$A$3:$A$88),0),_xlfn.XMATCH($V$167,Shipping!$U$2:$V$2))/_xlfn.IFS($U$167=Shipping!$R124,Shipping!$R$95,$U$167=Shipping!$S$92,Shipping!$S127,$U$167=Shipping!$T$92,Shipping!$T127)+IF(CI38&lt;DATE(2020,1,1),CI38,-CI38))</f>
        <v>-</v>
      </c>
      <c r="CJ202" s="52" t="str" cm="1">
        <f t="array" ref="CJ202">IF(OR(CJ38="",CJ38="NO Q",CJ38="-"),"-",INDEX(Shipping!$U$3:$V$88,_xlfn.XMATCH(CJ$2,IF(Shipping!$D$3:$D$88="GC",Shipping!$A$3:$A$88),0),_xlfn.XMATCH($V$167,Shipping!$U$2:$V$2))/_xlfn.IFS($U$167=Shipping!$R124,Shipping!$R$95,$U$167=Shipping!$S$92,Shipping!$S127,$U$167=Shipping!$T$92,Shipping!$T127)+IF(CJ38&lt;DATE(2020,1,1),CJ38,-CJ38))</f>
        <v>-</v>
      </c>
      <c r="CK202" s="52" t="str" cm="1">
        <f t="array" ref="CK202">IF(OR(CK38="",CK38="NO Q",CK38="-"),"-",INDEX(Shipping!$U$3:$V$88,_xlfn.XMATCH(CK$2,IF(Shipping!$D$3:$D$88="GC",Shipping!$A$3:$A$88),0),_xlfn.XMATCH($V$167,Shipping!$U$2:$V$2))/_xlfn.IFS($U$167=Shipping!$R124,Shipping!$R$95,$U$167=Shipping!$S$92,Shipping!$S127,$U$167=Shipping!$T$92,Shipping!$T127)+IF(CK38&lt;DATE(2020,1,1),CK38,-CK38))</f>
        <v>-</v>
      </c>
      <c r="CL202" s="52" t="str" cm="1">
        <f t="array" ref="CL202">IF(OR(CL38="",CL38="NO Q",CL38="-"),"-",INDEX(Shipping!$U$3:$V$88,_xlfn.XMATCH(CL$2,IF(Shipping!$D$3:$D$88="GC",Shipping!$A$3:$A$88),0),_xlfn.XMATCH($V$167,Shipping!$U$2:$V$2))/_xlfn.IFS($U$167=Shipping!$R124,Shipping!$R$95,$U$167=Shipping!$S$92,Shipping!$S127,$U$167=Shipping!$T$92,Shipping!$T127)+IF(CL38&lt;DATE(2020,1,1),CL38,-CL38))</f>
        <v>-</v>
      </c>
      <c r="CM202" s="52" t="str" cm="1">
        <f t="array" ref="CM202">IF(OR(CM38="",CM38="NO Q",CM38="-"),"-",INDEX(Shipping!$U$3:$V$88,_xlfn.XMATCH(CM$2,IF(Shipping!$D$3:$D$88="GC",Shipping!$A$3:$A$88),0),_xlfn.XMATCH($V$167,Shipping!$U$2:$V$2))/_xlfn.IFS($U$167=Shipping!$R124,Shipping!$R$95,$U$167=Shipping!$S$92,Shipping!$S127,$U$167=Shipping!$T$92,Shipping!$T127)+IF(CM38&lt;DATE(2020,1,1),CM38,-CM38))</f>
        <v>-</v>
      </c>
    </row>
    <row r="203" spans="2:91">
      <c r="B203" s="47" t="s">
        <v>309</v>
      </c>
      <c r="C203" s="1" t="str" cm="1">
        <f t="array" ref="C203">INDEX(W$2:CM$2,1,_xlfn.XMATCH(D203,$W203:$CM203))</f>
        <v>PAR 4</v>
      </c>
      <c r="D203" s="81">
        <f t="shared" si="139"/>
        <v>1.5126718083333337</v>
      </c>
      <c r="W203" s="52" t="str" cm="1">
        <f t="array" ref="W203">IF(OR(W39="",W39="NO Q",W39="-"),"-",INDEX(Shipping!$U$3:$V$88,_xlfn.XMATCH(W$2,IF(Shipping!$D$3:$D$88="GC",Shipping!$A$3:$A$88),0),_xlfn.XMATCH($V$167,Shipping!$U$2:$V$2))/_xlfn.IFS($U$167=Shipping!$R125,Shipping!$R$95,$U$167=Shipping!$S$92,Shipping!$S128,$U$167=Shipping!$T$92,Shipping!$T128)+IF(W39&lt;DATE(2020,1,1),W39,-W39))</f>
        <v>-</v>
      </c>
      <c r="X203" s="52" t="str" cm="1">
        <f t="array" ref="X203">IF(OR(X39="",X39="NO Q",X39="-"),"-",INDEX(Shipping!$U$3:$V$88,_xlfn.XMATCH(X$2,IF(Shipping!$D$3:$D$88="GC",Shipping!$A$3:$A$88),0),_xlfn.XMATCH($V$167,Shipping!$U$2:$V$2))/_xlfn.IFS($U$167=Shipping!$R125,Shipping!$R$95,$U$167=Shipping!$S$92,Shipping!$S128,$U$167=Shipping!$T$92,Shipping!$T128)+IF(X39&lt;DATE(2020,1,1),X39,-X39))</f>
        <v>-</v>
      </c>
      <c r="Y203" s="52" t="str" cm="1">
        <f t="array" ref="Y203">IF(OR(Y39="",Y39="NO Q",Y39="-"),"-",INDEX(Shipping!$U$3:$V$88,_xlfn.XMATCH(Y$2,IF(Shipping!$D$3:$D$88="GC",Shipping!$A$3:$A$88),0),_xlfn.XMATCH($V$167,Shipping!$U$2:$V$2))/_xlfn.IFS($U$167=Shipping!$R125,Shipping!$R$95,$U$167=Shipping!$S$92,Shipping!$S128,$U$167=Shipping!$T$92,Shipping!$T128)+IF(Y39&lt;DATE(2020,1,1),Y39,-Y39))</f>
        <v>-</v>
      </c>
      <c r="Z203" s="52" t="str" cm="1">
        <f t="array" ref="Z203">IF(OR(Z39="",Z39="NO Q",Z39="-"),"-",INDEX(Shipping!$U$3:$V$88,_xlfn.XMATCH(Z$2,IF(Shipping!$D$3:$D$88="GC",Shipping!$A$3:$A$88),0),_xlfn.XMATCH($V$167,Shipping!$U$2:$V$2))/_xlfn.IFS($U$167=Shipping!$R125,Shipping!$R$95,$U$167=Shipping!$S$92,Shipping!$S128,$U$167=Shipping!$T$92,Shipping!$T128)+IF(Z39&lt;DATE(2020,1,1),Z39,-Z39))</f>
        <v>-</v>
      </c>
      <c r="AA203" s="52" t="str" cm="1">
        <f t="array" ref="AA203">IF(OR(AA39="",AA39="NO Q",AA39="-"),"-",INDEX(Shipping!$U$3:$V$88,_xlfn.XMATCH(AA$2,IF(Shipping!$D$3:$D$88="GC",Shipping!$A$3:$A$88),0),_xlfn.XMATCH($V$167,Shipping!$U$2:$V$2))/_xlfn.IFS($U$167=Shipping!$R125,Shipping!$R$95,$U$167=Shipping!$S$92,Shipping!$S128,$U$167=Shipping!$T$92,Shipping!$T128)+IF(AA39&lt;DATE(2020,1,1),AA39,-AA39))</f>
        <v>-</v>
      </c>
      <c r="AB203" s="52" t="str" cm="1">
        <f t="array" ref="AB203">IF(OR(AB39="",AB39="NO Q",AB39="-"),"-",INDEX(Shipping!$U$3:$V$88,_xlfn.XMATCH(AB$2,IF(Shipping!$D$3:$D$88="GC",Shipping!$A$3:$A$88),0),_xlfn.XMATCH($V$167,Shipping!$U$2:$V$2))/_xlfn.IFS($U$167=Shipping!$R125,Shipping!$R$95,$U$167=Shipping!$S$92,Shipping!$S128,$U$167=Shipping!$T$92,Shipping!$T128)+IF(AB39&lt;DATE(2020,1,1),AB39,-AB39))</f>
        <v>-</v>
      </c>
      <c r="AC203" s="52" t="str" cm="1">
        <f t="array" ref="AC203">IF(OR(AC39="",AC39="NO Q",AC39="-"),"-",INDEX(Shipping!$U$3:$V$88,_xlfn.XMATCH(AC$2,IF(Shipping!$D$3:$D$88="GC",Shipping!$A$3:$A$88),0),_xlfn.XMATCH($V$167,Shipping!$U$2:$V$2))/_xlfn.IFS($U$167=Shipping!$R125,Shipping!$R$95,$U$167=Shipping!$S$92,Shipping!$S128,$U$167=Shipping!$T$92,Shipping!$T128)+IF(AC39&lt;DATE(2020,1,1),AC39,-AC39))</f>
        <v>-</v>
      </c>
      <c r="AD203" s="52" t="str" cm="1">
        <f t="array" ref="AD203">IF(OR(AD39="",AD39="NO Q",AD39="-"),"-",INDEX(Shipping!$U$3:$V$88,_xlfn.XMATCH(AD$2,IF(Shipping!$D$3:$D$88="GC",Shipping!$A$3:$A$88),0),_xlfn.XMATCH($V$167,Shipping!$U$2:$V$2))/_xlfn.IFS($U$167=Shipping!$R125,Shipping!$R$95,$U$167=Shipping!$S$92,Shipping!$S128,$U$167=Shipping!$T$92,Shipping!$T128)+IF(AD39&lt;DATE(2020,1,1),AD39,-AD39))</f>
        <v>-</v>
      </c>
      <c r="AE203" s="52" t="str" cm="1">
        <f t="array" ref="AE203">IF(OR(AE39="",AE39="NO Q",AE39="-"),"-",INDEX(Shipping!$U$3:$V$88,_xlfn.XMATCH(AE$2,IF(Shipping!$D$3:$D$88="GC",Shipping!$A$3:$A$88),0),_xlfn.XMATCH($V$167,Shipping!$U$2:$V$2))/_xlfn.IFS($U$167=Shipping!$R125,Shipping!$R$95,$U$167=Shipping!$S$92,Shipping!$S128,$U$167=Shipping!$T$92,Shipping!$T128)+IF(AE39&lt;DATE(2020,1,1),AE39,-AE39))</f>
        <v>-</v>
      </c>
      <c r="AF203" s="52" cm="1">
        <f t="array" ref="AF203">IF(OR(AF39="",AF39="NO Q",AF39="-"),"-",INDEX(Shipping!$U$3:$V$88,_xlfn.XMATCH(AF$2,IF(Shipping!$D$3:$D$88="GC",Shipping!$A$3:$A$88),0),_xlfn.XMATCH($V$167,Shipping!$U$2:$V$2))/_xlfn.IFS($U$167=Shipping!$R125,Shipping!$R$95,$U$167=Shipping!$S$92,Shipping!$S128,$U$167=Shipping!$T$92,Shipping!$T128)+IF(AF39&lt;DATE(2020,1,1),AF39,-AF39))</f>
        <v>-44032.974702380954</v>
      </c>
      <c r="AG203" s="52" cm="1">
        <f t="array" ref="AG203">IF(OR(AG39="",AG39="NO Q",AG39="-"),"-",INDEX(Shipping!$U$3:$V$88,_xlfn.XMATCH(AG$2,IF(Shipping!$D$3:$D$88="GC",Shipping!$A$3:$A$88),0),_xlfn.XMATCH($V$167,Shipping!$U$2:$V$2))/_xlfn.IFS($U$167=Shipping!$R125,Shipping!$R$95,$U$167=Shipping!$S$92,Shipping!$S128,$U$167=Shipping!$T$92,Shipping!$T128)+IF(AG39&lt;DATE(2020,1,1),AG39,-AG39))</f>
        <v>-44032.974702380954</v>
      </c>
      <c r="AH203" s="52" t="str" cm="1">
        <f t="array" ref="AH203">IF(OR(AH39="",AH39="NO Q",AH39="-"),"-",INDEX(Shipping!$U$3:$V$88,_xlfn.XMATCH(AH$2,IF(Shipping!$D$3:$D$88="GC",Shipping!$A$3:$A$88),0),_xlfn.XMATCH($V$167,Shipping!$U$2:$V$2))/_xlfn.IFS($U$167=Shipping!$R125,Shipping!$R$95,$U$167=Shipping!$S$92,Shipping!$S128,$U$167=Shipping!$T$92,Shipping!$T128)+IF(AH39&lt;DATE(2020,1,1),AH39,-AH39))</f>
        <v>-</v>
      </c>
      <c r="AI203" s="52" t="str" cm="1">
        <f t="array" ref="AI203">IF(OR(AI39="",AI39="NO Q",AI39="-"),"-",INDEX(Shipping!$U$3:$V$88,_xlfn.XMATCH(AI$2,IF(Shipping!$D$3:$D$88="GC",Shipping!$A$3:$A$88),0),_xlfn.XMATCH($V$167,Shipping!$U$2:$V$2))/_xlfn.IFS($U$167=Shipping!$R125,Shipping!$R$95,$U$167=Shipping!$S$92,Shipping!$S128,$U$167=Shipping!$T$92,Shipping!$T128)+IF(AI39&lt;DATE(2020,1,1),AI39,-AI39))</f>
        <v>-</v>
      </c>
      <c r="AJ203" s="52" t="str" cm="1">
        <f t="array" ref="AJ203">IF(OR(AJ39="",AJ39="NO Q",AJ39="-"),"-",INDEX(Shipping!$U$3:$V$88,_xlfn.XMATCH(AJ$2,IF(Shipping!$D$3:$D$88="GC",Shipping!$A$3:$A$88),0),_xlfn.XMATCH($V$167,Shipping!$U$2:$V$2))/_xlfn.IFS($U$167=Shipping!$R125,Shipping!$R$95,$U$167=Shipping!$S$92,Shipping!$S128,$U$167=Shipping!$T$92,Shipping!$T128)+IF(AJ39&lt;DATE(2020,1,1),AJ39,-AJ39))</f>
        <v>-</v>
      </c>
      <c r="AK203" s="52" t="str" cm="1">
        <f t="array" ref="AK203">IF(OR(AK39="",AK39="NO Q",AK39="-"),"-",INDEX(Shipping!$U$3:$V$88,_xlfn.XMATCH(AK$2,IF(Shipping!$D$3:$D$88="GC",Shipping!$A$3:$A$88),0),_xlfn.XMATCH($V$167,Shipping!$U$2:$V$2))/_xlfn.IFS($U$167=Shipping!$R125,Shipping!$R$95,$U$167=Shipping!$S$92,Shipping!$S128,$U$167=Shipping!$T$92,Shipping!$T128)+IF(AK39&lt;DATE(2020,1,1),AK39,-AK39))</f>
        <v>-</v>
      </c>
      <c r="AL203" s="52" t="str" cm="1">
        <f t="array" ref="AL203">IF(OR(AL39="",AL39="NO Q",AL39="-"),"-",INDEX(Shipping!$U$3:$V$88,_xlfn.XMATCH(AL$2,IF(Shipping!$D$3:$D$88="GC",Shipping!$A$3:$A$88),0),_xlfn.XMATCH($V$167,Shipping!$U$2:$V$2))/_xlfn.IFS($U$167=Shipping!$R125,Shipping!$R$95,$U$167=Shipping!$S$92,Shipping!$S128,$U$167=Shipping!$T$92,Shipping!$T128)+IF(AL39&lt;DATE(2020,1,1),AL39,-AL39))</f>
        <v>-</v>
      </c>
      <c r="AM203" s="52" cm="1">
        <f t="array" ref="AM203">IF(OR(AM39="",AM39="NO Q",AM39="-"),"-",INDEX(Shipping!$U$3:$V$88,_xlfn.XMATCH(AM$2,IF(Shipping!$D$3:$D$88="GC",Shipping!$A$3:$A$88),0),_xlfn.XMATCH($V$167,Shipping!$U$2:$V$2))/_xlfn.IFS($U$167=Shipping!$R125,Shipping!$R$95,$U$167=Shipping!$S$92,Shipping!$S128,$U$167=Shipping!$T$92,Shipping!$T128)+IF(AM39&lt;DATE(2020,1,1),AM39,-AM39))</f>
        <v>-44032.965773809527</v>
      </c>
      <c r="AN203" s="52" t="str" cm="1">
        <f t="array" ref="AN203">IF(OR(AN39="",AN39="NO Q",AN39="-"),"-",INDEX(Shipping!$U$3:$V$88,_xlfn.XMATCH(AN$2,IF(Shipping!$D$3:$D$88="GC",Shipping!$A$3:$A$88),0),_xlfn.XMATCH($V$167,Shipping!$U$2:$V$2))/_xlfn.IFS($U$167=Shipping!$R125,Shipping!$R$95,$U$167=Shipping!$S$92,Shipping!$S128,$U$167=Shipping!$T$92,Shipping!$T128)+IF(AN39&lt;DATE(2020,1,1),AN39,-AN39))</f>
        <v>-</v>
      </c>
      <c r="AO203" s="52" t="str" cm="1">
        <f t="array" ref="AO203">IF(OR(AO39="",AO39="NO Q",AO39="-"),"-",INDEX(Shipping!$U$3:$V$88,_xlfn.XMATCH(AO$2,IF(Shipping!$D$3:$D$88="GC",Shipping!$A$3:$A$88),0),_xlfn.XMATCH($V$167,Shipping!$U$2:$V$2))/_xlfn.IFS($U$167=Shipping!$R125,Shipping!$R$95,$U$167=Shipping!$S$92,Shipping!$S128,$U$167=Shipping!$T$92,Shipping!$T128)+IF(AO39&lt;DATE(2020,1,1),AO39,-AO39))</f>
        <v>-</v>
      </c>
      <c r="AP203" s="52" cm="1">
        <f t="array" ref="AP203">IF(OR(AP39="",AP39="NO Q",AP39="-"),"-",INDEX(Shipping!$U$3:$V$88,_xlfn.XMATCH(AP$2,IF(Shipping!$D$3:$D$88="GC",Shipping!$A$3:$A$88),0),_xlfn.XMATCH($V$167,Shipping!$U$2:$V$2))/_xlfn.IFS($U$167=Shipping!$R125,Shipping!$R$95,$U$167=Shipping!$S$92,Shipping!$S128,$U$167=Shipping!$T$92,Shipping!$T128)+IF(AP39&lt;DATE(2020,1,1),AP39,-AP39))</f>
        <v>-44032.974702380954</v>
      </c>
      <c r="AQ203" s="52" t="str" cm="1">
        <f t="array" ref="AQ203">IF(OR(AQ39="",AQ39="NO Q",AQ39="-"),"-",INDEX(Shipping!$U$3:$V$88,_xlfn.XMATCH(AQ$2,IF(Shipping!$D$3:$D$88="GC",Shipping!$A$3:$A$88),0),_xlfn.XMATCH($V$167,Shipping!$U$2:$V$2))/_xlfn.IFS($U$167=Shipping!$R125,Shipping!$R$95,$U$167=Shipping!$S$92,Shipping!$S128,$U$167=Shipping!$T$92,Shipping!$T128)+IF(AQ39&lt;DATE(2020,1,1),AQ39,-AQ39))</f>
        <v>-</v>
      </c>
      <c r="AR203" s="52" t="str" cm="1">
        <f t="array" ref="AR203">IF(OR(AR39="",AR39="NO Q",AR39="-"),"-",INDEX(Shipping!$U$3:$V$88,_xlfn.XMATCH(AR$2,IF(Shipping!$D$3:$D$88="GC",Shipping!$A$3:$A$88),0),_xlfn.XMATCH($V$167,Shipping!$U$2:$V$2))/_xlfn.IFS($U$167=Shipping!$R125,Shipping!$R$95,$U$167=Shipping!$S$92,Shipping!$S128,$U$167=Shipping!$T$92,Shipping!$T128)+IF(AR39&lt;DATE(2020,1,1),AR39,-AR39))</f>
        <v>-</v>
      </c>
      <c r="AS203" s="52" t="str" cm="1">
        <f t="array" ref="AS203">IF(OR(AS39="",AS39="NO Q",AS39="-"),"-",INDEX(Shipping!$U$3:$V$88,_xlfn.XMATCH(AS$2,IF(Shipping!$D$3:$D$88="GC",Shipping!$A$3:$A$88),0),_xlfn.XMATCH($V$167,Shipping!$U$2:$V$2))/_xlfn.IFS($U$167=Shipping!$R125,Shipping!$R$95,$U$167=Shipping!$S$92,Shipping!$S128,$U$167=Shipping!$T$92,Shipping!$T128)+IF(AS39&lt;DATE(2020,1,1),AS39,-AS39))</f>
        <v>-</v>
      </c>
      <c r="AT203" s="52" t="str" cm="1">
        <f t="array" ref="AT203">IF(OR(AT39="",AT39="NO Q",AT39="-"),"-",INDEX(Shipping!$U$3:$V$88,_xlfn.XMATCH(AT$2,IF(Shipping!$D$3:$D$88="GC",Shipping!$A$3:$A$88),0),_xlfn.XMATCH($V$167,Shipping!$U$2:$V$2))/_xlfn.IFS($U$167=Shipping!$R125,Shipping!$R$95,$U$167=Shipping!$S$92,Shipping!$S128,$U$167=Shipping!$T$92,Shipping!$T128)+IF(AT39&lt;DATE(2020,1,1),AT39,-AT39))</f>
        <v>-</v>
      </c>
      <c r="AU203" s="52" t="str" cm="1">
        <f t="array" ref="AU203">IF(OR(AU39="",AU39="NO Q",AU39="-"),"-",INDEX(Shipping!$U$3:$V$88,_xlfn.XMATCH(AU$2,IF(Shipping!$D$3:$D$88="GC",Shipping!$A$3:$A$88),0),_xlfn.XMATCH($V$167,Shipping!$U$2:$V$2))/_xlfn.IFS($U$167=Shipping!$R125,Shipping!$R$95,$U$167=Shipping!$S$92,Shipping!$S128,$U$167=Shipping!$T$92,Shipping!$T128)+IF(AU39&lt;DATE(2020,1,1),AU39,-AU39))</f>
        <v>-</v>
      </c>
      <c r="AV203" s="52" t="str" cm="1">
        <f t="array" ref="AV203">IF(OR(AV39="",AV39="NO Q",AV39="-"),"-",INDEX(Shipping!$U$3:$V$88,_xlfn.XMATCH(AV$2,IF(Shipping!$D$3:$D$88="GC",Shipping!$A$3:$A$88),0),_xlfn.XMATCH($V$167,Shipping!$U$2:$V$2))/_xlfn.IFS($U$167=Shipping!$R125,Shipping!$R$95,$U$167=Shipping!$S$92,Shipping!$S128,$U$167=Shipping!$T$92,Shipping!$T128)+IF(AV39&lt;DATE(2020,1,1),AV39,-AV39))</f>
        <v>-</v>
      </c>
      <c r="AW203" s="52" t="str" cm="1">
        <f t="array" ref="AW203">IF(OR(AW39="",AW39="NO Q",AW39="-"),"-",INDEX(Shipping!$U$3:$V$88,_xlfn.XMATCH(AW$2,IF(Shipping!$D$3:$D$88="GC",Shipping!$A$3:$A$88),0),_xlfn.XMATCH($V$167,Shipping!$U$2:$V$2))/_xlfn.IFS($U$167=Shipping!$R125,Shipping!$R$95,$U$167=Shipping!$S$92,Shipping!$S128,$U$167=Shipping!$T$92,Shipping!$T128)+IF(AW39&lt;DATE(2020,1,1),AW39,-AW39))</f>
        <v>-</v>
      </c>
      <c r="AX203" s="52" t="str" cm="1">
        <f t="array" ref="AX203">IF(OR(AX39="",AX39="NO Q",AX39="-"),"-",INDEX(Shipping!$U$3:$V$88,_xlfn.XMATCH(AX$2,IF(Shipping!$D$3:$D$88="GC",Shipping!$A$3:$A$88),0),_xlfn.XMATCH($V$167,Shipping!$U$2:$V$2))/_xlfn.IFS($U$167=Shipping!$R125,Shipping!$R$95,$U$167=Shipping!$S$92,Shipping!$S128,$U$167=Shipping!$T$92,Shipping!$T128)+IF(AX39&lt;DATE(2020,1,1),AX39,-AX39))</f>
        <v>-</v>
      </c>
      <c r="AY203" s="52" t="str" cm="1">
        <f t="array" ref="AY203">IF(OR(AY39="",AY39="NO Q",AY39="-"),"-",INDEX(Shipping!$U$3:$V$88,_xlfn.XMATCH(AY$2,IF(Shipping!$D$3:$D$88="GC",Shipping!$A$3:$A$88),0),_xlfn.XMATCH($V$167,Shipping!$U$2:$V$2))/_xlfn.IFS($U$167=Shipping!$R125,Shipping!$R$95,$U$167=Shipping!$S$92,Shipping!$S128,$U$167=Shipping!$T$92,Shipping!$T128)+IF(AY39&lt;DATE(2020,1,1),AY39,-AY39))</f>
        <v>-</v>
      </c>
      <c r="AZ203" s="52" t="str" cm="1">
        <f t="array" ref="AZ203">IF(OR(AZ39="",AZ39="NO Q",AZ39="-"),"-",INDEX(Shipping!$U$3:$V$88,_xlfn.XMATCH(AZ$2,IF(Shipping!$D$3:$D$88="GC",Shipping!$A$3:$A$88),0),_xlfn.XMATCH($V$167,Shipping!$U$2:$V$2))/_xlfn.IFS($U$167=Shipping!$R125,Shipping!$R$95,$U$167=Shipping!$S$92,Shipping!$S128,$U$167=Shipping!$T$92,Shipping!$T128)+IF(AZ39&lt;DATE(2020,1,1),AZ39,-AZ39))</f>
        <v>-</v>
      </c>
      <c r="BA203" s="52" t="str" cm="1">
        <f t="array" ref="BA203">IF(OR(BA39="",BA39="NO Q",BA39="-"),"-",INDEX(Shipping!$U$3:$V$88,_xlfn.XMATCH(BA$2,IF(Shipping!$D$3:$D$88="GC",Shipping!$A$3:$A$88),0),_xlfn.XMATCH($V$167,Shipping!$U$2:$V$2))/_xlfn.IFS($U$167=Shipping!$R125,Shipping!$R$95,$U$167=Shipping!$S$92,Shipping!$S128,$U$167=Shipping!$T$92,Shipping!$T128)+IF(BA39&lt;DATE(2020,1,1),BA39,-BA39))</f>
        <v>-</v>
      </c>
      <c r="BB203" s="52" t="str" cm="1">
        <f t="array" ref="BB203">IF(OR(BB39="",BB39="NO Q",BB39="-"),"-",INDEX(Shipping!$U$3:$V$88,_xlfn.XMATCH(BB$2,IF(Shipping!$D$3:$D$88="GC",Shipping!$A$3:$A$88),0),_xlfn.XMATCH($V$167,Shipping!$U$2:$V$2))/_xlfn.IFS($U$167=Shipping!$R125,Shipping!$R$95,$U$167=Shipping!$S$92,Shipping!$S128,$U$167=Shipping!$T$92,Shipping!$T128)+IF(BB39&lt;DATE(2020,1,1),BB39,-BB39))</f>
        <v>-</v>
      </c>
      <c r="BC203" s="52" t="str" cm="1">
        <f t="array" ref="BC203">IF(OR(BC39="",BC39="NO Q",BC39="-"),"-",INDEX(Shipping!$U$3:$V$88,_xlfn.XMATCH(BC$2,IF(Shipping!$D$3:$D$88="GC",Shipping!$A$3:$A$88),0),_xlfn.XMATCH($V$167,Shipping!$U$2:$V$2))/_xlfn.IFS($U$167=Shipping!$R125,Shipping!$R$95,$U$167=Shipping!$S$92,Shipping!$S128,$U$167=Shipping!$T$92,Shipping!$T128)+IF(BC39&lt;DATE(2020,1,1),BC39,-BC39))</f>
        <v>-</v>
      </c>
      <c r="BD203" s="52" t="str" cm="1">
        <f t="array" ref="BD203">IF(OR(BD39="",BD39="NO Q",BD39="-"),"-",INDEX(Shipping!$U$3:$V$88,_xlfn.XMATCH(BD$2,IF(Shipping!$D$3:$D$88="GC",Shipping!$A$3:$A$88),0),_xlfn.XMATCH($V$167,Shipping!$U$2:$V$2))/_xlfn.IFS($U$167=Shipping!$R125,Shipping!$R$95,$U$167=Shipping!$S$92,Shipping!$S128,$U$167=Shipping!$T$92,Shipping!$T128)+IF(BD39&lt;DATE(2020,1,1),BD39,-BD39))</f>
        <v>-</v>
      </c>
      <c r="BE203" s="52" t="str" cm="1">
        <f t="array" ref="BE203">IF(OR(BE39="",BE39="NO Q",BE39="-"),"-",INDEX(Shipping!$U$3:$V$88,_xlfn.XMATCH(BE$2,IF(Shipping!$D$3:$D$88="GC",Shipping!$A$3:$A$88),0),_xlfn.XMATCH($V$167,Shipping!$U$2:$V$2))/_xlfn.IFS($U$167=Shipping!$R125,Shipping!$R$95,$U$167=Shipping!$S$92,Shipping!$S128,$U$167=Shipping!$T$92,Shipping!$T128)+IF(BE39&lt;DATE(2020,1,1),BE39,-BE39))</f>
        <v>-</v>
      </c>
      <c r="BF203" s="52" t="str" cm="1">
        <f t="array" ref="BF203">IF(OR(BF39="",BF39="NO Q",BF39="-"),"-",INDEX(Shipping!$U$3:$V$88,_xlfn.XMATCH(BF$2,IF(Shipping!$D$3:$D$88="GC",Shipping!$A$3:$A$88),0),_xlfn.XMATCH($V$167,Shipping!$U$2:$V$2))/_xlfn.IFS($U$167=Shipping!$R125,Shipping!$R$95,$U$167=Shipping!$S$92,Shipping!$S128,$U$167=Shipping!$T$92,Shipping!$T128)+IF(BF39&lt;DATE(2020,1,1),BF39,-BF39))</f>
        <v>-</v>
      </c>
      <c r="BG203" s="52" t="str" cm="1">
        <f t="array" ref="BG203">IF(OR(BG39="",BG39="NO Q",BG39="-"),"-",INDEX(Shipping!$U$3:$V$88,_xlfn.XMATCH(BG$2,IF(Shipping!$D$3:$D$88="GC",Shipping!$A$3:$A$88),0),_xlfn.XMATCH($V$167,Shipping!$U$2:$V$2))/_xlfn.IFS($U$167=Shipping!$R125,Shipping!$R$95,$U$167=Shipping!$S$92,Shipping!$S128,$U$167=Shipping!$T$92,Shipping!$T128)+IF(BG39&lt;DATE(2020,1,1),BG39,-BG39))</f>
        <v>-</v>
      </c>
      <c r="BH203" s="52" t="str" cm="1">
        <f t="array" ref="BH203">IF(OR(BH39="",BH39="NO Q",BH39="-"),"-",INDEX(Shipping!$U$3:$V$88,_xlfn.XMATCH(BH$2,IF(Shipping!$D$3:$D$88="GC",Shipping!$A$3:$A$88),0),_xlfn.XMATCH($V$167,Shipping!$U$2:$V$2))/_xlfn.IFS($U$167=Shipping!$R125,Shipping!$R$95,$U$167=Shipping!$S$92,Shipping!$S128,$U$167=Shipping!$T$92,Shipping!$T128)+IF(BH39&lt;DATE(2020,1,1),BH39,-BH39))</f>
        <v>-</v>
      </c>
      <c r="BI203" s="52" t="str" cm="1">
        <f t="array" ref="BI203">IF(OR(BI39="",BI39="NO Q",BI39="-"),"-",INDEX(Shipping!$U$3:$V$88,_xlfn.XMATCH(BI$2,IF(Shipping!$D$3:$D$88="GC",Shipping!$A$3:$A$88),0),_xlfn.XMATCH($V$167,Shipping!$U$2:$V$2))/_xlfn.IFS($U$167=Shipping!$R125,Shipping!$R$95,$U$167=Shipping!$S$92,Shipping!$S128,$U$167=Shipping!$T$92,Shipping!$T128)+IF(BI39&lt;DATE(2020,1,1),BI39,-BI39))</f>
        <v>-</v>
      </c>
      <c r="BJ203" s="52" t="str" cm="1">
        <f t="array" ref="BJ203">IF(OR(BJ39="",BJ39="NO Q",BJ39="-"),"-",INDEX(Shipping!$U$3:$V$88,_xlfn.XMATCH(BJ$2,IF(Shipping!$D$3:$D$88="GC",Shipping!$A$3:$A$88),0),_xlfn.XMATCH($V$167,Shipping!$U$2:$V$2))/_xlfn.IFS($U$167=Shipping!$R125,Shipping!$R$95,$U$167=Shipping!$S$92,Shipping!$S128,$U$167=Shipping!$T$92,Shipping!$T128)+IF(BJ39&lt;DATE(2020,1,1),BJ39,-BJ39))</f>
        <v>-</v>
      </c>
      <c r="BK203" s="52" cm="1">
        <f t="array" ref="BK203">IF(OR(BK39="",BK39="NO Q",BK39="-"),"-",INDEX(Shipping!$U$3:$V$88,_xlfn.XMATCH(BK$2,IF(Shipping!$D$3:$D$88="GC",Shipping!$A$3:$A$88),0),_xlfn.XMATCH($V$167,Shipping!$U$2:$V$2))/_xlfn.IFS($U$167=Shipping!$R125,Shipping!$R$95,$U$167=Shipping!$S$92,Shipping!$S128,$U$167=Shipping!$T$92,Shipping!$T128)+IF(BK39&lt;DATE(2020,1,1),BK39,-BK39))</f>
        <v>1.5126718083333337</v>
      </c>
      <c r="BL203" s="52" t="str" cm="1">
        <f t="array" ref="BL203">IF(OR(BL39="",BL39="NO Q",BL39="-"),"-",INDEX(Shipping!$U$3:$V$88,_xlfn.XMATCH(BL$2,IF(Shipping!$D$3:$D$88="GC",Shipping!$A$3:$A$88),0),_xlfn.XMATCH($V$167,Shipping!$U$2:$V$2))/_xlfn.IFS($U$167=Shipping!$R125,Shipping!$R$95,$U$167=Shipping!$S$92,Shipping!$S128,$U$167=Shipping!$T$92,Shipping!$T128)+IF(BL39&lt;DATE(2020,1,1),BL39,-BL39))</f>
        <v>-</v>
      </c>
      <c r="BM203" s="52" t="str" cm="1">
        <f t="array" ref="BM203">IF(OR(BM39="",BM39="NO Q",BM39="-"),"-",INDEX(Shipping!$U$3:$V$88,_xlfn.XMATCH(BM$2,IF(Shipping!$D$3:$D$88="GC",Shipping!$A$3:$A$88),0),_xlfn.XMATCH($V$167,Shipping!$U$2:$V$2))/_xlfn.IFS($U$167=Shipping!$R125,Shipping!$R$95,$U$167=Shipping!$S$92,Shipping!$S128,$U$167=Shipping!$T$92,Shipping!$T128)+IF(BM39&lt;DATE(2020,1,1),BM39,-BM39))</f>
        <v>-</v>
      </c>
      <c r="BN203" s="52" t="str" cm="1">
        <f t="array" ref="BN203">IF(OR(BN39="",BN39="NO Q",BN39="-"),"-",INDEX(Shipping!$U$3:$V$88,_xlfn.XMATCH(BN$2,IF(Shipping!$D$3:$D$88="GC",Shipping!$A$3:$A$88),0),_xlfn.XMATCH($V$167,Shipping!$U$2:$V$2))/_xlfn.IFS($U$167=Shipping!$R125,Shipping!$R$95,$U$167=Shipping!$S$92,Shipping!$S128,$U$167=Shipping!$T$92,Shipping!$T128)+IF(BN39&lt;DATE(2020,1,1),BN39,-BN39))</f>
        <v>-</v>
      </c>
      <c r="BO203" s="52" cm="1">
        <f t="array" ref="BO203">IF(OR(BO39="",BO39="NO Q",BO39="-"),"-",INDEX(Shipping!$U$3:$V$88,_xlfn.XMATCH(BO$2,IF(Shipping!$D$3:$D$88="GC",Shipping!$A$3:$A$88),0),_xlfn.XMATCH($V$167,Shipping!$U$2:$V$2))/_xlfn.IFS($U$167=Shipping!$R125,Shipping!$R$95,$U$167=Shipping!$S$92,Shipping!$S128,$U$167=Shipping!$T$92,Shipping!$T128)+IF(BO39&lt;DATE(2020,1,1),BO39,-BO39))</f>
        <v>1.6889754999999997</v>
      </c>
      <c r="BP203" s="52" t="str" cm="1">
        <f t="array" ref="BP203">IF(OR(BP39="",BP39="NO Q",BP39="-"),"-",INDEX(Shipping!$U$3:$V$88,_xlfn.XMATCH(BP$2,IF(Shipping!$D$3:$D$88="GC",Shipping!$A$3:$A$88),0),_xlfn.XMATCH($V$167,Shipping!$U$2:$V$2))/_xlfn.IFS($U$167=Shipping!$R125,Shipping!$R$95,$U$167=Shipping!$S$92,Shipping!$S128,$U$167=Shipping!$T$92,Shipping!$T128)+IF(BP39&lt;DATE(2020,1,1),BP39,-BP39))</f>
        <v>-</v>
      </c>
      <c r="BQ203" s="52" t="str" cm="1">
        <f t="array" ref="BQ203">IF(OR(BQ39="",BQ39="NO Q",BQ39="-"),"-",INDEX(Shipping!$U$3:$V$88,_xlfn.XMATCH(BQ$2,IF(Shipping!$D$3:$D$88="GC",Shipping!$A$3:$A$88),0),_xlfn.XMATCH($V$167,Shipping!$U$2:$V$2))/_xlfn.IFS($U$167=Shipping!$R125,Shipping!$R$95,$U$167=Shipping!$S$92,Shipping!$S128,$U$167=Shipping!$T$92,Shipping!$T128)+IF(BQ39&lt;DATE(2020,1,1),BQ39,-BQ39))</f>
        <v>-</v>
      </c>
      <c r="BR203" s="52" t="str" cm="1">
        <f t="array" ref="BR203">IF(OR(BR39="",BR39="NO Q",BR39="-"),"-",INDEX(Shipping!$U$3:$V$88,_xlfn.XMATCH(BR$2,IF(Shipping!$D$3:$D$88="GC",Shipping!$A$3:$A$88),0),_xlfn.XMATCH($V$167,Shipping!$U$2:$V$2))/_xlfn.IFS($U$167=Shipping!$R125,Shipping!$R$95,$U$167=Shipping!$S$92,Shipping!$S128,$U$167=Shipping!$T$92,Shipping!$T128)+IF(BR39&lt;DATE(2020,1,1),BR39,-BR39))</f>
        <v>-</v>
      </c>
      <c r="BS203" s="52" t="str" cm="1">
        <f t="array" ref="BS203">IF(OR(BS39="",BS39="NO Q",BS39="-"),"-",INDEX(Shipping!$U$3:$V$88,_xlfn.XMATCH(BS$2,IF(Shipping!$D$3:$D$88="GC",Shipping!$A$3:$A$88),0),_xlfn.XMATCH($V$167,Shipping!$U$2:$V$2))/_xlfn.IFS($U$167=Shipping!$R125,Shipping!$R$95,$U$167=Shipping!$S$92,Shipping!$S128,$U$167=Shipping!$T$92,Shipping!$T128)+IF(BS39&lt;DATE(2020,1,1),BS39,-BS39))</f>
        <v>-</v>
      </c>
      <c r="BT203" s="52" t="str" cm="1">
        <f t="array" ref="BT203">IF(OR(BT39="",BT39="NO Q",BT39="-"),"-",INDEX(Shipping!$U$3:$V$88,_xlfn.XMATCH(BT$2,IF(Shipping!$D$3:$D$88="GC",Shipping!$A$3:$A$88),0),_xlfn.XMATCH($V$167,Shipping!$U$2:$V$2))/_xlfn.IFS($U$167=Shipping!$R125,Shipping!$R$95,$U$167=Shipping!$S$92,Shipping!$S128,$U$167=Shipping!$T$92,Shipping!$T128)+IF(BT39&lt;DATE(2020,1,1),BT39,-BT39))</f>
        <v>-</v>
      </c>
      <c r="BU203" s="52" t="str" cm="1">
        <f t="array" ref="BU203">IF(OR(BU39="",BU39="NO Q",BU39="-"),"-",INDEX(Shipping!$U$3:$V$88,_xlfn.XMATCH(BU$2,IF(Shipping!$D$3:$D$88="GC",Shipping!$A$3:$A$88),0),_xlfn.XMATCH($V$167,Shipping!$U$2:$V$2))/_xlfn.IFS($U$167=Shipping!$R125,Shipping!$R$95,$U$167=Shipping!$S$92,Shipping!$S128,$U$167=Shipping!$T$92,Shipping!$T128)+IF(BU39&lt;DATE(2020,1,1),BU39,-BU39))</f>
        <v>-</v>
      </c>
      <c r="BV203" s="52" t="str" cm="1">
        <f t="array" ref="BV203">IF(OR(BV39="",BV39="NO Q",BV39="-"),"-",INDEX(Shipping!$U$3:$V$88,_xlfn.XMATCH(BV$2,IF(Shipping!$D$3:$D$88="GC",Shipping!$A$3:$A$88),0),_xlfn.XMATCH($V$167,Shipping!$U$2:$V$2))/_xlfn.IFS($U$167=Shipping!$R125,Shipping!$R$95,$U$167=Shipping!$S$92,Shipping!$S128,$U$167=Shipping!$T$92,Shipping!$T128)+IF(BV39&lt;DATE(2020,1,1),BV39,-BV39))</f>
        <v>-</v>
      </c>
      <c r="BW203" s="52" t="str" cm="1">
        <f t="array" ref="BW203">IF(OR(BW39="",BW39="NO Q",BW39="-"),"-",INDEX(Shipping!$U$3:$V$88,_xlfn.XMATCH(BW$2,IF(Shipping!$D$3:$D$88="GC",Shipping!$A$3:$A$88),0),_xlfn.XMATCH($V$167,Shipping!$U$2:$V$2))/_xlfn.IFS($U$167=Shipping!$R125,Shipping!$R$95,$U$167=Shipping!$S$92,Shipping!$S128,$U$167=Shipping!$T$92,Shipping!$T128)+IF(BW39&lt;DATE(2020,1,1),BW39,-BW39))</f>
        <v>-</v>
      </c>
      <c r="BX203" s="52" t="str" cm="1">
        <f t="array" ref="BX203">IF(OR(BX39="",BX39="NO Q",BX39="-"),"-",INDEX(Shipping!$U$3:$V$88,_xlfn.XMATCH(BX$2,IF(Shipping!$D$3:$D$88="GC",Shipping!$A$3:$A$88),0),_xlfn.XMATCH($V$167,Shipping!$U$2:$V$2))/_xlfn.IFS($U$167=Shipping!$R125,Shipping!$R$95,$U$167=Shipping!$S$92,Shipping!$S128,$U$167=Shipping!$T$92,Shipping!$T128)+IF(BX39&lt;DATE(2020,1,1),BX39,-BX39))</f>
        <v>-</v>
      </c>
      <c r="BY203" s="52" t="str" cm="1">
        <f t="array" ref="BY203">IF(OR(BY39="",BY39="NO Q",BY39="-"),"-",INDEX(Shipping!$U$3:$V$88,_xlfn.XMATCH(BY$2,IF(Shipping!$D$3:$D$88="GC",Shipping!$A$3:$A$88),0),_xlfn.XMATCH($V$167,Shipping!$U$2:$V$2))/_xlfn.IFS($U$167=Shipping!$R125,Shipping!$R$95,$U$167=Shipping!$S$92,Shipping!$S128,$U$167=Shipping!$T$92,Shipping!$T128)+IF(BY39&lt;DATE(2020,1,1),BY39,-BY39))</f>
        <v>-</v>
      </c>
      <c r="BZ203" s="52" t="str" cm="1">
        <f t="array" ref="BZ203">IF(OR(BZ39="",BZ39="NO Q",BZ39="-"),"-",INDEX(Shipping!$U$3:$V$88,_xlfn.XMATCH(BZ$2,IF(Shipping!$D$3:$D$88="GC",Shipping!$A$3:$A$88),0),_xlfn.XMATCH($V$167,Shipping!$U$2:$V$2))/_xlfn.IFS($U$167=Shipping!$R125,Shipping!$R$95,$U$167=Shipping!$S$92,Shipping!$S128,$U$167=Shipping!$T$92,Shipping!$T128)+IF(BZ39&lt;DATE(2020,1,1),BZ39,-BZ39))</f>
        <v>-</v>
      </c>
      <c r="CA203" s="52" t="str" cm="1">
        <f t="array" ref="CA203">IF(OR(CA39="",CA39="NO Q",CA39="-"),"-",INDEX(Shipping!$U$3:$V$88,_xlfn.XMATCH(CA$2,IF(Shipping!$D$3:$D$88="GC",Shipping!$A$3:$A$88),0),_xlfn.XMATCH($V$167,Shipping!$U$2:$V$2))/_xlfn.IFS($U$167=Shipping!$R125,Shipping!$R$95,$U$167=Shipping!$S$92,Shipping!$S128,$U$167=Shipping!$T$92,Shipping!$T128)+IF(CA39&lt;DATE(2020,1,1),CA39,-CA39))</f>
        <v>-</v>
      </c>
      <c r="CB203" s="52" t="str" cm="1">
        <f t="array" ref="CB203">IF(OR(CB39="",CB39="NO Q",CB39="-"),"-",INDEX(Shipping!$U$3:$V$88,_xlfn.XMATCH(CB$2,IF(Shipping!$D$3:$D$88="GC",Shipping!$A$3:$A$88),0),_xlfn.XMATCH($V$167,Shipping!$U$2:$V$2))/_xlfn.IFS($U$167=Shipping!$R125,Shipping!$R$95,$U$167=Shipping!$S$92,Shipping!$S128,$U$167=Shipping!$T$92,Shipping!$T128)+IF(CB39&lt;DATE(2020,1,1),CB39,-CB39))</f>
        <v>-</v>
      </c>
      <c r="CC203" s="52" t="str" cm="1">
        <f t="array" ref="CC203">IF(OR(CC39="",CC39="NO Q",CC39="-"),"-",INDEX(Shipping!$U$3:$V$88,_xlfn.XMATCH(CC$2,IF(Shipping!$D$3:$D$88="GC",Shipping!$A$3:$A$88),0),_xlfn.XMATCH($V$167,Shipping!$U$2:$V$2))/_xlfn.IFS($U$167=Shipping!$R125,Shipping!$R$95,$U$167=Shipping!$S$92,Shipping!$S128,$U$167=Shipping!$T$92,Shipping!$T128)+IF(CC39&lt;DATE(2020,1,1),CC39,-CC39))</f>
        <v>-</v>
      </c>
      <c r="CD203" s="52" t="str" cm="1">
        <f t="array" ref="CD203">IF(OR(CD39="",CD39="NO Q",CD39="-"),"-",INDEX(Shipping!$U$3:$V$88,_xlfn.XMATCH(CD$2,IF(Shipping!$D$3:$D$88="GC",Shipping!$A$3:$A$88),0),_xlfn.XMATCH($V$167,Shipping!$U$2:$V$2))/_xlfn.IFS($U$167=Shipping!$R125,Shipping!$R$95,$U$167=Shipping!$S$92,Shipping!$S128,$U$167=Shipping!$T$92,Shipping!$T128)+IF(CD39&lt;DATE(2020,1,1),CD39,-CD39))</f>
        <v>-</v>
      </c>
      <c r="CE203" s="52" t="str" cm="1">
        <f t="array" ref="CE203">IF(OR(CE39="",CE39="NO Q",CE39="-"),"-",INDEX(Shipping!$U$3:$V$88,_xlfn.XMATCH(CE$2,IF(Shipping!$D$3:$D$88="GC",Shipping!$A$3:$A$88),0),_xlfn.XMATCH($V$167,Shipping!$U$2:$V$2))/_xlfn.IFS($U$167=Shipping!$R125,Shipping!$R$95,$U$167=Shipping!$S$92,Shipping!$S128,$U$167=Shipping!$T$92,Shipping!$T128)+IF(CE39&lt;DATE(2020,1,1),CE39,-CE39))</f>
        <v>-</v>
      </c>
      <c r="CF203" s="52" t="e" cm="1">
        <f t="array" ref="CF203">IF(OR(CF39="",CF39="NO Q",CF39="-"),"-",INDEX(Shipping!$U$3:$V$88,_xlfn.XMATCH(CF$2,IF(Shipping!$D$3:$D$88="GC",Shipping!$A$3:$A$88),0),_xlfn.XMATCH($V$167,Shipping!$U$2:$V$2))/_xlfn.IFS($U$167=Shipping!$R125,Shipping!$R$95,$U$167=Shipping!$S$92,Shipping!$S128,$U$167=Shipping!$T$92,Shipping!$T128)+IF(CF39&lt;DATE(2020,1,1),CF39,-CF39))</f>
        <v>#N/A</v>
      </c>
      <c r="CG203" s="52" t="str" cm="1">
        <f t="array" ref="CG203">IF(OR(CG39="",CG39="NO Q",CG39="-"),"-",INDEX(Shipping!$U$3:$V$88,_xlfn.XMATCH(CG$2,IF(Shipping!$D$3:$D$88="GC",Shipping!$A$3:$A$88),0),_xlfn.XMATCH($V$167,Shipping!$U$2:$V$2))/_xlfn.IFS($U$167=Shipping!$R125,Shipping!$R$95,$U$167=Shipping!$S$92,Shipping!$S128,$U$167=Shipping!$T$92,Shipping!$T128)+IF(CG39&lt;DATE(2020,1,1),CG39,-CG39))</f>
        <v>-</v>
      </c>
      <c r="CH203" s="52" t="str" cm="1">
        <f t="array" ref="CH203">IF(OR(CH39="",CH39="NO Q",CH39="-"),"-",INDEX(Shipping!$U$3:$V$88,_xlfn.XMATCH(CH$2,IF(Shipping!$D$3:$D$88="GC",Shipping!$A$3:$A$88),0),_xlfn.XMATCH($V$167,Shipping!$U$2:$V$2))/_xlfn.IFS($U$167=Shipping!$R125,Shipping!$R$95,$U$167=Shipping!$S$92,Shipping!$S128,$U$167=Shipping!$T$92,Shipping!$T128)+IF(CH39&lt;DATE(2020,1,1),CH39,-CH39))</f>
        <v>-</v>
      </c>
      <c r="CI203" s="52" t="str" cm="1">
        <f t="array" ref="CI203">IF(OR(CI39="",CI39="NO Q",CI39="-"),"-",INDEX(Shipping!$U$3:$V$88,_xlfn.XMATCH(CI$2,IF(Shipping!$D$3:$D$88="GC",Shipping!$A$3:$A$88),0),_xlfn.XMATCH($V$167,Shipping!$U$2:$V$2))/_xlfn.IFS($U$167=Shipping!$R125,Shipping!$R$95,$U$167=Shipping!$S$92,Shipping!$S128,$U$167=Shipping!$T$92,Shipping!$T128)+IF(CI39&lt;DATE(2020,1,1),CI39,-CI39))</f>
        <v>-</v>
      </c>
      <c r="CJ203" s="52" t="str" cm="1">
        <f t="array" ref="CJ203">IF(OR(CJ39="",CJ39="NO Q",CJ39="-"),"-",INDEX(Shipping!$U$3:$V$88,_xlfn.XMATCH(CJ$2,IF(Shipping!$D$3:$D$88="GC",Shipping!$A$3:$A$88),0),_xlfn.XMATCH($V$167,Shipping!$U$2:$V$2))/_xlfn.IFS($U$167=Shipping!$R125,Shipping!$R$95,$U$167=Shipping!$S$92,Shipping!$S128,$U$167=Shipping!$T$92,Shipping!$T128)+IF(CJ39&lt;DATE(2020,1,1),CJ39,-CJ39))</f>
        <v>-</v>
      </c>
      <c r="CK203" s="52" t="str" cm="1">
        <f t="array" ref="CK203">IF(OR(CK39="",CK39="NO Q",CK39="-"),"-",INDEX(Shipping!$U$3:$V$88,_xlfn.XMATCH(CK$2,IF(Shipping!$D$3:$D$88="GC",Shipping!$A$3:$A$88),0),_xlfn.XMATCH($V$167,Shipping!$U$2:$V$2))/_xlfn.IFS($U$167=Shipping!$R125,Shipping!$R$95,$U$167=Shipping!$S$92,Shipping!$S128,$U$167=Shipping!$T$92,Shipping!$T128)+IF(CK39&lt;DATE(2020,1,1),CK39,-CK39))</f>
        <v>-</v>
      </c>
      <c r="CL203" s="52" t="str" cm="1">
        <f t="array" ref="CL203">IF(OR(CL39="",CL39="NO Q",CL39="-"),"-",INDEX(Shipping!$U$3:$V$88,_xlfn.XMATCH(CL$2,IF(Shipping!$D$3:$D$88="GC",Shipping!$A$3:$A$88),0),_xlfn.XMATCH($V$167,Shipping!$U$2:$V$2))/_xlfn.IFS($U$167=Shipping!$R125,Shipping!$R$95,$U$167=Shipping!$S$92,Shipping!$S128,$U$167=Shipping!$T$92,Shipping!$T128)+IF(CL39&lt;DATE(2020,1,1),CL39,-CL39))</f>
        <v>-</v>
      </c>
      <c r="CM203" s="52" t="str" cm="1">
        <f t="array" ref="CM203">IF(OR(CM39="",CM39="NO Q",CM39="-"),"-",INDEX(Shipping!$U$3:$V$88,_xlfn.XMATCH(CM$2,IF(Shipping!$D$3:$D$88="GC",Shipping!$A$3:$A$88),0),_xlfn.XMATCH($V$167,Shipping!$U$2:$V$2))/_xlfn.IFS($U$167=Shipping!$R125,Shipping!$R$95,$U$167=Shipping!$S$92,Shipping!$S128,$U$167=Shipping!$T$92,Shipping!$T128)+IF(CM39&lt;DATE(2020,1,1),CM39,-CM39))</f>
        <v>-</v>
      </c>
    </row>
    <row r="204" spans="2:91">
      <c r="B204" s="47" t="s">
        <v>310</v>
      </c>
      <c r="C204" s="1" t="str" cm="1">
        <f t="array" ref="C204">INDEX(W$2:CM$2,1,_xlfn.XMATCH(D204,$W204:$CM204))</f>
        <v>CREATIVE LIQUID COATINGS (2cav)</v>
      </c>
      <c r="D204" s="81">
        <f t="shared" si="139"/>
        <v>2.993463014141668</v>
      </c>
      <c r="W204" s="52" t="str" cm="1">
        <f t="array" ref="W204">IF(OR(W40="",W40="NO Q",W40="-"),"-",INDEX(Shipping!$U$3:$V$88,_xlfn.XMATCH(W$2,IF(Shipping!$D$3:$D$88="GC",Shipping!$A$3:$A$88),0),_xlfn.XMATCH($V$167,Shipping!$U$2:$V$2))/_xlfn.IFS($U$167=Shipping!$R126,Shipping!$R$95,$U$167=Shipping!$S$92,Shipping!$S129,$U$167=Shipping!$T$92,Shipping!$T129)+IF(W40&lt;DATE(2020,1,1),W40,-W40))</f>
        <v>-</v>
      </c>
      <c r="X204" s="52" t="str" cm="1">
        <f t="array" ref="X204">IF(OR(X40="",X40="NO Q",X40="-"),"-",INDEX(Shipping!$U$3:$V$88,_xlfn.XMATCH(X$2,IF(Shipping!$D$3:$D$88="GC",Shipping!$A$3:$A$88),0),_xlfn.XMATCH($V$167,Shipping!$U$2:$V$2))/_xlfn.IFS($U$167=Shipping!$R126,Shipping!$R$95,$U$167=Shipping!$S$92,Shipping!$S129,$U$167=Shipping!$T$92,Shipping!$T129)+IF(X40&lt;DATE(2020,1,1),X40,-X40))</f>
        <v>-</v>
      </c>
      <c r="Y204" s="52" t="str" cm="1">
        <f t="array" ref="Y204">IF(OR(Y40="",Y40="NO Q",Y40="-"),"-",INDEX(Shipping!$U$3:$V$88,_xlfn.XMATCH(Y$2,IF(Shipping!$D$3:$D$88="GC",Shipping!$A$3:$A$88),0),_xlfn.XMATCH($V$167,Shipping!$U$2:$V$2))/_xlfn.IFS($U$167=Shipping!$R126,Shipping!$R$95,$U$167=Shipping!$S$92,Shipping!$S129,$U$167=Shipping!$T$92,Shipping!$T129)+IF(Y40&lt;DATE(2020,1,1),Y40,-Y40))</f>
        <v>-</v>
      </c>
      <c r="Z204" s="52" t="str" cm="1">
        <f t="array" ref="Z204">IF(OR(Z40="",Z40="NO Q",Z40="-"),"-",INDEX(Shipping!$U$3:$V$88,_xlfn.XMATCH(Z$2,IF(Shipping!$D$3:$D$88="GC",Shipping!$A$3:$A$88),0),_xlfn.XMATCH($V$167,Shipping!$U$2:$V$2))/_xlfn.IFS($U$167=Shipping!$R126,Shipping!$R$95,$U$167=Shipping!$S$92,Shipping!$S129,$U$167=Shipping!$T$92,Shipping!$T129)+IF(Z40&lt;DATE(2020,1,1),Z40,-Z40))</f>
        <v>-</v>
      </c>
      <c r="AA204" s="52" t="str" cm="1">
        <f t="array" ref="AA204">IF(OR(AA40="",AA40="NO Q",AA40="-"),"-",INDEX(Shipping!$U$3:$V$88,_xlfn.XMATCH(AA$2,IF(Shipping!$D$3:$D$88="GC",Shipping!$A$3:$A$88),0),_xlfn.XMATCH($V$167,Shipping!$U$2:$V$2))/_xlfn.IFS($U$167=Shipping!$R126,Shipping!$R$95,$U$167=Shipping!$S$92,Shipping!$S129,$U$167=Shipping!$T$92,Shipping!$T129)+IF(AA40&lt;DATE(2020,1,1),AA40,-AA40))</f>
        <v>-</v>
      </c>
      <c r="AB204" s="52" t="str" cm="1">
        <f t="array" ref="AB204">IF(OR(AB40="",AB40="NO Q",AB40="-"),"-",INDEX(Shipping!$U$3:$V$88,_xlfn.XMATCH(AB$2,IF(Shipping!$D$3:$D$88="GC",Shipping!$A$3:$A$88),0),_xlfn.XMATCH($V$167,Shipping!$U$2:$V$2))/_xlfn.IFS($U$167=Shipping!$R126,Shipping!$R$95,$U$167=Shipping!$S$92,Shipping!$S129,$U$167=Shipping!$T$92,Shipping!$T129)+IF(AB40&lt;DATE(2020,1,1),AB40,-AB40))</f>
        <v>-</v>
      </c>
      <c r="AC204" s="52" t="str" cm="1">
        <f t="array" ref="AC204">IF(OR(AC40="",AC40="NO Q",AC40="-"),"-",INDEX(Shipping!$U$3:$V$88,_xlfn.XMATCH(AC$2,IF(Shipping!$D$3:$D$88="GC",Shipping!$A$3:$A$88),0),_xlfn.XMATCH($V$167,Shipping!$U$2:$V$2))/_xlfn.IFS($U$167=Shipping!$R126,Shipping!$R$95,$U$167=Shipping!$S$92,Shipping!$S129,$U$167=Shipping!$T$92,Shipping!$T129)+IF(AC40&lt;DATE(2020,1,1),AC40,-AC40))</f>
        <v>-</v>
      </c>
      <c r="AD204" s="52" cm="1">
        <f t="array" ref="AD204">IF(OR(AD40="",AD40="NO Q",AD40="-"),"-",INDEX(Shipping!$U$3:$V$88,_xlfn.XMATCH(AD$2,IF(Shipping!$D$3:$D$88="GC",Shipping!$A$3:$A$88),0),_xlfn.XMATCH($V$167,Shipping!$U$2:$V$2))/_xlfn.IFS($U$167=Shipping!$R126,Shipping!$R$95,$U$167=Shipping!$S$92,Shipping!$S129,$U$167=Shipping!$T$92,Shipping!$T129)+IF(AD40&lt;DATE(2020,1,1),AD40,-AD40))</f>
        <v>2.993463014141668</v>
      </c>
      <c r="AE204" s="52" cm="1">
        <f t="array" ref="AE204">IF(OR(AE40="",AE40="NO Q",AE40="-"),"-",INDEX(Shipping!$U$3:$V$88,_xlfn.XMATCH(AE$2,IF(Shipping!$D$3:$D$88="GC",Shipping!$A$3:$A$88),0),_xlfn.XMATCH($V$167,Shipping!$U$2:$V$2))/_xlfn.IFS($U$167=Shipping!$R126,Shipping!$R$95,$U$167=Shipping!$S$92,Shipping!$S129,$U$167=Shipping!$T$92,Shipping!$T129)+IF(AE40&lt;DATE(2020,1,1),AE40,-AE40))</f>
        <v>3.126353774141668</v>
      </c>
      <c r="AF204" s="52" cm="1">
        <f t="array" ref="AF204">IF(OR(AF40="",AF40="NO Q",AF40="-"),"-",INDEX(Shipping!$U$3:$V$88,_xlfn.XMATCH(AF$2,IF(Shipping!$D$3:$D$88="GC",Shipping!$A$3:$A$88),0),_xlfn.XMATCH($V$167,Shipping!$U$2:$V$2))/_xlfn.IFS($U$167=Shipping!$R126,Shipping!$R$95,$U$167=Shipping!$S$92,Shipping!$S129,$U$167=Shipping!$T$92,Shipping!$T129)+IF(AF40&lt;DATE(2020,1,1),AF40,-AF40))</f>
        <v>-44032.775132275136</v>
      </c>
      <c r="AG204" s="52" cm="1">
        <f t="array" ref="AG204">IF(OR(AG40="",AG40="NO Q",AG40="-"),"-",INDEX(Shipping!$U$3:$V$88,_xlfn.XMATCH(AG$2,IF(Shipping!$D$3:$D$88="GC",Shipping!$A$3:$A$88),0),_xlfn.XMATCH($V$167,Shipping!$U$2:$V$2))/_xlfn.IFS($U$167=Shipping!$R126,Shipping!$R$95,$U$167=Shipping!$S$92,Shipping!$S129,$U$167=Shipping!$T$92,Shipping!$T129)+IF(AG40&lt;DATE(2020,1,1),AG40,-AG40))</f>
        <v>-44032.775132275136</v>
      </c>
      <c r="AH204" s="52" t="str" cm="1">
        <f t="array" ref="AH204">IF(OR(AH40="",AH40="NO Q",AH40="-"),"-",INDEX(Shipping!$U$3:$V$88,_xlfn.XMATCH(AH$2,IF(Shipping!$D$3:$D$88="GC",Shipping!$A$3:$A$88),0),_xlfn.XMATCH($V$167,Shipping!$U$2:$V$2))/_xlfn.IFS($U$167=Shipping!$R126,Shipping!$R$95,$U$167=Shipping!$S$92,Shipping!$S129,$U$167=Shipping!$T$92,Shipping!$T129)+IF(AH40&lt;DATE(2020,1,1),AH40,-AH40))</f>
        <v>-</v>
      </c>
      <c r="AI204" s="52" t="str" cm="1">
        <f t="array" ref="AI204">IF(OR(AI40="",AI40="NO Q",AI40="-"),"-",INDEX(Shipping!$U$3:$V$88,_xlfn.XMATCH(AI$2,IF(Shipping!$D$3:$D$88="GC",Shipping!$A$3:$A$88),0),_xlfn.XMATCH($V$167,Shipping!$U$2:$V$2))/_xlfn.IFS($U$167=Shipping!$R126,Shipping!$R$95,$U$167=Shipping!$S$92,Shipping!$S129,$U$167=Shipping!$T$92,Shipping!$T129)+IF(AI40&lt;DATE(2020,1,1),AI40,-AI40))</f>
        <v>-</v>
      </c>
      <c r="AJ204" s="52" t="str" cm="1">
        <f t="array" ref="AJ204">IF(OR(AJ40="",AJ40="NO Q",AJ40="-"),"-",INDEX(Shipping!$U$3:$V$88,_xlfn.XMATCH(AJ$2,IF(Shipping!$D$3:$D$88="GC",Shipping!$A$3:$A$88),0),_xlfn.XMATCH($V$167,Shipping!$U$2:$V$2))/_xlfn.IFS($U$167=Shipping!$R126,Shipping!$R$95,$U$167=Shipping!$S$92,Shipping!$S129,$U$167=Shipping!$T$92,Shipping!$T129)+IF(AJ40&lt;DATE(2020,1,1),AJ40,-AJ40))</f>
        <v>-</v>
      </c>
      <c r="AK204" s="52" t="str" cm="1">
        <f t="array" ref="AK204">IF(OR(AK40="",AK40="NO Q",AK40="-"),"-",INDEX(Shipping!$U$3:$V$88,_xlfn.XMATCH(AK$2,IF(Shipping!$D$3:$D$88="GC",Shipping!$A$3:$A$88),0),_xlfn.XMATCH($V$167,Shipping!$U$2:$V$2))/_xlfn.IFS($U$167=Shipping!$R126,Shipping!$R$95,$U$167=Shipping!$S$92,Shipping!$S129,$U$167=Shipping!$T$92,Shipping!$T129)+IF(AK40&lt;DATE(2020,1,1),AK40,-AK40))</f>
        <v>-</v>
      </c>
      <c r="AL204" s="52" t="str" cm="1">
        <f t="array" ref="AL204">IF(OR(AL40="",AL40="NO Q",AL40="-"),"-",INDEX(Shipping!$U$3:$V$88,_xlfn.XMATCH(AL$2,IF(Shipping!$D$3:$D$88="GC",Shipping!$A$3:$A$88),0),_xlfn.XMATCH($V$167,Shipping!$U$2:$V$2))/_xlfn.IFS($U$167=Shipping!$R126,Shipping!$R$95,$U$167=Shipping!$S$92,Shipping!$S129,$U$167=Shipping!$T$92,Shipping!$T129)+IF(AL40&lt;DATE(2020,1,1),AL40,-AL40))</f>
        <v>-</v>
      </c>
      <c r="AM204" s="52" cm="1">
        <f t="array" ref="AM204">IF(OR(AM40="",AM40="NO Q",AM40="-"),"-",INDEX(Shipping!$U$3:$V$88,_xlfn.XMATCH(AM$2,IF(Shipping!$D$3:$D$88="GC",Shipping!$A$3:$A$88),0),_xlfn.XMATCH($V$167,Shipping!$U$2:$V$2))/_xlfn.IFS($U$167=Shipping!$R126,Shipping!$R$95,$U$167=Shipping!$S$92,Shipping!$S129,$U$167=Shipping!$T$92,Shipping!$T129)+IF(AM40&lt;DATE(2020,1,1),AM40,-AM40))</f>
        <v>-44032.695767195764</v>
      </c>
      <c r="AN204" s="52" t="str" cm="1">
        <f t="array" ref="AN204">IF(OR(AN40="",AN40="NO Q",AN40="-"),"-",INDEX(Shipping!$U$3:$V$88,_xlfn.XMATCH(AN$2,IF(Shipping!$D$3:$D$88="GC",Shipping!$A$3:$A$88),0),_xlfn.XMATCH($V$167,Shipping!$U$2:$V$2))/_xlfn.IFS($U$167=Shipping!$R126,Shipping!$R$95,$U$167=Shipping!$S$92,Shipping!$S129,$U$167=Shipping!$T$92,Shipping!$T129)+IF(AN40&lt;DATE(2020,1,1),AN40,-AN40))</f>
        <v>-</v>
      </c>
      <c r="AO204" s="52" t="str" cm="1">
        <f t="array" ref="AO204">IF(OR(AO40="",AO40="NO Q",AO40="-"),"-",INDEX(Shipping!$U$3:$V$88,_xlfn.XMATCH(AO$2,IF(Shipping!$D$3:$D$88="GC",Shipping!$A$3:$A$88),0),_xlfn.XMATCH($V$167,Shipping!$U$2:$V$2))/_xlfn.IFS($U$167=Shipping!$R126,Shipping!$R$95,$U$167=Shipping!$S$92,Shipping!$S129,$U$167=Shipping!$T$92,Shipping!$T129)+IF(AO40&lt;DATE(2020,1,1),AO40,-AO40))</f>
        <v>-</v>
      </c>
      <c r="AP204" s="52" t="str" cm="1">
        <f t="array" ref="AP204">IF(OR(AP40="",AP40="NO Q",AP40="-"),"-",INDEX(Shipping!$U$3:$V$88,_xlfn.XMATCH(AP$2,IF(Shipping!$D$3:$D$88="GC",Shipping!$A$3:$A$88),0),_xlfn.XMATCH($V$167,Shipping!$U$2:$V$2))/_xlfn.IFS($U$167=Shipping!$R126,Shipping!$R$95,$U$167=Shipping!$S$92,Shipping!$S129,$U$167=Shipping!$T$92,Shipping!$T129)+IF(AP40&lt;DATE(2020,1,1),AP40,-AP40))</f>
        <v>-</v>
      </c>
      <c r="AQ204" s="52" t="str" cm="1">
        <f t="array" ref="AQ204">IF(OR(AQ40="",AQ40="NO Q",AQ40="-"),"-",INDEX(Shipping!$U$3:$V$88,_xlfn.XMATCH(AQ$2,IF(Shipping!$D$3:$D$88="GC",Shipping!$A$3:$A$88),0),_xlfn.XMATCH($V$167,Shipping!$U$2:$V$2))/_xlfn.IFS($U$167=Shipping!$R126,Shipping!$R$95,$U$167=Shipping!$S$92,Shipping!$S129,$U$167=Shipping!$T$92,Shipping!$T129)+IF(AQ40&lt;DATE(2020,1,1),AQ40,-AQ40))</f>
        <v>-</v>
      </c>
      <c r="AR204" s="52" t="str" cm="1">
        <f t="array" ref="AR204">IF(OR(AR40="",AR40="NO Q",AR40="-"),"-",INDEX(Shipping!$U$3:$V$88,_xlfn.XMATCH(AR$2,IF(Shipping!$D$3:$D$88="GC",Shipping!$A$3:$A$88),0),_xlfn.XMATCH($V$167,Shipping!$U$2:$V$2))/_xlfn.IFS($U$167=Shipping!$R126,Shipping!$R$95,$U$167=Shipping!$S$92,Shipping!$S129,$U$167=Shipping!$T$92,Shipping!$T129)+IF(AR40&lt;DATE(2020,1,1),AR40,-AR40))</f>
        <v>-</v>
      </c>
      <c r="AS204" s="52" t="str" cm="1">
        <f t="array" ref="AS204">IF(OR(AS40="",AS40="NO Q",AS40="-"),"-",INDEX(Shipping!$U$3:$V$88,_xlfn.XMATCH(AS$2,IF(Shipping!$D$3:$D$88="GC",Shipping!$A$3:$A$88),0),_xlfn.XMATCH($V$167,Shipping!$U$2:$V$2))/_xlfn.IFS($U$167=Shipping!$R126,Shipping!$R$95,$U$167=Shipping!$S$92,Shipping!$S129,$U$167=Shipping!$T$92,Shipping!$T129)+IF(AS40&lt;DATE(2020,1,1),AS40,-AS40))</f>
        <v>-</v>
      </c>
      <c r="AT204" s="52" t="str" cm="1">
        <f t="array" ref="AT204">IF(OR(AT40="",AT40="NO Q",AT40="-"),"-",INDEX(Shipping!$U$3:$V$88,_xlfn.XMATCH(AT$2,IF(Shipping!$D$3:$D$88="GC",Shipping!$A$3:$A$88),0),_xlfn.XMATCH($V$167,Shipping!$U$2:$V$2))/_xlfn.IFS($U$167=Shipping!$R126,Shipping!$R$95,$U$167=Shipping!$S$92,Shipping!$S129,$U$167=Shipping!$T$92,Shipping!$T129)+IF(AT40&lt;DATE(2020,1,1),AT40,-AT40))</f>
        <v>-</v>
      </c>
      <c r="AU204" s="52" t="str" cm="1">
        <f t="array" ref="AU204">IF(OR(AU40="",AU40="NO Q",AU40="-"),"-",INDEX(Shipping!$U$3:$V$88,_xlfn.XMATCH(AU$2,IF(Shipping!$D$3:$D$88="GC",Shipping!$A$3:$A$88),0),_xlfn.XMATCH($V$167,Shipping!$U$2:$V$2))/_xlfn.IFS($U$167=Shipping!$R126,Shipping!$R$95,$U$167=Shipping!$S$92,Shipping!$S129,$U$167=Shipping!$T$92,Shipping!$T129)+IF(AU40&lt;DATE(2020,1,1),AU40,-AU40))</f>
        <v>-</v>
      </c>
      <c r="AV204" s="52" t="str" cm="1">
        <f t="array" ref="AV204">IF(OR(AV40="",AV40="NO Q",AV40="-"),"-",INDEX(Shipping!$U$3:$V$88,_xlfn.XMATCH(AV$2,IF(Shipping!$D$3:$D$88="GC",Shipping!$A$3:$A$88),0),_xlfn.XMATCH($V$167,Shipping!$U$2:$V$2))/_xlfn.IFS($U$167=Shipping!$R126,Shipping!$R$95,$U$167=Shipping!$S$92,Shipping!$S129,$U$167=Shipping!$T$92,Shipping!$T129)+IF(AV40&lt;DATE(2020,1,1),AV40,-AV40))</f>
        <v>-</v>
      </c>
      <c r="AW204" s="52" t="str" cm="1">
        <f t="array" ref="AW204">IF(OR(AW40="",AW40="NO Q",AW40="-"),"-",INDEX(Shipping!$U$3:$V$88,_xlfn.XMATCH(AW$2,IF(Shipping!$D$3:$D$88="GC",Shipping!$A$3:$A$88),0),_xlfn.XMATCH($V$167,Shipping!$U$2:$V$2))/_xlfn.IFS($U$167=Shipping!$R126,Shipping!$R$95,$U$167=Shipping!$S$92,Shipping!$S129,$U$167=Shipping!$T$92,Shipping!$T129)+IF(AW40&lt;DATE(2020,1,1),AW40,-AW40))</f>
        <v>-</v>
      </c>
      <c r="AX204" s="52" t="str" cm="1">
        <f t="array" ref="AX204">IF(OR(AX40="",AX40="NO Q",AX40="-"),"-",INDEX(Shipping!$U$3:$V$88,_xlfn.XMATCH(AX$2,IF(Shipping!$D$3:$D$88="GC",Shipping!$A$3:$A$88),0),_xlfn.XMATCH($V$167,Shipping!$U$2:$V$2))/_xlfn.IFS($U$167=Shipping!$R126,Shipping!$R$95,$U$167=Shipping!$S$92,Shipping!$S129,$U$167=Shipping!$T$92,Shipping!$T129)+IF(AX40&lt;DATE(2020,1,1),AX40,-AX40))</f>
        <v>-</v>
      </c>
      <c r="AY204" s="52" t="str" cm="1">
        <f t="array" ref="AY204">IF(OR(AY40="",AY40="NO Q",AY40="-"),"-",INDEX(Shipping!$U$3:$V$88,_xlfn.XMATCH(AY$2,IF(Shipping!$D$3:$D$88="GC",Shipping!$A$3:$A$88),0),_xlfn.XMATCH($V$167,Shipping!$U$2:$V$2))/_xlfn.IFS($U$167=Shipping!$R126,Shipping!$R$95,$U$167=Shipping!$S$92,Shipping!$S129,$U$167=Shipping!$T$92,Shipping!$T129)+IF(AY40&lt;DATE(2020,1,1),AY40,-AY40))</f>
        <v>-</v>
      </c>
      <c r="AZ204" s="52" t="str" cm="1">
        <f t="array" ref="AZ204">IF(OR(AZ40="",AZ40="NO Q",AZ40="-"),"-",INDEX(Shipping!$U$3:$V$88,_xlfn.XMATCH(AZ$2,IF(Shipping!$D$3:$D$88="GC",Shipping!$A$3:$A$88),0),_xlfn.XMATCH($V$167,Shipping!$U$2:$V$2))/_xlfn.IFS($U$167=Shipping!$R126,Shipping!$R$95,$U$167=Shipping!$S$92,Shipping!$S129,$U$167=Shipping!$T$92,Shipping!$T129)+IF(AZ40&lt;DATE(2020,1,1),AZ40,-AZ40))</f>
        <v>-</v>
      </c>
      <c r="BA204" s="52" t="str" cm="1">
        <f t="array" ref="BA204">IF(OR(BA40="",BA40="NO Q",BA40="-"),"-",INDEX(Shipping!$U$3:$V$88,_xlfn.XMATCH(BA$2,IF(Shipping!$D$3:$D$88="GC",Shipping!$A$3:$A$88),0),_xlfn.XMATCH($V$167,Shipping!$U$2:$V$2))/_xlfn.IFS($U$167=Shipping!$R126,Shipping!$R$95,$U$167=Shipping!$S$92,Shipping!$S129,$U$167=Shipping!$T$92,Shipping!$T129)+IF(BA40&lt;DATE(2020,1,1),BA40,-BA40))</f>
        <v>-</v>
      </c>
      <c r="BB204" s="52" t="str" cm="1">
        <f t="array" ref="BB204">IF(OR(BB40="",BB40="NO Q",BB40="-"),"-",INDEX(Shipping!$U$3:$V$88,_xlfn.XMATCH(BB$2,IF(Shipping!$D$3:$D$88="GC",Shipping!$A$3:$A$88),0),_xlfn.XMATCH($V$167,Shipping!$U$2:$V$2))/_xlfn.IFS($U$167=Shipping!$R126,Shipping!$R$95,$U$167=Shipping!$S$92,Shipping!$S129,$U$167=Shipping!$T$92,Shipping!$T129)+IF(BB40&lt;DATE(2020,1,1),BB40,-BB40))</f>
        <v>-</v>
      </c>
      <c r="BC204" s="52" t="str" cm="1">
        <f t="array" ref="BC204">IF(OR(BC40="",BC40="NO Q",BC40="-"),"-",INDEX(Shipping!$U$3:$V$88,_xlfn.XMATCH(BC$2,IF(Shipping!$D$3:$D$88="GC",Shipping!$A$3:$A$88),0),_xlfn.XMATCH($V$167,Shipping!$U$2:$V$2))/_xlfn.IFS($U$167=Shipping!$R126,Shipping!$R$95,$U$167=Shipping!$S$92,Shipping!$S129,$U$167=Shipping!$T$92,Shipping!$T129)+IF(BC40&lt;DATE(2020,1,1),BC40,-BC40))</f>
        <v>-</v>
      </c>
      <c r="BD204" s="52" t="str" cm="1">
        <f t="array" ref="BD204">IF(OR(BD40="",BD40="NO Q",BD40="-"),"-",INDEX(Shipping!$U$3:$V$88,_xlfn.XMATCH(BD$2,IF(Shipping!$D$3:$D$88="GC",Shipping!$A$3:$A$88),0),_xlfn.XMATCH($V$167,Shipping!$U$2:$V$2))/_xlfn.IFS($U$167=Shipping!$R126,Shipping!$R$95,$U$167=Shipping!$S$92,Shipping!$S129,$U$167=Shipping!$T$92,Shipping!$T129)+IF(BD40&lt;DATE(2020,1,1),BD40,-BD40))</f>
        <v>-</v>
      </c>
      <c r="BE204" s="52" t="str" cm="1">
        <f t="array" ref="BE204">IF(OR(BE40="",BE40="NO Q",BE40="-"),"-",INDEX(Shipping!$U$3:$V$88,_xlfn.XMATCH(BE$2,IF(Shipping!$D$3:$D$88="GC",Shipping!$A$3:$A$88),0),_xlfn.XMATCH($V$167,Shipping!$U$2:$V$2))/_xlfn.IFS($U$167=Shipping!$R126,Shipping!$R$95,$U$167=Shipping!$S$92,Shipping!$S129,$U$167=Shipping!$T$92,Shipping!$T129)+IF(BE40&lt;DATE(2020,1,1),BE40,-BE40))</f>
        <v>-</v>
      </c>
      <c r="BF204" s="52" t="str" cm="1">
        <f t="array" ref="BF204">IF(OR(BF40="",BF40="NO Q",BF40="-"),"-",INDEX(Shipping!$U$3:$V$88,_xlfn.XMATCH(BF$2,IF(Shipping!$D$3:$D$88="GC",Shipping!$A$3:$A$88),0),_xlfn.XMATCH($V$167,Shipping!$U$2:$V$2))/_xlfn.IFS($U$167=Shipping!$R126,Shipping!$R$95,$U$167=Shipping!$S$92,Shipping!$S129,$U$167=Shipping!$T$92,Shipping!$T129)+IF(BF40&lt;DATE(2020,1,1),BF40,-BF40))</f>
        <v>-</v>
      </c>
      <c r="BG204" s="52" t="str" cm="1">
        <f t="array" ref="BG204">IF(OR(BG40="",BG40="NO Q",BG40="-"),"-",INDEX(Shipping!$U$3:$V$88,_xlfn.XMATCH(BG$2,IF(Shipping!$D$3:$D$88="GC",Shipping!$A$3:$A$88),0),_xlfn.XMATCH($V$167,Shipping!$U$2:$V$2))/_xlfn.IFS($U$167=Shipping!$R126,Shipping!$R$95,$U$167=Shipping!$S$92,Shipping!$S129,$U$167=Shipping!$T$92,Shipping!$T129)+IF(BG40&lt;DATE(2020,1,1),BG40,-BG40))</f>
        <v>-</v>
      </c>
      <c r="BH204" s="52" t="str" cm="1">
        <f t="array" ref="BH204">IF(OR(BH40="",BH40="NO Q",BH40="-"),"-",INDEX(Shipping!$U$3:$V$88,_xlfn.XMATCH(BH$2,IF(Shipping!$D$3:$D$88="GC",Shipping!$A$3:$A$88),0),_xlfn.XMATCH($V$167,Shipping!$U$2:$V$2))/_xlfn.IFS($U$167=Shipping!$R126,Shipping!$R$95,$U$167=Shipping!$S$92,Shipping!$S129,$U$167=Shipping!$T$92,Shipping!$T129)+IF(BH40&lt;DATE(2020,1,1),BH40,-BH40))</f>
        <v>-</v>
      </c>
      <c r="BI204" s="52" t="str" cm="1">
        <f t="array" ref="BI204">IF(OR(BI40="",BI40="NO Q",BI40="-"),"-",INDEX(Shipping!$U$3:$V$88,_xlfn.XMATCH(BI$2,IF(Shipping!$D$3:$D$88="GC",Shipping!$A$3:$A$88),0),_xlfn.XMATCH($V$167,Shipping!$U$2:$V$2))/_xlfn.IFS($U$167=Shipping!$R126,Shipping!$R$95,$U$167=Shipping!$S$92,Shipping!$S129,$U$167=Shipping!$T$92,Shipping!$T129)+IF(BI40&lt;DATE(2020,1,1),BI40,-BI40))</f>
        <v>-</v>
      </c>
      <c r="BJ204" s="52" t="str" cm="1">
        <f t="array" ref="BJ204">IF(OR(BJ40="",BJ40="NO Q",BJ40="-"),"-",INDEX(Shipping!$U$3:$V$88,_xlfn.XMATCH(BJ$2,IF(Shipping!$D$3:$D$88="GC",Shipping!$A$3:$A$88),0),_xlfn.XMATCH($V$167,Shipping!$U$2:$V$2))/_xlfn.IFS($U$167=Shipping!$R126,Shipping!$R$95,$U$167=Shipping!$S$92,Shipping!$S129,$U$167=Shipping!$T$92,Shipping!$T129)+IF(BJ40&lt;DATE(2020,1,1),BJ40,-BJ40))</f>
        <v>-</v>
      </c>
      <c r="BK204" s="52" t="str" cm="1">
        <f t="array" ref="BK204">IF(OR(BK40="",BK40="NO Q",BK40="-"),"-",INDEX(Shipping!$U$3:$V$88,_xlfn.XMATCH(BK$2,IF(Shipping!$D$3:$D$88="GC",Shipping!$A$3:$A$88),0),_xlfn.XMATCH($V$167,Shipping!$U$2:$V$2))/_xlfn.IFS($U$167=Shipping!$R126,Shipping!$R$95,$U$167=Shipping!$S$92,Shipping!$S129,$U$167=Shipping!$T$92,Shipping!$T129)+IF(BK40&lt;DATE(2020,1,1),BK40,-BK40))</f>
        <v>-</v>
      </c>
      <c r="BL204" s="52" t="str" cm="1">
        <f t="array" ref="BL204">IF(OR(BL40="",BL40="NO Q",BL40="-"),"-",INDEX(Shipping!$U$3:$V$88,_xlfn.XMATCH(BL$2,IF(Shipping!$D$3:$D$88="GC",Shipping!$A$3:$A$88),0),_xlfn.XMATCH($V$167,Shipping!$U$2:$V$2))/_xlfn.IFS($U$167=Shipping!$R126,Shipping!$R$95,$U$167=Shipping!$S$92,Shipping!$S129,$U$167=Shipping!$T$92,Shipping!$T129)+IF(BL40&lt;DATE(2020,1,1),BL40,-BL40))</f>
        <v>-</v>
      </c>
      <c r="BM204" s="52" t="str" cm="1">
        <f t="array" ref="BM204">IF(OR(BM40="",BM40="NO Q",BM40="-"),"-",INDEX(Shipping!$U$3:$V$88,_xlfn.XMATCH(BM$2,IF(Shipping!$D$3:$D$88="GC",Shipping!$A$3:$A$88),0),_xlfn.XMATCH($V$167,Shipping!$U$2:$V$2))/_xlfn.IFS($U$167=Shipping!$R126,Shipping!$R$95,$U$167=Shipping!$S$92,Shipping!$S129,$U$167=Shipping!$T$92,Shipping!$T129)+IF(BM40&lt;DATE(2020,1,1),BM40,-BM40))</f>
        <v>-</v>
      </c>
      <c r="BN204" s="52" t="str" cm="1">
        <f t="array" ref="BN204">IF(OR(BN40="",BN40="NO Q",BN40="-"),"-",INDEX(Shipping!$U$3:$V$88,_xlfn.XMATCH(BN$2,IF(Shipping!$D$3:$D$88="GC",Shipping!$A$3:$A$88),0),_xlfn.XMATCH($V$167,Shipping!$U$2:$V$2))/_xlfn.IFS($U$167=Shipping!$R126,Shipping!$R$95,$U$167=Shipping!$S$92,Shipping!$S129,$U$167=Shipping!$T$92,Shipping!$T129)+IF(BN40&lt;DATE(2020,1,1),BN40,-BN40))</f>
        <v>-</v>
      </c>
      <c r="BO204" s="52" t="str" cm="1">
        <f t="array" ref="BO204">IF(OR(BO40="",BO40="NO Q",BO40="-"),"-",INDEX(Shipping!$U$3:$V$88,_xlfn.XMATCH(BO$2,IF(Shipping!$D$3:$D$88="GC",Shipping!$A$3:$A$88),0),_xlfn.XMATCH($V$167,Shipping!$U$2:$V$2))/_xlfn.IFS($U$167=Shipping!$R126,Shipping!$R$95,$U$167=Shipping!$S$92,Shipping!$S129,$U$167=Shipping!$T$92,Shipping!$T129)+IF(BO40&lt;DATE(2020,1,1),BO40,-BO40))</f>
        <v>-</v>
      </c>
      <c r="BP204" s="52" t="str" cm="1">
        <f t="array" ref="BP204">IF(OR(BP40="",BP40="NO Q",BP40="-"),"-",INDEX(Shipping!$U$3:$V$88,_xlfn.XMATCH(BP$2,IF(Shipping!$D$3:$D$88="GC",Shipping!$A$3:$A$88),0),_xlfn.XMATCH($V$167,Shipping!$U$2:$V$2))/_xlfn.IFS($U$167=Shipping!$R126,Shipping!$R$95,$U$167=Shipping!$S$92,Shipping!$S129,$U$167=Shipping!$T$92,Shipping!$T129)+IF(BP40&lt;DATE(2020,1,1),BP40,-BP40))</f>
        <v>-</v>
      </c>
      <c r="BQ204" s="52" t="str" cm="1">
        <f t="array" ref="BQ204">IF(OR(BQ40="",BQ40="NO Q",BQ40="-"),"-",INDEX(Shipping!$U$3:$V$88,_xlfn.XMATCH(BQ$2,IF(Shipping!$D$3:$D$88="GC",Shipping!$A$3:$A$88),0),_xlfn.XMATCH($V$167,Shipping!$U$2:$V$2))/_xlfn.IFS($U$167=Shipping!$R126,Shipping!$R$95,$U$167=Shipping!$S$92,Shipping!$S129,$U$167=Shipping!$T$92,Shipping!$T129)+IF(BQ40&lt;DATE(2020,1,1),BQ40,-BQ40))</f>
        <v>-</v>
      </c>
      <c r="BR204" s="52" t="str" cm="1">
        <f t="array" ref="BR204">IF(OR(BR40="",BR40="NO Q",BR40="-"),"-",INDEX(Shipping!$U$3:$V$88,_xlfn.XMATCH(BR$2,IF(Shipping!$D$3:$D$88="GC",Shipping!$A$3:$A$88),0),_xlfn.XMATCH($V$167,Shipping!$U$2:$V$2))/_xlfn.IFS($U$167=Shipping!$R126,Shipping!$R$95,$U$167=Shipping!$S$92,Shipping!$S129,$U$167=Shipping!$T$92,Shipping!$T129)+IF(BR40&lt;DATE(2020,1,1),BR40,-BR40))</f>
        <v>-</v>
      </c>
      <c r="BS204" s="52" t="str" cm="1">
        <f t="array" ref="BS204">IF(OR(BS40="",BS40="NO Q",BS40="-"),"-",INDEX(Shipping!$U$3:$V$88,_xlfn.XMATCH(BS$2,IF(Shipping!$D$3:$D$88="GC",Shipping!$A$3:$A$88),0),_xlfn.XMATCH($V$167,Shipping!$U$2:$V$2))/_xlfn.IFS($U$167=Shipping!$R126,Shipping!$R$95,$U$167=Shipping!$S$92,Shipping!$S129,$U$167=Shipping!$T$92,Shipping!$T129)+IF(BS40&lt;DATE(2020,1,1),BS40,-BS40))</f>
        <v>-</v>
      </c>
      <c r="BT204" s="52" t="str" cm="1">
        <f t="array" ref="BT204">IF(OR(BT40="",BT40="NO Q",BT40="-"),"-",INDEX(Shipping!$U$3:$V$88,_xlfn.XMATCH(BT$2,IF(Shipping!$D$3:$D$88="GC",Shipping!$A$3:$A$88),0),_xlfn.XMATCH($V$167,Shipping!$U$2:$V$2))/_xlfn.IFS($U$167=Shipping!$R126,Shipping!$R$95,$U$167=Shipping!$S$92,Shipping!$S129,$U$167=Shipping!$T$92,Shipping!$T129)+IF(BT40&lt;DATE(2020,1,1),BT40,-BT40))</f>
        <v>-</v>
      </c>
      <c r="BU204" s="52" t="str" cm="1">
        <f t="array" ref="BU204">IF(OR(BU40="",BU40="NO Q",BU40="-"),"-",INDEX(Shipping!$U$3:$V$88,_xlfn.XMATCH(BU$2,IF(Shipping!$D$3:$D$88="GC",Shipping!$A$3:$A$88),0),_xlfn.XMATCH($V$167,Shipping!$U$2:$V$2))/_xlfn.IFS($U$167=Shipping!$R126,Shipping!$R$95,$U$167=Shipping!$S$92,Shipping!$S129,$U$167=Shipping!$T$92,Shipping!$T129)+IF(BU40&lt;DATE(2020,1,1),BU40,-BU40))</f>
        <v>-</v>
      </c>
      <c r="BV204" s="52" t="str" cm="1">
        <f t="array" ref="BV204">IF(OR(BV40="",BV40="NO Q",BV40="-"),"-",INDEX(Shipping!$U$3:$V$88,_xlfn.XMATCH(BV$2,IF(Shipping!$D$3:$D$88="GC",Shipping!$A$3:$A$88),0),_xlfn.XMATCH($V$167,Shipping!$U$2:$V$2))/_xlfn.IFS($U$167=Shipping!$R126,Shipping!$R$95,$U$167=Shipping!$S$92,Shipping!$S129,$U$167=Shipping!$T$92,Shipping!$T129)+IF(BV40&lt;DATE(2020,1,1),BV40,-BV40))</f>
        <v>-</v>
      </c>
      <c r="BW204" s="52" t="str" cm="1">
        <f t="array" ref="BW204">IF(OR(BW40="",BW40="NO Q",BW40="-"),"-",INDEX(Shipping!$U$3:$V$88,_xlfn.XMATCH(BW$2,IF(Shipping!$D$3:$D$88="GC",Shipping!$A$3:$A$88),0),_xlfn.XMATCH($V$167,Shipping!$U$2:$V$2))/_xlfn.IFS($U$167=Shipping!$R126,Shipping!$R$95,$U$167=Shipping!$S$92,Shipping!$S129,$U$167=Shipping!$T$92,Shipping!$T129)+IF(BW40&lt;DATE(2020,1,1),BW40,-BW40))</f>
        <v>-</v>
      </c>
      <c r="BX204" s="52" t="str" cm="1">
        <f t="array" ref="BX204">IF(OR(BX40="",BX40="NO Q",BX40="-"),"-",INDEX(Shipping!$U$3:$V$88,_xlfn.XMATCH(BX$2,IF(Shipping!$D$3:$D$88="GC",Shipping!$A$3:$A$88),0),_xlfn.XMATCH($V$167,Shipping!$U$2:$V$2))/_xlfn.IFS($U$167=Shipping!$R126,Shipping!$R$95,$U$167=Shipping!$S$92,Shipping!$S129,$U$167=Shipping!$T$92,Shipping!$T129)+IF(BX40&lt;DATE(2020,1,1),BX40,-BX40))</f>
        <v>-</v>
      </c>
      <c r="BY204" s="52" t="str" cm="1">
        <f t="array" ref="BY204">IF(OR(BY40="",BY40="NO Q",BY40="-"),"-",INDEX(Shipping!$U$3:$V$88,_xlfn.XMATCH(BY$2,IF(Shipping!$D$3:$D$88="GC",Shipping!$A$3:$A$88),0),_xlfn.XMATCH($V$167,Shipping!$U$2:$V$2))/_xlfn.IFS($U$167=Shipping!$R126,Shipping!$R$95,$U$167=Shipping!$S$92,Shipping!$S129,$U$167=Shipping!$T$92,Shipping!$T129)+IF(BY40&lt;DATE(2020,1,1),BY40,-BY40))</f>
        <v>-</v>
      </c>
      <c r="BZ204" s="52" t="str" cm="1">
        <f t="array" ref="BZ204">IF(OR(BZ40="",BZ40="NO Q",BZ40="-"),"-",INDEX(Shipping!$U$3:$V$88,_xlfn.XMATCH(BZ$2,IF(Shipping!$D$3:$D$88="GC",Shipping!$A$3:$A$88),0),_xlfn.XMATCH($V$167,Shipping!$U$2:$V$2))/_xlfn.IFS($U$167=Shipping!$R126,Shipping!$R$95,$U$167=Shipping!$S$92,Shipping!$S129,$U$167=Shipping!$T$92,Shipping!$T129)+IF(BZ40&lt;DATE(2020,1,1),BZ40,-BZ40))</f>
        <v>-</v>
      </c>
      <c r="CA204" s="52" t="str" cm="1">
        <f t="array" ref="CA204">IF(OR(CA40="",CA40="NO Q",CA40="-"),"-",INDEX(Shipping!$U$3:$V$88,_xlfn.XMATCH(CA$2,IF(Shipping!$D$3:$D$88="GC",Shipping!$A$3:$A$88),0),_xlfn.XMATCH($V$167,Shipping!$U$2:$V$2))/_xlfn.IFS($U$167=Shipping!$R126,Shipping!$R$95,$U$167=Shipping!$S$92,Shipping!$S129,$U$167=Shipping!$T$92,Shipping!$T129)+IF(CA40&lt;DATE(2020,1,1),CA40,-CA40))</f>
        <v>-</v>
      </c>
      <c r="CB204" s="52" t="str" cm="1">
        <f t="array" ref="CB204">IF(OR(CB40="",CB40="NO Q",CB40="-"),"-",INDEX(Shipping!$U$3:$V$88,_xlfn.XMATCH(CB$2,IF(Shipping!$D$3:$D$88="GC",Shipping!$A$3:$A$88),0),_xlfn.XMATCH($V$167,Shipping!$U$2:$V$2))/_xlfn.IFS($U$167=Shipping!$R126,Shipping!$R$95,$U$167=Shipping!$S$92,Shipping!$S129,$U$167=Shipping!$T$92,Shipping!$T129)+IF(CB40&lt;DATE(2020,1,1),CB40,-CB40))</f>
        <v>-</v>
      </c>
      <c r="CC204" s="52" t="str" cm="1">
        <f t="array" ref="CC204">IF(OR(CC40="",CC40="NO Q",CC40="-"),"-",INDEX(Shipping!$U$3:$V$88,_xlfn.XMATCH(CC$2,IF(Shipping!$D$3:$D$88="GC",Shipping!$A$3:$A$88),0),_xlfn.XMATCH($V$167,Shipping!$U$2:$V$2))/_xlfn.IFS($U$167=Shipping!$R126,Shipping!$R$95,$U$167=Shipping!$S$92,Shipping!$S129,$U$167=Shipping!$T$92,Shipping!$T129)+IF(CC40&lt;DATE(2020,1,1),CC40,-CC40))</f>
        <v>-</v>
      </c>
      <c r="CD204" s="52" t="str" cm="1">
        <f t="array" ref="CD204">IF(OR(CD40="",CD40="NO Q",CD40="-"),"-",INDEX(Shipping!$U$3:$V$88,_xlfn.XMATCH(CD$2,IF(Shipping!$D$3:$D$88="GC",Shipping!$A$3:$A$88),0),_xlfn.XMATCH($V$167,Shipping!$U$2:$V$2))/_xlfn.IFS($U$167=Shipping!$R126,Shipping!$R$95,$U$167=Shipping!$S$92,Shipping!$S129,$U$167=Shipping!$T$92,Shipping!$T129)+IF(CD40&lt;DATE(2020,1,1),CD40,-CD40))</f>
        <v>-</v>
      </c>
      <c r="CE204" s="52" t="str" cm="1">
        <f t="array" ref="CE204">IF(OR(CE40="",CE40="NO Q",CE40="-"),"-",INDEX(Shipping!$U$3:$V$88,_xlfn.XMATCH(CE$2,IF(Shipping!$D$3:$D$88="GC",Shipping!$A$3:$A$88),0),_xlfn.XMATCH($V$167,Shipping!$U$2:$V$2))/_xlfn.IFS($U$167=Shipping!$R126,Shipping!$R$95,$U$167=Shipping!$S$92,Shipping!$S129,$U$167=Shipping!$T$92,Shipping!$T129)+IF(CE40&lt;DATE(2020,1,1),CE40,-CE40))</f>
        <v>-</v>
      </c>
      <c r="CF204" s="52" t="str" cm="1">
        <f t="array" ref="CF204">IF(OR(CF40="",CF40="NO Q",CF40="-"),"-",INDEX(Shipping!$U$3:$V$88,_xlfn.XMATCH(CF$2,IF(Shipping!$D$3:$D$88="GC",Shipping!$A$3:$A$88),0),_xlfn.XMATCH($V$167,Shipping!$U$2:$V$2))/_xlfn.IFS($U$167=Shipping!$R126,Shipping!$R$95,$U$167=Shipping!$S$92,Shipping!$S129,$U$167=Shipping!$T$92,Shipping!$T129)+IF(CF40&lt;DATE(2020,1,1),CF40,-CF40))</f>
        <v>-</v>
      </c>
      <c r="CG204" s="52" t="str" cm="1">
        <f t="array" ref="CG204">IF(OR(CG40="",CG40="NO Q",CG40="-"),"-",INDEX(Shipping!$U$3:$V$88,_xlfn.XMATCH(CG$2,IF(Shipping!$D$3:$D$88="GC",Shipping!$A$3:$A$88),0),_xlfn.XMATCH($V$167,Shipping!$U$2:$V$2))/_xlfn.IFS($U$167=Shipping!$R126,Shipping!$R$95,$U$167=Shipping!$S$92,Shipping!$S129,$U$167=Shipping!$T$92,Shipping!$T129)+IF(CG40&lt;DATE(2020,1,1),CG40,-CG40))</f>
        <v>-</v>
      </c>
      <c r="CH204" s="52" t="str" cm="1">
        <f t="array" ref="CH204">IF(OR(CH40="",CH40="NO Q",CH40="-"),"-",INDEX(Shipping!$U$3:$V$88,_xlfn.XMATCH(CH$2,IF(Shipping!$D$3:$D$88="GC",Shipping!$A$3:$A$88),0),_xlfn.XMATCH($V$167,Shipping!$U$2:$V$2))/_xlfn.IFS($U$167=Shipping!$R126,Shipping!$R$95,$U$167=Shipping!$S$92,Shipping!$S129,$U$167=Shipping!$T$92,Shipping!$T129)+IF(CH40&lt;DATE(2020,1,1),CH40,-CH40))</f>
        <v>-</v>
      </c>
      <c r="CI204" s="52" t="str" cm="1">
        <f t="array" ref="CI204">IF(OR(CI40="",CI40="NO Q",CI40="-"),"-",INDEX(Shipping!$U$3:$V$88,_xlfn.XMATCH(CI$2,IF(Shipping!$D$3:$D$88="GC",Shipping!$A$3:$A$88),0),_xlfn.XMATCH($V$167,Shipping!$U$2:$V$2))/_xlfn.IFS($U$167=Shipping!$R126,Shipping!$R$95,$U$167=Shipping!$S$92,Shipping!$S129,$U$167=Shipping!$T$92,Shipping!$T129)+IF(CI40&lt;DATE(2020,1,1),CI40,-CI40))</f>
        <v>-</v>
      </c>
      <c r="CJ204" s="52" t="str" cm="1">
        <f t="array" ref="CJ204">IF(OR(CJ40="",CJ40="NO Q",CJ40="-"),"-",INDEX(Shipping!$U$3:$V$88,_xlfn.XMATCH(CJ$2,IF(Shipping!$D$3:$D$88="GC",Shipping!$A$3:$A$88),0),_xlfn.XMATCH($V$167,Shipping!$U$2:$V$2))/_xlfn.IFS($U$167=Shipping!$R126,Shipping!$R$95,$U$167=Shipping!$S$92,Shipping!$S129,$U$167=Shipping!$T$92,Shipping!$T129)+IF(CJ40&lt;DATE(2020,1,1),CJ40,-CJ40))</f>
        <v>-</v>
      </c>
      <c r="CK204" s="52" t="str" cm="1">
        <f t="array" ref="CK204">IF(OR(CK40="",CK40="NO Q",CK40="-"),"-",INDEX(Shipping!$U$3:$V$88,_xlfn.XMATCH(CK$2,IF(Shipping!$D$3:$D$88="GC",Shipping!$A$3:$A$88),0),_xlfn.XMATCH($V$167,Shipping!$U$2:$V$2))/_xlfn.IFS($U$167=Shipping!$R126,Shipping!$R$95,$U$167=Shipping!$S$92,Shipping!$S129,$U$167=Shipping!$T$92,Shipping!$T129)+IF(CK40&lt;DATE(2020,1,1),CK40,-CK40))</f>
        <v>-</v>
      </c>
      <c r="CL204" s="52" t="str" cm="1">
        <f t="array" ref="CL204">IF(OR(CL40="",CL40="NO Q",CL40="-"),"-",INDEX(Shipping!$U$3:$V$88,_xlfn.XMATCH(CL$2,IF(Shipping!$D$3:$D$88="GC",Shipping!$A$3:$A$88),0),_xlfn.XMATCH($V$167,Shipping!$U$2:$V$2))/_xlfn.IFS($U$167=Shipping!$R126,Shipping!$R$95,$U$167=Shipping!$S$92,Shipping!$S129,$U$167=Shipping!$T$92,Shipping!$T129)+IF(CL40&lt;DATE(2020,1,1),CL40,-CL40))</f>
        <v>-</v>
      </c>
      <c r="CM204" s="52" t="str" cm="1">
        <f t="array" ref="CM204">IF(OR(CM40="",CM40="NO Q",CM40="-"),"-",INDEX(Shipping!$U$3:$V$88,_xlfn.XMATCH(CM$2,IF(Shipping!$D$3:$D$88="GC",Shipping!$A$3:$A$88),0),_xlfn.XMATCH($V$167,Shipping!$U$2:$V$2))/_xlfn.IFS($U$167=Shipping!$R126,Shipping!$R$95,$U$167=Shipping!$S$92,Shipping!$S129,$U$167=Shipping!$T$92,Shipping!$T129)+IF(CM40&lt;DATE(2020,1,1),CM40,-CM40))</f>
        <v>-</v>
      </c>
    </row>
    <row r="205" spans="2:91">
      <c r="B205" s="47" t="s">
        <v>311</v>
      </c>
      <c r="C205" s="1" t="e" cm="1">
        <f t="array" ref="C205">INDEX(W$2:CM$2,1,_xlfn.XMATCH(D205,$W205:$CM205))</f>
        <v>#N/A</v>
      </c>
      <c r="D205" s="81">
        <f t="shared" si="139"/>
        <v>0</v>
      </c>
      <c r="W205" s="52" t="str" cm="1">
        <f t="array" ref="W205">IF(OR(W41="",W41="NO Q",W41="-"),"-",INDEX(Shipping!$U$3:$V$88,_xlfn.XMATCH(W$2,IF(Shipping!$D$3:$D$88="GC",Shipping!$A$3:$A$88),0),_xlfn.XMATCH($V$167,Shipping!$U$2:$V$2))/_xlfn.IFS($U$167=Shipping!$R127,Shipping!$R$95,$U$167=Shipping!$S$92,Shipping!$S130,$U$167=Shipping!$T$92,Shipping!$T130)+IF(W41&lt;DATE(2020,1,1),W41,-W41))</f>
        <v>-</v>
      </c>
      <c r="X205" s="52" t="str" cm="1">
        <f t="array" ref="X205">IF(OR(X41="",X41="NO Q",X41="-"),"-",INDEX(Shipping!$U$3:$V$88,_xlfn.XMATCH(X$2,IF(Shipping!$D$3:$D$88="GC",Shipping!$A$3:$A$88),0),_xlfn.XMATCH($V$167,Shipping!$U$2:$V$2))/_xlfn.IFS($U$167=Shipping!$R127,Shipping!$R$95,$U$167=Shipping!$S$92,Shipping!$S130,$U$167=Shipping!$T$92,Shipping!$T130)+IF(X41&lt;DATE(2020,1,1),X41,-X41))</f>
        <v>-</v>
      </c>
      <c r="Y205" s="52" t="str" cm="1">
        <f t="array" ref="Y205">IF(OR(Y41="",Y41="NO Q",Y41="-"),"-",INDEX(Shipping!$U$3:$V$88,_xlfn.XMATCH(Y$2,IF(Shipping!$D$3:$D$88="GC",Shipping!$A$3:$A$88),0),_xlfn.XMATCH($V$167,Shipping!$U$2:$V$2))/_xlfn.IFS($U$167=Shipping!$R127,Shipping!$R$95,$U$167=Shipping!$S$92,Shipping!$S130,$U$167=Shipping!$T$92,Shipping!$T130)+IF(Y41&lt;DATE(2020,1,1),Y41,-Y41))</f>
        <v>-</v>
      </c>
      <c r="Z205" s="52" t="str" cm="1">
        <f t="array" ref="Z205">IF(OR(Z41="",Z41="NO Q",Z41="-"),"-",INDEX(Shipping!$U$3:$V$88,_xlfn.XMATCH(Z$2,IF(Shipping!$D$3:$D$88="GC",Shipping!$A$3:$A$88),0),_xlfn.XMATCH($V$167,Shipping!$U$2:$V$2))/_xlfn.IFS($U$167=Shipping!$R127,Shipping!$R$95,$U$167=Shipping!$S$92,Shipping!$S130,$U$167=Shipping!$T$92,Shipping!$T130)+IF(Z41&lt;DATE(2020,1,1),Z41,-Z41))</f>
        <v>-</v>
      </c>
      <c r="AA205" s="52" t="str" cm="1">
        <f t="array" ref="AA205">IF(OR(AA41="",AA41="NO Q",AA41="-"),"-",INDEX(Shipping!$U$3:$V$88,_xlfn.XMATCH(AA$2,IF(Shipping!$D$3:$D$88="GC",Shipping!$A$3:$A$88),0),_xlfn.XMATCH($V$167,Shipping!$U$2:$V$2))/_xlfn.IFS($U$167=Shipping!$R127,Shipping!$R$95,$U$167=Shipping!$S$92,Shipping!$S130,$U$167=Shipping!$T$92,Shipping!$T130)+IF(AA41&lt;DATE(2020,1,1),AA41,-AA41))</f>
        <v>-</v>
      </c>
      <c r="AB205" s="52" t="str" cm="1">
        <f t="array" ref="AB205">IF(OR(AB41="",AB41="NO Q",AB41="-"),"-",INDEX(Shipping!$U$3:$V$88,_xlfn.XMATCH(AB$2,IF(Shipping!$D$3:$D$88="GC",Shipping!$A$3:$A$88),0),_xlfn.XMATCH($V$167,Shipping!$U$2:$V$2))/_xlfn.IFS($U$167=Shipping!$R127,Shipping!$R$95,$U$167=Shipping!$S$92,Shipping!$S130,$U$167=Shipping!$T$92,Shipping!$T130)+IF(AB41&lt;DATE(2020,1,1),AB41,-AB41))</f>
        <v>-</v>
      </c>
      <c r="AC205" s="52" t="str" cm="1">
        <f t="array" ref="AC205">IF(OR(AC41="",AC41="NO Q",AC41="-"),"-",INDEX(Shipping!$U$3:$V$88,_xlfn.XMATCH(AC$2,IF(Shipping!$D$3:$D$88="GC",Shipping!$A$3:$A$88),0),_xlfn.XMATCH($V$167,Shipping!$U$2:$V$2))/_xlfn.IFS($U$167=Shipping!$R127,Shipping!$R$95,$U$167=Shipping!$S$92,Shipping!$S130,$U$167=Shipping!$T$92,Shipping!$T130)+IF(AC41&lt;DATE(2020,1,1),AC41,-AC41))</f>
        <v>-</v>
      </c>
      <c r="AD205" s="52" t="str" cm="1">
        <f t="array" ref="AD205">IF(OR(AD41="",AD41="NO Q",AD41="-"),"-",INDEX(Shipping!$U$3:$V$88,_xlfn.XMATCH(AD$2,IF(Shipping!$D$3:$D$88="GC",Shipping!$A$3:$A$88),0),_xlfn.XMATCH($V$167,Shipping!$U$2:$V$2))/_xlfn.IFS($U$167=Shipping!$R127,Shipping!$R$95,$U$167=Shipping!$S$92,Shipping!$S130,$U$167=Shipping!$T$92,Shipping!$T130)+IF(AD41&lt;DATE(2020,1,1),AD41,-AD41))</f>
        <v>-</v>
      </c>
      <c r="AE205" s="52" t="str" cm="1">
        <f t="array" ref="AE205">IF(OR(AE41="",AE41="NO Q",AE41="-"),"-",INDEX(Shipping!$U$3:$V$88,_xlfn.XMATCH(AE$2,IF(Shipping!$D$3:$D$88="GC",Shipping!$A$3:$A$88),0),_xlfn.XMATCH($V$167,Shipping!$U$2:$V$2))/_xlfn.IFS($U$167=Shipping!$R127,Shipping!$R$95,$U$167=Shipping!$S$92,Shipping!$S130,$U$167=Shipping!$T$92,Shipping!$T130)+IF(AE41&lt;DATE(2020,1,1),AE41,-AE41))</f>
        <v>-</v>
      </c>
      <c r="AF205" s="52" t="str" cm="1">
        <f t="array" ref="AF205">IF(OR(AF41="",AF41="NO Q",AF41="-"),"-",INDEX(Shipping!$U$3:$V$88,_xlfn.XMATCH(AF$2,IF(Shipping!$D$3:$D$88="GC",Shipping!$A$3:$A$88),0),_xlfn.XMATCH($V$167,Shipping!$U$2:$V$2))/_xlfn.IFS($U$167=Shipping!$R127,Shipping!$R$95,$U$167=Shipping!$S$92,Shipping!$S130,$U$167=Shipping!$T$92,Shipping!$T130)+IF(AF41&lt;DATE(2020,1,1),AF41,-AF41))</f>
        <v>-</v>
      </c>
      <c r="AG205" s="52" t="str" cm="1">
        <f t="array" ref="AG205">IF(OR(AG41="",AG41="NO Q",AG41="-"),"-",INDEX(Shipping!$U$3:$V$88,_xlfn.XMATCH(AG$2,IF(Shipping!$D$3:$D$88="GC",Shipping!$A$3:$A$88),0),_xlfn.XMATCH($V$167,Shipping!$U$2:$V$2))/_xlfn.IFS($U$167=Shipping!$R127,Shipping!$R$95,$U$167=Shipping!$S$92,Shipping!$S130,$U$167=Shipping!$T$92,Shipping!$T130)+IF(AG41&lt;DATE(2020,1,1),AG41,-AG41))</f>
        <v>-</v>
      </c>
      <c r="AH205" s="52" t="str" cm="1">
        <f t="array" ref="AH205">IF(OR(AH41="",AH41="NO Q",AH41="-"),"-",INDEX(Shipping!$U$3:$V$88,_xlfn.XMATCH(AH$2,IF(Shipping!$D$3:$D$88="GC",Shipping!$A$3:$A$88),0),_xlfn.XMATCH($V$167,Shipping!$U$2:$V$2))/_xlfn.IFS($U$167=Shipping!$R127,Shipping!$R$95,$U$167=Shipping!$S$92,Shipping!$S130,$U$167=Shipping!$T$92,Shipping!$T130)+IF(AH41&lt;DATE(2020,1,1),AH41,-AH41))</f>
        <v>-</v>
      </c>
      <c r="AI205" s="52" t="str" cm="1">
        <f t="array" ref="AI205">IF(OR(AI41="",AI41="NO Q",AI41="-"),"-",INDEX(Shipping!$U$3:$V$88,_xlfn.XMATCH(AI$2,IF(Shipping!$D$3:$D$88="GC",Shipping!$A$3:$A$88),0),_xlfn.XMATCH($V$167,Shipping!$U$2:$V$2))/_xlfn.IFS($U$167=Shipping!$R127,Shipping!$R$95,$U$167=Shipping!$S$92,Shipping!$S130,$U$167=Shipping!$T$92,Shipping!$T130)+IF(AI41&lt;DATE(2020,1,1),AI41,-AI41))</f>
        <v>-</v>
      </c>
      <c r="AJ205" s="52" t="str" cm="1">
        <f t="array" ref="AJ205">IF(OR(AJ41="",AJ41="NO Q",AJ41="-"),"-",INDEX(Shipping!$U$3:$V$88,_xlfn.XMATCH(AJ$2,IF(Shipping!$D$3:$D$88="GC",Shipping!$A$3:$A$88),0),_xlfn.XMATCH($V$167,Shipping!$U$2:$V$2))/_xlfn.IFS($U$167=Shipping!$R127,Shipping!$R$95,$U$167=Shipping!$S$92,Shipping!$S130,$U$167=Shipping!$T$92,Shipping!$T130)+IF(AJ41&lt;DATE(2020,1,1),AJ41,-AJ41))</f>
        <v>-</v>
      </c>
      <c r="AK205" s="52" t="str" cm="1">
        <f t="array" ref="AK205">IF(OR(AK41="",AK41="NO Q",AK41="-"),"-",INDEX(Shipping!$U$3:$V$88,_xlfn.XMATCH(AK$2,IF(Shipping!$D$3:$D$88="GC",Shipping!$A$3:$A$88),0),_xlfn.XMATCH($V$167,Shipping!$U$2:$V$2))/_xlfn.IFS($U$167=Shipping!$R127,Shipping!$R$95,$U$167=Shipping!$S$92,Shipping!$S130,$U$167=Shipping!$T$92,Shipping!$T130)+IF(AK41&lt;DATE(2020,1,1),AK41,-AK41))</f>
        <v>-</v>
      </c>
      <c r="AL205" s="52" t="str" cm="1">
        <f t="array" ref="AL205">IF(OR(AL41="",AL41="NO Q",AL41="-"),"-",INDEX(Shipping!$U$3:$V$88,_xlfn.XMATCH(AL$2,IF(Shipping!$D$3:$D$88="GC",Shipping!$A$3:$A$88),0),_xlfn.XMATCH($V$167,Shipping!$U$2:$V$2))/_xlfn.IFS($U$167=Shipping!$R127,Shipping!$R$95,$U$167=Shipping!$S$92,Shipping!$S130,$U$167=Shipping!$T$92,Shipping!$T130)+IF(AL41&lt;DATE(2020,1,1),AL41,-AL41))</f>
        <v>-</v>
      </c>
      <c r="AM205" s="52" t="e" cm="1">
        <f t="array" ref="AM205">IF(OR(AM41="",AM41="NO Q",AM41="-"),"-",INDEX(Shipping!$U$3:$V$88,_xlfn.XMATCH(AM$2,IF(Shipping!$D$3:$D$88="GC",Shipping!$A$3:$A$88),0),_xlfn.XMATCH($V$167,Shipping!$U$2:$V$2))/_xlfn.IFS($U$167=Shipping!$R127,Shipping!$R$95,$U$167=Shipping!$S$92,Shipping!$S130,$U$167=Shipping!$T$92,Shipping!$T130)+IF(AM41&lt;DATE(2020,1,1),AM41,-AM41))</f>
        <v>#DIV/0!</v>
      </c>
      <c r="AN205" s="52" t="str" cm="1">
        <f t="array" ref="AN205">IF(OR(AN41="",AN41="NO Q",AN41="-"),"-",INDEX(Shipping!$U$3:$V$88,_xlfn.XMATCH(AN$2,IF(Shipping!$D$3:$D$88="GC",Shipping!$A$3:$A$88),0),_xlfn.XMATCH($V$167,Shipping!$U$2:$V$2))/_xlfn.IFS($U$167=Shipping!$R127,Shipping!$R$95,$U$167=Shipping!$S$92,Shipping!$S130,$U$167=Shipping!$T$92,Shipping!$T130)+IF(AN41&lt;DATE(2020,1,1),AN41,-AN41))</f>
        <v>-</v>
      </c>
      <c r="AO205" s="52" t="str" cm="1">
        <f t="array" ref="AO205">IF(OR(AO41="",AO41="NO Q",AO41="-"),"-",INDEX(Shipping!$U$3:$V$88,_xlfn.XMATCH(AO$2,IF(Shipping!$D$3:$D$88="GC",Shipping!$A$3:$A$88),0),_xlfn.XMATCH($V$167,Shipping!$U$2:$V$2))/_xlfn.IFS($U$167=Shipping!$R127,Shipping!$R$95,$U$167=Shipping!$S$92,Shipping!$S130,$U$167=Shipping!$T$92,Shipping!$T130)+IF(AO41&lt;DATE(2020,1,1),AO41,-AO41))</f>
        <v>-</v>
      </c>
      <c r="AP205" s="52" t="e" cm="1">
        <f t="array" ref="AP205">IF(OR(AP41="",AP41="NO Q",AP41="-"),"-",INDEX(Shipping!$U$3:$V$88,_xlfn.XMATCH(AP$2,IF(Shipping!$D$3:$D$88="GC",Shipping!$A$3:$A$88),0),_xlfn.XMATCH($V$167,Shipping!$U$2:$V$2))/_xlfn.IFS($U$167=Shipping!$R127,Shipping!$R$95,$U$167=Shipping!$S$92,Shipping!$S130,$U$167=Shipping!$T$92,Shipping!$T130)+IF(AP41&lt;DATE(2020,1,1),AP41,-AP41))</f>
        <v>#DIV/0!</v>
      </c>
      <c r="AQ205" s="52" t="str" cm="1">
        <f t="array" ref="AQ205">IF(OR(AQ41="",AQ41="NO Q",AQ41="-"),"-",INDEX(Shipping!$U$3:$V$88,_xlfn.XMATCH(AQ$2,IF(Shipping!$D$3:$D$88="GC",Shipping!$A$3:$A$88),0),_xlfn.XMATCH($V$167,Shipping!$U$2:$V$2))/_xlfn.IFS($U$167=Shipping!$R127,Shipping!$R$95,$U$167=Shipping!$S$92,Shipping!$S130,$U$167=Shipping!$T$92,Shipping!$T130)+IF(AQ41&lt;DATE(2020,1,1),AQ41,-AQ41))</f>
        <v>-</v>
      </c>
      <c r="AR205" s="52" t="str" cm="1">
        <f t="array" ref="AR205">IF(OR(AR41="",AR41="NO Q",AR41="-"),"-",INDEX(Shipping!$U$3:$V$88,_xlfn.XMATCH(AR$2,IF(Shipping!$D$3:$D$88="GC",Shipping!$A$3:$A$88),0),_xlfn.XMATCH($V$167,Shipping!$U$2:$V$2))/_xlfn.IFS($U$167=Shipping!$R127,Shipping!$R$95,$U$167=Shipping!$S$92,Shipping!$S130,$U$167=Shipping!$T$92,Shipping!$T130)+IF(AR41&lt;DATE(2020,1,1),AR41,-AR41))</f>
        <v>-</v>
      </c>
      <c r="AS205" s="52" t="str" cm="1">
        <f t="array" ref="AS205">IF(OR(AS41="",AS41="NO Q",AS41="-"),"-",INDEX(Shipping!$U$3:$V$88,_xlfn.XMATCH(AS$2,IF(Shipping!$D$3:$D$88="GC",Shipping!$A$3:$A$88),0),_xlfn.XMATCH($V$167,Shipping!$U$2:$V$2))/_xlfn.IFS($U$167=Shipping!$R127,Shipping!$R$95,$U$167=Shipping!$S$92,Shipping!$S130,$U$167=Shipping!$T$92,Shipping!$T130)+IF(AS41&lt;DATE(2020,1,1),AS41,-AS41))</f>
        <v>-</v>
      </c>
      <c r="AT205" s="52" t="str" cm="1">
        <f t="array" ref="AT205">IF(OR(AT41="",AT41="NO Q",AT41="-"),"-",INDEX(Shipping!$U$3:$V$88,_xlfn.XMATCH(AT$2,IF(Shipping!$D$3:$D$88="GC",Shipping!$A$3:$A$88),0),_xlfn.XMATCH($V$167,Shipping!$U$2:$V$2))/_xlfn.IFS($U$167=Shipping!$R127,Shipping!$R$95,$U$167=Shipping!$S$92,Shipping!$S130,$U$167=Shipping!$T$92,Shipping!$T130)+IF(AT41&lt;DATE(2020,1,1),AT41,-AT41))</f>
        <v>-</v>
      </c>
      <c r="AU205" s="52" t="str" cm="1">
        <f t="array" ref="AU205">IF(OR(AU41="",AU41="NO Q",AU41="-"),"-",INDEX(Shipping!$U$3:$V$88,_xlfn.XMATCH(AU$2,IF(Shipping!$D$3:$D$88="GC",Shipping!$A$3:$A$88),0),_xlfn.XMATCH($V$167,Shipping!$U$2:$V$2))/_xlfn.IFS($U$167=Shipping!$R127,Shipping!$R$95,$U$167=Shipping!$S$92,Shipping!$S130,$U$167=Shipping!$T$92,Shipping!$T130)+IF(AU41&lt;DATE(2020,1,1),AU41,-AU41))</f>
        <v>-</v>
      </c>
      <c r="AV205" s="52" t="str" cm="1">
        <f t="array" ref="AV205">IF(OR(AV41="",AV41="NO Q",AV41="-"),"-",INDEX(Shipping!$U$3:$V$88,_xlfn.XMATCH(AV$2,IF(Shipping!$D$3:$D$88="GC",Shipping!$A$3:$A$88),0),_xlfn.XMATCH($V$167,Shipping!$U$2:$V$2))/_xlfn.IFS($U$167=Shipping!$R127,Shipping!$R$95,$U$167=Shipping!$S$92,Shipping!$S130,$U$167=Shipping!$T$92,Shipping!$T130)+IF(AV41&lt;DATE(2020,1,1),AV41,-AV41))</f>
        <v>-</v>
      </c>
      <c r="AW205" s="52" t="str" cm="1">
        <f t="array" ref="AW205">IF(OR(AW41="",AW41="NO Q",AW41="-"),"-",INDEX(Shipping!$U$3:$V$88,_xlfn.XMATCH(AW$2,IF(Shipping!$D$3:$D$88="GC",Shipping!$A$3:$A$88),0),_xlfn.XMATCH($V$167,Shipping!$U$2:$V$2))/_xlfn.IFS($U$167=Shipping!$R127,Shipping!$R$95,$U$167=Shipping!$S$92,Shipping!$S130,$U$167=Shipping!$T$92,Shipping!$T130)+IF(AW41&lt;DATE(2020,1,1),AW41,-AW41))</f>
        <v>-</v>
      </c>
      <c r="AX205" s="52" t="str" cm="1">
        <f t="array" ref="AX205">IF(OR(AX41="",AX41="NO Q",AX41="-"),"-",INDEX(Shipping!$U$3:$V$88,_xlfn.XMATCH(AX$2,IF(Shipping!$D$3:$D$88="GC",Shipping!$A$3:$A$88),0),_xlfn.XMATCH($V$167,Shipping!$U$2:$V$2))/_xlfn.IFS($U$167=Shipping!$R127,Shipping!$R$95,$U$167=Shipping!$S$92,Shipping!$S130,$U$167=Shipping!$T$92,Shipping!$T130)+IF(AX41&lt;DATE(2020,1,1),AX41,-AX41))</f>
        <v>-</v>
      </c>
      <c r="AY205" s="52" t="str" cm="1">
        <f t="array" ref="AY205">IF(OR(AY41="",AY41="NO Q",AY41="-"),"-",INDEX(Shipping!$U$3:$V$88,_xlfn.XMATCH(AY$2,IF(Shipping!$D$3:$D$88="GC",Shipping!$A$3:$A$88),0),_xlfn.XMATCH($V$167,Shipping!$U$2:$V$2))/_xlfn.IFS($U$167=Shipping!$R127,Shipping!$R$95,$U$167=Shipping!$S$92,Shipping!$S130,$U$167=Shipping!$T$92,Shipping!$T130)+IF(AY41&lt;DATE(2020,1,1),AY41,-AY41))</f>
        <v>-</v>
      </c>
      <c r="AZ205" s="52" t="str" cm="1">
        <f t="array" ref="AZ205">IF(OR(AZ41="",AZ41="NO Q",AZ41="-"),"-",INDEX(Shipping!$U$3:$V$88,_xlfn.XMATCH(AZ$2,IF(Shipping!$D$3:$D$88="GC",Shipping!$A$3:$A$88),0),_xlfn.XMATCH($V$167,Shipping!$U$2:$V$2))/_xlfn.IFS($U$167=Shipping!$R127,Shipping!$R$95,$U$167=Shipping!$S$92,Shipping!$S130,$U$167=Shipping!$T$92,Shipping!$T130)+IF(AZ41&lt;DATE(2020,1,1),AZ41,-AZ41))</f>
        <v>-</v>
      </c>
      <c r="BA205" s="52" t="str" cm="1">
        <f t="array" ref="BA205">IF(OR(BA41="",BA41="NO Q",BA41="-"),"-",INDEX(Shipping!$U$3:$V$88,_xlfn.XMATCH(BA$2,IF(Shipping!$D$3:$D$88="GC",Shipping!$A$3:$A$88),0),_xlfn.XMATCH($V$167,Shipping!$U$2:$V$2))/_xlfn.IFS($U$167=Shipping!$R127,Shipping!$R$95,$U$167=Shipping!$S$92,Shipping!$S130,$U$167=Shipping!$T$92,Shipping!$T130)+IF(BA41&lt;DATE(2020,1,1),BA41,-BA41))</f>
        <v>-</v>
      </c>
      <c r="BB205" s="52" t="str" cm="1">
        <f t="array" ref="BB205">IF(OR(BB41="",BB41="NO Q",BB41="-"),"-",INDEX(Shipping!$U$3:$V$88,_xlfn.XMATCH(BB$2,IF(Shipping!$D$3:$D$88="GC",Shipping!$A$3:$A$88),0),_xlfn.XMATCH($V$167,Shipping!$U$2:$V$2))/_xlfn.IFS($U$167=Shipping!$R127,Shipping!$R$95,$U$167=Shipping!$S$92,Shipping!$S130,$U$167=Shipping!$T$92,Shipping!$T130)+IF(BB41&lt;DATE(2020,1,1),BB41,-BB41))</f>
        <v>-</v>
      </c>
      <c r="BC205" s="52" t="str" cm="1">
        <f t="array" ref="BC205">IF(OR(BC41="",BC41="NO Q",BC41="-"),"-",INDEX(Shipping!$U$3:$V$88,_xlfn.XMATCH(BC$2,IF(Shipping!$D$3:$D$88="GC",Shipping!$A$3:$A$88),0),_xlfn.XMATCH($V$167,Shipping!$U$2:$V$2))/_xlfn.IFS($U$167=Shipping!$R127,Shipping!$R$95,$U$167=Shipping!$S$92,Shipping!$S130,$U$167=Shipping!$T$92,Shipping!$T130)+IF(BC41&lt;DATE(2020,1,1),BC41,-BC41))</f>
        <v>-</v>
      </c>
      <c r="BD205" s="52" t="str" cm="1">
        <f t="array" ref="BD205">IF(OR(BD41="",BD41="NO Q",BD41="-"),"-",INDEX(Shipping!$U$3:$V$88,_xlfn.XMATCH(BD$2,IF(Shipping!$D$3:$D$88="GC",Shipping!$A$3:$A$88),0),_xlfn.XMATCH($V$167,Shipping!$U$2:$V$2))/_xlfn.IFS($U$167=Shipping!$R127,Shipping!$R$95,$U$167=Shipping!$S$92,Shipping!$S130,$U$167=Shipping!$T$92,Shipping!$T130)+IF(BD41&lt;DATE(2020,1,1),BD41,-BD41))</f>
        <v>-</v>
      </c>
      <c r="BE205" s="52" t="str" cm="1">
        <f t="array" ref="BE205">IF(OR(BE41="",BE41="NO Q",BE41="-"),"-",INDEX(Shipping!$U$3:$V$88,_xlfn.XMATCH(BE$2,IF(Shipping!$D$3:$D$88="GC",Shipping!$A$3:$A$88),0),_xlfn.XMATCH($V$167,Shipping!$U$2:$V$2))/_xlfn.IFS($U$167=Shipping!$R127,Shipping!$R$95,$U$167=Shipping!$S$92,Shipping!$S130,$U$167=Shipping!$T$92,Shipping!$T130)+IF(BE41&lt;DATE(2020,1,1),BE41,-BE41))</f>
        <v>-</v>
      </c>
      <c r="BF205" s="52" t="str" cm="1">
        <f t="array" ref="BF205">IF(OR(BF41="",BF41="NO Q",BF41="-"),"-",INDEX(Shipping!$U$3:$V$88,_xlfn.XMATCH(BF$2,IF(Shipping!$D$3:$D$88="GC",Shipping!$A$3:$A$88),0),_xlfn.XMATCH($V$167,Shipping!$U$2:$V$2))/_xlfn.IFS($U$167=Shipping!$R127,Shipping!$R$95,$U$167=Shipping!$S$92,Shipping!$S130,$U$167=Shipping!$T$92,Shipping!$T130)+IF(BF41&lt;DATE(2020,1,1),BF41,-BF41))</f>
        <v>-</v>
      </c>
      <c r="BG205" s="52" t="str" cm="1">
        <f t="array" ref="BG205">IF(OR(BG41="",BG41="NO Q",BG41="-"),"-",INDEX(Shipping!$U$3:$V$88,_xlfn.XMATCH(BG$2,IF(Shipping!$D$3:$D$88="GC",Shipping!$A$3:$A$88),0),_xlfn.XMATCH($V$167,Shipping!$U$2:$V$2))/_xlfn.IFS($U$167=Shipping!$R127,Shipping!$R$95,$U$167=Shipping!$S$92,Shipping!$S130,$U$167=Shipping!$T$92,Shipping!$T130)+IF(BG41&lt;DATE(2020,1,1),BG41,-BG41))</f>
        <v>-</v>
      </c>
      <c r="BH205" s="52" t="str" cm="1">
        <f t="array" ref="BH205">IF(OR(BH41="",BH41="NO Q",BH41="-"),"-",INDEX(Shipping!$U$3:$V$88,_xlfn.XMATCH(BH$2,IF(Shipping!$D$3:$D$88="GC",Shipping!$A$3:$A$88),0),_xlfn.XMATCH($V$167,Shipping!$U$2:$V$2))/_xlfn.IFS($U$167=Shipping!$R127,Shipping!$R$95,$U$167=Shipping!$S$92,Shipping!$S130,$U$167=Shipping!$T$92,Shipping!$T130)+IF(BH41&lt;DATE(2020,1,1),BH41,-BH41))</f>
        <v>-</v>
      </c>
      <c r="BI205" s="52" t="str" cm="1">
        <f t="array" ref="BI205">IF(OR(BI41="",BI41="NO Q",BI41="-"),"-",INDEX(Shipping!$U$3:$V$88,_xlfn.XMATCH(BI$2,IF(Shipping!$D$3:$D$88="GC",Shipping!$A$3:$A$88),0),_xlfn.XMATCH($V$167,Shipping!$U$2:$V$2))/_xlfn.IFS($U$167=Shipping!$R127,Shipping!$R$95,$U$167=Shipping!$S$92,Shipping!$S130,$U$167=Shipping!$T$92,Shipping!$T130)+IF(BI41&lt;DATE(2020,1,1),BI41,-BI41))</f>
        <v>-</v>
      </c>
      <c r="BJ205" s="52" t="str" cm="1">
        <f t="array" ref="BJ205">IF(OR(BJ41="",BJ41="NO Q",BJ41="-"),"-",INDEX(Shipping!$U$3:$V$88,_xlfn.XMATCH(BJ$2,IF(Shipping!$D$3:$D$88="GC",Shipping!$A$3:$A$88),0),_xlfn.XMATCH($V$167,Shipping!$U$2:$V$2))/_xlfn.IFS($U$167=Shipping!$R127,Shipping!$R$95,$U$167=Shipping!$S$92,Shipping!$S130,$U$167=Shipping!$T$92,Shipping!$T130)+IF(BJ41&lt;DATE(2020,1,1),BJ41,-BJ41))</f>
        <v>-</v>
      </c>
      <c r="BK205" s="52" t="str" cm="1">
        <f t="array" ref="BK205">IF(OR(BK41="",BK41="NO Q",BK41="-"),"-",INDEX(Shipping!$U$3:$V$88,_xlfn.XMATCH(BK$2,IF(Shipping!$D$3:$D$88="GC",Shipping!$A$3:$A$88),0),_xlfn.XMATCH($V$167,Shipping!$U$2:$V$2))/_xlfn.IFS($U$167=Shipping!$R127,Shipping!$R$95,$U$167=Shipping!$S$92,Shipping!$S130,$U$167=Shipping!$T$92,Shipping!$T130)+IF(BK41&lt;DATE(2020,1,1),BK41,-BK41))</f>
        <v>-</v>
      </c>
      <c r="BL205" s="52" t="str" cm="1">
        <f t="array" ref="BL205">IF(OR(BL41="",BL41="NO Q",BL41="-"),"-",INDEX(Shipping!$U$3:$V$88,_xlfn.XMATCH(BL$2,IF(Shipping!$D$3:$D$88="GC",Shipping!$A$3:$A$88),0),_xlfn.XMATCH($V$167,Shipping!$U$2:$V$2))/_xlfn.IFS($U$167=Shipping!$R127,Shipping!$R$95,$U$167=Shipping!$S$92,Shipping!$S130,$U$167=Shipping!$T$92,Shipping!$T130)+IF(BL41&lt;DATE(2020,1,1),BL41,-BL41))</f>
        <v>-</v>
      </c>
      <c r="BM205" s="52" t="str" cm="1">
        <f t="array" ref="BM205">IF(OR(BM41="",BM41="NO Q",BM41="-"),"-",INDEX(Shipping!$U$3:$V$88,_xlfn.XMATCH(BM$2,IF(Shipping!$D$3:$D$88="GC",Shipping!$A$3:$A$88),0),_xlfn.XMATCH($V$167,Shipping!$U$2:$V$2))/_xlfn.IFS($U$167=Shipping!$R127,Shipping!$R$95,$U$167=Shipping!$S$92,Shipping!$S130,$U$167=Shipping!$T$92,Shipping!$T130)+IF(BM41&lt;DATE(2020,1,1),BM41,-BM41))</f>
        <v>-</v>
      </c>
      <c r="BN205" s="52" t="str" cm="1">
        <f t="array" ref="BN205">IF(OR(BN41="",BN41="NO Q",BN41="-"),"-",INDEX(Shipping!$U$3:$V$88,_xlfn.XMATCH(BN$2,IF(Shipping!$D$3:$D$88="GC",Shipping!$A$3:$A$88),0),_xlfn.XMATCH($V$167,Shipping!$U$2:$V$2))/_xlfn.IFS($U$167=Shipping!$R127,Shipping!$R$95,$U$167=Shipping!$S$92,Shipping!$S130,$U$167=Shipping!$T$92,Shipping!$T130)+IF(BN41&lt;DATE(2020,1,1),BN41,-BN41))</f>
        <v>-</v>
      </c>
      <c r="BO205" s="52" t="e" cm="1">
        <f t="array" ref="BO205">IF(OR(BO41="",BO41="NO Q",BO41="-"),"-",INDEX(Shipping!$U$3:$V$88,_xlfn.XMATCH(BO$2,IF(Shipping!$D$3:$D$88="GC",Shipping!$A$3:$A$88),0),_xlfn.XMATCH($V$167,Shipping!$U$2:$V$2))/_xlfn.IFS($U$167=Shipping!$R127,Shipping!$R$95,$U$167=Shipping!$S$92,Shipping!$S130,$U$167=Shipping!$T$92,Shipping!$T130)+IF(BO41&lt;DATE(2020,1,1),BO41,-BO41))</f>
        <v>#DIV/0!</v>
      </c>
      <c r="BP205" s="52" t="str" cm="1">
        <f t="array" ref="BP205">IF(OR(BP41="",BP41="NO Q",BP41="-"),"-",INDEX(Shipping!$U$3:$V$88,_xlfn.XMATCH(BP$2,IF(Shipping!$D$3:$D$88="GC",Shipping!$A$3:$A$88),0),_xlfn.XMATCH($V$167,Shipping!$U$2:$V$2))/_xlfn.IFS($U$167=Shipping!$R127,Shipping!$R$95,$U$167=Shipping!$S$92,Shipping!$S130,$U$167=Shipping!$T$92,Shipping!$T130)+IF(BP41&lt;DATE(2020,1,1),BP41,-BP41))</f>
        <v>-</v>
      </c>
      <c r="BQ205" s="52" t="str" cm="1">
        <f t="array" ref="BQ205">IF(OR(BQ41="",BQ41="NO Q",BQ41="-"),"-",INDEX(Shipping!$U$3:$V$88,_xlfn.XMATCH(BQ$2,IF(Shipping!$D$3:$D$88="GC",Shipping!$A$3:$A$88),0),_xlfn.XMATCH($V$167,Shipping!$U$2:$V$2))/_xlfn.IFS($U$167=Shipping!$R127,Shipping!$R$95,$U$167=Shipping!$S$92,Shipping!$S130,$U$167=Shipping!$T$92,Shipping!$T130)+IF(BQ41&lt;DATE(2020,1,1),BQ41,-BQ41))</f>
        <v>-</v>
      </c>
      <c r="BR205" s="52" t="str" cm="1">
        <f t="array" ref="BR205">IF(OR(BR41="",BR41="NO Q",BR41="-"),"-",INDEX(Shipping!$U$3:$V$88,_xlfn.XMATCH(BR$2,IF(Shipping!$D$3:$D$88="GC",Shipping!$A$3:$A$88),0),_xlfn.XMATCH($V$167,Shipping!$U$2:$V$2))/_xlfn.IFS($U$167=Shipping!$R127,Shipping!$R$95,$U$167=Shipping!$S$92,Shipping!$S130,$U$167=Shipping!$T$92,Shipping!$T130)+IF(BR41&lt;DATE(2020,1,1),BR41,-BR41))</f>
        <v>-</v>
      </c>
      <c r="BS205" s="52" t="str" cm="1">
        <f t="array" ref="BS205">IF(OR(BS41="",BS41="NO Q",BS41="-"),"-",INDEX(Shipping!$U$3:$V$88,_xlfn.XMATCH(BS$2,IF(Shipping!$D$3:$D$88="GC",Shipping!$A$3:$A$88),0),_xlfn.XMATCH($V$167,Shipping!$U$2:$V$2))/_xlfn.IFS($U$167=Shipping!$R127,Shipping!$R$95,$U$167=Shipping!$S$92,Shipping!$S130,$U$167=Shipping!$T$92,Shipping!$T130)+IF(BS41&lt;DATE(2020,1,1),BS41,-BS41))</f>
        <v>-</v>
      </c>
      <c r="BT205" s="52" t="str" cm="1">
        <f t="array" ref="BT205">IF(OR(BT41="",BT41="NO Q",BT41="-"),"-",INDEX(Shipping!$U$3:$V$88,_xlfn.XMATCH(BT$2,IF(Shipping!$D$3:$D$88="GC",Shipping!$A$3:$A$88),0),_xlfn.XMATCH($V$167,Shipping!$U$2:$V$2))/_xlfn.IFS($U$167=Shipping!$R127,Shipping!$R$95,$U$167=Shipping!$S$92,Shipping!$S130,$U$167=Shipping!$T$92,Shipping!$T130)+IF(BT41&lt;DATE(2020,1,1),BT41,-BT41))</f>
        <v>-</v>
      </c>
      <c r="BU205" s="52" t="str" cm="1">
        <f t="array" ref="BU205">IF(OR(BU41="",BU41="NO Q",BU41="-"),"-",INDEX(Shipping!$U$3:$V$88,_xlfn.XMATCH(BU$2,IF(Shipping!$D$3:$D$88="GC",Shipping!$A$3:$A$88),0),_xlfn.XMATCH($V$167,Shipping!$U$2:$V$2))/_xlfn.IFS($U$167=Shipping!$R127,Shipping!$R$95,$U$167=Shipping!$S$92,Shipping!$S130,$U$167=Shipping!$T$92,Shipping!$T130)+IF(BU41&lt;DATE(2020,1,1),BU41,-BU41))</f>
        <v>-</v>
      </c>
      <c r="BV205" s="52" t="str" cm="1">
        <f t="array" ref="BV205">IF(OR(BV41="",BV41="NO Q",BV41="-"),"-",INDEX(Shipping!$U$3:$V$88,_xlfn.XMATCH(BV$2,IF(Shipping!$D$3:$D$88="GC",Shipping!$A$3:$A$88),0),_xlfn.XMATCH($V$167,Shipping!$U$2:$V$2))/_xlfn.IFS($U$167=Shipping!$R127,Shipping!$R$95,$U$167=Shipping!$S$92,Shipping!$S130,$U$167=Shipping!$T$92,Shipping!$T130)+IF(BV41&lt;DATE(2020,1,1),BV41,-BV41))</f>
        <v>-</v>
      </c>
      <c r="BW205" s="52" t="str" cm="1">
        <f t="array" ref="BW205">IF(OR(BW41="",BW41="NO Q",BW41="-"),"-",INDEX(Shipping!$U$3:$V$88,_xlfn.XMATCH(BW$2,IF(Shipping!$D$3:$D$88="GC",Shipping!$A$3:$A$88),0),_xlfn.XMATCH($V$167,Shipping!$U$2:$V$2))/_xlfn.IFS($U$167=Shipping!$R127,Shipping!$R$95,$U$167=Shipping!$S$92,Shipping!$S130,$U$167=Shipping!$T$92,Shipping!$T130)+IF(BW41&lt;DATE(2020,1,1),BW41,-BW41))</f>
        <v>-</v>
      </c>
      <c r="BX205" s="52" t="str" cm="1">
        <f t="array" ref="BX205">IF(OR(BX41="",BX41="NO Q",BX41="-"),"-",INDEX(Shipping!$U$3:$V$88,_xlfn.XMATCH(BX$2,IF(Shipping!$D$3:$D$88="GC",Shipping!$A$3:$A$88),0),_xlfn.XMATCH($V$167,Shipping!$U$2:$V$2))/_xlfn.IFS($U$167=Shipping!$R127,Shipping!$R$95,$U$167=Shipping!$S$92,Shipping!$S130,$U$167=Shipping!$T$92,Shipping!$T130)+IF(BX41&lt;DATE(2020,1,1),BX41,-BX41))</f>
        <v>-</v>
      </c>
      <c r="BY205" s="52" t="str" cm="1">
        <f t="array" ref="BY205">IF(OR(BY41="",BY41="NO Q",BY41="-"),"-",INDEX(Shipping!$U$3:$V$88,_xlfn.XMATCH(BY$2,IF(Shipping!$D$3:$D$88="GC",Shipping!$A$3:$A$88),0),_xlfn.XMATCH($V$167,Shipping!$U$2:$V$2))/_xlfn.IFS($U$167=Shipping!$R127,Shipping!$R$95,$U$167=Shipping!$S$92,Shipping!$S130,$U$167=Shipping!$T$92,Shipping!$T130)+IF(BY41&lt;DATE(2020,1,1),BY41,-BY41))</f>
        <v>-</v>
      </c>
      <c r="BZ205" s="52" t="str" cm="1">
        <f t="array" ref="BZ205">IF(OR(BZ41="",BZ41="NO Q",BZ41="-"),"-",INDEX(Shipping!$U$3:$V$88,_xlfn.XMATCH(BZ$2,IF(Shipping!$D$3:$D$88="GC",Shipping!$A$3:$A$88),0),_xlfn.XMATCH($V$167,Shipping!$U$2:$V$2))/_xlfn.IFS($U$167=Shipping!$R127,Shipping!$R$95,$U$167=Shipping!$S$92,Shipping!$S130,$U$167=Shipping!$T$92,Shipping!$T130)+IF(BZ41&lt;DATE(2020,1,1),BZ41,-BZ41))</f>
        <v>-</v>
      </c>
      <c r="CA205" s="52" t="str" cm="1">
        <f t="array" ref="CA205">IF(OR(CA41="",CA41="NO Q",CA41="-"),"-",INDEX(Shipping!$U$3:$V$88,_xlfn.XMATCH(CA$2,IF(Shipping!$D$3:$D$88="GC",Shipping!$A$3:$A$88),0),_xlfn.XMATCH($V$167,Shipping!$U$2:$V$2))/_xlfn.IFS($U$167=Shipping!$R127,Shipping!$R$95,$U$167=Shipping!$S$92,Shipping!$S130,$U$167=Shipping!$T$92,Shipping!$T130)+IF(CA41&lt;DATE(2020,1,1),CA41,-CA41))</f>
        <v>-</v>
      </c>
      <c r="CB205" s="52" t="str" cm="1">
        <f t="array" ref="CB205">IF(OR(CB41="",CB41="NO Q",CB41="-"),"-",INDEX(Shipping!$U$3:$V$88,_xlfn.XMATCH(CB$2,IF(Shipping!$D$3:$D$88="GC",Shipping!$A$3:$A$88),0),_xlfn.XMATCH($V$167,Shipping!$U$2:$V$2))/_xlfn.IFS($U$167=Shipping!$R127,Shipping!$R$95,$U$167=Shipping!$S$92,Shipping!$S130,$U$167=Shipping!$T$92,Shipping!$T130)+IF(CB41&lt;DATE(2020,1,1),CB41,-CB41))</f>
        <v>-</v>
      </c>
      <c r="CC205" s="52" t="str" cm="1">
        <f t="array" ref="CC205">IF(OR(CC41="",CC41="NO Q",CC41="-"),"-",INDEX(Shipping!$U$3:$V$88,_xlfn.XMATCH(CC$2,IF(Shipping!$D$3:$D$88="GC",Shipping!$A$3:$A$88),0),_xlfn.XMATCH($V$167,Shipping!$U$2:$V$2))/_xlfn.IFS($U$167=Shipping!$R127,Shipping!$R$95,$U$167=Shipping!$S$92,Shipping!$S130,$U$167=Shipping!$T$92,Shipping!$T130)+IF(CC41&lt;DATE(2020,1,1),CC41,-CC41))</f>
        <v>-</v>
      </c>
      <c r="CD205" s="52" t="str" cm="1">
        <f t="array" ref="CD205">IF(OR(CD41="",CD41="NO Q",CD41="-"),"-",INDEX(Shipping!$U$3:$V$88,_xlfn.XMATCH(CD$2,IF(Shipping!$D$3:$D$88="GC",Shipping!$A$3:$A$88),0),_xlfn.XMATCH($V$167,Shipping!$U$2:$V$2))/_xlfn.IFS($U$167=Shipping!$R127,Shipping!$R$95,$U$167=Shipping!$S$92,Shipping!$S130,$U$167=Shipping!$T$92,Shipping!$T130)+IF(CD41&lt;DATE(2020,1,1),CD41,-CD41))</f>
        <v>-</v>
      </c>
      <c r="CE205" s="52" t="str" cm="1">
        <f t="array" ref="CE205">IF(OR(CE41="",CE41="NO Q",CE41="-"),"-",INDEX(Shipping!$U$3:$V$88,_xlfn.XMATCH(CE$2,IF(Shipping!$D$3:$D$88="GC",Shipping!$A$3:$A$88),0),_xlfn.XMATCH($V$167,Shipping!$U$2:$V$2))/_xlfn.IFS($U$167=Shipping!$R127,Shipping!$R$95,$U$167=Shipping!$S$92,Shipping!$S130,$U$167=Shipping!$T$92,Shipping!$T130)+IF(CE41&lt;DATE(2020,1,1),CE41,-CE41))</f>
        <v>-</v>
      </c>
      <c r="CF205" s="52" t="str" cm="1">
        <f t="array" ref="CF205">IF(OR(CF41="",CF41="NO Q",CF41="-"),"-",INDEX(Shipping!$U$3:$V$88,_xlfn.XMATCH(CF$2,IF(Shipping!$D$3:$D$88="GC",Shipping!$A$3:$A$88),0),_xlfn.XMATCH($V$167,Shipping!$U$2:$V$2))/_xlfn.IFS($U$167=Shipping!$R127,Shipping!$R$95,$U$167=Shipping!$S$92,Shipping!$S130,$U$167=Shipping!$T$92,Shipping!$T130)+IF(CF41&lt;DATE(2020,1,1),CF41,-CF41))</f>
        <v>-</v>
      </c>
      <c r="CG205" s="52" t="str" cm="1">
        <f t="array" ref="CG205">IF(OR(CG41="",CG41="NO Q",CG41="-"),"-",INDEX(Shipping!$U$3:$V$88,_xlfn.XMATCH(CG$2,IF(Shipping!$D$3:$D$88="GC",Shipping!$A$3:$A$88),0),_xlfn.XMATCH($V$167,Shipping!$U$2:$V$2))/_xlfn.IFS($U$167=Shipping!$R127,Shipping!$R$95,$U$167=Shipping!$S$92,Shipping!$S130,$U$167=Shipping!$T$92,Shipping!$T130)+IF(CG41&lt;DATE(2020,1,1),CG41,-CG41))</f>
        <v>-</v>
      </c>
      <c r="CH205" s="52" t="str" cm="1">
        <f t="array" ref="CH205">IF(OR(CH41="",CH41="NO Q",CH41="-"),"-",INDEX(Shipping!$U$3:$V$88,_xlfn.XMATCH(CH$2,IF(Shipping!$D$3:$D$88="GC",Shipping!$A$3:$A$88),0),_xlfn.XMATCH($V$167,Shipping!$U$2:$V$2))/_xlfn.IFS($U$167=Shipping!$R127,Shipping!$R$95,$U$167=Shipping!$S$92,Shipping!$S130,$U$167=Shipping!$T$92,Shipping!$T130)+IF(CH41&lt;DATE(2020,1,1),CH41,-CH41))</f>
        <v>-</v>
      </c>
      <c r="CI205" s="52" t="str" cm="1">
        <f t="array" ref="CI205">IF(OR(CI41="",CI41="NO Q",CI41="-"),"-",INDEX(Shipping!$U$3:$V$88,_xlfn.XMATCH(CI$2,IF(Shipping!$D$3:$D$88="GC",Shipping!$A$3:$A$88),0),_xlfn.XMATCH($V$167,Shipping!$U$2:$V$2))/_xlfn.IFS($U$167=Shipping!$R127,Shipping!$R$95,$U$167=Shipping!$S$92,Shipping!$S130,$U$167=Shipping!$T$92,Shipping!$T130)+IF(CI41&lt;DATE(2020,1,1),CI41,-CI41))</f>
        <v>-</v>
      </c>
      <c r="CJ205" s="52" t="str" cm="1">
        <f t="array" ref="CJ205">IF(OR(CJ41="",CJ41="NO Q",CJ41="-"),"-",INDEX(Shipping!$U$3:$V$88,_xlfn.XMATCH(CJ$2,IF(Shipping!$D$3:$D$88="GC",Shipping!$A$3:$A$88),0),_xlfn.XMATCH($V$167,Shipping!$U$2:$V$2))/_xlfn.IFS($U$167=Shipping!$R127,Shipping!$R$95,$U$167=Shipping!$S$92,Shipping!$S130,$U$167=Shipping!$T$92,Shipping!$T130)+IF(CJ41&lt;DATE(2020,1,1),CJ41,-CJ41))</f>
        <v>-</v>
      </c>
      <c r="CK205" s="52" t="str" cm="1">
        <f t="array" ref="CK205">IF(OR(CK41="",CK41="NO Q",CK41="-"),"-",INDEX(Shipping!$U$3:$V$88,_xlfn.XMATCH(CK$2,IF(Shipping!$D$3:$D$88="GC",Shipping!$A$3:$A$88),0),_xlfn.XMATCH($V$167,Shipping!$U$2:$V$2))/_xlfn.IFS($U$167=Shipping!$R127,Shipping!$R$95,$U$167=Shipping!$S$92,Shipping!$S130,$U$167=Shipping!$T$92,Shipping!$T130)+IF(CK41&lt;DATE(2020,1,1),CK41,-CK41))</f>
        <v>-</v>
      </c>
      <c r="CL205" s="52" t="str" cm="1">
        <f t="array" ref="CL205">IF(OR(CL41="",CL41="NO Q",CL41="-"),"-",INDEX(Shipping!$U$3:$V$88,_xlfn.XMATCH(CL$2,IF(Shipping!$D$3:$D$88="GC",Shipping!$A$3:$A$88),0),_xlfn.XMATCH($V$167,Shipping!$U$2:$V$2))/_xlfn.IFS($U$167=Shipping!$R127,Shipping!$R$95,$U$167=Shipping!$S$92,Shipping!$S130,$U$167=Shipping!$T$92,Shipping!$T130)+IF(CL41&lt;DATE(2020,1,1),CL41,-CL41))</f>
        <v>-</v>
      </c>
      <c r="CM205" s="52" t="str" cm="1">
        <f t="array" ref="CM205">IF(OR(CM41="",CM41="NO Q",CM41="-"),"-",INDEX(Shipping!$U$3:$V$88,_xlfn.XMATCH(CM$2,IF(Shipping!$D$3:$D$88="GC",Shipping!$A$3:$A$88),0),_xlfn.XMATCH($V$167,Shipping!$U$2:$V$2))/_xlfn.IFS($U$167=Shipping!$R127,Shipping!$R$95,$U$167=Shipping!$S$92,Shipping!$S130,$U$167=Shipping!$T$92,Shipping!$T130)+IF(CM41&lt;DATE(2020,1,1),CM41,-CM41))</f>
        <v>-</v>
      </c>
    </row>
    <row r="206" spans="2:91">
      <c r="B206" s="47" t="s">
        <v>312</v>
      </c>
      <c r="C206" s="1" t="str" cm="1">
        <f t="array" ref="C206">INDEX(W$2:CM$2,1,_xlfn.XMATCH(D206,$W206:$CM206))</f>
        <v>PSI MOLDED PLASTICS</v>
      </c>
      <c r="D206" s="81">
        <f t="shared" si="139"/>
        <v>0.27471220800000001</v>
      </c>
      <c r="W206" s="52" t="str" cm="1">
        <f t="array" ref="W206">IF(OR(W42="",W42="NO Q",W42="-"),"-",INDEX(Shipping!$U$3:$V$88,_xlfn.XMATCH(W$2,IF(Shipping!$D$3:$D$88="GC",Shipping!$A$3:$A$88),0),_xlfn.XMATCH($V$167,Shipping!$U$2:$V$2))/_xlfn.IFS($U$167=Shipping!$R128,Shipping!$R$95,$U$167=Shipping!$S$92,Shipping!$S131,$U$167=Shipping!$T$92,Shipping!$T131)+IF(W42&lt;DATE(2020,1,1),W42,-W42))</f>
        <v>-</v>
      </c>
      <c r="X206" s="52" t="str" cm="1">
        <f t="array" ref="X206">IF(OR(X42="",X42="NO Q",X42="-"),"-",INDEX(Shipping!$U$3:$V$88,_xlfn.XMATCH(X$2,IF(Shipping!$D$3:$D$88="GC",Shipping!$A$3:$A$88),0),_xlfn.XMATCH($V$167,Shipping!$U$2:$V$2))/_xlfn.IFS($U$167=Shipping!$R128,Shipping!$R$95,$U$167=Shipping!$S$92,Shipping!$S131,$U$167=Shipping!$T$92,Shipping!$T131)+IF(X42&lt;DATE(2020,1,1),X42,-X42))</f>
        <v>-</v>
      </c>
      <c r="Y206" s="52" t="str" cm="1">
        <f t="array" ref="Y206">IF(OR(Y42="",Y42="NO Q",Y42="-"),"-",INDEX(Shipping!$U$3:$V$88,_xlfn.XMATCH(Y$2,IF(Shipping!$D$3:$D$88="GC",Shipping!$A$3:$A$88),0),_xlfn.XMATCH($V$167,Shipping!$U$2:$V$2))/_xlfn.IFS($U$167=Shipping!$R128,Shipping!$R$95,$U$167=Shipping!$S$92,Shipping!$S131,$U$167=Shipping!$T$92,Shipping!$T131)+IF(Y42&lt;DATE(2020,1,1),Y42,-Y42))</f>
        <v>-</v>
      </c>
      <c r="Z206" s="52" t="str" cm="1">
        <f t="array" ref="Z206">IF(OR(Z42="",Z42="NO Q",Z42="-"),"-",INDEX(Shipping!$U$3:$V$88,_xlfn.XMATCH(Z$2,IF(Shipping!$D$3:$D$88="GC",Shipping!$A$3:$A$88),0),_xlfn.XMATCH($V$167,Shipping!$U$2:$V$2))/_xlfn.IFS($U$167=Shipping!$R128,Shipping!$R$95,$U$167=Shipping!$S$92,Shipping!$S131,$U$167=Shipping!$T$92,Shipping!$T131)+IF(Z42&lt;DATE(2020,1,1),Z42,-Z42))</f>
        <v>-</v>
      </c>
      <c r="AA206" s="52" t="str" cm="1">
        <f t="array" ref="AA206">IF(OR(AA42="",AA42="NO Q",AA42="-"),"-",INDEX(Shipping!$U$3:$V$88,_xlfn.XMATCH(AA$2,IF(Shipping!$D$3:$D$88="GC",Shipping!$A$3:$A$88),0),_xlfn.XMATCH($V$167,Shipping!$U$2:$V$2))/_xlfn.IFS($U$167=Shipping!$R128,Shipping!$R$95,$U$167=Shipping!$S$92,Shipping!$S131,$U$167=Shipping!$T$92,Shipping!$T131)+IF(AA42&lt;DATE(2020,1,1),AA42,-AA42))</f>
        <v>-</v>
      </c>
      <c r="AB206" s="52" t="str" cm="1">
        <f t="array" ref="AB206">IF(OR(AB42="",AB42="NO Q",AB42="-"),"-",INDEX(Shipping!$U$3:$V$88,_xlfn.XMATCH(AB$2,IF(Shipping!$D$3:$D$88="GC",Shipping!$A$3:$A$88),0),_xlfn.XMATCH($V$167,Shipping!$U$2:$V$2))/_xlfn.IFS($U$167=Shipping!$R128,Shipping!$R$95,$U$167=Shipping!$S$92,Shipping!$S131,$U$167=Shipping!$T$92,Shipping!$T131)+IF(AB42&lt;DATE(2020,1,1),AB42,-AB42))</f>
        <v>-</v>
      </c>
      <c r="AC206" s="52" t="str" cm="1">
        <f t="array" ref="AC206">IF(OR(AC42="",AC42="NO Q",AC42="-"),"-",INDEX(Shipping!$U$3:$V$88,_xlfn.XMATCH(AC$2,IF(Shipping!$D$3:$D$88="GC",Shipping!$A$3:$A$88),0),_xlfn.XMATCH($V$167,Shipping!$U$2:$V$2))/_xlfn.IFS($U$167=Shipping!$R128,Shipping!$R$95,$U$167=Shipping!$S$92,Shipping!$S131,$U$167=Shipping!$T$92,Shipping!$T131)+IF(AC42&lt;DATE(2020,1,1),AC42,-AC42))</f>
        <v>-</v>
      </c>
      <c r="AD206" s="52" t="str" cm="1">
        <f t="array" ref="AD206">IF(OR(AD42="",AD42="NO Q",AD42="-"),"-",INDEX(Shipping!$U$3:$V$88,_xlfn.XMATCH(AD$2,IF(Shipping!$D$3:$D$88="GC",Shipping!$A$3:$A$88),0),_xlfn.XMATCH($V$167,Shipping!$U$2:$V$2))/_xlfn.IFS($U$167=Shipping!$R128,Shipping!$R$95,$U$167=Shipping!$S$92,Shipping!$S131,$U$167=Shipping!$T$92,Shipping!$T131)+IF(AD42&lt;DATE(2020,1,1),AD42,-AD42))</f>
        <v>-</v>
      </c>
      <c r="AE206" s="52" t="str" cm="1">
        <f t="array" ref="AE206">IF(OR(AE42="",AE42="NO Q",AE42="-"),"-",INDEX(Shipping!$U$3:$V$88,_xlfn.XMATCH(AE$2,IF(Shipping!$D$3:$D$88="GC",Shipping!$A$3:$A$88),0),_xlfn.XMATCH($V$167,Shipping!$U$2:$V$2))/_xlfn.IFS($U$167=Shipping!$R128,Shipping!$R$95,$U$167=Shipping!$S$92,Shipping!$S131,$U$167=Shipping!$T$92,Shipping!$T131)+IF(AE42&lt;DATE(2020,1,1),AE42,-AE42))</f>
        <v>-</v>
      </c>
      <c r="AF206" s="52" t="str" cm="1">
        <f t="array" ref="AF206">IF(OR(AF42="",AF42="NO Q",AF42="-"),"-",INDEX(Shipping!$U$3:$V$88,_xlfn.XMATCH(AF$2,IF(Shipping!$D$3:$D$88="GC",Shipping!$A$3:$A$88),0),_xlfn.XMATCH($V$167,Shipping!$U$2:$V$2))/_xlfn.IFS($U$167=Shipping!$R128,Shipping!$R$95,$U$167=Shipping!$S$92,Shipping!$S131,$U$167=Shipping!$T$92,Shipping!$T131)+IF(AF42&lt;DATE(2020,1,1),AF42,-AF42))</f>
        <v>-</v>
      </c>
      <c r="AG206" s="52" t="str" cm="1">
        <f t="array" ref="AG206">IF(OR(AG42="",AG42="NO Q",AG42="-"),"-",INDEX(Shipping!$U$3:$V$88,_xlfn.XMATCH(AG$2,IF(Shipping!$D$3:$D$88="GC",Shipping!$A$3:$A$88),0),_xlfn.XMATCH($V$167,Shipping!$U$2:$V$2))/_xlfn.IFS($U$167=Shipping!$R128,Shipping!$R$95,$U$167=Shipping!$S$92,Shipping!$S131,$U$167=Shipping!$T$92,Shipping!$T131)+IF(AG42&lt;DATE(2020,1,1),AG42,-AG42))</f>
        <v>-</v>
      </c>
      <c r="AH206" s="52" t="str" cm="1">
        <f t="array" ref="AH206">IF(OR(AH42="",AH42="NO Q",AH42="-"),"-",INDEX(Shipping!$U$3:$V$88,_xlfn.XMATCH(AH$2,IF(Shipping!$D$3:$D$88="GC",Shipping!$A$3:$A$88),0),_xlfn.XMATCH($V$167,Shipping!$U$2:$V$2))/_xlfn.IFS($U$167=Shipping!$R128,Shipping!$R$95,$U$167=Shipping!$S$92,Shipping!$S131,$U$167=Shipping!$T$92,Shipping!$T131)+IF(AH42&lt;DATE(2020,1,1),AH42,-AH42))</f>
        <v>-</v>
      </c>
      <c r="AI206" s="52" t="str" cm="1">
        <f t="array" ref="AI206">IF(OR(AI42="",AI42="NO Q",AI42="-"),"-",INDEX(Shipping!$U$3:$V$88,_xlfn.XMATCH(AI$2,IF(Shipping!$D$3:$D$88="GC",Shipping!$A$3:$A$88),0),_xlfn.XMATCH($V$167,Shipping!$U$2:$V$2))/_xlfn.IFS($U$167=Shipping!$R128,Shipping!$R$95,$U$167=Shipping!$S$92,Shipping!$S131,$U$167=Shipping!$T$92,Shipping!$T131)+IF(AI42&lt;DATE(2020,1,1),AI42,-AI42))</f>
        <v>-</v>
      </c>
      <c r="AJ206" s="52" t="str" cm="1">
        <f t="array" ref="AJ206">IF(OR(AJ42="",AJ42="NO Q",AJ42="-"),"-",INDEX(Shipping!$U$3:$V$88,_xlfn.XMATCH(AJ$2,IF(Shipping!$D$3:$D$88="GC",Shipping!$A$3:$A$88),0),_xlfn.XMATCH($V$167,Shipping!$U$2:$V$2))/_xlfn.IFS($U$167=Shipping!$R128,Shipping!$R$95,$U$167=Shipping!$S$92,Shipping!$S131,$U$167=Shipping!$T$92,Shipping!$T131)+IF(AJ42&lt;DATE(2020,1,1),AJ42,-AJ42))</f>
        <v>-</v>
      </c>
      <c r="AK206" s="52" t="str" cm="1">
        <f t="array" ref="AK206">IF(OR(AK42="",AK42="NO Q",AK42="-"),"-",INDEX(Shipping!$U$3:$V$88,_xlfn.XMATCH(AK$2,IF(Shipping!$D$3:$D$88="GC",Shipping!$A$3:$A$88),0),_xlfn.XMATCH($V$167,Shipping!$U$2:$V$2))/_xlfn.IFS($U$167=Shipping!$R128,Shipping!$R$95,$U$167=Shipping!$S$92,Shipping!$S131,$U$167=Shipping!$T$92,Shipping!$T131)+IF(AK42&lt;DATE(2020,1,1),AK42,-AK42))</f>
        <v>-</v>
      </c>
      <c r="AL206" s="52" t="str" cm="1">
        <f t="array" ref="AL206">IF(OR(AL42="",AL42="NO Q",AL42="-"),"-",INDEX(Shipping!$U$3:$V$88,_xlfn.XMATCH(AL$2,IF(Shipping!$D$3:$D$88="GC",Shipping!$A$3:$A$88),0),_xlfn.XMATCH($V$167,Shipping!$U$2:$V$2))/_xlfn.IFS($U$167=Shipping!$R128,Shipping!$R$95,$U$167=Shipping!$S$92,Shipping!$S131,$U$167=Shipping!$T$92,Shipping!$T131)+IF(AL42&lt;DATE(2020,1,1),AL42,-AL42))</f>
        <v>-</v>
      </c>
      <c r="AM206" s="52" t="str" cm="1">
        <f t="array" ref="AM206">IF(OR(AM42="",AM42="NO Q",AM42="-"),"-",INDEX(Shipping!$U$3:$V$88,_xlfn.XMATCH(AM$2,IF(Shipping!$D$3:$D$88="GC",Shipping!$A$3:$A$88),0),_xlfn.XMATCH($V$167,Shipping!$U$2:$V$2))/_xlfn.IFS($U$167=Shipping!$R128,Shipping!$R$95,$U$167=Shipping!$S$92,Shipping!$S131,$U$167=Shipping!$T$92,Shipping!$T131)+IF(AM42&lt;DATE(2020,1,1),AM42,-AM42))</f>
        <v>-</v>
      </c>
      <c r="AN206" s="52" t="str" cm="1">
        <f t="array" ref="AN206">IF(OR(AN42="",AN42="NO Q",AN42="-"),"-",INDEX(Shipping!$U$3:$V$88,_xlfn.XMATCH(AN$2,IF(Shipping!$D$3:$D$88="GC",Shipping!$A$3:$A$88),0),_xlfn.XMATCH($V$167,Shipping!$U$2:$V$2))/_xlfn.IFS($U$167=Shipping!$R128,Shipping!$R$95,$U$167=Shipping!$S$92,Shipping!$S131,$U$167=Shipping!$T$92,Shipping!$T131)+IF(AN42&lt;DATE(2020,1,1),AN42,-AN42))</f>
        <v>-</v>
      </c>
      <c r="AO206" s="52" cm="1">
        <f t="array" ref="AO206">IF(OR(AO42="",AO42="NO Q",AO42="-"),"-",INDEX(Shipping!$U$3:$V$88,_xlfn.XMATCH(AO$2,IF(Shipping!$D$3:$D$88="GC",Shipping!$A$3:$A$88),0),_xlfn.XMATCH($V$167,Shipping!$U$2:$V$2))/_xlfn.IFS($U$167=Shipping!$R128,Shipping!$R$95,$U$167=Shipping!$S$92,Shipping!$S131,$U$167=Shipping!$T$92,Shipping!$T131)+IF(AO42&lt;DATE(2020,1,1),AO42,-AO42))</f>
        <v>-44045.973222979555</v>
      </c>
      <c r="AP206" s="52" cm="1">
        <f t="array" ref="AP206">IF(OR(AP42="",AP42="NO Q",AP42="-"),"-",INDEX(Shipping!$U$3:$V$88,_xlfn.XMATCH(AP$2,IF(Shipping!$D$3:$D$88="GC",Shipping!$A$3:$A$88),0),_xlfn.XMATCH($V$167,Shipping!$U$2:$V$2))/_xlfn.IFS($U$167=Shipping!$R128,Shipping!$R$95,$U$167=Shipping!$S$92,Shipping!$S131,$U$167=Shipping!$T$92,Shipping!$T131)+IF(AP42&lt;DATE(2020,1,1),AP42,-AP42))</f>
        <v>-44032.989654333011</v>
      </c>
      <c r="AQ206" s="52" t="str" cm="1">
        <f t="array" ref="AQ206">IF(OR(AQ42="",AQ42="NO Q",AQ42="-"),"-",INDEX(Shipping!$U$3:$V$88,_xlfn.XMATCH(AQ$2,IF(Shipping!$D$3:$D$88="GC",Shipping!$A$3:$A$88),0),_xlfn.XMATCH($V$167,Shipping!$U$2:$V$2))/_xlfn.IFS($U$167=Shipping!$R128,Shipping!$R$95,$U$167=Shipping!$S$92,Shipping!$S131,$U$167=Shipping!$T$92,Shipping!$T131)+IF(AQ42&lt;DATE(2020,1,1),AQ42,-AQ42))</f>
        <v>-</v>
      </c>
      <c r="AR206" s="52" t="str" cm="1">
        <f t="array" ref="AR206">IF(OR(AR42="",AR42="NO Q",AR42="-"),"-",INDEX(Shipping!$U$3:$V$88,_xlfn.XMATCH(AR$2,IF(Shipping!$D$3:$D$88="GC",Shipping!$A$3:$A$88),0),_xlfn.XMATCH($V$167,Shipping!$U$2:$V$2))/_xlfn.IFS($U$167=Shipping!$R128,Shipping!$R$95,$U$167=Shipping!$S$92,Shipping!$S131,$U$167=Shipping!$T$92,Shipping!$T131)+IF(AR42&lt;DATE(2020,1,1),AR42,-AR42))</f>
        <v>-</v>
      </c>
      <c r="AS206" s="52" t="str" cm="1">
        <f t="array" ref="AS206">IF(OR(AS42="",AS42="NO Q",AS42="-"),"-",INDEX(Shipping!$U$3:$V$88,_xlfn.XMATCH(AS$2,IF(Shipping!$D$3:$D$88="GC",Shipping!$A$3:$A$88),0),_xlfn.XMATCH($V$167,Shipping!$U$2:$V$2))/_xlfn.IFS($U$167=Shipping!$R128,Shipping!$R$95,$U$167=Shipping!$S$92,Shipping!$S131,$U$167=Shipping!$T$92,Shipping!$T131)+IF(AS42&lt;DATE(2020,1,1),AS42,-AS42))</f>
        <v>-</v>
      </c>
      <c r="AT206" s="52" t="str" cm="1">
        <f t="array" ref="AT206">IF(OR(AT42="",AT42="NO Q",AT42="-"),"-",INDEX(Shipping!$U$3:$V$88,_xlfn.XMATCH(AT$2,IF(Shipping!$D$3:$D$88="GC",Shipping!$A$3:$A$88),0),_xlfn.XMATCH($V$167,Shipping!$U$2:$V$2))/_xlfn.IFS($U$167=Shipping!$R128,Shipping!$R$95,$U$167=Shipping!$S$92,Shipping!$S131,$U$167=Shipping!$T$92,Shipping!$T131)+IF(AT42&lt;DATE(2020,1,1),AT42,-AT42))</f>
        <v>-</v>
      </c>
      <c r="AU206" s="52" t="str" cm="1">
        <f t="array" ref="AU206">IF(OR(AU42="",AU42="NO Q",AU42="-"),"-",INDEX(Shipping!$U$3:$V$88,_xlfn.XMATCH(AU$2,IF(Shipping!$D$3:$D$88="GC",Shipping!$A$3:$A$88),0),_xlfn.XMATCH($V$167,Shipping!$U$2:$V$2))/_xlfn.IFS($U$167=Shipping!$R128,Shipping!$R$95,$U$167=Shipping!$S$92,Shipping!$S131,$U$167=Shipping!$T$92,Shipping!$T131)+IF(AU42&lt;DATE(2020,1,1),AU42,-AU42))</f>
        <v>-</v>
      </c>
      <c r="AV206" s="52" t="str" cm="1">
        <f t="array" ref="AV206">IF(OR(AV42="",AV42="NO Q",AV42="-"),"-",INDEX(Shipping!$U$3:$V$88,_xlfn.XMATCH(AV$2,IF(Shipping!$D$3:$D$88="GC",Shipping!$A$3:$A$88),0),_xlfn.XMATCH($V$167,Shipping!$U$2:$V$2))/_xlfn.IFS($U$167=Shipping!$R128,Shipping!$R$95,$U$167=Shipping!$S$92,Shipping!$S131,$U$167=Shipping!$T$92,Shipping!$T131)+IF(AV42&lt;DATE(2020,1,1),AV42,-AV42))</f>
        <v>-</v>
      </c>
      <c r="AW206" s="52" t="str" cm="1">
        <f t="array" ref="AW206">IF(OR(AW42="",AW42="NO Q",AW42="-"),"-",INDEX(Shipping!$U$3:$V$88,_xlfn.XMATCH(AW$2,IF(Shipping!$D$3:$D$88="GC",Shipping!$A$3:$A$88),0),_xlfn.XMATCH($V$167,Shipping!$U$2:$V$2))/_xlfn.IFS($U$167=Shipping!$R128,Shipping!$R$95,$U$167=Shipping!$S$92,Shipping!$S131,$U$167=Shipping!$T$92,Shipping!$T131)+IF(AW42&lt;DATE(2020,1,1),AW42,-AW42))</f>
        <v>-</v>
      </c>
      <c r="AX206" s="52" t="str" cm="1">
        <f t="array" ref="AX206">IF(OR(AX42="",AX42="NO Q",AX42="-"),"-",INDEX(Shipping!$U$3:$V$88,_xlfn.XMATCH(AX$2,IF(Shipping!$D$3:$D$88="GC",Shipping!$A$3:$A$88),0),_xlfn.XMATCH($V$167,Shipping!$U$2:$V$2))/_xlfn.IFS($U$167=Shipping!$R128,Shipping!$R$95,$U$167=Shipping!$S$92,Shipping!$S131,$U$167=Shipping!$T$92,Shipping!$T131)+IF(AX42&lt;DATE(2020,1,1),AX42,-AX42))</f>
        <v>-</v>
      </c>
      <c r="AY206" s="52" t="str" cm="1">
        <f t="array" ref="AY206">IF(OR(AY42="",AY42="NO Q",AY42="-"),"-",INDEX(Shipping!$U$3:$V$88,_xlfn.XMATCH(AY$2,IF(Shipping!$D$3:$D$88="GC",Shipping!$A$3:$A$88),0),_xlfn.XMATCH($V$167,Shipping!$U$2:$V$2))/_xlfn.IFS($U$167=Shipping!$R128,Shipping!$R$95,$U$167=Shipping!$S$92,Shipping!$S131,$U$167=Shipping!$T$92,Shipping!$T131)+IF(AY42&lt;DATE(2020,1,1),AY42,-AY42))</f>
        <v>-</v>
      </c>
      <c r="AZ206" s="52" t="str" cm="1">
        <f t="array" ref="AZ206">IF(OR(AZ42="",AZ42="NO Q",AZ42="-"),"-",INDEX(Shipping!$U$3:$V$88,_xlfn.XMATCH(AZ$2,IF(Shipping!$D$3:$D$88="GC",Shipping!$A$3:$A$88),0),_xlfn.XMATCH($V$167,Shipping!$U$2:$V$2))/_xlfn.IFS($U$167=Shipping!$R128,Shipping!$R$95,$U$167=Shipping!$S$92,Shipping!$S131,$U$167=Shipping!$T$92,Shipping!$T131)+IF(AZ42&lt;DATE(2020,1,1),AZ42,-AZ42))</f>
        <v>-</v>
      </c>
      <c r="BA206" s="52" t="str" cm="1">
        <f t="array" ref="BA206">IF(OR(BA42="",BA42="NO Q",BA42="-"),"-",INDEX(Shipping!$U$3:$V$88,_xlfn.XMATCH(BA$2,IF(Shipping!$D$3:$D$88="GC",Shipping!$A$3:$A$88),0),_xlfn.XMATCH($V$167,Shipping!$U$2:$V$2))/_xlfn.IFS($U$167=Shipping!$R128,Shipping!$R$95,$U$167=Shipping!$S$92,Shipping!$S131,$U$167=Shipping!$T$92,Shipping!$T131)+IF(BA42&lt;DATE(2020,1,1),BA42,-BA42))</f>
        <v>-</v>
      </c>
      <c r="BB206" s="52" t="str" cm="1">
        <f t="array" ref="BB206">IF(OR(BB42="",BB42="NO Q",BB42="-"),"-",INDEX(Shipping!$U$3:$V$88,_xlfn.XMATCH(BB$2,IF(Shipping!$D$3:$D$88="GC",Shipping!$A$3:$A$88),0),_xlfn.XMATCH($V$167,Shipping!$U$2:$V$2))/_xlfn.IFS($U$167=Shipping!$R128,Shipping!$R$95,$U$167=Shipping!$S$92,Shipping!$S131,$U$167=Shipping!$T$92,Shipping!$T131)+IF(BB42&lt;DATE(2020,1,1),BB42,-BB42))</f>
        <v>-</v>
      </c>
      <c r="BC206" s="52" t="str" cm="1">
        <f t="array" ref="BC206">IF(OR(BC42="",BC42="NO Q",BC42="-"),"-",INDEX(Shipping!$U$3:$V$88,_xlfn.XMATCH(BC$2,IF(Shipping!$D$3:$D$88="GC",Shipping!$A$3:$A$88),0),_xlfn.XMATCH($V$167,Shipping!$U$2:$V$2))/_xlfn.IFS($U$167=Shipping!$R128,Shipping!$R$95,$U$167=Shipping!$S$92,Shipping!$S131,$U$167=Shipping!$T$92,Shipping!$T131)+IF(BC42&lt;DATE(2020,1,1),BC42,-BC42))</f>
        <v>-</v>
      </c>
      <c r="BD206" s="52" t="str" cm="1">
        <f t="array" ref="BD206">IF(OR(BD42="",BD42="NO Q",BD42="-"),"-",INDEX(Shipping!$U$3:$V$88,_xlfn.XMATCH(BD$2,IF(Shipping!$D$3:$D$88="GC",Shipping!$A$3:$A$88),0),_xlfn.XMATCH($V$167,Shipping!$U$2:$V$2))/_xlfn.IFS($U$167=Shipping!$R128,Shipping!$R$95,$U$167=Shipping!$S$92,Shipping!$S131,$U$167=Shipping!$T$92,Shipping!$T131)+IF(BD42&lt;DATE(2020,1,1),BD42,-BD42))</f>
        <v>-</v>
      </c>
      <c r="BE206" s="52" t="str" cm="1">
        <f t="array" ref="BE206">IF(OR(BE42="",BE42="NO Q",BE42="-"),"-",INDEX(Shipping!$U$3:$V$88,_xlfn.XMATCH(BE$2,IF(Shipping!$D$3:$D$88="GC",Shipping!$A$3:$A$88),0),_xlfn.XMATCH($V$167,Shipping!$U$2:$V$2))/_xlfn.IFS($U$167=Shipping!$R128,Shipping!$R$95,$U$167=Shipping!$S$92,Shipping!$S131,$U$167=Shipping!$T$92,Shipping!$T131)+IF(BE42&lt;DATE(2020,1,1),BE42,-BE42))</f>
        <v>-</v>
      </c>
      <c r="BF206" s="52" t="str" cm="1">
        <f t="array" ref="BF206">IF(OR(BF42="",BF42="NO Q",BF42="-"),"-",INDEX(Shipping!$U$3:$V$88,_xlfn.XMATCH(BF$2,IF(Shipping!$D$3:$D$88="GC",Shipping!$A$3:$A$88),0),_xlfn.XMATCH($V$167,Shipping!$U$2:$V$2))/_xlfn.IFS($U$167=Shipping!$R128,Shipping!$R$95,$U$167=Shipping!$S$92,Shipping!$S131,$U$167=Shipping!$T$92,Shipping!$T131)+IF(BF42&lt;DATE(2020,1,1),BF42,-BF42))</f>
        <v>-</v>
      </c>
      <c r="BG206" s="52" t="str" cm="1">
        <f t="array" ref="BG206">IF(OR(BG42="",BG42="NO Q",BG42="-"),"-",INDEX(Shipping!$U$3:$V$88,_xlfn.XMATCH(BG$2,IF(Shipping!$D$3:$D$88="GC",Shipping!$A$3:$A$88),0),_xlfn.XMATCH($V$167,Shipping!$U$2:$V$2))/_xlfn.IFS($U$167=Shipping!$R128,Shipping!$R$95,$U$167=Shipping!$S$92,Shipping!$S131,$U$167=Shipping!$T$92,Shipping!$T131)+IF(BG42&lt;DATE(2020,1,1),BG42,-BG42))</f>
        <v>-</v>
      </c>
      <c r="BH206" s="52" t="str" cm="1">
        <f t="array" ref="BH206">IF(OR(BH42="",BH42="NO Q",BH42="-"),"-",INDEX(Shipping!$U$3:$V$88,_xlfn.XMATCH(BH$2,IF(Shipping!$D$3:$D$88="GC",Shipping!$A$3:$A$88),0),_xlfn.XMATCH($V$167,Shipping!$U$2:$V$2))/_xlfn.IFS($U$167=Shipping!$R128,Shipping!$R$95,$U$167=Shipping!$S$92,Shipping!$S131,$U$167=Shipping!$T$92,Shipping!$T131)+IF(BH42&lt;DATE(2020,1,1),BH42,-BH42))</f>
        <v>-</v>
      </c>
      <c r="BI206" s="52" t="str" cm="1">
        <f t="array" ref="BI206">IF(OR(BI42="",BI42="NO Q",BI42="-"),"-",INDEX(Shipping!$U$3:$V$88,_xlfn.XMATCH(BI$2,IF(Shipping!$D$3:$D$88="GC",Shipping!$A$3:$A$88),0),_xlfn.XMATCH($V$167,Shipping!$U$2:$V$2))/_xlfn.IFS($U$167=Shipping!$R128,Shipping!$R$95,$U$167=Shipping!$S$92,Shipping!$S131,$U$167=Shipping!$T$92,Shipping!$T131)+IF(BI42&lt;DATE(2020,1,1),BI42,-BI42))</f>
        <v>-</v>
      </c>
      <c r="BJ206" s="52" t="str" cm="1">
        <f t="array" ref="BJ206">IF(OR(BJ42="",BJ42="NO Q",BJ42="-"),"-",INDEX(Shipping!$U$3:$V$88,_xlfn.XMATCH(BJ$2,IF(Shipping!$D$3:$D$88="GC",Shipping!$A$3:$A$88),0),_xlfn.XMATCH($V$167,Shipping!$U$2:$V$2))/_xlfn.IFS($U$167=Shipping!$R128,Shipping!$R$95,$U$167=Shipping!$S$92,Shipping!$S131,$U$167=Shipping!$T$92,Shipping!$T131)+IF(BJ42&lt;DATE(2020,1,1),BJ42,-BJ42))</f>
        <v>-</v>
      </c>
      <c r="BK206" s="52" t="str" cm="1">
        <f t="array" ref="BK206">IF(OR(BK42="",BK42="NO Q",BK42="-"),"-",INDEX(Shipping!$U$3:$V$88,_xlfn.XMATCH(BK$2,IF(Shipping!$D$3:$D$88="GC",Shipping!$A$3:$A$88),0),_xlfn.XMATCH($V$167,Shipping!$U$2:$V$2))/_xlfn.IFS($U$167=Shipping!$R128,Shipping!$R$95,$U$167=Shipping!$S$92,Shipping!$S131,$U$167=Shipping!$T$92,Shipping!$T131)+IF(BK42&lt;DATE(2020,1,1),BK42,-BK42))</f>
        <v>-</v>
      </c>
      <c r="BL206" s="52" t="str" cm="1">
        <f t="array" ref="BL206">IF(OR(BL42="",BL42="NO Q",BL42="-"),"-",INDEX(Shipping!$U$3:$V$88,_xlfn.XMATCH(BL$2,IF(Shipping!$D$3:$D$88="GC",Shipping!$A$3:$A$88),0),_xlfn.XMATCH($V$167,Shipping!$U$2:$V$2))/_xlfn.IFS($U$167=Shipping!$R128,Shipping!$R$95,$U$167=Shipping!$S$92,Shipping!$S131,$U$167=Shipping!$T$92,Shipping!$T131)+IF(BL42&lt;DATE(2020,1,1),BL42,-BL42))</f>
        <v>-</v>
      </c>
      <c r="BM206" s="52" t="str" cm="1">
        <f t="array" ref="BM206">IF(OR(BM42="",BM42="NO Q",BM42="-"),"-",INDEX(Shipping!$U$3:$V$88,_xlfn.XMATCH(BM$2,IF(Shipping!$D$3:$D$88="GC",Shipping!$A$3:$A$88),0),_xlfn.XMATCH($V$167,Shipping!$U$2:$V$2))/_xlfn.IFS($U$167=Shipping!$R128,Shipping!$R$95,$U$167=Shipping!$S$92,Shipping!$S131,$U$167=Shipping!$T$92,Shipping!$T131)+IF(BM42&lt;DATE(2020,1,1),BM42,-BM42))</f>
        <v>-</v>
      </c>
      <c r="BN206" s="52" t="str" cm="1">
        <f t="array" ref="BN206">IF(OR(BN42="",BN42="NO Q",BN42="-"),"-",INDEX(Shipping!$U$3:$V$88,_xlfn.XMATCH(BN$2,IF(Shipping!$D$3:$D$88="GC",Shipping!$A$3:$A$88),0),_xlfn.XMATCH($V$167,Shipping!$U$2:$V$2))/_xlfn.IFS($U$167=Shipping!$R128,Shipping!$R$95,$U$167=Shipping!$S$92,Shipping!$S131,$U$167=Shipping!$T$92,Shipping!$T131)+IF(BN42&lt;DATE(2020,1,1),BN42,-BN42))</f>
        <v>-</v>
      </c>
      <c r="BO206" s="52" cm="1">
        <f t="array" ref="BO206">IF(OR(BO42="",BO42="NO Q",BO42="-"),"-",INDEX(Shipping!$U$3:$V$88,_xlfn.XMATCH(BO$2,IF(Shipping!$D$3:$D$88="GC",Shipping!$A$3:$A$88),0),_xlfn.XMATCH($V$167,Shipping!$U$2:$V$2))/_xlfn.IFS($U$167=Shipping!$R128,Shipping!$R$95,$U$167=Shipping!$S$92,Shipping!$S131,$U$167=Shipping!$T$92,Shipping!$T131)+IF(BO42&lt;DATE(2020,1,1),BO42,-BO42))</f>
        <v>0.27471220800000001</v>
      </c>
      <c r="BP206" s="52" t="str" cm="1">
        <f t="array" ref="BP206">IF(OR(BP42="",BP42="NO Q",BP42="-"),"-",INDEX(Shipping!$U$3:$V$88,_xlfn.XMATCH(BP$2,IF(Shipping!$D$3:$D$88="GC",Shipping!$A$3:$A$88),0),_xlfn.XMATCH($V$167,Shipping!$U$2:$V$2))/_xlfn.IFS($U$167=Shipping!$R128,Shipping!$R$95,$U$167=Shipping!$S$92,Shipping!$S131,$U$167=Shipping!$T$92,Shipping!$T131)+IF(BP42&lt;DATE(2020,1,1),BP42,-BP42))</f>
        <v>-</v>
      </c>
      <c r="BQ206" s="52" t="str" cm="1">
        <f t="array" ref="BQ206">IF(OR(BQ42="",BQ42="NO Q",BQ42="-"),"-",INDEX(Shipping!$U$3:$V$88,_xlfn.XMATCH(BQ$2,IF(Shipping!$D$3:$D$88="GC",Shipping!$A$3:$A$88),0),_xlfn.XMATCH($V$167,Shipping!$U$2:$V$2))/_xlfn.IFS($U$167=Shipping!$R128,Shipping!$R$95,$U$167=Shipping!$S$92,Shipping!$S131,$U$167=Shipping!$T$92,Shipping!$T131)+IF(BQ42&lt;DATE(2020,1,1),BQ42,-BQ42))</f>
        <v>-</v>
      </c>
      <c r="BR206" s="52" t="str" cm="1">
        <f t="array" ref="BR206">IF(OR(BR42="",BR42="NO Q",BR42="-"),"-",INDEX(Shipping!$U$3:$V$88,_xlfn.XMATCH(BR$2,IF(Shipping!$D$3:$D$88="GC",Shipping!$A$3:$A$88),0),_xlfn.XMATCH($V$167,Shipping!$U$2:$V$2))/_xlfn.IFS($U$167=Shipping!$R128,Shipping!$R$95,$U$167=Shipping!$S$92,Shipping!$S131,$U$167=Shipping!$T$92,Shipping!$T131)+IF(BR42&lt;DATE(2020,1,1),BR42,-BR42))</f>
        <v>-</v>
      </c>
      <c r="BS206" s="52" t="str" cm="1">
        <f t="array" ref="BS206">IF(OR(BS42="",BS42="NO Q",BS42="-"),"-",INDEX(Shipping!$U$3:$V$88,_xlfn.XMATCH(BS$2,IF(Shipping!$D$3:$D$88="GC",Shipping!$A$3:$A$88),0),_xlfn.XMATCH($V$167,Shipping!$U$2:$V$2))/_xlfn.IFS($U$167=Shipping!$R128,Shipping!$R$95,$U$167=Shipping!$S$92,Shipping!$S131,$U$167=Shipping!$T$92,Shipping!$T131)+IF(BS42&lt;DATE(2020,1,1),BS42,-BS42))</f>
        <v>-</v>
      </c>
      <c r="BT206" s="52" t="str" cm="1">
        <f t="array" ref="BT206">IF(OR(BT42="",BT42="NO Q",BT42="-"),"-",INDEX(Shipping!$U$3:$V$88,_xlfn.XMATCH(BT$2,IF(Shipping!$D$3:$D$88="GC",Shipping!$A$3:$A$88),0),_xlfn.XMATCH($V$167,Shipping!$U$2:$V$2))/_xlfn.IFS($U$167=Shipping!$R128,Shipping!$R$95,$U$167=Shipping!$S$92,Shipping!$S131,$U$167=Shipping!$T$92,Shipping!$T131)+IF(BT42&lt;DATE(2020,1,1),BT42,-BT42))</f>
        <v>-</v>
      </c>
      <c r="BU206" s="52" t="str" cm="1">
        <f t="array" ref="BU206">IF(OR(BU42="",BU42="NO Q",BU42="-"),"-",INDEX(Shipping!$U$3:$V$88,_xlfn.XMATCH(BU$2,IF(Shipping!$D$3:$D$88="GC",Shipping!$A$3:$A$88),0),_xlfn.XMATCH($V$167,Shipping!$U$2:$V$2))/_xlfn.IFS($U$167=Shipping!$R128,Shipping!$R$95,$U$167=Shipping!$S$92,Shipping!$S131,$U$167=Shipping!$T$92,Shipping!$T131)+IF(BU42&lt;DATE(2020,1,1),BU42,-BU42))</f>
        <v>-</v>
      </c>
      <c r="BV206" s="52" t="str" cm="1">
        <f t="array" ref="BV206">IF(OR(BV42="",BV42="NO Q",BV42="-"),"-",INDEX(Shipping!$U$3:$V$88,_xlfn.XMATCH(BV$2,IF(Shipping!$D$3:$D$88="GC",Shipping!$A$3:$A$88),0),_xlfn.XMATCH($V$167,Shipping!$U$2:$V$2))/_xlfn.IFS($U$167=Shipping!$R128,Shipping!$R$95,$U$167=Shipping!$S$92,Shipping!$S131,$U$167=Shipping!$T$92,Shipping!$T131)+IF(BV42&lt;DATE(2020,1,1),BV42,-BV42))</f>
        <v>-</v>
      </c>
      <c r="BW206" s="52" t="str" cm="1">
        <f t="array" ref="BW206">IF(OR(BW42="",BW42="NO Q",BW42="-"),"-",INDEX(Shipping!$U$3:$V$88,_xlfn.XMATCH(BW$2,IF(Shipping!$D$3:$D$88="GC",Shipping!$A$3:$A$88),0),_xlfn.XMATCH($V$167,Shipping!$U$2:$V$2))/_xlfn.IFS($U$167=Shipping!$R128,Shipping!$R$95,$U$167=Shipping!$S$92,Shipping!$S131,$U$167=Shipping!$T$92,Shipping!$T131)+IF(BW42&lt;DATE(2020,1,1),BW42,-BW42))</f>
        <v>-</v>
      </c>
      <c r="BX206" s="52" t="str" cm="1">
        <f t="array" ref="BX206">IF(OR(BX42="",BX42="NO Q",BX42="-"),"-",INDEX(Shipping!$U$3:$V$88,_xlfn.XMATCH(BX$2,IF(Shipping!$D$3:$D$88="GC",Shipping!$A$3:$A$88),0),_xlfn.XMATCH($V$167,Shipping!$U$2:$V$2))/_xlfn.IFS($U$167=Shipping!$R128,Shipping!$R$95,$U$167=Shipping!$S$92,Shipping!$S131,$U$167=Shipping!$T$92,Shipping!$T131)+IF(BX42&lt;DATE(2020,1,1),BX42,-BX42))</f>
        <v>-</v>
      </c>
      <c r="BY206" s="52" t="str" cm="1">
        <f t="array" ref="BY206">IF(OR(BY42="",BY42="NO Q",BY42="-"),"-",INDEX(Shipping!$U$3:$V$88,_xlfn.XMATCH(BY$2,IF(Shipping!$D$3:$D$88="GC",Shipping!$A$3:$A$88),0),_xlfn.XMATCH($V$167,Shipping!$U$2:$V$2))/_xlfn.IFS($U$167=Shipping!$R128,Shipping!$R$95,$U$167=Shipping!$S$92,Shipping!$S131,$U$167=Shipping!$T$92,Shipping!$T131)+IF(BY42&lt;DATE(2020,1,1),BY42,-BY42))</f>
        <v>-</v>
      </c>
      <c r="BZ206" s="52" t="str" cm="1">
        <f t="array" ref="BZ206">IF(OR(BZ42="",BZ42="NO Q",BZ42="-"),"-",INDEX(Shipping!$U$3:$V$88,_xlfn.XMATCH(BZ$2,IF(Shipping!$D$3:$D$88="GC",Shipping!$A$3:$A$88),0),_xlfn.XMATCH($V$167,Shipping!$U$2:$V$2))/_xlfn.IFS($U$167=Shipping!$R128,Shipping!$R$95,$U$167=Shipping!$S$92,Shipping!$S131,$U$167=Shipping!$T$92,Shipping!$T131)+IF(BZ42&lt;DATE(2020,1,1),BZ42,-BZ42))</f>
        <v>-</v>
      </c>
      <c r="CA206" s="52" t="str" cm="1">
        <f t="array" ref="CA206">IF(OR(CA42="",CA42="NO Q",CA42="-"),"-",INDEX(Shipping!$U$3:$V$88,_xlfn.XMATCH(CA$2,IF(Shipping!$D$3:$D$88="GC",Shipping!$A$3:$A$88),0),_xlfn.XMATCH($V$167,Shipping!$U$2:$V$2))/_xlfn.IFS($U$167=Shipping!$R128,Shipping!$R$95,$U$167=Shipping!$S$92,Shipping!$S131,$U$167=Shipping!$T$92,Shipping!$T131)+IF(CA42&lt;DATE(2020,1,1),CA42,-CA42))</f>
        <v>-</v>
      </c>
      <c r="CB206" s="52" t="str" cm="1">
        <f t="array" ref="CB206">IF(OR(CB42="",CB42="NO Q",CB42="-"),"-",INDEX(Shipping!$U$3:$V$88,_xlfn.XMATCH(CB$2,IF(Shipping!$D$3:$D$88="GC",Shipping!$A$3:$A$88),0),_xlfn.XMATCH($V$167,Shipping!$U$2:$V$2))/_xlfn.IFS($U$167=Shipping!$R128,Shipping!$R$95,$U$167=Shipping!$S$92,Shipping!$S131,$U$167=Shipping!$T$92,Shipping!$T131)+IF(CB42&lt;DATE(2020,1,1),CB42,-CB42))</f>
        <v>-</v>
      </c>
      <c r="CC206" s="52" t="str" cm="1">
        <f t="array" ref="CC206">IF(OR(CC42="",CC42="NO Q",CC42="-"),"-",INDEX(Shipping!$U$3:$V$88,_xlfn.XMATCH(CC$2,IF(Shipping!$D$3:$D$88="GC",Shipping!$A$3:$A$88),0),_xlfn.XMATCH($V$167,Shipping!$U$2:$V$2))/_xlfn.IFS($U$167=Shipping!$R128,Shipping!$R$95,$U$167=Shipping!$S$92,Shipping!$S131,$U$167=Shipping!$T$92,Shipping!$T131)+IF(CC42&lt;DATE(2020,1,1),CC42,-CC42))</f>
        <v>-</v>
      </c>
      <c r="CD206" s="52" t="str" cm="1">
        <f t="array" ref="CD206">IF(OR(CD42="",CD42="NO Q",CD42="-"),"-",INDEX(Shipping!$U$3:$V$88,_xlfn.XMATCH(CD$2,IF(Shipping!$D$3:$D$88="GC",Shipping!$A$3:$A$88),0),_xlfn.XMATCH($V$167,Shipping!$U$2:$V$2))/_xlfn.IFS($U$167=Shipping!$R128,Shipping!$R$95,$U$167=Shipping!$S$92,Shipping!$S131,$U$167=Shipping!$T$92,Shipping!$T131)+IF(CD42&lt;DATE(2020,1,1),CD42,-CD42))</f>
        <v>-</v>
      </c>
      <c r="CE206" s="52" t="str" cm="1">
        <f t="array" ref="CE206">IF(OR(CE42="",CE42="NO Q",CE42="-"),"-",INDEX(Shipping!$U$3:$V$88,_xlfn.XMATCH(CE$2,IF(Shipping!$D$3:$D$88="GC",Shipping!$A$3:$A$88),0),_xlfn.XMATCH($V$167,Shipping!$U$2:$V$2))/_xlfn.IFS($U$167=Shipping!$R128,Shipping!$R$95,$U$167=Shipping!$S$92,Shipping!$S131,$U$167=Shipping!$T$92,Shipping!$T131)+IF(CE42&lt;DATE(2020,1,1),CE42,-CE42))</f>
        <v>-</v>
      </c>
      <c r="CF206" s="52" t="str" cm="1">
        <f t="array" ref="CF206">IF(OR(CF42="",CF42="NO Q",CF42="-"),"-",INDEX(Shipping!$U$3:$V$88,_xlfn.XMATCH(CF$2,IF(Shipping!$D$3:$D$88="GC",Shipping!$A$3:$A$88),0),_xlfn.XMATCH($V$167,Shipping!$U$2:$V$2))/_xlfn.IFS($U$167=Shipping!$R128,Shipping!$R$95,$U$167=Shipping!$S$92,Shipping!$S131,$U$167=Shipping!$T$92,Shipping!$T131)+IF(CF42&lt;DATE(2020,1,1),CF42,-CF42))</f>
        <v>-</v>
      </c>
      <c r="CG206" s="52" t="str" cm="1">
        <f t="array" ref="CG206">IF(OR(CG42="",CG42="NO Q",CG42="-"),"-",INDEX(Shipping!$U$3:$V$88,_xlfn.XMATCH(CG$2,IF(Shipping!$D$3:$D$88="GC",Shipping!$A$3:$A$88),0),_xlfn.XMATCH($V$167,Shipping!$U$2:$V$2))/_xlfn.IFS($U$167=Shipping!$R128,Shipping!$R$95,$U$167=Shipping!$S$92,Shipping!$S131,$U$167=Shipping!$T$92,Shipping!$T131)+IF(CG42&lt;DATE(2020,1,1),CG42,-CG42))</f>
        <v>-</v>
      </c>
      <c r="CH206" s="52" t="str" cm="1">
        <f t="array" ref="CH206">IF(OR(CH42="",CH42="NO Q",CH42="-"),"-",INDEX(Shipping!$U$3:$V$88,_xlfn.XMATCH(CH$2,IF(Shipping!$D$3:$D$88="GC",Shipping!$A$3:$A$88),0),_xlfn.XMATCH($V$167,Shipping!$U$2:$V$2))/_xlfn.IFS($U$167=Shipping!$R128,Shipping!$R$95,$U$167=Shipping!$S$92,Shipping!$S131,$U$167=Shipping!$T$92,Shipping!$T131)+IF(CH42&lt;DATE(2020,1,1),CH42,-CH42))</f>
        <v>-</v>
      </c>
      <c r="CI206" s="52" t="str" cm="1">
        <f t="array" ref="CI206">IF(OR(CI42="",CI42="NO Q",CI42="-"),"-",INDEX(Shipping!$U$3:$V$88,_xlfn.XMATCH(CI$2,IF(Shipping!$D$3:$D$88="GC",Shipping!$A$3:$A$88),0),_xlfn.XMATCH($V$167,Shipping!$U$2:$V$2))/_xlfn.IFS($U$167=Shipping!$R128,Shipping!$R$95,$U$167=Shipping!$S$92,Shipping!$S131,$U$167=Shipping!$T$92,Shipping!$T131)+IF(CI42&lt;DATE(2020,1,1),CI42,-CI42))</f>
        <v>-</v>
      </c>
      <c r="CJ206" s="52" t="str" cm="1">
        <f t="array" ref="CJ206">IF(OR(CJ42="",CJ42="NO Q",CJ42="-"),"-",INDEX(Shipping!$U$3:$V$88,_xlfn.XMATCH(CJ$2,IF(Shipping!$D$3:$D$88="GC",Shipping!$A$3:$A$88),0),_xlfn.XMATCH($V$167,Shipping!$U$2:$V$2))/_xlfn.IFS($U$167=Shipping!$R128,Shipping!$R$95,$U$167=Shipping!$S$92,Shipping!$S131,$U$167=Shipping!$T$92,Shipping!$T131)+IF(CJ42&lt;DATE(2020,1,1),CJ42,-CJ42))</f>
        <v>-</v>
      </c>
      <c r="CK206" s="52" t="str" cm="1">
        <f t="array" ref="CK206">IF(OR(CK42="",CK42="NO Q",CK42="-"),"-",INDEX(Shipping!$U$3:$V$88,_xlfn.XMATCH(CK$2,IF(Shipping!$D$3:$D$88="GC",Shipping!$A$3:$A$88),0),_xlfn.XMATCH($V$167,Shipping!$U$2:$V$2))/_xlfn.IFS($U$167=Shipping!$R128,Shipping!$R$95,$U$167=Shipping!$S$92,Shipping!$S131,$U$167=Shipping!$T$92,Shipping!$T131)+IF(CK42&lt;DATE(2020,1,1),CK42,-CK42))</f>
        <v>-</v>
      </c>
      <c r="CL206" s="52" t="str" cm="1">
        <f t="array" ref="CL206">IF(OR(CL42="",CL42="NO Q",CL42="-"),"-",INDEX(Shipping!$U$3:$V$88,_xlfn.XMATCH(CL$2,IF(Shipping!$D$3:$D$88="GC",Shipping!$A$3:$A$88),0),_xlfn.XMATCH($V$167,Shipping!$U$2:$V$2))/_xlfn.IFS($U$167=Shipping!$R128,Shipping!$R$95,$U$167=Shipping!$S$92,Shipping!$S131,$U$167=Shipping!$T$92,Shipping!$T131)+IF(CL42&lt;DATE(2020,1,1),CL42,-CL42))</f>
        <v>-</v>
      </c>
      <c r="CM206" s="52" t="str" cm="1">
        <f t="array" ref="CM206">IF(OR(CM42="",CM42="NO Q",CM42="-"),"-",INDEX(Shipping!$U$3:$V$88,_xlfn.XMATCH(CM$2,IF(Shipping!$D$3:$D$88="GC",Shipping!$A$3:$A$88),0),_xlfn.XMATCH($V$167,Shipping!$U$2:$V$2))/_xlfn.IFS($U$167=Shipping!$R128,Shipping!$R$95,$U$167=Shipping!$S$92,Shipping!$S131,$U$167=Shipping!$T$92,Shipping!$T131)+IF(CM42&lt;DATE(2020,1,1),CM42,-CM42))</f>
        <v>-</v>
      </c>
    </row>
    <row r="207" spans="2:91">
      <c r="B207" s="47" t="s">
        <v>313</v>
      </c>
      <c r="C207" s="1" t="str" cm="1">
        <f t="array" ref="C207">INDEX(W$2:CM$2,1,_xlfn.XMATCH(D207,$W207:$CM207))</f>
        <v>PSI MOLDED PLASTICS</v>
      </c>
      <c r="D207" s="81">
        <f t="shared" si="139"/>
        <v>1.5244163399999999</v>
      </c>
      <c r="W207" s="52" t="str" cm="1">
        <f t="array" ref="W207">IF(OR(W43="",W43="NO Q",W43="-"),"-",INDEX(Shipping!$U$3:$V$88,_xlfn.XMATCH(W$2,IF(Shipping!$D$3:$D$88="GC",Shipping!$A$3:$A$88),0),_xlfn.XMATCH($V$167,Shipping!$U$2:$V$2))/_xlfn.IFS($U$167=Shipping!$R129,Shipping!$R$95,$U$167=Shipping!$S$92,Shipping!$S132,$U$167=Shipping!$T$92,Shipping!$T132)+IF(W43&lt;DATE(2020,1,1),W43,-W43))</f>
        <v>-</v>
      </c>
      <c r="X207" s="52" t="str" cm="1">
        <f t="array" ref="X207">IF(OR(X43="",X43="NO Q",X43="-"),"-",INDEX(Shipping!$U$3:$V$88,_xlfn.XMATCH(X$2,IF(Shipping!$D$3:$D$88="GC",Shipping!$A$3:$A$88),0),_xlfn.XMATCH($V$167,Shipping!$U$2:$V$2))/_xlfn.IFS($U$167=Shipping!$R129,Shipping!$R$95,$U$167=Shipping!$S$92,Shipping!$S132,$U$167=Shipping!$T$92,Shipping!$T132)+IF(X43&lt;DATE(2020,1,1),X43,-X43))</f>
        <v>-</v>
      </c>
      <c r="Y207" s="52" t="str" cm="1">
        <f t="array" ref="Y207">IF(OR(Y43="",Y43="NO Q",Y43="-"),"-",INDEX(Shipping!$U$3:$V$88,_xlfn.XMATCH(Y$2,IF(Shipping!$D$3:$D$88="GC",Shipping!$A$3:$A$88),0),_xlfn.XMATCH($V$167,Shipping!$U$2:$V$2))/_xlfn.IFS($U$167=Shipping!$R129,Shipping!$R$95,$U$167=Shipping!$S$92,Shipping!$S132,$U$167=Shipping!$T$92,Shipping!$T132)+IF(Y43&lt;DATE(2020,1,1),Y43,-Y43))</f>
        <v>-</v>
      </c>
      <c r="Z207" s="52" t="str" cm="1">
        <f t="array" ref="Z207">IF(OR(Z43="",Z43="NO Q",Z43="-"),"-",INDEX(Shipping!$U$3:$V$88,_xlfn.XMATCH(Z$2,IF(Shipping!$D$3:$D$88="GC",Shipping!$A$3:$A$88),0),_xlfn.XMATCH($V$167,Shipping!$U$2:$V$2))/_xlfn.IFS($U$167=Shipping!$R129,Shipping!$R$95,$U$167=Shipping!$S$92,Shipping!$S132,$U$167=Shipping!$T$92,Shipping!$T132)+IF(Z43&lt;DATE(2020,1,1),Z43,-Z43))</f>
        <v>-</v>
      </c>
      <c r="AA207" s="52" t="str" cm="1">
        <f t="array" ref="AA207">IF(OR(AA43="",AA43="NO Q",AA43="-"),"-",INDEX(Shipping!$U$3:$V$88,_xlfn.XMATCH(AA$2,IF(Shipping!$D$3:$D$88="GC",Shipping!$A$3:$A$88),0),_xlfn.XMATCH($V$167,Shipping!$U$2:$V$2))/_xlfn.IFS($U$167=Shipping!$R129,Shipping!$R$95,$U$167=Shipping!$S$92,Shipping!$S132,$U$167=Shipping!$T$92,Shipping!$T132)+IF(AA43&lt;DATE(2020,1,1),AA43,-AA43))</f>
        <v>-</v>
      </c>
      <c r="AB207" s="52" t="str" cm="1">
        <f t="array" ref="AB207">IF(OR(AB43="",AB43="NO Q",AB43="-"),"-",INDEX(Shipping!$U$3:$V$88,_xlfn.XMATCH(AB$2,IF(Shipping!$D$3:$D$88="GC",Shipping!$A$3:$A$88),0),_xlfn.XMATCH($V$167,Shipping!$U$2:$V$2))/_xlfn.IFS($U$167=Shipping!$R129,Shipping!$R$95,$U$167=Shipping!$S$92,Shipping!$S132,$U$167=Shipping!$T$92,Shipping!$T132)+IF(AB43&lt;DATE(2020,1,1),AB43,-AB43))</f>
        <v>-</v>
      </c>
      <c r="AC207" s="52" t="str" cm="1">
        <f t="array" ref="AC207">IF(OR(AC43="",AC43="NO Q",AC43="-"),"-",INDEX(Shipping!$U$3:$V$88,_xlfn.XMATCH(AC$2,IF(Shipping!$D$3:$D$88="GC",Shipping!$A$3:$A$88),0),_xlfn.XMATCH($V$167,Shipping!$U$2:$V$2))/_xlfn.IFS($U$167=Shipping!$R129,Shipping!$R$95,$U$167=Shipping!$S$92,Shipping!$S132,$U$167=Shipping!$T$92,Shipping!$T132)+IF(AC43&lt;DATE(2020,1,1),AC43,-AC43))</f>
        <v>-</v>
      </c>
      <c r="AD207" s="52" t="str" cm="1">
        <f t="array" ref="AD207">IF(OR(AD43="",AD43="NO Q",AD43="-"),"-",INDEX(Shipping!$U$3:$V$88,_xlfn.XMATCH(AD$2,IF(Shipping!$D$3:$D$88="GC",Shipping!$A$3:$A$88),0),_xlfn.XMATCH($V$167,Shipping!$U$2:$V$2))/_xlfn.IFS($U$167=Shipping!$R129,Shipping!$R$95,$U$167=Shipping!$S$92,Shipping!$S132,$U$167=Shipping!$T$92,Shipping!$T132)+IF(AD43&lt;DATE(2020,1,1),AD43,-AD43))</f>
        <v>-</v>
      </c>
      <c r="AE207" s="52" t="str" cm="1">
        <f t="array" ref="AE207">IF(OR(AE43="",AE43="NO Q",AE43="-"),"-",INDEX(Shipping!$U$3:$V$88,_xlfn.XMATCH(AE$2,IF(Shipping!$D$3:$D$88="GC",Shipping!$A$3:$A$88),0),_xlfn.XMATCH($V$167,Shipping!$U$2:$V$2))/_xlfn.IFS($U$167=Shipping!$R129,Shipping!$R$95,$U$167=Shipping!$S$92,Shipping!$S132,$U$167=Shipping!$T$92,Shipping!$T132)+IF(AE43&lt;DATE(2020,1,1),AE43,-AE43))</f>
        <v>-</v>
      </c>
      <c r="AF207" s="52" cm="1">
        <f t="array" ref="AF207">IF(OR(AF43="",AF43="NO Q",AF43="-"),"-",INDEX(Shipping!$U$3:$V$88,_xlfn.XMATCH(AF$2,IF(Shipping!$D$3:$D$88="GC",Shipping!$A$3:$A$88),0),_xlfn.XMATCH($V$167,Shipping!$U$2:$V$2))/_xlfn.IFS($U$167=Shipping!$R129,Shipping!$R$95,$U$167=Shipping!$S$92,Shipping!$S132,$U$167=Shipping!$T$92,Shipping!$T132)+IF(AF43&lt;DATE(2020,1,1),AF43,-AF43))</f>
        <v>-44032.99113475177</v>
      </c>
      <c r="AG207" s="52" cm="1">
        <f t="array" ref="AG207">IF(OR(AG43="",AG43="NO Q",AG43="-"),"-",INDEX(Shipping!$U$3:$V$88,_xlfn.XMATCH(AG$2,IF(Shipping!$D$3:$D$88="GC",Shipping!$A$3:$A$88),0),_xlfn.XMATCH($V$167,Shipping!$U$2:$V$2))/_xlfn.IFS($U$167=Shipping!$R129,Shipping!$R$95,$U$167=Shipping!$S$92,Shipping!$S132,$U$167=Shipping!$T$92,Shipping!$T132)+IF(AG43&lt;DATE(2020,1,1),AG43,-AG43))</f>
        <v>-44032.99113475177</v>
      </c>
      <c r="AH207" s="52" t="str" cm="1">
        <f t="array" ref="AH207">IF(OR(AH43="",AH43="NO Q",AH43="-"),"-",INDEX(Shipping!$U$3:$V$88,_xlfn.XMATCH(AH$2,IF(Shipping!$D$3:$D$88="GC",Shipping!$A$3:$A$88),0),_xlfn.XMATCH($V$167,Shipping!$U$2:$V$2))/_xlfn.IFS($U$167=Shipping!$R129,Shipping!$R$95,$U$167=Shipping!$S$92,Shipping!$S132,$U$167=Shipping!$T$92,Shipping!$T132)+IF(AH43&lt;DATE(2020,1,1),AH43,-AH43))</f>
        <v>-</v>
      </c>
      <c r="AI207" s="52" t="str" cm="1">
        <f t="array" ref="AI207">IF(OR(AI43="",AI43="NO Q",AI43="-"),"-",INDEX(Shipping!$U$3:$V$88,_xlfn.XMATCH(AI$2,IF(Shipping!$D$3:$D$88="GC",Shipping!$A$3:$A$88),0),_xlfn.XMATCH($V$167,Shipping!$U$2:$V$2))/_xlfn.IFS($U$167=Shipping!$R129,Shipping!$R$95,$U$167=Shipping!$S$92,Shipping!$S132,$U$167=Shipping!$T$92,Shipping!$T132)+IF(AI43&lt;DATE(2020,1,1),AI43,-AI43))</f>
        <v>-</v>
      </c>
      <c r="AJ207" s="52" t="str" cm="1">
        <f t="array" ref="AJ207">IF(OR(AJ43="",AJ43="NO Q",AJ43="-"),"-",INDEX(Shipping!$U$3:$V$88,_xlfn.XMATCH(AJ$2,IF(Shipping!$D$3:$D$88="GC",Shipping!$A$3:$A$88),0),_xlfn.XMATCH($V$167,Shipping!$U$2:$V$2))/_xlfn.IFS($U$167=Shipping!$R129,Shipping!$R$95,$U$167=Shipping!$S$92,Shipping!$S132,$U$167=Shipping!$T$92,Shipping!$T132)+IF(AJ43&lt;DATE(2020,1,1),AJ43,-AJ43))</f>
        <v>-</v>
      </c>
      <c r="AK207" s="52" t="str" cm="1">
        <f t="array" ref="AK207">IF(OR(AK43="",AK43="NO Q",AK43="-"),"-",INDEX(Shipping!$U$3:$V$88,_xlfn.XMATCH(AK$2,IF(Shipping!$D$3:$D$88="GC",Shipping!$A$3:$A$88),0),_xlfn.XMATCH($V$167,Shipping!$U$2:$V$2))/_xlfn.IFS($U$167=Shipping!$R129,Shipping!$R$95,$U$167=Shipping!$S$92,Shipping!$S132,$U$167=Shipping!$T$92,Shipping!$T132)+IF(AK43&lt;DATE(2020,1,1),AK43,-AK43))</f>
        <v>-</v>
      </c>
      <c r="AL207" s="52" t="str" cm="1">
        <f t="array" ref="AL207">IF(OR(AL43="",AL43="NO Q",AL43="-"),"-",INDEX(Shipping!$U$3:$V$88,_xlfn.XMATCH(AL$2,IF(Shipping!$D$3:$D$88="GC",Shipping!$A$3:$A$88),0),_xlfn.XMATCH($V$167,Shipping!$U$2:$V$2))/_xlfn.IFS($U$167=Shipping!$R129,Shipping!$R$95,$U$167=Shipping!$S$92,Shipping!$S132,$U$167=Shipping!$T$92,Shipping!$T132)+IF(AL43&lt;DATE(2020,1,1),AL43,-AL43))</f>
        <v>-</v>
      </c>
      <c r="AM207" s="52" cm="1">
        <f t="array" ref="AM207">IF(OR(AM43="",AM43="NO Q",AM43="-"),"-",INDEX(Shipping!$U$3:$V$88,_xlfn.XMATCH(AM$2,IF(Shipping!$D$3:$D$88="GC",Shipping!$A$3:$A$88),0),_xlfn.XMATCH($V$167,Shipping!$U$2:$V$2))/_xlfn.IFS($U$167=Shipping!$R129,Shipping!$R$95,$U$167=Shipping!$S$92,Shipping!$S132,$U$167=Shipping!$T$92,Shipping!$T132)+IF(AM43&lt;DATE(2020,1,1),AM43,-AM43))</f>
        <v>-44032.988005840634</v>
      </c>
      <c r="AN207" s="52" t="str" cm="1">
        <f t="array" ref="AN207">IF(OR(AN43="",AN43="NO Q",AN43="-"),"-",INDEX(Shipping!$U$3:$V$88,_xlfn.XMATCH(AN$2,IF(Shipping!$D$3:$D$88="GC",Shipping!$A$3:$A$88),0),_xlfn.XMATCH($V$167,Shipping!$U$2:$V$2))/_xlfn.IFS($U$167=Shipping!$R129,Shipping!$R$95,$U$167=Shipping!$S$92,Shipping!$S132,$U$167=Shipping!$T$92,Shipping!$T132)+IF(AN43&lt;DATE(2020,1,1),AN43,-AN43))</f>
        <v>-</v>
      </c>
      <c r="AO207" s="52" t="str" cm="1">
        <f t="array" ref="AO207">IF(OR(AO43="",AO43="NO Q",AO43="-"),"-",INDEX(Shipping!$U$3:$V$88,_xlfn.XMATCH(AO$2,IF(Shipping!$D$3:$D$88="GC",Shipping!$A$3:$A$88),0),_xlfn.XMATCH($V$167,Shipping!$U$2:$V$2))/_xlfn.IFS($U$167=Shipping!$R129,Shipping!$R$95,$U$167=Shipping!$S$92,Shipping!$S132,$U$167=Shipping!$T$92,Shipping!$T132)+IF(AO43&lt;DATE(2020,1,1),AO43,-AO43))</f>
        <v>-</v>
      </c>
      <c r="AP207" s="52" cm="1">
        <f t="array" ref="AP207">IF(OR(AP43="",AP43="NO Q",AP43="-"),"-",INDEX(Shipping!$U$3:$V$88,_xlfn.XMATCH(AP$2,IF(Shipping!$D$3:$D$88="GC",Shipping!$A$3:$A$88),0),_xlfn.XMATCH($V$167,Shipping!$U$2:$V$2))/_xlfn.IFS($U$167=Shipping!$R129,Shipping!$R$95,$U$167=Shipping!$S$92,Shipping!$S132,$U$167=Shipping!$T$92,Shipping!$T132)+IF(AP43&lt;DATE(2020,1,1),AP43,-AP43))</f>
        <v>-44032.99113475177</v>
      </c>
      <c r="AQ207" s="52" t="str" cm="1">
        <f t="array" ref="AQ207">IF(OR(AQ43="",AQ43="NO Q",AQ43="-"),"-",INDEX(Shipping!$U$3:$V$88,_xlfn.XMATCH(AQ$2,IF(Shipping!$D$3:$D$88="GC",Shipping!$A$3:$A$88),0),_xlfn.XMATCH($V$167,Shipping!$U$2:$V$2))/_xlfn.IFS($U$167=Shipping!$R129,Shipping!$R$95,$U$167=Shipping!$S$92,Shipping!$S132,$U$167=Shipping!$T$92,Shipping!$T132)+IF(AQ43&lt;DATE(2020,1,1),AQ43,-AQ43))</f>
        <v>-</v>
      </c>
      <c r="AR207" s="52" t="str" cm="1">
        <f t="array" ref="AR207">IF(OR(AR43="",AR43="NO Q",AR43="-"),"-",INDEX(Shipping!$U$3:$V$88,_xlfn.XMATCH(AR$2,IF(Shipping!$D$3:$D$88="GC",Shipping!$A$3:$A$88),0),_xlfn.XMATCH($V$167,Shipping!$U$2:$V$2))/_xlfn.IFS($U$167=Shipping!$R129,Shipping!$R$95,$U$167=Shipping!$S$92,Shipping!$S132,$U$167=Shipping!$T$92,Shipping!$T132)+IF(AR43&lt;DATE(2020,1,1),AR43,-AR43))</f>
        <v>-</v>
      </c>
      <c r="AS207" s="52" t="str" cm="1">
        <f t="array" ref="AS207">IF(OR(AS43="",AS43="NO Q",AS43="-"),"-",INDEX(Shipping!$U$3:$V$88,_xlfn.XMATCH(AS$2,IF(Shipping!$D$3:$D$88="GC",Shipping!$A$3:$A$88),0),_xlfn.XMATCH($V$167,Shipping!$U$2:$V$2))/_xlfn.IFS($U$167=Shipping!$R129,Shipping!$R$95,$U$167=Shipping!$S$92,Shipping!$S132,$U$167=Shipping!$T$92,Shipping!$T132)+IF(AS43&lt;DATE(2020,1,1),AS43,-AS43))</f>
        <v>-</v>
      </c>
      <c r="AT207" s="52" t="str" cm="1">
        <f t="array" ref="AT207">IF(OR(AT43="",AT43="NO Q",AT43="-"),"-",INDEX(Shipping!$U$3:$V$88,_xlfn.XMATCH(AT$2,IF(Shipping!$D$3:$D$88="GC",Shipping!$A$3:$A$88),0),_xlfn.XMATCH($V$167,Shipping!$U$2:$V$2))/_xlfn.IFS($U$167=Shipping!$R129,Shipping!$R$95,$U$167=Shipping!$S$92,Shipping!$S132,$U$167=Shipping!$T$92,Shipping!$T132)+IF(AT43&lt;DATE(2020,1,1),AT43,-AT43))</f>
        <v>-</v>
      </c>
      <c r="AU207" s="52" t="str" cm="1">
        <f t="array" ref="AU207">IF(OR(AU43="",AU43="NO Q",AU43="-"),"-",INDEX(Shipping!$U$3:$V$88,_xlfn.XMATCH(AU$2,IF(Shipping!$D$3:$D$88="GC",Shipping!$A$3:$A$88),0),_xlfn.XMATCH($V$167,Shipping!$U$2:$V$2))/_xlfn.IFS($U$167=Shipping!$R129,Shipping!$R$95,$U$167=Shipping!$S$92,Shipping!$S132,$U$167=Shipping!$T$92,Shipping!$T132)+IF(AU43&lt;DATE(2020,1,1),AU43,-AU43))</f>
        <v>-</v>
      </c>
      <c r="AV207" s="52" t="str" cm="1">
        <f t="array" ref="AV207">IF(OR(AV43="",AV43="NO Q",AV43="-"),"-",INDEX(Shipping!$U$3:$V$88,_xlfn.XMATCH(AV$2,IF(Shipping!$D$3:$D$88="GC",Shipping!$A$3:$A$88),0),_xlfn.XMATCH($V$167,Shipping!$U$2:$V$2))/_xlfn.IFS($U$167=Shipping!$R129,Shipping!$R$95,$U$167=Shipping!$S$92,Shipping!$S132,$U$167=Shipping!$T$92,Shipping!$T132)+IF(AV43&lt;DATE(2020,1,1),AV43,-AV43))</f>
        <v>-</v>
      </c>
      <c r="AW207" s="52" t="str" cm="1">
        <f t="array" ref="AW207">IF(OR(AW43="",AW43="NO Q",AW43="-"),"-",INDEX(Shipping!$U$3:$V$88,_xlfn.XMATCH(AW$2,IF(Shipping!$D$3:$D$88="GC",Shipping!$A$3:$A$88),0),_xlfn.XMATCH($V$167,Shipping!$U$2:$V$2))/_xlfn.IFS($U$167=Shipping!$R129,Shipping!$R$95,$U$167=Shipping!$S$92,Shipping!$S132,$U$167=Shipping!$T$92,Shipping!$T132)+IF(AW43&lt;DATE(2020,1,1),AW43,-AW43))</f>
        <v>-</v>
      </c>
      <c r="AX207" s="52" t="str" cm="1">
        <f t="array" ref="AX207">IF(OR(AX43="",AX43="NO Q",AX43="-"),"-",INDEX(Shipping!$U$3:$V$88,_xlfn.XMATCH(AX$2,IF(Shipping!$D$3:$D$88="GC",Shipping!$A$3:$A$88),0),_xlfn.XMATCH($V$167,Shipping!$U$2:$V$2))/_xlfn.IFS($U$167=Shipping!$R129,Shipping!$R$95,$U$167=Shipping!$S$92,Shipping!$S132,$U$167=Shipping!$T$92,Shipping!$T132)+IF(AX43&lt;DATE(2020,1,1),AX43,-AX43))</f>
        <v>-</v>
      </c>
      <c r="AY207" s="52" t="str" cm="1">
        <f t="array" ref="AY207">IF(OR(AY43="",AY43="NO Q",AY43="-"),"-",INDEX(Shipping!$U$3:$V$88,_xlfn.XMATCH(AY$2,IF(Shipping!$D$3:$D$88="GC",Shipping!$A$3:$A$88),0),_xlfn.XMATCH($V$167,Shipping!$U$2:$V$2))/_xlfn.IFS($U$167=Shipping!$R129,Shipping!$R$95,$U$167=Shipping!$S$92,Shipping!$S132,$U$167=Shipping!$T$92,Shipping!$T132)+IF(AY43&lt;DATE(2020,1,1),AY43,-AY43))</f>
        <v>-</v>
      </c>
      <c r="AZ207" s="52" t="str" cm="1">
        <f t="array" ref="AZ207">IF(OR(AZ43="",AZ43="NO Q",AZ43="-"),"-",INDEX(Shipping!$U$3:$V$88,_xlfn.XMATCH(AZ$2,IF(Shipping!$D$3:$D$88="GC",Shipping!$A$3:$A$88),0),_xlfn.XMATCH($V$167,Shipping!$U$2:$V$2))/_xlfn.IFS($U$167=Shipping!$R129,Shipping!$R$95,$U$167=Shipping!$S$92,Shipping!$S132,$U$167=Shipping!$T$92,Shipping!$T132)+IF(AZ43&lt;DATE(2020,1,1),AZ43,-AZ43))</f>
        <v>-</v>
      </c>
      <c r="BA207" s="52" t="str" cm="1">
        <f t="array" ref="BA207">IF(OR(BA43="",BA43="NO Q",BA43="-"),"-",INDEX(Shipping!$U$3:$V$88,_xlfn.XMATCH(BA$2,IF(Shipping!$D$3:$D$88="GC",Shipping!$A$3:$A$88),0),_xlfn.XMATCH($V$167,Shipping!$U$2:$V$2))/_xlfn.IFS($U$167=Shipping!$R129,Shipping!$R$95,$U$167=Shipping!$S$92,Shipping!$S132,$U$167=Shipping!$T$92,Shipping!$T132)+IF(BA43&lt;DATE(2020,1,1),BA43,-BA43))</f>
        <v>-</v>
      </c>
      <c r="BB207" s="52" t="str" cm="1">
        <f t="array" ref="BB207">IF(OR(BB43="",BB43="NO Q",BB43="-"),"-",INDEX(Shipping!$U$3:$V$88,_xlfn.XMATCH(BB$2,IF(Shipping!$D$3:$D$88="GC",Shipping!$A$3:$A$88),0),_xlfn.XMATCH($V$167,Shipping!$U$2:$V$2))/_xlfn.IFS($U$167=Shipping!$R129,Shipping!$R$95,$U$167=Shipping!$S$92,Shipping!$S132,$U$167=Shipping!$T$92,Shipping!$T132)+IF(BB43&lt;DATE(2020,1,1),BB43,-BB43))</f>
        <v>-</v>
      </c>
      <c r="BC207" s="52" t="str" cm="1">
        <f t="array" ref="BC207">IF(OR(BC43="",BC43="NO Q",BC43="-"),"-",INDEX(Shipping!$U$3:$V$88,_xlfn.XMATCH(BC$2,IF(Shipping!$D$3:$D$88="GC",Shipping!$A$3:$A$88),0),_xlfn.XMATCH($V$167,Shipping!$U$2:$V$2))/_xlfn.IFS($U$167=Shipping!$R129,Shipping!$R$95,$U$167=Shipping!$S$92,Shipping!$S132,$U$167=Shipping!$T$92,Shipping!$T132)+IF(BC43&lt;DATE(2020,1,1),BC43,-BC43))</f>
        <v>-</v>
      </c>
      <c r="BD207" s="52" t="str" cm="1">
        <f t="array" ref="BD207">IF(OR(BD43="",BD43="NO Q",BD43="-"),"-",INDEX(Shipping!$U$3:$V$88,_xlfn.XMATCH(BD$2,IF(Shipping!$D$3:$D$88="GC",Shipping!$A$3:$A$88),0),_xlfn.XMATCH($V$167,Shipping!$U$2:$V$2))/_xlfn.IFS($U$167=Shipping!$R129,Shipping!$R$95,$U$167=Shipping!$S$92,Shipping!$S132,$U$167=Shipping!$T$92,Shipping!$T132)+IF(BD43&lt;DATE(2020,1,1),BD43,-BD43))</f>
        <v>-</v>
      </c>
      <c r="BE207" s="52" t="str" cm="1">
        <f t="array" ref="BE207">IF(OR(BE43="",BE43="NO Q",BE43="-"),"-",INDEX(Shipping!$U$3:$V$88,_xlfn.XMATCH(BE$2,IF(Shipping!$D$3:$D$88="GC",Shipping!$A$3:$A$88),0),_xlfn.XMATCH($V$167,Shipping!$U$2:$V$2))/_xlfn.IFS($U$167=Shipping!$R129,Shipping!$R$95,$U$167=Shipping!$S$92,Shipping!$S132,$U$167=Shipping!$T$92,Shipping!$T132)+IF(BE43&lt;DATE(2020,1,1),BE43,-BE43))</f>
        <v>-</v>
      </c>
      <c r="BF207" s="52" t="str" cm="1">
        <f t="array" ref="BF207">IF(OR(BF43="",BF43="NO Q",BF43="-"),"-",INDEX(Shipping!$U$3:$V$88,_xlfn.XMATCH(BF$2,IF(Shipping!$D$3:$D$88="GC",Shipping!$A$3:$A$88),0),_xlfn.XMATCH($V$167,Shipping!$U$2:$V$2))/_xlfn.IFS($U$167=Shipping!$R129,Shipping!$R$95,$U$167=Shipping!$S$92,Shipping!$S132,$U$167=Shipping!$T$92,Shipping!$T132)+IF(BF43&lt;DATE(2020,1,1),BF43,-BF43))</f>
        <v>-</v>
      </c>
      <c r="BG207" s="52" t="str" cm="1">
        <f t="array" ref="BG207">IF(OR(BG43="",BG43="NO Q",BG43="-"),"-",INDEX(Shipping!$U$3:$V$88,_xlfn.XMATCH(BG$2,IF(Shipping!$D$3:$D$88="GC",Shipping!$A$3:$A$88),0),_xlfn.XMATCH($V$167,Shipping!$U$2:$V$2))/_xlfn.IFS($U$167=Shipping!$R129,Shipping!$R$95,$U$167=Shipping!$S$92,Shipping!$S132,$U$167=Shipping!$T$92,Shipping!$T132)+IF(BG43&lt;DATE(2020,1,1),BG43,-BG43))</f>
        <v>-</v>
      </c>
      <c r="BH207" s="52" t="str" cm="1">
        <f t="array" ref="BH207">IF(OR(BH43="",BH43="NO Q",BH43="-"),"-",INDEX(Shipping!$U$3:$V$88,_xlfn.XMATCH(BH$2,IF(Shipping!$D$3:$D$88="GC",Shipping!$A$3:$A$88),0),_xlfn.XMATCH($V$167,Shipping!$U$2:$V$2))/_xlfn.IFS($U$167=Shipping!$R129,Shipping!$R$95,$U$167=Shipping!$S$92,Shipping!$S132,$U$167=Shipping!$T$92,Shipping!$T132)+IF(BH43&lt;DATE(2020,1,1),BH43,-BH43))</f>
        <v>-</v>
      </c>
      <c r="BI207" s="52" t="str" cm="1">
        <f t="array" ref="BI207">IF(OR(BI43="",BI43="NO Q",BI43="-"),"-",INDEX(Shipping!$U$3:$V$88,_xlfn.XMATCH(BI$2,IF(Shipping!$D$3:$D$88="GC",Shipping!$A$3:$A$88),0),_xlfn.XMATCH($V$167,Shipping!$U$2:$V$2))/_xlfn.IFS($U$167=Shipping!$R129,Shipping!$R$95,$U$167=Shipping!$S$92,Shipping!$S132,$U$167=Shipping!$T$92,Shipping!$T132)+IF(BI43&lt;DATE(2020,1,1),BI43,-BI43))</f>
        <v>-</v>
      </c>
      <c r="BJ207" s="52" t="str" cm="1">
        <f t="array" ref="BJ207">IF(OR(BJ43="",BJ43="NO Q",BJ43="-"),"-",INDEX(Shipping!$U$3:$V$88,_xlfn.XMATCH(BJ$2,IF(Shipping!$D$3:$D$88="GC",Shipping!$A$3:$A$88),0),_xlfn.XMATCH($V$167,Shipping!$U$2:$V$2))/_xlfn.IFS($U$167=Shipping!$R129,Shipping!$R$95,$U$167=Shipping!$S$92,Shipping!$S132,$U$167=Shipping!$T$92,Shipping!$T132)+IF(BJ43&lt;DATE(2020,1,1),BJ43,-BJ43))</f>
        <v>-</v>
      </c>
      <c r="BK207" s="52" cm="1">
        <f t="array" ref="BK207">IF(OR(BK43="",BK43="NO Q",BK43="-"),"-",INDEX(Shipping!$U$3:$V$88,_xlfn.XMATCH(BK$2,IF(Shipping!$D$3:$D$88="GC",Shipping!$A$3:$A$88),0),_xlfn.XMATCH($V$167,Shipping!$U$2:$V$2))/_xlfn.IFS($U$167=Shipping!$R129,Shipping!$R$95,$U$167=Shipping!$S$92,Shipping!$S132,$U$167=Shipping!$T$92,Shipping!$T132)+IF(BK43&lt;DATE(2020,1,1),BK43,-BK43))</f>
        <v>-44032.986128493954</v>
      </c>
      <c r="BL207" s="52" t="str" cm="1">
        <f t="array" ref="BL207">IF(OR(BL43="",BL43="NO Q",BL43="-"),"-",INDEX(Shipping!$U$3:$V$88,_xlfn.XMATCH(BL$2,IF(Shipping!$D$3:$D$88="GC",Shipping!$A$3:$A$88),0),_xlfn.XMATCH($V$167,Shipping!$U$2:$V$2))/_xlfn.IFS($U$167=Shipping!$R129,Shipping!$R$95,$U$167=Shipping!$S$92,Shipping!$S132,$U$167=Shipping!$T$92,Shipping!$T132)+IF(BL43&lt;DATE(2020,1,1),BL43,-BL43))</f>
        <v>-</v>
      </c>
      <c r="BM207" s="52" t="str" cm="1">
        <f t="array" ref="BM207">IF(OR(BM43="",BM43="NO Q",BM43="-"),"-",INDEX(Shipping!$U$3:$V$88,_xlfn.XMATCH(BM$2,IF(Shipping!$D$3:$D$88="GC",Shipping!$A$3:$A$88),0),_xlfn.XMATCH($V$167,Shipping!$U$2:$V$2))/_xlfn.IFS($U$167=Shipping!$R129,Shipping!$R$95,$U$167=Shipping!$S$92,Shipping!$S132,$U$167=Shipping!$T$92,Shipping!$T132)+IF(BM43&lt;DATE(2020,1,1),BM43,-BM43))</f>
        <v>-</v>
      </c>
      <c r="BN207" s="52" t="str" cm="1">
        <f t="array" ref="BN207">IF(OR(BN43="",BN43="NO Q",BN43="-"),"-",INDEX(Shipping!$U$3:$V$88,_xlfn.XMATCH(BN$2,IF(Shipping!$D$3:$D$88="GC",Shipping!$A$3:$A$88),0),_xlfn.XMATCH($V$167,Shipping!$U$2:$V$2))/_xlfn.IFS($U$167=Shipping!$R129,Shipping!$R$95,$U$167=Shipping!$S$92,Shipping!$S132,$U$167=Shipping!$T$92,Shipping!$T132)+IF(BN43&lt;DATE(2020,1,1),BN43,-BN43))</f>
        <v>-</v>
      </c>
      <c r="BO207" s="52" cm="1">
        <f t="array" ref="BO207">IF(OR(BO43="",BO43="NO Q",BO43="-"),"-",INDEX(Shipping!$U$3:$V$88,_xlfn.XMATCH(BO$2,IF(Shipping!$D$3:$D$88="GC",Shipping!$A$3:$A$88),0),_xlfn.XMATCH($V$167,Shipping!$U$2:$V$2))/_xlfn.IFS($U$167=Shipping!$R129,Shipping!$R$95,$U$167=Shipping!$S$92,Shipping!$S132,$U$167=Shipping!$T$92,Shipping!$T132)+IF(BO43&lt;DATE(2020,1,1),BO43,-BO43))</f>
        <v>1.5244163399999999</v>
      </c>
      <c r="BP207" s="52" t="str" cm="1">
        <f t="array" ref="BP207">IF(OR(BP43="",BP43="NO Q",BP43="-"),"-",INDEX(Shipping!$U$3:$V$88,_xlfn.XMATCH(BP$2,IF(Shipping!$D$3:$D$88="GC",Shipping!$A$3:$A$88),0),_xlfn.XMATCH($V$167,Shipping!$U$2:$V$2))/_xlfn.IFS($U$167=Shipping!$R129,Shipping!$R$95,$U$167=Shipping!$S$92,Shipping!$S132,$U$167=Shipping!$T$92,Shipping!$T132)+IF(BP43&lt;DATE(2020,1,1),BP43,-BP43))</f>
        <v>-</v>
      </c>
      <c r="BQ207" s="52" t="str" cm="1">
        <f t="array" ref="BQ207">IF(OR(BQ43="",BQ43="NO Q",BQ43="-"),"-",INDEX(Shipping!$U$3:$V$88,_xlfn.XMATCH(BQ$2,IF(Shipping!$D$3:$D$88="GC",Shipping!$A$3:$A$88),0),_xlfn.XMATCH($V$167,Shipping!$U$2:$V$2))/_xlfn.IFS($U$167=Shipping!$R129,Shipping!$R$95,$U$167=Shipping!$S$92,Shipping!$S132,$U$167=Shipping!$T$92,Shipping!$T132)+IF(BQ43&lt;DATE(2020,1,1),BQ43,-BQ43))</f>
        <v>-</v>
      </c>
      <c r="BR207" s="52" t="str" cm="1">
        <f t="array" ref="BR207">IF(OR(BR43="",BR43="NO Q",BR43="-"),"-",INDEX(Shipping!$U$3:$V$88,_xlfn.XMATCH(BR$2,IF(Shipping!$D$3:$D$88="GC",Shipping!$A$3:$A$88),0),_xlfn.XMATCH($V$167,Shipping!$U$2:$V$2))/_xlfn.IFS($U$167=Shipping!$R129,Shipping!$R$95,$U$167=Shipping!$S$92,Shipping!$S132,$U$167=Shipping!$T$92,Shipping!$T132)+IF(BR43&lt;DATE(2020,1,1),BR43,-BR43))</f>
        <v>-</v>
      </c>
      <c r="BS207" s="52" t="str" cm="1">
        <f t="array" ref="BS207">IF(OR(BS43="",BS43="NO Q",BS43="-"),"-",INDEX(Shipping!$U$3:$V$88,_xlfn.XMATCH(BS$2,IF(Shipping!$D$3:$D$88="GC",Shipping!$A$3:$A$88),0),_xlfn.XMATCH($V$167,Shipping!$U$2:$V$2))/_xlfn.IFS($U$167=Shipping!$R129,Shipping!$R$95,$U$167=Shipping!$S$92,Shipping!$S132,$U$167=Shipping!$T$92,Shipping!$T132)+IF(BS43&lt;DATE(2020,1,1),BS43,-BS43))</f>
        <v>-</v>
      </c>
      <c r="BT207" s="52" t="str" cm="1">
        <f t="array" ref="BT207">IF(OR(BT43="",BT43="NO Q",BT43="-"),"-",INDEX(Shipping!$U$3:$V$88,_xlfn.XMATCH(BT$2,IF(Shipping!$D$3:$D$88="GC",Shipping!$A$3:$A$88),0),_xlfn.XMATCH($V$167,Shipping!$U$2:$V$2))/_xlfn.IFS($U$167=Shipping!$R129,Shipping!$R$95,$U$167=Shipping!$S$92,Shipping!$S132,$U$167=Shipping!$T$92,Shipping!$T132)+IF(BT43&lt;DATE(2020,1,1),BT43,-BT43))</f>
        <v>-</v>
      </c>
      <c r="BU207" s="52" t="str" cm="1">
        <f t="array" ref="BU207">IF(OR(BU43="",BU43="NO Q",BU43="-"),"-",INDEX(Shipping!$U$3:$V$88,_xlfn.XMATCH(BU$2,IF(Shipping!$D$3:$D$88="GC",Shipping!$A$3:$A$88),0),_xlfn.XMATCH($V$167,Shipping!$U$2:$V$2))/_xlfn.IFS($U$167=Shipping!$R129,Shipping!$R$95,$U$167=Shipping!$S$92,Shipping!$S132,$U$167=Shipping!$T$92,Shipping!$T132)+IF(BU43&lt;DATE(2020,1,1),BU43,-BU43))</f>
        <v>-</v>
      </c>
      <c r="BV207" s="52" t="str" cm="1">
        <f t="array" ref="BV207">IF(OR(BV43="",BV43="NO Q",BV43="-"),"-",INDEX(Shipping!$U$3:$V$88,_xlfn.XMATCH(BV$2,IF(Shipping!$D$3:$D$88="GC",Shipping!$A$3:$A$88),0),_xlfn.XMATCH($V$167,Shipping!$U$2:$V$2))/_xlfn.IFS($U$167=Shipping!$R129,Shipping!$R$95,$U$167=Shipping!$S$92,Shipping!$S132,$U$167=Shipping!$T$92,Shipping!$T132)+IF(BV43&lt;DATE(2020,1,1),BV43,-BV43))</f>
        <v>-</v>
      </c>
      <c r="BW207" s="52" t="str" cm="1">
        <f t="array" ref="BW207">IF(OR(BW43="",BW43="NO Q",BW43="-"),"-",INDEX(Shipping!$U$3:$V$88,_xlfn.XMATCH(BW$2,IF(Shipping!$D$3:$D$88="GC",Shipping!$A$3:$A$88),0),_xlfn.XMATCH($V$167,Shipping!$U$2:$V$2))/_xlfn.IFS($U$167=Shipping!$R129,Shipping!$R$95,$U$167=Shipping!$S$92,Shipping!$S132,$U$167=Shipping!$T$92,Shipping!$T132)+IF(BW43&lt;DATE(2020,1,1),BW43,-BW43))</f>
        <v>-</v>
      </c>
      <c r="BX207" s="52" t="str" cm="1">
        <f t="array" ref="BX207">IF(OR(BX43="",BX43="NO Q",BX43="-"),"-",INDEX(Shipping!$U$3:$V$88,_xlfn.XMATCH(BX$2,IF(Shipping!$D$3:$D$88="GC",Shipping!$A$3:$A$88),0),_xlfn.XMATCH($V$167,Shipping!$U$2:$V$2))/_xlfn.IFS($U$167=Shipping!$R129,Shipping!$R$95,$U$167=Shipping!$S$92,Shipping!$S132,$U$167=Shipping!$T$92,Shipping!$T132)+IF(BX43&lt;DATE(2020,1,1),BX43,-BX43))</f>
        <v>-</v>
      </c>
      <c r="BY207" s="52" t="str" cm="1">
        <f t="array" ref="BY207">IF(OR(BY43="",BY43="NO Q",BY43="-"),"-",INDEX(Shipping!$U$3:$V$88,_xlfn.XMATCH(BY$2,IF(Shipping!$D$3:$D$88="GC",Shipping!$A$3:$A$88),0),_xlfn.XMATCH($V$167,Shipping!$U$2:$V$2))/_xlfn.IFS($U$167=Shipping!$R129,Shipping!$R$95,$U$167=Shipping!$S$92,Shipping!$S132,$U$167=Shipping!$T$92,Shipping!$T132)+IF(BY43&lt;DATE(2020,1,1),BY43,-BY43))</f>
        <v>-</v>
      </c>
      <c r="BZ207" s="52" t="str" cm="1">
        <f t="array" ref="BZ207">IF(OR(BZ43="",BZ43="NO Q",BZ43="-"),"-",INDEX(Shipping!$U$3:$V$88,_xlfn.XMATCH(BZ$2,IF(Shipping!$D$3:$D$88="GC",Shipping!$A$3:$A$88),0),_xlfn.XMATCH($V$167,Shipping!$U$2:$V$2))/_xlfn.IFS($U$167=Shipping!$R129,Shipping!$R$95,$U$167=Shipping!$S$92,Shipping!$S132,$U$167=Shipping!$T$92,Shipping!$T132)+IF(BZ43&lt;DATE(2020,1,1),BZ43,-BZ43))</f>
        <v>-</v>
      </c>
      <c r="CA207" s="52" t="str" cm="1">
        <f t="array" ref="CA207">IF(OR(CA43="",CA43="NO Q",CA43="-"),"-",INDEX(Shipping!$U$3:$V$88,_xlfn.XMATCH(CA$2,IF(Shipping!$D$3:$D$88="GC",Shipping!$A$3:$A$88),0),_xlfn.XMATCH($V$167,Shipping!$U$2:$V$2))/_xlfn.IFS($U$167=Shipping!$R129,Shipping!$R$95,$U$167=Shipping!$S$92,Shipping!$S132,$U$167=Shipping!$T$92,Shipping!$T132)+IF(CA43&lt;DATE(2020,1,1),CA43,-CA43))</f>
        <v>-</v>
      </c>
      <c r="CB207" s="52" t="str" cm="1">
        <f t="array" ref="CB207">IF(OR(CB43="",CB43="NO Q",CB43="-"),"-",INDEX(Shipping!$U$3:$V$88,_xlfn.XMATCH(CB$2,IF(Shipping!$D$3:$D$88="GC",Shipping!$A$3:$A$88),0),_xlfn.XMATCH($V$167,Shipping!$U$2:$V$2))/_xlfn.IFS($U$167=Shipping!$R129,Shipping!$R$95,$U$167=Shipping!$S$92,Shipping!$S132,$U$167=Shipping!$T$92,Shipping!$T132)+IF(CB43&lt;DATE(2020,1,1),CB43,-CB43))</f>
        <v>-</v>
      </c>
      <c r="CC207" s="52" t="str" cm="1">
        <f t="array" ref="CC207">IF(OR(CC43="",CC43="NO Q",CC43="-"),"-",INDEX(Shipping!$U$3:$V$88,_xlfn.XMATCH(CC$2,IF(Shipping!$D$3:$D$88="GC",Shipping!$A$3:$A$88),0),_xlfn.XMATCH($V$167,Shipping!$U$2:$V$2))/_xlfn.IFS($U$167=Shipping!$R129,Shipping!$R$95,$U$167=Shipping!$S$92,Shipping!$S132,$U$167=Shipping!$T$92,Shipping!$T132)+IF(CC43&lt;DATE(2020,1,1),CC43,-CC43))</f>
        <v>-</v>
      </c>
      <c r="CD207" s="52" t="str" cm="1">
        <f t="array" ref="CD207">IF(OR(CD43="",CD43="NO Q",CD43="-"),"-",INDEX(Shipping!$U$3:$V$88,_xlfn.XMATCH(CD$2,IF(Shipping!$D$3:$D$88="GC",Shipping!$A$3:$A$88),0),_xlfn.XMATCH($V$167,Shipping!$U$2:$V$2))/_xlfn.IFS($U$167=Shipping!$R129,Shipping!$R$95,$U$167=Shipping!$S$92,Shipping!$S132,$U$167=Shipping!$T$92,Shipping!$T132)+IF(CD43&lt;DATE(2020,1,1),CD43,-CD43))</f>
        <v>-</v>
      </c>
      <c r="CE207" s="52" t="str" cm="1">
        <f t="array" ref="CE207">IF(OR(CE43="",CE43="NO Q",CE43="-"),"-",INDEX(Shipping!$U$3:$V$88,_xlfn.XMATCH(CE$2,IF(Shipping!$D$3:$D$88="GC",Shipping!$A$3:$A$88),0),_xlfn.XMATCH($V$167,Shipping!$U$2:$V$2))/_xlfn.IFS($U$167=Shipping!$R129,Shipping!$R$95,$U$167=Shipping!$S$92,Shipping!$S132,$U$167=Shipping!$T$92,Shipping!$T132)+IF(CE43&lt;DATE(2020,1,1),CE43,-CE43))</f>
        <v>-</v>
      </c>
      <c r="CF207" s="52" t="e" cm="1">
        <f t="array" ref="CF207">IF(OR(CF43="",CF43="NO Q",CF43="-"),"-",INDEX(Shipping!$U$3:$V$88,_xlfn.XMATCH(CF$2,IF(Shipping!$D$3:$D$88="GC",Shipping!$A$3:$A$88),0),_xlfn.XMATCH($V$167,Shipping!$U$2:$V$2))/_xlfn.IFS($U$167=Shipping!$R129,Shipping!$R$95,$U$167=Shipping!$S$92,Shipping!$S132,$U$167=Shipping!$T$92,Shipping!$T132)+IF(CF43&lt;DATE(2020,1,1),CF43,-CF43))</f>
        <v>#N/A</v>
      </c>
      <c r="CG207" s="52" t="str" cm="1">
        <f t="array" ref="CG207">IF(OR(CG43="",CG43="NO Q",CG43="-"),"-",INDEX(Shipping!$U$3:$V$88,_xlfn.XMATCH(CG$2,IF(Shipping!$D$3:$D$88="GC",Shipping!$A$3:$A$88),0),_xlfn.XMATCH($V$167,Shipping!$U$2:$V$2))/_xlfn.IFS($U$167=Shipping!$R129,Shipping!$R$95,$U$167=Shipping!$S$92,Shipping!$S132,$U$167=Shipping!$T$92,Shipping!$T132)+IF(CG43&lt;DATE(2020,1,1),CG43,-CG43))</f>
        <v>-</v>
      </c>
      <c r="CH207" s="52" t="str" cm="1">
        <f t="array" ref="CH207">IF(OR(CH43="",CH43="NO Q",CH43="-"),"-",INDEX(Shipping!$U$3:$V$88,_xlfn.XMATCH(CH$2,IF(Shipping!$D$3:$D$88="GC",Shipping!$A$3:$A$88),0),_xlfn.XMATCH($V$167,Shipping!$U$2:$V$2))/_xlfn.IFS($U$167=Shipping!$R129,Shipping!$R$95,$U$167=Shipping!$S$92,Shipping!$S132,$U$167=Shipping!$T$92,Shipping!$T132)+IF(CH43&lt;DATE(2020,1,1),CH43,-CH43))</f>
        <v>-</v>
      </c>
      <c r="CI207" s="52" t="str" cm="1">
        <f t="array" ref="CI207">IF(OR(CI43="",CI43="NO Q",CI43="-"),"-",INDEX(Shipping!$U$3:$V$88,_xlfn.XMATCH(CI$2,IF(Shipping!$D$3:$D$88="GC",Shipping!$A$3:$A$88),0),_xlfn.XMATCH($V$167,Shipping!$U$2:$V$2))/_xlfn.IFS($U$167=Shipping!$R129,Shipping!$R$95,$U$167=Shipping!$S$92,Shipping!$S132,$U$167=Shipping!$T$92,Shipping!$T132)+IF(CI43&lt;DATE(2020,1,1),CI43,-CI43))</f>
        <v>-</v>
      </c>
      <c r="CJ207" s="52" t="str" cm="1">
        <f t="array" ref="CJ207">IF(OR(CJ43="",CJ43="NO Q",CJ43="-"),"-",INDEX(Shipping!$U$3:$V$88,_xlfn.XMATCH(CJ$2,IF(Shipping!$D$3:$D$88="GC",Shipping!$A$3:$A$88),0),_xlfn.XMATCH($V$167,Shipping!$U$2:$V$2))/_xlfn.IFS($U$167=Shipping!$R129,Shipping!$R$95,$U$167=Shipping!$S$92,Shipping!$S132,$U$167=Shipping!$T$92,Shipping!$T132)+IF(CJ43&lt;DATE(2020,1,1),CJ43,-CJ43))</f>
        <v>-</v>
      </c>
      <c r="CK207" s="52" t="str" cm="1">
        <f t="array" ref="CK207">IF(OR(CK43="",CK43="NO Q",CK43="-"),"-",INDEX(Shipping!$U$3:$V$88,_xlfn.XMATCH(CK$2,IF(Shipping!$D$3:$D$88="GC",Shipping!$A$3:$A$88),0),_xlfn.XMATCH($V$167,Shipping!$U$2:$V$2))/_xlfn.IFS($U$167=Shipping!$R129,Shipping!$R$95,$U$167=Shipping!$S$92,Shipping!$S132,$U$167=Shipping!$T$92,Shipping!$T132)+IF(CK43&lt;DATE(2020,1,1),CK43,-CK43))</f>
        <v>-</v>
      </c>
      <c r="CL207" s="52" t="str" cm="1">
        <f t="array" ref="CL207">IF(OR(CL43="",CL43="NO Q",CL43="-"),"-",INDEX(Shipping!$U$3:$V$88,_xlfn.XMATCH(CL$2,IF(Shipping!$D$3:$D$88="GC",Shipping!$A$3:$A$88),0),_xlfn.XMATCH($V$167,Shipping!$U$2:$V$2))/_xlfn.IFS($U$167=Shipping!$R129,Shipping!$R$95,$U$167=Shipping!$S$92,Shipping!$S132,$U$167=Shipping!$T$92,Shipping!$T132)+IF(CL43&lt;DATE(2020,1,1),CL43,-CL43))</f>
        <v>-</v>
      </c>
      <c r="CM207" s="52" t="str" cm="1">
        <f t="array" ref="CM207">IF(OR(CM43="",CM43="NO Q",CM43="-"),"-",INDEX(Shipping!$U$3:$V$88,_xlfn.XMATCH(CM$2,IF(Shipping!$D$3:$D$88="GC",Shipping!$A$3:$A$88),0),_xlfn.XMATCH($V$167,Shipping!$U$2:$V$2))/_xlfn.IFS($U$167=Shipping!$R129,Shipping!$R$95,$U$167=Shipping!$S$92,Shipping!$S132,$U$167=Shipping!$T$92,Shipping!$T132)+IF(CM43&lt;DATE(2020,1,1),CM43,-CM43))</f>
        <v>-</v>
      </c>
    </row>
    <row r="208" spans="2:91">
      <c r="B208" s="47" t="s">
        <v>314</v>
      </c>
      <c r="C208" s="1" t="str" cm="1">
        <f t="array" ref="C208">INDEX(W$2:CM$2,1,_xlfn.XMATCH(D208,$W208:$CM208))</f>
        <v>PSI MOLDED PLASTICS</v>
      </c>
      <c r="D208" s="81">
        <f t="shared" si="139"/>
        <v>0.98890732000000015</v>
      </c>
      <c r="W208" s="52" t="str" cm="1">
        <f t="array" ref="W208">IF(OR(W44="",W44="NO Q",W44="-"),"-",INDEX(Shipping!$U$3:$V$88,_xlfn.XMATCH(W$2,IF(Shipping!$D$3:$D$88="GC",Shipping!$A$3:$A$88),0),_xlfn.XMATCH($V$167,Shipping!$U$2:$V$2))/_xlfn.IFS($U$167=Shipping!$R130,Shipping!$R$95,$U$167=Shipping!$S$92,Shipping!$S133,$U$167=Shipping!$T$92,Shipping!$T133)+IF(W44&lt;DATE(2020,1,1),W44,-W44))</f>
        <v>-</v>
      </c>
      <c r="X208" s="52" t="str" cm="1">
        <f t="array" ref="X208">IF(OR(X44="",X44="NO Q",X44="-"),"-",INDEX(Shipping!$U$3:$V$88,_xlfn.XMATCH(X$2,IF(Shipping!$D$3:$D$88="GC",Shipping!$A$3:$A$88),0),_xlfn.XMATCH($V$167,Shipping!$U$2:$V$2))/_xlfn.IFS($U$167=Shipping!$R130,Shipping!$R$95,$U$167=Shipping!$S$92,Shipping!$S133,$U$167=Shipping!$T$92,Shipping!$T133)+IF(X44&lt;DATE(2020,1,1),X44,-X44))</f>
        <v>-</v>
      </c>
      <c r="Y208" s="52" t="str" cm="1">
        <f t="array" ref="Y208">IF(OR(Y44="",Y44="NO Q",Y44="-"),"-",INDEX(Shipping!$U$3:$V$88,_xlfn.XMATCH(Y$2,IF(Shipping!$D$3:$D$88="GC",Shipping!$A$3:$A$88),0),_xlfn.XMATCH($V$167,Shipping!$U$2:$V$2))/_xlfn.IFS($U$167=Shipping!$R130,Shipping!$R$95,$U$167=Shipping!$S$92,Shipping!$S133,$U$167=Shipping!$T$92,Shipping!$T133)+IF(Y44&lt;DATE(2020,1,1),Y44,-Y44))</f>
        <v>-</v>
      </c>
      <c r="Z208" s="52" t="str" cm="1">
        <f t="array" ref="Z208">IF(OR(Z44="",Z44="NO Q",Z44="-"),"-",INDEX(Shipping!$U$3:$V$88,_xlfn.XMATCH(Z$2,IF(Shipping!$D$3:$D$88="GC",Shipping!$A$3:$A$88),0),_xlfn.XMATCH($V$167,Shipping!$U$2:$V$2))/_xlfn.IFS($U$167=Shipping!$R130,Shipping!$R$95,$U$167=Shipping!$S$92,Shipping!$S133,$U$167=Shipping!$T$92,Shipping!$T133)+IF(Z44&lt;DATE(2020,1,1),Z44,-Z44))</f>
        <v>-</v>
      </c>
      <c r="AA208" s="52" t="str" cm="1">
        <f t="array" ref="AA208">IF(OR(AA44="",AA44="NO Q",AA44="-"),"-",INDEX(Shipping!$U$3:$V$88,_xlfn.XMATCH(AA$2,IF(Shipping!$D$3:$D$88="GC",Shipping!$A$3:$A$88),0),_xlfn.XMATCH($V$167,Shipping!$U$2:$V$2))/_xlfn.IFS($U$167=Shipping!$R130,Shipping!$R$95,$U$167=Shipping!$S$92,Shipping!$S133,$U$167=Shipping!$T$92,Shipping!$T133)+IF(AA44&lt;DATE(2020,1,1),AA44,-AA44))</f>
        <v>-</v>
      </c>
      <c r="AB208" s="52" t="str" cm="1">
        <f t="array" ref="AB208">IF(OR(AB44="",AB44="NO Q",AB44="-"),"-",INDEX(Shipping!$U$3:$V$88,_xlfn.XMATCH(AB$2,IF(Shipping!$D$3:$D$88="GC",Shipping!$A$3:$A$88),0),_xlfn.XMATCH($V$167,Shipping!$U$2:$V$2))/_xlfn.IFS($U$167=Shipping!$R130,Shipping!$R$95,$U$167=Shipping!$S$92,Shipping!$S133,$U$167=Shipping!$T$92,Shipping!$T133)+IF(AB44&lt;DATE(2020,1,1),AB44,-AB44))</f>
        <v>-</v>
      </c>
      <c r="AC208" s="52" t="str" cm="1">
        <f t="array" ref="AC208">IF(OR(AC44="",AC44="NO Q",AC44="-"),"-",INDEX(Shipping!$U$3:$V$88,_xlfn.XMATCH(AC$2,IF(Shipping!$D$3:$D$88="GC",Shipping!$A$3:$A$88),0),_xlfn.XMATCH($V$167,Shipping!$U$2:$V$2))/_xlfn.IFS($U$167=Shipping!$R130,Shipping!$R$95,$U$167=Shipping!$S$92,Shipping!$S133,$U$167=Shipping!$T$92,Shipping!$T133)+IF(AC44&lt;DATE(2020,1,1),AC44,-AC44))</f>
        <v>-</v>
      </c>
      <c r="AD208" s="52" t="str" cm="1">
        <f t="array" ref="AD208">IF(OR(AD44="",AD44="NO Q",AD44="-"),"-",INDEX(Shipping!$U$3:$V$88,_xlfn.XMATCH(AD$2,IF(Shipping!$D$3:$D$88="GC",Shipping!$A$3:$A$88),0),_xlfn.XMATCH($V$167,Shipping!$U$2:$V$2))/_xlfn.IFS($U$167=Shipping!$R130,Shipping!$R$95,$U$167=Shipping!$S$92,Shipping!$S133,$U$167=Shipping!$T$92,Shipping!$T133)+IF(AD44&lt;DATE(2020,1,1),AD44,-AD44))</f>
        <v>-</v>
      </c>
      <c r="AE208" s="52" t="str" cm="1">
        <f t="array" ref="AE208">IF(OR(AE44="",AE44="NO Q",AE44="-"),"-",INDEX(Shipping!$U$3:$V$88,_xlfn.XMATCH(AE$2,IF(Shipping!$D$3:$D$88="GC",Shipping!$A$3:$A$88),0),_xlfn.XMATCH($V$167,Shipping!$U$2:$V$2))/_xlfn.IFS($U$167=Shipping!$R130,Shipping!$R$95,$U$167=Shipping!$S$92,Shipping!$S133,$U$167=Shipping!$T$92,Shipping!$T133)+IF(AE44&lt;DATE(2020,1,1),AE44,-AE44))</f>
        <v>-</v>
      </c>
      <c r="AF208" s="52" t="str" cm="1">
        <f t="array" ref="AF208">IF(OR(AF44="",AF44="NO Q",AF44="-"),"-",INDEX(Shipping!$U$3:$V$88,_xlfn.XMATCH(AF$2,IF(Shipping!$D$3:$D$88="GC",Shipping!$A$3:$A$88),0),_xlfn.XMATCH($V$167,Shipping!$U$2:$V$2))/_xlfn.IFS($U$167=Shipping!$R130,Shipping!$R$95,$U$167=Shipping!$S$92,Shipping!$S133,$U$167=Shipping!$T$92,Shipping!$T133)+IF(AF44&lt;DATE(2020,1,1),AF44,-AF44))</f>
        <v>-</v>
      </c>
      <c r="AG208" s="52" t="str" cm="1">
        <f t="array" ref="AG208">IF(OR(AG44="",AG44="NO Q",AG44="-"),"-",INDEX(Shipping!$U$3:$V$88,_xlfn.XMATCH(AG$2,IF(Shipping!$D$3:$D$88="GC",Shipping!$A$3:$A$88),0),_xlfn.XMATCH($V$167,Shipping!$U$2:$V$2))/_xlfn.IFS($U$167=Shipping!$R130,Shipping!$R$95,$U$167=Shipping!$S$92,Shipping!$S133,$U$167=Shipping!$T$92,Shipping!$T133)+IF(AG44&lt;DATE(2020,1,1),AG44,-AG44))</f>
        <v>-</v>
      </c>
      <c r="AH208" s="52" t="str" cm="1">
        <f t="array" ref="AH208">IF(OR(AH44="",AH44="NO Q",AH44="-"),"-",INDEX(Shipping!$U$3:$V$88,_xlfn.XMATCH(AH$2,IF(Shipping!$D$3:$D$88="GC",Shipping!$A$3:$A$88),0),_xlfn.XMATCH($V$167,Shipping!$U$2:$V$2))/_xlfn.IFS($U$167=Shipping!$R130,Shipping!$R$95,$U$167=Shipping!$S$92,Shipping!$S133,$U$167=Shipping!$T$92,Shipping!$T133)+IF(AH44&lt;DATE(2020,1,1),AH44,-AH44))</f>
        <v>-</v>
      </c>
      <c r="AI208" s="52" t="str" cm="1">
        <f t="array" ref="AI208">IF(OR(AI44="",AI44="NO Q",AI44="-"),"-",INDEX(Shipping!$U$3:$V$88,_xlfn.XMATCH(AI$2,IF(Shipping!$D$3:$D$88="GC",Shipping!$A$3:$A$88),0),_xlfn.XMATCH($V$167,Shipping!$U$2:$V$2))/_xlfn.IFS($U$167=Shipping!$R130,Shipping!$R$95,$U$167=Shipping!$S$92,Shipping!$S133,$U$167=Shipping!$T$92,Shipping!$T133)+IF(AI44&lt;DATE(2020,1,1),AI44,-AI44))</f>
        <v>-</v>
      </c>
      <c r="AJ208" s="52" t="str" cm="1">
        <f t="array" ref="AJ208">IF(OR(AJ44="",AJ44="NO Q",AJ44="-"),"-",INDEX(Shipping!$U$3:$V$88,_xlfn.XMATCH(AJ$2,IF(Shipping!$D$3:$D$88="GC",Shipping!$A$3:$A$88),0),_xlfn.XMATCH($V$167,Shipping!$U$2:$V$2))/_xlfn.IFS($U$167=Shipping!$R130,Shipping!$R$95,$U$167=Shipping!$S$92,Shipping!$S133,$U$167=Shipping!$T$92,Shipping!$T133)+IF(AJ44&lt;DATE(2020,1,1),AJ44,-AJ44))</f>
        <v>-</v>
      </c>
      <c r="AK208" s="52" t="str" cm="1">
        <f t="array" ref="AK208">IF(OR(AK44="",AK44="NO Q",AK44="-"),"-",INDEX(Shipping!$U$3:$V$88,_xlfn.XMATCH(AK$2,IF(Shipping!$D$3:$D$88="GC",Shipping!$A$3:$A$88),0),_xlfn.XMATCH($V$167,Shipping!$U$2:$V$2))/_xlfn.IFS($U$167=Shipping!$R130,Shipping!$R$95,$U$167=Shipping!$S$92,Shipping!$S133,$U$167=Shipping!$T$92,Shipping!$T133)+IF(AK44&lt;DATE(2020,1,1),AK44,-AK44))</f>
        <v>-</v>
      </c>
      <c r="AL208" s="52" t="str" cm="1">
        <f t="array" ref="AL208">IF(OR(AL44="",AL44="NO Q",AL44="-"),"-",INDEX(Shipping!$U$3:$V$88,_xlfn.XMATCH(AL$2,IF(Shipping!$D$3:$D$88="GC",Shipping!$A$3:$A$88),0),_xlfn.XMATCH($V$167,Shipping!$U$2:$V$2))/_xlfn.IFS($U$167=Shipping!$R130,Shipping!$R$95,$U$167=Shipping!$S$92,Shipping!$S133,$U$167=Shipping!$T$92,Shipping!$T133)+IF(AL44&lt;DATE(2020,1,1),AL44,-AL44))</f>
        <v>-</v>
      </c>
      <c r="AM208" s="52" t="str" cm="1">
        <f t="array" ref="AM208">IF(OR(AM44="",AM44="NO Q",AM44="-"),"-",INDEX(Shipping!$U$3:$V$88,_xlfn.XMATCH(AM$2,IF(Shipping!$D$3:$D$88="GC",Shipping!$A$3:$A$88),0),_xlfn.XMATCH($V$167,Shipping!$U$2:$V$2))/_xlfn.IFS($U$167=Shipping!$R130,Shipping!$R$95,$U$167=Shipping!$S$92,Shipping!$S133,$U$167=Shipping!$T$92,Shipping!$T133)+IF(AM44&lt;DATE(2020,1,1),AM44,-AM44))</f>
        <v>-</v>
      </c>
      <c r="AN208" s="52" t="str" cm="1">
        <f t="array" ref="AN208">IF(OR(AN44="",AN44="NO Q",AN44="-"),"-",INDEX(Shipping!$U$3:$V$88,_xlfn.XMATCH(AN$2,IF(Shipping!$D$3:$D$88="GC",Shipping!$A$3:$A$88),0),_xlfn.XMATCH($V$167,Shipping!$U$2:$V$2))/_xlfn.IFS($U$167=Shipping!$R130,Shipping!$R$95,$U$167=Shipping!$S$92,Shipping!$S133,$U$167=Shipping!$T$92,Shipping!$T133)+IF(AN44&lt;DATE(2020,1,1),AN44,-AN44))</f>
        <v>-</v>
      </c>
      <c r="AO208" s="52" cm="1">
        <f t="array" ref="AO208">IF(OR(AO44="",AO44="NO Q",AO44="-"),"-",INDEX(Shipping!$U$3:$V$88,_xlfn.XMATCH(AO$2,IF(Shipping!$D$3:$D$88="GC",Shipping!$A$3:$A$88),0),_xlfn.XMATCH($V$167,Shipping!$U$2:$V$2))/_xlfn.IFS($U$167=Shipping!$R130,Shipping!$R$95,$U$167=Shipping!$S$92,Shipping!$S133,$U$167=Shipping!$T$92,Shipping!$T133)+IF(AO44&lt;DATE(2020,1,1),AO44,-AO44))</f>
        <v>-44045.97024775506</v>
      </c>
      <c r="AP208" s="52" cm="1">
        <f t="array" ref="AP208">IF(OR(AP44="",AP44="NO Q",AP44="-"),"-",INDEX(Shipping!$U$3:$V$88,_xlfn.XMATCH(AP$2,IF(Shipping!$D$3:$D$88="GC",Shipping!$A$3:$A$88),0),_xlfn.XMATCH($V$167,Shipping!$U$2:$V$2))/_xlfn.IFS($U$167=Shipping!$R130,Shipping!$R$95,$U$167=Shipping!$S$92,Shipping!$S133,$U$167=Shipping!$T$92,Shipping!$T133)+IF(AP44&lt;DATE(2020,1,1),AP44,-AP44))</f>
        <v>-44032.988504814457</v>
      </c>
      <c r="AQ208" s="52" t="str" cm="1">
        <f t="array" ref="AQ208">IF(OR(AQ44="",AQ44="NO Q",AQ44="-"),"-",INDEX(Shipping!$U$3:$V$88,_xlfn.XMATCH(AQ$2,IF(Shipping!$D$3:$D$88="GC",Shipping!$A$3:$A$88),0),_xlfn.XMATCH($V$167,Shipping!$U$2:$V$2))/_xlfn.IFS($U$167=Shipping!$R130,Shipping!$R$95,$U$167=Shipping!$S$92,Shipping!$S133,$U$167=Shipping!$T$92,Shipping!$T133)+IF(AQ44&lt;DATE(2020,1,1),AQ44,-AQ44))</f>
        <v>-</v>
      </c>
      <c r="AR208" s="52" t="str" cm="1">
        <f t="array" ref="AR208">IF(OR(AR44="",AR44="NO Q",AR44="-"),"-",INDEX(Shipping!$U$3:$V$88,_xlfn.XMATCH(AR$2,IF(Shipping!$D$3:$D$88="GC",Shipping!$A$3:$A$88),0),_xlfn.XMATCH($V$167,Shipping!$U$2:$V$2))/_xlfn.IFS($U$167=Shipping!$R130,Shipping!$R$95,$U$167=Shipping!$S$92,Shipping!$S133,$U$167=Shipping!$T$92,Shipping!$T133)+IF(AR44&lt;DATE(2020,1,1),AR44,-AR44))</f>
        <v>-</v>
      </c>
      <c r="AS208" s="52" t="str" cm="1">
        <f t="array" ref="AS208">IF(OR(AS44="",AS44="NO Q",AS44="-"),"-",INDEX(Shipping!$U$3:$V$88,_xlfn.XMATCH(AS$2,IF(Shipping!$D$3:$D$88="GC",Shipping!$A$3:$A$88),0),_xlfn.XMATCH($V$167,Shipping!$U$2:$V$2))/_xlfn.IFS($U$167=Shipping!$R130,Shipping!$R$95,$U$167=Shipping!$S$92,Shipping!$S133,$U$167=Shipping!$T$92,Shipping!$T133)+IF(AS44&lt;DATE(2020,1,1),AS44,-AS44))</f>
        <v>-</v>
      </c>
      <c r="AT208" s="52" t="str" cm="1">
        <f t="array" ref="AT208">IF(OR(AT44="",AT44="NO Q",AT44="-"),"-",INDEX(Shipping!$U$3:$V$88,_xlfn.XMATCH(AT$2,IF(Shipping!$D$3:$D$88="GC",Shipping!$A$3:$A$88),0),_xlfn.XMATCH($V$167,Shipping!$U$2:$V$2))/_xlfn.IFS($U$167=Shipping!$R130,Shipping!$R$95,$U$167=Shipping!$S$92,Shipping!$S133,$U$167=Shipping!$T$92,Shipping!$T133)+IF(AT44&lt;DATE(2020,1,1),AT44,-AT44))</f>
        <v>-</v>
      </c>
      <c r="AU208" s="52" t="str" cm="1">
        <f t="array" ref="AU208">IF(OR(AU44="",AU44="NO Q",AU44="-"),"-",INDEX(Shipping!$U$3:$V$88,_xlfn.XMATCH(AU$2,IF(Shipping!$D$3:$D$88="GC",Shipping!$A$3:$A$88),0),_xlfn.XMATCH($V$167,Shipping!$U$2:$V$2))/_xlfn.IFS($U$167=Shipping!$R130,Shipping!$R$95,$U$167=Shipping!$S$92,Shipping!$S133,$U$167=Shipping!$T$92,Shipping!$T133)+IF(AU44&lt;DATE(2020,1,1),AU44,-AU44))</f>
        <v>-</v>
      </c>
      <c r="AV208" s="52" t="str" cm="1">
        <f t="array" ref="AV208">IF(OR(AV44="",AV44="NO Q",AV44="-"),"-",INDEX(Shipping!$U$3:$V$88,_xlfn.XMATCH(AV$2,IF(Shipping!$D$3:$D$88="GC",Shipping!$A$3:$A$88),0),_xlfn.XMATCH($V$167,Shipping!$U$2:$V$2))/_xlfn.IFS($U$167=Shipping!$R130,Shipping!$R$95,$U$167=Shipping!$S$92,Shipping!$S133,$U$167=Shipping!$T$92,Shipping!$T133)+IF(AV44&lt;DATE(2020,1,1),AV44,-AV44))</f>
        <v>-</v>
      </c>
      <c r="AW208" s="52" t="str" cm="1">
        <f t="array" ref="AW208">IF(OR(AW44="",AW44="NO Q",AW44="-"),"-",INDEX(Shipping!$U$3:$V$88,_xlfn.XMATCH(AW$2,IF(Shipping!$D$3:$D$88="GC",Shipping!$A$3:$A$88),0),_xlfn.XMATCH($V$167,Shipping!$U$2:$V$2))/_xlfn.IFS($U$167=Shipping!$R130,Shipping!$R$95,$U$167=Shipping!$S$92,Shipping!$S133,$U$167=Shipping!$T$92,Shipping!$T133)+IF(AW44&lt;DATE(2020,1,1),AW44,-AW44))</f>
        <v>-</v>
      </c>
      <c r="AX208" s="52" t="str" cm="1">
        <f t="array" ref="AX208">IF(OR(AX44="",AX44="NO Q",AX44="-"),"-",INDEX(Shipping!$U$3:$V$88,_xlfn.XMATCH(AX$2,IF(Shipping!$D$3:$D$88="GC",Shipping!$A$3:$A$88),0),_xlfn.XMATCH($V$167,Shipping!$U$2:$V$2))/_xlfn.IFS($U$167=Shipping!$R130,Shipping!$R$95,$U$167=Shipping!$S$92,Shipping!$S133,$U$167=Shipping!$T$92,Shipping!$T133)+IF(AX44&lt;DATE(2020,1,1),AX44,-AX44))</f>
        <v>-</v>
      </c>
      <c r="AY208" s="52" t="str" cm="1">
        <f t="array" ref="AY208">IF(OR(AY44="",AY44="NO Q",AY44="-"),"-",INDEX(Shipping!$U$3:$V$88,_xlfn.XMATCH(AY$2,IF(Shipping!$D$3:$D$88="GC",Shipping!$A$3:$A$88),0),_xlfn.XMATCH($V$167,Shipping!$U$2:$V$2))/_xlfn.IFS($U$167=Shipping!$R130,Shipping!$R$95,$U$167=Shipping!$S$92,Shipping!$S133,$U$167=Shipping!$T$92,Shipping!$T133)+IF(AY44&lt;DATE(2020,1,1),AY44,-AY44))</f>
        <v>-</v>
      </c>
      <c r="AZ208" s="52" t="str" cm="1">
        <f t="array" ref="AZ208">IF(OR(AZ44="",AZ44="NO Q",AZ44="-"),"-",INDEX(Shipping!$U$3:$V$88,_xlfn.XMATCH(AZ$2,IF(Shipping!$D$3:$D$88="GC",Shipping!$A$3:$A$88),0),_xlfn.XMATCH($V$167,Shipping!$U$2:$V$2))/_xlfn.IFS($U$167=Shipping!$R130,Shipping!$R$95,$U$167=Shipping!$S$92,Shipping!$S133,$U$167=Shipping!$T$92,Shipping!$T133)+IF(AZ44&lt;DATE(2020,1,1),AZ44,-AZ44))</f>
        <v>-</v>
      </c>
      <c r="BA208" s="52" t="str" cm="1">
        <f t="array" ref="BA208">IF(OR(BA44="",BA44="NO Q",BA44="-"),"-",INDEX(Shipping!$U$3:$V$88,_xlfn.XMATCH(BA$2,IF(Shipping!$D$3:$D$88="GC",Shipping!$A$3:$A$88),0),_xlfn.XMATCH($V$167,Shipping!$U$2:$V$2))/_xlfn.IFS($U$167=Shipping!$R130,Shipping!$R$95,$U$167=Shipping!$S$92,Shipping!$S133,$U$167=Shipping!$T$92,Shipping!$T133)+IF(BA44&lt;DATE(2020,1,1),BA44,-BA44))</f>
        <v>-</v>
      </c>
      <c r="BB208" s="52" t="str" cm="1">
        <f t="array" ref="BB208">IF(OR(BB44="",BB44="NO Q",BB44="-"),"-",INDEX(Shipping!$U$3:$V$88,_xlfn.XMATCH(BB$2,IF(Shipping!$D$3:$D$88="GC",Shipping!$A$3:$A$88),0),_xlfn.XMATCH($V$167,Shipping!$U$2:$V$2))/_xlfn.IFS($U$167=Shipping!$R130,Shipping!$R$95,$U$167=Shipping!$S$92,Shipping!$S133,$U$167=Shipping!$T$92,Shipping!$T133)+IF(BB44&lt;DATE(2020,1,1),BB44,-BB44))</f>
        <v>-</v>
      </c>
      <c r="BC208" s="52" t="str" cm="1">
        <f t="array" ref="BC208">IF(OR(BC44="",BC44="NO Q",BC44="-"),"-",INDEX(Shipping!$U$3:$V$88,_xlfn.XMATCH(BC$2,IF(Shipping!$D$3:$D$88="GC",Shipping!$A$3:$A$88),0),_xlfn.XMATCH($V$167,Shipping!$U$2:$V$2))/_xlfn.IFS($U$167=Shipping!$R130,Shipping!$R$95,$U$167=Shipping!$S$92,Shipping!$S133,$U$167=Shipping!$T$92,Shipping!$T133)+IF(BC44&lt;DATE(2020,1,1),BC44,-BC44))</f>
        <v>-</v>
      </c>
      <c r="BD208" s="52" t="str" cm="1">
        <f t="array" ref="BD208">IF(OR(BD44="",BD44="NO Q",BD44="-"),"-",INDEX(Shipping!$U$3:$V$88,_xlfn.XMATCH(BD$2,IF(Shipping!$D$3:$D$88="GC",Shipping!$A$3:$A$88),0),_xlfn.XMATCH($V$167,Shipping!$U$2:$V$2))/_xlfn.IFS($U$167=Shipping!$R130,Shipping!$R$95,$U$167=Shipping!$S$92,Shipping!$S133,$U$167=Shipping!$T$92,Shipping!$T133)+IF(BD44&lt;DATE(2020,1,1),BD44,-BD44))</f>
        <v>-</v>
      </c>
      <c r="BE208" s="52" t="str" cm="1">
        <f t="array" ref="BE208">IF(OR(BE44="",BE44="NO Q",BE44="-"),"-",INDEX(Shipping!$U$3:$V$88,_xlfn.XMATCH(BE$2,IF(Shipping!$D$3:$D$88="GC",Shipping!$A$3:$A$88),0),_xlfn.XMATCH($V$167,Shipping!$U$2:$V$2))/_xlfn.IFS($U$167=Shipping!$R130,Shipping!$R$95,$U$167=Shipping!$S$92,Shipping!$S133,$U$167=Shipping!$T$92,Shipping!$T133)+IF(BE44&lt;DATE(2020,1,1),BE44,-BE44))</f>
        <v>-</v>
      </c>
      <c r="BF208" s="52" t="str" cm="1">
        <f t="array" ref="BF208">IF(OR(BF44="",BF44="NO Q",BF44="-"),"-",INDEX(Shipping!$U$3:$V$88,_xlfn.XMATCH(BF$2,IF(Shipping!$D$3:$D$88="GC",Shipping!$A$3:$A$88),0),_xlfn.XMATCH($V$167,Shipping!$U$2:$V$2))/_xlfn.IFS($U$167=Shipping!$R130,Shipping!$R$95,$U$167=Shipping!$S$92,Shipping!$S133,$U$167=Shipping!$T$92,Shipping!$T133)+IF(BF44&lt;DATE(2020,1,1),BF44,-BF44))</f>
        <v>-</v>
      </c>
      <c r="BG208" s="52" t="str" cm="1">
        <f t="array" ref="BG208">IF(OR(BG44="",BG44="NO Q",BG44="-"),"-",INDEX(Shipping!$U$3:$V$88,_xlfn.XMATCH(BG$2,IF(Shipping!$D$3:$D$88="GC",Shipping!$A$3:$A$88),0),_xlfn.XMATCH($V$167,Shipping!$U$2:$V$2))/_xlfn.IFS($U$167=Shipping!$R130,Shipping!$R$95,$U$167=Shipping!$S$92,Shipping!$S133,$U$167=Shipping!$T$92,Shipping!$T133)+IF(BG44&lt;DATE(2020,1,1),BG44,-BG44))</f>
        <v>-</v>
      </c>
      <c r="BH208" s="52" t="str" cm="1">
        <f t="array" ref="BH208">IF(OR(BH44="",BH44="NO Q",BH44="-"),"-",INDEX(Shipping!$U$3:$V$88,_xlfn.XMATCH(BH$2,IF(Shipping!$D$3:$D$88="GC",Shipping!$A$3:$A$88),0),_xlfn.XMATCH($V$167,Shipping!$U$2:$V$2))/_xlfn.IFS($U$167=Shipping!$R130,Shipping!$R$95,$U$167=Shipping!$S$92,Shipping!$S133,$U$167=Shipping!$T$92,Shipping!$T133)+IF(BH44&lt;DATE(2020,1,1),BH44,-BH44))</f>
        <v>-</v>
      </c>
      <c r="BI208" s="52" t="str" cm="1">
        <f t="array" ref="BI208">IF(OR(BI44="",BI44="NO Q",BI44="-"),"-",INDEX(Shipping!$U$3:$V$88,_xlfn.XMATCH(BI$2,IF(Shipping!$D$3:$D$88="GC",Shipping!$A$3:$A$88),0),_xlfn.XMATCH($V$167,Shipping!$U$2:$V$2))/_xlfn.IFS($U$167=Shipping!$R130,Shipping!$R$95,$U$167=Shipping!$S$92,Shipping!$S133,$U$167=Shipping!$T$92,Shipping!$T133)+IF(BI44&lt;DATE(2020,1,1),BI44,-BI44))</f>
        <v>-</v>
      </c>
      <c r="BJ208" s="52" t="str" cm="1">
        <f t="array" ref="BJ208">IF(OR(BJ44="",BJ44="NO Q",BJ44="-"),"-",INDEX(Shipping!$U$3:$V$88,_xlfn.XMATCH(BJ$2,IF(Shipping!$D$3:$D$88="GC",Shipping!$A$3:$A$88),0),_xlfn.XMATCH($V$167,Shipping!$U$2:$V$2))/_xlfn.IFS($U$167=Shipping!$R130,Shipping!$R$95,$U$167=Shipping!$S$92,Shipping!$S133,$U$167=Shipping!$T$92,Shipping!$T133)+IF(BJ44&lt;DATE(2020,1,1),BJ44,-BJ44))</f>
        <v>-</v>
      </c>
      <c r="BK208" s="52" cm="1">
        <f t="array" ref="BK208">IF(OR(BK44="",BK44="NO Q",BK44="-"),"-",INDEX(Shipping!$U$3:$V$88,_xlfn.XMATCH(BK$2,IF(Shipping!$D$3:$D$88="GC",Shipping!$A$3:$A$88),0),_xlfn.XMATCH($V$167,Shipping!$U$2:$V$2))/_xlfn.IFS($U$167=Shipping!$R130,Shipping!$R$95,$U$167=Shipping!$S$92,Shipping!$S133,$U$167=Shipping!$T$92,Shipping!$T133)+IF(BK44&lt;DATE(2020,1,1),BK44,-BK44))</f>
        <v>-44035.98201341556</v>
      </c>
      <c r="BL208" s="52" t="str" cm="1">
        <f t="array" ref="BL208">IF(OR(BL44="",BL44="NO Q",BL44="-"),"-",INDEX(Shipping!$U$3:$V$88,_xlfn.XMATCH(BL$2,IF(Shipping!$D$3:$D$88="GC",Shipping!$A$3:$A$88),0),_xlfn.XMATCH($V$167,Shipping!$U$2:$V$2))/_xlfn.IFS($U$167=Shipping!$R130,Shipping!$R$95,$U$167=Shipping!$S$92,Shipping!$S133,$U$167=Shipping!$T$92,Shipping!$T133)+IF(BL44&lt;DATE(2020,1,1),BL44,-BL44))</f>
        <v>-</v>
      </c>
      <c r="BM208" s="52" t="str" cm="1">
        <f t="array" ref="BM208">IF(OR(BM44="",BM44="NO Q",BM44="-"),"-",INDEX(Shipping!$U$3:$V$88,_xlfn.XMATCH(BM$2,IF(Shipping!$D$3:$D$88="GC",Shipping!$A$3:$A$88),0),_xlfn.XMATCH($V$167,Shipping!$U$2:$V$2))/_xlfn.IFS($U$167=Shipping!$R130,Shipping!$R$95,$U$167=Shipping!$S$92,Shipping!$S133,$U$167=Shipping!$T$92,Shipping!$T133)+IF(BM44&lt;DATE(2020,1,1),BM44,-BM44))</f>
        <v>-</v>
      </c>
      <c r="BN208" s="52" t="str" cm="1">
        <f t="array" ref="BN208">IF(OR(BN44="",BN44="NO Q",BN44="-"),"-",INDEX(Shipping!$U$3:$V$88,_xlfn.XMATCH(BN$2,IF(Shipping!$D$3:$D$88="GC",Shipping!$A$3:$A$88),0),_xlfn.XMATCH($V$167,Shipping!$U$2:$V$2))/_xlfn.IFS($U$167=Shipping!$R130,Shipping!$R$95,$U$167=Shipping!$S$92,Shipping!$S133,$U$167=Shipping!$T$92,Shipping!$T133)+IF(BN44&lt;DATE(2020,1,1),BN44,-BN44))</f>
        <v>-</v>
      </c>
      <c r="BO208" s="52" cm="1">
        <f t="array" ref="BO208">IF(OR(BO44="",BO44="NO Q",BO44="-"),"-",INDEX(Shipping!$U$3:$V$88,_xlfn.XMATCH(BO$2,IF(Shipping!$D$3:$D$88="GC",Shipping!$A$3:$A$88),0),_xlfn.XMATCH($V$167,Shipping!$U$2:$V$2))/_xlfn.IFS($U$167=Shipping!$R130,Shipping!$R$95,$U$167=Shipping!$S$92,Shipping!$S133,$U$167=Shipping!$T$92,Shipping!$T133)+IF(BO44&lt;DATE(2020,1,1),BO44,-BO44))</f>
        <v>0.98890732000000015</v>
      </c>
      <c r="BP208" s="52" t="str" cm="1">
        <f t="array" ref="BP208">IF(OR(BP44="",BP44="NO Q",BP44="-"),"-",INDEX(Shipping!$U$3:$V$88,_xlfn.XMATCH(BP$2,IF(Shipping!$D$3:$D$88="GC",Shipping!$A$3:$A$88),0),_xlfn.XMATCH($V$167,Shipping!$U$2:$V$2))/_xlfn.IFS($U$167=Shipping!$R130,Shipping!$R$95,$U$167=Shipping!$S$92,Shipping!$S133,$U$167=Shipping!$T$92,Shipping!$T133)+IF(BP44&lt;DATE(2020,1,1),BP44,-BP44))</f>
        <v>-</v>
      </c>
      <c r="BQ208" s="52" t="str" cm="1">
        <f t="array" ref="BQ208">IF(OR(BQ44="",BQ44="NO Q",BQ44="-"),"-",INDEX(Shipping!$U$3:$V$88,_xlfn.XMATCH(BQ$2,IF(Shipping!$D$3:$D$88="GC",Shipping!$A$3:$A$88),0),_xlfn.XMATCH($V$167,Shipping!$U$2:$V$2))/_xlfn.IFS($U$167=Shipping!$R130,Shipping!$R$95,$U$167=Shipping!$S$92,Shipping!$S133,$U$167=Shipping!$T$92,Shipping!$T133)+IF(BQ44&lt;DATE(2020,1,1),BQ44,-BQ44))</f>
        <v>-</v>
      </c>
      <c r="BR208" s="52" t="str" cm="1">
        <f t="array" ref="BR208">IF(OR(BR44="",BR44="NO Q",BR44="-"),"-",INDEX(Shipping!$U$3:$V$88,_xlfn.XMATCH(BR$2,IF(Shipping!$D$3:$D$88="GC",Shipping!$A$3:$A$88),0),_xlfn.XMATCH($V$167,Shipping!$U$2:$V$2))/_xlfn.IFS($U$167=Shipping!$R130,Shipping!$R$95,$U$167=Shipping!$S$92,Shipping!$S133,$U$167=Shipping!$T$92,Shipping!$T133)+IF(BR44&lt;DATE(2020,1,1),BR44,-BR44))</f>
        <v>-</v>
      </c>
      <c r="BS208" s="52" t="str" cm="1">
        <f t="array" ref="BS208">IF(OR(BS44="",BS44="NO Q",BS44="-"),"-",INDEX(Shipping!$U$3:$V$88,_xlfn.XMATCH(BS$2,IF(Shipping!$D$3:$D$88="GC",Shipping!$A$3:$A$88),0),_xlfn.XMATCH($V$167,Shipping!$U$2:$V$2))/_xlfn.IFS($U$167=Shipping!$R130,Shipping!$R$95,$U$167=Shipping!$S$92,Shipping!$S133,$U$167=Shipping!$T$92,Shipping!$T133)+IF(BS44&lt;DATE(2020,1,1),BS44,-BS44))</f>
        <v>-</v>
      </c>
      <c r="BT208" s="52" t="str" cm="1">
        <f t="array" ref="BT208">IF(OR(BT44="",BT44="NO Q",BT44="-"),"-",INDEX(Shipping!$U$3:$V$88,_xlfn.XMATCH(BT$2,IF(Shipping!$D$3:$D$88="GC",Shipping!$A$3:$A$88),0),_xlfn.XMATCH($V$167,Shipping!$U$2:$V$2))/_xlfn.IFS($U$167=Shipping!$R130,Shipping!$R$95,$U$167=Shipping!$S$92,Shipping!$S133,$U$167=Shipping!$T$92,Shipping!$T133)+IF(BT44&lt;DATE(2020,1,1),BT44,-BT44))</f>
        <v>-</v>
      </c>
      <c r="BU208" s="52" t="str" cm="1">
        <f t="array" ref="BU208">IF(OR(BU44="",BU44="NO Q",BU44="-"),"-",INDEX(Shipping!$U$3:$V$88,_xlfn.XMATCH(BU$2,IF(Shipping!$D$3:$D$88="GC",Shipping!$A$3:$A$88),0),_xlfn.XMATCH($V$167,Shipping!$U$2:$V$2))/_xlfn.IFS($U$167=Shipping!$R130,Shipping!$R$95,$U$167=Shipping!$S$92,Shipping!$S133,$U$167=Shipping!$T$92,Shipping!$T133)+IF(BU44&lt;DATE(2020,1,1),BU44,-BU44))</f>
        <v>-</v>
      </c>
      <c r="BV208" s="52" t="str" cm="1">
        <f t="array" ref="BV208">IF(OR(BV44="",BV44="NO Q",BV44="-"),"-",INDEX(Shipping!$U$3:$V$88,_xlfn.XMATCH(BV$2,IF(Shipping!$D$3:$D$88="GC",Shipping!$A$3:$A$88),0),_xlfn.XMATCH($V$167,Shipping!$U$2:$V$2))/_xlfn.IFS($U$167=Shipping!$R130,Shipping!$R$95,$U$167=Shipping!$S$92,Shipping!$S133,$U$167=Shipping!$T$92,Shipping!$T133)+IF(BV44&lt;DATE(2020,1,1),BV44,-BV44))</f>
        <v>-</v>
      </c>
      <c r="BW208" s="52" t="str" cm="1">
        <f t="array" ref="BW208">IF(OR(BW44="",BW44="NO Q",BW44="-"),"-",INDEX(Shipping!$U$3:$V$88,_xlfn.XMATCH(BW$2,IF(Shipping!$D$3:$D$88="GC",Shipping!$A$3:$A$88),0),_xlfn.XMATCH($V$167,Shipping!$U$2:$V$2))/_xlfn.IFS($U$167=Shipping!$R130,Shipping!$R$95,$U$167=Shipping!$S$92,Shipping!$S133,$U$167=Shipping!$T$92,Shipping!$T133)+IF(BW44&lt;DATE(2020,1,1),BW44,-BW44))</f>
        <v>-</v>
      </c>
      <c r="BX208" s="52" t="str" cm="1">
        <f t="array" ref="BX208">IF(OR(BX44="",BX44="NO Q",BX44="-"),"-",INDEX(Shipping!$U$3:$V$88,_xlfn.XMATCH(BX$2,IF(Shipping!$D$3:$D$88="GC",Shipping!$A$3:$A$88),0),_xlfn.XMATCH($V$167,Shipping!$U$2:$V$2))/_xlfn.IFS($U$167=Shipping!$R130,Shipping!$R$95,$U$167=Shipping!$S$92,Shipping!$S133,$U$167=Shipping!$T$92,Shipping!$T133)+IF(BX44&lt;DATE(2020,1,1),BX44,-BX44))</f>
        <v>-</v>
      </c>
      <c r="BY208" s="52" t="str" cm="1">
        <f t="array" ref="BY208">IF(OR(BY44="",BY44="NO Q",BY44="-"),"-",INDEX(Shipping!$U$3:$V$88,_xlfn.XMATCH(BY$2,IF(Shipping!$D$3:$D$88="GC",Shipping!$A$3:$A$88),0),_xlfn.XMATCH($V$167,Shipping!$U$2:$V$2))/_xlfn.IFS($U$167=Shipping!$R130,Shipping!$R$95,$U$167=Shipping!$S$92,Shipping!$S133,$U$167=Shipping!$T$92,Shipping!$T133)+IF(BY44&lt;DATE(2020,1,1),BY44,-BY44))</f>
        <v>-</v>
      </c>
      <c r="BZ208" s="52" t="str" cm="1">
        <f t="array" ref="BZ208">IF(OR(BZ44="",BZ44="NO Q",BZ44="-"),"-",INDEX(Shipping!$U$3:$V$88,_xlfn.XMATCH(BZ$2,IF(Shipping!$D$3:$D$88="GC",Shipping!$A$3:$A$88),0),_xlfn.XMATCH($V$167,Shipping!$U$2:$V$2))/_xlfn.IFS($U$167=Shipping!$R130,Shipping!$R$95,$U$167=Shipping!$S$92,Shipping!$S133,$U$167=Shipping!$T$92,Shipping!$T133)+IF(BZ44&lt;DATE(2020,1,1),BZ44,-BZ44))</f>
        <v>-</v>
      </c>
      <c r="CA208" s="52" t="str" cm="1">
        <f t="array" ref="CA208">IF(OR(CA44="",CA44="NO Q",CA44="-"),"-",INDEX(Shipping!$U$3:$V$88,_xlfn.XMATCH(CA$2,IF(Shipping!$D$3:$D$88="GC",Shipping!$A$3:$A$88),0),_xlfn.XMATCH($V$167,Shipping!$U$2:$V$2))/_xlfn.IFS($U$167=Shipping!$R130,Shipping!$R$95,$U$167=Shipping!$S$92,Shipping!$S133,$U$167=Shipping!$T$92,Shipping!$T133)+IF(CA44&lt;DATE(2020,1,1),CA44,-CA44))</f>
        <v>-</v>
      </c>
      <c r="CB208" s="52" t="str" cm="1">
        <f t="array" ref="CB208">IF(OR(CB44="",CB44="NO Q",CB44="-"),"-",INDEX(Shipping!$U$3:$V$88,_xlfn.XMATCH(CB$2,IF(Shipping!$D$3:$D$88="GC",Shipping!$A$3:$A$88),0),_xlfn.XMATCH($V$167,Shipping!$U$2:$V$2))/_xlfn.IFS($U$167=Shipping!$R130,Shipping!$R$95,$U$167=Shipping!$S$92,Shipping!$S133,$U$167=Shipping!$T$92,Shipping!$T133)+IF(CB44&lt;DATE(2020,1,1),CB44,-CB44))</f>
        <v>-</v>
      </c>
      <c r="CC208" s="52" t="str" cm="1">
        <f t="array" ref="CC208">IF(OR(CC44="",CC44="NO Q",CC44="-"),"-",INDEX(Shipping!$U$3:$V$88,_xlfn.XMATCH(CC$2,IF(Shipping!$D$3:$D$88="GC",Shipping!$A$3:$A$88),0),_xlfn.XMATCH($V$167,Shipping!$U$2:$V$2))/_xlfn.IFS($U$167=Shipping!$R130,Shipping!$R$95,$U$167=Shipping!$S$92,Shipping!$S133,$U$167=Shipping!$T$92,Shipping!$T133)+IF(CC44&lt;DATE(2020,1,1),CC44,-CC44))</f>
        <v>-</v>
      </c>
      <c r="CD208" s="52" t="str" cm="1">
        <f t="array" ref="CD208">IF(OR(CD44="",CD44="NO Q",CD44="-"),"-",INDEX(Shipping!$U$3:$V$88,_xlfn.XMATCH(CD$2,IF(Shipping!$D$3:$D$88="GC",Shipping!$A$3:$A$88),0),_xlfn.XMATCH($V$167,Shipping!$U$2:$V$2))/_xlfn.IFS($U$167=Shipping!$R130,Shipping!$R$95,$U$167=Shipping!$S$92,Shipping!$S133,$U$167=Shipping!$T$92,Shipping!$T133)+IF(CD44&lt;DATE(2020,1,1),CD44,-CD44))</f>
        <v>-</v>
      </c>
      <c r="CE208" s="52" t="str" cm="1">
        <f t="array" ref="CE208">IF(OR(CE44="",CE44="NO Q",CE44="-"),"-",INDEX(Shipping!$U$3:$V$88,_xlfn.XMATCH(CE$2,IF(Shipping!$D$3:$D$88="GC",Shipping!$A$3:$A$88),0),_xlfn.XMATCH($V$167,Shipping!$U$2:$V$2))/_xlfn.IFS($U$167=Shipping!$R130,Shipping!$R$95,$U$167=Shipping!$S$92,Shipping!$S133,$U$167=Shipping!$T$92,Shipping!$T133)+IF(CE44&lt;DATE(2020,1,1),CE44,-CE44))</f>
        <v>-</v>
      </c>
      <c r="CF208" s="52" t="str" cm="1">
        <f t="array" ref="CF208">IF(OR(CF44="",CF44="NO Q",CF44="-"),"-",INDEX(Shipping!$U$3:$V$88,_xlfn.XMATCH(CF$2,IF(Shipping!$D$3:$D$88="GC",Shipping!$A$3:$A$88),0),_xlfn.XMATCH($V$167,Shipping!$U$2:$V$2))/_xlfn.IFS($U$167=Shipping!$R130,Shipping!$R$95,$U$167=Shipping!$S$92,Shipping!$S133,$U$167=Shipping!$T$92,Shipping!$T133)+IF(CF44&lt;DATE(2020,1,1),CF44,-CF44))</f>
        <v>-</v>
      </c>
      <c r="CG208" s="52" t="str" cm="1">
        <f t="array" ref="CG208">IF(OR(CG44="",CG44="NO Q",CG44="-"),"-",INDEX(Shipping!$U$3:$V$88,_xlfn.XMATCH(CG$2,IF(Shipping!$D$3:$D$88="GC",Shipping!$A$3:$A$88),0),_xlfn.XMATCH($V$167,Shipping!$U$2:$V$2))/_xlfn.IFS($U$167=Shipping!$R130,Shipping!$R$95,$U$167=Shipping!$S$92,Shipping!$S133,$U$167=Shipping!$T$92,Shipping!$T133)+IF(CG44&lt;DATE(2020,1,1),CG44,-CG44))</f>
        <v>-</v>
      </c>
      <c r="CH208" s="52" t="str" cm="1">
        <f t="array" ref="CH208">IF(OR(CH44="",CH44="NO Q",CH44="-"),"-",INDEX(Shipping!$U$3:$V$88,_xlfn.XMATCH(CH$2,IF(Shipping!$D$3:$D$88="GC",Shipping!$A$3:$A$88),0),_xlfn.XMATCH($V$167,Shipping!$U$2:$V$2))/_xlfn.IFS($U$167=Shipping!$R130,Shipping!$R$95,$U$167=Shipping!$S$92,Shipping!$S133,$U$167=Shipping!$T$92,Shipping!$T133)+IF(CH44&lt;DATE(2020,1,1),CH44,-CH44))</f>
        <v>-</v>
      </c>
      <c r="CI208" s="52" t="str" cm="1">
        <f t="array" ref="CI208">IF(OR(CI44="",CI44="NO Q",CI44="-"),"-",INDEX(Shipping!$U$3:$V$88,_xlfn.XMATCH(CI$2,IF(Shipping!$D$3:$D$88="GC",Shipping!$A$3:$A$88),0),_xlfn.XMATCH($V$167,Shipping!$U$2:$V$2))/_xlfn.IFS($U$167=Shipping!$R130,Shipping!$R$95,$U$167=Shipping!$S$92,Shipping!$S133,$U$167=Shipping!$T$92,Shipping!$T133)+IF(CI44&lt;DATE(2020,1,1),CI44,-CI44))</f>
        <v>-</v>
      </c>
      <c r="CJ208" s="52" t="str" cm="1">
        <f t="array" ref="CJ208">IF(OR(CJ44="",CJ44="NO Q",CJ44="-"),"-",INDEX(Shipping!$U$3:$V$88,_xlfn.XMATCH(CJ$2,IF(Shipping!$D$3:$D$88="GC",Shipping!$A$3:$A$88),0),_xlfn.XMATCH($V$167,Shipping!$U$2:$V$2))/_xlfn.IFS($U$167=Shipping!$R130,Shipping!$R$95,$U$167=Shipping!$S$92,Shipping!$S133,$U$167=Shipping!$T$92,Shipping!$T133)+IF(CJ44&lt;DATE(2020,1,1),CJ44,-CJ44))</f>
        <v>-</v>
      </c>
      <c r="CK208" s="52" t="str" cm="1">
        <f t="array" ref="CK208">IF(OR(CK44="",CK44="NO Q",CK44="-"),"-",INDEX(Shipping!$U$3:$V$88,_xlfn.XMATCH(CK$2,IF(Shipping!$D$3:$D$88="GC",Shipping!$A$3:$A$88),0),_xlfn.XMATCH($V$167,Shipping!$U$2:$V$2))/_xlfn.IFS($U$167=Shipping!$R130,Shipping!$R$95,$U$167=Shipping!$S$92,Shipping!$S133,$U$167=Shipping!$T$92,Shipping!$T133)+IF(CK44&lt;DATE(2020,1,1),CK44,-CK44))</f>
        <v>-</v>
      </c>
      <c r="CL208" s="52" t="str" cm="1">
        <f t="array" ref="CL208">IF(OR(CL44="",CL44="NO Q",CL44="-"),"-",INDEX(Shipping!$U$3:$V$88,_xlfn.XMATCH(CL$2,IF(Shipping!$D$3:$D$88="GC",Shipping!$A$3:$A$88),0),_xlfn.XMATCH($V$167,Shipping!$U$2:$V$2))/_xlfn.IFS($U$167=Shipping!$R130,Shipping!$R$95,$U$167=Shipping!$S$92,Shipping!$S133,$U$167=Shipping!$T$92,Shipping!$T133)+IF(CL44&lt;DATE(2020,1,1),CL44,-CL44))</f>
        <v>-</v>
      </c>
      <c r="CM208" s="52" t="str" cm="1">
        <f t="array" ref="CM208">IF(OR(CM44="",CM44="NO Q",CM44="-"),"-",INDEX(Shipping!$U$3:$V$88,_xlfn.XMATCH(CM$2,IF(Shipping!$D$3:$D$88="GC",Shipping!$A$3:$A$88),0),_xlfn.XMATCH($V$167,Shipping!$U$2:$V$2))/_xlfn.IFS($U$167=Shipping!$R130,Shipping!$R$95,$U$167=Shipping!$S$92,Shipping!$S133,$U$167=Shipping!$T$92,Shipping!$T133)+IF(CM44&lt;DATE(2020,1,1),CM44,-CM44))</f>
        <v>-</v>
      </c>
    </row>
    <row r="209" spans="2:91">
      <c r="B209" s="47" t="s">
        <v>315</v>
      </c>
      <c r="C209" s="1" t="str" cm="1">
        <f t="array" ref="C209">INDEX(W$2:CM$2,1,_xlfn.XMATCH(D209,$W209:$CM209))</f>
        <v>PSI MOLDED PLASTICS</v>
      </c>
      <c r="D209" s="81">
        <f t="shared" si="139"/>
        <v>1.0643680000000002</v>
      </c>
      <c r="W209" s="52" t="str" cm="1">
        <f t="array" ref="W209">IF(OR(W45="",W45="NO Q",W45="-"),"-",INDEX(Shipping!$U$3:$V$88,_xlfn.XMATCH(W$2,IF(Shipping!$D$3:$D$88="GC",Shipping!$A$3:$A$88),0),_xlfn.XMATCH($V$167,Shipping!$U$2:$V$2))/_xlfn.IFS($U$167=Shipping!$R131,Shipping!$R$95,$U$167=Shipping!$S$92,Shipping!$S134,$U$167=Shipping!$T$92,Shipping!$T134)+IF(W45&lt;DATE(2020,1,1),W45,-W45))</f>
        <v>-</v>
      </c>
      <c r="X209" s="52" t="str" cm="1">
        <f t="array" ref="X209">IF(OR(X45="",X45="NO Q",X45="-"),"-",INDEX(Shipping!$U$3:$V$88,_xlfn.XMATCH(X$2,IF(Shipping!$D$3:$D$88="GC",Shipping!$A$3:$A$88),0),_xlfn.XMATCH($V$167,Shipping!$U$2:$V$2))/_xlfn.IFS($U$167=Shipping!$R131,Shipping!$R$95,$U$167=Shipping!$S$92,Shipping!$S134,$U$167=Shipping!$T$92,Shipping!$T134)+IF(X45&lt;DATE(2020,1,1),X45,-X45))</f>
        <v>-</v>
      </c>
      <c r="Y209" s="52" t="str" cm="1">
        <f t="array" ref="Y209">IF(OR(Y45="",Y45="NO Q",Y45="-"),"-",INDEX(Shipping!$U$3:$V$88,_xlfn.XMATCH(Y$2,IF(Shipping!$D$3:$D$88="GC",Shipping!$A$3:$A$88),0),_xlfn.XMATCH($V$167,Shipping!$U$2:$V$2))/_xlfn.IFS($U$167=Shipping!$R131,Shipping!$R$95,$U$167=Shipping!$S$92,Shipping!$S134,$U$167=Shipping!$T$92,Shipping!$T134)+IF(Y45&lt;DATE(2020,1,1),Y45,-Y45))</f>
        <v>-</v>
      </c>
      <c r="Z209" s="52" t="str" cm="1">
        <f t="array" ref="Z209">IF(OR(Z45="",Z45="NO Q",Z45="-"),"-",INDEX(Shipping!$U$3:$V$88,_xlfn.XMATCH(Z$2,IF(Shipping!$D$3:$D$88="GC",Shipping!$A$3:$A$88),0),_xlfn.XMATCH($V$167,Shipping!$U$2:$V$2))/_xlfn.IFS($U$167=Shipping!$R131,Shipping!$R$95,$U$167=Shipping!$S$92,Shipping!$S134,$U$167=Shipping!$T$92,Shipping!$T134)+IF(Z45&lt;DATE(2020,1,1),Z45,-Z45))</f>
        <v>-</v>
      </c>
      <c r="AA209" s="52" t="str" cm="1">
        <f t="array" ref="AA209">IF(OR(AA45="",AA45="NO Q",AA45="-"),"-",INDEX(Shipping!$U$3:$V$88,_xlfn.XMATCH(AA$2,IF(Shipping!$D$3:$D$88="GC",Shipping!$A$3:$A$88),0),_xlfn.XMATCH($V$167,Shipping!$U$2:$V$2))/_xlfn.IFS($U$167=Shipping!$R131,Shipping!$R$95,$U$167=Shipping!$S$92,Shipping!$S134,$U$167=Shipping!$T$92,Shipping!$T134)+IF(AA45&lt;DATE(2020,1,1),AA45,-AA45))</f>
        <v>-</v>
      </c>
      <c r="AB209" s="52" t="str" cm="1">
        <f t="array" ref="AB209">IF(OR(AB45="",AB45="NO Q",AB45="-"),"-",INDEX(Shipping!$U$3:$V$88,_xlfn.XMATCH(AB$2,IF(Shipping!$D$3:$D$88="GC",Shipping!$A$3:$A$88),0),_xlfn.XMATCH($V$167,Shipping!$U$2:$V$2))/_xlfn.IFS($U$167=Shipping!$R131,Shipping!$R$95,$U$167=Shipping!$S$92,Shipping!$S134,$U$167=Shipping!$T$92,Shipping!$T134)+IF(AB45&lt;DATE(2020,1,1),AB45,-AB45))</f>
        <v>-</v>
      </c>
      <c r="AC209" s="52" t="str" cm="1">
        <f t="array" ref="AC209">IF(OR(AC45="",AC45="NO Q",AC45="-"),"-",INDEX(Shipping!$U$3:$V$88,_xlfn.XMATCH(AC$2,IF(Shipping!$D$3:$D$88="GC",Shipping!$A$3:$A$88),0),_xlfn.XMATCH($V$167,Shipping!$U$2:$V$2))/_xlfn.IFS($U$167=Shipping!$R131,Shipping!$R$95,$U$167=Shipping!$S$92,Shipping!$S134,$U$167=Shipping!$T$92,Shipping!$T134)+IF(AC45&lt;DATE(2020,1,1),AC45,-AC45))</f>
        <v>-</v>
      </c>
      <c r="AD209" s="52" t="str" cm="1">
        <f t="array" ref="AD209">IF(OR(AD45="",AD45="NO Q",AD45="-"),"-",INDEX(Shipping!$U$3:$V$88,_xlfn.XMATCH(AD$2,IF(Shipping!$D$3:$D$88="GC",Shipping!$A$3:$A$88),0),_xlfn.XMATCH($V$167,Shipping!$U$2:$V$2))/_xlfn.IFS($U$167=Shipping!$R131,Shipping!$R$95,$U$167=Shipping!$S$92,Shipping!$S134,$U$167=Shipping!$T$92,Shipping!$T134)+IF(AD45&lt;DATE(2020,1,1),AD45,-AD45))</f>
        <v>-</v>
      </c>
      <c r="AE209" s="52" t="str" cm="1">
        <f t="array" ref="AE209">IF(OR(AE45="",AE45="NO Q",AE45="-"),"-",INDEX(Shipping!$U$3:$V$88,_xlfn.XMATCH(AE$2,IF(Shipping!$D$3:$D$88="GC",Shipping!$A$3:$A$88),0),_xlfn.XMATCH($V$167,Shipping!$U$2:$V$2))/_xlfn.IFS($U$167=Shipping!$R131,Shipping!$R$95,$U$167=Shipping!$S$92,Shipping!$S134,$U$167=Shipping!$T$92,Shipping!$T134)+IF(AE45&lt;DATE(2020,1,1),AE45,-AE45))</f>
        <v>-</v>
      </c>
      <c r="AF209" s="52" t="str" cm="1">
        <f t="array" ref="AF209">IF(OR(AF45="",AF45="NO Q",AF45="-"),"-",INDEX(Shipping!$U$3:$V$88,_xlfn.XMATCH(AF$2,IF(Shipping!$D$3:$D$88="GC",Shipping!$A$3:$A$88),0),_xlfn.XMATCH($V$167,Shipping!$U$2:$V$2))/_xlfn.IFS($U$167=Shipping!$R131,Shipping!$R$95,$U$167=Shipping!$S$92,Shipping!$S134,$U$167=Shipping!$T$92,Shipping!$T134)+IF(AF45&lt;DATE(2020,1,1),AF45,-AF45))</f>
        <v>-</v>
      </c>
      <c r="AG209" s="52" t="str" cm="1">
        <f t="array" ref="AG209">IF(OR(AG45="",AG45="NO Q",AG45="-"),"-",INDEX(Shipping!$U$3:$V$88,_xlfn.XMATCH(AG$2,IF(Shipping!$D$3:$D$88="GC",Shipping!$A$3:$A$88),0),_xlfn.XMATCH($V$167,Shipping!$U$2:$V$2))/_xlfn.IFS($U$167=Shipping!$R131,Shipping!$R$95,$U$167=Shipping!$S$92,Shipping!$S134,$U$167=Shipping!$T$92,Shipping!$T134)+IF(AG45&lt;DATE(2020,1,1),AG45,-AG45))</f>
        <v>-</v>
      </c>
      <c r="AH209" s="52" t="str" cm="1">
        <f t="array" ref="AH209">IF(OR(AH45="",AH45="NO Q",AH45="-"),"-",INDEX(Shipping!$U$3:$V$88,_xlfn.XMATCH(AH$2,IF(Shipping!$D$3:$D$88="GC",Shipping!$A$3:$A$88),0),_xlfn.XMATCH($V$167,Shipping!$U$2:$V$2))/_xlfn.IFS($U$167=Shipping!$R131,Shipping!$R$95,$U$167=Shipping!$S$92,Shipping!$S134,$U$167=Shipping!$T$92,Shipping!$T134)+IF(AH45&lt;DATE(2020,1,1),AH45,-AH45))</f>
        <v>-</v>
      </c>
      <c r="AI209" s="52" t="str" cm="1">
        <f t="array" ref="AI209">IF(OR(AI45="",AI45="NO Q",AI45="-"),"-",INDEX(Shipping!$U$3:$V$88,_xlfn.XMATCH(AI$2,IF(Shipping!$D$3:$D$88="GC",Shipping!$A$3:$A$88),0),_xlfn.XMATCH($V$167,Shipping!$U$2:$V$2))/_xlfn.IFS($U$167=Shipping!$R131,Shipping!$R$95,$U$167=Shipping!$S$92,Shipping!$S134,$U$167=Shipping!$T$92,Shipping!$T134)+IF(AI45&lt;DATE(2020,1,1),AI45,-AI45))</f>
        <v>-</v>
      </c>
      <c r="AJ209" s="52" t="str" cm="1">
        <f t="array" ref="AJ209">IF(OR(AJ45="",AJ45="NO Q",AJ45="-"),"-",INDEX(Shipping!$U$3:$V$88,_xlfn.XMATCH(AJ$2,IF(Shipping!$D$3:$D$88="GC",Shipping!$A$3:$A$88),0),_xlfn.XMATCH($V$167,Shipping!$U$2:$V$2))/_xlfn.IFS($U$167=Shipping!$R131,Shipping!$R$95,$U$167=Shipping!$S$92,Shipping!$S134,$U$167=Shipping!$T$92,Shipping!$T134)+IF(AJ45&lt;DATE(2020,1,1),AJ45,-AJ45))</f>
        <v>-</v>
      </c>
      <c r="AK209" s="52" t="str" cm="1">
        <f t="array" ref="AK209">IF(OR(AK45="",AK45="NO Q",AK45="-"),"-",INDEX(Shipping!$U$3:$V$88,_xlfn.XMATCH(AK$2,IF(Shipping!$D$3:$D$88="GC",Shipping!$A$3:$A$88),0),_xlfn.XMATCH($V$167,Shipping!$U$2:$V$2))/_xlfn.IFS($U$167=Shipping!$R131,Shipping!$R$95,$U$167=Shipping!$S$92,Shipping!$S134,$U$167=Shipping!$T$92,Shipping!$T134)+IF(AK45&lt;DATE(2020,1,1),AK45,-AK45))</f>
        <v>-</v>
      </c>
      <c r="AL209" s="52" t="str" cm="1">
        <f t="array" ref="AL209">IF(OR(AL45="",AL45="NO Q",AL45="-"),"-",INDEX(Shipping!$U$3:$V$88,_xlfn.XMATCH(AL$2,IF(Shipping!$D$3:$D$88="GC",Shipping!$A$3:$A$88),0),_xlfn.XMATCH($V$167,Shipping!$U$2:$V$2))/_xlfn.IFS($U$167=Shipping!$R131,Shipping!$R$95,$U$167=Shipping!$S$92,Shipping!$S134,$U$167=Shipping!$T$92,Shipping!$T134)+IF(AL45&lt;DATE(2020,1,1),AL45,-AL45))</f>
        <v>-</v>
      </c>
      <c r="AM209" s="52" t="str" cm="1">
        <f t="array" ref="AM209">IF(OR(AM45="",AM45="NO Q",AM45="-"),"-",INDEX(Shipping!$U$3:$V$88,_xlfn.XMATCH(AM$2,IF(Shipping!$D$3:$D$88="GC",Shipping!$A$3:$A$88),0),_xlfn.XMATCH($V$167,Shipping!$U$2:$V$2))/_xlfn.IFS($U$167=Shipping!$R131,Shipping!$R$95,$U$167=Shipping!$S$92,Shipping!$S134,$U$167=Shipping!$T$92,Shipping!$T134)+IF(AM45&lt;DATE(2020,1,1),AM45,-AM45))</f>
        <v>-</v>
      </c>
      <c r="AN209" s="52" t="str" cm="1">
        <f t="array" ref="AN209">IF(OR(AN45="",AN45="NO Q",AN45="-"),"-",INDEX(Shipping!$U$3:$V$88,_xlfn.XMATCH(AN$2,IF(Shipping!$D$3:$D$88="GC",Shipping!$A$3:$A$88),0),_xlfn.XMATCH($V$167,Shipping!$U$2:$V$2))/_xlfn.IFS($U$167=Shipping!$R131,Shipping!$R$95,$U$167=Shipping!$S$92,Shipping!$S134,$U$167=Shipping!$T$92,Shipping!$T134)+IF(AN45&lt;DATE(2020,1,1),AN45,-AN45))</f>
        <v>-</v>
      </c>
      <c r="AO209" s="52" cm="1">
        <f t="array" ref="AO209">IF(OR(AO45="",AO45="NO Q",AO45="-"),"-",INDEX(Shipping!$U$3:$V$88,_xlfn.XMATCH(AO$2,IF(Shipping!$D$3:$D$88="GC",Shipping!$A$3:$A$88),0),_xlfn.XMATCH($V$167,Shipping!$U$2:$V$2))/_xlfn.IFS($U$167=Shipping!$R131,Shipping!$R$95,$U$167=Shipping!$S$92,Shipping!$S134,$U$167=Shipping!$T$92,Shipping!$T134)+IF(AO45&lt;DATE(2020,1,1),AO45,-AO45))</f>
        <v>-44045.97024775506</v>
      </c>
      <c r="AP209" s="52" cm="1">
        <f t="array" ref="AP209">IF(OR(AP45="",AP45="NO Q",AP45="-"),"-",INDEX(Shipping!$U$3:$V$88,_xlfn.XMATCH(AP$2,IF(Shipping!$D$3:$D$88="GC",Shipping!$A$3:$A$88),0),_xlfn.XMATCH($V$167,Shipping!$U$2:$V$2))/_xlfn.IFS($U$167=Shipping!$R131,Shipping!$R$95,$U$167=Shipping!$S$92,Shipping!$S134,$U$167=Shipping!$T$92,Shipping!$T134)+IF(AP45&lt;DATE(2020,1,1),AP45,-AP45))</f>
        <v>-44032.988504814457</v>
      </c>
      <c r="AQ209" s="52" t="str" cm="1">
        <f t="array" ref="AQ209">IF(OR(AQ45="",AQ45="NO Q",AQ45="-"),"-",INDEX(Shipping!$U$3:$V$88,_xlfn.XMATCH(AQ$2,IF(Shipping!$D$3:$D$88="GC",Shipping!$A$3:$A$88),0),_xlfn.XMATCH($V$167,Shipping!$U$2:$V$2))/_xlfn.IFS($U$167=Shipping!$R131,Shipping!$R$95,$U$167=Shipping!$S$92,Shipping!$S134,$U$167=Shipping!$T$92,Shipping!$T134)+IF(AQ45&lt;DATE(2020,1,1),AQ45,-AQ45))</f>
        <v>-</v>
      </c>
      <c r="AR209" s="52" t="str" cm="1">
        <f t="array" ref="AR209">IF(OR(AR45="",AR45="NO Q",AR45="-"),"-",INDEX(Shipping!$U$3:$V$88,_xlfn.XMATCH(AR$2,IF(Shipping!$D$3:$D$88="GC",Shipping!$A$3:$A$88),0),_xlfn.XMATCH($V$167,Shipping!$U$2:$V$2))/_xlfn.IFS($U$167=Shipping!$R131,Shipping!$R$95,$U$167=Shipping!$S$92,Shipping!$S134,$U$167=Shipping!$T$92,Shipping!$T134)+IF(AR45&lt;DATE(2020,1,1),AR45,-AR45))</f>
        <v>-</v>
      </c>
      <c r="AS209" s="52" t="str" cm="1">
        <f t="array" ref="AS209">IF(OR(AS45="",AS45="NO Q",AS45="-"),"-",INDEX(Shipping!$U$3:$V$88,_xlfn.XMATCH(AS$2,IF(Shipping!$D$3:$D$88="GC",Shipping!$A$3:$A$88),0),_xlfn.XMATCH($V$167,Shipping!$U$2:$V$2))/_xlfn.IFS($U$167=Shipping!$R131,Shipping!$R$95,$U$167=Shipping!$S$92,Shipping!$S134,$U$167=Shipping!$T$92,Shipping!$T134)+IF(AS45&lt;DATE(2020,1,1),AS45,-AS45))</f>
        <v>-</v>
      </c>
      <c r="AT209" s="52" t="str" cm="1">
        <f t="array" ref="AT209">IF(OR(AT45="",AT45="NO Q",AT45="-"),"-",INDEX(Shipping!$U$3:$V$88,_xlfn.XMATCH(AT$2,IF(Shipping!$D$3:$D$88="GC",Shipping!$A$3:$A$88),0),_xlfn.XMATCH($V$167,Shipping!$U$2:$V$2))/_xlfn.IFS($U$167=Shipping!$R131,Shipping!$R$95,$U$167=Shipping!$S$92,Shipping!$S134,$U$167=Shipping!$T$92,Shipping!$T134)+IF(AT45&lt;DATE(2020,1,1),AT45,-AT45))</f>
        <v>-</v>
      </c>
      <c r="AU209" s="52" t="str" cm="1">
        <f t="array" ref="AU209">IF(OR(AU45="",AU45="NO Q",AU45="-"),"-",INDEX(Shipping!$U$3:$V$88,_xlfn.XMATCH(AU$2,IF(Shipping!$D$3:$D$88="GC",Shipping!$A$3:$A$88),0),_xlfn.XMATCH($V$167,Shipping!$U$2:$V$2))/_xlfn.IFS($U$167=Shipping!$R131,Shipping!$R$95,$U$167=Shipping!$S$92,Shipping!$S134,$U$167=Shipping!$T$92,Shipping!$T134)+IF(AU45&lt;DATE(2020,1,1),AU45,-AU45))</f>
        <v>-</v>
      </c>
      <c r="AV209" s="52" t="str" cm="1">
        <f t="array" ref="AV209">IF(OR(AV45="",AV45="NO Q",AV45="-"),"-",INDEX(Shipping!$U$3:$V$88,_xlfn.XMATCH(AV$2,IF(Shipping!$D$3:$D$88="GC",Shipping!$A$3:$A$88),0),_xlfn.XMATCH($V$167,Shipping!$U$2:$V$2))/_xlfn.IFS($U$167=Shipping!$R131,Shipping!$R$95,$U$167=Shipping!$S$92,Shipping!$S134,$U$167=Shipping!$T$92,Shipping!$T134)+IF(AV45&lt;DATE(2020,1,1),AV45,-AV45))</f>
        <v>-</v>
      </c>
      <c r="AW209" s="52" t="str" cm="1">
        <f t="array" ref="AW209">IF(OR(AW45="",AW45="NO Q",AW45="-"),"-",INDEX(Shipping!$U$3:$V$88,_xlfn.XMATCH(AW$2,IF(Shipping!$D$3:$D$88="GC",Shipping!$A$3:$A$88),0),_xlfn.XMATCH($V$167,Shipping!$U$2:$V$2))/_xlfn.IFS($U$167=Shipping!$R131,Shipping!$R$95,$U$167=Shipping!$S$92,Shipping!$S134,$U$167=Shipping!$T$92,Shipping!$T134)+IF(AW45&lt;DATE(2020,1,1),AW45,-AW45))</f>
        <v>-</v>
      </c>
      <c r="AX209" s="52" t="str" cm="1">
        <f t="array" ref="AX209">IF(OR(AX45="",AX45="NO Q",AX45="-"),"-",INDEX(Shipping!$U$3:$V$88,_xlfn.XMATCH(AX$2,IF(Shipping!$D$3:$D$88="GC",Shipping!$A$3:$A$88),0),_xlfn.XMATCH($V$167,Shipping!$U$2:$V$2))/_xlfn.IFS($U$167=Shipping!$R131,Shipping!$R$95,$U$167=Shipping!$S$92,Shipping!$S134,$U$167=Shipping!$T$92,Shipping!$T134)+IF(AX45&lt;DATE(2020,1,1),AX45,-AX45))</f>
        <v>-</v>
      </c>
      <c r="AY209" s="52" t="str" cm="1">
        <f t="array" ref="AY209">IF(OR(AY45="",AY45="NO Q",AY45="-"),"-",INDEX(Shipping!$U$3:$V$88,_xlfn.XMATCH(AY$2,IF(Shipping!$D$3:$D$88="GC",Shipping!$A$3:$A$88),0),_xlfn.XMATCH($V$167,Shipping!$U$2:$V$2))/_xlfn.IFS($U$167=Shipping!$R131,Shipping!$R$95,$U$167=Shipping!$S$92,Shipping!$S134,$U$167=Shipping!$T$92,Shipping!$T134)+IF(AY45&lt;DATE(2020,1,1),AY45,-AY45))</f>
        <v>-</v>
      </c>
      <c r="AZ209" s="52" t="str" cm="1">
        <f t="array" ref="AZ209">IF(OR(AZ45="",AZ45="NO Q",AZ45="-"),"-",INDEX(Shipping!$U$3:$V$88,_xlfn.XMATCH(AZ$2,IF(Shipping!$D$3:$D$88="GC",Shipping!$A$3:$A$88),0),_xlfn.XMATCH($V$167,Shipping!$U$2:$V$2))/_xlfn.IFS($U$167=Shipping!$R131,Shipping!$R$95,$U$167=Shipping!$S$92,Shipping!$S134,$U$167=Shipping!$T$92,Shipping!$T134)+IF(AZ45&lt;DATE(2020,1,1),AZ45,-AZ45))</f>
        <v>-</v>
      </c>
      <c r="BA209" s="52" t="str" cm="1">
        <f t="array" ref="BA209">IF(OR(BA45="",BA45="NO Q",BA45="-"),"-",INDEX(Shipping!$U$3:$V$88,_xlfn.XMATCH(BA$2,IF(Shipping!$D$3:$D$88="GC",Shipping!$A$3:$A$88),0),_xlfn.XMATCH($V$167,Shipping!$U$2:$V$2))/_xlfn.IFS($U$167=Shipping!$R131,Shipping!$R$95,$U$167=Shipping!$S$92,Shipping!$S134,$U$167=Shipping!$T$92,Shipping!$T134)+IF(BA45&lt;DATE(2020,1,1),BA45,-BA45))</f>
        <v>-</v>
      </c>
      <c r="BB209" s="52" t="str" cm="1">
        <f t="array" ref="BB209">IF(OR(BB45="",BB45="NO Q",BB45="-"),"-",INDEX(Shipping!$U$3:$V$88,_xlfn.XMATCH(BB$2,IF(Shipping!$D$3:$D$88="GC",Shipping!$A$3:$A$88),0),_xlfn.XMATCH($V$167,Shipping!$U$2:$V$2))/_xlfn.IFS($U$167=Shipping!$R131,Shipping!$R$95,$U$167=Shipping!$S$92,Shipping!$S134,$U$167=Shipping!$T$92,Shipping!$T134)+IF(BB45&lt;DATE(2020,1,1),BB45,-BB45))</f>
        <v>-</v>
      </c>
      <c r="BC209" s="52" t="str" cm="1">
        <f t="array" ref="BC209">IF(OR(BC45="",BC45="NO Q",BC45="-"),"-",INDEX(Shipping!$U$3:$V$88,_xlfn.XMATCH(BC$2,IF(Shipping!$D$3:$D$88="GC",Shipping!$A$3:$A$88),0),_xlfn.XMATCH($V$167,Shipping!$U$2:$V$2))/_xlfn.IFS($U$167=Shipping!$R131,Shipping!$R$95,$U$167=Shipping!$S$92,Shipping!$S134,$U$167=Shipping!$T$92,Shipping!$T134)+IF(BC45&lt;DATE(2020,1,1),BC45,-BC45))</f>
        <v>-</v>
      </c>
      <c r="BD209" s="52" t="str" cm="1">
        <f t="array" ref="BD209">IF(OR(BD45="",BD45="NO Q",BD45="-"),"-",INDEX(Shipping!$U$3:$V$88,_xlfn.XMATCH(BD$2,IF(Shipping!$D$3:$D$88="GC",Shipping!$A$3:$A$88),0),_xlfn.XMATCH($V$167,Shipping!$U$2:$V$2))/_xlfn.IFS($U$167=Shipping!$R131,Shipping!$R$95,$U$167=Shipping!$S$92,Shipping!$S134,$U$167=Shipping!$T$92,Shipping!$T134)+IF(BD45&lt;DATE(2020,1,1),BD45,-BD45))</f>
        <v>-</v>
      </c>
      <c r="BE209" s="52" t="str" cm="1">
        <f t="array" ref="BE209">IF(OR(BE45="",BE45="NO Q",BE45="-"),"-",INDEX(Shipping!$U$3:$V$88,_xlfn.XMATCH(BE$2,IF(Shipping!$D$3:$D$88="GC",Shipping!$A$3:$A$88),0),_xlfn.XMATCH($V$167,Shipping!$U$2:$V$2))/_xlfn.IFS($U$167=Shipping!$R131,Shipping!$R$95,$U$167=Shipping!$S$92,Shipping!$S134,$U$167=Shipping!$T$92,Shipping!$T134)+IF(BE45&lt;DATE(2020,1,1),BE45,-BE45))</f>
        <v>-</v>
      </c>
      <c r="BF209" s="52" t="str" cm="1">
        <f t="array" ref="BF209">IF(OR(BF45="",BF45="NO Q",BF45="-"),"-",INDEX(Shipping!$U$3:$V$88,_xlfn.XMATCH(BF$2,IF(Shipping!$D$3:$D$88="GC",Shipping!$A$3:$A$88),0),_xlfn.XMATCH($V$167,Shipping!$U$2:$V$2))/_xlfn.IFS($U$167=Shipping!$R131,Shipping!$R$95,$U$167=Shipping!$S$92,Shipping!$S134,$U$167=Shipping!$T$92,Shipping!$T134)+IF(BF45&lt;DATE(2020,1,1),BF45,-BF45))</f>
        <v>-</v>
      </c>
      <c r="BG209" s="52" t="str" cm="1">
        <f t="array" ref="BG209">IF(OR(BG45="",BG45="NO Q",BG45="-"),"-",INDEX(Shipping!$U$3:$V$88,_xlfn.XMATCH(BG$2,IF(Shipping!$D$3:$D$88="GC",Shipping!$A$3:$A$88),0),_xlfn.XMATCH($V$167,Shipping!$U$2:$V$2))/_xlfn.IFS($U$167=Shipping!$R131,Shipping!$R$95,$U$167=Shipping!$S$92,Shipping!$S134,$U$167=Shipping!$T$92,Shipping!$T134)+IF(BG45&lt;DATE(2020,1,1),BG45,-BG45))</f>
        <v>-</v>
      </c>
      <c r="BH209" s="52" t="str" cm="1">
        <f t="array" ref="BH209">IF(OR(BH45="",BH45="NO Q",BH45="-"),"-",INDEX(Shipping!$U$3:$V$88,_xlfn.XMATCH(BH$2,IF(Shipping!$D$3:$D$88="GC",Shipping!$A$3:$A$88),0),_xlfn.XMATCH($V$167,Shipping!$U$2:$V$2))/_xlfn.IFS($U$167=Shipping!$R131,Shipping!$R$95,$U$167=Shipping!$S$92,Shipping!$S134,$U$167=Shipping!$T$92,Shipping!$T134)+IF(BH45&lt;DATE(2020,1,1),BH45,-BH45))</f>
        <v>-</v>
      </c>
      <c r="BI209" s="52" t="str" cm="1">
        <f t="array" ref="BI209">IF(OR(BI45="",BI45="NO Q",BI45="-"),"-",INDEX(Shipping!$U$3:$V$88,_xlfn.XMATCH(BI$2,IF(Shipping!$D$3:$D$88="GC",Shipping!$A$3:$A$88),0),_xlfn.XMATCH($V$167,Shipping!$U$2:$V$2))/_xlfn.IFS($U$167=Shipping!$R131,Shipping!$R$95,$U$167=Shipping!$S$92,Shipping!$S134,$U$167=Shipping!$T$92,Shipping!$T134)+IF(BI45&lt;DATE(2020,1,1),BI45,-BI45))</f>
        <v>-</v>
      </c>
      <c r="BJ209" s="52" t="str" cm="1">
        <f t="array" ref="BJ209">IF(OR(BJ45="",BJ45="NO Q",BJ45="-"),"-",INDEX(Shipping!$U$3:$V$88,_xlfn.XMATCH(BJ$2,IF(Shipping!$D$3:$D$88="GC",Shipping!$A$3:$A$88),0),_xlfn.XMATCH($V$167,Shipping!$U$2:$V$2))/_xlfn.IFS($U$167=Shipping!$R131,Shipping!$R$95,$U$167=Shipping!$S$92,Shipping!$S134,$U$167=Shipping!$T$92,Shipping!$T134)+IF(BJ45&lt;DATE(2020,1,1),BJ45,-BJ45))</f>
        <v>-</v>
      </c>
      <c r="BK209" s="52" t="str" cm="1">
        <f t="array" ref="BK209">IF(OR(BK45="",BK45="NO Q",BK45="-"),"-",INDEX(Shipping!$U$3:$V$88,_xlfn.XMATCH(BK$2,IF(Shipping!$D$3:$D$88="GC",Shipping!$A$3:$A$88),0),_xlfn.XMATCH($V$167,Shipping!$U$2:$V$2))/_xlfn.IFS($U$167=Shipping!$R131,Shipping!$R$95,$U$167=Shipping!$S$92,Shipping!$S134,$U$167=Shipping!$T$92,Shipping!$T134)+IF(BK45&lt;DATE(2020,1,1),BK45,-BK45))</f>
        <v>-</v>
      </c>
      <c r="BL209" s="52" t="str" cm="1">
        <f t="array" ref="BL209">IF(OR(BL45="",BL45="NO Q",BL45="-"),"-",INDEX(Shipping!$U$3:$V$88,_xlfn.XMATCH(BL$2,IF(Shipping!$D$3:$D$88="GC",Shipping!$A$3:$A$88),0),_xlfn.XMATCH($V$167,Shipping!$U$2:$V$2))/_xlfn.IFS($U$167=Shipping!$R131,Shipping!$R$95,$U$167=Shipping!$S$92,Shipping!$S134,$U$167=Shipping!$T$92,Shipping!$T134)+IF(BL45&lt;DATE(2020,1,1),BL45,-BL45))</f>
        <v>-</v>
      </c>
      <c r="BM209" s="52" t="str" cm="1">
        <f t="array" ref="BM209">IF(OR(BM45="",BM45="NO Q",BM45="-"),"-",INDEX(Shipping!$U$3:$V$88,_xlfn.XMATCH(BM$2,IF(Shipping!$D$3:$D$88="GC",Shipping!$A$3:$A$88),0),_xlfn.XMATCH($V$167,Shipping!$U$2:$V$2))/_xlfn.IFS($U$167=Shipping!$R131,Shipping!$R$95,$U$167=Shipping!$S$92,Shipping!$S134,$U$167=Shipping!$T$92,Shipping!$T134)+IF(BM45&lt;DATE(2020,1,1),BM45,-BM45))</f>
        <v>-</v>
      </c>
      <c r="BN209" s="52" t="str" cm="1">
        <f t="array" ref="BN209">IF(OR(BN45="",BN45="NO Q",BN45="-"),"-",INDEX(Shipping!$U$3:$V$88,_xlfn.XMATCH(BN$2,IF(Shipping!$D$3:$D$88="GC",Shipping!$A$3:$A$88),0),_xlfn.XMATCH($V$167,Shipping!$U$2:$V$2))/_xlfn.IFS($U$167=Shipping!$R131,Shipping!$R$95,$U$167=Shipping!$S$92,Shipping!$S134,$U$167=Shipping!$T$92,Shipping!$T134)+IF(BN45&lt;DATE(2020,1,1),BN45,-BN45))</f>
        <v>-</v>
      </c>
      <c r="BO209" s="52" cm="1">
        <f t="array" ref="BO209">IF(OR(BO45="",BO45="NO Q",BO45="-"),"-",INDEX(Shipping!$U$3:$V$88,_xlfn.XMATCH(BO$2,IF(Shipping!$D$3:$D$88="GC",Shipping!$A$3:$A$88),0),_xlfn.XMATCH($V$167,Shipping!$U$2:$V$2))/_xlfn.IFS($U$167=Shipping!$R131,Shipping!$R$95,$U$167=Shipping!$S$92,Shipping!$S134,$U$167=Shipping!$T$92,Shipping!$T134)+IF(BO45&lt;DATE(2020,1,1),BO45,-BO45))</f>
        <v>1.0643680000000002</v>
      </c>
      <c r="BP209" s="52" t="str" cm="1">
        <f t="array" ref="BP209">IF(OR(BP45="",BP45="NO Q",BP45="-"),"-",INDEX(Shipping!$U$3:$V$88,_xlfn.XMATCH(BP$2,IF(Shipping!$D$3:$D$88="GC",Shipping!$A$3:$A$88),0),_xlfn.XMATCH($V$167,Shipping!$U$2:$V$2))/_xlfn.IFS($U$167=Shipping!$R131,Shipping!$R$95,$U$167=Shipping!$S$92,Shipping!$S134,$U$167=Shipping!$T$92,Shipping!$T134)+IF(BP45&lt;DATE(2020,1,1),BP45,-BP45))</f>
        <v>-</v>
      </c>
      <c r="BQ209" s="52" t="str" cm="1">
        <f t="array" ref="BQ209">IF(OR(BQ45="",BQ45="NO Q",BQ45="-"),"-",INDEX(Shipping!$U$3:$V$88,_xlfn.XMATCH(BQ$2,IF(Shipping!$D$3:$D$88="GC",Shipping!$A$3:$A$88),0),_xlfn.XMATCH($V$167,Shipping!$U$2:$V$2))/_xlfn.IFS($U$167=Shipping!$R131,Shipping!$R$95,$U$167=Shipping!$S$92,Shipping!$S134,$U$167=Shipping!$T$92,Shipping!$T134)+IF(BQ45&lt;DATE(2020,1,1),BQ45,-BQ45))</f>
        <v>-</v>
      </c>
      <c r="BR209" s="52" t="str" cm="1">
        <f t="array" ref="BR209">IF(OR(BR45="",BR45="NO Q",BR45="-"),"-",INDEX(Shipping!$U$3:$V$88,_xlfn.XMATCH(BR$2,IF(Shipping!$D$3:$D$88="GC",Shipping!$A$3:$A$88),0),_xlfn.XMATCH($V$167,Shipping!$U$2:$V$2))/_xlfn.IFS($U$167=Shipping!$R131,Shipping!$R$95,$U$167=Shipping!$S$92,Shipping!$S134,$U$167=Shipping!$T$92,Shipping!$T134)+IF(BR45&lt;DATE(2020,1,1),BR45,-BR45))</f>
        <v>-</v>
      </c>
      <c r="BS209" s="52" t="str" cm="1">
        <f t="array" ref="BS209">IF(OR(BS45="",BS45="NO Q",BS45="-"),"-",INDEX(Shipping!$U$3:$V$88,_xlfn.XMATCH(BS$2,IF(Shipping!$D$3:$D$88="GC",Shipping!$A$3:$A$88),0),_xlfn.XMATCH($V$167,Shipping!$U$2:$V$2))/_xlfn.IFS($U$167=Shipping!$R131,Shipping!$R$95,$U$167=Shipping!$S$92,Shipping!$S134,$U$167=Shipping!$T$92,Shipping!$T134)+IF(BS45&lt;DATE(2020,1,1),BS45,-BS45))</f>
        <v>-</v>
      </c>
      <c r="BT209" s="52" t="str" cm="1">
        <f t="array" ref="BT209">IF(OR(BT45="",BT45="NO Q",BT45="-"),"-",INDEX(Shipping!$U$3:$V$88,_xlfn.XMATCH(BT$2,IF(Shipping!$D$3:$D$88="GC",Shipping!$A$3:$A$88),0),_xlfn.XMATCH($V$167,Shipping!$U$2:$V$2))/_xlfn.IFS($U$167=Shipping!$R131,Shipping!$R$95,$U$167=Shipping!$S$92,Shipping!$S134,$U$167=Shipping!$T$92,Shipping!$T134)+IF(BT45&lt;DATE(2020,1,1),BT45,-BT45))</f>
        <v>-</v>
      </c>
      <c r="BU209" s="52" t="str" cm="1">
        <f t="array" ref="BU209">IF(OR(BU45="",BU45="NO Q",BU45="-"),"-",INDEX(Shipping!$U$3:$V$88,_xlfn.XMATCH(BU$2,IF(Shipping!$D$3:$D$88="GC",Shipping!$A$3:$A$88),0),_xlfn.XMATCH($V$167,Shipping!$U$2:$V$2))/_xlfn.IFS($U$167=Shipping!$R131,Shipping!$R$95,$U$167=Shipping!$S$92,Shipping!$S134,$U$167=Shipping!$T$92,Shipping!$T134)+IF(BU45&lt;DATE(2020,1,1),BU45,-BU45))</f>
        <v>-</v>
      </c>
      <c r="BV209" s="52" t="str" cm="1">
        <f t="array" ref="BV209">IF(OR(BV45="",BV45="NO Q",BV45="-"),"-",INDEX(Shipping!$U$3:$V$88,_xlfn.XMATCH(BV$2,IF(Shipping!$D$3:$D$88="GC",Shipping!$A$3:$A$88),0),_xlfn.XMATCH($V$167,Shipping!$U$2:$V$2))/_xlfn.IFS($U$167=Shipping!$R131,Shipping!$R$95,$U$167=Shipping!$S$92,Shipping!$S134,$U$167=Shipping!$T$92,Shipping!$T134)+IF(BV45&lt;DATE(2020,1,1),BV45,-BV45))</f>
        <v>-</v>
      </c>
      <c r="BW209" s="52" t="str" cm="1">
        <f t="array" ref="BW209">IF(OR(BW45="",BW45="NO Q",BW45="-"),"-",INDEX(Shipping!$U$3:$V$88,_xlfn.XMATCH(BW$2,IF(Shipping!$D$3:$D$88="GC",Shipping!$A$3:$A$88),0),_xlfn.XMATCH($V$167,Shipping!$U$2:$V$2))/_xlfn.IFS($U$167=Shipping!$R131,Shipping!$R$95,$U$167=Shipping!$S$92,Shipping!$S134,$U$167=Shipping!$T$92,Shipping!$T134)+IF(BW45&lt;DATE(2020,1,1),BW45,-BW45))</f>
        <v>-</v>
      </c>
      <c r="BX209" s="52" t="str" cm="1">
        <f t="array" ref="BX209">IF(OR(BX45="",BX45="NO Q",BX45="-"),"-",INDEX(Shipping!$U$3:$V$88,_xlfn.XMATCH(BX$2,IF(Shipping!$D$3:$D$88="GC",Shipping!$A$3:$A$88),0),_xlfn.XMATCH($V$167,Shipping!$U$2:$V$2))/_xlfn.IFS($U$167=Shipping!$R131,Shipping!$R$95,$U$167=Shipping!$S$92,Shipping!$S134,$U$167=Shipping!$T$92,Shipping!$T134)+IF(BX45&lt;DATE(2020,1,1),BX45,-BX45))</f>
        <v>-</v>
      </c>
      <c r="BY209" s="52" t="str" cm="1">
        <f t="array" ref="BY209">IF(OR(BY45="",BY45="NO Q",BY45="-"),"-",INDEX(Shipping!$U$3:$V$88,_xlfn.XMATCH(BY$2,IF(Shipping!$D$3:$D$88="GC",Shipping!$A$3:$A$88),0),_xlfn.XMATCH($V$167,Shipping!$U$2:$V$2))/_xlfn.IFS($U$167=Shipping!$R131,Shipping!$R$95,$U$167=Shipping!$S$92,Shipping!$S134,$U$167=Shipping!$T$92,Shipping!$T134)+IF(BY45&lt;DATE(2020,1,1),BY45,-BY45))</f>
        <v>-</v>
      </c>
      <c r="BZ209" s="52" t="str" cm="1">
        <f t="array" ref="BZ209">IF(OR(BZ45="",BZ45="NO Q",BZ45="-"),"-",INDEX(Shipping!$U$3:$V$88,_xlfn.XMATCH(BZ$2,IF(Shipping!$D$3:$D$88="GC",Shipping!$A$3:$A$88),0),_xlfn.XMATCH($V$167,Shipping!$U$2:$V$2))/_xlfn.IFS($U$167=Shipping!$R131,Shipping!$R$95,$U$167=Shipping!$S$92,Shipping!$S134,$U$167=Shipping!$T$92,Shipping!$T134)+IF(BZ45&lt;DATE(2020,1,1),BZ45,-BZ45))</f>
        <v>-</v>
      </c>
      <c r="CA209" s="52" t="str" cm="1">
        <f t="array" ref="CA209">IF(OR(CA45="",CA45="NO Q",CA45="-"),"-",INDEX(Shipping!$U$3:$V$88,_xlfn.XMATCH(CA$2,IF(Shipping!$D$3:$D$88="GC",Shipping!$A$3:$A$88),0),_xlfn.XMATCH($V$167,Shipping!$U$2:$V$2))/_xlfn.IFS($U$167=Shipping!$R131,Shipping!$R$95,$U$167=Shipping!$S$92,Shipping!$S134,$U$167=Shipping!$T$92,Shipping!$T134)+IF(CA45&lt;DATE(2020,1,1),CA45,-CA45))</f>
        <v>-</v>
      </c>
      <c r="CB209" s="52" t="str" cm="1">
        <f t="array" ref="CB209">IF(OR(CB45="",CB45="NO Q",CB45="-"),"-",INDEX(Shipping!$U$3:$V$88,_xlfn.XMATCH(CB$2,IF(Shipping!$D$3:$D$88="GC",Shipping!$A$3:$A$88),0),_xlfn.XMATCH($V$167,Shipping!$U$2:$V$2))/_xlfn.IFS($U$167=Shipping!$R131,Shipping!$R$95,$U$167=Shipping!$S$92,Shipping!$S134,$U$167=Shipping!$T$92,Shipping!$T134)+IF(CB45&lt;DATE(2020,1,1),CB45,-CB45))</f>
        <v>-</v>
      </c>
      <c r="CC209" s="52" t="str" cm="1">
        <f t="array" ref="CC209">IF(OR(CC45="",CC45="NO Q",CC45="-"),"-",INDEX(Shipping!$U$3:$V$88,_xlfn.XMATCH(CC$2,IF(Shipping!$D$3:$D$88="GC",Shipping!$A$3:$A$88),0),_xlfn.XMATCH($V$167,Shipping!$U$2:$V$2))/_xlfn.IFS($U$167=Shipping!$R131,Shipping!$R$95,$U$167=Shipping!$S$92,Shipping!$S134,$U$167=Shipping!$T$92,Shipping!$T134)+IF(CC45&lt;DATE(2020,1,1),CC45,-CC45))</f>
        <v>-</v>
      </c>
      <c r="CD209" s="52" t="str" cm="1">
        <f t="array" ref="CD209">IF(OR(CD45="",CD45="NO Q",CD45="-"),"-",INDEX(Shipping!$U$3:$V$88,_xlfn.XMATCH(CD$2,IF(Shipping!$D$3:$D$88="GC",Shipping!$A$3:$A$88),0),_xlfn.XMATCH($V$167,Shipping!$U$2:$V$2))/_xlfn.IFS($U$167=Shipping!$R131,Shipping!$R$95,$U$167=Shipping!$S$92,Shipping!$S134,$U$167=Shipping!$T$92,Shipping!$T134)+IF(CD45&lt;DATE(2020,1,1),CD45,-CD45))</f>
        <v>-</v>
      </c>
      <c r="CE209" s="52" t="str" cm="1">
        <f t="array" ref="CE209">IF(OR(CE45="",CE45="NO Q",CE45="-"),"-",INDEX(Shipping!$U$3:$V$88,_xlfn.XMATCH(CE$2,IF(Shipping!$D$3:$D$88="GC",Shipping!$A$3:$A$88),0),_xlfn.XMATCH($V$167,Shipping!$U$2:$V$2))/_xlfn.IFS($U$167=Shipping!$R131,Shipping!$R$95,$U$167=Shipping!$S$92,Shipping!$S134,$U$167=Shipping!$T$92,Shipping!$T134)+IF(CE45&lt;DATE(2020,1,1),CE45,-CE45))</f>
        <v>-</v>
      </c>
      <c r="CF209" s="52" t="str" cm="1">
        <f t="array" ref="CF209">IF(OR(CF45="",CF45="NO Q",CF45="-"),"-",INDEX(Shipping!$U$3:$V$88,_xlfn.XMATCH(CF$2,IF(Shipping!$D$3:$D$88="GC",Shipping!$A$3:$A$88),0),_xlfn.XMATCH($V$167,Shipping!$U$2:$V$2))/_xlfn.IFS($U$167=Shipping!$R131,Shipping!$R$95,$U$167=Shipping!$S$92,Shipping!$S134,$U$167=Shipping!$T$92,Shipping!$T134)+IF(CF45&lt;DATE(2020,1,1),CF45,-CF45))</f>
        <v>-</v>
      </c>
      <c r="CG209" s="52" t="str" cm="1">
        <f t="array" ref="CG209">IF(OR(CG45="",CG45="NO Q",CG45="-"),"-",INDEX(Shipping!$U$3:$V$88,_xlfn.XMATCH(CG$2,IF(Shipping!$D$3:$D$88="GC",Shipping!$A$3:$A$88),0),_xlfn.XMATCH($V$167,Shipping!$U$2:$V$2))/_xlfn.IFS($U$167=Shipping!$R131,Shipping!$R$95,$U$167=Shipping!$S$92,Shipping!$S134,$U$167=Shipping!$T$92,Shipping!$T134)+IF(CG45&lt;DATE(2020,1,1),CG45,-CG45))</f>
        <v>-</v>
      </c>
      <c r="CH209" s="52" t="str" cm="1">
        <f t="array" ref="CH209">IF(OR(CH45="",CH45="NO Q",CH45="-"),"-",INDEX(Shipping!$U$3:$V$88,_xlfn.XMATCH(CH$2,IF(Shipping!$D$3:$D$88="GC",Shipping!$A$3:$A$88),0),_xlfn.XMATCH($V$167,Shipping!$U$2:$V$2))/_xlfn.IFS($U$167=Shipping!$R131,Shipping!$R$95,$U$167=Shipping!$S$92,Shipping!$S134,$U$167=Shipping!$T$92,Shipping!$T134)+IF(CH45&lt;DATE(2020,1,1),CH45,-CH45))</f>
        <v>-</v>
      </c>
      <c r="CI209" s="52" t="str" cm="1">
        <f t="array" ref="CI209">IF(OR(CI45="",CI45="NO Q",CI45="-"),"-",INDEX(Shipping!$U$3:$V$88,_xlfn.XMATCH(CI$2,IF(Shipping!$D$3:$D$88="GC",Shipping!$A$3:$A$88),0),_xlfn.XMATCH($V$167,Shipping!$U$2:$V$2))/_xlfn.IFS($U$167=Shipping!$R131,Shipping!$R$95,$U$167=Shipping!$S$92,Shipping!$S134,$U$167=Shipping!$T$92,Shipping!$T134)+IF(CI45&lt;DATE(2020,1,1),CI45,-CI45))</f>
        <v>-</v>
      </c>
      <c r="CJ209" s="52" t="str" cm="1">
        <f t="array" ref="CJ209">IF(OR(CJ45="",CJ45="NO Q",CJ45="-"),"-",INDEX(Shipping!$U$3:$V$88,_xlfn.XMATCH(CJ$2,IF(Shipping!$D$3:$D$88="GC",Shipping!$A$3:$A$88),0),_xlfn.XMATCH($V$167,Shipping!$U$2:$V$2))/_xlfn.IFS($U$167=Shipping!$R131,Shipping!$R$95,$U$167=Shipping!$S$92,Shipping!$S134,$U$167=Shipping!$T$92,Shipping!$T134)+IF(CJ45&lt;DATE(2020,1,1),CJ45,-CJ45))</f>
        <v>-</v>
      </c>
      <c r="CK209" s="52" t="str" cm="1">
        <f t="array" ref="CK209">IF(OR(CK45="",CK45="NO Q",CK45="-"),"-",INDEX(Shipping!$U$3:$V$88,_xlfn.XMATCH(CK$2,IF(Shipping!$D$3:$D$88="GC",Shipping!$A$3:$A$88),0),_xlfn.XMATCH($V$167,Shipping!$U$2:$V$2))/_xlfn.IFS($U$167=Shipping!$R131,Shipping!$R$95,$U$167=Shipping!$S$92,Shipping!$S134,$U$167=Shipping!$T$92,Shipping!$T134)+IF(CK45&lt;DATE(2020,1,1),CK45,-CK45))</f>
        <v>-</v>
      </c>
      <c r="CL209" s="52" t="str" cm="1">
        <f t="array" ref="CL209">IF(OR(CL45="",CL45="NO Q",CL45="-"),"-",INDEX(Shipping!$U$3:$V$88,_xlfn.XMATCH(CL$2,IF(Shipping!$D$3:$D$88="GC",Shipping!$A$3:$A$88),0),_xlfn.XMATCH($V$167,Shipping!$U$2:$V$2))/_xlfn.IFS($U$167=Shipping!$R131,Shipping!$R$95,$U$167=Shipping!$S$92,Shipping!$S134,$U$167=Shipping!$T$92,Shipping!$T134)+IF(CL45&lt;DATE(2020,1,1),CL45,-CL45))</f>
        <v>-</v>
      </c>
      <c r="CM209" s="52" t="str" cm="1">
        <f t="array" ref="CM209">IF(OR(CM45="",CM45="NO Q",CM45="-"),"-",INDEX(Shipping!$U$3:$V$88,_xlfn.XMATCH(CM$2,IF(Shipping!$D$3:$D$88="GC",Shipping!$A$3:$A$88),0),_xlfn.XMATCH($V$167,Shipping!$U$2:$V$2))/_xlfn.IFS($U$167=Shipping!$R131,Shipping!$R$95,$U$167=Shipping!$S$92,Shipping!$S134,$U$167=Shipping!$T$92,Shipping!$T134)+IF(CM45&lt;DATE(2020,1,1),CM45,-CM45))</f>
        <v>-</v>
      </c>
    </row>
    <row r="210" spans="2:91">
      <c r="B210" s="47" t="s">
        <v>316</v>
      </c>
      <c r="C210" s="1" t="str" cm="1">
        <f t="array" ref="C210">INDEX(W$2:CM$2,1,_xlfn.XMATCH(D210,$W210:$CM210))</f>
        <v>CREATIVE LIQUID COATINGS (2cav)</v>
      </c>
      <c r="D210" s="81">
        <f t="shared" si="139"/>
        <v>1.6259773259905539</v>
      </c>
      <c r="W210" s="52" t="str" cm="1">
        <f t="array" ref="W210">IF(OR(W46="",W46="NO Q",W46="-"),"-",INDEX(Shipping!$U$3:$V$88,_xlfn.XMATCH(W$2,IF(Shipping!$D$3:$D$88="GC",Shipping!$A$3:$A$88),0),_xlfn.XMATCH($V$167,Shipping!$U$2:$V$2))/_xlfn.IFS($U$167=Shipping!$R132,Shipping!$R$95,$U$167=Shipping!$S$92,Shipping!$S135,$U$167=Shipping!$T$92,Shipping!$T135)+IF(W46&lt;DATE(2020,1,1),W46,-W46))</f>
        <v>-</v>
      </c>
      <c r="X210" s="52" t="str" cm="1">
        <f t="array" ref="X210">IF(OR(X46="",X46="NO Q",X46="-"),"-",INDEX(Shipping!$U$3:$V$88,_xlfn.XMATCH(X$2,IF(Shipping!$D$3:$D$88="GC",Shipping!$A$3:$A$88),0),_xlfn.XMATCH($V$167,Shipping!$U$2:$V$2))/_xlfn.IFS($U$167=Shipping!$R132,Shipping!$R$95,$U$167=Shipping!$S$92,Shipping!$S135,$U$167=Shipping!$T$92,Shipping!$T135)+IF(X46&lt;DATE(2020,1,1),X46,-X46))</f>
        <v>-</v>
      </c>
      <c r="Y210" s="52" t="str" cm="1">
        <f t="array" ref="Y210">IF(OR(Y46="",Y46="NO Q",Y46="-"),"-",INDEX(Shipping!$U$3:$V$88,_xlfn.XMATCH(Y$2,IF(Shipping!$D$3:$D$88="GC",Shipping!$A$3:$A$88),0),_xlfn.XMATCH($V$167,Shipping!$U$2:$V$2))/_xlfn.IFS($U$167=Shipping!$R132,Shipping!$R$95,$U$167=Shipping!$S$92,Shipping!$S135,$U$167=Shipping!$T$92,Shipping!$T135)+IF(Y46&lt;DATE(2020,1,1),Y46,-Y46))</f>
        <v>-</v>
      </c>
      <c r="Z210" s="52" t="str" cm="1">
        <f t="array" ref="Z210">IF(OR(Z46="",Z46="NO Q",Z46="-"),"-",INDEX(Shipping!$U$3:$V$88,_xlfn.XMATCH(Z$2,IF(Shipping!$D$3:$D$88="GC",Shipping!$A$3:$A$88),0),_xlfn.XMATCH($V$167,Shipping!$U$2:$V$2))/_xlfn.IFS($U$167=Shipping!$R132,Shipping!$R$95,$U$167=Shipping!$S$92,Shipping!$S135,$U$167=Shipping!$T$92,Shipping!$T135)+IF(Z46&lt;DATE(2020,1,1),Z46,-Z46))</f>
        <v>-</v>
      </c>
      <c r="AA210" s="52" t="str" cm="1">
        <f t="array" ref="AA210">IF(OR(AA46="",AA46="NO Q",AA46="-"),"-",INDEX(Shipping!$U$3:$V$88,_xlfn.XMATCH(AA$2,IF(Shipping!$D$3:$D$88="GC",Shipping!$A$3:$A$88),0),_xlfn.XMATCH($V$167,Shipping!$U$2:$V$2))/_xlfn.IFS($U$167=Shipping!$R132,Shipping!$R$95,$U$167=Shipping!$S$92,Shipping!$S135,$U$167=Shipping!$T$92,Shipping!$T135)+IF(AA46&lt;DATE(2020,1,1),AA46,-AA46))</f>
        <v>-</v>
      </c>
      <c r="AB210" s="52" t="str" cm="1">
        <f t="array" ref="AB210">IF(OR(AB46="",AB46="NO Q",AB46="-"),"-",INDEX(Shipping!$U$3:$V$88,_xlfn.XMATCH(AB$2,IF(Shipping!$D$3:$D$88="GC",Shipping!$A$3:$A$88),0),_xlfn.XMATCH($V$167,Shipping!$U$2:$V$2))/_xlfn.IFS($U$167=Shipping!$R132,Shipping!$R$95,$U$167=Shipping!$S$92,Shipping!$S135,$U$167=Shipping!$T$92,Shipping!$T135)+IF(AB46&lt;DATE(2020,1,1),AB46,-AB46))</f>
        <v>-</v>
      </c>
      <c r="AC210" s="52" t="str" cm="1">
        <f t="array" ref="AC210">IF(OR(AC46="",AC46="NO Q",AC46="-"),"-",INDEX(Shipping!$U$3:$V$88,_xlfn.XMATCH(AC$2,IF(Shipping!$D$3:$D$88="GC",Shipping!$A$3:$A$88),0),_xlfn.XMATCH($V$167,Shipping!$U$2:$V$2))/_xlfn.IFS($U$167=Shipping!$R132,Shipping!$R$95,$U$167=Shipping!$S$92,Shipping!$S135,$U$167=Shipping!$T$92,Shipping!$T135)+IF(AC46&lt;DATE(2020,1,1),AC46,-AC46))</f>
        <v>-</v>
      </c>
      <c r="AD210" s="52" cm="1">
        <f t="array" ref="AD210">IF(OR(AD46="",AD46="NO Q",AD46="-"),"-",INDEX(Shipping!$U$3:$V$88,_xlfn.XMATCH(AD$2,IF(Shipping!$D$3:$D$88="GC",Shipping!$A$3:$A$88),0),_xlfn.XMATCH($V$167,Shipping!$U$2:$V$2))/_xlfn.IFS($U$167=Shipping!$R132,Shipping!$R$95,$U$167=Shipping!$S$92,Shipping!$S135,$U$167=Shipping!$T$92,Shipping!$T135)+IF(AD46&lt;DATE(2020,1,1),AD46,-AD46))</f>
        <v>1.6259773259905539</v>
      </c>
      <c r="AE210" s="52" t="str" cm="1">
        <f t="array" ref="AE210">IF(OR(AE46="",AE46="NO Q",AE46="-"),"-",INDEX(Shipping!$U$3:$V$88,_xlfn.XMATCH(AE$2,IF(Shipping!$D$3:$D$88="GC",Shipping!$A$3:$A$88),0),_xlfn.XMATCH($V$167,Shipping!$U$2:$V$2))/_xlfn.IFS($U$167=Shipping!$R132,Shipping!$R$95,$U$167=Shipping!$S$92,Shipping!$S135,$U$167=Shipping!$T$92,Shipping!$T135)+IF(AE46&lt;DATE(2020,1,1),AE46,-AE46))</f>
        <v>-</v>
      </c>
      <c r="AF210" s="52" cm="1">
        <f t="array" ref="AF210">IF(OR(AF46="",AF46="NO Q",AF46="-"),"-",INDEX(Shipping!$U$3:$V$88,_xlfn.XMATCH(AF$2,IF(Shipping!$D$3:$D$88="GC",Shipping!$A$3:$A$88),0),_xlfn.XMATCH($V$167,Shipping!$U$2:$V$2))/_xlfn.IFS($U$167=Shipping!$R132,Shipping!$R$95,$U$167=Shipping!$S$92,Shipping!$S135,$U$167=Shipping!$T$92,Shipping!$T135)+IF(AF46&lt;DATE(2020,1,1),AF46,-AF46))</f>
        <v>-44032.889610389611</v>
      </c>
      <c r="AG210" s="52" cm="1">
        <f t="array" ref="AG210">IF(OR(AG46="",AG46="NO Q",AG46="-"),"-",INDEX(Shipping!$U$3:$V$88,_xlfn.XMATCH(AG$2,IF(Shipping!$D$3:$D$88="GC",Shipping!$A$3:$A$88),0),_xlfn.XMATCH($V$167,Shipping!$U$2:$V$2))/_xlfn.IFS($U$167=Shipping!$R132,Shipping!$R$95,$U$167=Shipping!$S$92,Shipping!$S135,$U$167=Shipping!$T$92,Shipping!$T135)+IF(AG46&lt;DATE(2020,1,1),AG46,-AG46))</f>
        <v>-44032.889610389611</v>
      </c>
      <c r="AH210" s="52" t="str" cm="1">
        <f t="array" ref="AH210">IF(OR(AH46="",AH46="NO Q",AH46="-"),"-",INDEX(Shipping!$U$3:$V$88,_xlfn.XMATCH(AH$2,IF(Shipping!$D$3:$D$88="GC",Shipping!$A$3:$A$88),0),_xlfn.XMATCH($V$167,Shipping!$U$2:$V$2))/_xlfn.IFS($U$167=Shipping!$R132,Shipping!$R$95,$U$167=Shipping!$S$92,Shipping!$S135,$U$167=Shipping!$T$92,Shipping!$T135)+IF(AH46&lt;DATE(2020,1,1),AH46,-AH46))</f>
        <v>-</v>
      </c>
      <c r="AI210" s="52" t="str" cm="1">
        <f t="array" ref="AI210">IF(OR(AI46="",AI46="NO Q",AI46="-"),"-",INDEX(Shipping!$U$3:$V$88,_xlfn.XMATCH(AI$2,IF(Shipping!$D$3:$D$88="GC",Shipping!$A$3:$A$88),0),_xlfn.XMATCH($V$167,Shipping!$U$2:$V$2))/_xlfn.IFS($U$167=Shipping!$R132,Shipping!$R$95,$U$167=Shipping!$S$92,Shipping!$S135,$U$167=Shipping!$T$92,Shipping!$T135)+IF(AI46&lt;DATE(2020,1,1),AI46,-AI46))</f>
        <v>-</v>
      </c>
      <c r="AJ210" s="52" t="str" cm="1">
        <f t="array" ref="AJ210">IF(OR(AJ46="",AJ46="NO Q",AJ46="-"),"-",INDEX(Shipping!$U$3:$V$88,_xlfn.XMATCH(AJ$2,IF(Shipping!$D$3:$D$88="GC",Shipping!$A$3:$A$88),0),_xlfn.XMATCH($V$167,Shipping!$U$2:$V$2))/_xlfn.IFS($U$167=Shipping!$R132,Shipping!$R$95,$U$167=Shipping!$S$92,Shipping!$S135,$U$167=Shipping!$T$92,Shipping!$T135)+IF(AJ46&lt;DATE(2020,1,1),AJ46,-AJ46))</f>
        <v>-</v>
      </c>
      <c r="AK210" s="52" t="str" cm="1">
        <f t="array" ref="AK210">IF(OR(AK46="",AK46="NO Q",AK46="-"),"-",INDEX(Shipping!$U$3:$V$88,_xlfn.XMATCH(AK$2,IF(Shipping!$D$3:$D$88="GC",Shipping!$A$3:$A$88),0),_xlfn.XMATCH($V$167,Shipping!$U$2:$V$2))/_xlfn.IFS($U$167=Shipping!$R132,Shipping!$R$95,$U$167=Shipping!$S$92,Shipping!$S135,$U$167=Shipping!$T$92,Shipping!$T135)+IF(AK46&lt;DATE(2020,1,1),AK46,-AK46))</f>
        <v>-</v>
      </c>
      <c r="AL210" s="52" t="str" cm="1">
        <f t="array" ref="AL210">IF(OR(AL46="",AL46="NO Q",AL46="-"),"-",INDEX(Shipping!$U$3:$V$88,_xlfn.XMATCH(AL$2,IF(Shipping!$D$3:$D$88="GC",Shipping!$A$3:$A$88),0),_xlfn.XMATCH($V$167,Shipping!$U$2:$V$2))/_xlfn.IFS($U$167=Shipping!$R132,Shipping!$R$95,$U$167=Shipping!$S$92,Shipping!$S135,$U$167=Shipping!$T$92,Shipping!$T135)+IF(AL46&lt;DATE(2020,1,1),AL46,-AL46))</f>
        <v>-</v>
      </c>
      <c r="AM210" s="52" cm="1">
        <f t="array" ref="AM210">IF(OR(AM46="",AM46="NO Q",AM46="-"),"-",INDEX(Shipping!$U$3:$V$88,_xlfn.XMATCH(AM$2,IF(Shipping!$D$3:$D$88="GC",Shipping!$A$3:$A$88),0),_xlfn.XMATCH($V$167,Shipping!$U$2:$V$2))/_xlfn.IFS($U$167=Shipping!$R132,Shipping!$R$95,$U$167=Shipping!$S$92,Shipping!$S135,$U$167=Shipping!$T$92,Shipping!$T135)+IF(AM46&lt;DATE(2020,1,1),AM46,-AM46))</f>
        <v>-44032.85064935065</v>
      </c>
      <c r="AN210" s="52" t="str" cm="1">
        <f t="array" ref="AN210">IF(OR(AN46="",AN46="NO Q",AN46="-"),"-",INDEX(Shipping!$U$3:$V$88,_xlfn.XMATCH(AN$2,IF(Shipping!$D$3:$D$88="GC",Shipping!$A$3:$A$88),0),_xlfn.XMATCH($V$167,Shipping!$U$2:$V$2))/_xlfn.IFS($U$167=Shipping!$R132,Shipping!$R$95,$U$167=Shipping!$S$92,Shipping!$S135,$U$167=Shipping!$T$92,Shipping!$T135)+IF(AN46&lt;DATE(2020,1,1),AN46,-AN46))</f>
        <v>-</v>
      </c>
      <c r="AO210" s="52" t="str" cm="1">
        <f t="array" ref="AO210">IF(OR(AO46="",AO46="NO Q",AO46="-"),"-",INDEX(Shipping!$U$3:$V$88,_xlfn.XMATCH(AO$2,IF(Shipping!$D$3:$D$88="GC",Shipping!$A$3:$A$88),0),_xlfn.XMATCH($V$167,Shipping!$U$2:$V$2))/_xlfn.IFS($U$167=Shipping!$R132,Shipping!$R$95,$U$167=Shipping!$S$92,Shipping!$S135,$U$167=Shipping!$T$92,Shipping!$T135)+IF(AO46&lt;DATE(2020,1,1),AO46,-AO46))</f>
        <v>-</v>
      </c>
      <c r="AP210" s="52" t="str" cm="1">
        <f t="array" ref="AP210">IF(OR(AP46="",AP46="NO Q",AP46="-"),"-",INDEX(Shipping!$U$3:$V$88,_xlfn.XMATCH(AP$2,IF(Shipping!$D$3:$D$88="GC",Shipping!$A$3:$A$88),0),_xlfn.XMATCH($V$167,Shipping!$U$2:$V$2))/_xlfn.IFS($U$167=Shipping!$R132,Shipping!$R$95,$U$167=Shipping!$S$92,Shipping!$S135,$U$167=Shipping!$T$92,Shipping!$T135)+IF(AP46&lt;DATE(2020,1,1),AP46,-AP46))</f>
        <v>-</v>
      </c>
      <c r="AQ210" s="52" t="str" cm="1">
        <f t="array" ref="AQ210">IF(OR(AQ46="",AQ46="NO Q",AQ46="-"),"-",INDEX(Shipping!$U$3:$V$88,_xlfn.XMATCH(AQ$2,IF(Shipping!$D$3:$D$88="GC",Shipping!$A$3:$A$88),0),_xlfn.XMATCH($V$167,Shipping!$U$2:$V$2))/_xlfn.IFS($U$167=Shipping!$R132,Shipping!$R$95,$U$167=Shipping!$S$92,Shipping!$S135,$U$167=Shipping!$T$92,Shipping!$T135)+IF(AQ46&lt;DATE(2020,1,1),AQ46,-AQ46))</f>
        <v>-</v>
      </c>
      <c r="AR210" s="52" t="str" cm="1">
        <f t="array" ref="AR210">IF(OR(AR46="",AR46="NO Q",AR46="-"),"-",INDEX(Shipping!$U$3:$V$88,_xlfn.XMATCH(AR$2,IF(Shipping!$D$3:$D$88="GC",Shipping!$A$3:$A$88),0),_xlfn.XMATCH($V$167,Shipping!$U$2:$V$2))/_xlfn.IFS($U$167=Shipping!$R132,Shipping!$R$95,$U$167=Shipping!$S$92,Shipping!$S135,$U$167=Shipping!$T$92,Shipping!$T135)+IF(AR46&lt;DATE(2020,1,1),AR46,-AR46))</f>
        <v>-</v>
      </c>
      <c r="AS210" s="52" t="str" cm="1">
        <f t="array" ref="AS210">IF(OR(AS46="",AS46="NO Q",AS46="-"),"-",INDEX(Shipping!$U$3:$V$88,_xlfn.XMATCH(AS$2,IF(Shipping!$D$3:$D$88="GC",Shipping!$A$3:$A$88),0),_xlfn.XMATCH($V$167,Shipping!$U$2:$V$2))/_xlfn.IFS($U$167=Shipping!$R132,Shipping!$R$95,$U$167=Shipping!$S$92,Shipping!$S135,$U$167=Shipping!$T$92,Shipping!$T135)+IF(AS46&lt;DATE(2020,1,1),AS46,-AS46))</f>
        <v>-</v>
      </c>
      <c r="AT210" s="52" t="str" cm="1">
        <f t="array" ref="AT210">IF(OR(AT46="",AT46="NO Q",AT46="-"),"-",INDEX(Shipping!$U$3:$V$88,_xlfn.XMATCH(AT$2,IF(Shipping!$D$3:$D$88="GC",Shipping!$A$3:$A$88),0),_xlfn.XMATCH($V$167,Shipping!$U$2:$V$2))/_xlfn.IFS($U$167=Shipping!$R132,Shipping!$R$95,$U$167=Shipping!$S$92,Shipping!$S135,$U$167=Shipping!$T$92,Shipping!$T135)+IF(AT46&lt;DATE(2020,1,1),AT46,-AT46))</f>
        <v>-</v>
      </c>
      <c r="AU210" s="52" t="str" cm="1">
        <f t="array" ref="AU210">IF(OR(AU46="",AU46="NO Q",AU46="-"),"-",INDEX(Shipping!$U$3:$V$88,_xlfn.XMATCH(AU$2,IF(Shipping!$D$3:$D$88="GC",Shipping!$A$3:$A$88),0),_xlfn.XMATCH($V$167,Shipping!$U$2:$V$2))/_xlfn.IFS($U$167=Shipping!$R132,Shipping!$R$95,$U$167=Shipping!$S$92,Shipping!$S135,$U$167=Shipping!$T$92,Shipping!$T135)+IF(AU46&lt;DATE(2020,1,1),AU46,-AU46))</f>
        <v>-</v>
      </c>
      <c r="AV210" s="52" t="str" cm="1">
        <f t="array" ref="AV210">IF(OR(AV46="",AV46="NO Q",AV46="-"),"-",INDEX(Shipping!$U$3:$V$88,_xlfn.XMATCH(AV$2,IF(Shipping!$D$3:$D$88="GC",Shipping!$A$3:$A$88),0),_xlfn.XMATCH($V$167,Shipping!$U$2:$V$2))/_xlfn.IFS($U$167=Shipping!$R132,Shipping!$R$95,$U$167=Shipping!$S$92,Shipping!$S135,$U$167=Shipping!$T$92,Shipping!$T135)+IF(AV46&lt;DATE(2020,1,1),AV46,-AV46))</f>
        <v>-</v>
      </c>
      <c r="AW210" s="52" t="str" cm="1">
        <f t="array" ref="AW210">IF(OR(AW46="",AW46="NO Q",AW46="-"),"-",INDEX(Shipping!$U$3:$V$88,_xlfn.XMATCH(AW$2,IF(Shipping!$D$3:$D$88="GC",Shipping!$A$3:$A$88),0),_xlfn.XMATCH($V$167,Shipping!$U$2:$V$2))/_xlfn.IFS($U$167=Shipping!$R132,Shipping!$R$95,$U$167=Shipping!$S$92,Shipping!$S135,$U$167=Shipping!$T$92,Shipping!$T135)+IF(AW46&lt;DATE(2020,1,1),AW46,-AW46))</f>
        <v>-</v>
      </c>
      <c r="AX210" s="52" t="str" cm="1">
        <f t="array" ref="AX210">IF(OR(AX46="",AX46="NO Q",AX46="-"),"-",INDEX(Shipping!$U$3:$V$88,_xlfn.XMATCH(AX$2,IF(Shipping!$D$3:$D$88="GC",Shipping!$A$3:$A$88),0),_xlfn.XMATCH($V$167,Shipping!$U$2:$V$2))/_xlfn.IFS($U$167=Shipping!$R132,Shipping!$R$95,$U$167=Shipping!$S$92,Shipping!$S135,$U$167=Shipping!$T$92,Shipping!$T135)+IF(AX46&lt;DATE(2020,1,1),AX46,-AX46))</f>
        <v>-</v>
      </c>
      <c r="AY210" s="52" t="str" cm="1">
        <f t="array" ref="AY210">IF(OR(AY46="",AY46="NO Q",AY46="-"),"-",INDEX(Shipping!$U$3:$V$88,_xlfn.XMATCH(AY$2,IF(Shipping!$D$3:$D$88="GC",Shipping!$A$3:$A$88),0),_xlfn.XMATCH($V$167,Shipping!$U$2:$V$2))/_xlfn.IFS($U$167=Shipping!$R132,Shipping!$R$95,$U$167=Shipping!$S$92,Shipping!$S135,$U$167=Shipping!$T$92,Shipping!$T135)+IF(AY46&lt;DATE(2020,1,1),AY46,-AY46))</f>
        <v>-</v>
      </c>
      <c r="AZ210" s="52" t="str" cm="1">
        <f t="array" ref="AZ210">IF(OR(AZ46="",AZ46="NO Q",AZ46="-"),"-",INDEX(Shipping!$U$3:$V$88,_xlfn.XMATCH(AZ$2,IF(Shipping!$D$3:$D$88="GC",Shipping!$A$3:$A$88),0),_xlfn.XMATCH($V$167,Shipping!$U$2:$V$2))/_xlfn.IFS($U$167=Shipping!$R132,Shipping!$R$95,$U$167=Shipping!$S$92,Shipping!$S135,$U$167=Shipping!$T$92,Shipping!$T135)+IF(AZ46&lt;DATE(2020,1,1),AZ46,-AZ46))</f>
        <v>-</v>
      </c>
      <c r="BA210" s="52" t="str" cm="1">
        <f t="array" ref="BA210">IF(OR(BA46="",BA46="NO Q",BA46="-"),"-",INDEX(Shipping!$U$3:$V$88,_xlfn.XMATCH(BA$2,IF(Shipping!$D$3:$D$88="GC",Shipping!$A$3:$A$88),0),_xlfn.XMATCH($V$167,Shipping!$U$2:$V$2))/_xlfn.IFS($U$167=Shipping!$R132,Shipping!$R$95,$U$167=Shipping!$S$92,Shipping!$S135,$U$167=Shipping!$T$92,Shipping!$T135)+IF(BA46&lt;DATE(2020,1,1),BA46,-BA46))</f>
        <v>-</v>
      </c>
      <c r="BB210" s="52" t="str" cm="1">
        <f t="array" ref="BB210">IF(OR(BB46="",BB46="NO Q",BB46="-"),"-",INDEX(Shipping!$U$3:$V$88,_xlfn.XMATCH(BB$2,IF(Shipping!$D$3:$D$88="GC",Shipping!$A$3:$A$88),0),_xlfn.XMATCH($V$167,Shipping!$U$2:$V$2))/_xlfn.IFS($U$167=Shipping!$R132,Shipping!$R$95,$U$167=Shipping!$S$92,Shipping!$S135,$U$167=Shipping!$T$92,Shipping!$T135)+IF(BB46&lt;DATE(2020,1,1),BB46,-BB46))</f>
        <v>-</v>
      </c>
      <c r="BC210" s="52" t="str" cm="1">
        <f t="array" ref="BC210">IF(OR(BC46="",BC46="NO Q",BC46="-"),"-",INDEX(Shipping!$U$3:$V$88,_xlfn.XMATCH(BC$2,IF(Shipping!$D$3:$D$88="GC",Shipping!$A$3:$A$88),0),_xlfn.XMATCH($V$167,Shipping!$U$2:$V$2))/_xlfn.IFS($U$167=Shipping!$R132,Shipping!$R$95,$U$167=Shipping!$S$92,Shipping!$S135,$U$167=Shipping!$T$92,Shipping!$T135)+IF(BC46&lt;DATE(2020,1,1),BC46,-BC46))</f>
        <v>-</v>
      </c>
      <c r="BD210" s="52" t="str" cm="1">
        <f t="array" ref="BD210">IF(OR(BD46="",BD46="NO Q",BD46="-"),"-",INDEX(Shipping!$U$3:$V$88,_xlfn.XMATCH(BD$2,IF(Shipping!$D$3:$D$88="GC",Shipping!$A$3:$A$88),0),_xlfn.XMATCH($V$167,Shipping!$U$2:$V$2))/_xlfn.IFS($U$167=Shipping!$R132,Shipping!$R$95,$U$167=Shipping!$S$92,Shipping!$S135,$U$167=Shipping!$T$92,Shipping!$T135)+IF(BD46&lt;DATE(2020,1,1),BD46,-BD46))</f>
        <v>-</v>
      </c>
      <c r="BE210" s="52" t="str" cm="1">
        <f t="array" ref="BE210">IF(OR(BE46="",BE46="NO Q",BE46="-"),"-",INDEX(Shipping!$U$3:$V$88,_xlfn.XMATCH(BE$2,IF(Shipping!$D$3:$D$88="GC",Shipping!$A$3:$A$88),0),_xlfn.XMATCH($V$167,Shipping!$U$2:$V$2))/_xlfn.IFS($U$167=Shipping!$R132,Shipping!$R$95,$U$167=Shipping!$S$92,Shipping!$S135,$U$167=Shipping!$T$92,Shipping!$T135)+IF(BE46&lt;DATE(2020,1,1),BE46,-BE46))</f>
        <v>-</v>
      </c>
      <c r="BF210" s="52" t="str" cm="1">
        <f t="array" ref="BF210">IF(OR(BF46="",BF46="NO Q",BF46="-"),"-",INDEX(Shipping!$U$3:$V$88,_xlfn.XMATCH(BF$2,IF(Shipping!$D$3:$D$88="GC",Shipping!$A$3:$A$88),0),_xlfn.XMATCH($V$167,Shipping!$U$2:$V$2))/_xlfn.IFS($U$167=Shipping!$R132,Shipping!$R$95,$U$167=Shipping!$S$92,Shipping!$S135,$U$167=Shipping!$T$92,Shipping!$T135)+IF(BF46&lt;DATE(2020,1,1),BF46,-BF46))</f>
        <v>-</v>
      </c>
      <c r="BG210" s="52" t="str" cm="1">
        <f t="array" ref="BG210">IF(OR(BG46="",BG46="NO Q",BG46="-"),"-",INDEX(Shipping!$U$3:$V$88,_xlfn.XMATCH(BG$2,IF(Shipping!$D$3:$D$88="GC",Shipping!$A$3:$A$88),0),_xlfn.XMATCH($V$167,Shipping!$U$2:$V$2))/_xlfn.IFS($U$167=Shipping!$R132,Shipping!$R$95,$U$167=Shipping!$S$92,Shipping!$S135,$U$167=Shipping!$T$92,Shipping!$T135)+IF(BG46&lt;DATE(2020,1,1),BG46,-BG46))</f>
        <v>-</v>
      </c>
      <c r="BH210" s="52" t="str" cm="1">
        <f t="array" ref="BH210">IF(OR(BH46="",BH46="NO Q",BH46="-"),"-",INDEX(Shipping!$U$3:$V$88,_xlfn.XMATCH(BH$2,IF(Shipping!$D$3:$D$88="GC",Shipping!$A$3:$A$88),0),_xlfn.XMATCH($V$167,Shipping!$U$2:$V$2))/_xlfn.IFS($U$167=Shipping!$R132,Shipping!$R$95,$U$167=Shipping!$S$92,Shipping!$S135,$U$167=Shipping!$T$92,Shipping!$T135)+IF(BH46&lt;DATE(2020,1,1),BH46,-BH46))</f>
        <v>-</v>
      </c>
      <c r="BI210" s="52" t="str" cm="1">
        <f t="array" ref="BI210">IF(OR(BI46="",BI46="NO Q",BI46="-"),"-",INDEX(Shipping!$U$3:$V$88,_xlfn.XMATCH(BI$2,IF(Shipping!$D$3:$D$88="GC",Shipping!$A$3:$A$88),0),_xlfn.XMATCH($V$167,Shipping!$U$2:$V$2))/_xlfn.IFS($U$167=Shipping!$R132,Shipping!$R$95,$U$167=Shipping!$S$92,Shipping!$S135,$U$167=Shipping!$T$92,Shipping!$T135)+IF(BI46&lt;DATE(2020,1,1),BI46,-BI46))</f>
        <v>-</v>
      </c>
      <c r="BJ210" s="52" t="str" cm="1">
        <f t="array" ref="BJ210">IF(OR(BJ46="",BJ46="NO Q",BJ46="-"),"-",INDEX(Shipping!$U$3:$V$88,_xlfn.XMATCH(BJ$2,IF(Shipping!$D$3:$D$88="GC",Shipping!$A$3:$A$88),0),_xlfn.XMATCH($V$167,Shipping!$U$2:$V$2))/_xlfn.IFS($U$167=Shipping!$R132,Shipping!$R$95,$U$167=Shipping!$S$92,Shipping!$S135,$U$167=Shipping!$T$92,Shipping!$T135)+IF(BJ46&lt;DATE(2020,1,1),BJ46,-BJ46))</f>
        <v>-</v>
      </c>
      <c r="BK210" s="52" t="str" cm="1">
        <f t="array" ref="BK210">IF(OR(BK46="",BK46="NO Q",BK46="-"),"-",INDEX(Shipping!$U$3:$V$88,_xlfn.XMATCH(BK$2,IF(Shipping!$D$3:$D$88="GC",Shipping!$A$3:$A$88),0),_xlfn.XMATCH($V$167,Shipping!$U$2:$V$2))/_xlfn.IFS($U$167=Shipping!$R132,Shipping!$R$95,$U$167=Shipping!$S$92,Shipping!$S135,$U$167=Shipping!$T$92,Shipping!$T135)+IF(BK46&lt;DATE(2020,1,1),BK46,-BK46))</f>
        <v>-</v>
      </c>
      <c r="BL210" s="52" t="str" cm="1">
        <f t="array" ref="BL210">IF(OR(BL46="",BL46="NO Q",BL46="-"),"-",INDEX(Shipping!$U$3:$V$88,_xlfn.XMATCH(BL$2,IF(Shipping!$D$3:$D$88="GC",Shipping!$A$3:$A$88),0),_xlfn.XMATCH($V$167,Shipping!$U$2:$V$2))/_xlfn.IFS($U$167=Shipping!$R132,Shipping!$R$95,$U$167=Shipping!$S$92,Shipping!$S135,$U$167=Shipping!$T$92,Shipping!$T135)+IF(BL46&lt;DATE(2020,1,1),BL46,-BL46))</f>
        <v>-</v>
      </c>
      <c r="BM210" s="52" t="str" cm="1">
        <f t="array" ref="BM210">IF(OR(BM46="",BM46="NO Q",BM46="-"),"-",INDEX(Shipping!$U$3:$V$88,_xlfn.XMATCH(BM$2,IF(Shipping!$D$3:$D$88="GC",Shipping!$A$3:$A$88),0),_xlfn.XMATCH($V$167,Shipping!$U$2:$V$2))/_xlfn.IFS($U$167=Shipping!$R132,Shipping!$R$95,$U$167=Shipping!$S$92,Shipping!$S135,$U$167=Shipping!$T$92,Shipping!$T135)+IF(BM46&lt;DATE(2020,1,1),BM46,-BM46))</f>
        <v>-</v>
      </c>
      <c r="BN210" s="52" t="str" cm="1">
        <f t="array" ref="BN210">IF(OR(BN46="",BN46="NO Q",BN46="-"),"-",INDEX(Shipping!$U$3:$V$88,_xlfn.XMATCH(BN$2,IF(Shipping!$D$3:$D$88="GC",Shipping!$A$3:$A$88),0),_xlfn.XMATCH($V$167,Shipping!$U$2:$V$2))/_xlfn.IFS($U$167=Shipping!$R132,Shipping!$R$95,$U$167=Shipping!$S$92,Shipping!$S135,$U$167=Shipping!$T$92,Shipping!$T135)+IF(BN46&lt;DATE(2020,1,1),BN46,-BN46))</f>
        <v>-</v>
      </c>
      <c r="BO210" s="52" t="str" cm="1">
        <f t="array" ref="BO210">IF(OR(BO46="",BO46="NO Q",BO46="-"),"-",INDEX(Shipping!$U$3:$V$88,_xlfn.XMATCH(BO$2,IF(Shipping!$D$3:$D$88="GC",Shipping!$A$3:$A$88),0),_xlfn.XMATCH($V$167,Shipping!$U$2:$V$2))/_xlfn.IFS($U$167=Shipping!$R132,Shipping!$R$95,$U$167=Shipping!$S$92,Shipping!$S135,$U$167=Shipping!$T$92,Shipping!$T135)+IF(BO46&lt;DATE(2020,1,1),BO46,-BO46))</f>
        <v>-</v>
      </c>
      <c r="BP210" s="52" t="str" cm="1">
        <f t="array" ref="BP210">IF(OR(BP46="",BP46="NO Q",BP46="-"),"-",INDEX(Shipping!$U$3:$V$88,_xlfn.XMATCH(BP$2,IF(Shipping!$D$3:$D$88="GC",Shipping!$A$3:$A$88),0),_xlfn.XMATCH($V$167,Shipping!$U$2:$V$2))/_xlfn.IFS($U$167=Shipping!$R132,Shipping!$R$95,$U$167=Shipping!$S$92,Shipping!$S135,$U$167=Shipping!$T$92,Shipping!$T135)+IF(BP46&lt;DATE(2020,1,1),BP46,-BP46))</f>
        <v>-</v>
      </c>
      <c r="BQ210" s="52" t="str" cm="1">
        <f t="array" ref="BQ210">IF(OR(BQ46="",BQ46="NO Q",BQ46="-"),"-",INDEX(Shipping!$U$3:$V$88,_xlfn.XMATCH(BQ$2,IF(Shipping!$D$3:$D$88="GC",Shipping!$A$3:$A$88),0),_xlfn.XMATCH($V$167,Shipping!$U$2:$V$2))/_xlfn.IFS($U$167=Shipping!$R132,Shipping!$R$95,$U$167=Shipping!$S$92,Shipping!$S135,$U$167=Shipping!$T$92,Shipping!$T135)+IF(BQ46&lt;DATE(2020,1,1),BQ46,-BQ46))</f>
        <v>-</v>
      </c>
      <c r="BR210" s="52" t="str" cm="1">
        <f t="array" ref="BR210">IF(OR(BR46="",BR46="NO Q",BR46="-"),"-",INDEX(Shipping!$U$3:$V$88,_xlfn.XMATCH(BR$2,IF(Shipping!$D$3:$D$88="GC",Shipping!$A$3:$A$88),0),_xlfn.XMATCH($V$167,Shipping!$U$2:$V$2))/_xlfn.IFS($U$167=Shipping!$R132,Shipping!$R$95,$U$167=Shipping!$S$92,Shipping!$S135,$U$167=Shipping!$T$92,Shipping!$T135)+IF(BR46&lt;DATE(2020,1,1),BR46,-BR46))</f>
        <v>-</v>
      </c>
      <c r="BS210" s="52" t="str" cm="1">
        <f t="array" ref="BS210">IF(OR(BS46="",BS46="NO Q",BS46="-"),"-",INDEX(Shipping!$U$3:$V$88,_xlfn.XMATCH(BS$2,IF(Shipping!$D$3:$D$88="GC",Shipping!$A$3:$A$88),0),_xlfn.XMATCH($V$167,Shipping!$U$2:$V$2))/_xlfn.IFS($U$167=Shipping!$R132,Shipping!$R$95,$U$167=Shipping!$S$92,Shipping!$S135,$U$167=Shipping!$T$92,Shipping!$T135)+IF(BS46&lt;DATE(2020,1,1),BS46,-BS46))</f>
        <v>-</v>
      </c>
      <c r="BT210" s="52" t="str" cm="1">
        <f t="array" ref="BT210">IF(OR(BT46="",BT46="NO Q",BT46="-"),"-",INDEX(Shipping!$U$3:$V$88,_xlfn.XMATCH(BT$2,IF(Shipping!$D$3:$D$88="GC",Shipping!$A$3:$A$88),0),_xlfn.XMATCH($V$167,Shipping!$U$2:$V$2))/_xlfn.IFS($U$167=Shipping!$R132,Shipping!$R$95,$U$167=Shipping!$S$92,Shipping!$S135,$U$167=Shipping!$T$92,Shipping!$T135)+IF(BT46&lt;DATE(2020,1,1),BT46,-BT46))</f>
        <v>-</v>
      </c>
      <c r="BU210" s="52" t="str" cm="1">
        <f t="array" ref="BU210">IF(OR(BU46="",BU46="NO Q",BU46="-"),"-",INDEX(Shipping!$U$3:$V$88,_xlfn.XMATCH(BU$2,IF(Shipping!$D$3:$D$88="GC",Shipping!$A$3:$A$88),0),_xlfn.XMATCH($V$167,Shipping!$U$2:$V$2))/_xlfn.IFS($U$167=Shipping!$R132,Shipping!$R$95,$U$167=Shipping!$S$92,Shipping!$S135,$U$167=Shipping!$T$92,Shipping!$T135)+IF(BU46&lt;DATE(2020,1,1),BU46,-BU46))</f>
        <v>-</v>
      </c>
      <c r="BV210" s="52" t="str" cm="1">
        <f t="array" ref="BV210">IF(OR(BV46="",BV46="NO Q",BV46="-"),"-",INDEX(Shipping!$U$3:$V$88,_xlfn.XMATCH(BV$2,IF(Shipping!$D$3:$D$88="GC",Shipping!$A$3:$A$88),0),_xlfn.XMATCH($V$167,Shipping!$U$2:$V$2))/_xlfn.IFS($U$167=Shipping!$R132,Shipping!$R$95,$U$167=Shipping!$S$92,Shipping!$S135,$U$167=Shipping!$T$92,Shipping!$T135)+IF(BV46&lt;DATE(2020,1,1),BV46,-BV46))</f>
        <v>-</v>
      </c>
      <c r="BW210" s="52" t="str" cm="1">
        <f t="array" ref="BW210">IF(OR(BW46="",BW46="NO Q",BW46="-"),"-",INDEX(Shipping!$U$3:$V$88,_xlfn.XMATCH(BW$2,IF(Shipping!$D$3:$D$88="GC",Shipping!$A$3:$A$88),0),_xlfn.XMATCH($V$167,Shipping!$U$2:$V$2))/_xlfn.IFS($U$167=Shipping!$R132,Shipping!$R$95,$U$167=Shipping!$S$92,Shipping!$S135,$U$167=Shipping!$T$92,Shipping!$T135)+IF(BW46&lt;DATE(2020,1,1),BW46,-BW46))</f>
        <v>-</v>
      </c>
      <c r="BX210" s="52" t="str" cm="1">
        <f t="array" ref="BX210">IF(OR(BX46="",BX46="NO Q",BX46="-"),"-",INDEX(Shipping!$U$3:$V$88,_xlfn.XMATCH(BX$2,IF(Shipping!$D$3:$D$88="GC",Shipping!$A$3:$A$88),0),_xlfn.XMATCH($V$167,Shipping!$U$2:$V$2))/_xlfn.IFS($U$167=Shipping!$R132,Shipping!$R$95,$U$167=Shipping!$S$92,Shipping!$S135,$U$167=Shipping!$T$92,Shipping!$T135)+IF(BX46&lt;DATE(2020,1,1),BX46,-BX46))</f>
        <v>-</v>
      </c>
      <c r="BY210" s="52" t="str" cm="1">
        <f t="array" ref="BY210">IF(OR(BY46="",BY46="NO Q",BY46="-"),"-",INDEX(Shipping!$U$3:$V$88,_xlfn.XMATCH(BY$2,IF(Shipping!$D$3:$D$88="GC",Shipping!$A$3:$A$88),0),_xlfn.XMATCH($V$167,Shipping!$U$2:$V$2))/_xlfn.IFS($U$167=Shipping!$R132,Shipping!$R$95,$U$167=Shipping!$S$92,Shipping!$S135,$U$167=Shipping!$T$92,Shipping!$T135)+IF(BY46&lt;DATE(2020,1,1),BY46,-BY46))</f>
        <v>-</v>
      </c>
      <c r="BZ210" s="52" t="str" cm="1">
        <f t="array" ref="BZ210">IF(OR(BZ46="",BZ46="NO Q",BZ46="-"),"-",INDEX(Shipping!$U$3:$V$88,_xlfn.XMATCH(BZ$2,IF(Shipping!$D$3:$D$88="GC",Shipping!$A$3:$A$88),0),_xlfn.XMATCH($V$167,Shipping!$U$2:$V$2))/_xlfn.IFS($U$167=Shipping!$R132,Shipping!$R$95,$U$167=Shipping!$S$92,Shipping!$S135,$U$167=Shipping!$T$92,Shipping!$T135)+IF(BZ46&lt;DATE(2020,1,1),BZ46,-BZ46))</f>
        <v>-</v>
      </c>
      <c r="CA210" s="52" t="str" cm="1">
        <f t="array" ref="CA210">IF(OR(CA46="",CA46="NO Q",CA46="-"),"-",INDEX(Shipping!$U$3:$V$88,_xlfn.XMATCH(CA$2,IF(Shipping!$D$3:$D$88="GC",Shipping!$A$3:$A$88),0),_xlfn.XMATCH($V$167,Shipping!$U$2:$V$2))/_xlfn.IFS($U$167=Shipping!$R132,Shipping!$R$95,$U$167=Shipping!$S$92,Shipping!$S135,$U$167=Shipping!$T$92,Shipping!$T135)+IF(CA46&lt;DATE(2020,1,1),CA46,-CA46))</f>
        <v>-</v>
      </c>
      <c r="CB210" s="52" t="str" cm="1">
        <f t="array" ref="CB210">IF(OR(CB46="",CB46="NO Q",CB46="-"),"-",INDEX(Shipping!$U$3:$V$88,_xlfn.XMATCH(CB$2,IF(Shipping!$D$3:$D$88="GC",Shipping!$A$3:$A$88),0),_xlfn.XMATCH($V$167,Shipping!$U$2:$V$2))/_xlfn.IFS($U$167=Shipping!$R132,Shipping!$R$95,$U$167=Shipping!$S$92,Shipping!$S135,$U$167=Shipping!$T$92,Shipping!$T135)+IF(CB46&lt;DATE(2020,1,1),CB46,-CB46))</f>
        <v>-</v>
      </c>
      <c r="CC210" s="52" t="str" cm="1">
        <f t="array" ref="CC210">IF(OR(CC46="",CC46="NO Q",CC46="-"),"-",INDEX(Shipping!$U$3:$V$88,_xlfn.XMATCH(CC$2,IF(Shipping!$D$3:$D$88="GC",Shipping!$A$3:$A$88),0),_xlfn.XMATCH($V$167,Shipping!$U$2:$V$2))/_xlfn.IFS($U$167=Shipping!$R132,Shipping!$R$95,$U$167=Shipping!$S$92,Shipping!$S135,$U$167=Shipping!$T$92,Shipping!$T135)+IF(CC46&lt;DATE(2020,1,1),CC46,-CC46))</f>
        <v>-</v>
      </c>
      <c r="CD210" s="52" t="str" cm="1">
        <f t="array" ref="CD210">IF(OR(CD46="",CD46="NO Q",CD46="-"),"-",INDEX(Shipping!$U$3:$V$88,_xlfn.XMATCH(CD$2,IF(Shipping!$D$3:$D$88="GC",Shipping!$A$3:$A$88),0),_xlfn.XMATCH($V$167,Shipping!$U$2:$V$2))/_xlfn.IFS($U$167=Shipping!$R132,Shipping!$R$95,$U$167=Shipping!$S$92,Shipping!$S135,$U$167=Shipping!$T$92,Shipping!$T135)+IF(CD46&lt;DATE(2020,1,1),CD46,-CD46))</f>
        <v>-</v>
      </c>
      <c r="CE210" s="52" t="str" cm="1">
        <f t="array" ref="CE210">IF(OR(CE46="",CE46="NO Q",CE46="-"),"-",INDEX(Shipping!$U$3:$V$88,_xlfn.XMATCH(CE$2,IF(Shipping!$D$3:$D$88="GC",Shipping!$A$3:$A$88),0),_xlfn.XMATCH($V$167,Shipping!$U$2:$V$2))/_xlfn.IFS($U$167=Shipping!$R132,Shipping!$R$95,$U$167=Shipping!$S$92,Shipping!$S135,$U$167=Shipping!$T$92,Shipping!$T135)+IF(CE46&lt;DATE(2020,1,1),CE46,-CE46))</f>
        <v>-</v>
      </c>
      <c r="CF210" s="52" t="str" cm="1">
        <f t="array" ref="CF210">IF(OR(CF46="",CF46="NO Q",CF46="-"),"-",INDEX(Shipping!$U$3:$V$88,_xlfn.XMATCH(CF$2,IF(Shipping!$D$3:$D$88="GC",Shipping!$A$3:$A$88),0),_xlfn.XMATCH($V$167,Shipping!$U$2:$V$2))/_xlfn.IFS($U$167=Shipping!$R132,Shipping!$R$95,$U$167=Shipping!$S$92,Shipping!$S135,$U$167=Shipping!$T$92,Shipping!$T135)+IF(CF46&lt;DATE(2020,1,1),CF46,-CF46))</f>
        <v>-</v>
      </c>
      <c r="CG210" s="52" t="str" cm="1">
        <f t="array" ref="CG210">IF(OR(CG46="",CG46="NO Q",CG46="-"),"-",INDEX(Shipping!$U$3:$V$88,_xlfn.XMATCH(CG$2,IF(Shipping!$D$3:$D$88="GC",Shipping!$A$3:$A$88),0),_xlfn.XMATCH($V$167,Shipping!$U$2:$V$2))/_xlfn.IFS($U$167=Shipping!$R132,Shipping!$R$95,$U$167=Shipping!$S$92,Shipping!$S135,$U$167=Shipping!$T$92,Shipping!$T135)+IF(CG46&lt;DATE(2020,1,1),CG46,-CG46))</f>
        <v>-</v>
      </c>
      <c r="CH210" s="52" t="str" cm="1">
        <f t="array" ref="CH210">IF(OR(CH46="",CH46="NO Q",CH46="-"),"-",INDEX(Shipping!$U$3:$V$88,_xlfn.XMATCH(CH$2,IF(Shipping!$D$3:$D$88="GC",Shipping!$A$3:$A$88),0),_xlfn.XMATCH($V$167,Shipping!$U$2:$V$2))/_xlfn.IFS($U$167=Shipping!$R132,Shipping!$R$95,$U$167=Shipping!$S$92,Shipping!$S135,$U$167=Shipping!$T$92,Shipping!$T135)+IF(CH46&lt;DATE(2020,1,1),CH46,-CH46))</f>
        <v>-</v>
      </c>
      <c r="CI210" s="52" t="str" cm="1">
        <f t="array" ref="CI210">IF(OR(CI46="",CI46="NO Q",CI46="-"),"-",INDEX(Shipping!$U$3:$V$88,_xlfn.XMATCH(CI$2,IF(Shipping!$D$3:$D$88="GC",Shipping!$A$3:$A$88),0),_xlfn.XMATCH($V$167,Shipping!$U$2:$V$2))/_xlfn.IFS($U$167=Shipping!$R132,Shipping!$R$95,$U$167=Shipping!$S$92,Shipping!$S135,$U$167=Shipping!$T$92,Shipping!$T135)+IF(CI46&lt;DATE(2020,1,1),CI46,-CI46))</f>
        <v>-</v>
      </c>
      <c r="CJ210" s="52" t="str" cm="1">
        <f t="array" ref="CJ210">IF(OR(CJ46="",CJ46="NO Q",CJ46="-"),"-",INDEX(Shipping!$U$3:$V$88,_xlfn.XMATCH(CJ$2,IF(Shipping!$D$3:$D$88="GC",Shipping!$A$3:$A$88),0),_xlfn.XMATCH($V$167,Shipping!$U$2:$V$2))/_xlfn.IFS($U$167=Shipping!$R132,Shipping!$R$95,$U$167=Shipping!$S$92,Shipping!$S135,$U$167=Shipping!$T$92,Shipping!$T135)+IF(CJ46&lt;DATE(2020,1,1),CJ46,-CJ46))</f>
        <v>-</v>
      </c>
      <c r="CK210" s="52" t="str" cm="1">
        <f t="array" ref="CK210">IF(OR(CK46="",CK46="NO Q",CK46="-"),"-",INDEX(Shipping!$U$3:$V$88,_xlfn.XMATCH(CK$2,IF(Shipping!$D$3:$D$88="GC",Shipping!$A$3:$A$88),0),_xlfn.XMATCH($V$167,Shipping!$U$2:$V$2))/_xlfn.IFS($U$167=Shipping!$R132,Shipping!$R$95,$U$167=Shipping!$S$92,Shipping!$S135,$U$167=Shipping!$T$92,Shipping!$T135)+IF(CK46&lt;DATE(2020,1,1),CK46,-CK46))</f>
        <v>-</v>
      </c>
      <c r="CL210" s="52" t="str" cm="1">
        <f t="array" ref="CL210">IF(OR(CL46="",CL46="NO Q",CL46="-"),"-",INDEX(Shipping!$U$3:$V$88,_xlfn.XMATCH(CL$2,IF(Shipping!$D$3:$D$88="GC",Shipping!$A$3:$A$88),0),_xlfn.XMATCH($V$167,Shipping!$U$2:$V$2))/_xlfn.IFS($U$167=Shipping!$R132,Shipping!$R$95,$U$167=Shipping!$S$92,Shipping!$S135,$U$167=Shipping!$T$92,Shipping!$T135)+IF(CL46&lt;DATE(2020,1,1),CL46,-CL46))</f>
        <v>-</v>
      </c>
      <c r="CM210" s="52" t="str" cm="1">
        <f t="array" ref="CM210">IF(OR(CM46="",CM46="NO Q",CM46="-"),"-",INDEX(Shipping!$U$3:$V$88,_xlfn.XMATCH(CM$2,IF(Shipping!$D$3:$D$88="GC",Shipping!$A$3:$A$88),0),_xlfn.XMATCH($V$167,Shipping!$U$2:$V$2))/_xlfn.IFS($U$167=Shipping!$R132,Shipping!$R$95,$U$167=Shipping!$S$92,Shipping!$S135,$U$167=Shipping!$T$92,Shipping!$T135)+IF(CM46&lt;DATE(2020,1,1),CM46,-CM46))</f>
        <v>-</v>
      </c>
    </row>
    <row r="211" spans="2:91">
      <c r="B211" s="47" t="s">
        <v>317</v>
      </c>
      <c r="C211" s="1" t="str" cm="1">
        <f t="array" ref="C211">INDEX(W$2:CM$2,1,_xlfn.XMATCH(D211,$W211:$CM211))</f>
        <v>PSI MOLDED PLASTICS</v>
      </c>
      <c r="D211" s="81">
        <f t="shared" si="139"/>
        <v>0.79163988600000001</v>
      </c>
      <c r="W211" s="52" t="str" cm="1">
        <f t="array" ref="W211">IF(OR(W47="",W47="NO Q",W47="-"),"-",INDEX(Shipping!$U$3:$V$88,_xlfn.XMATCH(W$2,IF(Shipping!$D$3:$D$88="GC",Shipping!$A$3:$A$88),0),_xlfn.XMATCH($V$167,Shipping!$U$2:$V$2))/_xlfn.IFS($U$167=Shipping!$R133,Shipping!$R$95,$U$167=Shipping!$S$92,Shipping!$S136,$U$167=Shipping!$T$92,Shipping!$T136)+IF(W47&lt;DATE(2020,1,1),W47,-W47))</f>
        <v>-</v>
      </c>
      <c r="X211" s="52" t="str" cm="1">
        <f t="array" ref="X211">IF(OR(X47="",X47="NO Q",X47="-"),"-",INDEX(Shipping!$U$3:$V$88,_xlfn.XMATCH(X$2,IF(Shipping!$D$3:$D$88="GC",Shipping!$A$3:$A$88),0),_xlfn.XMATCH($V$167,Shipping!$U$2:$V$2))/_xlfn.IFS($U$167=Shipping!$R133,Shipping!$R$95,$U$167=Shipping!$S$92,Shipping!$S136,$U$167=Shipping!$T$92,Shipping!$T136)+IF(X47&lt;DATE(2020,1,1),X47,-X47))</f>
        <v>-</v>
      </c>
      <c r="Y211" s="52" t="str" cm="1">
        <f t="array" ref="Y211">IF(OR(Y47="",Y47="NO Q",Y47="-"),"-",INDEX(Shipping!$U$3:$V$88,_xlfn.XMATCH(Y$2,IF(Shipping!$D$3:$D$88="GC",Shipping!$A$3:$A$88),0),_xlfn.XMATCH($V$167,Shipping!$U$2:$V$2))/_xlfn.IFS($U$167=Shipping!$R133,Shipping!$R$95,$U$167=Shipping!$S$92,Shipping!$S136,$U$167=Shipping!$T$92,Shipping!$T136)+IF(Y47&lt;DATE(2020,1,1),Y47,-Y47))</f>
        <v>-</v>
      </c>
      <c r="Z211" s="52" t="str" cm="1">
        <f t="array" ref="Z211">IF(OR(Z47="",Z47="NO Q",Z47="-"),"-",INDEX(Shipping!$U$3:$V$88,_xlfn.XMATCH(Z$2,IF(Shipping!$D$3:$D$88="GC",Shipping!$A$3:$A$88),0),_xlfn.XMATCH($V$167,Shipping!$U$2:$V$2))/_xlfn.IFS($U$167=Shipping!$R133,Shipping!$R$95,$U$167=Shipping!$S$92,Shipping!$S136,$U$167=Shipping!$T$92,Shipping!$T136)+IF(Z47&lt;DATE(2020,1,1),Z47,-Z47))</f>
        <v>-</v>
      </c>
      <c r="AA211" s="52" t="str" cm="1">
        <f t="array" ref="AA211">IF(OR(AA47="",AA47="NO Q",AA47="-"),"-",INDEX(Shipping!$U$3:$V$88,_xlfn.XMATCH(AA$2,IF(Shipping!$D$3:$D$88="GC",Shipping!$A$3:$A$88),0),_xlfn.XMATCH($V$167,Shipping!$U$2:$V$2))/_xlfn.IFS($U$167=Shipping!$R133,Shipping!$R$95,$U$167=Shipping!$S$92,Shipping!$S136,$U$167=Shipping!$T$92,Shipping!$T136)+IF(AA47&lt;DATE(2020,1,1),AA47,-AA47))</f>
        <v>-</v>
      </c>
      <c r="AB211" s="52" t="str" cm="1">
        <f t="array" ref="AB211">IF(OR(AB47="",AB47="NO Q",AB47="-"),"-",INDEX(Shipping!$U$3:$V$88,_xlfn.XMATCH(AB$2,IF(Shipping!$D$3:$D$88="GC",Shipping!$A$3:$A$88),0),_xlfn.XMATCH($V$167,Shipping!$U$2:$V$2))/_xlfn.IFS($U$167=Shipping!$R133,Shipping!$R$95,$U$167=Shipping!$S$92,Shipping!$S136,$U$167=Shipping!$T$92,Shipping!$T136)+IF(AB47&lt;DATE(2020,1,1),AB47,-AB47))</f>
        <v>-</v>
      </c>
      <c r="AC211" s="52" t="str" cm="1">
        <f t="array" ref="AC211">IF(OR(AC47="",AC47="NO Q",AC47="-"),"-",INDEX(Shipping!$U$3:$V$88,_xlfn.XMATCH(AC$2,IF(Shipping!$D$3:$D$88="GC",Shipping!$A$3:$A$88),0),_xlfn.XMATCH($V$167,Shipping!$U$2:$V$2))/_xlfn.IFS($U$167=Shipping!$R133,Shipping!$R$95,$U$167=Shipping!$S$92,Shipping!$S136,$U$167=Shipping!$T$92,Shipping!$T136)+IF(AC47&lt;DATE(2020,1,1),AC47,-AC47))</f>
        <v>-</v>
      </c>
      <c r="AD211" s="52" t="str" cm="1">
        <f t="array" ref="AD211">IF(OR(AD47="",AD47="NO Q",AD47="-"),"-",INDEX(Shipping!$U$3:$V$88,_xlfn.XMATCH(AD$2,IF(Shipping!$D$3:$D$88="GC",Shipping!$A$3:$A$88),0),_xlfn.XMATCH($V$167,Shipping!$U$2:$V$2))/_xlfn.IFS($U$167=Shipping!$R133,Shipping!$R$95,$U$167=Shipping!$S$92,Shipping!$S136,$U$167=Shipping!$T$92,Shipping!$T136)+IF(AD47&lt;DATE(2020,1,1),AD47,-AD47))</f>
        <v>-</v>
      </c>
      <c r="AE211" s="52" t="str" cm="1">
        <f t="array" ref="AE211">IF(OR(AE47="",AE47="NO Q",AE47="-"),"-",INDEX(Shipping!$U$3:$V$88,_xlfn.XMATCH(AE$2,IF(Shipping!$D$3:$D$88="GC",Shipping!$A$3:$A$88),0),_xlfn.XMATCH($V$167,Shipping!$U$2:$V$2))/_xlfn.IFS($U$167=Shipping!$R133,Shipping!$R$95,$U$167=Shipping!$S$92,Shipping!$S136,$U$167=Shipping!$T$92,Shipping!$T136)+IF(AE47&lt;DATE(2020,1,1),AE47,-AE47))</f>
        <v>-</v>
      </c>
      <c r="AF211" s="52" cm="1">
        <f t="array" ref="AF211">IF(OR(AF47="",AF47="NO Q",AF47="-"),"-",INDEX(Shipping!$U$3:$V$88,_xlfn.XMATCH(AF$2,IF(Shipping!$D$3:$D$88="GC",Shipping!$A$3:$A$88),0),_xlfn.XMATCH($V$167,Shipping!$U$2:$V$2))/_xlfn.IFS($U$167=Shipping!$R133,Shipping!$R$95,$U$167=Shipping!$S$92,Shipping!$S136,$U$167=Shipping!$T$92,Shipping!$T136)+IF(AF47&lt;DATE(2020,1,1),AF47,-AF47))</f>
        <v>-44032.983741392505</v>
      </c>
      <c r="AG211" s="52" cm="1">
        <f t="array" ref="AG211">IF(OR(AG47="",AG47="NO Q",AG47="-"),"-",INDEX(Shipping!$U$3:$V$88,_xlfn.XMATCH(AG$2,IF(Shipping!$D$3:$D$88="GC",Shipping!$A$3:$A$88),0),_xlfn.XMATCH($V$167,Shipping!$U$2:$V$2))/_xlfn.IFS($U$167=Shipping!$R133,Shipping!$R$95,$U$167=Shipping!$S$92,Shipping!$S136,$U$167=Shipping!$T$92,Shipping!$T136)+IF(AG47&lt;DATE(2020,1,1),AG47,-AG47))</f>
        <v>-44032.983741392505</v>
      </c>
      <c r="AH211" s="52" t="str" cm="1">
        <f t="array" ref="AH211">IF(OR(AH47="",AH47="NO Q",AH47="-"),"-",INDEX(Shipping!$U$3:$V$88,_xlfn.XMATCH(AH$2,IF(Shipping!$D$3:$D$88="GC",Shipping!$A$3:$A$88),0),_xlfn.XMATCH($V$167,Shipping!$U$2:$V$2))/_xlfn.IFS($U$167=Shipping!$R133,Shipping!$R$95,$U$167=Shipping!$S$92,Shipping!$S136,$U$167=Shipping!$T$92,Shipping!$T136)+IF(AH47&lt;DATE(2020,1,1),AH47,-AH47))</f>
        <v>-</v>
      </c>
      <c r="AI211" s="52" t="str" cm="1">
        <f t="array" ref="AI211">IF(OR(AI47="",AI47="NO Q",AI47="-"),"-",INDEX(Shipping!$U$3:$V$88,_xlfn.XMATCH(AI$2,IF(Shipping!$D$3:$D$88="GC",Shipping!$A$3:$A$88),0),_xlfn.XMATCH($V$167,Shipping!$U$2:$V$2))/_xlfn.IFS($U$167=Shipping!$R133,Shipping!$R$95,$U$167=Shipping!$S$92,Shipping!$S136,$U$167=Shipping!$T$92,Shipping!$T136)+IF(AI47&lt;DATE(2020,1,1),AI47,-AI47))</f>
        <v>-</v>
      </c>
      <c r="AJ211" s="52" t="str" cm="1">
        <f t="array" ref="AJ211">IF(OR(AJ47="",AJ47="NO Q",AJ47="-"),"-",INDEX(Shipping!$U$3:$V$88,_xlfn.XMATCH(AJ$2,IF(Shipping!$D$3:$D$88="GC",Shipping!$A$3:$A$88),0),_xlfn.XMATCH($V$167,Shipping!$U$2:$V$2))/_xlfn.IFS($U$167=Shipping!$R133,Shipping!$R$95,$U$167=Shipping!$S$92,Shipping!$S136,$U$167=Shipping!$T$92,Shipping!$T136)+IF(AJ47&lt;DATE(2020,1,1),AJ47,-AJ47))</f>
        <v>-</v>
      </c>
      <c r="AK211" s="52" t="str" cm="1">
        <f t="array" ref="AK211">IF(OR(AK47="",AK47="NO Q",AK47="-"),"-",INDEX(Shipping!$U$3:$V$88,_xlfn.XMATCH(AK$2,IF(Shipping!$D$3:$D$88="GC",Shipping!$A$3:$A$88),0),_xlfn.XMATCH($V$167,Shipping!$U$2:$V$2))/_xlfn.IFS($U$167=Shipping!$R133,Shipping!$R$95,$U$167=Shipping!$S$92,Shipping!$S136,$U$167=Shipping!$T$92,Shipping!$T136)+IF(AK47&lt;DATE(2020,1,1),AK47,-AK47))</f>
        <v>-</v>
      </c>
      <c r="AL211" s="52" t="str" cm="1">
        <f t="array" ref="AL211">IF(OR(AL47="",AL47="NO Q",AL47="-"),"-",INDEX(Shipping!$U$3:$V$88,_xlfn.XMATCH(AL$2,IF(Shipping!$D$3:$D$88="GC",Shipping!$A$3:$A$88),0),_xlfn.XMATCH($V$167,Shipping!$U$2:$V$2))/_xlfn.IFS($U$167=Shipping!$R133,Shipping!$R$95,$U$167=Shipping!$S$92,Shipping!$S136,$U$167=Shipping!$T$92,Shipping!$T136)+IF(AL47&lt;DATE(2020,1,1),AL47,-AL47))</f>
        <v>-</v>
      </c>
      <c r="AM211" s="52" cm="1">
        <f t="array" ref="AM211">IF(OR(AM47="",AM47="NO Q",AM47="-"),"-",INDEX(Shipping!$U$3:$V$88,_xlfn.XMATCH(AM$2,IF(Shipping!$D$3:$D$88="GC",Shipping!$A$3:$A$88),0),_xlfn.XMATCH($V$167,Shipping!$U$2:$V$2))/_xlfn.IFS($U$167=Shipping!$R133,Shipping!$R$95,$U$167=Shipping!$S$92,Shipping!$S136,$U$167=Shipping!$T$92,Shipping!$T136)+IF(AM47&lt;DATE(2020,1,1),AM47,-AM47))</f>
        <v>-44032.978003060445</v>
      </c>
      <c r="AN211" s="52" t="str" cm="1">
        <f t="array" ref="AN211">IF(OR(AN47="",AN47="NO Q",AN47="-"),"-",INDEX(Shipping!$U$3:$V$88,_xlfn.XMATCH(AN$2,IF(Shipping!$D$3:$D$88="GC",Shipping!$A$3:$A$88),0),_xlfn.XMATCH($V$167,Shipping!$U$2:$V$2))/_xlfn.IFS($U$167=Shipping!$R133,Shipping!$R$95,$U$167=Shipping!$S$92,Shipping!$S136,$U$167=Shipping!$T$92,Shipping!$T136)+IF(AN47&lt;DATE(2020,1,1),AN47,-AN47))</f>
        <v>-</v>
      </c>
      <c r="AO211" s="52" t="str" cm="1">
        <f t="array" ref="AO211">IF(OR(AO47="",AO47="NO Q",AO47="-"),"-",INDEX(Shipping!$U$3:$V$88,_xlfn.XMATCH(AO$2,IF(Shipping!$D$3:$D$88="GC",Shipping!$A$3:$A$88),0),_xlfn.XMATCH($V$167,Shipping!$U$2:$V$2))/_xlfn.IFS($U$167=Shipping!$R133,Shipping!$R$95,$U$167=Shipping!$S$92,Shipping!$S136,$U$167=Shipping!$T$92,Shipping!$T136)+IF(AO47&lt;DATE(2020,1,1),AO47,-AO47))</f>
        <v>-</v>
      </c>
      <c r="AP211" s="52" cm="1">
        <f t="array" ref="AP211">IF(OR(AP47="",AP47="NO Q",AP47="-"),"-",INDEX(Shipping!$U$3:$V$88,_xlfn.XMATCH(AP$2,IF(Shipping!$D$3:$D$88="GC",Shipping!$A$3:$A$88),0),_xlfn.XMATCH($V$167,Shipping!$U$2:$V$2))/_xlfn.IFS($U$167=Shipping!$R133,Shipping!$R$95,$U$167=Shipping!$S$92,Shipping!$S136,$U$167=Shipping!$T$92,Shipping!$T136)+IF(AP47&lt;DATE(2020,1,1),AP47,-AP47))</f>
        <v>-44032.983741392505</v>
      </c>
      <c r="AQ211" s="52" t="str" cm="1">
        <f t="array" ref="AQ211">IF(OR(AQ47="",AQ47="NO Q",AQ47="-"),"-",INDEX(Shipping!$U$3:$V$88,_xlfn.XMATCH(AQ$2,IF(Shipping!$D$3:$D$88="GC",Shipping!$A$3:$A$88),0),_xlfn.XMATCH($V$167,Shipping!$U$2:$V$2))/_xlfn.IFS($U$167=Shipping!$R133,Shipping!$R$95,$U$167=Shipping!$S$92,Shipping!$S136,$U$167=Shipping!$T$92,Shipping!$T136)+IF(AQ47&lt;DATE(2020,1,1),AQ47,-AQ47))</f>
        <v>-</v>
      </c>
      <c r="AR211" s="52" t="str" cm="1">
        <f t="array" ref="AR211">IF(OR(AR47="",AR47="NO Q",AR47="-"),"-",INDEX(Shipping!$U$3:$V$88,_xlfn.XMATCH(AR$2,IF(Shipping!$D$3:$D$88="GC",Shipping!$A$3:$A$88),0),_xlfn.XMATCH($V$167,Shipping!$U$2:$V$2))/_xlfn.IFS($U$167=Shipping!$R133,Shipping!$R$95,$U$167=Shipping!$S$92,Shipping!$S136,$U$167=Shipping!$T$92,Shipping!$T136)+IF(AR47&lt;DATE(2020,1,1),AR47,-AR47))</f>
        <v>-</v>
      </c>
      <c r="AS211" s="52" t="str" cm="1">
        <f t="array" ref="AS211">IF(OR(AS47="",AS47="NO Q",AS47="-"),"-",INDEX(Shipping!$U$3:$V$88,_xlfn.XMATCH(AS$2,IF(Shipping!$D$3:$D$88="GC",Shipping!$A$3:$A$88),0),_xlfn.XMATCH($V$167,Shipping!$U$2:$V$2))/_xlfn.IFS($U$167=Shipping!$R133,Shipping!$R$95,$U$167=Shipping!$S$92,Shipping!$S136,$U$167=Shipping!$T$92,Shipping!$T136)+IF(AS47&lt;DATE(2020,1,1),AS47,-AS47))</f>
        <v>-</v>
      </c>
      <c r="AT211" s="52" t="str" cm="1">
        <f t="array" ref="AT211">IF(OR(AT47="",AT47="NO Q",AT47="-"),"-",INDEX(Shipping!$U$3:$V$88,_xlfn.XMATCH(AT$2,IF(Shipping!$D$3:$D$88="GC",Shipping!$A$3:$A$88),0),_xlfn.XMATCH($V$167,Shipping!$U$2:$V$2))/_xlfn.IFS($U$167=Shipping!$R133,Shipping!$R$95,$U$167=Shipping!$S$92,Shipping!$S136,$U$167=Shipping!$T$92,Shipping!$T136)+IF(AT47&lt;DATE(2020,1,1),AT47,-AT47))</f>
        <v>-</v>
      </c>
      <c r="AU211" s="52" t="str" cm="1">
        <f t="array" ref="AU211">IF(OR(AU47="",AU47="NO Q",AU47="-"),"-",INDEX(Shipping!$U$3:$V$88,_xlfn.XMATCH(AU$2,IF(Shipping!$D$3:$D$88="GC",Shipping!$A$3:$A$88),0),_xlfn.XMATCH($V$167,Shipping!$U$2:$V$2))/_xlfn.IFS($U$167=Shipping!$R133,Shipping!$R$95,$U$167=Shipping!$S$92,Shipping!$S136,$U$167=Shipping!$T$92,Shipping!$T136)+IF(AU47&lt;DATE(2020,1,1),AU47,-AU47))</f>
        <v>-</v>
      </c>
      <c r="AV211" s="52" t="str" cm="1">
        <f t="array" ref="AV211">IF(OR(AV47="",AV47="NO Q",AV47="-"),"-",INDEX(Shipping!$U$3:$V$88,_xlfn.XMATCH(AV$2,IF(Shipping!$D$3:$D$88="GC",Shipping!$A$3:$A$88),0),_xlfn.XMATCH($V$167,Shipping!$U$2:$V$2))/_xlfn.IFS($U$167=Shipping!$R133,Shipping!$R$95,$U$167=Shipping!$S$92,Shipping!$S136,$U$167=Shipping!$T$92,Shipping!$T136)+IF(AV47&lt;DATE(2020,1,1),AV47,-AV47))</f>
        <v>-</v>
      </c>
      <c r="AW211" s="52" t="str" cm="1">
        <f t="array" ref="AW211">IF(OR(AW47="",AW47="NO Q",AW47="-"),"-",INDEX(Shipping!$U$3:$V$88,_xlfn.XMATCH(AW$2,IF(Shipping!$D$3:$D$88="GC",Shipping!$A$3:$A$88),0),_xlfn.XMATCH($V$167,Shipping!$U$2:$V$2))/_xlfn.IFS($U$167=Shipping!$R133,Shipping!$R$95,$U$167=Shipping!$S$92,Shipping!$S136,$U$167=Shipping!$T$92,Shipping!$T136)+IF(AW47&lt;DATE(2020,1,1),AW47,-AW47))</f>
        <v>-</v>
      </c>
      <c r="AX211" s="52" t="str" cm="1">
        <f t="array" ref="AX211">IF(OR(AX47="",AX47="NO Q",AX47="-"),"-",INDEX(Shipping!$U$3:$V$88,_xlfn.XMATCH(AX$2,IF(Shipping!$D$3:$D$88="GC",Shipping!$A$3:$A$88),0),_xlfn.XMATCH($V$167,Shipping!$U$2:$V$2))/_xlfn.IFS($U$167=Shipping!$R133,Shipping!$R$95,$U$167=Shipping!$S$92,Shipping!$S136,$U$167=Shipping!$T$92,Shipping!$T136)+IF(AX47&lt;DATE(2020,1,1),AX47,-AX47))</f>
        <v>-</v>
      </c>
      <c r="AY211" s="52" t="str" cm="1">
        <f t="array" ref="AY211">IF(OR(AY47="",AY47="NO Q",AY47="-"),"-",INDEX(Shipping!$U$3:$V$88,_xlfn.XMATCH(AY$2,IF(Shipping!$D$3:$D$88="GC",Shipping!$A$3:$A$88),0),_xlfn.XMATCH($V$167,Shipping!$U$2:$V$2))/_xlfn.IFS($U$167=Shipping!$R133,Shipping!$R$95,$U$167=Shipping!$S$92,Shipping!$S136,$U$167=Shipping!$T$92,Shipping!$T136)+IF(AY47&lt;DATE(2020,1,1),AY47,-AY47))</f>
        <v>-</v>
      </c>
      <c r="AZ211" s="52" t="str" cm="1">
        <f t="array" ref="AZ211">IF(OR(AZ47="",AZ47="NO Q",AZ47="-"),"-",INDEX(Shipping!$U$3:$V$88,_xlfn.XMATCH(AZ$2,IF(Shipping!$D$3:$D$88="GC",Shipping!$A$3:$A$88),0),_xlfn.XMATCH($V$167,Shipping!$U$2:$V$2))/_xlfn.IFS($U$167=Shipping!$R133,Shipping!$R$95,$U$167=Shipping!$S$92,Shipping!$S136,$U$167=Shipping!$T$92,Shipping!$T136)+IF(AZ47&lt;DATE(2020,1,1),AZ47,-AZ47))</f>
        <v>-</v>
      </c>
      <c r="BA211" s="52" t="str" cm="1">
        <f t="array" ref="BA211">IF(OR(BA47="",BA47="NO Q",BA47="-"),"-",INDEX(Shipping!$U$3:$V$88,_xlfn.XMATCH(BA$2,IF(Shipping!$D$3:$D$88="GC",Shipping!$A$3:$A$88),0),_xlfn.XMATCH($V$167,Shipping!$U$2:$V$2))/_xlfn.IFS($U$167=Shipping!$R133,Shipping!$R$95,$U$167=Shipping!$S$92,Shipping!$S136,$U$167=Shipping!$T$92,Shipping!$T136)+IF(BA47&lt;DATE(2020,1,1),BA47,-BA47))</f>
        <v>-</v>
      </c>
      <c r="BB211" s="52" t="str" cm="1">
        <f t="array" ref="BB211">IF(OR(BB47="",BB47="NO Q",BB47="-"),"-",INDEX(Shipping!$U$3:$V$88,_xlfn.XMATCH(BB$2,IF(Shipping!$D$3:$D$88="GC",Shipping!$A$3:$A$88),0),_xlfn.XMATCH($V$167,Shipping!$U$2:$V$2))/_xlfn.IFS($U$167=Shipping!$R133,Shipping!$R$95,$U$167=Shipping!$S$92,Shipping!$S136,$U$167=Shipping!$T$92,Shipping!$T136)+IF(BB47&lt;DATE(2020,1,1),BB47,-BB47))</f>
        <v>-</v>
      </c>
      <c r="BC211" s="52" t="str" cm="1">
        <f t="array" ref="BC211">IF(OR(BC47="",BC47="NO Q",BC47="-"),"-",INDEX(Shipping!$U$3:$V$88,_xlfn.XMATCH(BC$2,IF(Shipping!$D$3:$D$88="GC",Shipping!$A$3:$A$88),0),_xlfn.XMATCH($V$167,Shipping!$U$2:$V$2))/_xlfn.IFS($U$167=Shipping!$R133,Shipping!$R$95,$U$167=Shipping!$S$92,Shipping!$S136,$U$167=Shipping!$T$92,Shipping!$T136)+IF(BC47&lt;DATE(2020,1,1),BC47,-BC47))</f>
        <v>-</v>
      </c>
      <c r="BD211" s="52" t="str" cm="1">
        <f t="array" ref="BD211">IF(OR(BD47="",BD47="NO Q",BD47="-"),"-",INDEX(Shipping!$U$3:$V$88,_xlfn.XMATCH(BD$2,IF(Shipping!$D$3:$D$88="GC",Shipping!$A$3:$A$88),0),_xlfn.XMATCH($V$167,Shipping!$U$2:$V$2))/_xlfn.IFS($U$167=Shipping!$R133,Shipping!$R$95,$U$167=Shipping!$S$92,Shipping!$S136,$U$167=Shipping!$T$92,Shipping!$T136)+IF(BD47&lt;DATE(2020,1,1),BD47,-BD47))</f>
        <v>-</v>
      </c>
      <c r="BE211" s="52" t="str" cm="1">
        <f t="array" ref="BE211">IF(OR(BE47="",BE47="NO Q",BE47="-"),"-",INDEX(Shipping!$U$3:$V$88,_xlfn.XMATCH(BE$2,IF(Shipping!$D$3:$D$88="GC",Shipping!$A$3:$A$88),0),_xlfn.XMATCH($V$167,Shipping!$U$2:$V$2))/_xlfn.IFS($U$167=Shipping!$R133,Shipping!$R$95,$U$167=Shipping!$S$92,Shipping!$S136,$U$167=Shipping!$T$92,Shipping!$T136)+IF(BE47&lt;DATE(2020,1,1),BE47,-BE47))</f>
        <v>-</v>
      </c>
      <c r="BF211" s="52" t="str" cm="1">
        <f t="array" ref="BF211">IF(OR(BF47="",BF47="NO Q",BF47="-"),"-",INDEX(Shipping!$U$3:$V$88,_xlfn.XMATCH(BF$2,IF(Shipping!$D$3:$D$88="GC",Shipping!$A$3:$A$88),0),_xlfn.XMATCH($V$167,Shipping!$U$2:$V$2))/_xlfn.IFS($U$167=Shipping!$R133,Shipping!$R$95,$U$167=Shipping!$S$92,Shipping!$S136,$U$167=Shipping!$T$92,Shipping!$T136)+IF(BF47&lt;DATE(2020,1,1),BF47,-BF47))</f>
        <v>-</v>
      </c>
      <c r="BG211" s="52" t="str" cm="1">
        <f t="array" ref="BG211">IF(OR(BG47="",BG47="NO Q",BG47="-"),"-",INDEX(Shipping!$U$3:$V$88,_xlfn.XMATCH(BG$2,IF(Shipping!$D$3:$D$88="GC",Shipping!$A$3:$A$88),0),_xlfn.XMATCH($V$167,Shipping!$U$2:$V$2))/_xlfn.IFS($U$167=Shipping!$R133,Shipping!$R$95,$U$167=Shipping!$S$92,Shipping!$S136,$U$167=Shipping!$T$92,Shipping!$T136)+IF(BG47&lt;DATE(2020,1,1),BG47,-BG47))</f>
        <v>-</v>
      </c>
      <c r="BH211" s="52" t="str" cm="1">
        <f t="array" ref="BH211">IF(OR(BH47="",BH47="NO Q",BH47="-"),"-",INDEX(Shipping!$U$3:$V$88,_xlfn.XMATCH(BH$2,IF(Shipping!$D$3:$D$88="GC",Shipping!$A$3:$A$88),0),_xlfn.XMATCH($V$167,Shipping!$U$2:$V$2))/_xlfn.IFS($U$167=Shipping!$R133,Shipping!$R$95,$U$167=Shipping!$S$92,Shipping!$S136,$U$167=Shipping!$T$92,Shipping!$T136)+IF(BH47&lt;DATE(2020,1,1),BH47,-BH47))</f>
        <v>-</v>
      </c>
      <c r="BI211" s="52" t="str" cm="1">
        <f t="array" ref="BI211">IF(OR(BI47="",BI47="NO Q",BI47="-"),"-",INDEX(Shipping!$U$3:$V$88,_xlfn.XMATCH(BI$2,IF(Shipping!$D$3:$D$88="GC",Shipping!$A$3:$A$88),0),_xlfn.XMATCH($V$167,Shipping!$U$2:$V$2))/_xlfn.IFS($U$167=Shipping!$R133,Shipping!$R$95,$U$167=Shipping!$S$92,Shipping!$S136,$U$167=Shipping!$T$92,Shipping!$T136)+IF(BI47&lt;DATE(2020,1,1),BI47,-BI47))</f>
        <v>-</v>
      </c>
      <c r="BJ211" s="52" t="str" cm="1">
        <f t="array" ref="BJ211">IF(OR(BJ47="",BJ47="NO Q",BJ47="-"),"-",INDEX(Shipping!$U$3:$V$88,_xlfn.XMATCH(BJ$2,IF(Shipping!$D$3:$D$88="GC",Shipping!$A$3:$A$88),0),_xlfn.XMATCH($V$167,Shipping!$U$2:$V$2))/_xlfn.IFS($U$167=Shipping!$R133,Shipping!$R$95,$U$167=Shipping!$S$92,Shipping!$S136,$U$167=Shipping!$T$92,Shipping!$T136)+IF(BJ47&lt;DATE(2020,1,1),BJ47,-BJ47))</f>
        <v>-</v>
      </c>
      <c r="BK211" s="52" t="str" cm="1">
        <f t="array" ref="BK211">IF(OR(BK47="",BK47="NO Q",BK47="-"),"-",INDEX(Shipping!$U$3:$V$88,_xlfn.XMATCH(BK$2,IF(Shipping!$D$3:$D$88="GC",Shipping!$A$3:$A$88),0),_xlfn.XMATCH($V$167,Shipping!$U$2:$V$2))/_xlfn.IFS($U$167=Shipping!$R133,Shipping!$R$95,$U$167=Shipping!$S$92,Shipping!$S136,$U$167=Shipping!$T$92,Shipping!$T136)+IF(BK47&lt;DATE(2020,1,1),BK47,-BK47))</f>
        <v>-</v>
      </c>
      <c r="BL211" s="52" t="str" cm="1">
        <f t="array" ref="BL211">IF(OR(BL47="",BL47="NO Q",BL47="-"),"-",INDEX(Shipping!$U$3:$V$88,_xlfn.XMATCH(BL$2,IF(Shipping!$D$3:$D$88="GC",Shipping!$A$3:$A$88),0),_xlfn.XMATCH($V$167,Shipping!$U$2:$V$2))/_xlfn.IFS($U$167=Shipping!$R133,Shipping!$R$95,$U$167=Shipping!$S$92,Shipping!$S136,$U$167=Shipping!$T$92,Shipping!$T136)+IF(BL47&lt;DATE(2020,1,1),BL47,-BL47))</f>
        <v>-</v>
      </c>
      <c r="BM211" s="52" t="str" cm="1">
        <f t="array" ref="BM211">IF(OR(BM47="",BM47="NO Q",BM47="-"),"-",INDEX(Shipping!$U$3:$V$88,_xlfn.XMATCH(BM$2,IF(Shipping!$D$3:$D$88="GC",Shipping!$A$3:$A$88),0),_xlfn.XMATCH($V$167,Shipping!$U$2:$V$2))/_xlfn.IFS($U$167=Shipping!$R133,Shipping!$R$95,$U$167=Shipping!$S$92,Shipping!$S136,$U$167=Shipping!$T$92,Shipping!$T136)+IF(BM47&lt;DATE(2020,1,1),BM47,-BM47))</f>
        <v>-</v>
      </c>
      <c r="BN211" s="52" t="str" cm="1">
        <f t="array" ref="BN211">IF(OR(BN47="",BN47="NO Q",BN47="-"),"-",INDEX(Shipping!$U$3:$V$88,_xlfn.XMATCH(BN$2,IF(Shipping!$D$3:$D$88="GC",Shipping!$A$3:$A$88),0),_xlfn.XMATCH($V$167,Shipping!$U$2:$V$2))/_xlfn.IFS($U$167=Shipping!$R133,Shipping!$R$95,$U$167=Shipping!$S$92,Shipping!$S136,$U$167=Shipping!$T$92,Shipping!$T136)+IF(BN47&lt;DATE(2020,1,1),BN47,-BN47))</f>
        <v>-</v>
      </c>
      <c r="BO211" s="52" cm="1">
        <f t="array" ref="BO211">IF(OR(BO47="",BO47="NO Q",BO47="-"),"-",INDEX(Shipping!$U$3:$V$88,_xlfn.XMATCH(BO$2,IF(Shipping!$D$3:$D$88="GC",Shipping!$A$3:$A$88),0),_xlfn.XMATCH($V$167,Shipping!$U$2:$V$2))/_xlfn.IFS($U$167=Shipping!$R133,Shipping!$R$95,$U$167=Shipping!$S$92,Shipping!$S136,$U$167=Shipping!$T$92,Shipping!$T136)+IF(BO47&lt;DATE(2020,1,1),BO47,-BO47))</f>
        <v>0.79163988600000001</v>
      </c>
      <c r="BP211" s="52" t="str" cm="1">
        <f t="array" ref="BP211">IF(OR(BP47="",BP47="NO Q",BP47="-"),"-",INDEX(Shipping!$U$3:$V$88,_xlfn.XMATCH(BP$2,IF(Shipping!$D$3:$D$88="GC",Shipping!$A$3:$A$88),0),_xlfn.XMATCH($V$167,Shipping!$U$2:$V$2))/_xlfn.IFS($U$167=Shipping!$R133,Shipping!$R$95,$U$167=Shipping!$S$92,Shipping!$S136,$U$167=Shipping!$T$92,Shipping!$T136)+IF(BP47&lt;DATE(2020,1,1),BP47,-BP47))</f>
        <v>-</v>
      </c>
      <c r="BQ211" s="52" t="str" cm="1">
        <f t="array" ref="BQ211">IF(OR(BQ47="",BQ47="NO Q",BQ47="-"),"-",INDEX(Shipping!$U$3:$V$88,_xlfn.XMATCH(BQ$2,IF(Shipping!$D$3:$D$88="GC",Shipping!$A$3:$A$88),0),_xlfn.XMATCH($V$167,Shipping!$U$2:$V$2))/_xlfn.IFS($U$167=Shipping!$R133,Shipping!$R$95,$U$167=Shipping!$S$92,Shipping!$S136,$U$167=Shipping!$T$92,Shipping!$T136)+IF(BQ47&lt;DATE(2020,1,1),BQ47,-BQ47))</f>
        <v>-</v>
      </c>
      <c r="BR211" s="52" t="str" cm="1">
        <f t="array" ref="BR211">IF(OR(BR47="",BR47="NO Q",BR47="-"),"-",INDEX(Shipping!$U$3:$V$88,_xlfn.XMATCH(BR$2,IF(Shipping!$D$3:$D$88="GC",Shipping!$A$3:$A$88),0),_xlfn.XMATCH($V$167,Shipping!$U$2:$V$2))/_xlfn.IFS($U$167=Shipping!$R133,Shipping!$R$95,$U$167=Shipping!$S$92,Shipping!$S136,$U$167=Shipping!$T$92,Shipping!$T136)+IF(BR47&lt;DATE(2020,1,1),BR47,-BR47))</f>
        <v>-</v>
      </c>
      <c r="BS211" s="52" t="str" cm="1">
        <f t="array" ref="BS211">IF(OR(BS47="",BS47="NO Q",BS47="-"),"-",INDEX(Shipping!$U$3:$V$88,_xlfn.XMATCH(BS$2,IF(Shipping!$D$3:$D$88="GC",Shipping!$A$3:$A$88),0),_xlfn.XMATCH($V$167,Shipping!$U$2:$V$2))/_xlfn.IFS($U$167=Shipping!$R133,Shipping!$R$95,$U$167=Shipping!$S$92,Shipping!$S136,$U$167=Shipping!$T$92,Shipping!$T136)+IF(BS47&lt;DATE(2020,1,1),BS47,-BS47))</f>
        <v>-</v>
      </c>
      <c r="BT211" s="52" t="str" cm="1">
        <f t="array" ref="BT211">IF(OR(BT47="",BT47="NO Q",BT47="-"),"-",INDEX(Shipping!$U$3:$V$88,_xlfn.XMATCH(BT$2,IF(Shipping!$D$3:$D$88="GC",Shipping!$A$3:$A$88),0),_xlfn.XMATCH($V$167,Shipping!$U$2:$V$2))/_xlfn.IFS($U$167=Shipping!$R133,Shipping!$R$95,$U$167=Shipping!$S$92,Shipping!$S136,$U$167=Shipping!$T$92,Shipping!$T136)+IF(BT47&lt;DATE(2020,1,1),BT47,-BT47))</f>
        <v>-</v>
      </c>
      <c r="BU211" s="52" t="str" cm="1">
        <f t="array" ref="BU211">IF(OR(BU47="",BU47="NO Q",BU47="-"),"-",INDEX(Shipping!$U$3:$V$88,_xlfn.XMATCH(BU$2,IF(Shipping!$D$3:$D$88="GC",Shipping!$A$3:$A$88),0),_xlfn.XMATCH($V$167,Shipping!$U$2:$V$2))/_xlfn.IFS($U$167=Shipping!$R133,Shipping!$R$95,$U$167=Shipping!$S$92,Shipping!$S136,$U$167=Shipping!$T$92,Shipping!$T136)+IF(BU47&lt;DATE(2020,1,1),BU47,-BU47))</f>
        <v>-</v>
      </c>
      <c r="BV211" s="52" t="str" cm="1">
        <f t="array" ref="BV211">IF(OR(BV47="",BV47="NO Q",BV47="-"),"-",INDEX(Shipping!$U$3:$V$88,_xlfn.XMATCH(BV$2,IF(Shipping!$D$3:$D$88="GC",Shipping!$A$3:$A$88),0),_xlfn.XMATCH($V$167,Shipping!$U$2:$V$2))/_xlfn.IFS($U$167=Shipping!$R133,Shipping!$R$95,$U$167=Shipping!$S$92,Shipping!$S136,$U$167=Shipping!$T$92,Shipping!$T136)+IF(BV47&lt;DATE(2020,1,1),BV47,-BV47))</f>
        <v>-</v>
      </c>
      <c r="BW211" s="52" t="str" cm="1">
        <f t="array" ref="BW211">IF(OR(BW47="",BW47="NO Q",BW47="-"),"-",INDEX(Shipping!$U$3:$V$88,_xlfn.XMATCH(BW$2,IF(Shipping!$D$3:$D$88="GC",Shipping!$A$3:$A$88),0),_xlfn.XMATCH($V$167,Shipping!$U$2:$V$2))/_xlfn.IFS($U$167=Shipping!$R133,Shipping!$R$95,$U$167=Shipping!$S$92,Shipping!$S136,$U$167=Shipping!$T$92,Shipping!$T136)+IF(BW47&lt;DATE(2020,1,1),BW47,-BW47))</f>
        <v>-</v>
      </c>
      <c r="BX211" s="52" t="str" cm="1">
        <f t="array" ref="BX211">IF(OR(BX47="",BX47="NO Q",BX47="-"),"-",INDEX(Shipping!$U$3:$V$88,_xlfn.XMATCH(BX$2,IF(Shipping!$D$3:$D$88="GC",Shipping!$A$3:$A$88),0),_xlfn.XMATCH($V$167,Shipping!$U$2:$V$2))/_xlfn.IFS($U$167=Shipping!$R133,Shipping!$R$95,$U$167=Shipping!$S$92,Shipping!$S136,$U$167=Shipping!$T$92,Shipping!$T136)+IF(BX47&lt;DATE(2020,1,1),BX47,-BX47))</f>
        <v>-</v>
      </c>
      <c r="BY211" s="52" t="str" cm="1">
        <f t="array" ref="BY211">IF(OR(BY47="",BY47="NO Q",BY47="-"),"-",INDEX(Shipping!$U$3:$V$88,_xlfn.XMATCH(BY$2,IF(Shipping!$D$3:$D$88="GC",Shipping!$A$3:$A$88),0),_xlfn.XMATCH($V$167,Shipping!$U$2:$V$2))/_xlfn.IFS($U$167=Shipping!$R133,Shipping!$R$95,$U$167=Shipping!$S$92,Shipping!$S136,$U$167=Shipping!$T$92,Shipping!$T136)+IF(BY47&lt;DATE(2020,1,1),BY47,-BY47))</f>
        <v>-</v>
      </c>
      <c r="BZ211" s="52" t="str" cm="1">
        <f t="array" ref="BZ211">IF(OR(BZ47="",BZ47="NO Q",BZ47="-"),"-",INDEX(Shipping!$U$3:$V$88,_xlfn.XMATCH(BZ$2,IF(Shipping!$D$3:$D$88="GC",Shipping!$A$3:$A$88),0),_xlfn.XMATCH($V$167,Shipping!$U$2:$V$2))/_xlfn.IFS($U$167=Shipping!$R133,Shipping!$R$95,$U$167=Shipping!$S$92,Shipping!$S136,$U$167=Shipping!$T$92,Shipping!$T136)+IF(BZ47&lt;DATE(2020,1,1),BZ47,-BZ47))</f>
        <v>-</v>
      </c>
      <c r="CA211" s="52" t="str" cm="1">
        <f t="array" ref="CA211">IF(OR(CA47="",CA47="NO Q",CA47="-"),"-",INDEX(Shipping!$U$3:$V$88,_xlfn.XMATCH(CA$2,IF(Shipping!$D$3:$D$88="GC",Shipping!$A$3:$A$88),0),_xlfn.XMATCH($V$167,Shipping!$U$2:$V$2))/_xlfn.IFS($U$167=Shipping!$R133,Shipping!$R$95,$U$167=Shipping!$S$92,Shipping!$S136,$U$167=Shipping!$T$92,Shipping!$T136)+IF(CA47&lt;DATE(2020,1,1),CA47,-CA47))</f>
        <v>-</v>
      </c>
      <c r="CB211" s="52" t="str" cm="1">
        <f t="array" ref="CB211">IF(OR(CB47="",CB47="NO Q",CB47="-"),"-",INDEX(Shipping!$U$3:$V$88,_xlfn.XMATCH(CB$2,IF(Shipping!$D$3:$D$88="GC",Shipping!$A$3:$A$88),0),_xlfn.XMATCH($V$167,Shipping!$U$2:$V$2))/_xlfn.IFS($U$167=Shipping!$R133,Shipping!$R$95,$U$167=Shipping!$S$92,Shipping!$S136,$U$167=Shipping!$T$92,Shipping!$T136)+IF(CB47&lt;DATE(2020,1,1),CB47,-CB47))</f>
        <v>-</v>
      </c>
      <c r="CC211" s="52" t="str" cm="1">
        <f t="array" ref="CC211">IF(OR(CC47="",CC47="NO Q",CC47="-"),"-",INDEX(Shipping!$U$3:$V$88,_xlfn.XMATCH(CC$2,IF(Shipping!$D$3:$D$88="GC",Shipping!$A$3:$A$88),0),_xlfn.XMATCH($V$167,Shipping!$U$2:$V$2))/_xlfn.IFS($U$167=Shipping!$R133,Shipping!$R$95,$U$167=Shipping!$S$92,Shipping!$S136,$U$167=Shipping!$T$92,Shipping!$T136)+IF(CC47&lt;DATE(2020,1,1),CC47,-CC47))</f>
        <v>-</v>
      </c>
      <c r="CD211" s="52" t="str" cm="1">
        <f t="array" ref="CD211">IF(OR(CD47="",CD47="NO Q",CD47="-"),"-",INDEX(Shipping!$U$3:$V$88,_xlfn.XMATCH(CD$2,IF(Shipping!$D$3:$D$88="GC",Shipping!$A$3:$A$88),0),_xlfn.XMATCH($V$167,Shipping!$U$2:$V$2))/_xlfn.IFS($U$167=Shipping!$R133,Shipping!$R$95,$U$167=Shipping!$S$92,Shipping!$S136,$U$167=Shipping!$T$92,Shipping!$T136)+IF(CD47&lt;DATE(2020,1,1),CD47,-CD47))</f>
        <v>-</v>
      </c>
      <c r="CE211" s="52" t="str" cm="1">
        <f t="array" ref="CE211">IF(OR(CE47="",CE47="NO Q",CE47="-"),"-",INDEX(Shipping!$U$3:$V$88,_xlfn.XMATCH(CE$2,IF(Shipping!$D$3:$D$88="GC",Shipping!$A$3:$A$88),0),_xlfn.XMATCH($V$167,Shipping!$U$2:$V$2))/_xlfn.IFS($U$167=Shipping!$R133,Shipping!$R$95,$U$167=Shipping!$S$92,Shipping!$S136,$U$167=Shipping!$T$92,Shipping!$T136)+IF(CE47&lt;DATE(2020,1,1),CE47,-CE47))</f>
        <v>-</v>
      </c>
      <c r="CF211" s="52" t="str" cm="1">
        <f t="array" ref="CF211">IF(OR(CF47="",CF47="NO Q",CF47="-"),"-",INDEX(Shipping!$U$3:$V$88,_xlfn.XMATCH(CF$2,IF(Shipping!$D$3:$D$88="GC",Shipping!$A$3:$A$88),0),_xlfn.XMATCH($V$167,Shipping!$U$2:$V$2))/_xlfn.IFS($U$167=Shipping!$R133,Shipping!$R$95,$U$167=Shipping!$S$92,Shipping!$S136,$U$167=Shipping!$T$92,Shipping!$T136)+IF(CF47&lt;DATE(2020,1,1),CF47,-CF47))</f>
        <v>-</v>
      </c>
      <c r="CG211" s="52" t="str" cm="1">
        <f t="array" ref="CG211">IF(OR(CG47="",CG47="NO Q",CG47="-"),"-",INDEX(Shipping!$U$3:$V$88,_xlfn.XMATCH(CG$2,IF(Shipping!$D$3:$D$88="GC",Shipping!$A$3:$A$88),0),_xlfn.XMATCH($V$167,Shipping!$U$2:$V$2))/_xlfn.IFS($U$167=Shipping!$R133,Shipping!$R$95,$U$167=Shipping!$S$92,Shipping!$S136,$U$167=Shipping!$T$92,Shipping!$T136)+IF(CG47&lt;DATE(2020,1,1),CG47,-CG47))</f>
        <v>-</v>
      </c>
      <c r="CH211" s="52" t="str" cm="1">
        <f t="array" ref="CH211">IF(OR(CH47="",CH47="NO Q",CH47="-"),"-",INDEX(Shipping!$U$3:$V$88,_xlfn.XMATCH(CH$2,IF(Shipping!$D$3:$D$88="GC",Shipping!$A$3:$A$88),0),_xlfn.XMATCH($V$167,Shipping!$U$2:$V$2))/_xlfn.IFS($U$167=Shipping!$R133,Shipping!$R$95,$U$167=Shipping!$S$92,Shipping!$S136,$U$167=Shipping!$T$92,Shipping!$T136)+IF(CH47&lt;DATE(2020,1,1),CH47,-CH47))</f>
        <v>-</v>
      </c>
      <c r="CI211" s="52" t="str" cm="1">
        <f t="array" ref="CI211">IF(OR(CI47="",CI47="NO Q",CI47="-"),"-",INDEX(Shipping!$U$3:$V$88,_xlfn.XMATCH(CI$2,IF(Shipping!$D$3:$D$88="GC",Shipping!$A$3:$A$88),0),_xlfn.XMATCH($V$167,Shipping!$U$2:$V$2))/_xlfn.IFS($U$167=Shipping!$R133,Shipping!$R$95,$U$167=Shipping!$S$92,Shipping!$S136,$U$167=Shipping!$T$92,Shipping!$T136)+IF(CI47&lt;DATE(2020,1,1),CI47,-CI47))</f>
        <v>-</v>
      </c>
      <c r="CJ211" s="52" t="str" cm="1">
        <f t="array" ref="CJ211">IF(OR(CJ47="",CJ47="NO Q",CJ47="-"),"-",INDEX(Shipping!$U$3:$V$88,_xlfn.XMATCH(CJ$2,IF(Shipping!$D$3:$D$88="GC",Shipping!$A$3:$A$88),0),_xlfn.XMATCH($V$167,Shipping!$U$2:$V$2))/_xlfn.IFS($U$167=Shipping!$R133,Shipping!$R$95,$U$167=Shipping!$S$92,Shipping!$S136,$U$167=Shipping!$T$92,Shipping!$T136)+IF(CJ47&lt;DATE(2020,1,1),CJ47,-CJ47))</f>
        <v>-</v>
      </c>
      <c r="CK211" s="52" t="str" cm="1">
        <f t="array" ref="CK211">IF(OR(CK47="",CK47="NO Q",CK47="-"),"-",INDEX(Shipping!$U$3:$V$88,_xlfn.XMATCH(CK$2,IF(Shipping!$D$3:$D$88="GC",Shipping!$A$3:$A$88),0),_xlfn.XMATCH($V$167,Shipping!$U$2:$V$2))/_xlfn.IFS($U$167=Shipping!$R133,Shipping!$R$95,$U$167=Shipping!$S$92,Shipping!$S136,$U$167=Shipping!$T$92,Shipping!$T136)+IF(CK47&lt;DATE(2020,1,1),CK47,-CK47))</f>
        <v>-</v>
      </c>
      <c r="CL211" s="52" t="str" cm="1">
        <f t="array" ref="CL211">IF(OR(CL47="",CL47="NO Q",CL47="-"),"-",INDEX(Shipping!$U$3:$V$88,_xlfn.XMATCH(CL$2,IF(Shipping!$D$3:$D$88="GC",Shipping!$A$3:$A$88),0),_xlfn.XMATCH($V$167,Shipping!$U$2:$V$2))/_xlfn.IFS($U$167=Shipping!$R133,Shipping!$R$95,$U$167=Shipping!$S$92,Shipping!$S136,$U$167=Shipping!$T$92,Shipping!$T136)+IF(CL47&lt;DATE(2020,1,1),CL47,-CL47))</f>
        <v>-</v>
      </c>
      <c r="CM211" s="52" t="str" cm="1">
        <f t="array" ref="CM211">IF(OR(CM47="",CM47="NO Q",CM47="-"),"-",INDEX(Shipping!$U$3:$V$88,_xlfn.XMATCH(CM$2,IF(Shipping!$D$3:$D$88="GC",Shipping!$A$3:$A$88),0),_xlfn.XMATCH($V$167,Shipping!$U$2:$V$2))/_xlfn.IFS($U$167=Shipping!$R133,Shipping!$R$95,$U$167=Shipping!$S$92,Shipping!$S136,$U$167=Shipping!$T$92,Shipping!$T136)+IF(CM47&lt;DATE(2020,1,1),CM47,-CM47))</f>
        <v>-</v>
      </c>
    </row>
    <row r="212" spans="2:91">
      <c r="B212" s="47" t="s">
        <v>318</v>
      </c>
      <c r="C212" s="1" t="str" cm="1">
        <f t="array" ref="C212">INDEX(W$2:CM$2,1,_xlfn.XMATCH(D212,$W212:$CM212))</f>
        <v>PSI MOLDED PLASTICS</v>
      </c>
      <c r="D212" s="81">
        <f t="shared" si="139"/>
        <v>0.40343233799999995</v>
      </c>
      <c r="W212" s="52" t="str" cm="1">
        <f t="array" ref="W212">IF(OR(W48="",W48="NO Q",W48="-"),"-",INDEX(Shipping!$U$3:$V$88,_xlfn.XMATCH(W$2,IF(Shipping!$D$3:$D$88="GC",Shipping!$A$3:$A$88),0),_xlfn.XMATCH($V$167,Shipping!$U$2:$V$2))/_xlfn.IFS($U$167=Shipping!$R134,Shipping!$R$95,$U$167=Shipping!$S$92,Shipping!$S137,$U$167=Shipping!$T$92,Shipping!$T137)+IF(W48&lt;DATE(2020,1,1),W48,-W48))</f>
        <v>-</v>
      </c>
      <c r="X212" s="52" t="str" cm="1">
        <f t="array" ref="X212">IF(OR(X48="",X48="NO Q",X48="-"),"-",INDEX(Shipping!$U$3:$V$88,_xlfn.XMATCH(X$2,IF(Shipping!$D$3:$D$88="GC",Shipping!$A$3:$A$88),0),_xlfn.XMATCH($V$167,Shipping!$U$2:$V$2))/_xlfn.IFS($U$167=Shipping!$R134,Shipping!$R$95,$U$167=Shipping!$S$92,Shipping!$S137,$U$167=Shipping!$T$92,Shipping!$T137)+IF(X48&lt;DATE(2020,1,1),X48,-X48))</f>
        <v>-</v>
      </c>
      <c r="Y212" s="52" t="str" cm="1">
        <f t="array" ref="Y212">IF(OR(Y48="",Y48="NO Q",Y48="-"),"-",INDEX(Shipping!$U$3:$V$88,_xlfn.XMATCH(Y$2,IF(Shipping!$D$3:$D$88="GC",Shipping!$A$3:$A$88),0),_xlfn.XMATCH($V$167,Shipping!$U$2:$V$2))/_xlfn.IFS($U$167=Shipping!$R134,Shipping!$R$95,$U$167=Shipping!$S$92,Shipping!$S137,$U$167=Shipping!$T$92,Shipping!$T137)+IF(Y48&lt;DATE(2020,1,1),Y48,-Y48))</f>
        <v>-</v>
      </c>
      <c r="Z212" s="52" t="str" cm="1">
        <f t="array" ref="Z212">IF(OR(Z48="",Z48="NO Q",Z48="-"),"-",INDEX(Shipping!$U$3:$V$88,_xlfn.XMATCH(Z$2,IF(Shipping!$D$3:$D$88="GC",Shipping!$A$3:$A$88),0),_xlfn.XMATCH($V$167,Shipping!$U$2:$V$2))/_xlfn.IFS($U$167=Shipping!$R134,Shipping!$R$95,$U$167=Shipping!$S$92,Shipping!$S137,$U$167=Shipping!$T$92,Shipping!$T137)+IF(Z48&lt;DATE(2020,1,1),Z48,-Z48))</f>
        <v>-</v>
      </c>
      <c r="AA212" s="52" t="str" cm="1">
        <f t="array" ref="AA212">IF(OR(AA48="",AA48="NO Q",AA48="-"),"-",INDEX(Shipping!$U$3:$V$88,_xlfn.XMATCH(AA$2,IF(Shipping!$D$3:$D$88="GC",Shipping!$A$3:$A$88),0),_xlfn.XMATCH($V$167,Shipping!$U$2:$V$2))/_xlfn.IFS($U$167=Shipping!$R134,Shipping!$R$95,$U$167=Shipping!$S$92,Shipping!$S137,$U$167=Shipping!$T$92,Shipping!$T137)+IF(AA48&lt;DATE(2020,1,1),AA48,-AA48))</f>
        <v>-</v>
      </c>
      <c r="AB212" s="52" t="str" cm="1">
        <f t="array" ref="AB212">IF(OR(AB48="",AB48="NO Q",AB48="-"),"-",INDEX(Shipping!$U$3:$V$88,_xlfn.XMATCH(AB$2,IF(Shipping!$D$3:$D$88="GC",Shipping!$A$3:$A$88),0),_xlfn.XMATCH($V$167,Shipping!$U$2:$V$2))/_xlfn.IFS($U$167=Shipping!$R134,Shipping!$R$95,$U$167=Shipping!$S$92,Shipping!$S137,$U$167=Shipping!$T$92,Shipping!$T137)+IF(AB48&lt;DATE(2020,1,1),AB48,-AB48))</f>
        <v>-</v>
      </c>
      <c r="AC212" s="52" t="str" cm="1">
        <f t="array" ref="AC212">IF(OR(AC48="",AC48="NO Q",AC48="-"),"-",INDEX(Shipping!$U$3:$V$88,_xlfn.XMATCH(AC$2,IF(Shipping!$D$3:$D$88="GC",Shipping!$A$3:$A$88),0),_xlfn.XMATCH($V$167,Shipping!$U$2:$V$2))/_xlfn.IFS($U$167=Shipping!$R134,Shipping!$R$95,$U$167=Shipping!$S$92,Shipping!$S137,$U$167=Shipping!$T$92,Shipping!$T137)+IF(AC48&lt;DATE(2020,1,1),AC48,-AC48))</f>
        <v>-</v>
      </c>
      <c r="AD212" s="52" t="str" cm="1">
        <f t="array" ref="AD212">IF(OR(AD48="",AD48="NO Q",AD48="-"),"-",INDEX(Shipping!$U$3:$V$88,_xlfn.XMATCH(AD$2,IF(Shipping!$D$3:$D$88="GC",Shipping!$A$3:$A$88),0),_xlfn.XMATCH($V$167,Shipping!$U$2:$V$2))/_xlfn.IFS($U$167=Shipping!$R134,Shipping!$R$95,$U$167=Shipping!$S$92,Shipping!$S137,$U$167=Shipping!$T$92,Shipping!$T137)+IF(AD48&lt;DATE(2020,1,1),AD48,-AD48))</f>
        <v>-</v>
      </c>
      <c r="AE212" s="52" t="str" cm="1">
        <f t="array" ref="AE212">IF(OR(AE48="",AE48="NO Q",AE48="-"),"-",INDEX(Shipping!$U$3:$V$88,_xlfn.XMATCH(AE$2,IF(Shipping!$D$3:$D$88="GC",Shipping!$A$3:$A$88),0),_xlfn.XMATCH($V$167,Shipping!$U$2:$V$2))/_xlfn.IFS($U$167=Shipping!$R134,Shipping!$R$95,$U$167=Shipping!$S$92,Shipping!$S137,$U$167=Shipping!$T$92,Shipping!$T137)+IF(AE48&lt;DATE(2020,1,1),AE48,-AE48))</f>
        <v>-</v>
      </c>
      <c r="AF212" s="52" cm="1">
        <f t="array" ref="AF212">IF(OR(AF48="",AF48="NO Q",AF48="-"),"-",INDEX(Shipping!$U$3:$V$88,_xlfn.XMATCH(AF$2,IF(Shipping!$D$3:$D$88="GC",Shipping!$A$3:$A$88),0),_xlfn.XMATCH($V$167,Shipping!$U$2:$V$2))/_xlfn.IFS($U$167=Shipping!$R134,Shipping!$R$95,$U$167=Shipping!$S$92,Shipping!$S137,$U$167=Shipping!$T$92,Shipping!$T137)+IF(AF48&lt;DATE(2020,1,1),AF48,-AF48))</f>
        <v>-44032.989160928337</v>
      </c>
      <c r="AG212" s="52" cm="1">
        <f t="array" ref="AG212">IF(OR(AG48="",AG48="NO Q",AG48="-"),"-",INDEX(Shipping!$U$3:$V$88,_xlfn.XMATCH(AG$2,IF(Shipping!$D$3:$D$88="GC",Shipping!$A$3:$A$88),0),_xlfn.XMATCH($V$167,Shipping!$U$2:$V$2))/_xlfn.IFS($U$167=Shipping!$R134,Shipping!$R$95,$U$167=Shipping!$S$92,Shipping!$S137,$U$167=Shipping!$T$92,Shipping!$T137)+IF(AG48&lt;DATE(2020,1,1),AG48,-AG48))</f>
        <v>-44032.989160928337</v>
      </c>
      <c r="AH212" s="52" t="str" cm="1">
        <f t="array" ref="AH212">IF(OR(AH48="",AH48="NO Q",AH48="-"),"-",INDEX(Shipping!$U$3:$V$88,_xlfn.XMATCH(AH$2,IF(Shipping!$D$3:$D$88="GC",Shipping!$A$3:$A$88),0),_xlfn.XMATCH($V$167,Shipping!$U$2:$V$2))/_xlfn.IFS($U$167=Shipping!$R134,Shipping!$R$95,$U$167=Shipping!$S$92,Shipping!$S137,$U$167=Shipping!$T$92,Shipping!$T137)+IF(AH48&lt;DATE(2020,1,1),AH48,-AH48))</f>
        <v>-</v>
      </c>
      <c r="AI212" s="52" t="str" cm="1">
        <f t="array" ref="AI212">IF(OR(AI48="",AI48="NO Q",AI48="-"),"-",INDEX(Shipping!$U$3:$V$88,_xlfn.XMATCH(AI$2,IF(Shipping!$D$3:$D$88="GC",Shipping!$A$3:$A$88),0),_xlfn.XMATCH($V$167,Shipping!$U$2:$V$2))/_xlfn.IFS($U$167=Shipping!$R134,Shipping!$R$95,$U$167=Shipping!$S$92,Shipping!$S137,$U$167=Shipping!$T$92,Shipping!$T137)+IF(AI48&lt;DATE(2020,1,1),AI48,-AI48))</f>
        <v>-</v>
      </c>
      <c r="AJ212" s="52" t="str" cm="1">
        <f t="array" ref="AJ212">IF(OR(AJ48="",AJ48="NO Q",AJ48="-"),"-",INDEX(Shipping!$U$3:$V$88,_xlfn.XMATCH(AJ$2,IF(Shipping!$D$3:$D$88="GC",Shipping!$A$3:$A$88),0),_xlfn.XMATCH($V$167,Shipping!$U$2:$V$2))/_xlfn.IFS($U$167=Shipping!$R134,Shipping!$R$95,$U$167=Shipping!$S$92,Shipping!$S137,$U$167=Shipping!$T$92,Shipping!$T137)+IF(AJ48&lt;DATE(2020,1,1),AJ48,-AJ48))</f>
        <v>-</v>
      </c>
      <c r="AK212" s="52" t="str" cm="1">
        <f t="array" ref="AK212">IF(OR(AK48="",AK48="NO Q",AK48="-"),"-",INDEX(Shipping!$U$3:$V$88,_xlfn.XMATCH(AK$2,IF(Shipping!$D$3:$D$88="GC",Shipping!$A$3:$A$88),0),_xlfn.XMATCH($V$167,Shipping!$U$2:$V$2))/_xlfn.IFS($U$167=Shipping!$R134,Shipping!$R$95,$U$167=Shipping!$S$92,Shipping!$S137,$U$167=Shipping!$T$92,Shipping!$T137)+IF(AK48&lt;DATE(2020,1,1),AK48,-AK48))</f>
        <v>-</v>
      </c>
      <c r="AL212" s="52" t="str" cm="1">
        <f t="array" ref="AL212">IF(OR(AL48="",AL48="NO Q",AL48="-"),"-",INDEX(Shipping!$U$3:$V$88,_xlfn.XMATCH(AL$2,IF(Shipping!$D$3:$D$88="GC",Shipping!$A$3:$A$88),0),_xlfn.XMATCH($V$167,Shipping!$U$2:$V$2))/_xlfn.IFS($U$167=Shipping!$R134,Shipping!$R$95,$U$167=Shipping!$S$92,Shipping!$S137,$U$167=Shipping!$T$92,Shipping!$T137)+IF(AL48&lt;DATE(2020,1,1),AL48,-AL48))</f>
        <v>-</v>
      </c>
      <c r="AM212" s="52" cm="1">
        <f t="array" ref="AM212">IF(OR(AM48="",AM48="NO Q",AM48="-"),"-",INDEX(Shipping!$U$3:$V$88,_xlfn.XMATCH(AM$2,IF(Shipping!$D$3:$D$88="GC",Shipping!$A$3:$A$88),0),_xlfn.XMATCH($V$167,Shipping!$U$2:$V$2))/_xlfn.IFS($U$167=Shipping!$R134,Shipping!$R$95,$U$167=Shipping!$S$92,Shipping!$S137,$U$167=Shipping!$T$92,Shipping!$T137)+IF(AM48&lt;DATE(2020,1,1),AM48,-AM48))</f>
        <v>-44032.985335373633</v>
      </c>
      <c r="AN212" s="52" t="str" cm="1">
        <f t="array" ref="AN212">IF(OR(AN48="",AN48="NO Q",AN48="-"),"-",INDEX(Shipping!$U$3:$V$88,_xlfn.XMATCH(AN$2,IF(Shipping!$D$3:$D$88="GC",Shipping!$A$3:$A$88),0),_xlfn.XMATCH($V$167,Shipping!$U$2:$V$2))/_xlfn.IFS($U$167=Shipping!$R134,Shipping!$R$95,$U$167=Shipping!$S$92,Shipping!$S137,$U$167=Shipping!$T$92,Shipping!$T137)+IF(AN48&lt;DATE(2020,1,1),AN48,-AN48))</f>
        <v>-</v>
      </c>
      <c r="AO212" s="52" t="str" cm="1">
        <f t="array" ref="AO212">IF(OR(AO48="",AO48="NO Q",AO48="-"),"-",INDEX(Shipping!$U$3:$V$88,_xlfn.XMATCH(AO$2,IF(Shipping!$D$3:$D$88="GC",Shipping!$A$3:$A$88),0),_xlfn.XMATCH($V$167,Shipping!$U$2:$V$2))/_xlfn.IFS($U$167=Shipping!$R134,Shipping!$R$95,$U$167=Shipping!$S$92,Shipping!$S137,$U$167=Shipping!$T$92,Shipping!$T137)+IF(AO48&lt;DATE(2020,1,1),AO48,-AO48))</f>
        <v>-</v>
      </c>
      <c r="AP212" s="52" cm="1">
        <f t="array" ref="AP212">IF(OR(AP48="",AP48="NO Q",AP48="-"),"-",INDEX(Shipping!$U$3:$V$88,_xlfn.XMATCH(AP$2,IF(Shipping!$D$3:$D$88="GC",Shipping!$A$3:$A$88),0),_xlfn.XMATCH($V$167,Shipping!$U$2:$V$2))/_xlfn.IFS($U$167=Shipping!$R134,Shipping!$R$95,$U$167=Shipping!$S$92,Shipping!$S137,$U$167=Shipping!$T$92,Shipping!$T137)+IF(AP48&lt;DATE(2020,1,1),AP48,-AP48))</f>
        <v>-44032.989160928337</v>
      </c>
      <c r="AQ212" s="52" t="str" cm="1">
        <f t="array" ref="AQ212">IF(OR(AQ48="",AQ48="NO Q",AQ48="-"),"-",INDEX(Shipping!$U$3:$V$88,_xlfn.XMATCH(AQ$2,IF(Shipping!$D$3:$D$88="GC",Shipping!$A$3:$A$88),0),_xlfn.XMATCH($V$167,Shipping!$U$2:$V$2))/_xlfn.IFS($U$167=Shipping!$R134,Shipping!$R$95,$U$167=Shipping!$S$92,Shipping!$S137,$U$167=Shipping!$T$92,Shipping!$T137)+IF(AQ48&lt;DATE(2020,1,1),AQ48,-AQ48))</f>
        <v>-</v>
      </c>
      <c r="AR212" s="52" t="str" cm="1">
        <f t="array" ref="AR212">IF(OR(AR48="",AR48="NO Q",AR48="-"),"-",INDEX(Shipping!$U$3:$V$88,_xlfn.XMATCH(AR$2,IF(Shipping!$D$3:$D$88="GC",Shipping!$A$3:$A$88),0),_xlfn.XMATCH($V$167,Shipping!$U$2:$V$2))/_xlfn.IFS($U$167=Shipping!$R134,Shipping!$R$95,$U$167=Shipping!$S$92,Shipping!$S137,$U$167=Shipping!$T$92,Shipping!$T137)+IF(AR48&lt;DATE(2020,1,1),AR48,-AR48))</f>
        <v>-</v>
      </c>
      <c r="AS212" s="52" t="str" cm="1">
        <f t="array" ref="AS212">IF(OR(AS48="",AS48="NO Q",AS48="-"),"-",INDEX(Shipping!$U$3:$V$88,_xlfn.XMATCH(AS$2,IF(Shipping!$D$3:$D$88="GC",Shipping!$A$3:$A$88),0),_xlfn.XMATCH($V$167,Shipping!$U$2:$V$2))/_xlfn.IFS($U$167=Shipping!$R134,Shipping!$R$95,$U$167=Shipping!$S$92,Shipping!$S137,$U$167=Shipping!$T$92,Shipping!$T137)+IF(AS48&lt;DATE(2020,1,1),AS48,-AS48))</f>
        <v>-</v>
      </c>
      <c r="AT212" s="52" t="str" cm="1">
        <f t="array" ref="AT212">IF(OR(AT48="",AT48="NO Q",AT48="-"),"-",INDEX(Shipping!$U$3:$V$88,_xlfn.XMATCH(AT$2,IF(Shipping!$D$3:$D$88="GC",Shipping!$A$3:$A$88),0),_xlfn.XMATCH($V$167,Shipping!$U$2:$V$2))/_xlfn.IFS($U$167=Shipping!$R134,Shipping!$R$95,$U$167=Shipping!$S$92,Shipping!$S137,$U$167=Shipping!$T$92,Shipping!$T137)+IF(AT48&lt;DATE(2020,1,1),AT48,-AT48))</f>
        <v>-</v>
      </c>
      <c r="AU212" s="52" t="str" cm="1">
        <f t="array" ref="AU212">IF(OR(AU48="",AU48="NO Q",AU48="-"),"-",INDEX(Shipping!$U$3:$V$88,_xlfn.XMATCH(AU$2,IF(Shipping!$D$3:$D$88="GC",Shipping!$A$3:$A$88),0),_xlfn.XMATCH($V$167,Shipping!$U$2:$V$2))/_xlfn.IFS($U$167=Shipping!$R134,Shipping!$R$95,$U$167=Shipping!$S$92,Shipping!$S137,$U$167=Shipping!$T$92,Shipping!$T137)+IF(AU48&lt;DATE(2020,1,1),AU48,-AU48))</f>
        <v>-</v>
      </c>
      <c r="AV212" s="52" t="str" cm="1">
        <f t="array" ref="AV212">IF(OR(AV48="",AV48="NO Q",AV48="-"),"-",INDEX(Shipping!$U$3:$V$88,_xlfn.XMATCH(AV$2,IF(Shipping!$D$3:$D$88="GC",Shipping!$A$3:$A$88),0),_xlfn.XMATCH($V$167,Shipping!$U$2:$V$2))/_xlfn.IFS($U$167=Shipping!$R134,Shipping!$R$95,$U$167=Shipping!$S$92,Shipping!$S137,$U$167=Shipping!$T$92,Shipping!$T137)+IF(AV48&lt;DATE(2020,1,1),AV48,-AV48))</f>
        <v>-</v>
      </c>
      <c r="AW212" s="52" t="str" cm="1">
        <f t="array" ref="AW212">IF(OR(AW48="",AW48="NO Q",AW48="-"),"-",INDEX(Shipping!$U$3:$V$88,_xlfn.XMATCH(AW$2,IF(Shipping!$D$3:$D$88="GC",Shipping!$A$3:$A$88),0),_xlfn.XMATCH($V$167,Shipping!$U$2:$V$2))/_xlfn.IFS($U$167=Shipping!$R134,Shipping!$R$95,$U$167=Shipping!$S$92,Shipping!$S137,$U$167=Shipping!$T$92,Shipping!$T137)+IF(AW48&lt;DATE(2020,1,1),AW48,-AW48))</f>
        <v>-</v>
      </c>
      <c r="AX212" s="52" t="str" cm="1">
        <f t="array" ref="AX212">IF(OR(AX48="",AX48="NO Q",AX48="-"),"-",INDEX(Shipping!$U$3:$V$88,_xlfn.XMATCH(AX$2,IF(Shipping!$D$3:$D$88="GC",Shipping!$A$3:$A$88),0),_xlfn.XMATCH($V$167,Shipping!$U$2:$V$2))/_xlfn.IFS($U$167=Shipping!$R134,Shipping!$R$95,$U$167=Shipping!$S$92,Shipping!$S137,$U$167=Shipping!$T$92,Shipping!$T137)+IF(AX48&lt;DATE(2020,1,1),AX48,-AX48))</f>
        <v>-</v>
      </c>
      <c r="AY212" s="52" t="str" cm="1">
        <f t="array" ref="AY212">IF(OR(AY48="",AY48="NO Q",AY48="-"),"-",INDEX(Shipping!$U$3:$V$88,_xlfn.XMATCH(AY$2,IF(Shipping!$D$3:$D$88="GC",Shipping!$A$3:$A$88),0),_xlfn.XMATCH($V$167,Shipping!$U$2:$V$2))/_xlfn.IFS($U$167=Shipping!$R134,Shipping!$R$95,$U$167=Shipping!$S$92,Shipping!$S137,$U$167=Shipping!$T$92,Shipping!$T137)+IF(AY48&lt;DATE(2020,1,1),AY48,-AY48))</f>
        <v>-</v>
      </c>
      <c r="AZ212" s="52" t="str" cm="1">
        <f t="array" ref="AZ212">IF(OR(AZ48="",AZ48="NO Q",AZ48="-"),"-",INDEX(Shipping!$U$3:$V$88,_xlfn.XMATCH(AZ$2,IF(Shipping!$D$3:$D$88="GC",Shipping!$A$3:$A$88),0),_xlfn.XMATCH($V$167,Shipping!$U$2:$V$2))/_xlfn.IFS($U$167=Shipping!$R134,Shipping!$R$95,$U$167=Shipping!$S$92,Shipping!$S137,$U$167=Shipping!$T$92,Shipping!$T137)+IF(AZ48&lt;DATE(2020,1,1),AZ48,-AZ48))</f>
        <v>-</v>
      </c>
      <c r="BA212" s="52" t="str" cm="1">
        <f t="array" ref="BA212">IF(OR(BA48="",BA48="NO Q",BA48="-"),"-",INDEX(Shipping!$U$3:$V$88,_xlfn.XMATCH(BA$2,IF(Shipping!$D$3:$D$88="GC",Shipping!$A$3:$A$88),0),_xlfn.XMATCH($V$167,Shipping!$U$2:$V$2))/_xlfn.IFS($U$167=Shipping!$R134,Shipping!$R$95,$U$167=Shipping!$S$92,Shipping!$S137,$U$167=Shipping!$T$92,Shipping!$T137)+IF(BA48&lt;DATE(2020,1,1),BA48,-BA48))</f>
        <v>-</v>
      </c>
      <c r="BB212" s="52" t="str" cm="1">
        <f t="array" ref="BB212">IF(OR(BB48="",BB48="NO Q",BB48="-"),"-",INDEX(Shipping!$U$3:$V$88,_xlfn.XMATCH(BB$2,IF(Shipping!$D$3:$D$88="GC",Shipping!$A$3:$A$88),0),_xlfn.XMATCH($V$167,Shipping!$U$2:$V$2))/_xlfn.IFS($U$167=Shipping!$R134,Shipping!$R$95,$U$167=Shipping!$S$92,Shipping!$S137,$U$167=Shipping!$T$92,Shipping!$T137)+IF(BB48&lt;DATE(2020,1,1),BB48,-BB48))</f>
        <v>-</v>
      </c>
      <c r="BC212" s="52" t="str" cm="1">
        <f t="array" ref="BC212">IF(OR(BC48="",BC48="NO Q",BC48="-"),"-",INDEX(Shipping!$U$3:$V$88,_xlfn.XMATCH(BC$2,IF(Shipping!$D$3:$D$88="GC",Shipping!$A$3:$A$88),0),_xlfn.XMATCH($V$167,Shipping!$U$2:$V$2))/_xlfn.IFS($U$167=Shipping!$R134,Shipping!$R$95,$U$167=Shipping!$S$92,Shipping!$S137,$U$167=Shipping!$T$92,Shipping!$T137)+IF(BC48&lt;DATE(2020,1,1),BC48,-BC48))</f>
        <v>-</v>
      </c>
      <c r="BD212" s="52" t="str" cm="1">
        <f t="array" ref="BD212">IF(OR(BD48="",BD48="NO Q",BD48="-"),"-",INDEX(Shipping!$U$3:$V$88,_xlfn.XMATCH(BD$2,IF(Shipping!$D$3:$D$88="GC",Shipping!$A$3:$A$88),0),_xlfn.XMATCH($V$167,Shipping!$U$2:$V$2))/_xlfn.IFS($U$167=Shipping!$R134,Shipping!$R$95,$U$167=Shipping!$S$92,Shipping!$S137,$U$167=Shipping!$T$92,Shipping!$T137)+IF(BD48&lt;DATE(2020,1,1),BD48,-BD48))</f>
        <v>-</v>
      </c>
      <c r="BE212" s="52" t="str" cm="1">
        <f t="array" ref="BE212">IF(OR(BE48="",BE48="NO Q",BE48="-"),"-",INDEX(Shipping!$U$3:$V$88,_xlfn.XMATCH(BE$2,IF(Shipping!$D$3:$D$88="GC",Shipping!$A$3:$A$88),0),_xlfn.XMATCH($V$167,Shipping!$U$2:$V$2))/_xlfn.IFS($U$167=Shipping!$R134,Shipping!$R$95,$U$167=Shipping!$S$92,Shipping!$S137,$U$167=Shipping!$T$92,Shipping!$T137)+IF(BE48&lt;DATE(2020,1,1),BE48,-BE48))</f>
        <v>-</v>
      </c>
      <c r="BF212" s="52" t="str" cm="1">
        <f t="array" ref="BF212">IF(OR(BF48="",BF48="NO Q",BF48="-"),"-",INDEX(Shipping!$U$3:$V$88,_xlfn.XMATCH(BF$2,IF(Shipping!$D$3:$D$88="GC",Shipping!$A$3:$A$88),0),_xlfn.XMATCH($V$167,Shipping!$U$2:$V$2))/_xlfn.IFS($U$167=Shipping!$R134,Shipping!$R$95,$U$167=Shipping!$S$92,Shipping!$S137,$U$167=Shipping!$T$92,Shipping!$T137)+IF(BF48&lt;DATE(2020,1,1),BF48,-BF48))</f>
        <v>-</v>
      </c>
      <c r="BG212" s="52" t="str" cm="1">
        <f t="array" ref="BG212">IF(OR(BG48="",BG48="NO Q",BG48="-"),"-",INDEX(Shipping!$U$3:$V$88,_xlfn.XMATCH(BG$2,IF(Shipping!$D$3:$D$88="GC",Shipping!$A$3:$A$88),0),_xlfn.XMATCH($V$167,Shipping!$U$2:$V$2))/_xlfn.IFS($U$167=Shipping!$R134,Shipping!$R$95,$U$167=Shipping!$S$92,Shipping!$S137,$U$167=Shipping!$T$92,Shipping!$T137)+IF(BG48&lt;DATE(2020,1,1),BG48,-BG48))</f>
        <v>-</v>
      </c>
      <c r="BH212" s="52" t="str" cm="1">
        <f t="array" ref="BH212">IF(OR(BH48="",BH48="NO Q",BH48="-"),"-",INDEX(Shipping!$U$3:$V$88,_xlfn.XMATCH(BH$2,IF(Shipping!$D$3:$D$88="GC",Shipping!$A$3:$A$88),0),_xlfn.XMATCH($V$167,Shipping!$U$2:$V$2))/_xlfn.IFS($U$167=Shipping!$R134,Shipping!$R$95,$U$167=Shipping!$S$92,Shipping!$S137,$U$167=Shipping!$T$92,Shipping!$T137)+IF(BH48&lt;DATE(2020,1,1),BH48,-BH48))</f>
        <v>-</v>
      </c>
      <c r="BI212" s="52" t="str" cm="1">
        <f t="array" ref="BI212">IF(OR(BI48="",BI48="NO Q",BI48="-"),"-",INDEX(Shipping!$U$3:$V$88,_xlfn.XMATCH(BI$2,IF(Shipping!$D$3:$D$88="GC",Shipping!$A$3:$A$88),0),_xlfn.XMATCH($V$167,Shipping!$U$2:$V$2))/_xlfn.IFS($U$167=Shipping!$R134,Shipping!$R$95,$U$167=Shipping!$S$92,Shipping!$S137,$U$167=Shipping!$T$92,Shipping!$T137)+IF(BI48&lt;DATE(2020,1,1),BI48,-BI48))</f>
        <v>-</v>
      </c>
      <c r="BJ212" s="52" t="str" cm="1">
        <f t="array" ref="BJ212">IF(OR(BJ48="",BJ48="NO Q",BJ48="-"),"-",INDEX(Shipping!$U$3:$V$88,_xlfn.XMATCH(BJ$2,IF(Shipping!$D$3:$D$88="GC",Shipping!$A$3:$A$88),0),_xlfn.XMATCH($V$167,Shipping!$U$2:$V$2))/_xlfn.IFS($U$167=Shipping!$R134,Shipping!$R$95,$U$167=Shipping!$S$92,Shipping!$S137,$U$167=Shipping!$T$92,Shipping!$T137)+IF(BJ48&lt;DATE(2020,1,1),BJ48,-BJ48))</f>
        <v>-</v>
      </c>
      <c r="BK212" s="52" cm="1">
        <f t="array" ref="BK212">IF(OR(BK48="",BK48="NO Q",BK48="-"),"-",INDEX(Shipping!$U$3:$V$88,_xlfn.XMATCH(BK$2,IF(Shipping!$D$3:$D$88="GC",Shipping!$A$3:$A$88),0),_xlfn.XMATCH($V$167,Shipping!$U$2:$V$2))/_xlfn.IFS($U$167=Shipping!$R134,Shipping!$R$95,$U$167=Shipping!$S$92,Shipping!$S137,$U$167=Shipping!$T$92,Shipping!$T137)+IF(BK48&lt;DATE(2020,1,1),BK48,-BK48))</f>
        <v>0.45047527806908311</v>
      </c>
      <c r="BL212" s="52" t="str" cm="1">
        <f t="array" ref="BL212">IF(OR(BL48="",BL48="NO Q",BL48="-"),"-",INDEX(Shipping!$U$3:$V$88,_xlfn.XMATCH(BL$2,IF(Shipping!$D$3:$D$88="GC",Shipping!$A$3:$A$88),0),_xlfn.XMATCH($V$167,Shipping!$U$2:$V$2))/_xlfn.IFS($U$167=Shipping!$R134,Shipping!$R$95,$U$167=Shipping!$S$92,Shipping!$S137,$U$167=Shipping!$T$92,Shipping!$T137)+IF(BL48&lt;DATE(2020,1,1),BL48,-BL48))</f>
        <v>-</v>
      </c>
      <c r="BM212" s="52" t="str" cm="1">
        <f t="array" ref="BM212">IF(OR(BM48="",BM48="NO Q",BM48="-"),"-",INDEX(Shipping!$U$3:$V$88,_xlfn.XMATCH(BM$2,IF(Shipping!$D$3:$D$88="GC",Shipping!$A$3:$A$88),0),_xlfn.XMATCH($V$167,Shipping!$U$2:$V$2))/_xlfn.IFS($U$167=Shipping!$R134,Shipping!$R$95,$U$167=Shipping!$S$92,Shipping!$S137,$U$167=Shipping!$T$92,Shipping!$T137)+IF(BM48&lt;DATE(2020,1,1),BM48,-BM48))</f>
        <v>-</v>
      </c>
      <c r="BN212" s="52" t="str" cm="1">
        <f t="array" ref="BN212">IF(OR(BN48="",BN48="NO Q",BN48="-"),"-",INDEX(Shipping!$U$3:$V$88,_xlfn.XMATCH(BN$2,IF(Shipping!$D$3:$D$88="GC",Shipping!$A$3:$A$88),0),_xlfn.XMATCH($V$167,Shipping!$U$2:$V$2))/_xlfn.IFS($U$167=Shipping!$R134,Shipping!$R$95,$U$167=Shipping!$S$92,Shipping!$S137,$U$167=Shipping!$T$92,Shipping!$T137)+IF(BN48&lt;DATE(2020,1,1),BN48,-BN48))</f>
        <v>-</v>
      </c>
      <c r="BO212" s="52" cm="1">
        <f t="array" ref="BO212">IF(OR(BO48="",BO48="NO Q",BO48="-"),"-",INDEX(Shipping!$U$3:$V$88,_xlfn.XMATCH(BO$2,IF(Shipping!$D$3:$D$88="GC",Shipping!$A$3:$A$88),0),_xlfn.XMATCH($V$167,Shipping!$U$2:$V$2))/_xlfn.IFS($U$167=Shipping!$R134,Shipping!$R$95,$U$167=Shipping!$S$92,Shipping!$S137,$U$167=Shipping!$T$92,Shipping!$T137)+IF(BO48&lt;DATE(2020,1,1),BO48,-BO48))</f>
        <v>0.40343233799999995</v>
      </c>
      <c r="BP212" s="52" t="str" cm="1">
        <f t="array" ref="BP212">IF(OR(BP48="",BP48="NO Q",BP48="-"),"-",INDEX(Shipping!$U$3:$V$88,_xlfn.XMATCH(BP$2,IF(Shipping!$D$3:$D$88="GC",Shipping!$A$3:$A$88),0),_xlfn.XMATCH($V$167,Shipping!$U$2:$V$2))/_xlfn.IFS($U$167=Shipping!$R134,Shipping!$R$95,$U$167=Shipping!$S$92,Shipping!$S137,$U$167=Shipping!$T$92,Shipping!$T137)+IF(BP48&lt;DATE(2020,1,1),BP48,-BP48))</f>
        <v>-</v>
      </c>
      <c r="BQ212" s="52" t="str" cm="1">
        <f t="array" ref="BQ212">IF(OR(BQ48="",BQ48="NO Q",BQ48="-"),"-",INDEX(Shipping!$U$3:$V$88,_xlfn.XMATCH(BQ$2,IF(Shipping!$D$3:$D$88="GC",Shipping!$A$3:$A$88),0),_xlfn.XMATCH($V$167,Shipping!$U$2:$V$2))/_xlfn.IFS($U$167=Shipping!$R134,Shipping!$R$95,$U$167=Shipping!$S$92,Shipping!$S137,$U$167=Shipping!$T$92,Shipping!$T137)+IF(BQ48&lt;DATE(2020,1,1),BQ48,-BQ48))</f>
        <v>-</v>
      </c>
      <c r="BR212" s="52" t="str" cm="1">
        <f t="array" ref="BR212">IF(OR(BR48="",BR48="NO Q",BR48="-"),"-",INDEX(Shipping!$U$3:$V$88,_xlfn.XMATCH(BR$2,IF(Shipping!$D$3:$D$88="GC",Shipping!$A$3:$A$88),0),_xlfn.XMATCH($V$167,Shipping!$U$2:$V$2))/_xlfn.IFS($U$167=Shipping!$R134,Shipping!$R$95,$U$167=Shipping!$S$92,Shipping!$S137,$U$167=Shipping!$T$92,Shipping!$T137)+IF(BR48&lt;DATE(2020,1,1),BR48,-BR48))</f>
        <v>-</v>
      </c>
      <c r="BS212" s="52" t="str" cm="1">
        <f t="array" ref="BS212">IF(OR(BS48="",BS48="NO Q",BS48="-"),"-",INDEX(Shipping!$U$3:$V$88,_xlfn.XMATCH(BS$2,IF(Shipping!$D$3:$D$88="GC",Shipping!$A$3:$A$88),0),_xlfn.XMATCH($V$167,Shipping!$U$2:$V$2))/_xlfn.IFS($U$167=Shipping!$R134,Shipping!$R$95,$U$167=Shipping!$S$92,Shipping!$S137,$U$167=Shipping!$T$92,Shipping!$T137)+IF(BS48&lt;DATE(2020,1,1),BS48,-BS48))</f>
        <v>-</v>
      </c>
      <c r="BT212" s="52" t="str" cm="1">
        <f t="array" ref="BT212">IF(OR(BT48="",BT48="NO Q",BT48="-"),"-",INDEX(Shipping!$U$3:$V$88,_xlfn.XMATCH(BT$2,IF(Shipping!$D$3:$D$88="GC",Shipping!$A$3:$A$88),0),_xlfn.XMATCH($V$167,Shipping!$U$2:$V$2))/_xlfn.IFS($U$167=Shipping!$R134,Shipping!$R$95,$U$167=Shipping!$S$92,Shipping!$S137,$U$167=Shipping!$T$92,Shipping!$T137)+IF(BT48&lt;DATE(2020,1,1),BT48,-BT48))</f>
        <v>-</v>
      </c>
      <c r="BU212" s="52" t="str" cm="1">
        <f t="array" ref="BU212">IF(OR(BU48="",BU48="NO Q",BU48="-"),"-",INDEX(Shipping!$U$3:$V$88,_xlfn.XMATCH(BU$2,IF(Shipping!$D$3:$D$88="GC",Shipping!$A$3:$A$88),0),_xlfn.XMATCH($V$167,Shipping!$U$2:$V$2))/_xlfn.IFS($U$167=Shipping!$R134,Shipping!$R$95,$U$167=Shipping!$S$92,Shipping!$S137,$U$167=Shipping!$T$92,Shipping!$T137)+IF(BU48&lt;DATE(2020,1,1),BU48,-BU48))</f>
        <v>-</v>
      </c>
      <c r="BV212" s="52" t="str" cm="1">
        <f t="array" ref="BV212">IF(OR(BV48="",BV48="NO Q",BV48="-"),"-",INDEX(Shipping!$U$3:$V$88,_xlfn.XMATCH(BV$2,IF(Shipping!$D$3:$D$88="GC",Shipping!$A$3:$A$88),0),_xlfn.XMATCH($V$167,Shipping!$U$2:$V$2))/_xlfn.IFS($U$167=Shipping!$R134,Shipping!$R$95,$U$167=Shipping!$S$92,Shipping!$S137,$U$167=Shipping!$T$92,Shipping!$T137)+IF(BV48&lt;DATE(2020,1,1),BV48,-BV48))</f>
        <v>-</v>
      </c>
      <c r="BW212" s="52" t="str" cm="1">
        <f t="array" ref="BW212">IF(OR(BW48="",BW48="NO Q",BW48="-"),"-",INDEX(Shipping!$U$3:$V$88,_xlfn.XMATCH(BW$2,IF(Shipping!$D$3:$D$88="GC",Shipping!$A$3:$A$88),0),_xlfn.XMATCH($V$167,Shipping!$U$2:$V$2))/_xlfn.IFS($U$167=Shipping!$R134,Shipping!$R$95,$U$167=Shipping!$S$92,Shipping!$S137,$U$167=Shipping!$T$92,Shipping!$T137)+IF(BW48&lt;DATE(2020,1,1),BW48,-BW48))</f>
        <v>-</v>
      </c>
      <c r="BX212" s="52" t="str" cm="1">
        <f t="array" ref="BX212">IF(OR(BX48="",BX48="NO Q",BX48="-"),"-",INDEX(Shipping!$U$3:$V$88,_xlfn.XMATCH(BX$2,IF(Shipping!$D$3:$D$88="GC",Shipping!$A$3:$A$88),0),_xlfn.XMATCH($V$167,Shipping!$U$2:$V$2))/_xlfn.IFS($U$167=Shipping!$R134,Shipping!$R$95,$U$167=Shipping!$S$92,Shipping!$S137,$U$167=Shipping!$T$92,Shipping!$T137)+IF(BX48&lt;DATE(2020,1,1),BX48,-BX48))</f>
        <v>-</v>
      </c>
      <c r="BY212" s="52" t="str" cm="1">
        <f t="array" ref="BY212">IF(OR(BY48="",BY48="NO Q",BY48="-"),"-",INDEX(Shipping!$U$3:$V$88,_xlfn.XMATCH(BY$2,IF(Shipping!$D$3:$D$88="GC",Shipping!$A$3:$A$88),0),_xlfn.XMATCH($V$167,Shipping!$U$2:$V$2))/_xlfn.IFS($U$167=Shipping!$R134,Shipping!$R$95,$U$167=Shipping!$S$92,Shipping!$S137,$U$167=Shipping!$T$92,Shipping!$T137)+IF(BY48&lt;DATE(2020,1,1),BY48,-BY48))</f>
        <v>-</v>
      </c>
      <c r="BZ212" s="52" t="str" cm="1">
        <f t="array" ref="BZ212">IF(OR(BZ48="",BZ48="NO Q",BZ48="-"),"-",INDEX(Shipping!$U$3:$V$88,_xlfn.XMATCH(BZ$2,IF(Shipping!$D$3:$D$88="GC",Shipping!$A$3:$A$88),0),_xlfn.XMATCH($V$167,Shipping!$U$2:$V$2))/_xlfn.IFS($U$167=Shipping!$R134,Shipping!$R$95,$U$167=Shipping!$S$92,Shipping!$S137,$U$167=Shipping!$T$92,Shipping!$T137)+IF(BZ48&lt;DATE(2020,1,1),BZ48,-BZ48))</f>
        <v>-</v>
      </c>
      <c r="CA212" s="52" t="str" cm="1">
        <f t="array" ref="CA212">IF(OR(CA48="",CA48="NO Q",CA48="-"),"-",INDEX(Shipping!$U$3:$V$88,_xlfn.XMATCH(CA$2,IF(Shipping!$D$3:$D$88="GC",Shipping!$A$3:$A$88),0),_xlfn.XMATCH($V$167,Shipping!$U$2:$V$2))/_xlfn.IFS($U$167=Shipping!$R134,Shipping!$R$95,$U$167=Shipping!$S$92,Shipping!$S137,$U$167=Shipping!$T$92,Shipping!$T137)+IF(CA48&lt;DATE(2020,1,1),CA48,-CA48))</f>
        <v>-</v>
      </c>
      <c r="CB212" s="52" t="str" cm="1">
        <f t="array" ref="CB212">IF(OR(CB48="",CB48="NO Q",CB48="-"),"-",INDEX(Shipping!$U$3:$V$88,_xlfn.XMATCH(CB$2,IF(Shipping!$D$3:$D$88="GC",Shipping!$A$3:$A$88),0),_xlfn.XMATCH($V$167,Shipping!$U$2:$V$2))/_xlfn.IFS($U$167=Shipping!$R134,Shipping!$R$95,$U$167=Shipping!$S$92,Shipping!$S137,$U$167=Shipping!$T$92,Shipping!$T137)+IF(CB48&lt;DATE(2020,1,1),CB48,-CB48))</f>
        <v>-</v>
      </c>
      <c r="CC212" s="52" t="str" cm="1">
        <f t="array" ref="CC212">IF(OR(CC48="",CC48="NO Q",CC48="-"),"-",INDEX(Shipping!$U$3:$V$88,_xlfn.XMATCH(CC$2,IF(Shipping!$D$3:$D$88="GC",Shipping!$A$3:$A$88),0),_xlfn.XMATCH($V$167,Shipping!$U$2:$V$2))/_xlfn.IFS($U$167=Shipping!$R134,Shipping!$R$95,$U$167=Shipping!$S$92,Shipping!$S137,$U$167=Shipping!$T$92,Shipping!$T137)+IF(CC48&lt;DATE(2020,1,1),CC48,-CC48))</f>
        <v>-</v>
      </c>
      <c r="CD212" s="52" t="str" cm="1">
        <f t="array" ref="CD212">IF(OR(CD48="",CD48="NO Q",CD48="-"),"-",INDEX(Shipping!$U$3:$V$88,_xlfn.XMATCH(CD$2,IF(Shipping!$D$3:$D$88="GC",Shipping!$A$3:$A$88),0),_xlfn.XMATCH($V$167,Shipping!$U$2:$V$2))/_xlfn.IFS($U$167=Shipping!$R134,Shipping!$R$95,$U$167=Shipping!$S$92,Shipping!$S137,$U$167=Shipping!$T$92,Shipping!$T137)+IF(CD48&lt;DATE(2020,1,1),CD48,-CD48))</f>
        <v>-</v>
      </c>
      <c r="CE212" s="52" t="str" cm="1">
        <f t="array" ref="CE212">IF(OR(CE48="",CE48="NO Q",CE48="-"),"-",INDEX(Shipping!$U$3:$V$88,_xlfn.XMATCH(CE$2,IF(Shipping!$D$3:$D$88="GC",Shipping!$A$3:$A$88),0),_xlfn.XMATCH($V$167,Shipping!$U$2:$V$2))/_xlfn.IFS($U$167=Shipping!$R134,Shipping!$R$95,$U$167=Shipping!$S$92,Shipping!$S137,$U$167=Shipping!$T$92,Shipping!$T137)+IF(CE48&lt;DATE(2020,1,1),CE48,-CE48))</f>
        <v>-</v>
      </c>
      <c r="CF212" s="52" t="str" cm="1">
        <f t="array" ref="CF212">IF(OR(CF48="",CF48="NO Q",CF48="-"),"-",INDEX(Shipping!$U$3:$V$88,_xlfn.XMATCH(CF$2,IF(Shipping!$D$3:$D$88="GC",Shipping!$A$3:$A$88),0),_xlfn.XMATCH($V$167,Shipping!$U$2:$V$2))/_xlfn.IFS($U$167=Shipping!$R134,Shipping!$R$95,$U$167=Shipping!$S$92,Shipping!$S137,$U$167=Shipping!$T$92,Shipping!$T137)+IF(CF48&lt;DATE(2020,1,1),CF48,-CF48))</f>
        <v>-</v>
      </c>
      <c r="CG212" s="52" t="str" cm="1">
        <f t="array" ref="CG212">IF(OR(CG48="",CG48="NO Q",CG48="-"),"-",INDEX(Shipping!$U$3:$V$88,_xlfn.XMATCH(CG$2,IF(Shipping!$D$3:$D$88="GC",Shipping!$A$3:$A$88),0),_xlfn.XMATCH($V$167,Shipping!$U$2:$V$2))/_xlfn.IFS($U$167=Shipping!$R134,Shipping!$R$95,$U$167=Shipping!$S$92,Shipping!$S137,$U$167=Shipping!$T$92,Shipping!$T137)+IF(CG48&lt;DATE(2020,1,1),CG48,-CG48))</f>
        <v>-</v>
      </c>
      <c r="CH212" s="52" t="str" cm="1">
        <f t="array" ref="CH212">IF(OR(CH48="",CH48="NO Q",CH48="-"),"-",INDEX(Shipping!$U$3:$V$88,_xlfn.XMATCH(CH$2,IF(Shipping!$D$3:$D$88="GC",Shipping!$A$3:$A$88),0),_xlfn.XMATCH($V$167,Shipping!$U$2:$V$2))/_xlfn.IFS($U$167=Shipping!$R134,Shipping!$R$95,$U$167=Shipping!$S$92,Shipping!$S137,$U$167=Shipping!$T$92,Shipping!$T137)+IF(CH48&lt;DATE(2020,1,1),CH48,-CH48))</f>
        <v>-</v>
      </c>
      <c r="CI212" s="52" t="str" cm="1">
        <f t="array" ref="CI212">IF(OR(CI48="",CI48="NO Q",CI48="-"),"-",INDEX(Shipping!$U$3:$V$88,_xlfn.XMATCH(CI$2,IF(Shipping!$D$3:$D$88="GC",Shipping!$A$3:$A$88),0),_xlfn.XMATCH($V$167,Shipping!$U$2:$V$2))/_xlfn.IFS($U$167=Shipping!$R134,Shipping!$R$95,$U$167=Shipping!$S$92,Shipping!$S137,$U$167=Shipping!$T$92,Shipping!$T137)+IF(CI48&lt;DATE(2020,1,1),CI48,-CI48))</f>
        <v>-</v>
      </c>
      <c r="CJ212" s="52" t="str" cm="1">
        <f t="array" ref="CJ212">IF(OR(CJ48="",CJ48="NO Q",CJ48="-"),"-",INDEX(Shipping!$U$3:$V$88,_xlfn.XMATCH(CJ$2,IF(Shipping!$D$3:$D$88="GC",Shipping!$A$3:$A$88),0),_xlfn.XMATCH($V$167,Shipping!$U$2:$V$2))/_xlfn.IFS($U$167=Shipping!$R134,Shipping!$R$95,$U$167=Shipping!$S$92,Shipping!$S137,$U$167=Shipping!$T$92,Shipping!$T137)+IF(CJ48&lt;DATE(2020,1,1),CJ48,-CJ48))</f>
        <v>-</v>
      </c>
      <c r="CK212" s="52" t="str" cm="1">
        <f t="array" ref="CK212">IF(OR(CK48="",CK48="NO Q",CK48="-"),"-",INDEX(Shipping!$U$3:$V$88,_xlfn.XMATCH(CK$2,IF(Shipping!$D$3:$D$88="GC",Shipping!$A$3:$A$88),0),_xlfn.XMATCH($V$167,Shipping!$U$2:$V$2))/_xlfn.IFS($U$167=Shipping!$R134,Shipping!$R$95,$U$167=Shipping!$S$92,Shipping!$S137,$U$167=Shipping!$T$92,Shipping!$T137)+IF(CK48&lt;DATE(2020,1,1),CK48,-CK48))</f>
        <v>-</v>
      </c>
      <c r="CL212" s="52" t="str" cm="1">
        <f t="array" ref="CL212">IF(OR(CL48="",CL48="NO Q",CL48="-"),"-",INDEX(Shipping!$U$3:$V$88,_xlfn.XMATCH(CL$2,IF(Shipping!$D$3:$D$88="GC",Shipping!$A$3:$A$88),0),_xlfn.XMATCH($V$167,Shipping!$U$2:$V$2))/_xlfn.IFS($U$167=Shipping!$R134,Shipping!$R$95,$U$167=Shipping!$S$92,Shipping!$S137,$U$167=Shipping!$T$92,Shipping!$T137)+IF(CL48&lt;DATE(2020,1,1),CL48,-CL48))</f>
        <v>-</v>
      </c>
      <c r="CM212" s="52" t="str" cm="1">
        <f t="array" ref="CM212">IF(OR(CM48="",CM48="NO Q",CM48="-"),"-",INDEX(Shipping!$U$3:$V$88,_xlfn.XMATCH(CM$2,IF(Shipping!$D$3:$D$88="GC",Shipping!$A$3:$A$88),0),_xlfn.XMATCH($V$167,Shipping!$U$2:$V$2))/_xlfn.IFS($U$167=Shipping!$R134,Shipping!$R$95,$U$167=Shipping!$S$92,Shipping!$S137,$U$167=Shipping!$T$92,Shipping!$T137)+IF(CM48&lt;DATE(2020,1,1),CM48,-CM48))</f>
        <v>-</v>
      </c>
    </row>
    <row r="213" spans="2:91">
      <c r="B213" s="47" t="s">
        <v>319</v>
      </c>
      <c r="C213" s="1" t="str" cm="1">
        <f t="array" ref="C213">INDEX(W$2:CM$2,1,_xlfn.XMATCH(D213,$W213:$CM213))</f>
        <v>PSI MOLDED PLASTICS</v>
      </c>
      <c r="D213" s="81">
        <f t="shared" si="139"/>
        <v>0.45387942599999997</v>
      </c>
      <c r="W213" s="52" t="str" cm="1">
        <f t="array" ref="W213">IF(OR(W49="",W49="NO Q",W49="-"),"-",INDEX(Shipping!$U$3:$V$88,_xlfn.XMATCH(W$2,IF(Shipping!$D$3:$D$88="GC",Shipping!$A$3:$A$88),0),_xlfn.XMATCH($V$167,Shipping!$U$2:$V$2))/_xlfn.IFS($U$167=Shipping!$R135,Shipping!$R$95,$U$167=Shipping!$S$92,Shipping!$S138,$U$167=Shipping!$T$92,Shipping!$T138)+IF(W49&lt;DATE(2020,1,1),W49,-W49))</f>
        <v>-</v>
      </c>
      <c r="X213" s="52" t="str" cm="1">
        <f t="array" ref="X213">IF(OR(X49="",X49="NO Q",X49="-"),"-",INDEX(Shipping!$U$3:$V$88,_xlfn.XMATCH(X$2,IF(Shipping!$D$3:$D$88="GC",Shipping!$A$3:$A$88),0),_xlfn.XMATCH($V$167,Shipping!$U$2:$V$2))/_xlfn.IFS($U$167=Shipping!$R135,Shipping!$R$95,$U$167=Shipping!$S$92,Shipping!$S138,$U$167=Shipping!$T$92,Shipping!$T138)+IF(X49&lt;DATE(2020,1,1),X49,-X49))</f>
        <v>-</v>
      </c>
      <c r="Y213" s="52" t="str" cm="1">
        <f t="array" ref="Y213">IF(OR(Y49="",Y49="NO Q",Y49="-"),"-",INDEX(Shipping!$U$3:$V$88,_xlfn.XMATCH(Y$2,IF(Shipping!$D$3:$D$88="GC",Shipping!$A$3:$A$88),0),_xlfn.XMATCH($V$167,Shipping!$U$2:$V$2))/_xlfn.IFS($U$167=Shipping!$R135,Shipping!$R$95,$U$167=Shipping!$S$92,Shipping!$S138,$U$167=Shipping!$T$92,Shipping!$T138)+IF(Y49&lt;DATE(2020,1,1),Y49,-Y49))</f>
        <v>-</v>
      </c>
      <c r="Z213" s="52" t="str" cm="1">
        <f t="array" ref="Z213">IF(OR(Z49="",Z49="NO Q",Z49="-"),"-",INDEX(Shipping!$U$3:$V$88,_xlfn.XMATCH(Z$2,IF(Shipping!$D$3:$D$88="GC",Shipping!$A$3:$A$88),0),_xlfn.XMATCH($V$167,Shipping!$U$2:$V$2))/_xlfn.IFS($U$167=Shipping!$R135,Shipping!$R$95,$U$167=Shipping!$S$92,Shipping!$S138,$U$167=Shipping!$T$92,Shipping!$T138)+IF(Z49&lt;DATE(2020,1,1),Z49,-Z49))</f>
        <v>-</v>
      </c>
      <c r="AA213" s="52" t="str" cm="1">
        <f t="array" ref="AA213">IF(OR(AA49="",AA49="NO Q",AA49="-"),"-",INDEX(Shipping!$U$3:$V$88,_xlfn.XMATCH(AA$2,IF(Shipping!$D$3:$D$88="GC",Shipping!$A$3:$A$88),0),_xlfn.XMATCH($V$167,Shipping!$U$2:$V$2))/_xlfn.IFS($U$167=Shipping!$R135,Shipping!$R$95,$U$167=Shipping!$S$92,Shipping!$S138,$U$167=Shipping!$T$92,Shipping!$T138)+IF(AA49&lt;DATE(2020,1,1),AA49,-AA49))</f>
        <v>-</v>
      </c>
      <c r="AB213" s="52" t="str" cm="1">
        <f t="array" ref="AB213">IF(OR(AB49="",AB49="NO Q",AB49="-"),"-",INDEX(Shipping!$U$3:$V$88,_xlfn.XMATCH(AB$2,IF(Shipping!$D$3:$D$88="GC",Shipping!$A$3:$A$88),0),_xlfn.XMATCH($V$167,Shipping!$U$2:$V$2))/_xlfn.IFS($U$167=Shipping!$R135,Shipping!$R$95,$U$167=Shipping!$S$92,Shipping!$S138,$U$167=Shipping!$T$92,Shipping!$T138)+IF(AB49&lt;DATE(2020,1,1),AB49,-AB49))</f>
        <v>-</v>
      </c>
      <c r="AC213" s="52" t="str" cm="1">
        <f t="array" ref="AC213">IF(OR(AC49="",AC49="NO Q",AC49="-"),"-",INDEX(Shipping!$U$3:$V$88,_xlfn.XMATCH(AC$2,IF(Shipping!$D$3:$D$88="GC",Shipping!$A$3:$A$88),0),_xlfn.XMATCH($V$167,Shipping!$U$2:$V$2))/_xlfn.IFS($U$167=Shipping!$R135,Shipping!$R$95,$U$167=Shipping!$S$92,Shipping!$S138,$U$167=Shipping!$T$92,Shipping!$T138)+IF(AC49&lt;DATE(2020,1,1),AC49,-AC49))</f>
        <v>-</v>
      </c>
      <c r="AD213" s="52" t="str" cm="1">
        <f t="array" ref="AD213">IF(OR(AD49="",AD49="NO Q",AD49="-"),"-",INDEX(Shipping!$U$3:$V$88,_xlfn.XMATCH(AD$2,IF(Shipping!$D$3:$D$88="GC",Shipping!$A$3:$A$88),0),_xlfn.XMATCH($V$167,Shipping!$U$2:$V$2))/_xlfn.IFS($U$167=Shipping!$R135,Shipping!$R$95,$U$167=Shipping!$S$92,Shipping!$S138,$U$167=Shipping!$T$92,Shipping!$T138)+IF(AD49&lt;DATE(2020,1,1),AD49,-AD49))</f>
        <v>-</v>
      </c>
      <c r="AE213" s="52" t="str" cm="1">
        <f t="array" ref="AE213">IF(OR(AE49="",AE49="NO Q",AE49="-"),"-",INDEX(Shipping!$U$3:$V$88,_xlfn.XMATCH(AE$2,IF(Shipping!$D$3:$D$88="GC",Shipping!$A$3:$A$88),0),_xlfn.XMATCH($V$167,Shipping!$U$2:$V$2))/_xlfn.IFS($U$167=Shipping!$R135,Shipping!$R$95,$U$167=Shipping!$S$92,Shipping!$S138,$U$167=Shipping!$T$92,Shipping!$T138)+IF(AE49&lt;DATE(2020,1,1),AE49,-AE49))</f>
        <v>-</v>
      </c>
      <c r="AF213" s="52" cm="1">
        <f t="array" ref="AF213">IF(OR(AF49="",AF49="NO Q",AF49="-"),"-",INDEX(Shipping!$U$3:$V$88,_xlfn.XMATCH(AF$2,IF(Shipping!$D$3:$D$88="GC",Shipping!$A$3:$A$88),0),_xlfn.XMATCH($V$167,Shipping!$U$2:$V$2))/_xlfn.IFS($U$167=Shipping!$R135,Shipping!$R$95,$U$167=Shipping!$S$92,Shipping!$S138,$U$167=Shipping!$T$92,Shipping!$T138)+IF(AF49&lt;DATE(2020,1,1),AF49,-AF49))</f>
        <v>-44032.979308666021</v>
      </c>
      <c r="AG213" s="52" cm="1">
        <f t="array" ref="AG213">IF(OR(AG49="",AG49="NO Q",AG49="-"),"-",INDEX(Shipping!$U$3:$V$88,_xlfn.XMATCH(AG$2,IF(Shipping!$D$3:$D$88="GC",Shipping!$A$3:$A$88),0),_xlfn.XMATCH($V$167,Shipping!$U$2:$V$2))/_xlfn.IFS($U$167=Shipping!$R135,Shipping!$R$95,$U$167=Shipping!$S$92,Shipping!$S138,$U$167=Shipping!$T$92,Shipping!$T138)+IF(AG49&lt;DATE(2020,1,1),AG49,-AG49))</f>
        <v>-44032.979308666021</v>
      </c>
      <c r="AH213" s="52" t="str" cm="1">
        <f t="array" ref="AH213">IF(OR(AH49="",AH49="NO Q",AH49="-"),"-",INDEX(Shipping!$U$3:$V$88,_xlfn.XMATCH(AH$2,IF(Shipping!$D$3:$D$88="GC",Shipping!$A$3:$A$88),0),_xlfn.XMATCH($V$167,Shipping!$U$2:$V$2))/_xlfn.IFS($U$167=Shipping!$R135,Shipping!$R$95,$U$167=Shipping!$S$92,Shipping!$S138,$U$167=Shipping!$T$92,Shipping!$T138)+IF(AH49&lt;DATE(2020,1,1),AH49,-AH49))</f>
        <v>-</v>
      </c>
      <c r="AI213" s="52" t="str" cm="1">
        <f t="array" ref="AI213">IF(OR(AI49="",AI49="NO Q",AI49="-"),"-",INDEX(Shipping!$U$3:$V$88,_xlfn.XMATCH(AI$2,IF(Shipping!$D$3:$D$88="GC",Shipping!$A$3:$A$88),0),_xlfn.XMATCH($V$167,Shipping!$U$2:$V$2))/_xlfn.IFS($U$167=Shipping!$R135,Shipping!$R$95,$U$167=Shipping!$S$92,Shipping!$S138,$U$167=Shipping!$T$92,Shipping!$T138)+IF(AI49&lt;DATE(2020,1,1),AI49,-AI49))</f>
        <v>-</v>
      </c>
      <c r="AJ213" s="52" t="str" cm="1">
        <f t="array" ref="AJ213">IF(OR(AJ49="",AJ49="NO Q",AJ49="-"),"-",INDEX(Shipping!$U$3:$V$88,_xlfn.XMATCH(AJ$2,IF(Shipping!$D$3:$D$88="GC",Shipping!$A$3:$A$88),0),_xlfn.XMATCH($V$167,Shipping!$U$2:$V$2))/_xlfn.IFS($U$167=Shipping!$R135,Shipping!$R$95,$U$167=Shipping!$S$92,Shipping!$S138,$U$167=Shipping!$T$92,Shipping!$T138)+IF(AJ49&lt;DATE(2020,1,1),AJ49,-AJ49))</f>
        <v>-</v>
      </c>
      <c r="AK213" s="52" t="str" cm="1">
        <f t="array" ref="AK213">IF(OR(AK49="",AK49="NO Q",AK49="-"),"-",INDEX(Shipping!$U$3:$V$88,_xlfn.XMATCH(AK$2,IF(Shipping!$D$3:$D$88="GC",Shipping!$A$3:$A$88),0),_xlfn.XMATCH($V$167,Shipping!$U$2:$V$2))/_xlfn.IFS($U$167=Shipping!$R135,Shipping!$R$95,$U$167=Shipping!$S$92,Shipping!$S138,$U$167=Shipping!$T$92,Shipping!$T138)+IF(AK49&lt;DATE(2020,1,1),AK49,-AK49))</f>
        <v>-</v>
      </c>
      <c r="AL213" s="52" t="str" cm="1">
        <f t="array" ref="AL213">IF(OR(AL49="",AL49="NO Q",AL49="-"),"-",INDEX(Shipping!$U$3:$V$88,_xlfn.XMATCH(AL$2,IF(Shipping!$D$3:$D$88="GC",Shipping!$A$3:$A$88),0),_xlfn.XMATCH($V$167,Shipping!$U$2:$V$2))/_xlfn.IFS($U$167=Shipping!$R135,Shipping!$R$95,$U$167=Shipping!$S$92,Shipping!$S138,$U$167=Shipping!$T$92,Shipping!$T138)+IF(AL49&lt;DATE(2020,1,1),AL49,-AL49))</f>
        <v>-</v>
      </c>
      <c r="AM213" s="52" cm="1">
        <f t="array" ref="AM213">IF(OR(AM49="",AM49="NO Q",AM49="-"),"-",INDEX(Shipping!$U$3:$V$88,_xlfn.XMATCH(AM$2,IF(Shipping!$D$3:$D$88="GC",Shipping!$A$3:$A$88),0),_xlfn.XMATCH($V$167,Shipping!$U$2:$V$2))/_xlfn.IFS($U$167=Shipping!$R135,Shipping!$R$95,$U$167=Shipping!$S$92,Shipping!$S138,$U$167=Shipping!$T$92,Shipping!$T138)+IF(AM49&lt;DATE(2020,1,1),AM49,-AM49))</f>
        <v>-44032.972005842261</v>
      </c>
      <c r="AN213" s="52" t="str" cm="1">
        <f t="array" ref="AN213">IF(OR(AN49="",AN49="NO Q",AN49="-"),"-",INDEX(Shipping!$U$3:$V$88,_xlfn.XMATCH(AN$2,IF(Shipping!$D$3:$D$88="GC",Shipping!$A$3:$A$88),0),_xlfn.XMATCH($V$167,Shipping!$U$2:$V$2))/_xlfn.IFS($U$167=Shipping!$R135,Shipping!$R$95,$U$167=Shipping!$S$92,Shipping!$S138,$U$167=Shipping!$T$92,Shipping!$T138)+IF(AN49&lt;DATE(2020,1,1),AN49,-AN49))</f>
        <v>-</v>
      </c>
      <c r="AO213" s="52" t="str" cm="1">
        <f t="array" ref="AO213">IF(OR(AO49="",AO49="NO Q",AO49="-"),"-",INDEX(Shipping!$U$3:$V$88,_xlfn.XMATCH(AO$2,IF(Shipping!$D$3:$D$88="GC",Shipping!$A$3:$A$88),0),_xlfn.XMATCH($V$167,Shipping!$U$2:$V$2))/_xlfn.IFS($U$167=Shipping!$R135,Shipping!$R$95,$U$167=Shipping!$S$92,Shipping!$S138,$U$167=Shipping!$T$92,Shipping!$T138)+IF(AO49&lt;DATE(2020,1,1),AO49,-AO49))</f>
        <v>-</v>
      </c>
      <c r="AP213" s="52" cm="1">
        <f t="array" ref="AP213">IF(OR(AP49="",AP49="NO Q",AP49="-"),"-",INDEX(Shipping!$U$3:$V$88,_xlfn.XMATCH(AP$2,IF(Shipping!$D$3:$D$88="GC",Shipping!$A$3:$A$88),0),_xlfn.XMATCH($V$167,Shipping!$U$2:$V$2))/_xlfn.IFS($U$167=Shipping!$R135,Shipping!$R$95,$U$167=Shipping!$S$92,Shipping!$S138,$U$167=Shipping!$T$92,Shipping!$T138)+IF(AP49&lt;DATE(2020,1,1),AP49,-AP49))</f>
        <v>-44032.979308666021</v>
      </c>
      <c r="AQ213" s="52" t="str" cm="1">
        <f t="array" ref="AQ213">IF(OR(AQ49="",AQ49="NO Q",AQ49="-"),"-",INDEX(Shipping!$U$3:$V$88,_xlfn.XMATCH(AQ$2,IF(Shipping!$D$3:$D$88="GC",Shipping!$A$3:$A$88),0),_xlfn.XMATCH($V$167,Shipping!$U$2:$V$2))/_xlfn.IFS($U$167=Shipping!$R135,Shipping!$R$95,$U$167=Shipping!$S$92,Shipping!$S138,$U$167=Shipping!$T$92,Shipping!$T138)+IF(AQ49&lt;DATE(2020,1,1),AQ49,-AQ49))</f>
        <v>-</v>
      </c>
      <c r="AR213" s="52" t="str" cm="1">
        <f t="array" ref="AR213">IF(OR(AR49="",AR49="NO Q",AR49="-"),"-",INDEX(Shipping!$U$3:$V$88,_xlfn.XMATCH(AR$2,IF(Shipping!$D$3:$D$88="GC",Shipping!$A$3:$A$88),0),_xlfn.XMATCH($V$167,Shipping!$U$2:$V$2))/_xlfn.IFS($U$167=Shipping!$R135,Shipping!$R$95,$U$167=Shipping!$S$92,Shipping!$S138,$U$167=Shipping!$T$92,Shipping!$T138)+IF(AR49&lt;DATE(2020,1,1),AR49,-AR49))</f>
        <v>-</v>
      </c>
      <c r="AS213" s="52" t="str" cm="1">
        <f t="array" ref="AS213">IF(OR(AS49="",AS49="NO Q",AS49="-"),"-",INDEX(Shipping!$U$3:$V$88,_xlfn.XMATCH(AS$2,IF(Shipping!$D$3:$D$88="GC",Shipping!$A$3:$A$88),0),_xlfn.XMATCH($V$167,Shipping!$U$2:$V$2))/_xlfn.IFS($U$167=Shipping!$R135,Shipping!$R$95,$U$167=Shipping!$S$92,Shipping!$S138,$U$167=Shipping!$T$92,Shipping!$T138)+IF(AS49&lt;DATE(2020,1,1),AS49,-AS49))</f>
        <v>-</v>
      </c>
      <c r="AT213" s="52" t="str" cm="1">
        <f t="array" ref="AT213">IF(OR(AT49="",AT49="NO Q",AT49="-"),"-",INDEX(Shipping!$U$3:$V$88,_xlfn.XMATCH(AT$2,IF(Shipping!$D$3:$D$88="GC",Shipping!$A$3:$A$88),0),_xlfn.XMATCH($V$167,Shipping!$U$2:$V$2))/_xlfn.IFS($U$167=Shipping!$R135,Shipping!$R$95,$U$167=Shipping!$S$92,Shipping!$S138,$U$167=Shipping!$T$92,Shipping!$T138)+IF(AT49&lt;DATE(2020,1,1),AT49,-AT49))</f>
        <v>-</v>
      </c>
      <c r="AU213" s="52" t="str" cm="1">
        <f t="array" ref="AU213">IF(OR(AU49="",AU49="NO Q",AU49="-"),"-",INDEX(Shipping!$U$3:$V$88,_xlfn.XMATCH(AU$2,IF(Shipping!$D$3:$D$88="GC",Shipping!$A$3:$A$88),0),_xlfn.XMATCH($V$167,Shipping!$U$2:$V$2))/_xlfn.IFS($U$167=Shipping!$R135,Shipping!$R$95,$U$167=Shipping!$S$92,Shipping!$S138,$U$167=Shipping!$T$92,Shipping!$T138)+IF(AU49&lt;DATE(2020,1,1),AU49,-AU49))</f>
        <v>-</v>
      </c>
      <c r="AV213" s="52" t="str" cm="1">
        <f t="array" ref="AV213">IF(OR(AV49="",AV49="NO Q",AV49="-"),"-",INDEX(Shipping!$U$3:$V$88,_xlfn.XMATCH(AV$2,IF(Shipping!$D$3:$D$88="GC",Shipping!$A$3:$A$88),0),_xlfn.XMATCH($V$167,Shipping!$U$2:$V$2))/_xlfn.IFS($U$167=Shipping!$R135,Shipping!$R$95,$U$167=Shipping!$S$92,Shipping!$S138,$U$167=Shipping!$T$92,Shipping!$T138)+IF(AV49&lt;DATE(2020,1,1),AV49,-AV49))</f>
        <v>-</v>
      </c>
      <c r="AW213" s="52" t="str" cm="1">
        <f t="array" ref="AW213">IF(OR(AW49="",AW49="NO Q",AW49="-"),"-",INDEX(Shipping!$U$3:$V$88,_xlfn.XMATCH(AW$2,IF(Shipping!$D$3:$D$88="GC",Shipping!$A$3:$A$88),0),_xlfn.XMATCH($V$167,Shipping!$U$2:$V$2))/_xlfn.IFS($U$167=Shipping!$R135,Shipping!$R$95,$U$167=Shipping!$S$92,Shipping!$S138,$U$167=Shipping!$T$92,Shipping!$T138)+IF(AW49&lt;DATE(2020,1,1),AW49,-AW49))</f>
        <v>-</v>
      </c>
      <c r="AX213" s="52" t="str" cm="1">
        <f t="array" ref="AX213">IF(OR(AX49="",AX49="NO Q",AX49="-"),"-",INDEX(Shipping!$U$3:$V$88,_xlfn.XMATCH(AX$2,IF(Shipping!$D$3:$D$88="GC",Shipping!$A$3:$A$88),0),_xlfn.XMATCH($V$167,Shipping!$U$2:$V$2))/_xlfn.IFS($U$167=Shipping!$R135,Shipping!$R$95,$U$167=Shipping!$S$92,Shipping!$S138,$U$167=Shipping!$T$92,Shipping!$T138)+IF(AX49&lt;DATE(2020,1,1),AX49,-AX49))</f>
        <v>-</v>
      </c>
      <c r="AY213" s="52" t="str" cm="1">
        <f t="array" ref="AY213">IF(OR(AY49="",AY49="NO Q",AY49="-"),"-",INDEX(Shipping!$U$3:$V$88,_xlfn.XMATCH(AY$2,IF(Shipping!$D$3:$D$88="GC",Shipping!$A$3:$A$88),0),_xlfn.XMATCH($V$167,Shipping!$U$2:$V$2))/_xlfn.IFS($U$167=Shipping!$R135,Shipping!$R$95,$U$167=Shipping!$S$92,Shipping!$S138,$U$167=Shipping!$T$92,Shipping!$T138)+IF(AY49&lt;DATE(2020,1,1),AY49,-AY49))</f>
        <v>-</v>
      </c>
      <c r="AZ213" s="52" t="str" cm="1">
        <f t="array" ref="AZ213">IF(OR(AZ49="",AZ49="NO Q",AZ49="-"),"-",INDEX(Shipping!$U$3:$V$88,_xlfn.XMATCH(AZ$2,IF(Shipping!$D$3:$D$88="GC",Shipping!$A$3:$A$88),0),_xlfn.XMATCH($V$167,Shipping!$U$2:$V$2))/_xlfn.IFS($U$167=Shipping!$R135,Shipping!$R$95,$U$167=Shipping!$S$92,Shipping!$S138,$U$167=Shipping!$T$92,Shipping!$T138)+IF(AZ49&lt;DATE(2020,1,1),AZ49,-AZ49))</f>
        <v>-</v>
      </c>
      <c r="BA213" s="52" t="str" cm="1">
        <f t="array" ref="BA213">IF(OR(BA49="",BA49="NO Q",BA49="-"),"-",INDEX(Shipping!$U$3:$V$88,_xlfn.XMATCH(BA$2,IF(Shipping!$D$3:$D$88="GC",Shipping!$A$3:$A$88),0),_xlfn.XMATCH($V$167,Shipping!$U$2:$V$2))/_xlfn.IFS($U$167=Shipping!$R135,Shipping!$R$95,$U$167=Shipping!$S$92,Shipping!$S138,$U$167=Shipping!$T$92,Shipping!$T138)+IF(BA49&lt;DATE(2020,1,1),BA49,-BA49))</f>
        <v>-</v>
      </c>
      <c r="BB213" s="52" t="str" cm="1">
        <f t="array" ref="BB213">IF(OR(BB49="",BB49="NO Q",BB49="-"),"-",INDEX(Shipping!$U$3:$V$88,_xlfn.XMATCH(BB$2,IF(Shipping!$D$3:$D$88="GC",Shipping!$A$3:$A$88),0),_xlfn.XMATCH($V$167,Shipping!$U$2:$V$2))/_xlfn.IFS($U$167=Shipping!$R135,Shipping!$R$95,$U$167=Shipping!$S$92,Shipping!$S138,$U$167=Shipping!$T$92,Shipping!$T138)+IF(BB49&lt;DATE(2020,1,1),BB49,-BB49))</f>
        <v>-</v>
      </c>
      <c r="BC213" s="52" t="str" cm="1">
        <f t="array" ref="BC213">IF(OR(BC49="",BC49="NO Q",BC49="-"),"-",INDEX(Shipping!$U$3:$V$88,_xlfn.XMATCH(BC$2,IF(Shipping!$D$3:$D$88="GC",Shipping!$A$3:$A$88),0),_xlfn.XMATCH($V$167,Shipping!$U$2:$V$2))/_xlfn.IFS($U$167=Shipping!$R135,Shipping!$R$95,$U$167=Shipping!$S$92,Shipping!$S138,$U$167=Shipping!$T$92,Shipping!$T138)+IF(BC49&lt;DATE(2020,1,1),BC49,-BC49))</f>
        <v>-</v>
      </c>
      <c r="BD213" s="52" t="str" cm="1">
        <f t="array" ref="BD213">IF(OR(BD49="",BD49="NO Q",BD49="-"),"-",INDEX(Shipping!$U$3:$V$88,_xlfn.XMATCH(BD$2,IF(Shipping!$D$3:$D$88="GC",Shipping!$A$3:$A$88),0),_xlfn.XMATCH($V$167,Shipping!$U$2:$V$2))/_xlfn.IFS($U$167=Shipping!$R135,Shipping!$R$95,$U$167=Shipping!$S$92,Shipping!$S138,$U$167=Shipping!$T$92,Shipping!$T138)+IF(BD49&lt;DATE(2020,1,1),BD49,-BD49))</f>
        <v>-</v>
      </c>
      <c r="BE213" s="52" t="str" cm="1">
        <f t="array" ref="BE213">IF(OR(BE49="",BE49="NO Q",BE49="-"),"-",INDEX(Shipping!$U$3:$V$88,_xlfn.XMATCH(BE$2,IF(Shipping!$D$3:$D$88="GC",Shipping!$A$3:$A$88),0),_xlfn.XMATCH($V$167,Shipping!$U$2:$V$2))/_xlfn.IFS($U$167=Shipping!$R135,Shipping!$R$95,$U$167=Shipping!$S$92,Shipping!$S138,$U$167=Shipping!$T$92,Shipping!$T138)+IF(BE49&lt;DATE(2020,1,1),BE49,-BE49))</f>
        <v>-</v>
      </c>
      <c r="BF213" s="52" t="str" cm="1">
        <f t="array" ref="BF213">IF(OR(BF49="",BF49="NO Q",BF49="-"),"-",INDEX(Shipping!$U$3:$V$88,_xlfn.XMATCH(BF$2,IF(Shipping!$D$3:$D$88="GC",Shipping!$A$3:$A$88),0),_xlfn.XMATCH($V$167,Shipping!$U$2:$V$2))/_xlfn.IFS($U$167=Shipping!$R135,Shipping!$R$95,$U$167=Shipping!$S$92,Shipping!$S138,$U$167=Shipping!$T$92,Shipping!$T138)+IF(BF49&lt;DATE(2020,1,1),BF49,-BF49))</f>
        <v>-</v>
      </c>
      <c r="BG213" s="52" t="str" cm="1">
        <f t="array" ref="BG213">IF(OR(BG49="",BG49="NO Q",BG49="-"),"-",INDEX(Shipping!$U$3:$V$88,_xlfn.XMATCH(BG$2,IF(Shipping!$D$3:$D$88="GC",Shipping!$A$3:$A$88),0),_xlfn.XMATCH($V$167,Shipping!$U$2:$V$2))/_xlfn.IFS($U$167=Shipping!$R135,Shipping!$R$95,$U$167=Shipping!$S$92,Shipping!$S138,$U$167=Shipping!$T$92,Shipping!$T138)+IF(BG49&lt;DATE(2020,1,1),BG49,-BG49))</f>
        <v>-</v>
      </c>
      <c r="BH213" s="52" t="str" cm="1">
        <f t="array" ref="BH213">IF(OR(BH49="",BH49="NO Q",BH49="-"),"-",INDEX(Shipping!$U$3:$V$88,_xlfn.XMATCH(BH$2,IF(Shipping!$D$3:$D$88="GC",Shipping!$A$3:$A$88),0),_xlfn.XMATCH($V$167,Shipping!$U$2:$V$2))/_xlfn.IFS($U$167=Shipping!$R135,Shipping!$R$95,$U$167=Shipping!$S$92,Shipping!$S138,$U$167=Shipping!$T$92,Shipping!$T138)+IF(BH49&lt;DATE(2020,1,1),BH49,-BH49))</f>
        <v>-</v>
      </c>
      <c r="BI213" s="52" t="str" cm="1">
        <f t="array" ref="BI213">IF(OR(BI49="",BI49="NO Q",BI49="-"),"-",INDEX(Shipping!$U$3:$V$88,_xlfn.XMATCH(BI$2,IF(Shipping!$D$3:$D$88="GC",Shipping!$A$3:$A$88),0),_xlfn.XMATCH($V$167,Shipping!$U$2:$V$2))/_xlfn.IFS($U$167=Shipping!$R135,Shipping!$R$95,$U$167=Shipping!$S$92,Shipping!$S138,$U$167=Shipping!$T$92,Shipping!$T138)+IF(BI49&lt;DATE(2020,1,1),BI49,-BI49))</f>
        <v>-</v>
      </c>
      <c r="BJ213" s="52" t="str" cm="1">
        <f t="array" ref="BJ213">IF(OR(BJ49="",BJ49="NO Q",BJ49="-"),"-",INDEX(Shipping!$U$3:$V$88,_xlfn.XMATCH(BJ$2,IF(Shipping!$D$3:$D$88="GC",Shipping!$A$3:$A$88),0),_xlfn.XMATCH($V$167,Shipping!$U$2:$V$2))/_xlfn.IFS($U$167=Shipping!$R135,Shipping!$R$95,$U$167=Shipping!$S$92,Shipping!$S138,$U$167=Shipping!$T$92,Shipping!$T138)+IF(BJ49&lt;DATE(2020,1,1),BJ49,-BJ49))</f>
        <v>-</v>
      </c>
      <c r="BK213" s="52" cm="1">
        <f t="array" ref="BK213">IF(OR(BK49="",BK49="NO Q",BK49="-"),"-",INDEX(Shipping!$U$3:$V$88,_xlfn.XMATCH(BK$2,IF(Shipping!$D$3:$D$88="GC",Shipping!$A$3:$A$88),0),_xlfn.XMATCH($V$167,Shipping!$U$2:$V$2))/_xlfn.IFS($U$167=Shipping!$R135,Shipping!$R$95,$U$167=Shipping!$S$92,Shipping!$S138,$U$167=Shipping!$T$92,Shipping!$T138)+IF(BK49&lt;DATE(2020,1,1),BK49,-BK49))</f>
        <v>0.5018216403461051</v>
      </c>
      <c r="BL213" s="52" t="str" cm="1">
        <f t="array" ref="BL213">IF(OR(BL49="",BL49="NO Q",BL49="-"),"-",INDEX(Shipping!$U$3:$V$88,_xlfn.XMATCH(BL$2,IF(Shipping!$D$3:$D$88="GC",Shipping!$A$3:$A$88),0),_xlfn.XMATCH($V$167,Shipping!$U$2:$V$2))/_xlfn.IFS($U$167=Shipping!$R135,Shipping!$R$95,$U$167=Shipping!$S$92,Shipping!$S138,$U$167=Shipping!$T$92,Shipping!$T138)+IF(BL49&lt;DATE(2020,1,1),BL49,-BL49))</f>
        <v>-</v>
      </c>
      <c r="BM213" s="52" t="str" cm="1">
        <f t="array" ref="BM213">IF(OR(BM49="",BM49="NO Q",BM49="-"),"-",INDEX(Shipping!$U$3:$V$88,_xlfn.XMATCH(BM$2,IF(Shipping!$D$3:$D$88="GC",Shipping!$A$3:$A$88),0),_xlfn.XMATCH($V$167,Shipping!$U$2:$V$2))/_xlfn.IFS($U$167=Shipping!$R135,Shipping!$R$95,$U$167=Shipping!$S$92,Shipping!$S138,$U$167=Shipping!$T$92,Shipping!$T138)+IF(BM49&lt;DATE(2020,1,1),BM49,-BM49))</f>
        <v>-</v>
      </c>
      <c r="BN213" s="52" t="str" cm="1">
        <f t="array" ref="BN213">IF(OR(BN49="",BN49="NO Q",BN49="-"),"-",INDEX(Shipping!$U$3:$V$88,_xlfn.XMATCH(BN$2,IF(Shipping!$D$3:$D$88="GC",Shipping!$A$3:$A$88),0),_xlfn.XMATCH($V$167,Shipping!$U$2:$V$2))/_xlfn.IFS($U$167=Shipping!$R135,Shipping!$R$95,$U$167=Shipping!$S$92,Shipping!$S138,$U$167=Shipping!$T$92,Shipping!$T138)+IF(BN49&lt;DATE(2020,1,1),BN49,-BN49))</f>
        <v>-</v>
      </c>
      <c r="BO213" s="52" cm="1">
        <f t="array" ref="BO213">IF(OR(BO49="",BO49="NO Q",BO49="-"),"-",INDEX(Shipping!$U$3:$V$88,_xlfn.XMATCH(BO$2,IF(Shipping!$D$3:$D$88="GC",Shipping!$A$3:$A$88),0),_xlfn.XMATCH($V$167,Shipping!$U$2:$V$2))/_xlfn.IFS($U$167=Shipping!$R135,Shipping!$R$95,$U$167=Shipping!$S$92,Shipping!$S138,$U$167=Shipping!$T$92,Shipping!$T138)+IF(BO49&lt;DATE(2020,1,1),BO49,-BO49))</f>
        <v>0.45387942599999997</v>
      </c>
      <c r="BP213" s="52" t="str" cm="1">
        <f t="array" ref="BP213">IF(OR(BP49="",BP49="NO Q",BP49="-"),"-",INDEX(Shipping!$U$3:$V$88,_xlfn.XMATCH(BP$2,IF(Shipping!$D$3:$D$88="GC",Shipping!$A$3:$A$88),0),_xlfn.XMATCH($V$167,Shipping!$U$2:$V$2))/_xlfn.IFS($U$167=Shipping!$R135,Shipping!$R$95,$U$167=Shipping!$S$92,Shipping!$S138,$U$167=Shipping!$T$92,Shipping!$T138)+IF(BP49&lt;DATE(2020,1,1),BP49,-BP49))</f>
        <v>-</v>
      </c>
      <c r="BQ213" s="52" t="str" cm="1">
        <f t="array" ref="BQ213">IF(OR(BQ49="",BQ49="NO Q",BQ49="-"),"-",INDEX(Shipping!$U$3:$V$88,_xlfn.XMATCH(BQ$2,IF(Shipping!$D$3:$D$88="GC",Shipping!$A$3:$A$88),0),_xlfn.XMATCH($V$167,Shipping!$U$2:$V$2))/_xlfn.IFS($U$167=Shipping!$R135,Shipping!$R$95,$U$167=Shipping!$S$92,Shipping!$S138,$U$167=Shipping!$T$92,Shipping!$T138)+IF(BQ49&lt;DATE(2020,1,1),BQ49,-BQ49))</f>
        <v>-</v>
      </c>
      <c r="BR213" s="52" t="str" cm="1">
        <f t="array" ref="BR213">IF(OR(BR49="",BR49="NO Q",BR49="-"),"-",INDEX(Shipping!$U$3:$V$88,_xlfn.XMATCH(BR$2,IF(Shipping!$D$3:$D$88="GC",Shipping!$A$3:$A$88),0),_xlfn.XMATCH($V$167,Shipping!$U$2:$V$2))/_xlfn.IFS($U$167=Shipping!$R135,Shipping!$R$95,$U$167=Shipping!$S$92,Shipping!$S138,$U$167=Shipping!$T$92,Shipping!$T138)+IF(BR49&lt;DATE(2020,1,1),BR49,-BR49))</f>
        <v>-</v>
      </c>
      <c r="BS213" s="52" t="str" cm="1">
        <f t="array" ref="BS213">IF(OR(BS49="",BS49="NO Q",BS49="-"),"-",INDEX(Shipping!$U$3:$V$88,_xlfn.XMATCH(BS$2,IF(Shipping!$D$3:$D$88="GC",Shipping!$A$3:$A$88),0),_xlfn.XMATCH($V$167,Shipping!$U$2:$V$2))/_xlfn.IFS($U$167=Shipping!$R135,Shipping!$R$95,$U$167=Shipping!$S$92,Shipping!$S138,$U$167=Shipping!$T$92,Shipping!$T138)+IF(BS49&lt;DATE(2020,1,1),BS49,-BS49))</f>
        <v>-</v>
      </c>
      <c r="BT213" s="52" t="str" cm="1">
        <f t="array" ref="BT213">IF(OR(BT49="",BT49="NO Q",BT49="-"),"-",INDEX(Shipping!$U$3:$V$88,_xlfn.XMATCH(BT$2,IF(Shipping!$D$3:$D$88="GC",Shipping!$A$3:$A$88),0),_xlfn.XMATCH($V$167,Shipping!$U$2:$V$2))/_xlfn.IFS($U$167=Shipping!$R135,Shipping!$R$95,$U$167=Shipping!$S$92,Shipping!$S138,$U$167=Shipping!$T$92,Shipping!$T138)+IF(BT49&lt;DATE(2020,1,1),BT49,-BT49))</f>
        <v>-</v>
      </c>
      <c r="BU213" s="52" t="str" cm="1">
        <f t="array" ref="BU213">IF(OR(BU49="",BU49="NO Q",BU49="-"),"-",INDEX(Shipping!$U$3:$V$88,_xlfn.XMATCH(BU$2,IF(Shipping!$D$3:$D$88="GC",Shipping!$A$3:$A$88),0),_xlfn.XMATCH($V$167,Shipping!$U$2:$V$2))/_xlfn.IFS($U$167=Shipping!$R135,Shipping!$R$95,$U$167=Shipping!$S$92,Shipping!$S138,$U$167=Shipping!$T$92,Shipping!$T138)+IF(BU49&lt;DATE(2020,1,1),BU49,-BU49))</f>
        <v>-</v>
      </c>
      <c r="BV213" s="52" t="str" cm="1">
        <f t="array" ref="BV213">IF(OR(BV49="",BV49="NO Q",BV49="-"),"-",INDEX(Shipping!$U$3:$V$88,_xlfn.XMATCH(BV$2,IF(Shipping!$D$3:$D$88="GC",Shipping!$A$3:$A$88),0),_xlfn.XMATCH($V$167,Shipping!$U$2:$V$2))/_xlfn.IFS($U$167=Shipping!$R135,Shipping!$R$95,$U$167=Shipping!$S$92,Shipping!$S138,$U$167=Shipping!$T$92,Shipping!$T138)+IF(BV49&lt;DATE(2020,1,1),BV49,-BV49))</f>
        <v>-</v>
      </c>
      <c r="BW213" s="52" t="str" cm="1">
        <f t="array" ref="BW213">IF(OR(BW49="",BW49="NO Q",BW49="-"),"-",INDEX(Shipping!$U$3:$V$88,_xlfn.XMATCH(BW$2,IF(Shipping!$D$3:$D$88="GC",Shipping!$A$3:$A$88),0),_xlfn.XMATCH($V$167,Shipping!$U$2:$V$2))/_xlfn.IFS($U$167=Shipping!$R135,Shipping!$R$95,$U$167=Shipping!$S$92,Shipping!$S138,$U$167=Shipping!$T$92,Shipping!$T138)+IF(BW49&lt;DATE(2020,1,1),BW49,-BW49))</f>
        <v>-</v>
      </c>
      <c r="BX213" s="52" t="str" cm="1">
        <f t="array" ref="BX213">IF(OR(BX49="",BX49="NO Q",BX49="-"),"-",INDEX(Shipping!$U$3:$V$88,_xlfn.XMATCH(BX$2,IF(Shipping!$D$3:$D$88="GC",Shipping!$A$3:$A$88),0),_xlfn.XMATCH($V$167,Shipping!$U$2:$V$2))/_xlfn.IFS($U$167=Shipping!$R135,Shipping!$R$95,$U$167=Shipping!$S$92,Shipping!$S138,$U$167=Shipping!$T$92,Shipping!$T138)+IF(BX49&lt;DATE(2020,1,1),BX49,-BX49))</f>
        <v>-</v>
      </c>
      <c r="BY213" s="52" t="str" cm="1">
        <f t="array" ref="BY213">IF(OR(BY49="",BY49="NO Q",BY49="-"),"-",INDEX(Shipping!$U$3:$V$88,_xlfn.XMATCH(BY$2,IF(Shipping!$D$3:$D$88="GC",Shipping!$A$3:$A$88),0),_xlfn.XMATCH($V$167,Shipping!$U$2:$V$2))/_xlfn.IFS($U$167=Shipping!$R135,Shipping!$R$95,$U$167=Shipping!$S$92,Shipping!$S138,$U$167=Shipping!$T$92,Shipping!$T138)+IF(BY49&lt;DATE(2020,1,1),BY49,-BY49))</f>
        <v>-</v>
      </c>
      <c r="BZ213" s="52" t="str" cm="1">
        <f t="array" ref="BZ213">IF(OR(BZ49="",BZ49="NO Q",BZ49="-"),"-",INDEX(Shipping!$U$3:$V$88,_xlfn.XMATCH(BZ$2,IF(Shipping!$D$3:$D$88="GC",Shipping!$A$3:$A$88),0),_xlfn.XMATCH($V$167,Shipping!$U$2:$V$2))/_xlfn.IFS($U$167=Shipping!$R135,Shipping!$R$95,$U$167=Shipping!$S$92,Shipping!$S138,$U$167=Shipping!$T$92,Shipping!$T138)+IF(BZ49&lt;DATE(2020,1,1),BZ49,-BZ49))</f>
        <v>-</v>
      </c>
      <c r="CA213" s="52" t="str" cm="1">
        <f t="array" ref="CA213">IF(OR(CA49="",CA49="NO Q",CA49="-"),"-",INDEX(Shipping!$U$3:$V$88,_xlfn.XMATCH(CA$2,IF(Shipping!$D$3:$D$88="GC",Shipping!$A$3:$A$88),0),_xlfn.XMATCH($V$167,Shipping!$U$2:$V$2))/_xlfn.IFS($U$167=Shipping!$R135,Shipping!$R$95,$U$167=Shipping!$S$92,Shipping!$S138,$U$167=Shipping!$T$92,Shipping!$T138)+IF(CA49&lt;DATE(2020,1,1),CA49,-CA49))</f>
        <v>-</v>
      </c>
      <c r="CB213" s="52" t="str" cm="1">
        <f t="array" ref="CB213">IF(OR(CB49="",CB49="NO Q",CB49="-"),"-",INDEX(Shipping!$U$3:$V$88,_xlfn.XMATCH(CB$2,IF(Shipping!$D$3:$D$88="GC",Shipping!$A$3:$A$88),0),_xlfn.XMATCH($V$167,Shipping!$U$2:$V$2))/_xlfn.IFS($U$167=Shipping!$R135,Shipping!$R$95,$U$167=Shipping!$S$92,Shipping!$S138,$U$167=Shipping!$T$92,Shipping!$T138)+IF(CB49&lt;DATE(2020,1,1),CB49,-CB49))</f>
        <v>-</v>
      </c>
      <c r="CC213" s="52" t="str" cm="1">
        <f t="array" ref="CC213">IF(OR(CC49="",CC49="NO Q",CC49="-"),"-",INDEX(Shipping!$U$3:$V$88,_xlfn.XMATCH(CC$2,IF(Shipping!$D$3:$D$88="GC",Shipping!$A$3:$A$88),0),_xlfn.XMATCH($V$167,Shipping!$U$2:$V$2))/_xlfn.IFS($U$167=Shipping!$R135,Shipping!$R$95,$U$167=Shipping!$S$92,Shipping!$S138,$U$167=Shipping!$T$92,Shipping!$T138)+IF(CC49&lt;DATE(2020,1,1),CC49,-CC49))</f>
        <v>-</v>
      </c>
      <c r="CD213" s="52" t="str" cm="1">
        <f t="array" ref="CD213">IF(OR(CD49="",CD49="NO Q",CD49="-"),"-",INDEX(Shipping!$U$3:$V$88,_xlfn.XMATCH(CD$2,IF(Shipping!$D$3:$D$88="GC",Shipping!$A$3:$A$88),0),_xlfn.XMATCH($V$167,Shipping!$U$2:$V$2))/_xlfn.IFS($U$167=Shipping!$R135,Shipping!$R$95,$U$167=Shipping!$S$92,Shipping!$S138,$U$167=Shipping!$T$92,Shipping!$T138)+IF(CD49&lt;DATE(2020,1,1),CD49,-CD49))</f>
        <v>-</v>
      </c>
      <c r="CE213" s="52" t="str" cm="1">
        <f t="array" ref="CE213">IF(OR(CE49="",CE49="NO Q",CE49="-"),"-",INDEX(Shipping!$U$3:$V$88,_xlfn.XMATCH(CE$2,IF(Shipping!$D$3:$D$88="GC",Shipping!$A$3:$A$88),0),_xlfn.XMATCH($V$167,Shipping!$U$2:$V$2))/_xlfn.IFS($U$167=Shipping!$R135,Shipping!$R$95,$U$167=Shipping!$S$92,Shipping!$S138,$U$167=Shipping!$T$92,Shipping!$T138)+IF(CE49&lt;DATE(2020,1,1),CE49,-CE49))</f>
        <v>-</v>
      </c>
      <c r="CF213" s="52" t="str" cm="1">
        <f t="array" ref="CF213">IF(OR(CF49="",CF49="NO Q",CF49="-"),"-",INDEX(Shipping!$U$3:$V$88,_xlfn.XMATCH(CF$2,IF(Shipping!$D$3:$D$88="GC",Shipping!$A$3:$A$88),0),_xlfn.XMATCH($V$167,Shipping!$U$2:$V$2))/_xlfn.IFS($U$167=Shipping!$R135,Shipping!$R$95,$U$167=Shipping!$S$92,Shipping!$S138,$U$167=Shipping!$T$92,Shipping!$T138)+IF(CF49&lt;DATE(2020,1,1),CF49,-CF49))</f>
        <v>-</v>
      </c>
      <c r="CG213" s="52" t="str" cm="1">
        <f t="array" ref="CG213">IF(OR(CG49="",CG49="NO Q",CG49="-"),"-",INDEX(Shipping!$U$3:$V$88,_xlfn.XMATCH(CG$2,IF(Shipping!$D$3:$D$88="GC",Shipping!$A$3:$A$88),0),_xlfn.XMATCH($V$167,Shipping!$U$2:$V$2))/_xlfn.IFS($U$167=Shipping!$R135,Shipping!$R$95,$U$167=Shipping!$S$92,Shipping!$S138,$U$167=Shipping!$T$92,Shipping!$T138)+IF(CG49&lt;DATE(2020,1,1),CG49,-CG49))</f>
        <v>-</v>
      </c>
      <c r="CH213" s="52" t="str" cm="1">
        <f t="array" ref="CH213">IF(OR(CH49="",CH49="NO Q",CH49="-"),"-",INDEX(Shipping!$U$3:$V$88,_xlfn.XMATCH(CH$2,IF(Shipping!$D$3:$D$88="GC",Shipping!$A$3:$A$88),0),_xlfn.XMATCH($V$167,Shipping!$U$2:$V$2))/_xlfn.IFS($U$167=Shipping!$R135,Shipping!$R$95,$U$167=Shipping!$S$92,Shipping!$S138,$U$167=Shipping!$T$92,Shipping!$T138)+IF(CH49&lt;DATE(2020,1,1),CH49,-CH49))</f>
        <v>-</v>
      </c>
      <c r="CI213" s="52" t="str" cm="1">
        <f t="array" ref="CI213">IF(OR(CI49="",CI49="NO Q",CI49="-"),"-",INDEX(Shipping!$U$3:$V$88,_xlfn.XMATCH(CI$2,IF(Shipping!$D$3:$D$88="GC",Shipping!$A$3:$A$88),0),_xlfn.XMATCH($V$167,Shipping!$U$2:$V$2))/_xlfn.IFS($U$167=Shipping!$R135,Shipping!$R$95,$U$167=Shipping!$S$92,Shipping!$S138,$U$167=Shipping!$T$92,Shipping!$T138)+IF(CI49&lt;DATE(2020,1,1),CI49,-CI49))</f>
        <v>-</v>
      </c>
      <c r="CJ213" s="52" t="str" cm="1">
        <f t="array" ref="CJ213">IF(OR(CJ49="",CJ49="NO Q",CJ49="-"),"-",INDEX(Shipping!$U$3:$V$88,_xlfn.XMATCH(CJ$2,IF(Shipping!$D$3:$D$88="GC",Shipping!$A$3:$A$88),0),_xlfn.XMATCH($V$167,Shipping!$U$2:$V$2))/_xlfn.IFS($U$167=Shipping!$R135,Shipping!$R$95,$U$167=Shipping!$S$92,Shipping!$S138,$U$167=Shipping!$T$92,Shipping!$T138)+IF(CJ49&lt;DATE(2020,1,1),CJ49,-CJ49))</f>
        <v>-</v>
      </c>
      <c r="CK213" s="52" t="str" cm="1">
        <f t="array" ref="CK213">IF(OR(CK49="",CK49="NO Q",CK49="-"),"-",INDEX(Shipping!$U$3:$V$88,_xlfn.XMATCH(CK$2,IF(Shipping!$D$3:$D$88="GC",Shipping!$A$3:$A$88),0),_xlfn.XMATCH($V$167,Shipping!$U$2:$V$2))/_xlfn.IFS($U$167=Shipping!$R135,Shipping!$R$95,$U$167=Shipping!$S$92,Shipping!$S138,$U$167=Shipping!$T$92,Shipping!$T138)+IF(CK49&lt;DATE(2020,1,1),CK49,-CK49))</f>
        <v>-</v>
      </c>
      <c r="CL213" s="52" t="str" cm="1">
        <f t="array" ref="CL213">IF(OR(CL49="",CL49="NO Q",CL49="-"),"-",INDEX(Shipping!$U$3:$V$88,_xlfn.XMATCH(CL$2,IF(Shipping!$D$3:$D$88="GC",Shipping!$A$3:$A$88),0),_xlfn.XMATCH($V$167,Shipping!$U$2:$V$2))/_xlfn.IFS($U$167=Shipping!$R135,Shipping!$R$95,$U$167=Shipping!$S$92,Shipping!$S138,$U$167=Shipping!$T$92,Shipping!$T138)+IF(CL49&lt;DATE(2020,1,1),CL49,-CL49))</f>
        <v>-</v>
      </c>
      <c r="CM213" s="52" t="str" cm="1">
        <f t="array" ref="CM213">IF(OR(CM49="",CM49="NO Q",CM49="-"),"-",INDEX(Shipping!$U$3:$V$88,_xlfn.XMATCH(CM$2,IF(Shipping!$D$3:$D$88="GC",Shipping!$A$3:$A$88),0),_xlfn.XMATCH($V$167,Shipping!$U$2:$V$2))/_xlfn.IFS($U$167=Shipping!$R135,Shipping!$R$95,$U$167=Shipping!$S$92,Shipping!$S138,$U$167=Shipping!$T$92,Shipping!$T138)+IF(CM49&lt;DATE(2020,1,1),CM49,-CM49))</f>
        <v>-</v>
      </c>
    </row>
    <row r="214" spans="2:91">
      <c r="B214" s="47" t="s">
        <v>320</v>
      </c>
      <c r="C214" s="1" t="str" cm="1">
        <f t="array" ref="C214">INDEX(W$2:CM$2,1,_xlfn.XMATCH(D214,$W214:$CM214))</f>
        <v>PAR 4</v>
      </c>
      <c r="D214" s="81">
        <f t="shared" si="139"/>
        <v>0.74499959276912264</v>
      </c>
      <c r="W214" s="52" t="str" cm="1">
        <f t="array" ref="W214">IF(OR(W50="",W50="NO Q",W50="-"),"-",INDEX(Shipping!$U$3:$V$88,_xlfn.XMATCH(W$2,IF(Shipping!$D$3:$D$88="GC",Shipping!$A$3:$A$88),0),_xlfn.XMATCH($V$167,Shipping!$U$2:$V$2))/_xlfn.IFS($U$167=Shipping!$R136,Shipping!$R$95,$U$167=Shipping!$S$92,Shipping!$S139,$U$167=Shipping!$T$92,Shipping!$T139)+IF(W50&lt;DATE(2020,1,1),W50,-W50))</f>
        <v>-</v>
      </c>
      <c r="X214" s="52" t="str" cm="1">
        <f t="array" ref="X214">IF(OR(X50="",X50="NO Q",X50="-"),"-",INDEX(Shipping!$U$3:$V$88,_xlfn.XMATCH(X$2,IF(Shipping!$D$3:$D$88="GC",Shipping!$A$3:$A$88),0),_xlfn.XMATCH($V$167,Shipping!$U$2:$V$2))/_xlfn.IFS($U$167=Shipping!$R136,Shipping!$R$95,$U$167=Shipping!$S$92,Shipping!$S139,$U$167=Shipping!$T$92,Shipping!$T139)+IF(X50&lt;DATE(2020,1,1),X50,-X50))</f>
        <v>-</v>
      </c>
      <c r="Y214" s="52" t="str" cm="1">
        <f t="array" ref="Y214">IF(OR(Y50="",Y50="NO Q",Y50="-"),"-",INDEX(Shipping!$U$3:$V$88,_xlfn.XMATCH(Y$2,IF(Shipping!$D$3:$D$88="GC",Shipping!$A$3:$A$88),0),_xlfn.XMATCH($V$167,Shipping!$U$2:$V$2))/_xlfn.IFS($U$167=Shipping!$R136,Shipping!$R$95,$U$167=Shipping!$S$92,Shipping!$S139,$U$167=Shipping!$T$92,Shipping!$T139)+IF(Y50&lt;DATE(2020,1,1),Y50,-Y50))</f>
        <v>-</v>
      </c>
      <c r="Z214" s="52" t="str" cm="1">
        <f t="array" ref="Z214">IF(OR(Z50="",Z50="NO Q",Z50="-"),"-",INDEX(Shipping!$U$3:$V$88,_xlfn.XMATCH(Z$2,IF(Shipping!$D$3:$D$88="GC",Shipping!$A$3:$A$88),0),_xlfn.XMATCH($V$167,Shipping!$U$2:$V$2))/_xlfn.IFS($U$167=Shipping!$R136,Shipping!$R$95,$U$167=Shipping!$S$92,Shipping!$S139,$U$167=Shipping!$T$92,Shipping!$T139)+IF(Z50&lt;DATE(2020,1,1),Z50,-Z50))</f>
        <v>-</v>
      </c>
      <c r="AA214" s="52" t="str" cm="1">
        <f t="array" ref="AA214">IF(OR(AA50="",AA50="NO Q",AA50="-"),"-",INDEX(Shipping!$U$3:$V$88,_xlfn.XMATCH(AA$2,IF(Shipping!$D$3:$D$88="GC",Shipping!$A$3:$A$88),0),_xlfn.XMATCH($V$167,Shipping!$U$2:$V$2))/_xlfn.IFS($U$167=Shipping!$R136,Shipping!$R$95,$U$167=Shipping!$S$92,Shipping!$S139,$U$167=Shipping!$T$92,Shipping!$T139)+IF(AA50&lt;DATE(2020,1,1),AA50,-AA50))</f>
        <v>-</v>
      </c>
      <c r="AB214" s="52" t="str" cm="1">
        <f t="array" ref="AB214">IF(OR(AB50="",AB50="NO Q",AB50="-"),"-",INDEX(Shipping!$U$3:$V$88,_xlfn.XMATCH(AB$2,IF(Shipping!$D$3:$D$88="GC",Shipping!$A$3:$A$88),0),_xlfn.XMATCH($V$167,Shipping!$U$2:$V$2))/_xlfn.IFS($U$167=Shipping!$R136,Shipping!$R$95,$U$167=Shipping!$S$92,Shipping!$S139,$U$167=Shipping!$T$92,Shipping!$T139)+IF(AB50&lt;DATE(2020,1,1),AB50,-AB50))</f>
        <v>-</v>
      </c>
      <c r="AC214" s="52" t="str" cm="1">
        <f t="array" ref="AC214">IF(OR(AC50="",AC50="NO Q",AC50="-"),"-",INDEX(Shipping!$U$3:$V$88,_xlfn.XMATCH(AC$2,IF(Shipping!$D$3:$D$88="GC",Shipping!$A$3:$A$88),0),_xlfn.XMATCH($V$167,Shipping!$U$2:$V$2))/_xlfn.IFS($U$167=Shipping!$R136,Shipping!$R$95,$U$167=Shipping!$S$92,Shipping!$S139,$U$167=Shipping!$T$92,Shipping!$T139)+IF(AC50&lt;DATE(2020,1,1),AC50,-AC50))</f>
        <v>-</v>
      </c>
      <c r="AD214" s="52" t="str" cm="1">
        <f t="array" ref="AD214">IF(OR(AD50="",AD50="NO Q",AD50="-"),"-",INDEX(Shipping!$U$3:$V$88,_xlfn.XMATCH(AD$2,IF(Shipping!$D$3:$D$88="GC",Shipping!$A$3:$A$88),0),_xlfn.XMATCH($V$167,Shipping!$U$2:$V$2))/_xlfn.IFS($U$167=Shipping!$R136,Shipping!$R$95,$U$167=Shipping!$S$92,Shipping!$S139,$U$167=Shipping!$T$92,Shipping!$T139)+IF(AD50&lt;DATE(2020,1,1),AD50,-AD50))</f>
        <v>-</v>
      </c>
      <c r="AE214" s="52" t="str" cm="1">
        <f t="array" ref="AE214">IF(OR(AE50="",AE50="NO Q",AE50="-"),"-",INDEX(Shipping!$U$3:$V$88,_xlfn.XMATCH(AE$2,IF(Shipping!$D$3:$D$88="GC",Shipping!$A$3:$A$88),0),_xlfn.XMATCH($V$167,Shipping!$U$2:$V$2))/_xlfn.IFS($U$167=Shipping!$R136,Shipping!$R$95,$U$167=Shipping!$S$92,Shipping!$S139,$U$167=Shipping!$T$92,Shipping!$T139)+IF(AE50&lt;DATE(2020,1,1),AE50,-AE50))</f>
        <v>-</v>
      </c>
      <c r="AF214" s="52" cm="1">
        <f t="array" ref="AF214">IF(OR(AF50="",AF50="NO Q",AF50="-"),"-",INDEX(Shipping!$U$3:$V$88,_xlfn.XMATCH(AF$2,IF(Shipping!$D$3:$D$88="GC",Shipping!$A$3:$A$88),0),_xlfn.XMATCH($V$167,Shipping!$U$2:$V$2))/_xlfn.IFS($U$167=Shipping!$R136,Shipping!$R$95,$U$167=Shipping!$S$92,Shipping!$S139,$U$167=Shipping!$T$92,Shipping!$T139)+IF(AF50&lt;DATE(2020,1,1),AF50,-AF50))</f>
        <v>-44032.954019257813</v>
      </c>
      <c r="AG214" s="52" cm="1">
        <f t="array" ref="AG214">IF(OR(AG50="",AG50="NO Q",AG50="-"),"-",INDEX(Shipping!$U$3:$V$88,_xlfn.XMATCH(AG$2,IF(Shipping!$D$3:$D$88="GC",Shipping!$A$3:$A$88),0),_xlfn.XMATCH($V$167,Shipping!$U$2:$V$2))/_xlfn.IFS($U$167=Shipping!$R136,Shipping!$R$95,$U$167=Shipping!$S$92,Shipping!$S139,$U$167=Shipping!$T$92,Shipping!$T139)+IF(AG50&lt;DATE(2020,1,1),AG50,-AG50))</f>
        <v>-44032.954019257813</v>
      </c>
      <c r="AH214" s="52" t="str" cm="1">
        <f t="array" ref="AH214">IF(OR(AH50="",AH50="NO Q",AH50="-"),"-",INDEX(Shipping!$U$3:$V$88,_xlfn.XMATCH(AH$2,IF(Shipping!$D$3:$D$88="GC",Shipping!$A$3:$A$88),0),_xlfn.XMATCH($V$167,Shipping!$U$2:$V$2))/_xlfn.IFS($U$167=Shipping!$R136,Shipping!$R$95,$U$167=Shipping!$S$92,Shipping!$S139,$U$167=Shipping!$T$92,Shipping!$T139)+IF(AH50&lt;DATE(2020,1,1),AH50,-AH50))</f>
        <v>-</v>
      </c>
      <c r="AI214" s="52" t="str" cm="1">
        <f t="array" ref="AI214">IF(OR(AI50="",AI50="NO Q",AI50="-"),"-",INDEX(Shipping!$U$3:$V$88,_xlfn.XMATCH(AI$2,IF(Shipping!$D$3:$D$88="GC",Shipping!$A$3:$A$88),0),_xlfn.XMATCH($V$167,Shipping!$U$2:$V$2))/_xlfn.IFS($U$167=Shipping!$R136,Shipping!$R$95,$U$167=Shipping!$S$92,Shipping!$S139,$U$167=Shipping!$T$92,Shipping!$T139)+IF(AI50&lt;DATE(2020,1,1),AI50,-AI50))</f>
        <v>-</v>
      </c>
      <c r="AJ214" s="52" t="str" cm="1">
        <f t="array" ref="AJ214">IF(OR(AJ50="",AJ50="NO Q",AJ50="-"),"-",INDEX(Shipping!$U$3:$V$88,_xlfn.XMATCH(AJ$2,IF(Shipping!$D$3:$D$88="GC",Shipping!$A$3:$A$88),0),_xlfn.XMATCH($V$167,Shipping!$U$2:$V$2))/_xlfn.IFS($U$167=Shipping!$R136,Shipping!$R$95,$U$167=Shipping!$S$92,Shipping!$S139,$U$167=Shipping!$T$92,Shipping!$T139)+IF(AJ50&lt;DATE(2020,1,1),AJ50,-AJ50))</f>
        <v>-</v>
      </c>
      <c r="AK214" s="52" t="str" cm="1">
        <f t="array" ref="AK214">IF(OR(AK50="",AK50="NO Q",AK50="-"),"-",INDEX(Shipping!$U$3:$V$88,_xlfn.XMATCH(AK$2,IF(Shipping!$D$3:$D$88="GC",Shipping!$A$3:$A$88),0),_xlfn.XMATCH($V$167,Shipping!$U$2:$V$2))/_xlfn.IFS($U$167=Shipping!$R136,Shipping!$R$95,$U$167=Shipping!$S$92,Shipping!$S139,$U$167=Shipping!$T$92,Shipping!$T139)+IF(AK50&lt;DATE(2020,1,1),AK50,-AK50))</f>
        <v>-</v>
      </c>
      <c r="AL214" s="52" t="str" cm="1">
        <f t="array" ref="AL214">IF(OR(AL50="",AL50="NO Q",AL50="-"),"-",INDEX(Shipping!$U$3:$V$88,_xlfn.XMATCH(AL$2,IF(Shipping!$D$3:$D$88="GC",Shipping!$A$3:$A$88),0),_xlfn.XMATCH($V$167,Shipping!$U$2:$V$2))/_xlfn.IFS($U$167=Shipping!$R136,Shipping!$R$95,$U$167=Shipping!$S$92,Shipping!$S139,$U$167=Shipping!$T$92,Shipping!$T139)+IF(AL50&lt;DATE(2020,1,1),AL50,-AL50))</f>
        <v>-</v>
      </c>
      <c r="AM214" s="52" cm="1">
        <f t="array" ref="AM214">IF(OR(AM50="",AM50="NO Q",AM50="-"),"-",INDEX(Shipping!$U$3:$V$88,_xlfn.XMATCH(AM$2,IF(Shipping!$D$3:$D$88="GC",Shipping!$A$3:$A$88),0),_xlfn.XMATCH($V$167,Shipping!$U$2:$V$2))/_xlfn.IFS($U$167=Shipping!$R136,Shipping!$R$95,$U$167=Shipping!$S$92,Shipping!$S139,$U$167=Shipping!$T$92,Shipping!$T139)+IF(AM50&lt;DATE(2020,1,1),AM50,-AM50))</f>
        <v>-44032.937790760574</v>
      </c>
      <c r="AN214" s="52" t="str" cm="1">
        <f t="array" ref="AN214">IF(OR(AN50="",AN50="NO Q",AN50="-"),"-",INDEX(Shipping!$U$3:$V$88,_xlfn.XMATCH(AN$2,IF(Shipping!$D$3:$D$88="GC",Shipping!$A$3:$A$88),0),_xlfn.XMATCH($V$167,Shipping!$U$2:$V$2))/_xlfn.IFS($U$167=Shipping!$R136,Shipping!$R$95,$U$167=Shipping!$S$92,Shipping!$S139,$U$167=Shipping!$T$92,Shipping!$T139)+IF(AN50&lt;DATE(2020,1,1),AN50,-AN50))</f>
        <v>-</v>
      </c>
      <c r="AO214" s="52" t="str" cm="1">
        <f t="array" ref="AO214">IF(OR(AO50="",AO50="NO Q",AO50="-"),"-",INDEX(Shipping!$U$3:$V$88,_xlfn.XMATCH(AO$2,IF(Shipping!$D$3:$D$88="GC",Shipping!$A$3:$A$88),0),_xlfn.XMATCH($V$167,Shipping!$U$2:$V$2))/_xlfn.IFS($U$167=Shipping!$R136,Shipping!$R$95,$U$167=Shipping!$S$92,Shipping!$S139,$U$167=Shipping!$T$92,Shipping!$T139)+IF(AO50&lt;DATE(2020,1,1),AO50,-AO50))</f>
        <v>-</v>
      </c>
      <c r="AP214" s="52" t="str" cm="1">
        <f t="array" ref="AP214">IF(OR(AP50="",AP50="NO Q",AP50="-"),"-",INDEX(Shipping!$U$3:$V$88,_xlfn.XMATCH(AP$2,IF(Shipping!$D$3:$D$88="GC",Shipping!$A$3:$A$88),0),_xlfn.XMATCH($V$167,Shipping!$U$2:$V$2))/_xlfn.IFS($U$167=Shipping!$R136,Shipping!$R$95,$U$167=Shipping!$S$92,Shipping!$S139,$U$167=Shipping!$T$92,Shipping!$T139)+IF(AP50&lt;DATE(2020,1,1),AP50,-AP50))</f>
        <v>-</v>
      </c>
      <c r="AQ214" s="52" t="str" cm="1">
        <f t="array" ref="AQ214">IF(OR(AQ50="",AQ50="NO Q",AQ50="-"),"-",INDEX(Shipping!$U$3:$V$88,_xlfn.XMATCH(AQ$2,IF(Shipping!$D$3:$D$88="GC",Shipping!$A$3:$A$88),0),_xlfn.XMATCH($V$167,Shipping!$U$2:$V$2))/_xlfn.IFS($U$167=Shipping!$R136,Shipping!$R$95,$U$167=Shipping!$S$92,Shipping!$S139,$U$167=Shipping!$T$92,Shipping!$T139)+IF(AQ50&lt;DATE(2020,1,1),AQ50,-AQ50))</f>
        <v>-</v>
      </c>
      <c r="AR214" s="52" t="str" cm="1">
        <f t="array" ref="AR214">IF(OR(AR50="",AR50="NO Q",AR50="-"),"-",INDEX(Shipping!$U$3:$V$88,_xlfn.XMATCH(AR$2,IF(Shipping!$D$3:$D$88="GC",Shipping!$A$3:$A$88),0),_xlfn.XMATCH($V$167,Shipping!$U$2:$V$2))/_xlfn.IFS($U$167=Shipping!$R136,Shipping!$R$95,$U$167=Shipping!$S$92,Shipping!$S139,$U$167=Shipping!$T$92,Shipping!$T139)+IF(AR50&lt;DATE(2020,1,1),AR50,-AR50))</f>
        <v>-</v>
      </c>
      <c r="AS214" s="52" t="str" cm="1">
        <f t="array" ref="AS214">IF(OR(AS50="",AS50="NO Q",AS50="-"),"-",INDEX(Shipping!$U$3:$V$88,_xlfn.XMATCH(AS$2,IF(Shipping!$D$3:$D$88="GC",Shipping!$A$3:$A$88),0),_xlfn.XMATCH($V$167,Shipping!$U$2:$V$2))/_xlfn.IFS($U$167=Shipping!$R136,Shipping!$R$95,$U$167=Shipping!$S$92,Shipping!$S139,$U$167=Shipping!$T$92,Shipping!$T139)+IF(AS50&lt;DATE(2020,1,1),AS50,-AS50))</f>
        <v>-</v>
      </c>
      <c r="AT214" s="52" t="str" cm="1">
        <f t="array" ref="AT214">IF(OR(AT50="",AT50="NO Q",AT50="-"),"-",INDEX(Shipping!$U$3:$V$88,_xlfn.XMATCH(AT$2,IF(Shipping!$D$3:$D$88="GC",Shipping!$A$3:$A$88),0),_xlfn.XMATCH($V$167,Shipping!$U$2:$V$2))/_xlfn.IFS($U$167=Shipping!$R136,Shipping!$R$95,$U$167=Shipping!$S$92,Shipping!$S139,$U$167=Shipping!$T$92,Shipping!$T139)+IF(AT50&lt;DATE(2020,1,1),AT50,-AT50))</f>
        <v>-</v>
      </c>
      <c r="AU214" s="52" t="str" cm="1">
        <f t="array" ref="AU214">IF(OR(AU50="",AU50="NO Q",AU50="-"),"-",INDEX(Shipping!$U$3:$V$88,_xlfn.XMATCH(AU$2,IF(Shipping!$D$3:$D$88="GC",Shipping!$A$3:$A$88),0),_xlfn.XMATCH($V$167,Shipping!$U$2:$V$2))/_xlfn.IFS($U$167=Shipping!$R136,Shipping!$R$95,$U$167=Shipping!$S$92,Shipping!$S139,$U$167=Shipping!$T$92,Shipping!$T139)+IF(AU50&lt;DATE(2020,1,1),AU50,-AU50))</f>
        <v>-</v>
      </c>
      <c r="AV214" s="52" t="str" cm="1">
        <f t="array" ref="AV214">IF(OR(AV50="",AV50="NO Q",AV50="-"),"-",INDEX(Shipping!$U$3:$V$88,_xlfn.XMATCH(AV$2,IF(Shipping!$D$3:$D$88="GC",Shipping!$A$3:$A$88),0),_xlfn.XMATCH($V$167,Shipping!$U$2:$V$2))/_xlfn.IFS($U$167=Shipping!$R136,Shipping!$R$95,$U$167=Shipping!$S$92,Shipping!$S139,$U$167=Shipping!$T$92,Shipping!$T139)+IF(AV50&lt;DATE(2020,1,1),AV50,-AV50))</f>
        <v>-</v>
      </c>
      <c r="AW214" s="52" t="str" cm="1">
        <f t="array" ref="AW214">IF(OR(AW50="",AW50="NO Q",AW50="-"),"-",INDEX(Shipping!$U$3:$V$88,_xlfn.XMATCH(AW$2,IF(Shipping!$D$3:$D$88="GC",Shipping!$A$3:$A$88),0),_xlfn.XMATCH($V$167,Shipping!$U$2:$V$2))/_xlfn.IFS($U$167=Shipping!$R136,Shipping!$R$95,$U$167=Shipping!$S$92,Shipping!$S139,$U$167=Shipping!$T$92,Shipping!$T139)+IF(AW50&lt;DATE(2020,1,1),AW50,-AW50))</f>
        <v>-</v>
      </c>
      <c r="AX214" s="52" t="str" cm="1">
        <f t="array" ref="AX214">IF(OR(AX50="",AX50="NO Q",AX50="-"),"-",INDEX(Shipping!$U$3:$V$88,_xlfn.XMATCH(AX$2,IF(Shipping!$D$3:$D$88="GC",Shipping!$A$3:$A$88),0),_xlfn.XMATCH($V$167,Shipping!$U$2:$V$2))/_xlfn.IFS($U$167=Shipping!$R136,Shipping!$R$95,$U$167=Shipping!$S$92,Shipping!$S139,$U$167=Shipping!$T$92,Shipping!$T139)+IF(AX50&lt;DATE(2020,1,1),AX50,-AX50))</f>
        <v>-</v>
      </c>
      <c r="AY214" s="52" t="str" cm="1">
        <f t="array" ref="AY214">IF(OR(AY50="",AY50="NO Q",AY50="-"),"-",INDEX(Shipping!$U$3:$V$88,_xlfn.XMATCH(AY$2,IF(Shipping!$D$3:$D$88="GC",Shipping!$A$3:$A$88),0),_xlfn.XMATCH($V$167,Shipping!$U$2:$V$2))/_xlfn.IFS($U$167=Shipping!$R136,Shipping!$R$95,$U$167=Shipping!$S$92,Shipping!$S139,$U$167=Shipping!$T$92,Shipping!$T139)+IF(AY50&lt;DATE(2020,1,1),AY50,-AY50))</f>
        <v>-</v>
      </c>
      <c r="AZ214" s="52" t="str" cm="1">
        <f t="array" ref="AZ214">IF(OR(AZ50="",AZ50="NO Q",AZ50="-"),"-",INDEX(Shipping!$U$3:$V$88,_xlfn.XMATCH(AZ$2,IF(Shipping!$D$3:$D$88="GC",Shipping!$A$3:$A$88),0),_xlfn.XMATCH($V$167,Shipping!$U$2:$V$2))/_xlfn.IFS($U$167=Shipping!$R136,Shipping!$R$95,$U$167=Shipping!$S$92,Shipping!$S139,$U$167=Shipping!$T$92,Shipping!$T139)+IF(AZ50&lt;DATE(2020,1,1),AZ50,-AZ50))</f>
        <v>-</v>
      </c>
      <c r="BA214" s="52" t="str" cm="1">
        <f t="array" ref="BA214">IF(OR(BA50="",BA50="NO Q",BA50="-"),"-",INDEX(Shipping!$U$3:$V$88,_xlfn.XMATCH(BA$2,IF(Shipping!$D$3:$D$88="GC",Shipping!$A$3:$A$88),0),_xlfn.XMATCH($V$167,Shipping!$U$2:$V$2))/_xlfn.IFS($U$167=Shipping!$R136,Shipping!$R$95,$U$167=Shipping!$S$92,Shipping!$S139,$U$167=Shipping!$T$92,Shipping!$T139)+IF(BA50&lt;DATE(2020,1,1),BA50,-BA50))</f>
        <v>-</v>
      </c>
      <c r="BB214" s="52" t="str" cm="1">
        <f t="array" ref="BB214">IF(OR(BB50="",BB50="NO Q",BB50="-"),"-",INDEX(Shipping!$U$3:$V$88,_xlfn.XMATCH(BB$2,IF(Shipping!$D$3:$D$88="GC",Shipping!$A$3:$A$88),0),_xlfn.XMATCH($V$167,Shipping!$U$2:$V$2))/_xlfn.IFS($U$167=Shipping!$R136,Shipping!$R$95,$U$167=Shipping!$S$92,Shipping!$S139,$U$167=Shipping!$T$92,Shipping!$T139)+IF(BB50&lt;DATE(2020,1,1),BB50,-BB50))</f>
        <v>-</v>
      </c>
      <c r="BC214" s="52" t="str" cm="1">
        <f t="array" ref="BC214">IF(OR(BC50="",BC50="NO Q",BC50="-"),"-",INDEX(Shipping!$U$3:$V$88,_xlfn.XMATCH(BC$2,IF(Shipping!$D$3:$D$88="GC",Shipping!$A$3:$A$88),0),_xlfn.XMATCH($V$167,Shipping!$U$2:$V$2))/_xlfn.IFS($U$167=Shipping!$R136,Shipping!$R$95,$U$167=Shipping!$S$92,Shipping!$S139,$U$167=Shipping!$T$92,Shipping!$T139)+IF(BC50&lt;DATE(2020,1,1),BC50,-BC50))</f>
        <v>-</v>
      </c>
      <c r="BD214" s="52" t="str" cm="1">
        <f t="array" ref="BD214">IF(OR(BD50="",BD50="NO Q",BD50="-"),"-",INDEX(Shipping!$U$3:$V$88,_xlfn.XMATCH(BD$2,IF(Shipping!$D$3:$D$88="GC",Shipping!$A$3:$A$88),0),_xlfn.XMATCH($V$167,Shipping!$U$2:$V$2))/_xlfn.IFS($U$167=Shipping!$R136,Shipping!$R$95,$U$167=Shipping!$S$92,Shipping!$S139,$U$167=Shipping!$T$92,Shipping!$T139)+IF(BD50&lt;DATE(2020,1,1),BD50,-BD50))</f>
        <v>-</v>
      </c>
      <c r="BE214" s="52" t="str" cm="1">
        <f t="array" ref="BE214">IF(OR(BE50="",BE50="NO Q",BE50="-"),"-",INDEX(Shipping!$U$3:$V$88,_xlfn.XMATCH(BE$2,IF(Shipping!$D$3:$D$88="GC",Shipping!$A$3:$A$88),0),_xlfn.XMATCH($V$167,Shipping!$U$2:$V$2))/_xlfn.IFS($U$167=Shipping!$R136,Shipping!$R$95,$U$167=Shipping!$S$92,Shipping!$S139,$U$167=Shipping!$T$92,Shipping!$T139)+IF(BE50&lt;DATE(2020,1,1),BE50,-BE50))</f>
        <v>-</v>
      </c>
      <c r="BF214" s="52" t="str" cm="1">
        <f t="array" ref="BF214">IF(OR(BF50="",BF50="NO Q",BF50="-"),"-",INDEX(Shipping!$U$3:$V$88,_xlfn.XMATCH(BF$2,IF(Shipping!$D$3:$D$88="GC",Shipping!$A$3:$A$88),0),_xlfn.XMATCH($V$167,Shipping!$U$2:$V$2))/_xlfn.IFS($U$167=Shipping!$R136,Shipping!$R$95,$U$167=Shipping!$S$92,Shipping!$S139,$U$167=Shipping!$T$92,Shipping!$T139)+IF(BF50&lt;DATE(2020,1,1),BF50,-BF50))</f>
        <v>-</v>
      </c>
      <c r="BG214" s="52" t="str" cm="1">
        <f t="array" ref="BG214">IF(OR(BG50="",BG50="NO Q",BG50="-"),"-",INDEX(Shipping!$U$3:$V$88,_xlfn.XMATCH(BG$2,IF(Shipping!$D$3:$D$88="GC",Shipping!$A$3:$A$88),0),_xlfn.XMATCH($V$167,Shipping!$U$2:$V$2))/_xlfn.IFS($U$167=Shipping!$R136,Shipping!$R$95,$U$167=Shipping!$S$92,Shipping!$S139,$U$167=Shipping!$T$92,Shipping!$T139)+IF(BG50&lt;DATE(2020,1,1),BG50,-BG50))</f>
        <v>-</v>
      </c>
      <c r="BH214" s="52" t="str" cm="1">
        <f t="array" ref="BH214">IF(OR(BH50="",BH50="NO Q",BH50="-"),"-",INDEX(Shipping!$U$3:$V$88,_xlfn.XMATCH(BH$2,IF(Shipping!$D$3:$D$88="GC",Shipping!$A$3:$A$88),0),_xlfn.XMATCH($V$167,Shipping!$U$2:$V$2))/_xlfn.IFS($U$167=Shipping!$R136,Shipping!$R$95,$U$167=Shipping!$S$92,Shipping!$S139,$U$167=Shipping!$T$92,Shipping!$T139)+IF(BH50&lt;DATE(2020,1,1),BH50,-BH50))</f>
        <v>-</v>
      </c>
      <c r="BI214" s="52" t="str" cm="1">
        <f t="array" ref="BI214">IF(OR(BI50="",BI50="NO Q",BI50="-"),"-",INDEX(Shipping!$U$3:$V$88,_xlfn.XMATCH(BI$2,IF(Shipping!$D$3:$D$88="GC",Shipping!$A$3:$A$88),0),_xlfn.XMATCH($V$167,Shipping!$U$2:$V$2))/_xlfn.IFS($U$167=Shipping!$R136,Shipping!$R$95,$U$167=Shipping!$S$92,Shipping!$S139,$U$167=Shipping!$T$92,Shipping!$T139)+IF(BI50&lt;DATE(2020,1,1),BI50,-BI50))</f>
        <v>-</v>
      </c>
      <c r="BJ214" s="52" t="str" cm="1">
        <f t="array" ref="BJ214">IF(OR(BJ50="",BJ50="NO Q",BJ50="-"),"-",INDEX(Shipping!$U$3:$V$88,_xlfn.XMATCH(BJ$2,IF(Shipping!$D$3:$D$88="GC",Shipping!$A$3:$A$88),0),_xlfn.XMATCH($V$167,Shipping!$U$2:$V$2))/_xlfn.IFS($U$167=Shipping!$R136,Shipping!$R$95,$U$167=Shipping!$S$92,Shipping!$S139,$U$167=Shipping!$T$92,Shipping!$T139)+IF(BJ50&lt;DATE(2020,1,1),BJ50,-BJ50))</f>
        <v>-</v>
      </c>
      <c r="BK214" s="52" cm="1">
        <f t="array" ref="BK214">IF(OR(BK50="",BK50="NO Q",BK50="-"),"-",INDEX(Shipping!$U$3:$V$88,_xlfn.XMATCH(BK$2,IF(Shipping!$D$3:$D$88="GC",Shipping!$A$3:$A$88),0),_xlfn.XMATCH($V$167,Shipping!$U$2:$V$2))/_xlfn.IFS($U$167=Shipping!$R136,Shipping!$R$95,$U$167=Shipping!$S$92,Shipping!$S139,$U$167=Shipping!$T$92,Shipping!$T139)+IF(BK50&lt;DATE(2020,1,1),BK50,-BK50))</f>
        <v>0.74499959276912264</v>
      </c>
      <c r="BL214" s="52" t="str" cm="1">
        <f t="array" ref="BL214">IF(OR(BL50="",BL50="NO Q",BL50="-"),"-",INDEX(Shipping!$U$3:$V$88,_xlfn.XMATCH(BL$2,IF(Shipping!$D$3:$D$88="GC",Shipping!$A$3:$A$88),0),_xlfn.XMATCH($V$167,Shipping!$U$2:$V$2))/_xlfn.IFS($U$167=Shipping!$R136,Shipping!$R$95,$U$167=Shipping!$S$92,Shipping!$S139,$U$167=Shipping!$T$92,Shipping!$T139)+IF(BL50&lt;DATE(2020,1,1),BL50,-BL50))</f>
        <v>-</v>
      </c>
      <c r="BM214" s="52" t="str" cm="1">
        <f t="array" ref="BM214">IF(OR(BM50="",BM50="NO Q",BM50="-"),"-",INDEX(Shipping!$U$3:$V$88,_xlfn.XMATCH(BM$2,IF(Shipping!$D$3:$D$88="GC",Shipping!$A$3:$A$88),0),_xlfn.XMATCH($V$167,Shipping!$U$2:$V$2))/_xlfn.IFS($U$167=Shipping!$R136,Shipping!$R$95,$U$167=Shipping!$S$92,Shipping!$S139,$U$167=Shipping!$T$92,Shipping!$T139)+IF(BM50&lt;DATE(2020,1,1),BM50,-BM50))</f>
        <v>-</v>
      </c>
      <c r="BN214" s="52" t="str" cm="1">
        <f t="array" ref="BN214">IF(OR(BN50="",BN50="NO Q",BN50="-"),"-",INDEX(Shipping!$U$3:$V$88,_xlfn.XMATCH(BN$2,IF(Shipping!$D$3:$D$88="GC",Shipping!$A$3:$A$88),0),_xlfn.XMATCH($V$167,Shipping!$U$2:$V$2))/_xlfn.IFS($U$167=Shipping!$R136,Shipping!$R$95,$U$167=Shipping!$S$92,Shipping!$S139,$U$167=Shipping!$T$92,Shipping!$T139)+IF(BN50&lt;DATE(2020,1,1),BN50,-BN50))</f>
        <v>-</v>
      </c>
      <c r="BO214" s="52" cm="1">
        <f t="array" ref="BO214">IF(OR(BO50="",BO50="NO Q",BO50="-"),"-",INDEX(Shipping!$U$3:$V$88,_xlfn.XMATCH(BO$2,IF(Shipping!$D$3:$D$88="GC",Shipping!$A$3:$A$88),0),_xlfn.XMATCH($V$167,Shipping!$U$2:$V$2))/_xlfn.IFS($U$167=Shipping!$R136,Shipping!$R$95,$U$167=Shipping!$S$92,Shipping!$S139,$U$167=Shipping!$T$92,Shipping!$T139)+IF(BO50&lt;DATE(2020,1,1),BO50,-BO50))</f>
        <v>0.83271347999999989</v>
      </c>
      <c r="BP214" s="52" t="str" cm="1">
        <f t="array" ref="BP214">IF(OR(BP50="",BP50="NO Q",BP50="-"),"-",INDEX(Shipping!$U$3:$V$88,_xlfn.XMATCH(BP$2,IF(Shipping!$D$3:$D$88="GC",Shipping!$A$3:$A$88),0),_xlfn.XMATCH($V$167,Shipping!$U$2:$V$2))/_xlfn.IFS($U$167=Shipping!$R136,Shipping!$R$95,$U$167=Shipping!$S$92,Shipping!$S139,$U$167=Shipping!$T$92,Shipping!$T139)+IF(BP50&lt;DATE(2020,1,1),BP50,-BP50))</f>
        <v>-</v>
      </c>
      <c r="BQ214" s="52" t="str" cm="1">
        <f t="array" ref="BQ214">IF(OR(BQ50="",BQ50="NO Q",BQ50="-"),"-",INDEX(Shipping!$U$3:$V$88,_xlfn.XMATCH(BQ$2,IF(Shipping!$D$3:$D$88="GC",Shipping!$A$3:$A$88),0),_xlfn.XMATCH($V$167,Shipping!$U$2:$V$2))/_xlfn.IFS($U$167=Shipping!$R136,Shipping!$R$95,$U$167=Shipping!$S$92,Shipping!$S139,$U$167=Shipping!$T$92,Shipping!$T139)+IF(BQ50&lt;DATE(2020,1,1),BQ50,-BQ50))</f>
        <v>-</v>
      </c>
      <c r="BR214" s="52" t="str" cm="1">
        <f t="array" ref="BR214">IF(OR(BR50="",BR50="NO Q",BR50="-"),"-",INDEX(Shipping!$U$3:$V$88,_xlfn.XMATCH(BR$2,IF(Shipping!$D$3:$D$88="GC",Shipping!$A$3:$A$88),0),_xlfn.XMATCH($V$167,Shipping!$U$2:$V$2))/_xlfn.IFS($U$167=Shipping!$R136,Shipping!$R$95,$U$167=Shipping!$S$92,Shipping!$S139,$U$167=Shipping!$T$92,Shipping!$T139)+IF(BR50&lt;DATE(2020,1,1),BR50,-BR50))</f>
        <v>-</v>
      </c>
      <c r="BS214" s="52" t="str" cm="1">
        <f t="array" ref="BS214">IF(OR(BS50="",BS50="NO Q",BS50="-"),"-",INDEX(Shipping!$U$3:$V$88,_xlfn.XMATCH(BS$2,IF(Shipping!$D$3:$D$88="GC",Shipping!$A$3:$A$88),0),_xlfn.XMATCH($V$167,Shipping!$U$2:$V$2))/_xlfn.IFS($U$167=Shipping!$R136,Shipping!$R$95,$U$167=Shipping!$S$92,Shipping!$S139,$U$167=Shipping!$T$92,Shipping!$T139)+IF(BS50&lt;DATE(2020,1,1),BS50,-BS50))</f>
        <v>-</v>
      </c>
      <c r="BT214" s="52" t="str" cm="1">
        <f t="array" ref="BT214">IF(OR(BT50="",BT50="NO Q",BT50="-"),"-",INDEX(Shipping!$U$3:$V$88,_xlfn.XMATCH(BT$2,IF(Shipping!$D$3:$D$88="GC",Shipping!$A$3:$A$88),0),_xlfn.XMATCH($V$167,Shipping!$U$2:$V$2))/_xlfn.IFS($U$167=Shipping!$R136,Shipping!$R$95,$U$167=Shipping!$S$92,Shipping!$S139,$U$167=Shipping!$T$92,Shipping!$T139)+IF(BT50&lt;DATE(2020,1,1),BT50,-BT50))</f>
        <v>-</v>
      </c>
      <c r="BU214" s="52" t="str" cm="1">
        <f t="array" ref="BU214">IF(OR(BU50="",BU50="NO Q",BU50="-"),"-",INDEX(Shipping!$U$3:$V$88,_xlfn.XMATCH(BU$2,IF(Shipping!$D$3:$D$88="GC",Shipping!$A$3:$A$88),0),_xlfn.XMATCH($V$167,Shipping!$U$2:$V$2))/_xlfn.IFS($U$167=Shipping!$R136,Shipping!$R$95,$U$167=Shipping!$S$92,Shipping!$S139,$U$167=Shipping!$T$92,Shipping!$T139)+IF(BU50&lt;DATE(2020,1,1),BU50,-BU50))</f>
        <v>-</v>
      </c>
      <c r="BV214" s="52" t="str" cm="1">
        <f t="array" ref="BV214">IF(OR(BV50="",BV50="NO Q",BV50="-"),"-",INDEX(Shipping!$U$3:$V$88,_xlfn.XMATCH(BV$2,IF(Shipping!$D$3:$D$88="GC",Shipping!$A$3:$A$88),0),_xlfn.XMATCH($V$167,Shipping!$U$2:$V$2))/_xlfn.IFS($U$167=Shipping!$R136,Shipping!$R$95,$U$167=Shipping!$S$92,Shipping!$S139,$U$167=Shipping!$T$92,Shipping!$T139)+IF(BV50&lt;DATE(2020,1,1),BV50,-BV50))</f>
        <v>-</v>
      </c>
      <c r="BW214" s="52" t="str" cm="1">
        <f t="array" ref="BW214">IF(OR(BW50="",BW50="NO Q",BW50="-"),"-",INDEX(Shipping!$U$3:$V$88,_xlfn.XMATCH(BW$2,IF(Shipping!$D$3:$D$88="GC",Shipping!$A$3:$A$88),0),_xlfn.XMATCH($V$167,Shipping!$U$2:$V$2))/_xlfn.IFS($U$167=Shipping!$R136,Shipping!$R$95,$U$167=Shipping!$S$92,Shipping!$S139,$U$167=Shipping!$T$92,Shipping!$T139)+IF(BW50&lt;DATE(2020,1,1),BW50,-BW50))</f>
        <v>-</v>
      </c>
      <c r="BX214" s="52" t="str" cm="1">
        <f t="array" ref="BX214">IF(OR(BX50="",BX50="NO Q",BX50="-"),"-",INDEX(Shipping!$U$3:$V$88,_xlfn.XMATCH(BX$2,IF(Shipping!$D$3:$D$88="GC",Shipping!$A$3:$A$88),0),_xlfn.XMATCH($V$167,Shipping!$U$2:$V$2))/_xlfn.IFS($U$167=Shipping!$R136,Shipping!$R$95,$U$167=Shipping!$S$92,Shipping!$S139,$U$167=Shipping!$T$92,Shipping!$T139)+IF(BX50&lt;DATE(2020,1,1),BX50,-BX50))</f>
        <v>-</v>
      </c>
      <c r="BY214" s="52" t="str" cm="1">
        <f t="array" ref="BY214">IF(OR(BY50="",BY50="NO Q",BY50="-"),"-",INDEX(Shipping!$U$3:$V$88,_xlfn.XMATCH(BY$2,IF(Shipping!$D$3:$D$88="GC",Shipping!$A$3:$A$88),0),_xlfn.XMATCH($V$167,Shipping!$U$2:$V$2))/_xlfn.IFS($U$167=Shipping!$R136,Shipping!$R$95,$U$167=Shipping!$S$92,Shipping!$S139,$U$167=Shipping!$T$92,Shipping!$T139)+IF(BY50&lt;DATE(2020,1,1),BY50,-BY50))</f>
        <v>-</v>
      </c>
      <c r="BZ214" s="52" t="str" cm="1">
        <f t="array" ref="BZ214">IF(OR(BZ50="",BZ50="NO Q",BZ50="-"),"-",INDEX(Shipping!$U$3:$V$88,_xlfn.XMATCH(BZ$2,IF(Shipping!$D$3:$D$88="GC",Shipping!$A$3:$A$88),0),_xlfn.XMATCH($V$167,Shipping!$U$2:$V$2))/_xlfn.IFS($U$167=Shipping!$R136,Shipping!$R$95,$U$167=Shipping!$S$92,Shipping!$S139,$U$167=Shipping!$T$92,Shipping!$T139)+IF(BZ50&lt;DATE(2020,1,1),BZ50,-BZ50))</f>
        <v>-</v>
      </c>
      <c r="CA214" s="52" t="str" cm="1">
        <f t="array" ref="CA214">IF(OR(CA50="",CA50="NO Q",CA50="-"),"-",INDEX(Shipping!$U$3:$V$88,_xlfn.XMATCH(CA$2,IF(Shipping!$D$3:$D$88="GC",Shipping!$A$3:$A$88),0),_xlfn.XMATCH($V$167,Shipping!$U$2:$V$2))/_xlfn.IFS($U$167=Shipping!$R136,Shipping!$R$95,$U$167=Shipping!$S$92,Shipping!$S139,$U$167=Shipping!$T$92,Shipping!$T139)+IF(CA50&lt;DATE(2020,1,1),CA50,-CA50))</f>
        <v>-</v>
      </c>
      <c r="CB214" s="52" t="str" cm="1">
        <f t="array" ref="CB214">IF(OR(CB50="",CB50="NO Q",CB50="-"),"-",INDEX(Shipping!$U$3:$V$88,_xlfn.XMATCH(CB$2,IF(Shipping!$D$3:$D$88="GC",Shipping!$A$3:$A$88),0),_xlfn.XMATCH($V$167,Shipping!$U$2:$V$2))/_xlfn.IFS($U$167=Shipping!$R136,Shipping!$R$95,$U$167=Shipping!$S$92,Shipping!$S139,$U$167=Shipping!$T$92,Shipping!$T139)+IF(CB50&lt;DATE(2020,1,1),CB50,-CB50))</f>
        <v>-</v>
      </c>
      <c r="CC214" s="52" t="str" cm="1">
        <f t="array" ref="CC214">IF(OR(CC50="",CC50="NO Q",CC50="-"),"-",INDEX(Shipping!$U$3:$V$88,_xlfn.XMATCH(CC$2,IF(Shipping!$D$3:$D$88="GC",Shipping!$A$3:$A$88),0),_xlfn.XMATCH($V$167,Shipping!$U$2:$V$2))/_xlfn.IFS($U$167=Shipping!$R136,Shipping!$R$95,$U$167=Shipping!$S$92,Shipping!$S139,$U$167=Shipping!$T$92,Shipping!$T139)+IF(CC50&lt;DATE(2020,1,1),CC50,-CC50))</f>
        <v>-</v>
      </c>
      <c r="CD214" s="52" t="str" cm="1">
        <f t="array" ref="CD214">IF(OR(CD50="",CD50="NO Q",CD50="-"),"-",INDEX(Shipping!$U$3:$V$88,_xlfn.XMATCH(CD$2,IF(Shipping!$D$3:$D$88="GC",Shipping!$A$3:$A$88),0),_xlfn.XMATCH($V$167,Shipping!$U$2:$V$2))/_xlfn.IFS($U$167=Shipping!$R136,Shipping!$R$95,$U$167=Shipping!$S$92,Shipping!$S139,$U$167=Shipping!$T$92,Shipping!$T139)+IF(CD50&lt;DATE(2020,1,1),CD50,-CD50))</f>
        <v>-</v>
      </c>
      <c r="CE214" s="52" t="str" cm="1">
        <f t="array" ref="CE214">IF(OR(CE50="",CE50="NO Q",CE50="-"),"-",INDEX(Shipping!$U$3:$V$88,_xlfn.XMATCH(CE$2,IF(Shipping!$D$3:$D$88="GC",Shipping!$A$3:$A$88),0),_xlfn.XMATCH($V$167,Shipping!$U$2:$V$2))/_xlfn.IFS($U$167=Shipping!$R136,Shipping!$R$95,$U$167=Shipping!$S$92,Shipping!$S139,$U$167=Shipping!$T$92,Shipping!$T139)+IF(CE50&lt;DATE(2020,1,1),CE50,-CE50))</f>
        <v>-</v>
      </c>
      <c r="CF214" s="52" t="str" cm="1">
        <f t="array" ref="CF214">IF(OR(CF50="",CF50="NO Q",CF50="-"),"-",INDEX(Shipping!$U$3:$V$88,_xlfn.XMATCH(CF$2,IF(Shipping!$D$3:$D$88="GC",Shipping!$A$3:$A$88),0),_xlfn.XMATCH($V$167,Shipping!$U$2:$V$2))/_xlfn.IFS($U$167=Shipping!$R136,Shipping!$R$95,$U$167=Shipping!$S$92,Shipping!$S139,$U$167=Shipping!$T$92,Shipping!$T139)+IF(CF50&lt;DATE(2020,1,1),CF50,-CF50))</f>
        <v>-</v>
      </c>
      <c r="CG214" s="52" t="str" cm="1">
        <f t="array" ref="CG214">IF(OR(CG50="",CG50="NO Q",CG50="-"),"-",INDEX(Shipping!$U$3:$V$88,_xlfn.XMATCH(CG$2,IF(Shipping!$D$3:$D$88="GC",Shipping!$A$3:$A$88),0),_xlfn.XMATCH($V$167,Shipping!$U$2:$V$2))/_xlfn.IFS($U$167=Shipping!$R136,Shipping!$R$95,$U$167=Shipping!$S$92,Shipping!$S139,$U$167=Shipping!$T$92,Shipping!$T139)+IF(CG50&lt;DATE(2020,1,1),CG50,-CG50))</f>
        <v>-</v>
      </c>
      <c r="CH214" s="52" t="str" cm="1">
        <f t="array" ref="CH214">IF(OR(CH50="",CH50="NO Q",CH50="-"),"-",INDEX(Shipping!$U$3:$V$88,_xlfn.XMATCH(CH$2,IF(Shipping!$D$3:$D$88="GC",Shipping!$A$3:$A$88),0),_xlfn.XMATCH($V$167,Shipping!$U$2:$V$2))/_xlfn.IFS($U$167=Shipping!$R136,Shipping!$R$95,$U$167=Shipping!$S$92,Shipping!$S139,$U$167=Shipping!$T$92,Shipping!$T139)+IF(CH50&lt;DATE(2020,1,1),CH50,-CH50))</f>
        <v>-</v>
      </c>
      <c r="CI214" s="52" t="str" cm="1">
        <f t="array" ref="CI214">IF(OR(CI50="",CI50="NO Q",CI50="-"),"-",INDEX(Shipping!$U$3:$V$88,_xlfn.XMATCH(CI$2,IF(Shipping!$D$3:$D$88="GC",Shipping!$A$3:$A$88),0),_xlfn.XMATCH($V$167,Shipping!$U$2:$V$2))/_xlfn.IFS($U$167=Shipping!$R136,Shipping!$R$95,$U$167=Shipping!$S$92,Shipping!$S139,$U$167=Shipping!$T$92,Shipping!$T139)+IF(CI50&lt;DATE(2020,1,1),CI50,-CI50))</f>
        <v>-</v>
      </c>
      <c r="CJ214" s="52" t="str" cm="1">
        <f t="array" ref="CJ214">IF(OR(CJ50="",CJ50="NO Q",CJ50="-"),"-",INDEX(Shipping!$U$3:$V$88,_xlfn.XMATCH(CJ$2,IF(Shipping!$D$3:$D$88="GC",Shipping!$A$3:$A$88),0),_xlfn.XMATCH($V$167,Shipping!$U$2:$V$2))/_xlfn.IFS($U$167=Shipping!$R136,Shipping!$R$95,$U$167=Shipping!$S$92,Shipping!$S139,$U$167=Shipping!$T$92,Shipping!$T139)+IF(CJ50&lt;DATE(2020,1,1),CJ50,-CJ50))</f>
        <v>-</v>
      </c>
      <c r="CK214" s="52" t="str" cm="1">
        <f t="array" ref="CK214">IF(OR(CK50="",CK50="NO Q",CK50="-"),"-",INDEX(Shipping!$U$3:$V$88,_xlfn.XMATCH(CK$2,IF(Shipping!$D$3:$D$88="GC",Shipping!$A$3:$A$88),0),_xlfn.XMATCH($V$167,Shipping!$U$2:$V$2))/_xlfn.IFS($U$167=Shipping!$R136,Shipping!$R$95,$U$167=Shipping!$S$92,Shipping!$S139,$U$167=Shipping!$T$92,Shipping!$T139)+IF(CK50&lt;DATE(2020,1,1),CK50,-CK50))</f>
        <v>-</v>
      </c>
      <c r="CL214" s="52" t="str" cm="1">
        <f t="array" ref="CL214">IF(OR(CL50="",CL50="NO Q",CL50="-"),"-",INDEX(Shipping!$U$3:$V$88,_xlfn.XMATCH(CL$2,IF(Shipping!$D$3:$D$88="GC",Shipping!$A$3:$A$88),0),_xlfn.XMATCH($V$167,Shipping!$U$2:$V$2))/_xlfn.IFS($U$167=Shipping!$R136,Shipping!$R$95,$U$167=Shipping!$S$92,Shipping!$S139,$U$167=Shipping!$T$92,Shipping!$T139)+IF(CL50&lt;DATE(2020,1,1),CL50,-CL50))</f>
        <v>-</v>
      </c>
      <c r="CM214" s="52" t="str" cm="1">
        <f t="array" ref="CM214">IF(OR(CM50="",CM50="NO Q",CM50="-"),"-",INDEX(Shipping!$U$3:$V$88,_xlfn.XMATCH(CM$2,IF(Shipping!$D$3:$D$88="GC",Shipping!$A$3:$A$88),0),_xlfn.XMATCH($V$167,Shipping!$U$2:$V$2))/_xlfn.IFS($U$167=Shipping!$R136,Shipping!$R$95,$U$167=Shipping!$S$92,Shipping!$S139,$U$167=Shipping!$T$92,Shipping!$T139)+IF(CM50&lt;DATE(2020,1,1),CM50,-CM50))</f>
        <v>-</v>
      </c>
    </row>
    <row r="215" spans="2:91">
      <c r="B215" s="47" t="s">
        <v>321</v>
      </c>
      <c r="C215" s="1" t="str" cm="1">
        <f t="array" ref="C215">INDEX(W$2:CM$2,1,_xlfn.XMATCH(D215,$W215:$CM215))</f>
        <v>PSI MOLDED PLASTICS</v>
      </c>
      <c r="D215" s="81">
        <f t="shared" si="139"/>
        <v>0.82148147999999999</v>
      </c>
      <c r="W215" s="52" t="str" cm="1">
        <f t="array" ref="W215">IF(OR(W51="",W51="NO Q",W51="-"),"-",INDEX(Shipping!$U$3:$V$88,_xlfn.XMATCH(W$2,IF(Shipping!$D$3:$D$88="GC",Shipping!$A$3:$A$88),0),_xlfn.XMATCH($V$167,Shipping!$U$2:$V$2))/_xlfn.IFS($U$167=Shipping!$R137,Shipping!$R$95,$U$167=Shipping!$S$92,Shipping!$S140,$U$167=Shipping!$T$92,Shipping!$T140)+IF(W51&lt;DATE(2020,1,1),W51,-W51))</f>
        <v>-</v>
      </c>
      <c r="X215" s="52" t="str" cm="1">
        <f t="array" ref="X215">IF(OR(X51="",X51="NO Q",X51="-"),"-",INDEX(Shipping!$U$3:$V$88,_xlfn.XMATCH(X$2,IF(Shipping!$D$3:$D$88="GC",Shipping!$A$3:$A$88),0),_xlfn.XMATCH($V$167,Shipping!$U$2:$V$2))/_xlfn.IFS($U$167=Shipping!$R137,Shipping!$R$95,$U$167=Shipping!$S$92,Shipping!$S140,$U$167=Shipping!$T$92,Shipping!$T140)+IF(X51&lt;DATE(2020,1,1),X51,-X51))</f>
        <v>-</v>
      </c>
      <c r="Y215" s="52" t="str" cm="1">
        <f t="array" ref="Y215">IF(OR(Y51="",Y51="NO Q",Y51="-"),"-",INDEX(Shipping!$U$3:$V$88,_xlfn.XMATCH(Y$2,IF(Shipping!$D$3:$D$88="GC",Shipping!$A$3:$A$88),0),_xlfn.XMATCH($V$167,Shipping!$U$2:$V$2))/_xlfn.IFS($U$167=Shipping!$R137,Shipping!$R$95,$U$167=Shipping!$S$92,Shipping!$S140,$U$167=Shipping!$T$92,Shipping!$T140)+IF(Y51&lt;DATE(2020,1,1),Y51,-Y51))</f>
        <v>-</v>
      </c>
      <c r="Z215" s="52" t="str" cm="1">
        <f t="array" ref="Z215">IF(OR(Z51="",Z51="NO Q",Z51="-"),"-",INDEX(Shipping!$U$3:$V$88,_xlfn.XMATCH(Z$2,IF(Shipping!$D$3:$D$88="GC",Shipping!$A$3:$A$88),0),_xlfn.XMATCH($V$167,Shipping!$U$2:$V$2))/_xlfn.IFS($U$167=Shipping!$R137,Shipping!$R$95,$U$167=Shipping!$S$92,Shipping!$S140,$U$167=Shipping!$T$92,Shipping!$T140)+IF(Z51&lt;DATE(2020,1,1),Z51,-Z51))</f>
        <v>-</v>
      </c>
      <c r="AA215" s="52" t="str" cm="1">
        <f t="array" ref="AA215">IF(OR(AA51="",AA51="NO Q",AA51="-"),"-",INDEX(Shipping!$U$3:$V$88,_xlfn.XMATCH(AA$2,IF(Shipping!$D$3:$D$88="GC",Shipping!$A$3:$A$88),0),_xlfn.XMATCH($V$167,Shipping!$U$2:$V$2))/_xlfn.IFS($U$167=Shipping!$R137,Shipping!$R$95,$U$167=Shipping!$S$92,Shipping!$S140,$U$167=Shipping!$T$92,Shipping!$T140)+IF(AA51&lt;DATE(2020,1,1),AA51,-AA51))</f>
        <v>-</v>
      </c>
      <c r="AB215" s="52" t="str" cm="1">
        <f t="array" ref="AB215">IF(OR(AB51="",AB51="NO Q",AB51="-"),"-",INDEX(Shipping!$U$3:$V$88,_xlfn.XMATCH(AB$2,IF(Shipping!$D$3:$D$88="GC",Shipping!$A$3:$A$88),0),_xlfn.XMATCH($V$167,Shipping!$U$2:$V$2))/_xlfn.IFS($U$167=Shipping!$R137,Shipping!$R$95,$U$167=Shipping!$S$92,Shipping!$S140,$U$167=Shipping!$T$92,Shipping!$T140)+IF(AB51&lt;DATE(2020,1,1),AB51,-AB51))</f>
        <v>-</v>
      </c>
      <c r="AC215" s="52" t="str" cm="1">
        <f t="array" ref="AC215">IF(OR(AC51="",AC51="NO Q",AC51="-"),"-",INDEX(Shipping!$U$3:$V$88,_xlfn.XMATCH(AC$2,IF(Shipping!$D$3:$D$88="GC",Shipping!$A$3:$A$88),0),_xlfn.XMATCH($V$167,Shipping!$U$2:$V$2))/_xlfn.IFS($U$167=Shipping!$R137,Shipping!$R$95,$U$167=Shipping!$S$92,Shipping!$S140,$U$167=Shipping!$T$92,Shipping!$T140)+IF(AC51&lt;DATE(2020,1,1),AC51,-AC51))</f>
        <v>-</v>
      </c>
      <c r="AD215" s="52" t="str" cm="1">
        <f t="array" ref="AD215">IF(OR(AD51="",AD51="NO Q",AD51="-"),"-",INDEX(Shipping!$U$3:$V$88,_xlfn.XMATCH(AD$2,IF(Shipping!$D$3:$D$88="GC",Shipping!$A$3:$A$88),0),_xlfn.XMATCH($V$167,Shipping!$U$2:$V$2))/_xlfn.IFS($U$167=Shipping!$R137,Shipping!$R$95,$U$167=Shipping!$S$92,Shipping!$S140,$U$167=Shipping!$T$92,Shipping!$T140)+IF(AD51&lt;DATE(2020,1,1),AD51,-AD51))</f>
        <v>-</v>
      </c>
      <c r="AE215" s="52" t="str" cm="1">
        <f t="array" ref="AE215">IF(OR(AE51="",AE51="NO Q",AE51="-"),"-",INDEX(Shipping!$U$3:$V$88,_xlfn.XMATCH(AE$2,IF(Shipping!$D$3:$D$88="GC",Shipping!$A$3:$A$88),0),_xlfn.XMATCH($V$167,Shipping!$U$2:$V$2))/_xlfn.IFS($U$167=Shipping!$R137,Shipping!$R$95,$U$167=Shipping!$S$92,Shipping!$S140,$U$167=Shipping!$T$92,Shipping!$T140)+IF(AE51&lt;DATE(2020,1,1),AE51,-AE51))</f>
        <v>-</v>
      </c>
      <c r="AF215" s="52" cm="1">
        <f t="array" ref="AF215">IF(OR(AF51="",AF51="NO Q",AF51="-"),"-",INDEX(Shipping!$U$3:$V$88,_xlfn.XMATCH(AF$2,IF(Shipping!$D$3:$D$88="GC",Shipping!$A$3:$A$88),0),_xlfn.XMATCH($V$167,Shipping!$U$2:$V$2))/_xlfn.IFS($U$167=Shipping!$R137,Shipping!$R$95,$U$167=Shipping!$S$92,Shipping!$S140,$U$167=Shipping!$T$92,Shipping!$T140)+IF(AF51&lt;DATE(2020,1,1),AF51,-AF51))</f>
        <v>-44032.954019257813</v>
      </c>
      <c r="AG215" s="52" cm="1">
        <f t="array" ref="AG215">IF(OR(AG51="",AG51="NO Q",AG51="-"),"-",INDEX(Shipping!$U$3:$V$88,_xlfn.XMATCH(AG$2,IF(Shipping!$D$3:$D$88="GC",Shipping!$A$3:$A$88),0),_xlfn.XMATCH($V$167,Shipping!$U$2:$V$2))/_xlfn.IFS($U$167=Shipping!$R137,Shipping!$R$95,$U$167=Shipping!$S$92,Shipping!$S140,$U$167=Shipping!$T$92,Shipping!$T140)+IF(AG51&lt;DATE(2020,1,1),AG51,-AG51))</f>
        <v>-44032.954019257813</v>
      </c>
      <c r="AH215" s="52" t="str" cm="1">
        <f t="array" ref="AH215">IF(OR(AH51="",AH51="NO Q",AH51="-"),"-",INDEX(Shipping!$U$3:$V$88,_xlfn.XMATCH(AH$2,IF(Shipping!$D$3:$D$88="GC",Shipping!$A$3:$A$88),0),_xlfn.XMATCH($V$167,Shipping!$U$2:$V$2))/_xlfn.IFS($U$167=Shipping!$R137,Shipping!$R$95,$U$167=Shipping!$S$92,Shipping!$S140,$U$167=Shipping!$T$92,Shipping!$T140)+IF(AH51&lt;DATE(2020,1,1),AH51,-AH51))</f>
        <v>-</v>
      </c>
      <c r="AI215" s="52" t="str" cm="1">
        <f t="array" ref="AI215">IF(OR(AI51="",AI51="NO Q",AI51="-"),"-",INDEX(Shipping!$U$3:$V$88,_xlfn.XMATCH(AI$2,IF(Shipping!$D$3:$D$88="GC",Shipping!$A$3:$A$88),0),_xlfn.XMATCH($V$167,Shipping!$U$2:$V$2))/_xlfn.IFS($U$167=Shipping!$R137,Shipping!$R$95,$U$167=Shipping!$S$92,Shipping!$S140,$U$167=Shipping!$T$92,Shipping!$T140)+IF(AI51&lt;DATE(2020,1,1),AI51,-AI51))</f>
        <v>-</v>
      </c>
      <c r="AJ215" s="52" t="str" cm="1">
        <f t="array" ref="AJ215">IF(OR(AJ51="",AJ51="NO Q",AJ51="-"),"-",INDEX(Shipping!$U$3:$V$88,_xlfn.XMATCH(AJ$2,IF(Shipping!$D$3:$D$88="GC",Shipping!$A$3:$A$88),0),_xlfn.XMATCH($V$167,Shipping!$U$2:$V$2))/_xlfn.IFS($U$167=Shipping!$R137,Shipping!$R$95,$U$167=Shipping!$S$92,Shipping!$S140,$U$167=Shipping!$T$92,Shipping!$T140)+IF(AJ51&lt;DATE(2020,1,1),AJ51,-AJ51))</f>
        <v>-</v>
      </c>
      <c r="AK215" s="52" t="str" cm="1">
        <f t="array" ref="AK215">IF(OR(AK51="",AK51="NO Q",AK51="-"),"-",INDEX(Shipping!$U$3:$V$88,_xlfn.XMATCH(AK$2,IF(Shipping!$D$3:$D$88="GC",Shipping!$A$3:$A$88),0),_xlfn.XMATCH($V$167,Shipping!$U$2:$V$2))/_xlfn.IFS($U$167=Shipping!$R137,Shipping!$R$95,$U$167=Shipping!$S$92,Shipping!$S140,$U$167=Shipping!$T$92,Shipping!$T140)+IF(AK51&lt;DATE(2020,1,1),AK51,-AK51))</f>
        <v>-</v>
      </c>
      <c r="AL215" s="52" t="str" cm="1">
        <f t="array" ref="AL215">IF(OR(AL51="",AL51="NO Q",AL51="-"),"-",INDEX(Shipping!$U$3:$V$88,_xlfn.XMATCH(AL$2,IF(Shipping!$D$3:$D$88="GC",Shipping!$A$3:$A$88),0),_xlfn.XMATCH($V$167,Shipping!$U$2:$V$2))/_xlfn.IFS($U$167=Shipping!$R137,Shipping!$R$95,$U$167=Shipping!$S$92,Shipping!$S140,$U$167=Shipping!$T$92,Shipping!$T140)+IF(AL51&lt;DATE(2020,1,1),AL51,-AL51))</f>
        <v>-</v>
      </c>
      <c r="AM215" s="52" cm="1">
        <f t="array" ref="AM215">IF(OR(AM51="",AM51="NO Q",AM51="-"),"-",INDEX(Shipping!$U$3:$V$88,_xlfn.XMATCH(AM$2,IF(Shipping!$D$3:$D$88="GC",Shipping!$A$3:$A$88),0),_xlfn.XMATCH($V$167,Shipping!$U$2:$V$2))/_xlfn.IFS($U$167=Shipping!$R137,Shipping!$R$95,$U$167=Shipping!$S$92,Shipping!$S140,$U$167=Shipping!$T$92,Shipping!$T140)+IF(AM51&lt;DATE(2020,1,1),AM51,-AM51))</f>
        <v>-44032.937790760574</v>
      </c>
      <c r="AN215" s="52" t="str" cm="1">
        <f t="array" ref="AN215">IF(OR(AN51="",AN51="NO Q",AN51="-"),"-",INDEX(Shipping!$U$3:$V$88,_xlfn.XMATCH(AN$2,IF(Shipping!$D$3:$D$88="GC",Shipping!$A$3:$A$88),0),_xlfn.XMATCH($V$167,Shipping!$U$2:$V$2))/_xlfn.IFS($U$167=Shipping!$R137,Shipping!$R$95,$U$167=Shipping!$S$92,Shipping!$S140,$U$167=Shipping!$T$92,Shipping!$T140)+IF(AN51&lt;DATE(2020,1,1),AN51,-AN51))</f>
        <v>-</v>
      </c>
      <c r="AO215" s="52" t="str" cm="1">
        <f t="array" ref="AO215">IF(OR(AO51="",AO51="NO Q",AO51="-"),"-",INDEX(Shipping!$U$3:$V$88,_xlfn.XMATCH(AO$2,IF(Shipping!$D$3:$D$88="GC",Shipping!$A$3:$A$88),0),_xlfn.XMATCH($V$167,Shipping!$U$2:$V$2))/_xlfn.IFS($U$167=Shipping!$R137,Shipping!$R$95,$U$167=Shipping!$S$92,Shipping!$S140,$U$167=Shipping!$T$92,Shipping!$T140)+IF(AO51&lt;DATE(2020,1,1),AO51,-AO51))</f>
        <v>-</v>
      </c>
      <c r="AP215" s="52" cm="1">
        <f t="array" ref="AP215">IF(OR(AP51="",AP51="NO Q",AP51="-"),"-",INDEX(Shipping!$U$3:$V$88,_xlfn.XMATCH(AP$2,IF(Shipping!$D$3:$D$88="GC",Shipping!$A$3:$A$88),0),_xlfn.XMATCH($V$167,Shipping!$U$2:$V$2))/_xlfn.IFS($U$167=Shipping!$R137,Shipping!$R$95,$U$167=Shipping!$S$92,Shipping!$S140,$U$167=Shipping!$T$92,Shipping!$T140)+IF(AP51&lt;DATE(2020,1,1),AP51,-AP51))</f>
        <v>-44032.954019257813</v>
      </c>
      <c r="AQ215" s="52" t="str" cm="1">
        <f t="array" ref="AQ215">IF(OR(AQ51="",AQ51="NO Q",AQ51="-"),"-",INDEX(Shipping!$U$3:$V$88,_xlfn.XMATCH(AQ$2,IF(Shipping!$D$3:$D$88="GC",Shipping!$A$3:$A$88),0),_xlfn.XMATCH($V$167,Shipping!$U$2:$V$2))/_xlfn.IFS($U$167=Shipping!$R137,Shipping!$R$95,$U$167=Shipping!$S$92,Shipping!$S140,$U$167=Shipping!$T$92,Shipping!$T140)+IF(AQ51&lt;DATE(2020,1,1),AQ51,-AQ51))</f>
        <v>-</v>
      </c>
      <c r="AR215" s="52" t="str" cm="1">
        <f t="array" ref="AR215">IF(OR(AR51="",AR51="NO Q",AR51="-"),"-",INDEX(Shipping!$U$3:$V$88,_xlfn.XMATCH(AR$2,IF(Shipping!$D$3:$D$88="GC",Shipping!$A$3:$A$88),0),_xlfn.XMATCH($V$167,Shipping!$U$2:$V$2))/_xlfn.IFS($U$167=Shipping!$R137,Shipping!$R$95,$U$167=Shipping!$S$92,Shipping!$S140,$U$167=Shipping!$T$92,Shipping!$T140)+IF(AR51&lt;DATE(2020,1,1),AR51,-AR51))</f>
        <v>-</v>
      </c>
      <c r="AS215" s="52" t="str" cm="1">
        <f t="array" ref="AS215">IF(OR(AS51="",AS51="NO Q",AS51="-"),"-",INDEX(Shipping!$U$3:$V$88,_xlfn.XMATCH(AS$2,IF(Shipping!$D$3:$D$88="GC",Shipping!$A$3:$A$88),0),_xlfn.XMATCH($V$167,Shipping!$U$2:$V$2))/_xlfn.IFS($U$167=Shipping!$R137,Shipping!$R$95,$U$167=Shipping!$S$92,Shipping!$S140,$U$167=Shipping!$T$92,Shipping!$T140)+IF(AS51&lt;DATE(2020,1,1),AS51,-AS51))</f>
        <v>-</v>
      </c>
      <c r="AT215" s="52" t="str" cm="1">
        <f t="array" ref="AT215">IF(OR(AT51="",AT51="NO Q",AT51="-"),"-",INDEX(Shipping!$U$3:$V$88,_xlfn.XMATCH(AT$2,IF(Shipping!$D$3:$D$88="GC",Shipping!$A$3:$A$88),0),_xlfn.XMATCH($V$167,Shipping!$U$2:$V$2))/_xlfn.IFS($U$167=Shipping!$R137,Shipping!$R$95,$U$167=Shipping!$S$92,Shipping!$S140,$U$167=Shipping!$T$92,Shipping!$T140)+IF(AT51&lt;DATE(2020,1,1),AT51,-AT51))</f>
        <v>-</v>
      </c>
      <c r="AU215" s="52" t="str" cm="1">
        <f t="array" ref="AU215">IF(OR(AU51="",AU51="NO Q",AU51="-"),"-",INDEX(Shipping!$U$3:$V$88,_xlfn.XMATCH(AU$2,IF(Shipping!$D$3:$D$88="GC",Shipping!$A$3:$A$88),0),_xlfn.XMATCH($V$167,Shipping!$U$2:$V$2))/_xlfn.IFS($U$167=Shipping!$R137,Shipping!$R$95,$U$167=Shipping!$S$92,Shipping!$S140,$U$167=Shipping!$T$92,Shipping!$T140)+IF(AU51&lt;DATE(2020,1,1),AU51,-AU51))</f>
        <v>-</v>
      </c>
      <c r="AV215" s="52" t="str" cm="1">
        <f t="array" ref="AV215">IF(OR(AV51="",AV51="NO Q",AV51="-"),"-",INDEX(Shipping!$U$3:$V$88,_xlfn.XMATCH(AV$2,IF(Shipping!$D$3:$D$88="GC",Shipping!$A$3:$A$88),0),_xlfn.XMATCH($V$167,Shipping!$U$2:$V$2))/_xlfn.IFS($U$167=Shipping!$R137,Shipping!$R$95,$U$167=Shipping!$S$92,Shipping!$S140,$U$167=Shipping!$T$92,Shipping!$T140)+IF(AV51&lt;DATE(2020,1,1),AV51,-AV51))</f>
        <v>-</v>
      </c>
      <c r="AW215" s="52" t="str" cm="1">
        <f t="array" ref="AW215">IF(OR(AW51="",AW51="NO Q",AW51="-"),"-",INDEX(Shipping!$U$3:$V$88,_xlfn.XMATCH(AW$2,IF(Shipping!$D$3:$D$88="GC",Shipping!$A$3:$A$88),0),_xlfn.XMATCH($V$167,Shipping!$U$2:$V$2))/_xlfn.IFS($U$167=Shipping!$R137,Shipping!$R$95,$U$167=Shipping!$S$92,Shipping!$S140,$U$167=Shipping!$T$92,Shipping!$T140)+IF(AW51&lt;DATE(2020,1,1),AW51,-AW51))</f>
        <v>-</v>
      </c>
      <c r="AX215" s="52" t="str" cm="1">
        <f t="array" ref="AX215">IF(OR(AX51="",AX51="NO Q",AX51="-"),"-",INDEX(Shipping!$U$3:$V$88,_xlfn.XMATCH(AX$2,IF(Shipping!$D$3:$D$88="GC",Shipping!$A$3:$A$88),0),_xlfn.XMATCH($V$167,Shipping!$U$2:$V$2))/_xlfn.IFS($U$167=Shipping!$R137,Shipping!$R$95,$U$167=Shipping!$S$92,Shipping!$S140,$U$167=Shipping!$T$92,Shipping!$T140)+IF(AX51&lt;DATE(2020,1,1),AX51,-AX51))</f>
        <v>-</v>
      </c>
      <c r="AY215" s="52" t="str" cm="1">
        <f t="array" ref="AY215">IF(OR(AY51="",AY51="NO Q",AY51="-"),"-",INDEX(Shipping!$U$3:$V$88,_xlfn.XMATCH(AY$2,IF(Shipping!$D$3:$D$88="GC",Shipping!$A$3:$A$88),0),_xlfn.XMATCH($V$167,Shipping!$U$2:$V$2))/_xlfn.IFS($U$167=Shipping!$R137,Shipping!$R$95,$U$167=Shipping!$S$92,Shipping!$S140,$U$167=Shipping!$T$92,Shipping!$T140)+IF(AY51&lt;DATE(2020,1,1),AY51,-AY51))</f>
        <v>-</v>
      </c>
      <c r="AZ215" s="52" t="str" cm="1">
        <f t="array" ref="AZ215">IF(OR(AZ51="",AZ51="NO Q",AZ51="-"),"-",INDEX(Shipping!$U$3:$V$88,_xlfn.XMATCH(AZ$2,IF(Shipping!$D$3:$D$88="GC",Shipping!$A$3:$A$88),0),_xlfn.XMATCH($V$167,Shipping!$U$2:$V$2))/_xlfn.IFS($U$167=Shipping!$R137,Shipping!$R$95,$U$167=Shipping!$S$92,Shipping!$S140,$U$167=Shipping!$T$92,Shipping!$T140)+IF(AZ51&lt;DATE(2020,1,1),AZ51,-AZ51))</f>
        <v>-</v>
      </c>
      <c r="BA215" s="52" t="str" cm="1">
        <f t="array" ref="BA215">IF(OR(BA51="",BA51="NO Q",BA51="-"),"-",INDEX(Shipping!$U$3:$V$88,_xlfn.XMATCH(BA$2,IF(Shipping!$D$3:$D$88="GC",Shipping!$A$3:$A$88),0),_xlfn.XMATCH($V$167,Shipping!$U$2:$V$2))/_xlfn.IFS($U$167=Shipping!$R137,Shipping!$R$95,$U$167=Shipping!$S$92,Shipping!$S140,$U$167=Shipping!$T$92,Shipping!$T140)+IF(BA51&lt;DATE(2020,1,1),BA51,-BA51))</f>
        <v>-</v>
      </c>
      <c r="BB215" s="52" t="str" cm="1">
        <f t="array" ref="BB215">IF(OR(BB51="",BB51="NO Q",BB51="-"),"-",INDEX(Shipping!$U$3:$V$88,_xlfn.XMATCH(BB$2,IF(Shipping!$D$3:$D$88="GC",Shipping!$A$3:$A$88),0),_xlfn.XMATCH($V$167,Shipping!$U$2:$V$2))/_xlfn.IFS($U$167=Shipping!$R137,Shipping!$R$95,$U$167=Shipping!$S$92,Shipping!$S140,$U$167=Shipping!$T$92,Shipping!$T140)+IF(BB51&lt;DATE(2020,1,1),BB51,-BB51))</f>
        <v>-</v>
      </c>
      <c r="BC215" s="52" t="str" cm="1">
        <f t="array" ref="BC215">IF(OR(BC51="",BC51="NO Q",BC51="-"),"-",INDEX(Shipping!$U$3:$V$88,_xlfn.XMATCH(BC$2,IF(Shipping!$D$3:$D$88="GC",Shipping!$A$3:$A$88),0),_xlfn.XMATCH($V$167,Shipping!$U$2:$V$2))/_xlfn.IFS($U$167=Shipping!$R137,Shipping!$R$95,$U$167=Shipping!$S$92,Shipping!$S140,$U$167=Shipping!$T$92,Shipping!$T140)+IF(BC51&lt;DATE(2020,1,1),BC51,-BC51))</f>
        <v>-</v>
      </c>
      <c r="BD215" s="52" t="str" cm="1">
        <f t="array" ref="BD215">IF(OR(BD51="",BD51="NO Q",BD51="-"),"-",INDEX(Shipping!$U$3:$V$88,_xlfn.XMATCH(BD$2,IF(Shipping!$D$3:$D$88="GC",Shipping!$A$3:$A$88),0),_xlfn.XMATCH($V$167,Shipping!$U$2:$V$2))/_xlfn.IFS($U$167=Shipping!$R137,Shipping!$R$95,$U$167=Shipping!$S$92,Shipping!$S140,$U$167=Shipping!$T$92,Shipping!$T140)+IF(BD51&lt;DATE(2020,1,1),BD51,-BD51))</f>
        <v>-</v>
      </c>
      <c r="BE215" s="52" t="str" cm="1">
        <f t="array" ref="BE215">IF(OR(BE51="",BE51="NO Q",BE51="-"),"-",INDEX(Shipping!$U$3:$V$88,_xlfn.XMATCH(BE$2,IF(Shipping!$D$3:$D$88="GC",Shipping!$A$3:$A$88),0),_xlfn.XMATCH($V$167,Shipping!$U$2:$V$2))/_xlfn.IFS($U$167=Shipping!$R137,Shipping!$R$95,$U$167=Shipping!$S$92,Shipping!$S140,$U$167=Shipping!$T$92,Shipping!$T140)+IF(BE51&lt;DATE(2020,1,1),BE51,-BE51))</f>
        <v>-</v>
      </c>
      <c r="BF215" s="52" t="str" cm="1">
        <f t="array" ref="BF215">IF(OR(BF51="",BF51="NO Q",BF51="-"),"-",INDEX(Shipping!$U$3:$V$88,_xlfn.XMATCH(BF$2,IF(Shipping!$D$3:$D$88="GC",Shipping!$A$3:$A$88),0),_xlfn.XMATCH($V$167,Shipping!$U$2:$V$2))/_xlfn.IFS($U$167=Shipping!$R137,Shipping!$R$95,$U$167=Shipping!$S$92,Shipping!$S140,$U$167=Shipping!$T$92,Shipping!$T140)+IF(BF51&lt;DATE(2020,1,1),BF51,-BF51))</f>
        <v>-</v>
      </c>
      <c r="BG215" s="52" t="str" cm="1">
        <f t="array" ref="BG215">IF(OR(BG51="",BG51="NO Q",BG51="-"),"-",INDEX(Shipping!$U$3:$V$88,_xlfn.XMATCH(BG$2,IF(Shipping!$D$3:$D$88="GC",Shipping!$A$3:$A$88),0),_xlfn.XMATCH($V$167,Shipping!$U$2:$V$2))/_xlfn.IFS($U$167=Shipping!$R137,Shipping!$R$95,$U$167=Shipping!$S$92,Shipping!$S140,$U$167=Shipping!$T$92,Shipping!$T140)+IF(BG51&lt;DATE(2020,1,1),BG51,-BG51))</f>
        <v>-</v>
      </c>
      <c r="BH215" s="52" t="str" cm="1">
        <f t="array" ref="BH215">IF(OR(BH51="",BH51="NO Q",BH51="-"),"-",INDEX(Shipping!$U$3:$V$88,_xlfn.XMATCH(BH$2,IF(Shipping!$D$3:$D$88="GC",Shipping!$A$3:$A$88),0),_xlfn.XMATCH($V$167,Shipping!$U$2:$V$2))/_xlfn.IFS($U$167=Shipping!$R137,Shipping!$R$95,$U$167=Shipping!$S$92,Shipping!$S140,$U$167=Shipping!$T$92,Shipping!$T140)+IF(BH51&lt;DATE(2020,1,1),BH51,-BH51))</f>
        <v>-</v>
      </c>
      <c r="BI215" s="52" t="str" cm="1">
        <f t="array" ref="BI215">IF(OR(BI51="",BI51="NO Q",BI51="-"),"-",INDEX(Shipping!$U$3:$V$88,_xlfn.XMATCH(BI$2,IF(Shipping!$D$3:$D$88="GC",Shipping!$A$3:$A$88),0),_xlfn.XMATCH($V$167,Shipping!$U$2:$V$2))/_xlfn.IFS($U$167=Shipping!$R137,Shipping!$R$95,$U$167=Shipping!$S$92,Shipping!$S140,$U$167=Shipping!$T$92,Shipping!$T140)+IF(BI51&lt;DATE(2020,1,1),BI51,-BI51))</f>
        <v>-</v>
      </c>
      <c r="BJ215" s="52" t="str" cm="1">
        <f t="array" ref="BJ215">IF(OR(BJ51="",BJ51="NO Q",BJ51="-"),"-",INDEX(Shipping!$U$3:$V$88,_xlfn.XMATCH(BJ$2,IF(Shipping!$D$3:$D$88="GC",Shipping!$A$3:$A$88),0),_xlfn.XMATCH($V$167,Shipping!$U$2:$V$2))/_xlfn.IFS($U$167=Shipping!$R137,Shipping!$R$95,$U$167=Shipping!$S$92,Shipping!$S140,$U$167=Shipping!$T$92,Shipping!$T140)+IF(BJ51&lt;DATE(2020,1,1),BJ51,-BJ51))</f>
        <v>-</v>
      </c>
      <c r="BK215" s="52" cm="1">
        <f t="array" ref="BK215">IF(OR(BK51="",BK51="NO Q",BK51="-"),"-",INDEX(Shipping!$U$3:$V$88,_xlfn.XMATCH(BK$2,IF(Shipping!$D$3:$D$88="GC",Shipping!$A$3:$A$88),0),_xlfn.XMATCH($V$167,Shipping!$U$2:$V$2))/_xlfn.IFS($U$167=Shipping!$R137,Shipping!$R$95,$U$167=Shipping!$S$92,Shipping!$S140,$U$167=Shipping!$T$92,Shipping!$T140)+IF(BK51&lt;DATE(2020,1,1),BK51,-BK51))</f>
        <v>0.84714201776912257</v>
      </c>
      <c r="BL215" s="52" t="str" cm="1">
        <f t="array" ref="BL215">IF(OR(BL51="",BL51="NO Q",BL51="-"),"-",INDEX(Shipping!$U$3:$V$88,_xlfn.XMATCH(BL$2,IF(Shipping!$D$3:$D$88="GC",Shipping!$A$3:$A$88),0),_xlfn.XMATCH($V$167,Shipping!$U$2:$V$2))/_xlfn.IFS($U$167=Shipping!$R137,Shipping!$R$95,$U$167=Shipping!$S$92,Shipping!$S140,$U$167=Shipping!$T$92,Shipping!$T140)+IF(BL51&lt;DATE(2020,1,1),BL51,-BL51))</f>
        <v>-</v>
      </c>
      <c r="BM215" s="52" t="str" cm="1">
        <f t="array" ref="BM215">IF(OR(BM51="",BM51="NO Q",BM51="-"),"-",INDEX(Shipping!$U$3:$V$88,_xlfn.XMATCH(BM$2,IF(Shipping!$D$3:$D$88="GC",Shipping!$A$3:$A$88),0),_xlfn.XMATCH($V$167,Shipping!$U$2:$V$2))/_xlfn.IFS($U$167=Shipping!$R137,Shipping!$R$95,$U$167=Shipping!$S$92,Shipping!$S140,$U$167=Shipping!$T$92,Shipping!$T140)+IF(BM51&lt;DATE(2020,1,1),BM51,-BM51))</f>
        <v>-</v>
      </c>
      <c r="BN215" s="52" t="str" cm="1">
        <f t="array" ref="BN215">IF(OR(BN51="",BN51="NO Q",BN51="-"),"-",INDEX(Shipping!$U$3:$V$88,_xlfn.XMATCH(BN$2,IF(Shipping!$D$3:$D$88="GC",Shipping!$A$3:$A$88),0),_xlfn.XMATCH($V$167,Shipping!$U$2:$V$2))/_xlfn.IFS($U$167=Shipping!$R137,Shipping!$R$95,$U$167=Shipping!$S$92,Shipping!$S140,$U$167=Shipping!$T$92,Shipping!$T140)+IF(BN51&lt;DATE(2020,1,1),BN51,-BN51))</f>
        <v>-</v>
      </c>
      <c r="BO215" s="52" cm="1">
        <f t="array" ref="BO215">IF(OR(BO51="",BO51="NO Q",BO51="-"),"-",INDEX(Shipping!$U$3:$V$88,_xlfn.XMATCH(BO$2,IF(Shipping!$D$3:$D$88="GC",Shipping!$A$3:$A$88),0),_xlfn.XMATCH($V$167,Shipping!$U$2:$V$2))/_xlfn.IFS($U$167=Shipping!$R137,Shipping!$R$95,$U$167=Shipping!$S$92,Shipping!$S140,$U$167=Shipping!$T$92,Shipping!$T140)+IF(BO51&lt;DATE(2020,1,1),BO51,-BO51))</f>
        <v>0.82148147999999999</v>
      </c>
      <c r="BP215" s="52" t="str" cm="1">
        <f t="array" ref="BP215">IF(OR(BP51="",BP51="NO Q",BP51="-"),"-",INDEX(Shipping!$U$3:$V$88,_xlfn.XMATCH(BP$2,IF(Shipping!$D$3:$D$88="GC",Shipping!$A$3:$A$88),0),_xlfn.XMATCH($V$167,Shipping!$U$2:$V$2))/_xlfn.IFS($U$167=Shipping!$R137,Shipping!$R$95,$U$167=Shipping!$S$92,Shipping!$S140,$U$167=Shipping!$T$92,Shipping!$T140)+IF(BP51&lt;DATE(2020,1,1),BP51,-BP51))</f>
        <v>-</v>
      </c>
      <c r="BQ215" s="52" t="str" cm="1">
        <f t="array" ref="BQ215">IF(OR(BQ51="",BQ51="NO Q",BQ51="-"),"-",INDEX(Shipping!$U$3:$V$88,_xlfn.XMATCH(BQ$2,IF(Shipping!$D$3:$D$88="GC",Shipping!$A$3:$A$88),0),_xlfn.XMATCH($V$167,Shipping!$U$2:$V$2))/_xlfn.IFS($U$167=Shipping!$R137,Shipping!$R$95,$U$167=Shipping!$S$92,Shipping!$S140,$U$167=Shipping!$T$92,Shipping!$T140)+IF(BQ51&lt;DATE(2020,1,1),BQ51,-BQ51))</f>
        <v>-</v>
      </c>
      <c r="BR215" s="52" t="str" cm="1">
        <f t="array" ref="BR215">IF(OR(BR51="",BR51="NO Q",BR51="-"),"-",INDEX(Shipping!$U$3:$V$88,_xlfn.XMATCH(BR$2,IF(Shipping!$D$3:$D$88="GC",Shipping!$A$3:$A$88),0),_xlfn.XMATCH($V$167,Shipping!$U$2:$V$2))/_xlfn.IFS($U$167=Shipping!$R137,Shipping!$R$95,$U$167=Shipping!$S$92,Shipping!$S140,$U$167=Shipping!$T$92,Shipping!$T140)+IF(BR51&lt;DATE(2020,1,1),BR51,-BR51))</f>
        <v>-</v>
      </c>
      <c r="BS215" s="52" t="str" cm="1">
        <f t="array" ref="BS215">IF(OR(BS51="",BS51="NO Q",BS51="-"),"-",INDEX(Shipping!$U$3:$V$88,_xlfn.XMATCH(BS$2,IF(Shipping!$D$3:$D$88="GC",Shipping!$A$3:$A$88),0),_xlfn.XMATCH($V$167,Shipping!$U$2:$V$2))/_xlfn.IFS($U$167=Shipping!$R137,Shipping!$R$95,$U$167=Shipping!$S$92,Shipping!$S140,$U$167=Shipping!$T$92,Shipping!$T140)+IF(BS51&lt;DATE(2020,1,1),BS51,-BS51))</f>
        <v>-</v>
      </c>
      <c r="BT215" s="52" t="str" cm="1">
        <f t="array" ref="BT215">IF(OR(BT51="",BT51="NO Q",BT51="-"),"-",INDEX(Shipping!$U$3:$V$88,_xlfn.XMATCH(BT$2,IF(Shipping!$D$3:$D$88="GC",Shipping!$A$3:$A$88),0),_xlfn.XMATCH($V$167,Shipping!$U$2:$V$2))/_xlfn.IFS($U$167=Shipping!$R137,Shipping!$R$95,$U$167=Shipping!$S$92,Shipping!$S140,$U$167=Shipping!$T$92,Shipping!$T140)+IF(BT51&lt;DATE(2020,1,1),BT51,-BT51))</f>
        <v>-</v>
      </c>
      <c r="BU215" s="52" t="str" cm="1">
        <f t="array" ref="BU215">IF(OR(BU51="",BU51="NO Q",BU51="-"),"-",INDEX(Shipping!$U$3:$V$88,_xlfn.XMATCH(BU$2,IF(Shipping!$D$3:$D$88="GC",Shipping!$A$3:$A$88),0),_xlfn.XMATCH($V$167,Shipping!$U$2:$V$2))/_xlfn.IFS($U$167=Shipping!$R137,Shipping!$R$95,$U$167=Shipping!$S$92,Shipping!$S140,$U$167=Shipping!$T$92,Shipping!$T140)+IF(BU51&lt;DATE(2020,1,1),BU51,-BU51))</f>
        <v>-</v>
      </c>
      <c r="BV215" s="52" t="str" cm="1">
        <f t="array" ref="BV215">IF(OR(BV51="",BV51="NO Q",BV51="-"),"-",INDEX(Shipping!$U$3:$V$88,_xlfn.XMATCH(BV$2,IF(Shipping!$D$3:$D$88="GC",Shipping!$A$3:$A$88),0),_xlfn.XMATCH($V$167,Shipping!$U$2:$V$2))/_xlfn.IFS($U$167=Shipping!$R137,Shipping!$R$95,$U$167=Shipping!$S$92,Shipping!$S140,$U$167=Shipping!$T$92,Shipping!$T140)+IF(BV51&lt;DATE(2020,1,1),BV51,-BV51))</f>
        <v>-</v>
      </c>
      <c r="BW215" s="52" t="str" cm="1">
        <f t="array" ref="BW215">IF(OR(BW51="",BW51="NO Q",BW51="-"),"-",INDEX(Shipping!$U$3:$V$88,_xlfn.XMATCH(BW$2,IF(Shipping!$D$3:$D$88="GC",Shipping!$A$3:$A$88),0),_xlfn.XMATCH($V$167,Shipping!$U$2:$V$2))/_xlfn.IFS($U$167=Shipping!$R137,Shipping!$R$95,$U$167=Shipping!$S$92,Shipping!$S140,$U$167=Shipping!$T$92,Shipping!$T140)+IF(BW51&lt;DATE(2020,1,1),BW51,-BW51))</f>
        <v>-</v>
      </c>
      <c r="BX215" s="52" t="str" cm="1">
        <f t="array" ref="BX215">IF(OR(BX51="",BX51="NO Q",BX51="-"),"-",INDEX(Shipping!$U$3:$V$88,_xlfn.XMATCH(BX$2,IF(Shipping!$D$3:$D$88="GC",Shipping!$A$3:$A$88),0),_xlfn.XMATCH($V$167,Shipping!$U$2:$V$2))/_xlfn.IFS($U$167=Shipping!$R137,Shipping!$R$95,$U$167=Shipping!$S$92,Shipping!$S140,$U$167=Shipping!$T$92,Shipping!$T140)+IF(BX51&lt;DATE(2020,1,1),BX51,-BX51))</f>
        <v>-</v>
      </c>
      <c r="BY215" s="52" t="str" cm="1">
        <f t="array" ref="BY215">IF(OR(BY51="",BY51="NO Q",BY51="-"),"-",INDEX(Shipping!$U$3:$V$88,_xlfn.XMATCH(BY$2,IF(Shipping!$D$3:$D$88="GC",Shipping!$A$3:$A$88),0),_xlfn.XMATCH($V$167,Shipping!$U$2:$V$2))/_xlfn.IFS($U$167=Shipping!$R137,Shipping!$R$95,$U$167=Shipping!$S$92,Shipping!$S140,$U$167=Shipping!$T$92,Shipping!$T140)+IF(BY51&lt;DATE(2020,1,1),BY51,-BY51))</f>
        <v>-</v>
      </c>
      <c r="BZ215" s="52" t="str" cm="1">
        <f t="array" ref="BZ215">IF(OR(BZ51="",BZ51="NO Q",BZ51="-"),"-",INDEX(Shipping!$U$3:$V$88,_xlfn.XMATCH(BZ$2,IF(Shipping!$D$3:$D$88="GC",Shipping!$A$3:$A$88),0),_xlfn.XMATCH($V$167,Shipping!$U$2:$V$2))/_xlfn.IFS($U$167=Shipping!$R137,Shipping!$R$95,$U$167=Shipping!$S$92,Shipping!$S140,$U$167=Shipping!$T$92,Shipping!$T140)+IF(BZ51&lt;DATE(2020,1,1),BZ51,-BZ51))</f>
        <v>-</v>
      </c>
      <c r="CA215" s="52" t="str" cm="1">
        <f t="array" ref="CA215">IF(OR(CA51="",CA51="NO Q",CA51="-"),"-",INDEX(Shipping!$U$3:$V$88,_xlfn.XMATCH(CA$2,IF(Shipping!$D$3:$D$88="GC",Shipping!$A$3:$A$88),0),_xlfn.XMATCH($V$167,Shipping!$U$2:$V$2))/_xlfn.IFS($U$167=Shipping!$R137,Shipping!$R$95,$U$167=Shipping!$S$92,Shipping!$S140,$U$167=Shipping!$T$92,Shipping!$T140)+IF(CA51&lt;DATE(2020,1,1),CA51,-CA51))</f>
        <v>-</v>
      </c>
      <c r="CB215" s="52" t="str" cm="1">
        <f t="array" ref="CB215">IF(OR(CB51="",CB51="NO Q",CB51="-"),"-",INDEX(Shipping!$U$3:$V$88,_xlfn.XMATCH(CB$2,IF(Shipping!$D$3:$D$88="GC",Shipping!$A$3:$A$88),0),_xlfn.XMATCH($V$167,Shipping!$U$2:$V$2))/_xlfn.IFS($U$167=Shipping!$R137,Shipping!$R$95,$U$167=Shipping!$S$92,Shipping!$S140,$U$167=Shipping!$T$92,Shipping!$T140)+IF(CB51&lt;DATE(2020,1,1),CB51,-CB51))</f>
        <v>-</v>
      </c>
      <c r="CC215" s="52" t="str" cm="1">
        <f t="array" ref="CC215">IF(OR(CC51="",CC51="NO Q",CC51="-"),"-",INDEX(Shipping!$U$3:$V$88,_xlfn.XMATCH(CC$2,IF(Shipping!$D$3:$D$88="GC",Shipping!$A$3:$A$88),0),_xlfn.XMATCH($V$167,Shipping!$U$2:$V$2))/_xlfn.IFS($U$167=Shipping!$R137,Shipping!$R$95,$U$167=Shipping!$S$92,Shipping!$S140,$U$167=Shipping!$T$92,Shipping!$T140)+IF(CC51&lt;DATE(2020,1,1),CC51,-CC51))</f>
        <v>-</v>
      </c>
      <c r="CD215" s="52" t="str" cm="1">
        <f t="array" ref="CD215">IF(OR(CD51="",CD51="NO Q",CD51="-"),"-",INDEX(Shipping!$U$3:$V$88,_xlfn.XMATCH(CD$2,IF(Shipping!$D$3:$D$88="GC",Shipping!$A$3:$A$88),0),_xlfn.XMATCH($V$167,Shipping!$U$2:$V$2))/_xlfn.IFS($U$167=Shipping!$R137,Shipping!$R$95,$U$167=Shipping!$S$92,Shipping!$S140,$U$167=Shipping!$T$92,Shipping!$T140)+IF(CD51&lt;DATE(2020,1,1),CD51,-CD51))</f>
        <v>-</v>
      </c>
      <c r="CE215" s="52" t="str" cm="1">
        <f t="array" ref="CE215">IF(OR(CE51="",CE51="NO Q",CE51="-"),"-",INDEX(Shipping!$U$3:$V$88,_xlfn.XMATCH(CE$2,IF(Shipping!$D$3:$D$88="GC",Shipping!$A$3:$A$88),0),_xlfn.XMATCH($V$167,Shipping!$U$2:$V$2))/_xlfn.IFS($U$167=Shipping!$R137,Shipping!$R$95,$U$167=Shipping!$S$92,Shipping!$S140,$U$167=Shipping!$T$92,Shipping!$T140)+IF(CE51&lt;DATE(2020,1,1),CE51,-CE51))</f>
        <v>-</v>
      </c>
      <c r="CF215" s="52" t="str" cm="1">
        <f t="array" ref="CF215">IF(OR(CF51="",CF51="NO Q",CF51="-"),"-",INDEX(Shipping!$U$3:$V$88,_xlfn.XMATCH(CF$2,IF(Shipping!$D$3:$D$88="GC",Shipping!$A$3:$A$88),0),_xlfn.XMATCH($V$167,Shipping!$U$2:$V$2))/_xlfn.IFS($U$167=Shipping!$R137,Shipping!$R$95,$U$167=Shipping!$S$92,Shipping!$S140,$U$167=Shipping!$T$92,Shipping!$T140)+IF(CF51&lt;DATE(2020,1,1),CF51,-CF51))</f>
        <v>-</v>
      </c>
      <c r="CG215" s="52" t="str" cm="1">
        <f t="array" ref="CG215">IF(OR(CG51="",CG51="NO Q",CG51="-"),"-",INDEX(Shipping!$U$3:$V$88,_xlfn.XMATCH(CG$2,IF(Shipping!$D$3:$D$88="GC",Shipping!$A$3:$A$88),0),_xlfn.XMATCH($V$167,Shipping!$U$2:$V$2))/_xlfn.IFS($U$167=Shipping!$R137,Shipping!$R$95,$U$167=Shipping!$S$92,Shipping!$S140,$U$167=Shipping!$T$92,Shipping!$T140)+IF(CG51&lt;DATE(2020,1,1),CG51,-CG51))</f>
        <v>-</v>
      </c>
      <c r="CH215" s="52" t="str" cm="1">
        <f t="array" ref="CH215">IF(OR(CH51="",CH51="NO Q",CH51="-"),"-",INDEX(Shipping!$U$3:$V$88,_xlfn.XMATCH(CH$2,IF(Shipping!$D$3:$D$88="GC",Shipping!$A$3:$A$88),0),_xlfn.XMATCH($V$167,Shipping!$U$2:$V$2))/_xlfn.IFS($U$167=Shipping!$R137,Shipping!$R$95,$U$167=Shipping!$S$92,Shipping!$S140,$U$167=Shipping!$T$92,Shipping!$T140)+IF(CH51&lt;DATE(2020,1,1),CH51,-CH51))</f>
        <v>-</v>
      </c>
      <c r="CI215" s="52" t="str" cm="1">
        <f t="array" ref="CI215">IF(OR(CI51="",CI51="NO Q",CI51="-"),"-",INDEX(Shipping!$U$3:$V$88,_xlfn.XMATCH(CI$2,IF(Shipping!$D$3:$D$88="GC",Shipping!$A$3:$A$88),0),_xlfn.XMATCH($V$167,Shipping!$U$2:$V$2))/_xlfn.IFS($U$167=Shipping!$R137,Shipping!$R$95,$U$167=Shipping!$S$92,Shipping!$S140,$U$167=Shipping!$T$92,Shipping!$T140)+IF(CI51&lt;DATE(2020,1,1),CI51,-CI51))</f>
        <v>-</v>
      </c>
      <c r="CJ215" s="52" t="str" cm="1">
        <f t="array" ref="CJ215">IF(OR(CJ51="",CJ51="NO Q",CJ51="-"),"-",INDEX(Shipping!$U$3:$V$88,_xlfn.XMATCH(CJ$2,IF(Shipping!$D$3:$D$88="GC",Shipping!$A$3:$A$88),0),_xlfn.XMATCH($V$167,Shipping!$U$2:$V$2))/_xlfn.IFS($U$167=Shipping!$R137,Shipping!$R$95,$U$167=Shipping!$S$92,Shipping!$S140,$U$167=Shipping!$T$92,Shipping!$T140)+IF(CJ51&lt;DATE(2020,1,1),CJ51,-CJ51))</f>
        <v>-</v>
      </c>
      <c r="CK215" s="52" t="str" cm="1">
        <f t="array" ref="CK215">IF(OR(CK51="",CK51="NO Q",CK51="-"),"-",INDEX(Shipping!$U$3:$V$88,_xlfn.XMATCH(CK$2,IF(Shipping!$D$3:$D$88="GC",Shipping!$A$3:$A$88),0),_xlfn.XMATCH($V$167,Shipping!$U$2:$V$2))/_xlfn.IFS($U$167=Shipping!$R137,Shipping!$R$95,$U$167=Shipping!$S$92,Shipping!$S140,$U$167=Shipping!$T$92,Shipping!$T140)+IF(CK51&lt;DATE(2020,1,1),CK51,-CK51))</f>
        <v>-</v>
      </c>
      <c r="CL215" s="52" t="str" cm="1">
        <f t="array" ref="CL215">IF(OR(CL51="",CL51="NO Q",CL51="-"),"-",INDEX(Shipping!$U$3:$V$88,_xlfn.XMATCH(CL$2,IF(Shipping!$D$3:$D$88="GC",Shipping!$A$3:$A$88),0),_xlfn.XMATCH($V$167,Shipping!$U$2:$V$2))/_xlfn.IFS($U$167=Shipping!$R137,Shipping!$R$95,$U$167=Shipping!$S$92,Shipping!$S140,$U$167=Shipping!$T$92,Shipping!$T140)+IF(CL51&lt;DATE(2020,1,1),CL51,-CL51))</f>
        <v>-</v>
      </c>
      <c r="CM215" s="52" t="str" cm="1">
        <f t="array" ref="CM215">IF(OR(CM51="",CM51="NO Q",CM51="-"),"-",INDEX(Shipping!$U$3:$V$88,_xlfn.XMATCH(CM$2,IF(Shipping!$D$3:$D$88="GC",Shipping!$A$3:$A$88),0),_xlfn.XMATCH($V$167,Shipping!$U$2:$V$2))/_xlfn.IFS($U$167=Shipping!$R137,Shipping!$R$95,$U$167=Shipping!$S$92,Shipping!$S140,$U$167=Shipping!$T$92,Shipping!$T140)+IF(CM51&lt;DATE(2020,1,1),CM51,-CM51))</f>
        <v>-</v>
      </c>
    </row>
    <row r="216" spans="2:91">
      <c r="B216" s="47" t="s">
        <v>322</v>
      </c>
      <c r="C216" s="1" t="str" cm="1">
        <f t="array" ref="C216">INDEX(W$2:CM$2,1,_xlfn.XMATCH(D216,$W216:$CM216))</f>
        <v>PSI MOLDED PLASTICS</v>
      </c>
      <c r="D216" s="81">
        <f t="shared" si="139"/>
        <v>0.53707282800000011</v>
      </c>
      <c r="W216" s="52" t="str" cm="1">
        <f t="array" ref="W216">IF(OR(W52="",W52="NO Q",W52="-"),"-",INDEX(Shipping!$U$3:$V$88,_xlfn.XMATCH(W$2,IF(Shipping!$D$3:$D$88="GC",Shipping!$A$3:$A$88),0),_xlfn.XMATCH($V$167,Shipping!$U$2:$V$2))/_xlfn.IFS($U$167=Shipping!$R138,Shipping!$R$95,$U$167=Shipping!$S$92,Shipping!$S141,$U$167=Shipping!$T$92,Shipping!$T141)+IF(W52&lt;DATE(2020,1,1),W52,-W52))</f>
        <v>-</v>
      </c>
      <c r="X216" s="52" t="str" cm="1">
        <f t="array" ref="X216">IF(OR(X52="",X52="NO Q",X52="-"),"-",INDEX(Shipping!$U$3:$V$88,_xlfn.XMATCH(X$2,IF(Shipping!$D$3:$D$88="GC",Shipping!$A$3:$A$88),0),_xlfn.XMATCH($V$167,Shipping!$U$2:$V$2))/_xlfn.IFS($U$167=Shipping!$R138,Shipping!$R$95,$U$167=Shipping!$S$92,Shipping!$S141,$U$167=Shipping!$T$92,Shipping!$T141)+IF(X52&lt;DATE(2020,1,1),X52,-X52))</f>
        <v>-</v>
      </c>
      <c r="Y216" s="52" t="str" cm="1">
        <f t="array" ref="Y216">IF(OR(Y52="",Y52="NO Q",Y52="-"),"-",INDEX(Shipping!$U$3:$V$88,_xlfn.XMATCH(Y$2,IF(Shipping!$D$3:$D$88="GC",Shipping!$A$3:$A$88),0),_xlfn.XMATCH($V$167,Shipping!$U$2:$V$2))/_xlfn.IFS($U$167=Shipping!$R138,Shipping!$R$95,$U$167=Shipping!$S$92,Shipping!$S141,$U$167=Shipping!$T$92,Shipping!$T141)+IF(Y52&lt;DATE(2020,1,1),Y52,-Y52))</f>
        <v>-</v>
      </c>
      <c r="Z216" s="52" t="str" cm="1">
        <f t="array" ref="Z216">IF(OR(Z52="",Z52="NO Q",Z52="-"),"-",INDEX(Shipping!$U$3:$V$88,_xlfn.XMATCH(Z$2,IF(Shipping!$D$3:$D$88="GC",Shipping!$A$3:$A$88),0),_xlfn.XMATCH($V$167,Shipping!$U$2:$V$2))/_xlfn.IFS($U$167=Shipping!$R138,Shipping!$R$95,$U$167=Shipping!$S$92,Shipping!$S141,$U$167=Shipping!$T$92,Shipping!$T141)+IF(Z52&lt;DATE(2020,1,1),Z52,-Z52))</f>
        <v>-</v>
      </c>
      <c r="AA216" s="52" t="str" cm="1">
        <f t="array" ref="AA216">IF(OR(AA52="",AA52="NO Q",AA52="-"),"-",INDEX(Shipping!$U$3:$V$88,_xlfn.XMATCH(AA$2,IF(Shipping!$D$3:$D$88="GC",Shipping!$A$3:$A$88),0),_xlfn.XMATCH($V$167,Shipping!$U$2:$V$2))/_xlfn.IFS($U$167=Shipping!$R138,Shipping!$R$95,$U$167=Shipping!$S$92,Shipping!$S141,$U$167=Shipping!$T$92,Shipping!$T141)+IF(AA52&lt;DATE(2020,1,1),AA52,-AA52))</f>
        <v>-</v>
      </c>
      <c r="AB216" s="52" t="str" cm="1">
        <f t="array" ref="AB216">IF(OR(AB52="",AB52="NO Q",AB52="-"),"-",INDEX(Shipping!$U$3:$V$88,_xlfn.XMATCH(AB$2,IF(Shipping!$D$3:$D$88="GC",Shipping!$A$3:$A$88),0),_xlfn.XMATCH($V$167,Shipping!$U$2:$V$2))/_xlfn.IFS($U$167=Shipping!$R138,Shipping!$R$95,$U$167=Shipping!$S$92,Shipping!$S141,$U$167=Shipping!$T$92,Shipping!$T141)+IF(AB52&lt;DATE(2020,1,1),AB52,-AB52))</f>
        <v>-</v>
      </c>
      <c r="AC216" s="52" t="str" cm="1">
        <f t="array" ref="AC216">IF(OR(AC52="",AC52="NO Q",AC52="-"),"-",INDEX(Shipping!$U$3:$V$88,_xlfn.XMATCH(AC$2,IF(Shipping!$D$3:$D$88="GC",Shipping!$A$3:$A$88),0),_xlfn.XMATCH($V$167,Shipping!$U$2:$V$2))/_xlfn.IFS($U$167=Shipping!$R138,Shipping!$R$95,$U$167=Shipping!$S$92,Shipping!$S141,$U$167=Shipping!$T$92,Shipping!$T141)+IF(AC52&lt;DATE(2020,1,1),AC52,-AC52))</f>
        <v>-</v>
      </c>
      <c r="AD216" s="52" t="str" cm="1">
        <f t="array" ref="AD216">IF(OR(AD52="",AD52="NO Q",AD52="-"),"-",INDEX(Shipping!$U$3:$V$88,_xlfn.XMATCH(AD$2,IF(Shipping!$D$3:$D$88="GC",Shipping!$A$3:$A$88),0),_xlfn.XMATCH($V$167,Shipping!$U$2:$V$2))/_xlfn.IFS($U$167=Shipping!$R138,Shipping!$R$95,$U$167=Shipping!$S$92,Shipping!$S141,$U$167=Shipping!$T$92,Shipping!$T141)+IF(AD52&lt;DATE(2020,1,1),AD52,-AD52))</f>
        <v>-</v>
      </c>
      <c r="AE216" s="52" t="str" cm="1">
        <f t="array" ref="AE216">IF(OR(AE52="",AE52="NO Q",AE52="-"),"-",INDEX(Shipping!$U$3:$V$88,_xlfn.XMATCH(AE$2,IF(Shipping!$D$3:$D$88="GC",Shipping!$A$3:$A$88),0),_xlfn.XMATCH($V$167,Shipping!$U$2:$V$2))/_xlfn.IFS($U$167=Shipping!$R138,Shipping!$R$95,$U$167=Shipping!$S$92,Shipping!$S141,$U$167=Shipping!$T$92,Shipping!$T141)+IF(AE52&lt;DATE(2020,1,1),AE52,-AE52))</f>
        <v>-</v>
      </c>
      <c r="AF216" s="52" cm="1">
        <f t="array" ref="AF216">IF(OR(AF52="",AF52="NO Q",AF52="-"),"-",INDEX(Shipping!$U$3:$V$88,_xlfn.XMATCH(AF$2,IF(Shipping!$D$3:$D$88="GC",Shipping!$A$3:$A$88),0),_xlfn.XMATCH($V$167,Shipping!$U$2:$V$2))/_xlfn.IFS($U$167=Shipping!$R138,Shipping!$R$95,$U$167=Shipping!$S$92,Shipping!$S141,$U$167=Shipping!$T$92,Shipping!$T141)+IF(AF52&lt;DATE(2020,1,1),AF52,-AF52))</f>
        <v>-44032.968200523756</v>
      </c>
      <c r="AG216" s="52" cm="1">
        <f t="array" ref="AG216">IF(OR(AG52="",AG52="NO Q",AG52="-"),"-",INDEX(Shipping!$U$3:$V$88,_xlfn.XMATCH(AG$2,IF(Shipping!$D$3:$D$88="GC",Shipping!$A$3:$A$88),0),_xlfn.XMATCH($V$167,Shipping!$U$2:$V$2))/_xlfn.IFS($U$167=Shipping!$R138,Shipping!$R$95,$U$167=Shipping!$S$92,Shipping!$S141,$U$167=Shipping!$T$92,Shipping!$T141)+IF(AG52&lt;DATE(2020,1,1),AG52,-AG52))</f>
        <v>-44032.968200523756</v>
      </c>
      <c r="AH216" s="52" t="str" cm="1">
        <f t="array" ref="AH216">IF(OR(AH52="",AH52="NO Q",AH52="-"),"-",INDEX(Shipping!$U$3:$V$88,_xlfn.XMATCH(AH$2,IF(Shipping!$D$3:$D$88="GC",Shipping!$A$3:$A$88),0),_xlfn.XMATCH($V$167,Shipping!$U$2:$V$2))/_xlfn.IFS($U$167=Shipping!$R138,Shipping!$R$95,$U$167=Shipping!$S$92,Shipping!$S141,$U$167=Shipping!$T$92,Shipping!$T141)+IF(AH52&lt;DATE(2020,1,1),AH52,-AH52))</f>
        <v>-</v>
      </c>
      <c r="AI216" s="52" t="str" cm="1">
        <f t="array" ref="AI216">IF(OR(AI52="",AI52="NO Q",AI52="-"),"-",INDEX(Shipping!$U$3:$V$88,_xlfn.XMATCH(AI$2,IF(Shipping!$D$3:$D$88="GC",Shipping!$A$3:$A$88),0),_xlfn.XMATCH($V$167,Shipping!$U$2:$V$2))/_xlfn.IFS($U$167=Shipping!$R138,Shipping!$R$95,$U$167=Shipping!$S$92,Shipping!$S141,$U$167=Shipping!$T$92,Shipping!$T141)+IF(AI52&lt;DATE(2020,1,1),AI52,-AI52))</f>
        <v>-</v>
      </c>
      <c r="AJ216" s="52" t="str" cm="1">
        <f t="array" ref="AJ216">IF(OR(AJ52="",AJ52="NO Q",AJ52="-"),"-",INDEX(Shipping!$U$3:$V$88,_xlfn.XMATCH(AJ$2,IF(Shipping!$D$3:$D$88="GC",Shipping!$A$3:$A$88),0),_xlfn.XMATCH($V$167,Shipping!$U$2:$V$2))/_xlfn.IFS($U$167=Shipping!$R138,Shipping!$R$95,$U$167=Shipping!$S$92,Shipping!$S141,$U$167=Shipping!$T$92,Shipping!$T141)+IF(AJ52&lt;DATE(2020,1,1),AJ52,-AJ52))</f>
        <v>-</v>
      </c>
      <c r="AK216" s="52" t="str" cm="1">
        <f t="array" ref="AK216">IF(OR(AK52="",AK52="NO Q",AK52="-"),"-",INDEX(Shipping!$U$3:$V$88,_xlfn.XMATCH(AK$2,IF(Shipping!$D$3:$D$88="GC",Shipping!$A$3:$A$88),0),_xlfn.XMATCH($V$167,Shipping!$U$2:$V$2))/_xlfn.IFS($U$167=Shipping!$R138,Shipping!$R$95,$U$167=Shipping!$S$92,Shipping!$S141,$U$167=Shipping!$T$92,Shipping!$T141)+IF(AK52&lt;DATE(2020,1,1),AK52,-AK52))</f>
        <v>-</v>
      </c>
      <c r="AL216" s="52" t="str" cm="1">
        <f t="array" ref="AL216">IF(OR(AL52="",AL52="NO Q",AL52="-"),"-",INDEX(Shipping!$U$3:$V$88,_xlfn.XMATCH(AL$2,IF(Shipping!$D$3:$D$88="GC",Shipping!$A$3:$A$88),0),_xlfn.XMATCH($V$167,Shipping!$U$2:$V$2))/_xlfn.IFS($U$167=Shipping!$R138,Shipping!$R$95,$U$167=Shipping!$S$92,Shipping!$S141,$U$167=Shipping!$T$92,Shipping!$T141)+IF(AL52&lt;DATE(2020,1,1),AL52,-AL52))</f>
        <v>-</v>
      </c>
      <c r="AM216" s="52" cm="1">
        <f t="array" ref="AM216">IF(OR(AM52="",AM52="NO Q",AM52="-"),"-",INDEX(Shipping!$U$3:$V$88,_xlfn.XMATCH(AM$2,IF(Shipping!$D$3:$D$88="GC",Shipping!$A$3:$A$88),0),_xlfn.XMATCH($V$167,Shipping!$U$2:$V$2))/_xlfn.IFS($U$167=Shipping!$R138,Shipping!$R$95,$U$167=Shipping!$S$92,Shipping!$S141,$U$167=Shipping!$T$92,Shipping!$T141)+IF(AM52&lt;DATE(2020,1,1),AM52,-AM52))</f>
        <v>-44032.956977179201</v>
      </c>
      <c r="AN216" s="52" t="str" cm="1">
        <f t="array" ref="AN216">IF(OR(AN52="",AN52="NO Q",AN52="-"),"-",INDEX(Shipping!$U$3:$V$88,_xlfn.XMATCH(AN$2,IF(Shipping!$D$3:$D$88="GC",Shipping!$A$3:$A$88),0),_xlfn.XMATCH($V$167,Shipping!$U$2:$V$2))/_xlfn.IFS($U$167=Shipping!$R138,Shipping!$R$95,$U$167=Shipping!$S$92,Shipping!$S141,$U$167=Shipping!$T$92,Shipping!$T141)+IF(AN52&lt;DATE(2020,1,1),AN52,-AN52))</f>
        <v>-</v>
      </c>
      <c r="AO216" s="52" t="str" cm="1">
        <f t="array" ref="AO216">IF(OR(AO52="",AO52="NO Q",AO52="-"),"-",INDEX(Shipping!$U$3:$V$88,_xlfn.XMATCH(AO$2,IF(Shipping!$D$3:$D$88="GC",Shipping!$A$3:$A$88),0),_xlfn.XMATCH($V$167,Shipping!$U$2:$V$2))/_xlfn.IFS($U$167=Shipping!$R138,Shipping!$R$95,$U$167=Shipping!$S$92,Shipping!$S141,$U$167=Shipping!$T$92,Shipping!$T141)+IF(AO52&lt;DATE(2020,1,1),AO52,-AO52))</f>
        <v>-</v>
      </c>
      <c r="AP216" s="52" cm="1">
        <f t="array" ref="AP216">IF(OR(AP52="",AP52="NO Q",AP52="-"),"-",INDEX(Shipping!$U$3:$V$88,_xlfn.XMATCH(AP$2,IF(Shipping!$D$3:$D$88="GC",Shipping!$A$3:$A$88),0),_xlfn.XMATCH($V$167,Shipping!$U$2:$V$2))/_xlfn.IFS($U$167=Shipping!$R138,Shipping!$R$95,$U$167=Shipping!$S$92,Shipping!$S141,$U$167=Shipping!$T$92,Shipping!$T141)+IF(AP52&lt;DATE(2020,1,1),AP52,-AP52))</f>
        <v>-44032.968200523756</v>
      </c>
      <c r="AQ216" s="52" t="str" cm="1">
        <f t="array" ref="AQ216">IF(OR(AQ52="",AQ52="NO Q",AQ52="-"),"-",INDEX(Shipping!$U$3:$V$88,_xlfn.XMATCH(AQ$2,IF(Shipping!$D$3:$D$88="GC",Shipping!$A$3:$A$88),0),_xlfn.XMATCH($V$167,Shipping!$U$2:$V$2))/_xlfn.IFS($U$167=Shipping!$R138,Shipping!$R$95,$U$167=Shipping!$S$92,Shipping!$S141,$U$167=Shipping!$T$92,Shipping!$T141)+IF(AQ52&lt;DATE(2020,1,1),AQ52,-AQ52))</f>
        <v>-</v>
      </c>
      <c r="AR216" s="52" t="str" cm="1">
        <f t="array" ref="AR216">IF(OR(AR52="",AR52="NO Q",AR52="-"),"-",INDEX(Shipping!$U$3:$V$88,_xlfn.XMATCH(AR$2,IF(Shipping!$D$3:$D$88="GC",Shipping!$A$3:$A$88),0),_xlfn.XMATCH($V$167,Shipping!$U$2:$V$2))/_xlfn.IFS($U$167=Shipping!$R138,Shipping!$R$95,$U$167=Shipping!$S$92,Shipping!$S141,$U$167=Shipping!$T$92,Shipping!$T141)+IF(AR52&lt;DATE(2020,1,1),AR52,-AR52))</f>
        <v>-</v>
      </c>
      <c r="AS216" s="52" t="str" cm="1">
        <f t="array" ref="AS216">IF(OR(AS52="",AS52="NO Q",AS52="-"),"-",INDEX(Shipping!$U$3:$V$88,_xlfn.XMATCH(AS$2,IF(Shipping!$D$3:$D$88="GC",Shipping!$A$3:$A$88),0),_xlfn.XMATCH($V$167,Shipping!$U$2:$V$2))/_xlfn.IFS($U$167=Shipping!$R138,Shipping!$R$95,$U$167=Shipping!$S$92,Shipping!$S141,$U$167=Shipping!$T$92,Shipping!$T141)+IF(AS52&lt;DATE(2020,1,1),AS52,-AS52))</f>
        <v>-</v>
      </c>
      <c r="AT216" s="52" t="str" cm="1">
        <f t="array" ref="AT216">IF(OR(AT52="",AT52="NO Q",AT52="-"),"-",INDEX(Shipping!$U$3:$V$88,_xlfn.XMATCH(AT$2,IF(Shipping!$D$3:$D$88="GC",Shipping!$A$3:$A$88),0),_xlfn.XMATCH($V$167,Shipping!$U$2:$V$2))/_xlfn.IFS($U$167=Shipping!$R138,Shipping!$R$95,$U$167=Shipping!$S$92,Shipping!$S141,$U$167=Shipping!$T$92,Shipping!$T141)+IF(AT52&lt;DATE(2020,1,1),AT52,-AT52))</f>
        <v>-</v>
      </c>
      <c r="AU216" s="52" t="str" cm="1">
        <f t="array" ref="AU216">IF(OR(AU52="",AU52="NO Q",AU52="-"),"-",INDEX(Shipping!$U$3:$V$88,_xlfn.XMATCH(AU$2,IF(Shipping!$D$3:$D$88="GC",Shipping!$A$3:$A$88),0),_xlfn.XMATCH($V$167,Shipping!$U$2:$V$2))/_xlfn.IFS($U$167=Shipping!$R138,Shipping!$R$95,$U$167=Shipping!$S$92,Shipping!$S141,$U$167=Shipping!$T$92,Shipping!$T141)+IF(AU52&lt;DATE(2020,1,1),AU52,-AU52))</f>
        <v>-</v>
      </c>
      <c r="AV216" s="52" t="str" cm="1">
        <f t="array" ref="AV216">IF(OR(AV52="",AV52="NO Q",AV52="-"),"-",INDEX(Shipping!$U$3:$V$88,_xlfn.XMATCH(AV$2,IF(Shipping!$D$3:$D$88="GC",Shipping!$A$3:$A$88),0),_xlfn.XMATCH($V$167,Shipping!$U$2:$V$2))/_xlfn.IFS($U$167=Shipping!$R138,Shipping!$R$95,$U$167=Shipping!$S$92,Shipping!$S141,$U$167=Shipping!$T$92,Shipping!$T141)+IF(AV52&lt;DATE(2020,1,1),AV52,-AV52))</f>
        <v>-</v>
      </c>
      <c r="AW216" s="52" t="str" cm="1">
        <f t="array" ref="AW216">IF(OR(AW52="",AW52="NO Q",AW52="-"),"-",INDEX(Shipping!$U$3:$V$88,_xlfn.XMATCH(AW$2,IF(Shipping!$D$3:$D$88="GC",Shipping!$A$3:$A$88),0),_xlfn.XMATCH($V$167,Shipping!$U$2:$V$2))/_xlfn.IFS($U$167=Shipping!$R138,Shipping!$R$95,$U$167=Shipping!$S$92,Shipping!$S141,$U$167=Shipping!$T$92,Shipping!$T141)+IF(AW52&lt;DATE(2020,1,1),AW52,-AW52))</f>
        <v>-</v>
      </c>
      <c r="AX216" s="52" t="str" cm="1">
        <f t="array" ref="AX216">IF(OR(AX52="",AX52="NO Q",AX52="-"),"-",INDEX(Shipping!$U$3:$V$88,_xlfn.XMATCH(AX$2,IF(Shipping!$D$3:$D$88="GC",Shipping!$A$3:$A$88),0),_xlfn.XMATCH($V$167,Shipping!$U$2:$V$2))/_xlfn.IFS($U$167=Shipping!$R138,Shipping!$R$95,$U$167=Shipping!$S$92,Shipping!$S141,$U$167=Shipping!$T$92,Shipping!$T141)+IF(AX52&lt;DATE(2020,1,1),AX52,-AX52))</f>
        <v>-</v>
      </c>
      <c r="AY216" s="52" t="str" cm="1">
        <f t="array" ref="AY216">IF(OR(AY52="",AY52="NO Q",AY52="-"),"-",INDEX(Shipping!$U$3:$V$88,_xlfn.XMATCH(AY$2,IF(Shipping!$D$3:$D$88="GC",Shipping!$A$3:$A$88),0),_xlfn.XMATCH($V$167,Shipping!$U$2:$V$2))/_xlfn.IFS($U$167=Shipping!$R138,Shipping!$R$95,$U$167=Shipping!$S$92,Shipping!$S141,$U$167=Shipping!$T$92,Shipping!$T141)+IF(AY52&lt;DATE(2020,1,1),AY52,-AY52))</f>
        <v>-</v>
      </c>
      <c r="AZ216" s="52" t="str" cm="1">
        <f t="array" ref="AZ216">IF(OR(AZ52="",AZ52="NO Q",AZ52="-"),"-",INDEX(Shipping!$U$3:$V$88,_xlfn.XMATCH(AZ$2,IF(Shipping!$D$3:$D$88="GC",Shipping!$A$3:$A$88),0),_xlfn.XMATCH($V$167,Shipping!$U$2:$V$2))/_xlfn.IFS($U$167=Shipping!$R138,Shipping!$R$95,$U$167=Shipping!$S$92,Shipping!$S141,$U$167=Shipping!$T$92,Shipping!$T141)+IF(AZ52&lt;DATE(2020,1,1),AZ52,-AZ52))</f>
        <v>-</v>
      </c>
      <c r="BA216" s="52" t="str" cm="1">
        <f t="array" ref="BA216">IF(OR(BA52="",BA52="NO Q",BA52="-"),"-",INDEX(Shipping!$U$3:$V$88,_xlfn.XMATCH(BA$2,IF(Shipping!$D$3:$D$88="GC",Shipping!$A$3:$A$88),0),_xlfn.XMATCH($V$167,Shipping!$U$2:$V$2))/_xlfn.IFS($U$167=Shipping!$R138,Shipping!$R$95,$U$167=Shipping!$S$92,Shipping!$S141,$U$167=Shipping!$T$92,Shipping!$T141)+IF(BA52&lt;DATE(2020,1,1),BA52,-BA52))</f>
        <v>-</v>
      </c>
      <c r="BB216" s="52" t="str" cm="1">
        <f t="array" ref="BB216">IF(OR(BB52="",BB52="NO Q",BB52="-"),"-",INDEX(Shipping!$U$3:$V$88,_xlfn.XMATCH(BB$2,IF(Shipping!$D$3:$D$88="GC",Shipping!$A$3:$A$88),0),_xlfn.XMATCH($V$167,Shipping!$U$2:$V$2))/_xlfn.IFS($U$167=Shipping!$R138,Shipping!$R$95,$U$167=Shipping!$S$92,Shipping!$S141,$U$167=Shipping!$T$92,Shipping!$T141)+IF(BB52&lt;DATE(2020,1,1),BB52,-BB52))</f>
        <v>-</v>
      </c>
      <c r="BC216" s="52" t="str" cm="1">
        <f t="array" ref="BC216">IF(OR(BC52="",BC52="NO Q",BC52="-"),"-",INDEX(Shipping!$U$3:$V$88,_xlfn.XMATCH(BC$2,IF(Shipping!$D$3:$D$88="GC",Shipping!$A$3:$A$88),0),_xlfn.XMATCH($V$167,Shipping!$U$2:$V$2))/_xlfn.IFS($U$167=Shipping!$R138,Shipping!$R$95,$U$167=Shipping!$S$92,Shipping!$S141,$U$167=Shipping!$T$92,Shipping!$T141)+IF(BC52&lt;DATE(2020,1,1),BC52,-BC52))</f>
        <v>-</v>
      </c>
      <c r="BD216" s="52" t="str" cm="1">
        <f t="array" ref="BD216">IF(OR(BD52="",BD52="NO Q",BD52="-"),"-",INDEX(Shipping!$U$3:$V$88,_xlfn.XMATCH(BD$2,IF(Shipping!$D$3:$D$88="GC",Shipping!$A$3:$A$88),0),_xlfn.XMATCH($V$167,Shipping!$U$2:$V$2))/_xlfn.IFS($U$167=Shipping!$R138,Shipping!$R$95,$U$167=Shipping!$S$92,Shipping!$S141,$U$167=Shipping!$T$92,Shipping!$T141)+IF(BD52&lt;DATE(2020,1,1),BD52,-BD52))</f>
        <v>-</v>
      </c>
      <c r="BE216" s="52" t="str" cm="1">
        <f t="array" ref="BE216">IF(OR(BE52="",BE52="NO Q",BE52="-"),"-",INDEX(Shipping!$U$3:$V$88,_xlfn.XMATCH(BE$2,IF(Shipping!$D$3:$D$88="GC",Shipping!$A$3:$A$88),0),_xlfn.XMATCH($V$167,Shipping!$U$2:$V$2))/_xlfn.IFS($U$167=Shipping!$R138,Shipping!$R$95,$U$167=Shipping!$S$92,Shipping!$S141,$U$167=Shipping!$T$92,Shipping!$T141)+IF(BE52&lt;DATE(2020,1,1),BE52,-BE52))</f>
        <v>-</v>
      </c>
      <c r="BF216" s="52" t="str" cm="1">
        <f t="array" ref="BF216">IF(OR(BF52="",BF52="NO Q",BF52="-"),"-",INDEX(Shipping!$U$3:$V$88,_xlfn.XMATCH(BF$2,IF(Shipping!$D$3:$D$88="GC",Shipping!$A$3:$A$88),0),_xlfn.XMATCH($V$167,Shipping!$U$2:$V$2))/_xlfn.IFS($U$167=Shipping!$R138,Shipping!$R$95,$U$167=Shipping!$S$92,Shipping!$S141,$U$167=Shipping!$T$92,Shipping!$T141)+IF(BF52&lt;DATE(2020,1,1),BF52,-BF52))</f>
        <v>-</v>
      </c>
      <c r="BG216" s="52" t="str" cm="1">
        <f t="array" ref="BG216">IF(OR(BG52="",BG52="NO Q",BG52="-"),"-",INDEX(Shipping!$U$3:$V$88,_xlfn.XMATCH(BG$2,IF(Shipping!$D$3:$D$88="GC",Shipping!$A$3:$A$88),0),_xlfn.XMATCH($V$167,Shipping!$U$2:$V$2))/_xlfn.IFS($U$167=Shipping!$R138,Shipping!$R$95,$U$167=Shipping!$S$92,Shipping!$S141,$U$167=Shipping!$T$92,Shipping!$T141)+IF(BG52&lt;DATE(2020,1,1),BG52,-BG52))</f>
        <v>-</v>
      </c>
      <c r="BH216" s="52" t="str" cm="1">
        <f t="array" ref="BH216">IF(OR(BH52="",BH52="NO Q",BH52="-"),"-",INDEX(Shipping!$U$3:$V$88,_xlfn.XMATCH(BH$2,IF(Shipping!$D$3:$D$88="GC",Shipping!$A$3:$A$88),0),_xlfn.XMATCH($V$167,Shipping!$U$2:$V$2))/_xlfn.IFS($U$167=Shipping!$R138,Shipping!$R$95,$U$167=Shipping!$S$92,Shipping!$S141,$U$167=Shipping!$T$92,Shipping!$T141)+IF(BH52&lt;DATE(2020,1,1),BH52,-BH52))</f>
        <v>-</v>
      </c>
      <c r="BI216" s="52" t="str" cm="1">
        <f t="array" ref="BI216">IF(OR(BI52="",BI52="NO Q",BI52="-"),"-",INDEX(Shipping!$U$3:$V$88,_xlfn.XMATCH(BI$2,IF(Shipping!$D$3:$D$88="GC",Shipping!$A$3:$A$88),0),_xlfn.XMATCH($V$167,Shipping!$U$2:$V$2))/_xlfn.IFS($U$167=Shipping!$R138,Shipping!$R$95,$U$167=Shipping!$S$92,Shipping!$S141,$U$167=Shipping!$T$92,Shipping!$T141)+IF(BI52&lt;DATE(2020,1,1),BI52,-BI52))</f>
        <v>-</v>
      </c>
      <c r="BJ216" s="52" t="str" cm="1">
        <f t="array" ref="BJ216">IF(OR(BJ52="",BJ52="NO Q",BJ52="-"),"-",INDEX(Shipping!$U$3:$V$88,_xlfn.XMATCH(BJ$2,IF(Shipping!$D$3:$D$88="GC",Shipping!$A$3:$A$88),0),_xlfn.XMATCH($V$167,Shipping!$U$2:$V$2))/_xlfn.IFS($U$167=Shipping!$R138,Shipping!$R$95,$U$167=Shipping!$S$92,Shipping!$S141,$U$167=Shipping!$T$92,Shipping!$T141)+IF(BJ52&lt;DATE(2020,1,1),BJ52,-BJ52))</f>
        <v>-</v>
      </c>
      <c r="BK216" s="52" cm="1">
        <f t="array" ref="BK216">IF(OR(BK52="",BK52="NO Q",BK52="-"),"-",INDEX(Shipping!$U$3:$V$88,_xlfn.XMATCH(BK$2,IF(Shipping!$D$3:$D$88="GC",Shipping!$A$3:$A$88),0),_xlfn.XMATCH($V$167,Shipping!$U$2:$V$2))/_xlfn.IFS($U$167=Shipping!$R138,Shipping!$R$95,$U$167=Shipping!$S$92,Shipping!$S141,$U$167=Shipping!$T$92,Shipping!$T141)+IF(BK52&lt;DATE(2020,1,1),BK52,-BK52))</f>
        <v>0.55103665598460527</v>
      </c>
      <c r="BL216" s="52" t="str" cm="1">
        <f t="array" ref="BL216">IF(OR(BL52="",BL52="NO Q",BL52="-"),"-",INDEX(Shipping!$U$3:$V$88,_xlfn.XMATCH(BL$2,IF(Shipping!$D$3:$D$88="GC",Shipping!$A$3:$A$88),0),_xlfn.XMATCH($V$167,Shipping!$U$2:$V$2))/_xlfn.IFS($U$167=Shipping!$R138,Shipping!$R$95,$U$167=Shipping!$S$92,Shipping!$S141,$U$167=Shipping!$T$92,Shipping!$T141)+IF(BL52&lt;DATE(2020,1,1),BL52,-BL52))</f>
        <v>-</v>
      </c>
      <c r="BM216" s="52" t="str" cm="1">
        <f t="array" ref="BM216">IF(OR(BM52="",BM52="NO Q",BM52="-"),"-",INDEX(Shipping!$U$3:$V$88,_xlfn.XMATCH(BM$2,IF(Shipping!$D$3:$D$88="GC",Shipping!$A$3:$A$88),0),_xlfn.XMATCH($V$167,Shipping!$U$2:$V$2))/_xlfn.IFS($U$167=Shipping!$R138,Shipping!$R$95,$U$167=Shipping!$S$92,Shipping!$S141,$U$167=Shipping!$T$92,Shipping!$T141)+IF(BM52&lt;DATE(2020,1,1),BM52,-BM52))</f>
        <v>-</v>
      </c>
      <c r="BN216" s="52" t="str" cm="1">
        <f t="array" ref="BN216">IF(OR(BN52="",BN52="NO Q",BN52="-"),"-",INDEX(Shipping!$U$3:$V$88,_xlfn.XMATCH(BN$2,IF(Shipping!$D$3:$D$88="GC",Shipping!$A$3:$A$88),0),_xlfn.XMATCH($V$167,Shipping!$U$2:$V$2))/_xlfn.IFS($U$167=Shipping!$R138,Shipping!$R$95,$U$167=Shipping!$S$92,Shipping!$S141,$U$167=Shipping!$T$92,Shipping!$T141)+IF(BN52&lt;DATE(2020,1,1),BN52,-BN52))</f>
        <v>-</v>
      </c>
      <c r="BO216" s="52" cm="1">
        <f t="array" ref="BO216">IF(OR(BO52="",BO52="NO Q",BO52="-"),"-",INDEX(Shipping!$U$3:$V$88,_xlfn.XMATCH(BO$2,IF(Shipping!$D$3:$D$88="GC",Shipping!$A$3:$A$88),0),_xlfn.XMATCH($V$167,Shipping!$U$2:$V$2))/_xlfn.IFS($U$167=Shipping!$R138,Shipping!$R$95,$U$167=Shipping!$S$92,Shipping!$S141,$U$167=Shipping!$T$92,Shipping!$T141)+IF(BO52&lt;DATE(2020,1,1),BO52,-BO52))</f>
        <v>0.53707282800000011</v>
      </c>
      <c r="BP216" s="52" t="str" cm="1">
        <f t="array" ref="BP216">IF(OR(BP52="",BP52="NO Q",BP52="-"),"-",INDEX(Shipping!$U$3:$V$88,_xlfn.XMATCH(BP$2,IF(Shipping!$D$3:$D$88="GC",Shipping!$A$3:$A$88),0),_xlfn.XMATCH($V$167,Shipping!$U$2:$V$2))/_xlfn.IFS($U$167=Shipping!$R138,Shipping!$R$95,$U$167=Shipping!$S$92,Shipping!$S141,$U$167=Shipping!$T$92,Shipping!$T141)+IF(BP52&lt;DATE(2020,1,1),BP52,-BP52))</f>
        <v>-</v>
      </c>
      <c r="BQ216" s="52" t="str" cm="1">
        <f t="array" ref="BQ216">IF(OR(BQ52="",BQ52="NO Q",BQ52="-"),"-",INDEX(Shipping!$U$3:$V$88,_xlfn.XMATCH(BQ$2,IF(Shipping!$D$3:$D$88="GC",Shipping!$A$3:$A$88),0),_xlfn.XMATCH($V$167,Shipping!$U$2:$V$2))/_xlfn.IFS($U$167=Shipping!$R138,Shipping!$R$95,$U$167=Shipping!$S$92,Shipping!$S141,$U$167=Shipping!$T$92,Shipping!$T141)+IF(BQ52&lt;DATE(2020,1,1),BQ52,-BQ52))</f>
        <v>-</v>
      </c>
      <c r="BR216" s="52" t="str" cm="1">
        <f t="array" ref="BR216">IF(OR(BR52="",BR52="NO Q",BR52="-"),"-",INDEX(Shipping!$U$3:$V$88,_xlfn.XMATCH(BR$2,IF(Shipping!$D$3:$D$88="GC",Shipping!$A$3:$A$88),0),_xlfn.XMATCH($V$167,Shipping!$U$2:$V$2))/_xlfn.IFS($U$167=Shipping!$R138,Shipping!$R$95,$U$167=Shipping!$S$92,Shipping!$S141,$U$167=Shipping!$T$92,Shipping!$T141)+IF(BR52&lt;DATE(2020,1,1),BR52,-BR52))</f>
        <v>-</v>
      </c>
      <c r="BS216" s="52" t="str" cm="1">
        <f t="array" ref="BS216">IF(OR(BS52="",BS52="NO Q",BS52="-"),"-",INDEX(Shipping!$U$3:$V$88,_xlfn.XMATCH(BS$2,IF(Shipping!$D$3:$D$88="GC",Shipping!$A$3:$A$88),0),_xlfn.XMATCH($V$167,Shipping!$U$2:$V$2))/_xlfn.IFS($U$167=Shipping!$R138,Shipping!$R$95,$U$167=Shipping!$S$92,Shipping!$S141,$U$167=Shipping!$T$92,Shipping!$T141)+IF(BS52&lt;DATE(2020,1,1),BS52,-BS52))</f>
        <v>-</v>
      </c>
      <c r="BT216" s="52" t="str" cm="1">
        <f t="array" ref="BT216">IF(OR(BT52="",BT52="NO Q",BT52="-"),"-",INDEX(Shipping!$U$3:$V$88,_xlfn.XMATCH(BT$2,IF(Shipping!$D$3:$D$88="GC",Shipping!$A$3:$A$88),0),_xlfn.XMATCH($V$167,Shipping!$U$2:$V$2))/_xlfn.IFS($U$167=Shipping!$R138,Shipping!$R$95,$U$167=Shipping!$S$92,Shipping!$S141,$U$167=Shipping!$T$92,Shipping!$T141)+IF(BT52&lt;DATE(2020,1,1),BT52,-BT52))</f>
        <v>-</v>
      </c>
      <c r="BU216" s="52" t="str" cm="1">
        <f t="array" ref="BU216">IF(OR(BU52="",BU52="NO Q",BU52="-"),"-",INDEX(Shipping!$U$3:$V$88,_xlfn.XMATCH(BU$2,IF(Shipping!$D$3:$D$88="GC",Shipping!$A$3:$A$88),0),_xlfn.XMATCH($V$167,Shipping!$U$2:$V$2))/_xlfn.IFS($U$167=Shipping!$R138,Shipping!$R$95,$U$167=Shipping!$S$92,Shipping!$S141,$U$167=Shipping!$T$92,Shipping!$T141)+IF(BU52&lt;DATE(2020,1,1),BU52,-BU52))</f>
        <v>-</v>
      </c>
      <c r="BV216" s="52" t="str" cm="1">
        <f t="array" ref="BV216">IF(OR(BV52="",BV52="NO Q",BV52="-"),"-",INDEX(Shipping!$U$3:$V$88,_xlfn.XMATCH(BV$2,IF(Shipping!$D$3:$D$88="GC",Shipping!$A$3:$A$88),0),_xlfn.XMATCH($V$167,Shipping!$U$2:$V$2))/_xlfn.IFS($U$167=Shipping!$R138,Shipping!$R$95,$U$167=Shipping!$S$92,Shipping!$S141,$U$167=Shipping!$T$92,Shipping!$T141)+IF(BV52&lt;DATE(2020,1,1),BV52,-BV52))</f>
        <v>-</v>
      </c>
      <c r="BW216" s="52" t="str" cm="1">
        <f t="array" ref="BW216">IF(OR(BW52="",BW52="NO Q",BW52="-"),"-",INDEX(Shipping!$U$3:$V$88,_xlfn.XMATCH(BW$2,IF(Shipping!$D$3:$D$88="GC",Shipping!$A$3:$A$88),0),_xlfn.XMATCH($V$167,Shipping!$U$2:$V$2))/_xlfn.IFS($U$167=Shipping!$R138,Shipping!$R$95,$U$167=Shipping!$S$92,Shipping!$S141,$U$167=Shipping!$T$92,Shipping!$T141)+IF(BW52&lt;DATE(2020,1,1),BW52,-BW52))</f>
        <v>-</v>
      </c>
      <c r="BX216" s="52" t="str" cm="1">
        <f t="array" ref="BX216">IF(OR(BX52="",BX52="NO Q",BX52="-"),"-",INDEX(Shipping!$U$3:$V$88,_xlfn.XMATCH(BX$2,IF(Shipping!$D$3:$D$88="GC",Shipping!$A$3:$A$88),0),_xlfn.XMATCH($V$167,Shipping!$U$2:$V$2))/_xlfn.IFS($U$167=Shipping!$R138,Shipping!$R$95,$U$167=Shipping!$S$92,Shipping!$S141,$U$167=Shipping!$T$92,Shipping!$T141)+IF(BX52&lt;DATE(2020,1,1),BX52,-BX52))</f>
        <v>-</v>
      </c>
      <c r="BY216" s="52" t="str" cm="1">
        <f t="array" ref="BY216">IF(OR(BY52="",BY52="NO Q",BY52="-"),"-",INDEX(Shipping!$U$3:$V$88,_xlfn.XMATCH(BY$2,IF(Shipping!$D$3:$D$88="GC",Shipping!$A$3:$A$88),0),_xlfn.XMATCH($V$167,Shipping!$U$2:$V$2))/_xlfn.IFS($U$167=Shipping!$R138,Shipping!$R$95,$U$167=Shipping!$S$92,Shipping!$S141,$U$167=Shipping!$T$92,Shipping!$T141)+IF(BY52&lt;DATE(2020,1,1),BY52,-BY52))</f>
        <v>-</v>
      </c>
      <c r="BZ216" s="52" t="str" cm="1">
        <f t="array" ref="BZ216">IF(OR(BZ52="",BZ52="NO Q",BZ52="-"),"-",INDEX(Shipping!$U$3:$V$88,_xlfn.XMATCH(BZ$2,IF(Shipping!$D$3:$D$88="GC",Shipping!$A$3:$A$88),0),_xlfn.XMATCH($V$167,Shipping!$U$2:$V$2))/_xlfn.IFS($U$167=Shipping!$R138,Shipping!$R$95,$U$167=Shipping!$S$92,Shipping!$S141,$U$167=Shipping!$T$92,Shipping!$T141)+IF(BZ52&lt;DATE(2020,1,1),BZ52,-BZ52))</f>
        <v>-</v>
      </c>
      <c r="CA216" s="52" t="str" cm="1">
        <f t="array" ref="CA216">IF(OR(CA52="",CA52="NO Q",CA52="-"),"-",INDEX(Shipping!$U$3:$V$88,_xlfn.XMATCH(CA$2,IF(Shipping!$D$3:$D$88="GC",Shipping!$A$3:$A$88),0),_xlfn.XMATCH($V$167,Shipping!$U$2:$V$2))/_xlfn.IFS($U$167=Shipping!$R138,Shipping!$R$95,$U$167=Shipping!$S$92,Shipping!$S141,$U$167=Shipping!$T$92,Shipping!$T141)+IF(CA52&lt;DATE(2020,1,1),CA52,-CA52))</f>
        <v>-</v>
      </c>
      <c r="CB216" s="52" t="str" cm="1">
        <f t="array" ref="CB216">IF(OR(CB52="",CB52="NO Q",CB52="-"),"-",INDEX(Shipping!$U$3:$V$88,_xlfn.XMATCH(CB$2,IF(Shipping!$D$3:$D$88="GC",Shipping!$A$3:$A$88),0),_xlfn.XMATCH($V$167,Shipping!$U$2:$V$2))/_xlfn.IFS($U$167=Shipping!$R138,Shipping!$R$95,$U$167=Shipping!$S$92,Shipping!$S141,$U$167=Shipping!$T$92,Shipping!$T141)+IF(CB52&lt;DATE(2020,1,1),CB52,-CB52))</f>
        <v>-</v>
      </c>
      <c r="CC216" s="52" t="str" cm="1">
        <f t="array" ref="CC216">IF(OR(CC52="",CC52="NO Q",CC52="-"),"-",INDEX(Shipping!$U$3:$V$88,_xlfn.XMATCH(CC$2,IF(Shipping!$D$3:$D$88="GC",Shipping!$A$3:$A$88),0),_xlfn.XMATCH($V$167,Shipping!$U$2:$V$2))/_xlfn.IFS($U$167=Shipping!$R138,Shipping!$R$95,$U$167=Shipping!$S$92,Shipping!$S141,$U$167=Shipping!$T$92,Shipping!$T141)+IF(CC52&lt;DATE(2020,1,1),CC52,-CC52))</f>
        <v>-</v>
      </c>
      <c r="CD216" s="52" t="str" cm="1">
        <f t="array" ref="CD216">IF(OR(CD52="",CD52="NO Q",CD52="-"),"-",INDEX(Shipping!$U$3:$V$88,_xlfn.XMATCH(CD$2,IF(Shipping!$D$3:$D$88="GC",Shipping!$A$3:$A$88),0),_xlfn.XMATCH($V$167,Shipping!$U$2:$V$2))/_xlfn.IFS($U$167=Shipping!$R138,Shipping!$R$95,$U$167=Shipping!$S$92,Shipping!$S141,$U$167=Shipping!$T$92,Shipping!$T141)+IF(CD52&lt;DATE(2020,1,1),CD52,-CD52))</f>
        <v>-</v>
      </c>
      <c r="CE216" s="52" t="str" cm="1">
        <f t="array" ref="CE216">IF(OR(CE52="",CE52="NO Q",CE52="-"),"-",INDEX(Shipping!$U$3:$V$88,_xlfn.XMATCH(CE$2,IF(Shipping!$D$3:$D$88="GC",Shipping!$A$3:$A$88),0),_xlfn.XMATCH($V$167,Shipping!$U$2:$V$2))/_xlfn.IFS($U$167=Shipping!$R138,Shipping!$R$95,$U$167=Shipping!$S$92,Shipping!$S141,$U$167=Shipping!$T$92,Shipping!$T141)+IF(CE52&lt;DATE(2020,1,1),CE52,-CE52))</f>
        <v>-</v>
      </c>
      <c r="CF216" s="52" t="str" cm="1">
        <f t="array" ref="CF216">IF(OR(CF52="",CF52="NO Q",CF52="-"),"-",INDEX(Shipping!$U$3:$V$88,_xlfn.XMATCH(CF$2,IF(Shipping!$D$3:$D$88="GC",Shipping!$A$3:$A$88),0),_xlfn.XMATCH($V$167,Shipping!$U$2:$V$2))/_xlfn.IFS($U$167=Shipping!$R138,Shipping!$R$95,$U$167=Shipping!$S$92,Shipping!$S141,$U$167=Shipping!$T$92,Shipping!$T141)+IF(CF52&lt;DATE(2020,1,1),CF52,-CF52))</f>
        <v>-</v>
      </c>
      <c r="CG216" s="52" t="str" cm="1">
        <f t="array" ref="CG216">IF(OR(CG52="",CG52="NO Q",CG52="-"),"-",INDEX(Shipping!$U$3:$V$88,_xlfn.XMATCH(CG$2,IF(Shipping!$D$3:$D$88="GC",Shipping!$A$3:$A$88),0),_xlfn.XMATCH($V$167,Shipping!$U$2:$V$2))/_xlfn.IFS($U$167=Shipping!$R138,Shipping!$R$95,$U$167=Shipping!$S$92,Shipping!$S141,$U$167=Shipping!$T$92,Shipping!$T141)+IF(CG52&lt;DATE(2020,1,1),CG52,-CG52))</f>
        <v>-</v>
      </c>
      <c r="CH216" s="52" t="str" cm="1">
        <f t="array" ref="CH216">IF(OR(CH52="",CH52="NO Q",CH52="-"),"-",INDEX(Shipping!$U$3:$V$88,_xlfn.XMATCH(CH$2,IF(Shipping!$D$3:$D$88="GC",Shipping!$A$3:$A$88),0),_xlfn.XMATCH($V$167,Shipping!$U$2:$V$2))/_xlfn.IFS($U$167=Shipping!$R138,Shipping!$R$95,$U$167=Shipping!$S$92,Shipping!$S141,$U$167=Shipping!$T$92,Shipping!$T141)+IF(CH52&lt;DATE(2020,1,1),CH52,-CH52))</f>
        <v>-</v>
      </c>
      <c r="CI216" s="52" t="str" cm="1">
        <f t="array" ref="CI216">IF(OR(CI52="",CI52="NO Q",CI52="-"),"-",INDEX(Shipping!$U$3:$V$88,_xlfn.XMATCH(CI$2,IF(Shipping!$D$3:$D$88="GC",Shipping!$A$3:$A$88),0),_xlfn.XMATCH($V$167,Shipping!$U$2:$V$2))/_xlfn.IFS($U$167=Shipping!$R138,Shipping!$R$95,$U$167=Shipping!$S$92,Shipping!$S141,$U$167=Shipping!$T$92,Shipping!$T141)+IF(CI52&lt;DATE(2020,1,1),CI52,-CI52))</f>
        <v>-</v>
      </c>
      <c r="CJ216" s="52" t="str" cm="1">
        <f t="array" ref="CJ216">IF(OR(CJ52="",CJ52="NO Q",CJ52="-"),"-",INDEX(Shipping!$U$3:$V$88,_xlfn.XMATCH(CJ$2,IF(Shipping!$D$3:$D$88="GC",Shipping!$A$3:$A$88),0),_xlfn.XMATCH($V$167,Shipping!$U$2:$V$2))/_xlfn.IFS($U$167=Shipping!$R138,Shipping!$R$95,$U$167=Shipping!$S$92,Shipping!$S141,$U$167=Shipping!$T$92,Shipping!$T141)+IF(CJ52&lt;DATE(2020,1,1),CJ52,-CJ52))</f>
        <v>-</v>
      </c>
      <c r="CK216" s="52" t="str" cm="1">
        <f t="array" ref="CK216">IF(OR(CK52="",CK52="NO Q",CK52="-"),"-",INDEX(Shipping!$U$3:$V$88,_xlfn.XMATCH(CK$2,IF(Shipping!$D$3:$D$88="GC",Shipping!$A$3:$A$88),0),_xlfn.XMATCH($V$167,Shipping!$U$2:$V$2))/_xlfn.IFS($U$167=Shipping!$R138,Shipping!$R$95,$U$167=Shipping!$S$92,Shipping!$S141,$U$167=Shipping!$T$92,Shipping!$T141)+IF(CK52&lt;DATE(2020,1,1),CK52,-CK52))</f>
        <v>-</v>
      </c>
      <c r="CL216" s="52" t="str" cm="1">
        <f t="array" ref="CL216">IF(OR(CL52="",CL52="NO Q",CL52="-"),"-",INDEX(Shipping!$U$3:$V$88,_xlfn.XMATCH(CL$2,IF(Shipping!$D$3:$D$88="GC",Shipping!$A$3:$A$88),0),_xlfn.XMATCH($V$167,Shipping!$U$2:$V$2))/_xlfn.IFS($U$167=Shipping!$R138,Shipping!$R$95,$U$167=Shipping!$S$92,Shipping!$S141,$U$167=Shipping!$T$92,Shipping!$T141)+IF(CL52&lt;DATE(2020,1,1),CL52,-CL52))</f>
        <v>-</v>
      </c>
      <c r="CM216" s="52" t="str" cm="1">
        <f t="array" ref="CM216">IF(OR(CM52="",CM52="NO Q",CM52="-"),"-",INDEX(Shipping!$U$3:$V$88,_xlfn.XMATCH(CM$2,IF(Shipping!$D$3:$D$88="GC",Shipping!$A$3:$A$88),0),_xlfn.XMATCH($V$167,Shipping!$U$2:$V$2))/_xlfn.IFS($U$167=Shipping!$R138,Shipping!$R$95,$U$167=Shipping!$S$92,Shipping!$S141,$U$167=Shipping!$T$92,Shipping!$T141)+IF(CM52&lt;DATE(2020,1,1),CM52,-CM52))</f>
        <v>-</v>
      </c>
    </row>
    <row r="217" spans="2:91">
      <c r="B217" s="47" t="s">
        <v>323</v>
      </c>
      <c r="C217" s="1" t="str" cm="1">
        <f t="array" ref="C217">INDEX(W$2:CM$2,1,_xlfn.XMATCH(D217,$W217:$CM217))</f>
        <v>DECATUR PLASTICS (2cav)</v>
      </c>
      <c r="D217" s="81">
        <f t="shared" si="139"/>
        <v>1.9413905239935063</v>
      </c>
      <c r="W217" s="52" t="str" cm="1">
        <f t="array" ref="W217">IF(OR(W53="",W53="NO Q",W53="-"),"-",INDEX(Shipping!$U$3:$V$88,_xlfn.XMATCH(W$2,IF(Shipping!$D$3:$D$88="GC",Shipping!$A$3:$A$88),0),_xlfn.XMATCH($V$167,Shipping!$U$2:$V$2))/_xlfn.IFS($U$167=Shipping!$R139,Shipping!$R$95,$U$167=Shipping!$S$92,Shipping!$S142,$U$167=Shipping!$T$92,Shipping!$T142)+IF(W53&lt;DATE(2020,1,1),W53,-W53))</f>
        <v>-</v>
      </c>
      <c r="X217" s="52" t="str" cm="1">
        <f t="array" ref="X217">IF(OR(X53="",X53="NO Q",X53="-"),"-",INDEX(Shipping!$U$3:$V$88,_xlfn.XMATCH(X$2,IF(Shipping!$D$3:$D$88="GC",Shipping!$A$3:$A$88),0),_xlfn.XMATCH($V$167,Shipping!$U$2:$V$2))/_xlfn.IFS($U$167=Shipping!$R139,Shipping!$R$95,$U$167=Shipping!$S$92,Shipping!$S142,$U$167=Shipping!$T$92,Shipping!$T142)+IF(X53&lt;DATE(2020,1,1),X53,-X53))</f>
        <v>-</v>
      </c>
      <c r="Y217" s="52" t="str" cm="1">
        <f t="array" ref="Y217">IF(OR(Y53="",Y53="NO Q",Y53="-"),"-",INDEX(Shipping!$U$3:$V$88,_xlfn.XMATCH(Y$2,IF(Shipping!$D$3:$D$88="GC",Shipping!$A$3:$A$88),0),_xlfn.XMATCH($V$167,Shipping!$U$2:$V$2))/_xlfn.IFS($U$167=Shipping!$R139,Shipping!$R$95,$U$167=Shipping!$S$92,Shipping!$S142,$U$167=Shipping!$T$92,Shipping!$T142)+IF(Y53&lt;DATE(2020,1,1),Y53,-Y53))</f>
        <v>-</v>
      </c>
      <c r="Z217" s="52" t="str" cm="1">
        <f t="array" ref="Z217">IF(OR(Z53="",Z53="NO Q",Z53="-"),"-",INDEX(Shipping!$U$3:$V$88,_xlfn.XMATCH(Z$2,IF(Shipping!$D$3:$D$88="GC",Shipping!$A$3:$A$88),0),_xlfn.XMATCH($V$167,Shipping!$U$2:$V$2))/_xlfn.IFS($U$167=Shipping!$R139,Shipping!$R$95,$U$167=Shipping!$S$92,Shipping!$S142,$U$167=Shipping!$T$92,Shipping!$T142)+IF(Z53&lt;DATE(2020,1,1),Z53,-Z53))</f>
        <v>-</v>
      </c>
      <c r="AA217" s="52" t="str" cm="1">
        <f t="array" ref="AA217">IF(OR(AA53="",AA53="NO Q",AA53="-"),"-",INDEX(Shipping!$U$3:$V$88,_xlfn.XMATCH(AA$2,IF(Shipping!$D$3:$D$88="GC",Shipping!$A$3:$A$88),0),_xlfn.XMATCH($V$167,Shipping!$U$2:$V$2))/_xlfn.IFS($U$167=Shipping!$R139,Shipping!$R$95,$U$167=Shipping!$S$92,Shipping!$S142,$U$167=Shipping!$T$92,Shipping!$T142)+IF(AA53&lt;DATE(2020,1,1),AA53,-AA53))</f>
        <v>-</v>
      </c>
      <c r="AB217" s="52" t="str" cm="1">
        <f t="array" ref="AB217">IF(OR(AB53="",AB53="NO Q",AB53="-"),"-",INDEX(Shipping!$U$3:$V$88,_xlfn.XMATCH(AB$2,IF(Shipping!$D$3:$D$88="GC",Shipping!$A$3:$A$88),0),_xlfn.XMATCH($V$167,Shipping!$U$2:$V$2))/_xlfn.IFS($U$167=Shipping!$R139,Shipping!$R$95,$U$167=Shipping!$S$92,Shipping!$S142,$U$167=Shipping!$T$92,Shipping!$T142)+IF(AB53&lt;DATE(2020,1,1),AB53,-AB53))</f>
        <v>-</v>
      </c>
      <c r="AC217" s="52" t="str" cm="1">
        <f t="array" ref="AC217">IF(OR(AC53="",AC53="NO Q",AC53="-"),"-",INDEX(Shipping!$U$3:$V$88,_xlfn.XMATCH(AC$2,IF(Shipping!$D$3:$D$88="GC",Shipping!$A$3:$A$88),0),_xlfn.XMATCH($V$167,Shipping!$U$2:$V$2))/_xlfn.IFS($U$167=Shipping!$R139,Shipping!$R$95,$U$167=Shipping!$S$92,Shipping!$S142,$U$167=Shipping!$T$92,Shipping!$T142)+IF(AC53&lt;DATE(2020,1,1),AC53,-AC53))</f>
        <v>-</v>
      </c>
      <c r="AD217" s="52" t="str" cm="1">
        <f t="array" ref="AD217">IF(OR(AD53="",AD53="NO Q",AD53="-"),"-",INDEX(Shipping!$U$3:$V$88,_xlfn.XMATCH(AD$2,IF(Shipping!$D$3:$D$88="GC",Shipping!$A$3:$A$88),0),_xlfn.XMATCH($V$167,Shipping!$U$2:$V$2))/_xlfn.IFS($U$167=Shipping!$R139,Shipping!$R$95,$U$167=Shipping!$S$92,Shipping!$S142,$U$167=Shipping!$T$92,Shipping!$T142)+IF(AD53&lt;DATE(2020,1,1),AD53,-AD53))</f>
        <v>-</v>
      </c>
      <c r="AE217" s="52" t="str" cm="1">
        <f t="array" ref="AE217">IF(OR(AE53="",AE53="NO Q",AE53="-"),"-",INDEX(Shipping!$U$3:$V$88,_xlfn.XMATCH(AE$2,IF(Shipping!$D$3:$D$88="GC",Shipping!$A$3:$A$88),0),_xlfn.XMATCH($V$167,Shipping!$U$2:$V$2))/_xlfn.IFS($U$167=Shipping!$R139,Shipping!$R$95,$U$167=Shipping!$S$92,Shipping!$S142,$U$167=Shipping!$T$92,Shipping!$T142)+IF(AE53&lt;DATE(2020,1,1),AE53,-AE53))</f>
        <v>-</v>
      </c>
      <c r="AF217" s="52" cm="1">
        <f t="array" ref="AF217">IF(OR(AF53="",AF53="NO Q",AF53="-"),"-",INDEX(Shipping!$U$3:$V$88,_xlfn.XMATCH(AF$2,IF(Shipping!$D$3:$D$88="GC",Shipping!$A$3:$A$88),0),_xlfn.XMATCH($V$167,Shipping!$U$2:$V$2))/_xlfn.IFS($U$167=Shipping!$R139,Shipping!$R$95,$U$167=Shipping!$S$92,Shipping!$S142,$U$167=Shipping!$T$92,Shipping!$T142)+IF(AF53&lt;DATE(2020,1,1),AF53,-AF53))</f>
        <v>1.9413905239935063</v>
      </c>
      <c r="AG217" s="52" t="str" cm="1">
        <f t="array" ref="AG217">IF(OR(AG53="",AG53="NO Q",AG53="-"),"-",INDEX(Shipping!$U$3:$V$88,_xlfn.XMATCH(AG$2,IF(Shipping!$D$3:$D$88="GC",Shipping!$A$3:$A$88),0),_xlfn.XMATCH($V$167,Shipping!$U$2:$V$2))/_xlfn.IFS($U$167=Shipping!$R139,Shipping!$R$95,$U$167=Shipping!$S$92,Shipping!$S142,$U$167=Shipping!$T$92,Shipping!$T142)+IF(AG53&lt;DATE(2020,1,1),AG53,-AG53))</f>
        <v>-</v>
      </c>
      <c r="AH217" s="52" t="str" cm="1">
        <f t="array" ref="AH217">IF(OR(AH53="",AH53="NO Q",AH53="-"),"-",INDEX(Shipping!$U$3:$V$88,_xlfn.XMATCH(AH$2,IF(Shipping!$D$3:$D$88="GC",Shipping!$A$3:$A$88),0),_xlfn.XMATCH($V$167,Shipping!$U$2:$V$2))/_xlfn.IFS($U$167=Shipping!$R139,Shipping!$R$95,$U$167=Shipping!$S$92,Shipping!$S142,$U$167=Shipping!$T$92,Shipping!$T142)+IF(AH53&lt;DATE(2020,1,1),AH53,-AH53))</f>
        <v>-</v>
      </c>
      <c r="AI217" s="52" t="str" cm="1">
        <f t="array" ref="AI217">IF(OR(AI53="",AI53="NO Q",AI53="-"),"-",INDEX(Shipping!$U$3:$V$88,_xlfn.XMATCH(AI$2,IF(Shipping!$D$3:$D$88="GC",Shipping!$A$3:$A$88),0),_xlfn.XMATCH($V$167,Shipping!$U$2:$V$2))/_xlfn.IFS($U$167=Shipping!$R139,Shipping!$R$95,$U$167=Shipping!$S$92,Shipping!$S142,$U$167=Shipping!$T$92,Shipping!$T142)+IF(AI53&lt;DATE(2020,1,1),AI53,-AI53))</f>
        <v>-</v>
      </c>
      <c r="AJ217" s="52" t="str" cm="1">
        <f t="array" ref="AJ217">IF(OR(AJ53="",AJ53="NO Q",AJ53="-"),"-",INDEX(Shipping!$U$3:$V$88,_xlfn.XMATCH(AJ$2,IF(Shipping!$D$3:$D$88="GC",Shipping!$A$3:$A$88),0),_xlfn.XMATCH($V$167,Shipping!$U$2:$V$2))/_xlfn.IFS($U$167=Shipping!$R139,Shipping!$R$95,$U$167=Shipping!$S$92,Shipping!$S142,$U$167=Shipping!$T$92,Shipping!$T142)+IF(AJ53&lt;DATE(2020,1,1),AJ53,-AJ53))</f>
        <v>-</v>
      </c>
      <c r="AK217" s="52" t="str" cm="1">
        <f t="array" ref="AK217">IF(OR(AK53="",AK53="NO Q",AK53="-"),"-",INDEX(Shipping!$U$3:$V$88,_xlfn.XMATCH(AK$2,IF(Shipping!$D$3:$D$88="GC",Shipping!$A$3:$A$88),0),_xlfn.XMATCH($V$167,Shipping!$U$2:$V$2))/_xlfn.IFS($U$167=Shipping!$R139,Shipping!$R$95,$U$167=Shipping!$S$92,Shipping!$S142,$U$167=Shipping!$T$92,Shipping!$T142)+IF(AK53&lt;DATE(2020,1,1),AK53,-AK53))</f>
        <v>-</v>
      </c>
      <c r="AL217" s="52" t="str" cm="1">
        <f t="array" ref="AL217">IF(OR(AL53="",AL53="NO Q",AL53="-"),"-",INDEX(Shipping!$U$3:$V$88,_xlfn.XMATCH(AL$2,IF(Shipping!$D$3:$D$88="GC",Shipping!$A$3:$A$88),0),_xlfn.XMATCH($V$167,Shipping!$U$2:$V$2))/_xlfn.IFS($U$167=Shipping!$R139,Shipping!$R$95,$U$167=Shipping!$S$92,Shipping!$S142,$U$167=Shipping!$T$92,Shipping!$T142)+IF(AL53&lt;DATE(2020,1,1),AL53,-AL53))</f>
        <v>-</v>
      </c>
      <c r="AM217" s="52" cm="1">
        <f t="array" ref="AM217">IF(OR(AM53="",AM53="NO Q",AM53="-"),"-",INDEX(Shipping!$U$3:$V$88,_xlfn.XMATCH(AM$2,IF(Shipping!$D$3:$D$88="GC",Shipping!$A$3:$A$88),0),_xlfn.XMATCH($V$167,Shipping!$U$2:$V$2))/_xlfn.IFS($U$167=Shipping!$R139,Shipping!$R$95,$U$167=Shipping!$S$92,Shipping!$S142,$U$167=Shipping!$T$92,Shipping!$T142)+IF(AM53&lt;DATE(2020,1,1),AM53,-AM53))</f>
        <v>-44032.906655844155</v>
      </c>
      <c r="AN217" s="52" t="str" cm="1">
        <f t="array" ref="AN217">IF(OR(AN53="",AN53="NO Q",AN53="-"),"-",INDEX(Shipping!$U$3:$V$88,_xlfn.XMATCH(AN$2,IF(Shipping!$D$3:$D$88="GC",Shipping!$A$3:$A$88),0),_xlfn.XMATCH($V$167,Shipping!$U$2:$V$2))/_xlfn.IFS($U$167=Shipping!$R139,Shipping!$R$95,$U$167=Shipping!$S$92,Shipping!$S142,$U$167=Shipping!$T$92,Shipping!$T142)+IF(AN53&lt;DATE(2020,1,1),AN53,-AN53))</f>
        <v>-</v>
      </c>
      <c r="AO217" s="52" t="str" cm="1">
        <f t="array" ref="AO217">IF(OR(AO53="",AO53="NO Q",AO53="-"),"-",INDEX(Shipping!$U$3:$V$88,_xlfn.XMATCH(AO$2,IF(Shipping!$D$3:$D$88="GC",Shipping!$A$3:$A$88),0),_xlfn.XMATCH($V$167,Shipping!$U$2:$V$2))/_xlfn.IFS($U$167=Shipping!$R139,Shipping!$R$95,$U$167=Shipping!$S$92,Shipping!$S142,$U$167=Shipping!$T$92,Shipping!$T142)+IF(AO53&lt;DATE(2020,1,1),AO53,-AO53))</f>
        <v>-</v>
      </c>
      <c r="AP217" s="52" cm="1">
        <f t="array" ref="AP217">IF(OR(AP53="",AP53="NO Q",AP53="-"),"-",INDEX(Shipping!$U$3:$V$88,_xlfn.XMATCH(AP$2,IF(Shipping!$D$3:$D$88="GC",Shipping!$A$3:$A$88),0),_xlfn.XMATCH($V$167,Shipping!$U$2:$V$2))/_xlfn.IFS($U$167=Shipping!$R139,Shipping!$R$95,$U$167=Shipping!$S$92,Shipping!$S142,$U$167=Shipping!$T$92,Shipping!$T142)+IF(AP53&lt;DATE(2020,1,1),AP53,-AP53))</f>
        <v>-44032.931006493505</v>
      </c>
      <c r="AQ217" s="52" t="str" cm="1">
        <f t="array" ref="AQ217">IF(OR(AQ53="",AQ53="NO Q",AQ53="-"),"-",INDEX(Shipping!$U$3:$V$88,_xlfn.XMATCH(AQ$2,IF(Shipping!$D$3:$D$88="GC",Shipping!$A$3:$A$88),0),_xlfn.XMATCH($V$167,Shipping!$U$2:$V$2))/_xlfn.IFS($U$167=Shipping!$R139,Shipping!$R$95,$U$167=Shipping!$S$92,Shipping!$S142,$U$167=Shipping!$T$92,Shipping!$T142)+IF(AQ53&lt;DATE(2020,1,1),AQ53,-AQ53))</f>
        <v>-</v>
      </c>
      <c r="AR217" s="52" t="str" cm="1">
        <f t="array" ref="AR217">IF(OR(AR53="",AR53="NO Q",AR53="-"),"-",INDEX(Shipping!$U$3:$V$88,_xlfn.XMATCH(AR$2,IF(Shipping!$D$3:$D$88="GC",Shipping!$A$3:$A$88),0),_xlfn.XMATCH($V$167,Shipping!$U$2:$V$2))/_xlfn.IFS($U$167=Shipping!$R139,Shipping!$R$95,$U$167=Shipping!$S$92,Shipping!$S142,$U$167=Shipping!$T$92,Shipping!$T142)+IF(AR53&lt;DATE(2020,1,1),AR53,-AR53))</f>
        <v>-</v>
      </c>
      <c r="AS217" s="52" t="str" cm="1">
        <f t="array" ref="AS217">IF(OR(AS53="",AS53="NO Q",AS53="-"),"-",INDEX(Shipping!$U$3:$V$88,_xlfn.XMATCH(AS$2,IF(Shipping!$D$3:$D$88="GC",Shipping!$A$3:$A$88),0),_xlfn.XMATCH($V$167,Shipping!$U$2:$V$2))/_xlfn.IFS($U$167=Shipping!$R139,Shipping!$R$95,$U$167=Shipping!$S$92,Shipping!$S142,$U$167=Shipping!$T$92,Shipping!$T142)+IF(AS53&lt;DATE(2020,1,1),AS53,-AS53))</f>
        <v>-</v>
      </c>
      <c r="AT217" s="52" t="str" cm="1">
        <f t="array" ref="AT217">IF(OR(AT53="",AT53="NO Q",AT53="-"),"-",INDEX(Shipping!$U$3:$V$88,_xlfn.XMATCH(AT$2,IF(Shipping!$D$3:$D$88="GC",Shipping!$A$3:$A$88),0),_xlfn.XMATCH($V$167,Shipping!$U$2:$V$2))/_xlfn.IFS($U$167=Shipping!$R139,Shipping!$R$95,$U$167=Shipping!$S$92,Shipping!$S142,$U$167=Shipping!$T$92,Shipping!$T142)+IF(AT53&lt;DATE(2020,1,1),AT53,-AT53))</f>
        <v>-</v>
      </c>
      <c r="AU217" s="52" t="str" cm="1">
        <f t="array" ref="AU217">IF(OR(AU53="",AU53="NO Q",AU53="-"),"-",INDEX(Shipping!$U$3:$V$88,_xlfn.XMATCH(AU$2,IF(Shipping!$D$3:$D$88="GC",Shipping!$A$3:$A$88),0),_xlfn.XMATCH($V$167,Shipping!$U$2:$V$2))/_xlfn.IFS($U$167=Shipping!$R139,Shipping!$R$95,$U$167=Shipping!$S$92,Shipping!$S142,$U$167=Shipping!$T$92,Shipping!$T142)+IF(AU53&lt;DATE(2020,1,1),AU53,-AU53))</f>
        <v>-</v>
      </c>
      <c r="AV217" s="52" t="str" cm="1">
        <f t="array" ref="AV217">IF(OR(AV53="",AV53="NO Q",AV53="-"),"-",INDEX(Shipping!$U$3:$V$88,_xlfn.XMATCH(AV$2,IF(Shipping!$D$3:$D$88="GC",Shipping!$A$3:$A$88),0),_xlfn.XMATCH($V$167,Shipping!$U$2:$V$2))/_xlfn.IFS($U$167=Shipping!$R139,Shipping!$R$95,$U$167=Shipping!$S$92,Shipping!$S142,$U$167=Shipping!$T$92,Shipping!$T142)+IF(AV53&lt;DATE(2020,1,1),AV53,-AV53))</f>
        <v>-</v>
      </c>
      <c r="AW217" s="52" t="str" cm="1">
        <f t="array" ref="AW217">IF(OR(AW53="",AW53="NO Q",AW53="-"),"-",INDEX(Shipping!$U$3:$V$88,_xlfn.XMATCH(AW$2,IF(Shipping!$D$3:$D$88="GC",Shipping!$A$3:$A$88),0),_xlfn.XMATCH($V$167,Shipping!$U$2:$V$2))/_xlfn.IFS($U$167=Shipping!$R139,Shipping!$R$95,$U$167=Shipping!$S$92,Shipping!$S142,$U$167=Shipping!$T$92,Shipping!$T142)+IF(AW53&lt;DATE(2020,1,1),AW53,-AW53))</f>
        <v>-</v>
      </c>
      <c r="AX217" s="52" t="str" cm="1">
        <f t="array" ref="AX217">IF(OR(AX53="",AX53="NO Q",AX53="-"),"-",INDEX(Shipping!$U$3:$V$88,_xlfn.XMATCH(AX$2,IF(Shipping!$D$3:$D$88="GC",Shipping!$A$3:$A$88),0),_xlfn.XMATCH($V$167,Shipping!$U$2:$V$2))/_xlfn.IFS($U$167=Shipping!$R139,Shipping!$R$95,$U$167=Shipping!$S$92,Shipping!$S142,$U$167=Shipping!$T$92,Shipping!$T142)+IF(AX53&lt;DATE(2020,1,1),AX53,-AX53))</f>
        <v>-</v>
      </c>
      <c r="AY217" s="52" t="str" cm="1">
        <f t="array" ref="AY217">IF(OR(AY53="",AY53="NO Q",AY53="-"),"-",INDEX(Shipping!$U$3:$V$88,_xlfn.XMATCH(AY$2,IF(Shipping!$D$3:$D$88="GC",Shipping!$A$3:$A$88),0),_xlfn.XMATCH($V$167,Shipping!$U$2:$V$2))/_xlfn.IFS($U$167=Shipping!$R139,Shipping!$R$95,$U$167=Shipping!$S$92,Shipping!$S142,$U$167=Shipping!$T$92,Shipping!$T142)+IF(AY53&lt;DATE(2020,1,1),AY53,-AY53))</f>
        <v>-</v>
      </c>
      <c r="AZ217" s="52" t="str" cm="1">
        <f t="array" ref="AZ217">IF(OR(AZ53="",AZ53="NO Q",AZ53="-"),"-",INDEX(Shipping!$U$3:$V$88,_xlfn.XMATCH(AZ$2,IF(Shipping!$D$3:$D$88="GC",Shipping!$A$3:$A$88),0),_xlfn.XMATCH($V$167,Shipping!$U$2:$V$2))/_xlfn.IFS($U$167=Shipping!$R139,Shipping!$R$95,$U$167=Shipping!$S$92,Shipping!$S142,$U$167=Shipping!$T$92,Shipping!$T142)+IF(AZ53&lt;DATE(2020,1,1),AZ53,-AZ53))</f>
        <v>-</v>
      </c>
      <c r="BA217" s="52" t="str" cm="1">
        <f t="array" ref="BA217">IF(OR(BA53="",BA53="NO Q",BA53="-"),"-",INDEX(Shipping!$U$3:$V$88,_xlfn.XMATCH(BA$2,IF(Shipping!$D$3:$D$88="GC",Shipping!$A$3:$A$88),0),_xlfn.XMATCH($V$167,Shipping!$U$2:$V$2))/_xlfn.IFS($U$167=Shipping!$R139,Shipping!$R$95,$U$167=Shipping!$S$92,Shipping!$S142,$U$167=Shipping!$T$92,Shipping!$T142)+IF(BA53&lt;DATE(2020,1,1),BA53,-BA53))</f>
        <v>-</v>
      </c>
      <c r="BB217" s="52" t="str" cm="1">
        <f t="array" ref="BB217">IF(OR(BB53="",BB53="NO Q",BB53="-"),"-",INDEX(Shipping!$U$3:$V$88,_xlfn.XMATCH(BB$2,IF(Shipping!$D$3:$D$88="GC",Shipping!$A$3:$A$88),0),_xlfn.XMATCH($V$167,Shipping!$U$2:$V$2))/_xlfn.IFS($U$167=Shipping!$R139,Shipping!$R$95,$U$167=Shipping!$S$92,Shipping!$S142,$U$167=Shipping!$T$92,Shipping!$T142)+IF(BB53&lt;DATE(2020,1,1),BB53,-BB53))</f>
        <v>-</v>
      </c>
      <c r="BC217" s="52" t="str" cm="1">
        <f t="array" ref="BC217">IF(OR(BC53="",BC53="NO Q",BC53="-"),"-",INDEX(Shipping!$U$3:$V$88,_xlfn.XMATCH(BC$2,IF(Shipping!$D$3:$D$88="GC",Shipping!$A$3:$A$88),0),_xlfn.XMATCH($V$167,Shipping!$U$2:$V$2))/_xlfn.IFS($U$167=Shipping!$R139,Shipping!$R$95,$U$167=Shipping!$S$92,Shipping!$S142,$U$167=Shipping!$T$92,Shipping!$T142)+IF(BC53&lt;DATE(2020,1,1),BC53,-BC53))</f>
        <v>-</v>
      </c>
      <c r="BD217" s="52" t="str" cm="1">
        <f t="array" ref="BD217">IF(OR(BD53="",BD53="NO Q",BD53="-"),"-",INDEX(Shipping!$U$3:$V$88,_xlfn.XMATCH(BD$2,IF(Shipping!$D$3:$D$88="GC",Shipping!$A$3:$A$88),0),_xlfn.XMATCH($V$167,Shipping!$U$2:$V$2))/_xlfn.IFS($U$167=Shipping!$R139,Shipping!$R$95,$U$167=Shipping!$S$92,Shipping!$S142,$U$167=Shipping!$T$92,Shipping!$T142)+IF(BD53&lt;DATE(2020,1,1),BD53,-BD53))</f>
        <v>-</v>
      </c>
      <c r="BE217" s="52" t="str" cm="1">
        <f t="array" ref="BE217">IF(OR(BE53="",BE53="NO Q",BE53="-"),"-",INDEX(Shipping!$U$3:$V$88,_xlfn.XMATCH(BE$2,IF(Shipping!$D$3:$D$88="GC",Shipping!$A$3:$A$88),0),_xlfn.XMATCH($V$167,Shipping!$U$2:$V$2))/_xlfn.IFS($U$167=Shipping!$R139,Shipping!$R$95,$U$167=Shipping!$S$92,Shipping!$S142,$U$167=Shipping!$T$92,Shipping!$T142)+IF(BE53&lt;DATE(2020,1,1),BE53,-BE53))</f>
        <v>-</v>
      </c>
      <c r="BF217" s="52" t="str" cm="1">
        <f t="array" ref="BF217">IF(OR(BF53="",BF53="NO Q",BF53="-"),"-",INDEX(Shipping!$U$3:$V$88,_xlfn.XMATCH(BF$2,IF(Shipping!$D$3:$D$88="GC",Shipping!$A$3:$A$88),0),_xlfn.XMATCH($V$167,Shipping!$U$2:$V$2))/_xlfn.IFS($U$167=Shipping!$R139,Shipping!$R$95,$U$167=Shipping!$S$92,Shipping!$S142,$U$167=Shipping!$T$92,Shipping!$T142)+IF(BF53&lt;DATE(2020,1,1),BF53,-BF53))</f>
        <v>-</v>
      </c>
      <c r="BG217" s="52" t="str" cm="1">
        <f t="array" ref="BG217">IF(OR(BG53="",BG53="NO Q",BG53="-"),"-",INDEX(Shipping!$U$3:$V$88,_xlfn.XMATCH(BG$2,IF(Shipping!$D$3:$D$88="GC",Shipping!$A$3:$A$88),0),_xlfn.XMATCH($V$167,Shipping!$U$2:$V$2))/_xlfn.IFS($U$167=Shipping!$R139,Shipping!$R$95,$U$167=Shipping!$S$92,Shipping!$S142,$U$167=Shipping!$T$92,Shipping!$T142)+IF(BG53&lt;DATE(2020,1,1),BG53,-BG53))</f>
        <v>-</v>
      </c>
      <c r="BH217" s="52" t="str" cm="1">
        <f t="array" ref="BH217">IF(OR(BH53="",BH53="NO Q",BH53="-"),"-",INDEX(Shipping!$U$3:$V$88,_xlfn.XMATCH(BH$2,IF(Shipping!$D$3:$D$88="GC",Shipping!$A$3:$A$88),0),_xlfn.XMATCH($V$167,Shipping!$U$2:$V$2))/_xlfn.IFS($U$167=Shipping!$R139,Shipping!$R$95,$U$167=Shipping!$S$92,Shipping!$S142,$U$167=Shipping!$T$92,Shipping!$T142)+IF(BH53&lt;DATE(2020,1,1),BH53,-BH53))</f>
        <v>-</v>
      </c>
      <c r="BI217" s="52" t="str" cm="1">
        <f t="array" ref="BI217">IF(OR(BI53="",BI53="NO Q",BI53="-"),"-",INDEX(Shipping!$U$3:$V$88,_xlfn.XMATCH(BI$2,IF(Shipping!$D$3:$D$88="GC",Shipping!$A$3:$A$88),0),_xlfn.XMATCH($V$167,Shipping!$U$2:$V$2))/_xlfn.IFS($U$167=Shipping!$R139,Shipping!$R$95,$U$167=Shipping!$S$92,Shipping!$S142,$U$167=Shipping!$T$92,Shipping!$T142)+IF(BI53&lt;DATE(2020,1,1),BI53,-BI53))</f>
        <v>-</v>
      </c>
      <c r="BJ217" s="52" t="str" cm="1">
        <f t="array" ref="BJ217">IF(OR(BJ53="",BJ53="NO Q",BJ53="-"),"-",INDEX(Shipping!$U$3:$V$88,_xlfn.XMATCH(BJ$2,IF(Shipping!$D$3:$D$88="GC",Shipping!$A$3:$A$88),0),_xlfn.XMATCH($V$167,Shipping!$U$2:$V$2))/_xlfn.IFS($U$167=Shipping!$R139,Shipping!$R$95,$U$167=Shipping!$S$92,Shipping!$S142,$U$167=Shipping!$T$92,Shipping!$T142)+IF(BJ53&lt;DATE(2020,1,1),BJ53,-BJ53))</f>
        <v>-</v>
      </c>
      <c r="BK217" s="52" t="str" cm="1">
        <f t="array" ref="BK217">IF(OR(BK53="",BK53="NO Q",BK53="-"),"-",INDEX(Shipping!$U$3:$V$88,_xlfn.XMATCH(BK$2,IF(Shipping!$D$3:$D$88="GC",Shipping!$A$3:$A$88),0),_xlfn.XMATCH($V$167,Shipping!$U$2:$V$2))/_xlfn.IFS($U$167=Shipping!$R139,Shipping!$R$95,$U$167=Shipping!$S$92,Shipping!$S142,$U$167=Shipping!$T$92,Shipping!$T142)+IF(BK53&lt;DATE(2020,1,1),BK53,-BK53))</f>
        <v>-</v>
      </c>
      <c r="BL217" s="52" t="str" cm="1">
        <f t="array" ref="BL217">IF(OR(BL53="",BL53="NO Q",BL53="-"),"-",INDEX(Shipping!$U$3:$V$88,_xlfn.XMATCH(BL$2,IF(Shipping!$D$3:$D$88="GC",Shipping!$A$3:$A$88),0),_xlfn.XMATCH($V$167,Shipping!$U$2:$V$2))/_xlfn.IFS($U$167=Shipping!$R139,Shipping!$R$95,$U$167=Shipping!$S$92,Shipping!$S142,$U$167=Shipping!$T$92,Shipping!$T142)+IF(BL53&lt;DATE(2020,1,1),BL53,-BL53))</f>
        <v>-</v>
      </c>
      <c r="BM217" s="52" t="str" cm="1">
        <f t="array" ref="BM217">IF(OR(BM53="",BM53="NO Q",BM53="-"),"-",INDEX(Shipping!$U$3:$V$88,_xlfn.XMATCH(BM$2,IF(Shipping!$D$3:$D$88="GC",Shipping!$A$3:$A$88),0),_xlfn.XMATCH($V$167,Shipping!$U$2:$V$2))/_xlfn.IFS($U$167=Shipping!$R139,Shipping!$R$95,$U$167=Shipping!$S$92,Shipping!$S142,$U$167=Shipping!$T$92,Shipping!$T142)+IF(BM53&lt;DATE(2020,1,1),BM53,-BM53))</f>
        <v>-</v>
      </c>
      <c r="BN217" s="52" t="str" cm="1">
        <f t="array" ref="BN217">IF(OR(BN53="",BN53="NO Q",BN53="-"),"-",INDEX(Shipping!$U$3:$V$88,_xlfn.XMATCH(BN$2,IF(Shipping!$D$3:$D$88="GC",Shipping!$A$3:$A$88),0),_xlfn.XMATCH($V$167,Shipping!$U$2:$V$2))/_xlfn.IFS($U$167=Shipping!$R139,Shipping!$R$95,$U$167=Shipping!$S$92,Shipping!$S142,$U$167=Shipping!$T$92,Shipping!$T142)+IF(BN53&lt;DATE(2020,1,1),BN53,-BN53))</f>
        <v>-</v>
      </c>
      <c r="BO217" s="52" t="str" cm="1">
        <f t="array" ref="BO217">IF(OR(BO53="",BO53="NO Q",BO53="-"),"-",INDEX(Shipping!$U$3:$V$88,_xlfn.XMATCH(BO$2,IF(Shipping!$D$3:$D$88="GC",Shipping!$A$3:$A$88),0),_xlfn.XMATCH($V$167,Shipping!$U$2:$V$2))/_xlfn.IFS($U$167=Shipping!$R139,Shipping!$R$95,$U$167=Shipping!$S$92,Shipping!$S142,$U$167=Shipping!$T$92,Shipping!$T142)+IF(BO53&lt;DATE(2020,1,1),BO53,-BO53))</f>
        <v>-</v>
      </c>
      <c r="BP217" s="52" t="str" cm="1">
        <f t="array" ref="BP217">IF(OR(BP53="",BP53="NO Q",BP53="-"),"-",INDEX(Shipping!$U$3:$V$88,_xlfn.XMATCH(BP$2,IF(Shipping!$D$3:$D$88="GC",Shipping!$A$3:$A$88),0),_xlfn.XMATCH($V$167,Shipping!$U$2:$V$2))/_xlfn.IFS($U$167=Shipping!$R139,Shipping!$R$95,$U$167=Shipping!$S$92,Shipping!$S142,$U$167=Shipping!$T$92,Shipping!$T142)+IF(BP53&lt;DATE(2020,1,1),BP53,-BP53))</f>
        <v>-</v>
      </c>
      <c r="BQ217" s="52" t="str" cm="1">
        <f t="array" ref="BQ217">IF(OR(BQ53="",BQ53="NO Q",BQ53="-"),"-",INDEX(Shipping!$U$3:$V$88,_xlfn.XMATCH(BQ$2,IF(Shipping!$D$3:$D$88="GC",Shipping!$A$3:$A$88),0),_xlfn.XMATCH($V$167,Shipping!$U$2:$V$2))/_xlfn.IFS($U$167=Shipping!$R139,Shipping!$R$95,$U$167=Shipping!$S$92,Shipping!$S142,$U$167=Shipping!$T$92,Shipping!$T142)+IF(BQ53&lt;DATE(2020,1,1),BQ53,-BQ53))</f>
        <v>-</v>
      </c>
      <c r="BR217" s="52" t="str" cm="1">
        <f t="array" ref="BR217">IF(OR(BR53="",BR53="NO Q",BR53="-"),"-",INDEX(Shipping!$U$3:$V$88,_xlfn.XMATCH(BR$2,IF(Shipping!$D$3:$D$88="GC",Shipping!$A$3:$A$88),0),_xlfn.XMATCH($V$167,Shipping!$U$2:$V$2))/_xlfn.IFS($U$167=Shipping!$R139,Shipping!$R$95,$U$167=Shipping!$S$92,Shipping!$S142,$U$167=Shipping!$T$92,Shipping!$T142)+IF(BR53&lt;DATE(2020,1,1),BR53,-BR53))</f>
        <v>-</v>
      </c>
      <c r="BS217" s="52" t="str" cm="1">
        <f t="array" ref="BS217">IF(OR(BS53="",BS53="NO Q",BS53="-"),"-",INDEX(Shipping!$U$3:$V$88,_xlfn.XMATCH(BS$2,IF(Shipping!$D$3:$D$88="GC",Shipping!$A$3:$A$88),0),_xlfn.XMATCH($V$167,Shipping!$U$2:$V$2))/_xlfn.IFS($U$167=Shipping!$R139,Shipping!$R$95,$U$167=Shipping!$S$92,Shipping!$S142,$U$167=Shipping!$T$92,Shipping!$T142)+IF(BS53&lt;DATE(2020,1,1),BS53,-BS53))</f>
        <v>-</v>
      </c>
      <c r="BT217" s="52" t="str" cm="1">
        <f t="array" ref="BT217">IF(OR(BT53="",BT53="NO Q",BT53="-"),"-",INDEX(Shipping!$U$3:$V$88,_xlfn.XMATCH(BT$2,IF(Shipping!$D$3:$D$88="GC",Shipping!$A$3:$A$88),0),_xlfn.XMATCH($V$167,Shipping!$U$2:$V$2))/_xlfn.IFS($U$167=Shipping!$R139,Shipping!$R$95,$U$167=Shipping!$S$92,Shipping!$S142,$U$167=Shipping!$T$92,Shipping!$T142)+IF(BT53&lt;DATE(2020,1,1),BT53,-BT53))</f>
        <v>-</v>
      </c>
      <c r="BU217" s="52" t="str" cm="1">
        <f t="array" ref="BU217">IF(OR(BU53="",BU53="NO Q",BU53="-"),"-",INDEX(Shipping!$U$3:$V$88,_xlfn.XMATCH(BU$2,IF(Shipping!$D$3:$D$88="GC",Shipping!$A$3:$A$88),0),_xlfn.XMATCH($V$167,Shipping!$U$2:$V$2))/_xlfn.IFS($U$167=Shipping!$R139,Shipping!$R$95,$U$167=Shipping!$S$92,Shipping!$S142,$U$167=Shipping!$T$92,Shipping!$T142)+IF(BU53&lt;DATE(2020,1,1),BU53,-BU53))</f>
        <v>-</v>
      </c>
      <c r="BV217" s="52" t="str" cm="1">
        <f t="array" ref="BV217">IF(OR(BV53="",BV53="NO Q",BV53="-"),"-",INDEX(Shipping!$U$3:$V$88,_xlfn.XMATCH(BV$2,IF(Shipping!$D$3:$D$88="GC",Shipping!$A$3:$A$88),0),_xlfn.XMATCH($V$167,Shipping!$U$2:$V$2))/_xlfn.IFS($U$167=Shipping!$R139,Shipping!$R$95,$U$167=Shipping!$S$92,Shipping!$S142,$U$167=Shipping!$T$92,Shipping!$T142)+IF(BV53&lt;DATE(2020,1,1),BV53,-BV53))</f>
        <v>-</v>
      </c>
      <c r="BW217" s="52" t="str" cm="1">
        <f t="array" ref="BW217">IF(OR(BW53="",BW53="NO Q",BW53="-"),"-",INDEX(Shipping!$U$3:$V$88,_xlfn.XMATCH(BW$2,IF(Shipping!$D$3:$D$88="GC",Shipping!$A$3:$A$88),0),_xlfn.XMATCH($V$167,Shipping!$U$2:$V$2))/_xlfn.IFS($U$167=Shipping!$R139,Shipping!$R$95,$U$167=Shipping!$S$92,Shipping!$S142,$U$167=Shipping!$T$92,Shipping!$T142)+IF(BW53&lt;DATE(2020,1,1),BW53,-BW53))</f>
        <v>-</v>
      </c>
      <c r="BX217" s="52" t="str" cm="1">
        <f t="array" ref="BX217">IF(OR(BX53="",BX53="NO Q",BX53="-"),"-",INDEX(Shipping!$U$3:$V$88,_xlfn.XMATCH(BX$2,IF(Shipping!$D$3:$D$88="GC",Shipping!$A$3:$A$88),0),_xlfn.XMATCH($V$167,Shipping!$U$2:$V$2))/_xlfn.IFS($U$167=Shipping!$R139,Shipping!$R$95,$U$167=Shipping!$S$92,Shipping!$S142,$U$167=Shipping!$T$92,Shipping!$T142)+IF(BX53&lt;DATE(2020,1,1),BX53,-BX53))</f>
        <v>-</v>
      </c>
      <c r="BY217" s="52" t="str" cm="1">
        <f t="array" ref="BY217">IF(OR(BY53="",BY53="NO Q",BY53="-"),"-",INDEX(Shipping!$U$3:$V$88,_xlfn.XMATCH(BY$2,IF(Shipping!$D$3:$D$88="GC",Shipping!$A$3:$A$88),0),_xlfn.XMATCH($V$167,Shipping!$U$2:$V$2))/_xlfn.IFS($U$167=Shipping!$R139,Shipping!$R$95,$U$167=Shipping!$S$92,Shipping!$S142,$U$167=Shipping!$T$92,Shipping!$T142)+IF(BY53&lt;DATE(2020,1,1),BY53,-BY53))</f>
        <v>-</v>
      </c>
      <c r="BZ217" s="52" t="str" cm="1">
        <f t="array" ref="BZ217">IF(OR(BZ53="",BZ53="NO Q",BZ53="-"),"-",INDEX(Shipping!$U$3:$V$88,_xlfn.XMATCH(BZ$2,IF(Shipping!$D$3:$D$88="GC",Shipping!$A$3:$A$88),0),_xlfn.XMATCH($V$167,Shipping!$U$2:$V$2))/_xlfn.IFS($U$167=Shipping!$R139,Shipping!$R$95,$U$167=Shipping!$S$92,Shipping!$S142,$U$167=Shipping!$T$92,Shipping!$T142)+IF(BZ53&lt;DATE(2020,1,1),BZ53,-BZ53))</f>
        <v>-</v>
      </c>
      <c r="CA217" s="52" t="str" cm="1">
        <f t="array" ref="CA217">IF(OR(CA53="",CA53="NO Q",CA53="-"),"-",INDEX(Shipping!$U$3:$V$88,_xlfn.XMATCH(CA$2,IF(Shipping!$D$3:$D$88="GC",Shipping!$A$3:$A$88),0),_xlfn.XMATCH($V$167,Shipping!$U$2:$V$2))/_xlfn.IFS($U$167=Shipping!$R139,Shipping!$R$95,$U$167=Shipping!$S$92,Shipping!$S142,$U$167=Shipping!$T$92,Shipping!$T142)+IF(CA53&lt;DATE(2020,1,1),CA53,-CA53))</f>
        <v>-</v>
      </c>
      <c r="CB217" s="52" t="str" cm="1">
        <f t="array" ref="CB217">IF(OR(CB53="",CB53="NO Q",CB53="-"),"-",INDEX(Shipping!$U$3:$V$88,_xlfn.XMATCH(CB$2,IF(Shipping!$D$3:$D$88="GC",Shipping!$A$3:$A$88),0),_xlfn.XMATCH($V$167,Shipping!$U$2:$V$2))/_xlfn.IFS($U$167=Shipping!$R139,Shipping!$R$95,$U$167=Shipping!$S$92,Shipping!$S142,$U$167=Shipping!$T$92,Shipping!$T142)+IF(CB53&lt;DATE(2020,1,1),CB53,-CB53))</f>
        <v>-</v>
      </c>
      <c r="CC217" s="52" t="str" cm="1">
        <f t="array" ref="CC217">IF(OR(CC53="",CC53="NO Q",CC53="-"),"-",INDEX(Shipping!$U$3:$V$88,_xlfn.XMATCH(CC$2,IF(Shipping!$D$3:$D$88="GC",Shipping!$A$3:$A$88),0),_xlfn.XMATCH($V$167,Shipping!$U$2:$V$2))/_xlfn.IFS($U$167=Shipping!$R139,Shipping!$R$95,$U$167=Shipping!$S$92,Shipping!$S142,$U$167=Shipping!$T$92,Shipping!$T142)+IF(CC53&lt;DATE(2020,1,1),CC53,-CC53))</f>
        <v>-</v>
      </c>
      <c r="CD217" s="52" t="str" cm="1">
        <f t="array" ref="CD217">IF(OR(CD53="",CD53="NO Q",CD53="-"),"-",INDEX(Shipping!$U$3:$V$88,_xlfn.XMATCH(CD$2,IF(Shipping!$D$3:$D$88="GC",Shipping!$A$3:$A$88),0),_xlfn.XMATCH($V$167,Shipping!$U$2:$V$2))/_xlfn.IFS($U$167=Shipping!$R139,Shipping!$R$95,$U$167=Shipping!$S$92,Shipping!$S142,$U$167=Shipping!$T$92,Shipping!$T142)+IF(CD53&lt;DATE(2020,1,1),CD53,-CD53))</f>
        <v>-</v>
      </c>
      <c r="CE217" s="52" t="e" cm="1">
        <f t="array" ref="CE217">IF(OR(CE53="",CE53="NO Q",CE53="-"),"-",INDEX(Shipping!$U$3:$V$88,_xlfn.XMATCH(CE$2,IF(Shipping!$D$3:$D$88="GC",Shipping!$A$3:$A$88),0),_xlfn.XMATCH($V$167,Shipping!$U$2:$V$2))/_xlfn.IFS($U$167=Shipping!$R139,Shipping!$R$95,$U$167=Shipping!$S$92,Shipping!$S142,$U$167=Shipping!$T$92,Shipping!$T142)+IF(CE53&lt;DATE(2020,1,1),CE53,-CE53))</f>
        <v>#N/A</v>
      </c>
      <c r="CF217" s="52" t="str" cm="1">
        <f t="array" ref="CF217">IF(OR(CF53="",CF53="NO Q",CF53="-"),"-",INDEX(Shipping!$U$3:$V$88,_xlfn.XMATCH(CF$2,IF(Shipping!$D$3:$D$88="GC",Shipping!$A$3:$A$88),0),_xlfn.XMATCH($V$167,Shipping!$U$2:$V$2))/_xlfn.IFS($U$167=Shipping!$R139,Shipping!$R$95,$U$167=Shipping!$S$92,Shipping!$S142,$U$167=Shipping!$T$92,Shipping!$T142)+IF(CF53&lt;DATE(2020,1,1),CF53,-CF53))</f>
        <v>-</v>
      </c>
      <c r="CG217" s="52" t="str" cm="1">
        <f t="array" ref="CG217">IF(OR(CG53="",CG53="NO Q",CG53="-"),"-",INDEX(Shipping!$U$3:$V$88,_xlfn.XMATCH(CG$2,IF(Shipping!$D$3:$D$88="GC",Shipping!$A$3:$A$88),0),_xlfn.XMATCH($V$167,Shipping!$U$2:$V$2))/_xlfn.IFS($U$167=Shipping!$R139,Shipping!$R$95,$U$167=Shipping!$S$92,Shipping!$S142,$U$167=Shipping!$T$92,Shipping!$T142)+IF(CG53&lt;DATE(2020,1,1),CG53,-CG53))</f>
        <v>-</v>
      </c>
      <c r="CH217" s="52" t="str" cm="1">
        <f t="array" ref="CH217">IF(OR(CH53="",CH53="NO Q",CH53="-"),"-",INDEX(Shipping!$U$3:$V$88,_xlfn.XMATCH(CH$2,IF(Shipping!$D$3:$D$88="GC",Shipping!$A$3:$A$88),0),_xlfn.XMATCH($V$167,Shipping!$U$2:$V$2))/_xlfn.IFS($U$167=Shipping!$R139,Shipping!$R$95,$U$167=Shipping!$S$92,Shipping!$S142,$U$167=Shipping!$T$92,Shipping!$T142)+IF(CH53&lt;DATE(2020,1,1),CH53,-CH53))</f>
        <v>-</v>
      </c>
      <c r="CI217" s="52" t="str" cm="1">
        <f t="array" ref="CI217">IF(OR(CI53="",CI53="NO Q",CI53="-"),"-",INDEX(Shipping!$U$3:$V$88,_xlfn.XMATCH(CI$2,IF(Shipping!$D$3:$D$88="GC",Shipping!$A$3:$A$88),0),_xlfn.XMATCH($V$167,Shipping!$U$2:$V$2))/_xlfn.IFS($U$167=Shipping!$R139,Shipping!$R$95,$U$167=Shipping!$S$92,Shipping!$S142,$U$167=Shipping!$T$92,Shipping!$T142)+IF(CI53&lt;DATE(2020,1,1),CI53,-CI53))</f>
        <v>-</v>
      </c>
      <c r="CJ217" s="52" t="str" cm="1">
        <f t="array" ref="CJ217">IF(OR(CJ53="",CJ53="NO Q",CJ53="-"),"-",INDEX(Shipping!$U$3:$V$88,_xlfn.XMATCH(CJ$2,IF(Shipping!$D$3:$D$88="GC",Shipping!$A$3:$A$88),0),_xlfn.XMATCH($V$167,Shipping!$U$2:$V$2))/_xlfn.IFS($U$167=Shipping!$R139,Shipping!$R$95,$U$167=Shipping!$S$92,Shipping!$S142,$U$167=Shipping!$T$92,Shipping!$T142)+IF(CJ53&lt;DATE(2020,1,1),CJ53,-CJ53))</f>
        <v>-</v>
      </c>
      <c r="CK217" s="52" t="str" cm="1">
        <f t="array" ref="CK217">IF(OR(CK53="",CK53="NO Q",CK53="-"),"-",INDEX(Shipping!$U$3:$V$88,_xlfn.XMATCH(CK$2,IF(Shipping!$D$3:$D$88="GC",Shipping!$A$3:$A$88),0),_xlfn.XMATCH($V$167,Shipping!$U$2:$V$2))/_xlfn.IFS($U$167=Shipping!$R139,Shipping!$R$95,$U$167=Shipping!$S$92,Shipping!$S142,$U$167=Shipping!$T$92,Shipping!$T142)+IF(CK53&lt;DATE(2020,1,1),CK53,-CK53))</f>
        <v>-</v>
      </c>
      <c r="CL217" s="52" t="str" cm="1">
        <f t="array" ref="CL217">IF(OR(CL53="",CL53="NO Q",CL53="-"),"-",INDEX(Shipping!$U$3:$V$88,_xlfn.XMATCH(CL$2,IF(Shipping!$D$3:$D$88="GC",Shipping!$A$3:$A$88),0),_xlfn.XMATCH($V$167,Shipping!$U$2:$V$2))/_xlfn.IFS($U$167=Shipping!$R139,Shipping!$R$95,$U$167=Shipping!$S$92,Shipping!$S142,$U$167=Shipping!$T$92,Shipping!$T142)+IF(CL53&lt;DATE(2020,1,1),CL53,-CL53))</f>
        <v>-</v>
      </c>
      <c r="CM217" s="52" t="str" cm="1">
        <f t="array" ref="CM217">IF(OR(CM53="",CM53="NO Q",CM53="-"),"-",INDEX(Shipping!$U$3:$V$88,_xlfn.XMATCH(CM$2,IF(Shipping!$D$3:$D$88="GC",Shipping!$A$3:$A$88),0),_xlfn.XMATCH($V$167,Shipping!$U$2:$V$2))/_xlfn.IFS($U$167=Shipping!$R139,Shipping!$R$95,$U$167=Shipping!$S$92,Shipping!$S142,$U$167=Shipping!$T$92,Shipping!$T142)+IF(CM53&lt;DATE(2020,1,1),CM53,-CM53))</f>
        <v>-</v>
      </c>
    </row>
    <row r="218" spans="2:91">
      <c r="B218" s="47" t="s">
        <v>324</v>
      </c>
      <c r="C218" s="1" t="str" cm="1">
        <f t="array" ref="C218">INDEX(W$2:CM$2,1,_xlfn.XMATCH(D218,$W218:$CM218))</f>
        <v>CREATIVE LIQUID COATINGS (2cav)</v>
      </c>
      <c r="D218" s="81">
        <f t="shared" si="139"/>
        <v>1.1497561691410647</v>
      </c>
      <c r="W218" s="52" t="str" cm="1">
        <f t="array" ref="W218">IF(OR(W54="",W54="NO Q",W54="-"),"-",INDEX(Shipping!$U$3:$V$88,_xlfn.XMATCH(W$2,IF(Shipping!$D$3:$D$88="GC",Shipping!$A$3:$A$88),0),_xlfn.XMATCH($V$167,Shipping!$U$2:$V$2))/_xlfn.IFS($U$167=Shipping!$R140,Shipping!$R$95,$U$167=Shipping!$S$92,Shipping!$S143,$U$167=Shipping!$T$92,Shipping!$T143)+IF(W54&lt;DATE(2020,1,1),W54,-W54))</f>
        <v>-</v>
      </c>
      <c r="X218" s="52" t="str" cm="1">
        <f t="array" ref="X218">IF(OR(X54="",X54="NO Q",X54="-"),"-",INDEX(Shipping!$U$3:$V$88,_xlfn.XMATCH(X$2,IF(Shipping!$D$3:$D$88="GC",Shipping!$A$3:$A$88),0),_xlfn.XMATCH($V$167,Shipping!$U$2:$V$2))/_xlfn.IFS($U$167=Shipping!$R140,Shipping!$R$95,$U$167=Shipping!$S$92,Shipping!$S143,$U$167=Shipping!$T$92,Shipping!$T143)+IF(X54&lt;DATE(2020,1,1),X54,-X54))</f>
        <v>-</v>
      </c>
      <c r="Y218" s="52" t="str" cm="1">
        <f t="array" ref="Y218">IF(OR(Y54="",Y54="NO Q",Y54="-"),"-",INDEX(Shipping!$U$3:$V$88,_xlfn.XMATCH(Y$2,IF(Shipping!$D$3:$D$88="GC",Shipping!$A$3:$A$88),0),_xlfn.XMATCH($V$167,Shipping!$U$2:$V$2))/_xlfn.IFS($U$167=Shipping!$R140,Shipping!$R$95,$U$167=Shipping!$S$92,Shipping!$S143,$U$167=Shipping!$T$92,Shipping!$T143)+IF(Y54&lt;DATE(2020,1,1),Y54,-Y54))</f>
        <v>-</v>
      </c>
      <c r="Z218" s="52" t="str" cm="1">
        <f t="array" ref="Z218">IF(OR(Z54="",Z54="NO Q",Z54="-"),"-",INDEX(Shipping!$U$3:$V$88,_xlfn.XMATCH(Z$2,IF(Shipping!$D$3:$D$88="GC",Shipping!$A$3:$A$88),0),_xlfn.XMATCH($V$167,Shipping!$U$2:$V$2))/_xlfn.IFS($U$167=Shipping!$R140,Shipping!$R$95,$U$167=Shipping!$S$92,Shipping!$S143,$U$167=Shipping!$T$92,Shipping!$T143)+IF(Z54&lt;DATE(2020,1,1),Z54,-Z54))</f>
        <v>-</v>
      </c>
      <c r="AA218" s="52" t="str" cm="1">
        <f t="array" ref="AA218">IF(OR(AA54="",AA54="NO Q",AA54="-"),"-",INDEX(Shipping!$U$3:$V$88,_xlfn.XMATCH(AA$2,IF(Shipping!$D$3:$D$88="GC",Shipping!$A$3:$A$88),0),_xlfn.XMATCH($V$167,Shipping!$U$2:$V$2))/_xlfn.IFS($U$167=Shipping!$R140,Shipping!$R$95,$U$167=Shipping!$S$92,Shipping!$S143,$U$167=Shipping!$T$92,Shipping!$T143)+IF(AA54&lt;DATE(2020,1,1),AA54,-AA54))</f>
        <v>-</v>
      </c>
      <c r="AB218" s="52" t="str" cm="1">
        <f t="array" ref="AB218">IF(OR(AB54="",AB54="NO Q",AB54="-"),"-",INDEX(Shipping!$U$3:$V$88,_xlfn.XMATCH(AB$2,IF(Shipping!$D$3:$D$88="GC",Shipping!$A$3:$A$88),0),_xlfn.XMATCH($V$167,Shipping!$U$2:$V$2))/_xlfn.IFS($U$167=Shipping!$R140,Shipping!$R$95,$U$167=Shipping!$S$92,Shipping!$S143,$U$167=Shipping!$T$92,Shipping!$T143)+IF(AB54&lt;DATE(2020,1,1),AB54,-AB54))</f>
        <v>-</v>
      </c>
      <c r="AC218" s="52" t="str" cm="1">
        <f t="array" ref="AC218">IF(OR(AC54="",AC54="NO Q",AC54="-"),"-",INDEX(Shipping!$U$3:$V$88,_xlfn.XMATCH(AC$2,IF(Shipping!$D$3:$D$88="GC",Shipping!$A$3:$A$88),0),_xlfn.XMATCH($V$167,Shipping!$U$2:$V$2))/_xlfn.IFS($U$167=Shipping!$R140,Shipping!$R$95,$U$167=Shipping!$S$92,Shipping!$S143,$U$167=Shipping!$T$92,Shipping!$T143)+IF(AC54&lt;DATE(2020,1,1),AC54,-AC54))</f>
        <v>-</v>
      </c>
      <c r="AD218" s="52" cm="1">
        <f t="array" ref="AD218">IF(OR(AD54="",AD54="NO Q",AD54="-"),"-",INDEX(Shipping!$U$3:$V$88,_xlfn.XMATCH(AD$2,IF(Shipping!$D$3:$D$88="GC",Shipping!$A$3:$A$88),0),_xlfn.XMATCH($V$167,Shipping!$U$2:$V$2))/_xlfn.IFS($U$167=Shipping!$R140,Shipping!$R$95,$U$167=Shipping!$S$92,Shipping!$S143,$U$167=Shipping!$T$92,Shipping!$T143)+IF(AD54&lt;DATE(2020,1,1),AD54,-AD54))</f>
        <v>1.1497561691410647</v>
      </c>
      <c r="AE218" s="52" t="str" cm="1">
        <f t="array" ref="AE218">IF(OR(AE54="",AE54="NO Q",AE54="-"),"-",INDEX(Shipping!$U$3:$V$88,_xlfn.XMATCH(AE$2,IF(Shipping!$D$3:$D$88="GC",Shipping!$A$3:$A$88),0),_xlfn.XMATCH($V$167,Shipping!$U$2:$V$2))/_xlfn.IFS($U$167=Shipping!$R140,Shipping!$R$95,$U$167=Shipping!$S$92,Shipping!$S143,$U$167=Shipping!$T$92,Shipping!$T143)+IF(AE54&lt;DATE(2020,1,1),AE54,-AE54))</f>
        <v>-</v>
      </c>
      <c r="AF218" s="52" t="str" cm="1">
        <f t="array" ref="AF218">IF(OR(AF54="",AF54="NO Q",AF54="-"),"-",INDEX(Shipping!$U$3:$V$88,_xlfn.XMATCH(AF$2,IF(Shipping!$D$3:$D$88="GC",Shipping!$A$3:$A$88),0),_xlfn.XMATCH($V$167,Shipping!$U$2:$V$2))/_xlfn.IFS($U$167=Shipping!$R140,Shipping!$R$95,$U$167=Shipping!$S$92,Shipping!$S143,$U$167=Shipping!$T$92,Shipping!$T143)+IF(AF54&lt;DATE(2020,1,1),AF54,-AF54))</f>
        <v>-</v>
      </c>
      <c r="AG218" s="52" t="str" cm="1">
        <f t="array" ref="AG218">IF(OR(AG54="",AG54="NO Q",AG54="-"),"-",INDEX(Shipping!$U$3:$V$88,_xlfn.XMATCH(AG$2,IF(Shipping!$D$3:$D$88="GC",Shipping!$A$3:$A$88),0),_xlfn.XMATCH($V$167,Shipping!$U$2:$V$2))/_xlfn.IFS($U$167=Shipping!$R140,Shipping!$R$95,$U$167=Shipping!$S$92,Shipping!$S143,$U$167=Shipping!$T$92,Shipping!$T143)+IF(AG54&lt;DATE(2020,1,1),AG54,-AG54))</f>
        <v>-</v>
      </c>
      <c r="AH218" s="52" t="str" cm="1">
        <f t="array" ref="AH218">IF(OR(AH54="",AH54="NO Q",AH54="-"),"-",INDEX(Shipping!$U$3:$V$88,_xlfn.XMATCH(AH$2,IF(Shipping!$D$3:$D$88="GC",Shipping!$A$3:$A$88),0),_xlfn.XMATCH($V$167,Shipping!$U$2:$V$2))/_xlfn.IFS($U$167=Shipping!$R140,Shipping!$R$95,$U$167=Shipping!$S$92,Shipping!$S143,$U$167=Shipping!$T$92,Shipping!$T143)+IF(AH54&lt;DATE(2020,1,1),AH54,-AH54))</f>
        <v>-</v>
      </c>
      <c r="AI218" s="52" t="str" cm="1">
        <f t="array" ref="AI218">IF(OR(AI54="",AI54="NO Q",AI54="-"),"-",INDEX(Shipping!$U$3:$V$88,_xlfn.XMATCH(AI$2,IF(Shipping!$D$3:$D$88="GC",Shipping!$A$3:$A$88),0),_xlfn.XMATCH($V$167,Shipping!$U$2:$V$2))/_xlfn.IFS($U$167=Shipping!$R140,Shipping!$R$95,$U$167=Shipping!$S$92,Shipping!$S143,$U$167=Shipping!$T$92,Shipping!$T143)+IF(AI54&lt;DATE(2020,1,1),AI54,-AI54))</f>
        <v>-</v>
      </c>
      <c r="AJ218" s="52" t="str" cm="1">
        <f t="array" ref="AJ218">IF(OR(AJ54="",AJ54="NO Q",AJ54="-"),"-",INDEX(Shipping!$U$3:$V$88,_xlfn.XMATCH(AJ$2,IF(Shipping!$D$3:$D$88="GC",Shipping!$A$3:$A$88),0),_xlfn.XMATCH($V$167,Shipping!$U$2:$V$2))/_xlfn.IFS($U$167=Shipping!$R140,Shipping!$R$95,$U$167=Shipping!$S$92,Shipping!$S143,$U$167=Shipping!$T$92,Shipping!$T143)+IF(AJ54&lt;DATE(2020,1,1),AJ54,-AJ54))</f>
        <v>-</v>
      </c>
      <c r="AK218" s="52" t="str" cm="1">
        <f t="array" ref="AK218">IF(OR(AK54="",AK54="NO Q",AK54="-"),"-",INDEX(Shipping!$U$3:$V$88,_xlfn.XMATCH(AK$2,IF(Shipping!$D$3:$D$88="GC",Shipping!$A$3:$A$88),0),_xlfn.XMATCH($V$167,Shipping!$U$2:$V$2))/_xlfn.IFS($U$167=Shipping!$R140,Shipping!$R$95,$U$167=Shipping!$S$92,Shipping!$S143,$U$167=Shipping!$T$92,Shipping!$T143)+IF(AK54&lt;DATE(2020,1,1),AK54,-AK54))</f>
        <v>-</v>
      </c>
      <c r="AL218" s="52" t="str" cm="1">
        <f t="array" ref="AL218">IF(OR(AL54="",AL54="NO Q",AL54="-"),"-",INDEX(Shipping!$U$3:$V$88,_xlfn.XMATCH(AL$2,IF(Shipping!$D$3:$D$88="GC",Shipping!$A$3:$A$88),0),_xlfn.XMATCH($V$167,Shipping!$U$2:$V$2))/_xlfn.IFS($U$167=Shipping!$R140,Shipping!$R$95,$U$167=Shipping!$S$92,Shipping!$S143,$U$167=Shipping!$T$92,Shipping!$T143)+IF(AL54&lt;DATE(2020,1,1),AL54,-AL54))</f>
        <v>-</v>
      </c>
      <c r="AM218" s="52" cm="1">
        <f t="array" ref="AM218">IF(OR(AM54="",AM54="NO Q",AM54="-"),"-",INDEX(Shipping!$U$3:$V$88,_xlfn.XMATCH(AM$2,IF(Shipping!$D$3:$D$88="GC",Shipping!$A$3:$A$88),0),_xlfn.XMATCH($V$167,Shipping!$U$2:$V$2))/_xlfn.IFS($U$167=Shipping!$R140,Shipping!$R$95,$U$167=Shipping!$S$92,Shipping!$S143,$U$167=Shipping!$T$92,Shipping!$T143)+IF(AM54&lt;DATE(2020,1,1),AM54,-AM54))</f>
        <v>-44032.958513708516</v>
      </c>
      <c r="AN218" s="52" t="str" cm="1">
        <f t="array" ref="AN218">IF(OR(AN54="",AN54="NO Q",AN54="-"),"-",INDEX(Shipping!$U$3:$V$88,_xlfn.XMATCH(AN$2,IF(Shipping!$D$3:$D$88="GC",Shipping!$A$3:$A$88),0),_xlfn.XMATCH($V$167,Shipping!$U$2:$V$2))/_xlfn.IFS($U$167=Shipping!$R140,Shipping!$R$95,$U$167=Shipping!$S$92,Shipping!$S143,$U$167=Shipping!$T$92,Shipping!$T143)+IF(AN54&lt;DATE(2020,1,1),AN54,-AN54))</f>
        <v>-</v>
      </c>
      <c r="AO218" s="52" t="str" cm="1">
        <f t="array" ref="AO218">IF(OR(AO54="",AO54="NO Q",AO54="-"),"-",INDEX(Shipping!$U$3:$V$88,_xlfn.XMATCH(AO$2,IF(Shipping!$D$3:$D$88="GC",Shipping!$A$3:$A$88),0),_xlfn.XMATCH($V$167,Shipping!$U$2:$V$2))/_xlfn.IFS($U$167=Shipping!$R140,Shipping!$R$95,$U$167=Shipping!$S$92,Shipping!$S143,$U$167=Shipping!$T$92,Shipping!$T143)+IF(AO54&lt;DATE(2020,1,1),AO54,-AO54))</f>
        <v>-</v>
      </c>
      <c r="AP218" s="52" t="str" cm="1">
        <f t="array" ref="AP218">IF(OR(AP54="",AP54="NO Q",AP54="-"),"-",INDEX(Shipping!$U$3:$V$88,_xlfn.XMATCH(AP$2,IF(Shipping!$D$3:$D$88="GC",Shipping!$A$3:$A$88),0),_xlfn.XMATCH($V$167,Shipping!$U$2:$V$2))/_xlfn.IFS($U$167=Shipping!$R140,Shipping!$R$95,$U$167=Shipping!$S$92,Shipping!$S143,$U$167=Shipping!$T$92,Shipping!$T143)+IF(AP54&lt;DATE(2020,1,1),AP54,-AP54))</f>
        <v>-</v>
      </c>
      <c r="AQ218" s="52" t="str" cm="1">
        <f t="array" ref="AQ218">IF(OR(AQ54="",AQ54="NO Q",AQ54="-"),"-",INDEX(Shipping!$U$3:$V$88,_xlfn.XMATCH(AQ$2,IF(Shipping!$D$3:$D$88="GC",Shipping!$A$3:$A$88),0),_xlfn.XMATCH($V$167,Shipping!$U$2:$V$2))/_xlfn.IFS($U$167=Shipping!$R140,Shipping!$R$95,$U$167=Shipping!$S$92,Shipping!$S143,$U$167=Shipping!$T$92,Shipping!$T143)+IF(AQ54&lt;DATE(2020,1,1),AQ54,-AQ54))</f>
        <v>-</v>
      </c>
      <c r="AR218" s="52" t="str" cm="1">
        <f t="array" ref="AR218">IF(OR(AR54="",AR54="NO Q",AR54="-"),"-",INDEX(Shipping!$U$3:$V$88,_xlfn.XMATCH(AR$2,IF(Shipping!$D$3:$D$88="GC",Shipping!$A$3:$A$88),0),_xlfn.XMATCH($V$167,Shipping!$U$2:$V$2))/_xlfn.IFS($U$167=Shipping!$R140,Shipping!$R$95,$U$167=Shipping!$S$92,Shipping!$S143,$U$167=Shipping!$T$92,Shipping!$T143)+IF(AR54&lt;DATE(2020,1,1),AR54,-AR54))</f>
        <v>-</v>
      </c>
      <c r="AS218" s="52" t="str" cm="1">
        <f t="array" ref="AS218">IF(OR(AS54="",AS54="NO Q",AS54="-"),"-",INDEX(Shipping!$U$3:$V$88,_xlfn.XMATCH(AS$2,IF(Shipping!$D$3:$D$88="GC",Shipping!$A$3:$A$88),0),_xlfn.XMATCH($V$167,Shipping!$U$2:$V$2))/_xlfn.IFS($U$167=Shipping!$R140,Shipping!$R$95,$U$167=Shipping!$S$92,Shipping!$S143,$U$167=Shipping!$T$92,Shipping!$T143)+IF(AS54&lt;DATE(2020,1,1),AS54,-AS54))</f>
        <v>-</v>
      </c>
      <c r="AT218" s="52" t="str" cm="1">
        <f t="array" ref="AT218">IF(OR(AT54="",AT54="NO Q",AT54="-"),"-",INDEX(Shipping!$U$3:$V$88,_xlfn.XMATCH(AT$2,IF(Shipping!$D$3:$D$88="GC",Shipping!$A$3:$A$88),0),_xlfn.XMATCH($V$167,Shipping!$U$2:$V$2))/_xlfn.IFS($U$167=Shipping!$R140,Shipping!$R$95,$U$167=Shipping!$S$92,Shipping!$S143,$U$167=Shipping!$T$92,Shipping!$T143)+IF(AT54&lt;DATE(2020,1,1),AT54,-AT54))</f>
        <v>-</v>
      </c>
      <c r="AU218" s="52" t="str" cm="1">
        <f t="array" ref="AU218">IF(OR(AU54="",AU54="NO Q",AU54="-"),"-",INDEX(Shipping!$U$3:$V$88,_xlfn.XMATCH(AU$2,IF(Shipping!$D$3:$D$88="GC",Shipping!$A$3:$A$88),0),_xlfn.XMATCH($V$167,Shipping!$U$2:$V$2))/_xlfn.IFS($U$167=Shipping!$R140,Shipping!$R$95,$U$167=Shipping!$S$92,Shipping!$S143,$U$167=Shipping!$T$92,Shipping!$T143)+IF(AU54&lt;DATE(2020,1,1),AU54,-AU54))</f>
        <v>-</v>
      </c>
      <c r="AV218" s="52" t="str" cm="1">
        <f t="array" ref="AV218">IF(OR(AV54="",AV54="NO Q",AV54="-"),"-",INDEX(Shipping!$U$3:$V$88,_xlfn.XMATCH(AV$2,IF(Shipping!$D$3:$D$88="GC",Shipping!$A$3:$A$88),0),_xlfn.XMATCH($V$167,Shipping!$U$2:$V$2))/_xlfn.IFS($U$167=Shipping!$R140,Shipping!$R$95,$U$167=Shipping!$S$92,Shipping!$S143,$U$167=Shipping!$T$92,Shipping!$T143)+IF(AV54&lt;DATE(2020,1,1),AV54,-AV54))</f>
        <v>-</v>
      </c>
      <c r="AW218" s="52" t="str" cm="1">
        <f t="array" ref="AW218">IF(OR(AW54="",AW54="NO Q",AW54="-"),"-",INDEX(Shipping!$U$3:$V$88,_xlfn.XMATCH(AW$2,IF(Shipping!$D$3:$D$88="GC",Shipping!$A$3:$A$88),0),_xlfn.XMATCH($V$167,Shipping!$U$2:$V$2))/_xlfn.IFS($U$167=Shipping!$R140,Shipping!$R$95,$U$167=Shipping!$S$92,Shipping!$S143,$U$167=Shipping!$T$92,Shipping!$T143)+IF(AW54&lt;DATE(2020,1,1),AW54,-AW54))</f>
        <v>-</v>
      </c>
      <c r="AX218" s="52" t="str" cm="1">
        <f t="array" ref="AX218">IF(OR(AX54="",AX54="NO Q",AX54="-"),"-",INDEX(Shipping!$U$3:$V$88,_xlfn.XMATCH(AX$2,IF(Shipping!$D$3:$D$88="GC",Shipping!$A$3:$A$88),0),_xlfn.XMATCH($V$167,Shipping!$U$2:$V$2))/_xlfn.IFS($U$167=Shipping!$R140,Shipping!$R$95,$U$167=Shipping!$S$92,Shipping!$S143,$U$167=Shipping!$T$92,Shipping!$T143)+IF(AX54&lt;DATE(2020,1,1),AX54,-AX54))</f>
        <v>-</v>
      </c>
      <c r="AY218" s="52" t="str" cm="1">
        <f t="array" ref="AY218">IF(OR(AY54="",AY54="NO Q",AY54="-"),"-",INDEX(Shipping!$U$3:$V$88,_xlfn.XMATCH(AY$2,IF(Shipping!$D$3:$D$88="GC",Shipping!$A$3:$A$88),0),_xlfn.XMATCH($V$167,Shipping!$U$2:$V$2))/_xlfn.IFS($U$167=Shipping!$R140,Shipping!$R$95,$U$167=Shipping!$S$92,Shipping!$S143,$U$167=Shipping!$T$92,Shipping!$T143)+IF(AY54&lt;DATE(2020,1,1),AY54,-AY54))</f>
        <v>-</v>
      </c>
      <c r="AZ218" s="52" t="str" cm="1">
        <f t="array" ref="AZ218">IF(OR(AZ54="",AZ54="NO Q",AZ54="-"),"-",INDEX(Shipping!$U$3:$V$88,_xlfn.XMATCH(AZ$2,IF(Shipping!$D$3:$D$88="GC",Shipping!$A$3:$A$88),0),_xlfn.XMATCH($V$167,Shipping!$U$2:$V$2))/_xlfn.IFS($U$167=Shipping!$R140,Shipping!$R$95,$U$167=Shipping!$S$92,Shipping!$S143,$U$167=Shipping!$T$92,Shipping!$T143)+IF(AZ54&lt;DATE(2020,1,1),AZ54,-AZ54))</f>
        <v>-</v>
      </c>
      <c r="BA218" s="52" t="str" cm="1">
        <f t="array" ref="BA218">IF(OR(BA54="",BA54="NO Q",BA54="-"),"-",INDEX(Shipping!$U$3:$V$88,_xlfn.XMATCH(BA$2,IF(Shipping!$D$3:$D$88="GC",Shipping!$A$3:$A$88),0),_xlfn.XMATCH($V$167,Shipping!$U$2:$V$2))/_xlfn.IFS($U$167=Shipping!$R140,Shipping!$R$95,$U$167=Shipping!$S$92,Shipping!$S143,$U$167=Shipping!$T$92,Shipping!$T143)+IF(BA54&lt;DATE(2020,1,1),BA54,-BA54))</f>
        <v>-</v>
      </c>
      <c r="BB218" s="52" t="str" cm="1">
        <f t="array" ref="BB218">IF(OR(BB54="",BB54="NO Q",BB54="-"),"-",INDEX(Shipping!$U$3:$V$88,_xlfn.XMATCH(BB$2,IF(Shipping!$D$3:$D$88="GC",Shipping!$A$3:$A$88),0),_xlfn.XMATCH($V$167,Shipping!$U$2:$V$2))/_xlfn.IFS($U$167=Shipping!$R140,Shipping!$R$95,$U$167=Shipping!$S$92,Shipping!$S143,$U$167=Shipping!$T$92,Shipping!$T143)+IF(BB54&lt;DATE(2020,1,1),BB54,-BB54))</f>
        <v>-</v>
      </c>
      <c r="BC218" s="52" t="str" cm="1">
        <f t="array" ref="BC218">IF(OR(BC54="",BC54="NO Q",BC54="-"),"-",INDEX(Shipping!$U$3:$V$88,_xlfn.XMATCH(BC$2,IF(Shipping!$D$3:$D$88="GC",Shipping!$A$3:$A$88),0),_xlfn.XMATCH($V$167,Shipping!$U$2:$V$2))/_xlfn.IFS($U$167=Shipping!$R140,Shipping!$R$95,$U$167=Shipping!$S$92,Shipping!$S143,$U$167=Shipping!$T$92,Shipping!$T143)+IF(BC54&lt;DATE(2020,1,1),BC54,-BC54))</f>
        <v>-</v>
      </c>
      <c r="BD218" s="52" t="str" cm="1">
        <f t="array" ref="BD218">IF(OR(BD54="",BD54="NO Q",BD54="-"),"-",INDEX(Shipping!$U$3:$V$88,_xlfn.XMATCH(BD$2,IF(Shipping!$D$3:$D$88="GC",Shipping!$A$3:$A$88),0),_xlfn.XMATCH($V$167,Shipping!$U$2:$V$2))/_xlfn.IFS($U$167=Shipping!$R140,Shipping!$R$95,$U$167=Shipping!$S$92,Shipping!$S143,$U$167=Shipping!$T$92,Shipping!$T143)+IF(BD54&lt;DATE(2020,1,1),BD54,-BD54))</f>
        <v>-</v>
      </c>
      <c r="BE218" s="52" t="str" cm="1">
        <f t="array" ref="BE218">IF(OR(BE54="",BE54="NO Q",BE54="-"),"-",INDEX(Shipping!$U$3:$V$88,_xlfn.XMATCH(BE$2,IF(Shipping!$D$3:$D$88="GC",Shipping!$A$3:$A$88),0),_xlfn.XMATCH($V$167,Shipping!$U$2:$V$2))/_xlfn.IFS($U$167=Shipping!$R140,Shipping!$R$95,$U$167=Shipping!$S$92,Shipping!$S143,$U$167=Shipping!$T$92,Shipping!$T143)+IF(BE54&lt;DATE(2020,1,1),BE54,-BE54))</f>
        <v>-</v>
      </c>
      <c r="BF218" s="52" t="str" cm="1">
        <f t="array" ref="BF218">IF(OR(BF54="",BF54="NO Q",BF54="-"),"-",INDEX(Shipping!$U$3:$V$88,_xlfn.XMATCH(BF$2,IF(Shipping!$D$3:$D$88="GC",Shipping!$A$3:$A$88),0),_xlfn.XMATCH($V$167,Shipping!$U$2:$V$2))/_xlfn.IFS($U$167=Shipping!$R140,Shipping!$R$95,$U$167=Shipping!$S$92,Shipping!$S143,$U$167=Shipping!$T$92,Shipping!$T143)+IF(BF54&lt;DATE(2020,1,1),BF54,-BF54))</f>
        <v>-</v>
      </c>
      <c r="BG218" s="52" t="str" cm="1">
        <f t="array" ref="BG218">IF(OR(BG54="",BG54="NO Q",BG54="-"),"-",INDEX(Shipping!$U$3:$V$88,_xlfn.XMATCH(BG$2,IF(Shipping!$D$3:$D$88="GC",Shipping!$A$3:$A$88),0),_xlfn.XMATCH($V$167,Shipping!$U$2:$V$2))/_xlfn.IFS($U$167=Shipping!$R140,Shipping!$R$95,$U$167=Shipping!$S$92,Shipping!$S143,$U$167=Shipping!$T$92,Shipping!$T143)+IF(BG54&lt;DATE(2020,1,1),BG54,-BG54))</f>
        <v>-</v>
      </c>
      <c r="BH218" s="52" t="str" cm="1">
        <f t="array" ref="BH218">IF(OR(BH54="",BH54="NO Q",BH54="-"),"-",INDEX(Shipping!$U$3:$V$88,_xlfn.XMATCH(BH$2,IF(Shipping!$D$3:$D$88="GC",Shipping!$A$3:$A$88),0),_xlfn.XMATCH($V$167,Shipping!$U$2:$V$2))/_xlfn.IFS($U$167=Shipping!$R140,Shipping!$R$95,$U$167=Shipping!$S$92,Shipping!$S143,$U$167=Shipping!$T$92,Shipping!$T143)+IF(BH54&lt;DATE(2020,1,1),BH54,-BH54))</f>
        <v>-</v>
      </c>
      <c r="BI218" s="52" t="str" cm="1">
        <f t="array" ref="BI218">IF(OR(BI54="",BI54="NO Q",BI54="-"),"-",INDEX(Shipping!$U$3:$V$88,_xlfn.XMATCH(BI$2,IF(Shipping!$D$3:$D$88="GC",Shipping!$A$3:$A$88),0),_xlfn.XMATCH($V$167,Shipping!$U$2:$V$2))/_xlfn.IFS($U$167=Shipping!$R140,Shipping!$R$95,$U$167=Shipping!$S$92,Shipping!$S143,$U$167=Shipping!$T$92,Shipping!$T143)+IF(BI54&lt;DATE(2020,1,1),BI54,-BI54))</f>
        <v>-</v>
      </c>
      <c r="BJ218" s="52" t="str" cm="1">
        <f t="array" ref="BJ218">IF(OR(BJ54="",BJ54="NO Q",BJ54="-"),"-",INDEX(Shipping!$U$3:$V$88,_xlfn.XMATCH(BJ$2,IF(Shipping!$D$3:$D$88="GC",Shipping!$A$3:$A$88),0),_xlfn.XMATCH($V$167,Shipping!$U$2:$V$2))/_xlfn.IFS($U$167=Shipping!$R140,Shipping!$R$95,$U$167=Shipping!$S$92,Shipping!$S143,$U$167=Shipping!$T$92,Shipping!$T143)+IF(BJ54&lt;DATE(2020,1,1),BJ54,-BJ54))</f>
        <v>-</v>
      </c>
      <c r="BK218" s="52" t="str" cm="1">
        <f t="array" ref="BK218">IF(OR(BK54="",BK54="NO Q",BK54="-"),"-",INDEX(Shipping!$U$3:$V$88,_xlfn.XMATCH(BK$2,IF(Shipping!$D$3:$D$88="GC",Shipping!$A$3:$A$88),0),_xlfn.XMATCH($V$167,Shipping!$U$2:$V$2))/_xlfn.IFS($U$167=Shipping!$R140,Shipping!$R$95,$U$167=Shipping!$S$92,Shipping!$S143,$U$167=Shipping!$T$92,Shipping!$T143)+IF(BK54&lt;DATE(2020,1,1),BK54,-BK54))</f>
        <v>-</v>
      </c>
      <c r="BL218" s="52" t="str" cm="1">
        <f t="array" ref="BL218">IF(OR(BL54="",BL54="NO Q",BL54="-"),"-",INDEX(Shipping!$U$3:$V$88,_xlfn.XMATCH(BL$2,IF(Shipping!$D$3:$D$88="GC",Shipping!$A$3:$A$88),0),_xlfn.XMATCH($V$167,Shipping!$U$2:$V$2))/_xlfn.IFS($U$167=Shipping!$R140,Shipping!$R$95,$U$167=Shipping!$S$92,Shipping!$S143,$U$167=Shipping!$T$92,Shipping!$T143)+IF(BL54&lt;DATE(2020,1,1),BL54,-BL54))</f>
        <v>-</v>
      </c>
      <c r="BM218" s="52" t="str" cm="1">
        <f t="array" ref="BM218">IF(OR(BM54="",BM54="NO Q",BM54="-"),"-",INDEX(Shipping!$U$3:$V$88,_xlfn.XMATCH(BM$2,IF(Shipping!$D$3:$D$88="GC",Shipping!$A$3:$A$88),0),_xlfn.XMATCH($V$167,Shipping!$U$2:$V$2))/_xlfn.IFS($U$167=Shipping!$R140,Shipping!$R$95,$U$167=Shipping!$S$92,Shipping!$S143,$U$167=Shipping!$T$92,Shipping!$T143)+IF(BM54&lt;DATE(2020,1,1),BM54,-BM54))</f>
        <v>-</v>
      </c>
      <c r="BN218" s="52" t="str" cm="1">
        <f t="array" ref="BN218">IF(OR(BN54="",BN54="NO Q",BN54="-"),"-",INDEX(Shipping!$U$3:$V$88,_xlfn.XMATCH(BN$2,IF(Shipping!$D$3:$D$88="GC",Shipping!$A$3:$A$88),0),_xlfn.XMATCH($V$167,Shipping!$U$2:$V$2))/_xlfn.IFS($U$167=Shipping!$R140,Shipping!$R$95,$U$167=Shipping!$S$92,Shipping!$S143,$U$167=Shipping!$T$92,Shipping!$T143)+IF(BN54&lt;DATE(2020,1,1),BN54,-BN54))</f>
        <v>-</v>
      </c>
      <c r="BO218" s="52" t="str" cm="1">
        <f t="array" ref="BO218">IF(OR(BO54="",BO54="NO Q",BO54="-"),"-",INDEX(Shipping!$U$3:$V$88,_xlfn.XMATCH(BO$2,IF(Shipping!$D$3:$D$88="GC",Shipping!$A$3:$A$88),0),_xlfn.XMATCH($V$167,Shipping!$U$2:$V$2))/_xlfn.IFS($U$167=Shipping!$R140,Shipping!$R$95,$U$167=Shipping!$S$92,Shipping!$S143,$U$167=Shipping!$T$92,Shipping!$T143)+IF(BO54&lt;DATE(2020,1,1),BO54,-BO54))</f>
        <v>-</v>
      </c>
      <c r="BP218" s="52" t="str" cm="1">
        <f t="array" ref="BP218">IF(OR(BP54="",BP54="NO Q",BP54="-"),"-",INDEX(Shipping!$U$3:$V$88,_xlfn.XMATCH(BP$2,IF(Shipping!$D$3:$D$88="GC",Shipping!$A$3:$A$88),0),_xlfn.XMATCH($V$167,Shipping!$U$2:$V$2))/_xlfn.IFS($U$167=Shipping!$R140,Shipping!$R$95,$U$167=Shipping!$S$92,Shipping!$S143,$U$167=Shipping!$T$92,Shipping!$T143)+IF(BP54&lt;DATE(2020,1,1),BP54,-BP54))</f>
        <v>-</v>
      </c>
      <c r="BQ218" s="52" t="str" cm="1">
        <f t="array" ref="BQ218">IF(OR(BQ54="",BQ54="NO Q",BQ54="-"),"-",INDEX(Shipping!$U$3:$V$88,_xlfn.XMATCH(BQ$2,IF(Shipping!$D$3:$D$88="GC",Shipping!$A$3:$A$88),0),_xlfn.XMATCH($V$167,Shipping!$U$2:$V$2))/_xlfn.IFS($U$167=Shipping!$R140,Shipping!$R$95,$U$167=Shipping!$S$92,Shipping!$S143,$U$167=Shipping!$T$92,Shipping!$T143)+IF(BQ54&lt;DATE(2020,1,1),BQ54,-BQ54))</f>
        <v>-</v>
      </c>
      <c r="BR218" s="52" t="str" cm="1">
        <f t="array" ref="BR218">IF(OR(BR54="",BR54="NO Q",BR54="-"),"-",INDEX(Shipping!$U$3:$V$88,_xlfn.XMATCH(BR$2,IF(Shipping!$D$3:$D$88="GC",Shipping!$A$3:$A$88),0),_xlfn.XMATCH($V$167,Shipping!$U$2:$V$2))/_xlfn.IFS($U$167=Shipping!$R140,Shipping!$R$95,$U$167=Shipping!$S$92,Shipping!$S143,$U$167=Shipping!$T$92,Shipping!$T143)+IF(BR54&lt;DATE(2020,1,1),BR54,-BR54))</f>
        <v>-</v>
      </c>
      <c r="BS218" s="52" t="str" cm="1">
        <f t="array" ref="BS218">IF(OR(BS54="",BS54="NO Q",BS54="-"),"-",INDEX(Shipping!$U$3:$V$88,_xlfn.XMATCH(BS$2,IF(Shipping!$D$3:$D$88="GC",Shipping!$A$3:$A$88),0),_xlfn.XMATCH($V$167,Shipping!$U$2:$V$2))/_xlfn.IFS($U$167=Shipping!$R140,Shipping!$R$95,$U$167=Shipping!$S$92,Shipping!$S143,$U$167=Shipping!$T$92,Shipping!$T143)+IF(BS54&lt;DATE(2020,1,1),BS54,-BS54))</f>
        <v>-</v>
      </c>
      <c r="BT218" s="52" t="str" cm="1">
        <f t="array" ref="BT218">IF(OR(BT54="",BT54="NO Q",BT54="-"),"-",INDEX(Shipping!$U$3:$V$88,_xlfn.XMATCH(BT$2,IF(Shipping!$D$3:$D$88="GC",Shipping!$A$3:$A$88),0),_xlfn.XMATCH($V$167,Shipping!$U$2:$V$2))/_xlfn.IFS($U$167=Shipping!$R140,Shipping!$R$95,$U$167=Shipping!$S$92,Shipping!$S143,$U$167=Shipping!$T$92,Shipping!$T143)+IF(BT54&lt;DATE(2020,1,1),BT54,-BT54))</f>
        <v>-</v>
      </c>
      <c r="BU218" s="52" t="str" cm="1">
        <f t="array" ref="BU218">IF(OR(BU54="",BU54="NO Q",BU54="-"),"-",INDEX(Shipping!$U$3:$V$88,_xlfn.XMATCH(BU$2,IF(Shipping!$D$3:$D$88="GC",Shipping!$A$3:$A$88),0),_xlfn.XMATCH($V$167,Shipping!$U$2:$V$2))/_xlfn.IFS($U$167=Shipping!$R140,Shipping!$R$95,$U$167=Shipping!$S$92,Shipping!$S143,$U$167=Shipping!$T$92,Shipping!$T143)+IF(BU54&lt;DATE(2020,1,1),BU54,-BU54))</f>
        <v>-</v>
      </c>
      <c r="BV218" s="52" t="str" cm="1">
        <f t="array" ref="BV218">IF(OR(BV54="",BV54="NO Q",BV54="-"),"-",INDEX(Shipping!$U$3:$V$88,_xlfn.XMATCH(BV$2,IF(Shipping!$D$3:$D$88="GC",Shipping!$A$3:$A$88),0),_xlfn.XMATCH($V$167,Shipping!$U$2:$V$2))/_xlfn.IFS($U$167=Shipping!$R140,Shipping!$R$95,$U$167=Shipping!$S$92,Shipping!$S143,$U$167=Shipping!$T$92,Shipping!$T143)+IF(BV54&lt;DATE(2020,1,1),BV54,-BV54))</f>
        <v>-</v>
      </c>
      <c r="BW218" s="52" t="str" cm="1">
        <f t="array" ref="BW218">IF(OR(BW54="",BW54="NO Q",BW54="-"),"-",INDEX(Shipping!$U$3:$V$88,_xlfn.XMATCH(BW$2,IF(Shipping!$D$3:$D$88="GC",Shipping!$A$3:$A$88),0),_xlfn.XMATCH($V$167,Shipping!$U$2:$V$2))/_xlfn.IFS($U$167=Shipping!$R140,Shipping!$R$95,$U$167=Shipping!$S$92,Shipping!$S143,$U$167=Shipping!$T$92,Shipping!$T143)+IF(BW54&lt;DATE(2020,1,1),BW54,-BW54))</f>
        <v>-</v>
      </c>
      <c r="BX218" s="52" t="str" cm="1">
        <f t="array" ref="BX218">IF(OR(BX54="",BX54="NO Q",BX54="-"),"-",INDEX(Shipping!$U$3:$V$88,_xlfn.XMATCH(BX$2,IF(Shipping!$D$3:$D$88="GC",Shipping!$A$3:$A$88),0),_xlfn.XMATCH($V$167,Shipping!$U$2:$V$2))/_xlfn.IFS($U$167=Shipping!$R140,Shipping!$R$95,$U$167=Shipping!$S$92,Shipping!$S143,$U$167=Shipping!$T$92,Shipping!$T143)+IF(BX54&lt;DATE(2020,1,1),BX54,-BX54))</f>
        <v>-</v>
      </c>
      <c r="BY218" s="52" t="str" cm="1">
        <f t="array" ref="BY218">IF(OR(BY54="",BY54="NO Q",BY54="-"),"-",INDEX(Shipping!$U$3:$V$88,_xlfn.XMATCH(BY$2,IF(Shipping!$D$3:$D$88="GC",Shipping!$A$3:$A$88),0),_xlfn.XMATCH($V$167,Shipping!$U$2:$V$2))/_xlfn.IFS($U$167=Shipping!$R140,Shipping!$R$95,$U$167=Shipping!$S$92,Shipping!$S143,$U$167=Shipping!$T$92,Shipping!$T143)+IF(BY54&lt;DATE(2020,1,1),BY54,-BY54))</f>
        <v>-</v>
      </c>
      <c r="BZ218" s="52" t="str" cm="1">
        <f t="array" ref="BZ218">IF(OR(BZ54="",BZ54="NO Q",BZ54="-"),"-",INDEX(Shipping!$U$3:$V$88,_xlfn.XMATCH(BZ$2,IF(Shipping!$D$3:$D$88="GC",Shipping!$A$3:$A$88),0),_xlfn.XMATCH($V$167,Shipping!$U$2:$V$2))/_xlfn.IFS($U$167=Shipping!$R140,Shipping!$R$95,$U$167=Shipping!$S$92,Shipping!$S143,$U$167=Shipping!$T$92,Shipping!$T143)+IF(BZ54&lt;DATE(2020,1,1),BZ54,-BZ54))</f>
        <v>-</v>
      </c>
      <c r="CA218" s="52" t="str" cm="1">
        <f t="array" ref="CA218">IF(OR(CA54="",CA54="NO Q",CA54="-"),"-",INDEX(Shipping!$U$3:$V$88,_xlfn.XMATCH(CA$2,IF(Shipping!$D$3:$D$88="GC",Shipping!$A$3:$A$88),0),_xlfn.XMATCH($V$167,Shipping!$U$2:$V$2))/_xlfn.IFS($U$167=Shipping!$R140,Shipping!$R$95,$U$167=Shipping!$S$92,Shipping!$S143,$U$167=Shipping!$T$92,Shipping!$T143)+IF(CA54&lt;DATE(2020,1,1),CA54,-CA54))</f>
        <v>-</v>
      </c>
      <c r="CB218" s="52" t="str" cm="1">
        <f t="array" ref="CB218">IF(OR(CB54="",CB54="NO Q",CB54="-"),"-",INDEX(Shipping!$U$3:$V$88,_xlfn.XMATCH(CB$2,IF(Shipping!$D$3:$D$88="GC",Shipping!$A$3:$A$88),0),_xlfn.XMATCH($V$167,Shipping!$U$2:$V$2))/_xlfn.IFS($U$167=Shipping!$R140,Shipping!$R$95,$U$167=Shipping!$S$92,Shipping!$S143,$U$167=Shipping!$T$92,Shipping!$T143)+IF(CB54&lt;DATE(2020,1,1),CB54,-CB54))</f>
        <v>-</v>
      </c>
      <c r="CC218" s="52" t="str" cm="1">
        <f t="array" ref="CC218">IF(OR(CC54="",CC54="NO Q",CC54="-"),"-",INDEX(Shipping!$U$3:$V$88,_xlfn.XMATCH(CC$2,IF(Shipping!$D$3:$D$88="GC",Shipping!$A$3:$A$88),0),_xlfn.XMATCH($V$167,Shipping!$U$2:$V$2))/_xlfn.IFS($U$167=Shipping!$R140,Shipping!$R$95,$U$167=Shipping!$S$92,Shipping!$S143,$U$167=Shipping!$T$92,Shipping!$T143)+IF(CC54&lt;DATE(2020,1,1),CC54,-CC54))</f>
        <v>-</v>
      </c>
      <c r="CD218" s="52" t="str" cm="1">
        <f t="array" ref="CD218">IF(OR(CD54="",CD54="NO Q",CD54="-"),"-",INDEX(Shipping!$U$3:$V$88,_xlfn.XMATCH(CD$2,IF(Shipping!$D$3:$D$88="GC",Shipping!$A$3:$A$88),0),_xlfn.XMATCH($V$167,Shipping!$U$2:$V$2))/_xlfn.IFS($U$167=Shipping!$R140,Shipping!$R$95,$U$167=Shipping!$S$92,Shipping!$S143,$U$167=Shipping!$T$92,Shipping!$T143)+IF(CD54&lt;DATE(2020,1,1),CD54,-CD54))</f>
        <v>-</v>
      </c>
      <c r="CE218" s="52" t="e" cm="1">
        <f t="array" ref="CE218">IF(OR(CE54="",CE54="NO Q",CE54="-"),"-",INDEX(Shipping!$U$3:$V$88,_xlfn.XMATCH(CE$2,IF(Shipping!$D$3:$D$88="GC",Shipping!$A$3:$A$88),0),_xlfn.XMATCH($V$167,Shipping!$U$2:$V$2))/_xlfn.IFS($U$167=Shipping!$R140,Shipping!$R$95,$U$167=Shipping!$S$92,Shipping!$S143,$U$167=Shipping!$T$92,Shipping!$T143)+IF(CE54&lt;DATE(2020,1,1),CE54,-CE54))</f>
        <v>#N/A</v>
      </c>
      <c r="CF218" s="52" t="str" cm="1">
        <f t="array" ref="CF218">IF(OR(CF54="",CF54="NO Q",CF54="-"),"-",INDEX(Shipping!$U$3:$V$88,_xlfn.XMATCH(CF$2,IF(Shipping!$D$3:$D$88="GC",Shipping!$A$3:$A$88),0),_xlfn.XMATCH($V$167,Shipping!$U$2:$V$2))/_xlfn.IFS($U$167=Shipping!$R140,Shipping!$R$95,$U$167=Shipping!$S$92,Shipping!$S143,$U$167=Shipping!$T$92,Shipping!$T143)+IF(CF54&lt;DATE(2020,1,1),CF54,-CF54))</f>
        <v>-</v>
      </c>
      <c r="CG218" s="52" t="str" cm="1">
        <f t="array" ref="CG218">IF(OR(CG54="",CG54="NO Q",CG54="-"),"-",INDEX(Shipping!$U$3:$V$88,_xlfn.XMATCH(CG$2,IF(Shipping!$D$3:$D$88="GC",Shipping!$A$3:$A$88),0),_xlfn.XMATCH($V$167,Shipping!$U$2:$V$2))/_xlfn.IFS($U$167=Shipping!$R140,Shipping!$R$95,$U$167=Shipping!$S$92,Shipping!$S143,$U$167=Shipping!$T$92,Shipping!$T143)+IF(CG54&lt;DATE(2020,1,1),CG54,-CG54))</f>
        <v>-</v>
      </c>
      <c r="CH218" s="52" t="str" cm="1">
        <f t="array" ref="CH218">IF(OR(CH54="",CH54="NO Q",CH54="-"),"-",INDEX(Shipping!$U$3:$V$88,_xlfn.XMATCH(CH$2,IF(Shipping!$D$3:$D$88="GC",Shipping!$A$3:$A$88),0),_xlfn.XMATCH($V$167,Shipping!$U$2:$V$2))/_xlfn.IFS($U$167=Shipping!$R140,Shipping!$R$95,$U$167=Shipping!$S$92,Shipping!$S143,$U$167=Shipping!$T$92,Shipping!$T143)+IF(CH54&lt;DATE(2020,1,1),CH54,-CH54))</f>
        <v>-</v>
      </c>
      <c r="CI218" s="52" t="str" cm="1">
        <f t="array" ref="CI218">IF(OR(CI54="",CI54="NO Q",CI54="-"),"-",INDEX(Shipping!$U$3:$V$88,_xlfn.XMATCH(CI$2,IF(Shipping!$D$3:$D$88="GC",Shipping!$A$3:$A$88),0),_xlfn.XMATCH($V$167,Shipping!$U$2:$V$2))/_xlfn.IFS($U$167=Shipping!$R140,Shipping!$R$95,$U$167=Shipping!$S$92,Shipping!$S143,$U$167=Shipping!$T$92,Shipping!$T143)+IF(CI54&lt;DATE(2020,1,1),CI54,-CI54))</f>
        <v>-</v>
      </c>
      <c r="CJ218" s="52" t="str" cm="1">
        <f t="array" ref="CJ218">IF(OR(CJ54="",CJ54="NO Q",CJ54="-"),"-",INDEX(Shipping!$U$3:$V$88,_xlfn.XMATCH(CJ$2,IF(Shipping!$D$3:$D$88="GC",Shipping!$A$3:$A$88),0),_xlfn.XMATCH($V$167,Shipping!$U$2:$V$2))/_xlfn.IFS($U$167=Shipping!$R140,Shipping!$R$95,$U$167=Shipping!$S$92,Shipping!$S143,$U$167=Shipping!$T$92,Shipping!$T143)+IF(CJ54&lt;DATE(2020,1,1),CJ54,-CJ54))</f>
        <v>-</v>
      </c>
      <c r="CK218" s="52" t="str" cm="1">
        <f t="array" ref="CK218">IF(OR(CK54="",CK54="NO Q",CK54="-"),"-",INDEX(Shipping!$U$3:$V$88,_xlfn.XMATCH(CK$2,IF(Shipping!$D$3:$D$88="GC",Shipping!$A$3:$A$88),0),_xlfn.XMATCH($V$167,Shipping!$U$2:$V$2))/_xlfn.IFS($U$167=Shipping!$R140,Shipping!$R$95,$U$167=Shipping!$S$92,Shipping!$S143,$U$167=Shipping!$T$92,Shipping!$T143)+IF(CK54&lt;DATE(2020,1,1),CK54,-CK54))</f>
        <v>-</v>
      </c>
      <c r="CL218" s="52" t="str" cm="1">
        <f t="array" ref="CL218">IF(OR(CL54="",CL54="NO Q",CL54="-"),"-",INDEX(Shipping!$U$3:$V$88,_xlfn.XMATCH(CL$2,IF(Shipping!$D$3:$D$88="GC",Shipping!$A$3:$A$88),0),_xlfn.XMATCH($V$167,Shipping!$U$2:$V$2))/_xlfn.IFS($U$167=Shipping!$R140,Shipping!$R$95,$U$167=Shipping!$S$92,Shipping!$S143,$U$167=Shipping!$T$92,Shipping!$T143)+IF(CL54&lt;DATE(2020,1,1),CL54,-CL54))</f>
        <v>-</v>
      </c>
      <c r="CM218" s="52" t="str" cm="1">
        <f t="array" ref="CM218">IF(OR(CM54="",CM54="NO Q",CM54="-"),"-",INDEX(Shipping!$U$3:$V$88,_xlfn.XMATCH(CM$2,IF(Shipping!$D$3:$D$88="GC",Shipping!$A$3:$A$88),0),_xlfn.XMATCH($V$167,Shipping!$U$2:$V$2))/_xlfn.IFS($U$167=Shipping!$R140,Shipping!$R$95,$U$167=Shipping!$S$92,Shipping!$S143,$U$167=Shipping!$T$92,Shipping!$T143)+IF(CM54&lt;DATE(2020,1,1),CM54,-CM54))</f>
        <v>-</v>
      </c>
    </row>
    <row r="219" spans="2:91">
      <c r="B219" s="47" t="s">
        <v>325</v>
      </c>
      <c r="C219" s="1" t="str" cm="1">
        <f t="array" ref="C219">INDEX(W$2:CM$2,1,_xlfn.XMATCH(D219,$W219:$CM219))</f>
        <v>PSI MOLDED PLASTICS</v>
      </c>
      <c r="D219" s="81">
        <f t="shared" si="139"/>
        <v>0.77901532800000006</v>
      </c>
      <c r="W219" s="52" t="str" cm="1">
        <f t="array" ref="W219">IF(OR(W55="",W55="NO Q",W55="-"),"-",INDEX(Shipping!$U$3:$V$88,_xlfn.XMATCH(W$2,IF(Shipping!$D$3:$D$88="GC",Shipping!$A$3:$A$88),0),_xlfn.XMATCH($V$167,Shipping!$U$2:$V$2))/_xlfn.IFS($U$167=Shipping!$R141,Shipping!$R$95,$U$167=Shipping!$S$92,Shipping!$S144,$U$167=Shipping!$T$92,Shipping!$T144)+IF(W55&lt;DATE(2020,1,1),W55,-W55))</f>
        <v>-</v>
      </c>
      <c r="X219" s="52" t="str" cm="1">
        <f t="array" ref="X219">IF(OR(X55="",X55="NO Q",X55="-"),"-",INDEX(Shipping!$U$3:$V$88,_xlfn.XMATCH(X$2,IF(Shipping!$D$3:$D$88="GC",Shipping!$A$3:$A$88),0),_xlfn.XMATCH($V$167,Shipping!$U$2:$V$2))/_xlfn.IFS($U$167=Shipping!$R141,Shipping!$R$95,$U$167=Shipping!$S$92,Shipping!$S144,$U$167=Shipping!$T$92,Shipping!$T144)+IF(X55&lt;DATE(2020,1,1),X55,-X55))</f>
        <v>-</v>
      </c>
      <c r="Y219" s="52" t="str" cm="1">
        <f t="array" ref="Y219">IF(OR(Y55="",Y55="NO Q",Y55="-"),"-",INDEX(Shipping!$U$3:$V$88,_xlfn.XMATCH(Y$2,IF(Shipping!$D$3:$D$88="GC",Shipping!$A$3:$A$88),0),_xlfn.XMATCH($V$167,Shipping!$U$2:$V$2))/_xlfn.IFS($U$167=Shipping!$R141,Shipping!$R$95,$U$167=Shipping!$S$92,Shipping!$S144,$U$167=Shipping!$T$92,Shipping!$T144)+IF(Y55&lt;DATE(2020,1,1),Y55,-Y55))</f>
        <v>-</v>
      </c>
      <c r="Z219" s="52" t="str" cm="1">
        <f t="array" ref="Z219">IF(OR(Z55="",Z55="NO Q",Z55="-"),"-",INDEX(Shipping!$U$3:$V$88,_xlfn.XMATCH(Z$2,IF(Shipping!$D$3:$D$88="GC",Shipping!$A$3:$A$88),0),_xlfn.XMATCH($V$167,Shipping!$U$2:$V$2))/_xlfn.IFS($U$167=Shipping!$R141,Shipping!$R$95,$U$167=Shipping!$S$92,Shipping!$S144,$U$167=Shipping!$T$92,Shipping!$T144)+IF(Z55&lt;DATE(2020,1,1),Z55,-Z55))</f>
        <v>-</v>
      </c>
      <c r="AA219" s="52" t="str" cm="1">
        <f t="array" ref="AA219">IF(OR(AA55="",AA55="NO Q",AA55="-"),"-",INDEX(Shipping!$U$3:$V$88,_xlfn.XMATCH(AA$2,IF(Shipping!$D$3:$D$88="GC",Shipping!$A$3:$A$88),0),_xlfn.XMATCH($V$167,Shipping!$U$2:$V$2))/_xlfn.IFS($U$167=Shipping!$R141,Shipping!$R$95,$U$167=Shipping!$S$92,Shipping!$S144,$U$167=Shipping!$T$92,Shipping!$T144)+IF(AA55&lt;DATE(2020,1,1),AA55,-AA55))</f>
        <v>-</v>
      </c>
      <c r="AB219" s="52" t="str" cm="1">
        <f t="array" ref="AB219">IF(OR(AB55="",AB55="NO Q",AB55="-"),"-",INDEX(Shipping!$U$3:$V$88,_xlfn.XMATCH(AB$2,IF(Shipping!$D$3:$D$88="GC",Shipping!$A$3:$A$88),0),_xlfn.XMATCH($V$167,Shipping!$U$2:$V$2))/_xlfn.IFS($U$167=Shipping!$R141,Shipping!$R$95,$U$167=Shipping!$S$92,Shipping!$S144,$U$167=Shipping!$T$92,Shipping!$T144)+IF(AB55&lt;DATE(2020,1,1),AB55,-AB55))</f>
        <v>-</v>
      </c>
      <c r="AC219" s="52" t="str" cm="1">
        <f t="array" ref="AC219">IF(OR(AC55="",AC55="NO Q",AC55="-"),"-",INDEX(Shipping!$U$3:$V$88,_xlfn.XMATCH(AC$2,IF(Shipping!$D$3:$D$88="GC",Shipping!$A$3:$A$88),0),_xlfn.XMATCH($V$167,Shipping!$U$2:$V$2))/_xlfn.IFS($U$167=Shipping!$R141,Shipping!$R$95,$U$167=Shipping!$S$92,Shipping!$S144,$U$167=Shipping!$T$92,Shipping!$T144)+IF(AC55&lt;DATE(2020,1,1),AC55,-AC55))</f>
        <v>-</v>
      </c>
      <c r="AD219" s="52" t="str" cm="1">
        <f t="array" ref="AD219">IF(OR(AD55="",AD55="NO Q",AD55="-"),"-",INDEX(Shipping!$U$3:$V$88,_xlfn.XMATCH(AD$2,IF(Shipping!$D$3:$D$88="GC",Shipping!$A$3:$A$88),0),_xlfn.XMATCH($V$167,Shipping!$U$2:$V$2))/_xlfn.IFS($U$167=Shipping!$R141,Shipping!$R$95,$U$167=Shipping!$S$92,Shipping!$S144,$U$167=Shipping!$T$92,Shipping!$T144)+IF(AD55&lt;DATE(2020,1,1),AD55,-AD55))</f>
        <v>-</v>
      </c>
      <c r="AE219" s="52" t="str" cm="1">
        <f t="array" ref="AE219">IF(OR(AE55="",AE55="NO Q",AE55="-"),"-",INDEX(Shipping!$U$3:$V$88,_xlfn.XMATCH(AE$2,IF(Shipping!$D$3:$D$88="GC",Shipping!$A$3:$A$88),0),_xlfn.XMATCH($V$167,Shipping!$U$2:$V$2))/_xlfn.IFS($U$167=Shipping!$R141,Shipping!$R$95,$U$167=Shipping!$S$92,Shipping!$S144,$U$167=Shipping!$T$92,Shipping!$T144)+IF(AE55&lt;DATE(2020,1,1),AE55,-AE55))</f>
        <v>-</v>
      </c>
      <c r="AF219" s="52" t="str" cm="1">
        <f t="array" ref="AF219">IF(OR(AF55="",AF55="NO Q",AF55="-"),"-",INDEX(Shipping!$U$3:$V$88,_xlfn.XMATCH(AF$2,IF(Shipping!$D$3:$D$88="GC",Shipping!$A$3:$A$88),0),_xlfn.XMATCH($V$167,Shipping!$U$2:$V$2))/_xlfn.IFS($U$167=Shipping!$R141,Shipping!$R$95,$U$167=Shipping!$S$92,Shipping!$S144,$U$167=Shipping!$T$92,Shipping!$T144)+IF(AF55&lt;DATE(2020,1,1),AF55,-AF55))</f>
        <v>-</v>
      </c>
      <c r="AG219" s="52" t="str" cm="1">
        <f t="array" ref="AG219">IF(OR(AG55="",AG55="NO Q",AG55="-"),"-",INDEX(Shipping!$U$3:$V$88,_xlfn.XMATCH(AG$2,IF(Shipping!$D$3:$D$88="GC",Shipping!$A$3:$A$88),0),_xlfn.XMATCH($V$167,Shipping!$U$2:$V$2))/_xlfn.IFS($U$167=Shipping!$R141,Shipping!$R$95,$U$167=Shipping!$S$92,Shipping!$S144,$U$167=Shipping!$T$92,Shipping!$T144)+IF(AG55&lt;DATE(2020,1,1),AG55,-AG55))</f>
        <v>-</v>
      </c>
      <c r="AH219" s="52" t="str" cm="1">
        <f t="array" ref="AH219">IF(OR(AH55="",AH55="NO Q",AH55="-"),"-",INDEX(Shipping!$U$3:$V$88,_xlfn.XMATCH(AH$2,IF(Shipping!$D$3:$D$88="GC",Shipping!$A$3:$A$88),0),_xlfn.XMATCH($V$167,Shipping!$U$2:$V$2))/_xlfn.IFS($U$167=Shipping!$R141,Shipping!$R$95,$U$167=Shipping!$S$92,Shipping!$S144,$U$167=Shipping!$T$92,Shipping!$T144)+IF(AH55&lt;DATE(2020,1,1),AH55,-AH55))</f>
        <v>-</v>
      </c>
      <c r="AI219" s="52" t="str" cm="1">
        <f t="array" ref="AI219">IF(OR(AI55="",AI55="NO Q",AI55="-"),"-",INDEX(Shipping!$U$3:$V$88,_xlfn.XMATCH(AI$2,IF(Shipping!$D$3:$D$88="GC",Shipping!$A$3:$A$88),0),_xlfn.XMATCH($V$167,Shipping!$U$2:$V$2))/_xlfn.IFS($U$167=Shipping!$R141,Shipping!$R$95,$U$167=Shipping!$S$92,Shipping!$S144,$U$167=Shipping!$T$92,Shipping!$T144)+IF(AI55&lt;DATE(2020,1,1),AI55,-AI55))</f>
        <v>-</v>
      </c>
      <c r="AJ219" s="52" t="str" cm="1">
        <f t="array" ref="AJ219">IF(OR(AJ55="",AJ55="NO Q",AJ55="-"),"-",INDEX(Shipping!$U$3:$V$88,_xlfn.XMATCH(AJ$2,IF(Shipping!$D$3:$D$88="GC",Shipping!$A$3:$A$88),0),_xlfn.XMATCH($V$167,Shipping!$U$2:$V$2))/_xlfn.IFS($U$167=Shipping!$R141,Shipping!$R$95,$U$167=Shipping!$S$92,Shipping!$S144,$U$167=Shipping!$T$92,Shipping!$T144)+IF(AJ55&lt;DATE(2020,1,1),AJ55,-AJ55))</f>
        <v>-</v>
      </c>
      <c r="AK219" s="52" t="str" cm="1">
        <f t="array" ref="AK219">IF(OR(AK55="",AK55="NO Q",AK55="-"),"-",INDEX(Shipping!$U$3:$V$88,_xlfn.XMATCH(AK$2,IF(Shipping!$D$3:$D$88="GC",Shipping!$A$3:$A$88),0),_xlfn.XMATCH($V$167,Shipping!$U$2:$V$2))/_xlfn.IFS($U$167=Shipping!$R141,Shipping!$R$95,$U$167=Shipping!$S$92,Shipping!$S144,$U$167=Shipping!$T$92,Shipping!$T144)+IF(AK55&lt;DATE(2020,1,1),AK55,-AK55))</f>
        <v>-</v>
      </c>
      <c r="AL219" s="52" t="str" cm="1">
        <f t="array" ref="AL219">IF(OR(AL55="",AL55="NO Q",AL55="-"),"-",INDEX(Shipping!$U$3:$V$88,_xlfn.XMATCH(AL$2,IF(Shipping!$D$3:$D$88="GC",Shipping!$A$3:$A$88),0),_xlfn.XMATCH($V$167,Shipping!$U$2:$V$2))/_xlfn.IFS($U$167=Shipping!$R141,Shipping!$R$95,$U$167=Shipping!$S$92,Shipping!$S144,$U$167=Shipping!$T$92,Shipping!$T144)+IF(AL55&lt;DATE(2020,1,1),AL55,-AL55))</f>
        <v>-</v>
      </c>
      <c r="AM219" s="52" t="str" cm="1">
        <f t="array" ref="AM219">IF(OR(AM55="",AM55="NO Q",AM55="-"),"-",INDEX(Shipping!$U$3:$V$88,_xlfn.XMATCH(AM$2,IF(Shipping!$D$3:$D$88="GC",Shipping!$A$3:$A$88),0),_xlfn.XMATCH($V$167,Shipping!$U$2:$V$2))/_xlfn.IFS($U$167=Shipping!$R141,Shipping!$R$95,$U$167=Shipping!$S$92,Shipping!$S144,$U$167=Shipping!$T$92,Shipping!$T144)+IF(AM55&lt;DATE(2020,1,1),AM55,-AM55))</f>
        <v>-</v>
      </c>
      <c r="AN219" s="52" t="str" cm="1">
        <f t="array" ref="AN219">IF(OR(AN55="",AN55="NO Q",AN55="-"),"-",INDEX(Shipping!$U$3:$V$88,_xlfn.XMATCH(AN$2,IF(Shipping!$D$3:$D$88="GC",Shipping!$A$3:$A$88),0),_xlfn.XMATCH($V$167,Shipping!$U$2:$V$2))/_xlfn.IFS($U$167=Shipping!$R141,Shipping!$R$95,$U$167=Shipping!$S$92,Shipping!$S144,$U$167=Shipping!$T$92,Shipping!$T144)+IF(AN55&lt;DATE(2020,1,1),AN55,-AN55))</f>
        <v>-</v>
      </c>
      <c r="AO219" s="52" t="str" cm="1">
        <f t="array" ref="AO219">IF(OR(AO55="",AO55="NO Q",AO55="-"),"-",INDEX(Shipping!$U$3:$V$88,_xlfn.XMATCH(AO$2,IF(Shipping!$D$3:$D$88="GC",Shipping!$A$3:$A$88),0),_xlfn.XMATCH($V$167,Shipping!$U$2:$V$2))/_xlfn.IFS($U$167=Shipping!$R141,Shipping!$R$95,$U$167=Shipping!$S$92,Shipping!$S144,$U$167=Shipping!$T$92,Shipping!$T144)+IF(AO55&lt;DATE(2020,1,1),AO55,-AO55))</f>
        <v>-</v>
      </c>
      <c r="AP219" s="52" cm="1">
        <f t="array" ref="AP219">IF(OR(AP55="",AP55="NO Q",AP55="-"),"-",INDEX(Shipping!$U$3:$V$88,_xlfn.XMATCH(AP$2,IF(Shipping!$D$3:$D$88="GC",Shipping!$A$3:$A$88),0),_xlfn.XMATCH($V$167,Shipping!$U$2:$V$2))/_xlfn.IFS($U$167=Shipping!$R141,Shipping!$R$95,$U$167=Shipping!$S$92,Shipping!$S144,$U$167=Shipping!$T$92,Shipping!$T144)+IF(AP55&lt;DATE(2020,1,1),AP55,-AP55))</f>
        <v>-44032.979308666021</v>
      </c>
      <c r="AQ219" s="52" t="str" cm="1">
        <f t="array" ref="AQ219">IF(OR(AQ55="",AQ55="NO Q",AQ55="-"),"-",INDEX(Shipping!$U$3:$V$88,_xlfn.XMATCH(AQ$2,IF(Shipping!$D$3:$D$88="GC",Shipping!$A$3:$A$88),0),_xlfn.XMATCH($V$167,Shipping!$U$2:$V$2))/_xlfn.IFS($U$167=Shipping!$R141,Shipping!$R$95,$U$167=Shipping!$S$92,Shipping!$S144,$U$167=Shipping!$T$92,Shipping!$T144)+IF(AQ55&lt;DATE(2020,1,1),AQ55,-AQ55))</f>
        <v>-</v>
      </c>
      <c r="AR219" s="52" t="str" cm="1">
        <f t="array" ref="AR219">IF(OR(AR55="",AR55="NO Q",AR55="-"),"-",INDEX(Shipping!$U$3:$V$88,_xlfn.XMATCH(AR$2,IF(Shipping!$D$3:$D$88="GC",Shipping!$A$3:$A$88),0),_xlfn.XMATCH($V$167,Shipping!$U$2:$V$2))/_xlfn.IFS($U$167=Shipping!$R141,Shipping!$R$95,$U$167=Shipping!$S$92,Shipping!$S144,$U$167=Shipping!$T$92,Shipping!$T144)+IF(AR55&lt;DATE(2020,1,1),AR55,-AR55))</f>
        <v>-</v>
      </c>
      <c r="AS219" s="52" t="str" cm="1">
        <f t="array" ref="AS219">IF(OR(AS55="",AS55="NO Q",AS55="-"),"-",INDEX(Shipping!$U$3:$V$88,_xlfn.XMATCH(AS$2,IF(Shipping!$D$3:$D$88="GC",Shipping!$A$3:$A$88),0),_xlfn.XMATCH($V$167,Shipping!$U$2:$V$2))/_xlfn.IFS($U$167=Shipping!$R141,Shipping!$R$95,$U$167=Shipping!$S$92,Shipping!$S144,$U$167=Shipping!$T$92,Shipping!$T144)+IF(AS55&lt;DATE(2020,1,1),AS55,-AS55))</f>
        <v>-</v>
      </c>
      <c r="AT219" s="52" t="str" cm="1">
        <f t="array" ref="AT219">IF(OR(AT55="",AT55="NO Q",AT55="-"),"-",INDEX(Shipping!$U$3:$V$88,_xlfn.XMATCH(AT$2,IF(Shipping!$D$3:$D$88="GC",Shipping!$A$3:$A$88),0),_xlfn.XMATCH($V$167,Shipping!$U$2:$V$2))/_xlfn.IFS($U$167=Shipping!$R141,Shipping!$R$95,$U$167=Shipping!$S$92,Shipping!$S144,$U$167=Shipping!$T$92,Shipping!$T144)+IF(AT55&lt;DATE(2020,1,1),AT55,-AT55))</f>
        <v>-</v>
      </c>
      <c r="AU219" s="52" t="str" cm="1">
        <f t="array" ref="AU219">IF(OR(AU55="",AU55="NO Q",AU55="-"),"-",INDEX(Shipping!$U$3:$V$88,_xlfn.XMATCH(AU$2,IF(Shipping!$D$3:$D$88="GC",Shipping!$A$3:$A$88),0),_xlfn.XMATCH($V$167,Shipping!$U$2:$V$2))/_xlfn.IFS($U$167=Shipping!$R141,Shipping!$R$95,$U$167=Shipping!$S$92,Shipping!$S144,$U$167=Shipping!$T$92,Shipping!$T144)+IF(AU55&lt;DATE(2020,1,1),AU55,-AU55))</f>
        <v>-</v>
      </c>
      <c r="AV219" s="52" t="str" cm="1">
        <f t="array" ref="AV219">IF(OR(AV55="",AV55="NO Q",AV55="-"),"-",INDEX(Shipping!$U$3:$V$88,_xlfn.XMATCH(AV$2,IF(Shipping!$D$3:$D$88="GC",Shipping!$A$3:$A$88),0),_xlfn.XMATCH($V$167,Shipping!$U$2:$V$2))/_xlfn.IFS($U$167=Shipping!$R141,Shipping!$R$95,$U$167=Shipping!$S$92,Shipping!$S144,$U$167=Shipping!$T$92,Shipping!$T144)+IF(AV55&lt;DATE(2020,1,1),AV55,-AV55))</f>
        <v>-</v>
      </c>
      <c r="AW219" s="52" t="str" cm="1">
        <f t="array" ref="AW219">IF(OR(AW55="",AW55="NO Q",AW55="-"),"-",INDEX(Shipping!$U$3:$V$88,_xlfn.XMATCH(AW$2,IF(Shipping!$D$3:$D$88="GC",Shipping!$A$3:$A$88),0),_xlfn.XMATCH($V$167,Shipping!$U$2:$V$2))/_xlfn.IFS($U$167=Shipping!$R141,Shipping!$R$95,$U$167=Shipping!$S$92,Shipping!$S144,$U$167=Shipping!$T$92,Shipping!$T144)+IF(AW55&lt;DATE(2020,1,1),AW55,-AW55))</f>
        <v>-</v>
      </c>
      <c r="AX219" s="52" t="str" cm="1">
        <f t="array" ref="AX219">IF(OR(AX55="",AX55="NO Q",AX55="-"),"-",INDEX(Shipping!$U$3:$V$88,_xlfn.XMATCH(AX$2,IF(Shipping!$D$3:$D$88="GC",Shipping!$A$3:$A$88),0),_xlfn.XMATCH($V$167,Shipping!$U$2:$V$2))/_xlfn.IFS($U$167=Shipping!$R141,Shipping!$R$95,$U$167=Shipping!$S$92,Shipping!$S144,$U$167=Shipping!$T$92,Shipping!$T144)+IF(AX55&lt;DATE(2020,1,1),AX55,-AX55))</f>
        <v>-</v>
      </c>
      <c r="AY219" s="52" t="str" cm="1">
        <f t="array" ref="AY219">IF(OR(AY55="",AY55="NO Q",AY55="-"),"-",INDEX(Shipping!$U$3:$V$88,_xlfn.XMATCH(AY$2,IF(Shipping!$D$3:$D$88="GC",Shipping!$A$3:$A$88),0),_xlfn.XMATCH($V$167,Shipping!$U$2:$V$2))/_xlfn.IFS($U$167=Shipping!$R141,Shipping!$R$95,$U$167=Shipping!$S$92,Shipping!$S144,$U$167=Shipping!$T$92,Shipping!$T144)+IF(AY55&lt;DATE(2020,1,1),AY55,-AY55))</f>
        <v>-</v>
      </c>
      <c r="AZ219" s="52" t="str" cm="1">
        <f t="array" ref="AZ219">IF(OR(AZ55="",AZ55="NO Q",AZ55="-"),"-",INDEX(Shipping!$U$3:$V$88,_xlfn.XMATCH(AZ$2,IF(Shipping!$D$3:$D$88="GC",Shipping!$A$3:$A$88),0),_xlfn.XMATCH($V$167,Shipping!$U$2:$V$2))/_xlfn.IFS($U$167=Shipping!$R141,Shipping!$R$95,$U$167=Shipping!$S$92,Shipping!$S144,$U$167=Shipping!$T$92,Shipping!$T144)+IF(AZ55&lt;DATE(2020,1,1),AZ55,-AZ55))</f>
        <v>-</v>
      </c>
      <c r="BA219" s="52" t="str" cm="1">
        <f t="array" ref="BA219">IF(OR(BA55="",BA55="NO Q",BA55="-"),"-",INDEX(Shipping!$U$3:$V$88,_xlfn.XMATCH(BA$2,IF(Shipping!$D$3:$D$88="GC",Shipping!$A$3:$A$88),0),_xlfn.XMATCH($V$167,Shipping!$U$2:$V$2))/_xlfn.IFS($U$167=Shipping!$R141,Shipping!$R$95,$U$167=Shipping!$S$92,Shipping!$S144,$U$167=Shipping!$T$92,Shipping!$T144)+IF(BA55&lt;DATE(2020,1,1),BA55,-BA55))</f>
        <v>-</v>
      </c>
      <c r="BB219" s="52" t="str" cm="1">
        <f t="array" ref="BB219">IF(OR(BB55="",BB55="NO Q",BB55="-"),"-",INDEX(Shipping!$U$3:$V$88,_xlfn.XMATCH(BB$2,IF(Shipping!$D$3:$D$88="GC",Shipping!$A$3:$A$88),0),_xlfn.XMATCH($V$167,Shipping!$U$2:$V$2))/_xlfn.IFS($U$167=Shipping!$R141,Shipping!$R$95,$U$167=Shipping!$S$92,Shipping!$S144,$U$167=Shipping!$T$92,Shipping!$T144)+IF(BB55&lt;DATE(2020,1,1),BB55,-BB55))</f>
        <v>-</v>
      </c>
      <c r="BC219" s="52" t="str" cm="1">
        <f t="array" ref="BC219">IF(OR(BC55="",BC55="NO Q",BC55="-"),"-",INDEX(Shipping!$U$3:$V$88,_xlfn.XMATCH(BC$2,IF(Shipping!$D$3:$D$88="GC",Shipping!$A$3:$A$88),0),_xlfn.XMATCH($V$167,Shipping!$U$2:$V$2))/_xlfn.IFS($U$167=Shipping!$R141,Shipping!$R$95,$U$167=Shipping!$S$92,Shipping!$S144,$U$167=Shipping!$T$92,Shipping!$T144)+IF(BC55&lt;DATE(2020,1,1),BC55,-BC55))</f>
        <v>-</v>
      </c>
      <c r="BD219" s="52" t="str" cm="1">
        <f t="array" ref="BD219">IF(OR(BD55="",BD55="NO Q",BD55="-"),"-",INDEX(Shipping!$U$3:$V$88,_xlfn.XMATCH(BD$2,IF(Shipping!$D$3:$D$88="GC",Shipping!$A$3:$A$88),0),_xlfn.XMATCH($V$167,Shipping!$U$2:$V$2))/_xlfn.IFS($U$167=Shipping!$R141,Shipping!$R$95,$U$167=Shipping!$S$92,Shipping!$S144,$U$167=Shipping!$T$92,Shipping!$T144)+IF(BD55&lt;DATE(2020,1,1),BD55,-BD55))</f>
        <v>-</v>
      </c>
      <c r="BE219" s="52" t="str" cm="1">
        <f t="array" ref="BE219">IF(OR(BE55="",BE55="NO Q",BE55="-"),"-",INDEX(Shipping!$U$3:$V$88,_xlfn.XMATCH(BE$2,IF(Shipping!$D$3:$D$88="GC",Shipping!$A$3:$A$88),0),_xlfn.XMATCH($V$167,Shipping!$U$2:$V$2))/_xlfn.IFS($U$167=Shipping!$R141,Shipping!$R$95,$U$167=Shipping!$S$92,Shipping!$S144,$U$167=Shipping!$T$92,Shipping!$T144)+IF(BE55&lt;DATE(2020,1,1),BE55,-BE55))</f>
        <v>-</v>
      </c>
      <c r="BF219" s="52" t="str" cm="1">
        <f t="array" ref="BF219">IF(OR(BF55="",BF55="NO Q",BF55="-"),"-",INDEX(Shipping!$U$3:$V$88,_xlfn.XMATCH(BF$2,IF(Shipping!$D$3:$D$88="GC",Shipping!$A$3:$A$88),0),_xlfn.XMATCH($V$167,Shipping!$U$2:$V$2))/_xlfn.IFS($U$167=Shipping!$R141,Shipping!$R$95,$U$167=Shipping!$S$92,Shipping!$S144,$U$167=Shipping!$T$92,Shipping!$T144)+IF(BF55&lt;DATE(2020,1,1),BF55,-BF55))</f>
        <v>-</v>
      </c>
      <c r="BG219" s="52" t="str" cm="1">
        <f t="array" ref="BG219">IF(OR(BG55="",BG55="NO Q",BG55="-"),"-",INDEX(Shipping!$U$3:$V$88,_xlfn.XMATCH(BG$2,IF(Shipping!$D$3:$D$88="GC",Shipping!$A$3:$A$88),0),_xlfn.XMATCH($V$167,Shipping!$U$2:$V$2))/_xlfn.IFS($U$167=Shipping!$R141,Shipping!$R$95,$U$167=Shipping!$S$92,Shipping!$S144,$U$167=Shipping!$T$92,Shipping!$T144)+IF(BG55&lt;DATE(2020,1,1),BG55,-BG55))</f>
        <v>-</v>
      </c>
      <c r="BH219" s="52" t="str" cm="1">
        <f t="array" ref="BH219">IF(OR(BH55="",BH55="NO Q",BH55="-"),"-",INDEX(Shipping!$U$3:$V$88,_xlfn.XMATCH(BH$2,IF(Shipping!$D$3:$D$88="GC",Shipping!$A$3:$A$88),0),_xlfn.XMATCH($V$167,Shipping!$U$2:$V$2))/_xlfn.IFS($U$167=Shipping!$R141,Shipping!$R$95,$U$167=Shipping!$S$92,Shipping!$S144,$U$167=Shipping!$T$92,Shipping!$T144)+IF(BH55&lt;DATE(2020,1,1),BH55,-BH55))</f>
        <v>-</v>
      </c>
      <c r="BI219" s="52" t="str" cm="1">
        <f t="array" ref="BI219">IF(OR(BI55="",BI55="NO Q",BI55="-"),"-",INDEX(Shipping!$U$3:$V$88,_xlfn.XMATCH(BI$2,IF(Shipping!$D$3:$D$88="GC",Shipping!$A$3:$A$88),0),_xlfn.XMATCH($V$167,Shipping!$U$2:$V$2))/_xlfn.IFS($U$167=Shipping!$R141,Shipping!$R$95,$U$167=Shipping!$S$92,Shipping!$S144,$U$167=Shipping!$T$92,Shipping!$T144)+IF(BI55&lt;DATE(2020,1,1),BI55,-BI55))</f>
        <v>-</v>
      </c>
      <c r="BJ219" s="52" t="str" cm="1">
        <f t="array" ref="BJ219">IF(OR(BJ55="",BJ55="NO Q",BJ55="-"),"-",INDEX(Shipping!$U$3:$V$88,_xlfn.XMATCH(BJ$2,IF(Shipping!$D$3:$D$88="GC",Shipping!$A$3:$A$88),0),_xlfn.XMATCH($V$167,Shipping!$U$2:$V$2))/_xlfn.IFS($U$167=Shipping!$R141,Shipping!$R$95,$U$167=Shipping!$S$92,Shipping!$S144,$U$167=Shipping!$T$92,Shipping!$T144)+IF(BJ55&lt;DATE(2020,1,1),BJ55,-BJ55))</f>
        <v>-</v>
      </c>
      <c r="BK219" s="52" t="str" cm="1">
        <f t="array" ref="BK219">IF(OR(BK55="",BK55="NO Q",BK55="-"),"-",INDEX(Shipping!$U$3:$V$88,_xlfn.XMATCH(BK$2,IF(Shipping!$D$3:$D$88="GC",Shipping!$A$3:$A$88),0),_xlfn.XMATCH($V$167,Shipping!$U$2:$V$2))/_xlfn.IFS($U$167=Shipping!$R141,Shipping!$R$95,$U$167=Shipping!$S$92,Shipping!$S144,$U$167=Shipping!$T$92,Shipping!$T144)+IF(BK55&lt;DATE(2020,1,1),BK55,-BK55))</f>
        <v>-</v>
      </c>
      <c r="BL219" s="52" t="str" cm="1">
        <f t="array" ref="BL219">IF(OR(BL55="",BL55="NO Q",BL55="-"),"-",INDEX(Shipping!$U$3:$V$88,_xlfn.XMATCH(BL$2,IF(Shipping!$D$3:$D$88="GC",Shipping!$A$3:$A$88),0),_xlfn.XMATCH($V$167,Shipping!$U$2:$V$2))/_xlfn.IFS($U$167=Shipping!$R141,Shipping!$R$95,$U$167=Shipping!$S$92,Shipping!$S144,$U$167=Shipping!$T$92,Shipping!$T144)+IF(BL55&lt;DATE(2020,1,1),BL55,-BL55))</f>
        <v>-</v>
      </c>
      <c r="BM219" s="52" t="str" cm="1">
        <f t="array" ref="BM219">IF(OR(BM55="",BM55="NO Q",BM55="-"),"-",INDEX(Shipping!$U$3:$V$88,_xlfn.XMATCH(BM$2,IF(Shipping!$D$3:$D$88="GC",Shipping!$A$3:$A$88),0),_xlfn.XMATCH($V$167,Shipping!$U$2:$V$2))/_xlfn.IFS($U$167=Shipping!$R141,Shipping!$R$95,$U$167=Shipping!$S$92,Shipping!$S144,$U$167=Shipping!$T$92,Shipping!$T144)+IF(BM55&lt;DATE(2020,1,1),BM55,-BM55))</f>
        <v>-</v>
      </c>
      <c r="BN219" s="52" t="str" cm="1">
        <f t="array" ref="BN219">IF(OR(BN55="",BN55="NO Q",BN55="-"),"-",INDEX(Shipping!$U$3:$V$88,_xlfn.XMATCH(BN$2,IF(Shipping!$D$3:$D$88="GC",Shipping!$A$3:$A$88),0),_xlfn.XMATCH($V$167,Shipping!$U$2:$V$2))/_xlfn.IFS($U$167=Shipping!$R141,Shipping!$R$95,$U$167=Shipping!$S$92,Shipping!$S144,$U$167=Shipping!$T$92,Shipping!$T144)+IF(BN55&lt;DATE(2020,1,1),BN55,-BN55))</f>
        <v>-</v>
      </c>
      <c r="BO219" s="52" cm="1">
        <f t="array" ref="BO219">IF(OR(BO55="",BO55="NO Q",BO55="-"),"-",INDEX(Shipping!$U$3:$V$88,_xlfn.XMATCH(BO$2,IF(Shipping!$D$3:$D$88="GC",Shipping!$A$3:$A$88),0),_xlfn.XMATCH($V$167,Shipping!$U$2:$V$2))/_xlfn.IFS($U$167=Shipping!$R141,Shipping!$R$95,$U$167=Shipping!$S$92,Shipping!$S144,$U$167=Shipping!$T$92,Shipping!$T144)+IF(BO55&lt;DATE(2020,1,1),BO55,-BO55))</f>
        <v>0.77901532800000006</v>
      </c>
      <c r="BP219" s="52" t="str" cm="1">
        <f t="array" ref="BP219">IF(OR(BP55="",BP55="NO Q",BP55="-"),"-",INDEX(Shipping!$U$3:$V$88,_xlfn.XMATCH(BP$2,IF(Shipping!$D$3:$D$88="GC",Shipping!$A$3:$A$88),0),_xlfn.XMATCH($V$167,Shipping!$U$2:$V$2))/_xlfn.IFS($U$167=Shipping!$R141,Shipping!$R$95,$U$167=Shipping!$S$92,Shipping!$S144,$U$167=Shipping!$T$92,Shipping!$T144)+IF(BP55&lt;DATE(2020,1,1),BP55,-BP55))</f>
        <v>-</v>
      </c>
      <c r="BQ219" s="52" t="str" cm="1">
        <f t="array" ref="BQ219">IF(OR(BQ55="",BQ55="NO Q",BQ55="-"),"-",INDEX(Shipping!$U$3:$V$88,_xlfn.XMATCH(BQ$2,IF(Shipping!$D$3:$D$88="GC",Shipping!$A$3:$A$88),0),_xlfn.XMATCH($V$167,Shipping!$U$2:$V$2))/_xlfn.IFS($U$167=Shipping!$R141,Shipping!$R$95,$U$167=Shipping!$S$92,Shipping!$S144,$U$167=Shipping!$T$92,Shipping!$T144)+IF(BQ55&lt;DATE(2020,1,1),BQ55,-BQ55))</f>
        <v>-</v>
      </c>
      <c r="BR219" s="52" t="str" cm="1">
        <f t="array" ref="BR219">IF(OR(BR55="",BR55="NO Q",BR55="-"),"-",INDEX(Shipping!$U$3:$V$88,_xlfn.XMATCH(BR$2,IF(Shipping!$D$3:$D$88="GC",Shipping!$A$3:$A$88),0),_xlfn.XMATCH($V$167,Shipping!$U$2:$V$2))/_xlfn.IFS($U$167=Shipping!$R141,Shipping!$R$95,$U$167=Shipping!$S$92,Shipping!$S144,$U$167=Shipping!$T$92,Shipping!$T144)+IF(BR55&lt;DATE(2020,1,1),BR55,-BR55))</f>
        <v>-</v>
      </c>
      <c r="BS219" s="52" t="str" cm="1">
        <f t="array" ref="BS219">IF(OR(BS55="",BS55="NO Q",BS55="-"),"-",INDEX(Shipping!$U$3:$V$88,_xlfn.XMATCH(BS$2,IF(Shipping!$D$3:$D$88="GC",Shipping!$A$3:$A$88),0),_xlfn.XMATCH($V$167,Shipping!$U$2:$V$2))/_xlfn.IFS($U$167=Shipping!$R141,Shipping!$R$95,$U$167=Shipping!$S$92,Shipping!$S144,$U$167=Shipping!$T$92,Shipping!$T144)+IF(BS55&lt;DATE(2020,1,1),BS55,-BS55))</f>
        <v>-</v>
      </c>
      <c r="BT219" s="52" t="str" cm="1">
        <f t="array" ref="BT219">IF(OR(BT55="",BT55="NO Q",BT55="-"),"-",INDEX(Shipping!$U$3:$V$88,_xlfn.XMATCH(BT$2,IF(Shipping!$D$3:$D$88="GC",Shipping!$A$3:$A$88),0),_xlfn.XMATCH($V$167,Shipping!$U$2:$V$2))/_xlfn.IFS($U$167=Shipping!$R141,Shipping!$R$95,$U$167=Shipping!$S$92,Shipping!$S144,$U$167=Shipping!$T$92,Shipping!$T144)+IF(BT55&lt;DATE(2020,1,1),BT55,-BT55))</f>
        <v>-</v>
      </c>
      <c r="BU219" s="52" t="str" cm="1">
        <f t="array" ref="BU219">IF(OR(BU55="",BU55="NO Q",BU55="-"),"-",INDEX(Shipping!$U$3:$V$88,_xlfn.XMATCH(BU$2,IF(Shipping!$D$3:$D$88="GC",Shipping!$A$3:$A$88),0),_xlfn.XMATCH($V$167,Shipping!$U$2:$V$2))/_xlfn.IFS($U$167=Shipping!$R141,Shipping!$R$95,$U$167=Shipping!$S$92,Shipping!$S144,$U$167=Shipping!$T$92,Shipping!$T144)+IF(BU55&lt;DATE(2020,1,1),BU55,-BU55))</f>
        <v>-</v>
      </c>
      <c r="BV219" s="52" t="str" cm="1">
        <f t="array" ref="BV219">IF(OR(BV55="",BV55="NO Q",BV55="-"),"-",INDEX(Shipping!$U$3:$V$88,_xlfn.XMATCH(BV$2,IF(Shipping!$D$3:$D$88="GC",Shipping!$A$3:$A$88),0),_xlfn.XMATCH($V$167,Shipping!$U$2:$V$2))/_xlfn.IFS($U$167=Shipping!$R141,Shipping!$R$95,$U$167=Shipping!$S$92,Shipping!$S144,$U$167=Shipping!$T$92,Shipping!$T144)+IF(BV55&lt;DATE(2020,1,1),BV55,-BV55))</f>
        <v>-</v>
      </c>
      <c r="BW219" s="52" t="str" cm="1">
        <f t="array" ref="BW219">IF(OR(BW55="",BW55="NO Q",BW55="-"),"-",INDEX(Shipping!$U$3:$V$88,_xlfn.XMATCH(BW$2,IF(Shipping!$D$3:$D$88="GC",Shipping!$A$3:$A$88),0),_xlfn.XMATCH($V$167,Shipping!$U$2:$V$2))/_xlfn.IFS($U$167=Shipping!$R141,Shipping!$R$95,$U$167=Shipping!$S$92,Shipping!$S144,$U$167=Shipping!$T$92,Shipping!$T144)+IF(BW55&lt;DATE(2020,1,1),BW55,-BW55))</f>
        <v>-</v>
      </c>
      <c r="BX219" s="52" t="str" cm="1">
        <f t="array" ref="BX219">IF(OR(BX55="",BX55="NO Q",BX55="-"),"-",INDEX(Shipping!$U$3:$V$88,_xlfn.XMATCH(BX$2,IF(Shipping!$D$3:$D$88="GC",Shipping!$A$3:$A$88),0),_xlfn.XMATCH($V$167,Shipping!$U$2:$V$2))/_xlfn.IFS($U$167=Shipping!$R141,Shipping!$R$95,$U$167=Shipping!$S$92,Shipping!$S144,$U$167=Shipping!$T$92,Shipping!$T144)+IF(BX55&lt;DATE(2020,1,1),BX55,-BX55))</f>
        <v>-</v>
      </c>
      <c r="BY219" s="52" t="str" cm="1">
        <f t="array" ref="BY219">IF(OR(BY55="",BY55="NO Q",BY55="-"),"-",INDEX(Shipping!$U$3:$V$88,_xlfn.XMATCH(BY$2,IF(Shipping!$D$3:$D$88="GC",Shipping!$A$3:$A$88),0),_xlfn.XMATCH($V$167,Shipping!$U$2:$V$2))/_xlfn.IFS($U$167=Shipping!$R141,Shipping!$R$95,$U$167=Shipping!$S$92,Shipping!$S144,$U$167=Shipping!$T$92,Shipping!$T144)+IF(BY55&lt;DATE(2020,1,1),BY55,-BY55))</f>
        <v>-</v>
      </c>
      <c r="BZ219" s="52" t="str" cm="1">
        <f t="array" ref="BZ219">IF(OR(BZ55="",BZ55="NO Q",BZ55="-"),"-",INDEX(Shipping!$U$3:$V$88,_xlfn.XMATCH(BZ$2,IF(Shipping!$D$3:$D$88="GC",Shipping!$A$3:$A$88),0),_xlfn.XMATCH($V$167,Shipping!$U$2:$V$2))/_xlfn.IFS($U$167=Shipping!$R141,Shipping!$R$95,$U$167=Shipping!$S$92,Shipping!$S144,$U$167=Shipping!$T$92,Shipping!$T144)+IF(BZ55&lt;DATE(2020,1,1),BZ55,-BZ55))</f>
        <v>-</v>
      </c>
      <c r="CA219" s="52" t="str" cm="1">
        <f t="array" ref="CA219">IF(OR(CA55="",CA55="NO Q",CA55="-"),"-",INDEX(Shipping!$U$3:$V$88,_xlfn.XMATCH(CA$2,IF(Shipping!$D$3:$D$88="GC",Shipping!$A$3:$A$88),0),_xlfn.XMATCH($V$167,Shipping!$U$2:$V$2))/_xlfn.IFS($U$167=Shipping!$R141,Shipping!$R$95,$U$167=Shipping!$S$92,Shipping!$S144,$U$167=Shipping!$T$92,Shipping!$T144)+IF(CA55&lt;DATE(2020,1,1),CA55,-CA55))</f>
        <v>-</v>
      </c>
      <c r="CB219" s="52" t="str" cm="1">
        <f t="array" ref="CB219">IF(OR(CB55="",CB55="NO Q",CB55="-"),"-",INDEX(Shipping!$U$3:$V$88,_xlfn.XMATCH(CB$2,IF(Shipping!$D$3:$D$88="GC",Shipping!$A$3:$A$88),0),_xlfn.XMATCH($V$167,Shipping!$U$2:$V$2))/_xlfn.IFS($U$167=Shipping!$R141,Shipping!$R$95,$U$167=Shipping!$S$92,Shipping!$S144,$U$167=Shipping!$T$92,Shipping!$T144)+IF(CB55&lt;DATE(2020,1,1),CB55,-CB55))</f>
        <v>-</v>
      </c>
      <c r="CC219" s="52" t="str" cm="1">
        <f t="array" ref="CC219">IF(OR(CC55="",CC55="NO Q",CC55="-"),"-",INDEX(Shipping!$U$3:$V$88,_xlfn.XMATCH(CC$2,IF(Shipping!$D$3:$D$88="GC",Shipping!$A$3:$A$88),0),_xlfn.XMATCH($V$167,Shipping!$U$2:$V$2))/_xlfn.IFS($U$167=Shipping!$R141,Shipping!$R$95,$U$167=Shipping!$S$92,Shipping!$S144,$U$167=Shipping!$T$92,Shipping!$T144)+IF(CC55&lt;DATE(2020,1,1),CC55,-CC55))</f>
        <v>-</v>
      </c>
      <c r="CD219" s="52" t="str" cm="1">
        <f t="array" ref="CD219">IF(OR(CD55="",CD55="NO Q",CD55="-"),"-",INDEX(Shipping!$U$3:$V$88,_xlfn.XMATCH(CD$2,IF(Shipping!$D$3:$D$88="GC",Shipping!$A$3:$A$88),0),_xlfn.XMATCH($V$167,Shipping!$U$2:$V$2))/_xlfn.IFS($U$167=Shipping!$R141,Shipping!$R$95,$U$167=Shipping!$S$92,Shipping!$S144,$U$167=Shipping!$T$92,Shipping!$T144)+IF(CD55&lt;DATE(2020,1,1),CD55,-CD55))</f>
        <v>-</v>
      </c>
      <c r="CE219" s="52" t="str" cm="1">
        <f t="array" ref="CE219">IF(OR(CE55="",CE55="NO Q",CE55="-"),"-",INDEX(Shipping!$U$3:$V$88,_xlfn.XMATCH(CE$2,IF(Shipping!$D$3:$D$88="GC",Shipping!$A$3:$A$88),0),_xlfn.XMATCH($V$167,Shipping!$U$2:$V$2))/_xlfn.IFS($U$167=Shipping!$R141,Shipping!$R$95,$U$167=Shipping!$S$92,Shipping!$S144,$U$167=Shipping!$T$92,Shipping!$T144)+IF(CE55&lt;DATE(2020,1,1),CE55,-CE55))</f>
        <v>-</v>
      </c>
      <c r="CF219" s="52" t="str" cm="1">
        <f t="array" ref="CF219">IF(OR(CF55="",CF55="NO Q",CF55="-"),"-",INDEX(Shipping!$U$3:$V$88,_xlfn.XMATCH(CF$2,IF(Shipping!$D$3:$D$88="GC",Shipping!$A$3:$A$88),0),_xlfn.XMATCH($V$167,Shipping!$U$2:$V$2))/_xlfn.IFS($U$167=Shipping!$R141,Shipping!$R$95,$U$167=Shipping!$S$92,Shipping!$S144,$U$167=Shipping!$T$92,Shipping!$T144)+IF(CF55&lt;DATE(2020,1,1),CF55,-CF55))</f>
        <v>-</v>
      </c>
      <c r="CG219" s="52" t="str" cm="1">
        <f t="array" ref="CG219">IF(OR(CG55="",CG55="NO Q",CG55="-"),"-",INDEX(Shipping!$U$3:$V$88,_xlfn.XMATCH(CG$2,IF(Shipping!$D$3:$D$88="GC",Shipping!$A$3:$A$88),0),_xlfn.XMATCH($V$167,Shipping!$U$2:$V$2))/_xlfn.IFS($U$167=Shipping!$R141,Shipping!$R$95,$U$167=Shipping!$S$92,Shipping!$S144,$U$167=Shipping!$T$92,Shipping!$T144)+IF(CG55&lt;DATE(2020,1,1),CG55,-CG55))</f>
        <v>-</v>
      </c>
      <c r="CH219" s="52" t="str" cm="1">
        <f t="array" ref="CH219">IF(OR(CH55="",CH55="NO Q",CH55="-"),"-",INDEX(Shipping!$U$3:$V$88,_xlfn.XMATCH(CH$2,IF(Shipping!$D$3:$D$88="GC",Shipping!$A$3:$A$88),0),_xlfn.XMATCH($V$167,Shipping!$U$2:$V$2))/_xlfn.IFS($U$167=Shipping!$R141,Shipping!$R$95,$U$167=Shipping!$S$92,Shipping!$S144,$U$167=Shipping!$T$92,Shipping!$T144)+IF(CH55&lt;DATE(2020,1,1),CH55,-CH55))</f>
        <v>-</v>
      </c>
      <c r="CI219" s="52" t="str" cm="1">
        <f t="array" ref="CI219">IF(OR(CI55="",CI55="NO Q",CI55="-"),"-",INDEX(Shipping!$U$3:$V$88,_xlfn.XMATCH(CI$2,IF(Shipping!$D$3:$D$88="GC",Shipping!$A$3:$A$88),0),_xlfn.XMATCH($V$167,Shipping!$U$2:$V$2))/_xlfn.IFS($U$167=Shipping!$R141,Shipping!$R$95,$U$167=Shipping!$S$92,Shipping!$S144,$U$167=Shipping!$T$92,Shipping!$T144)+IF(CI55&lt;DATE(2020,1,1),CI55,-CI55))</f>
        <v>-</v>
      </c>
      <c r="CJ219" s="52" t="str" cm="1">
        <f t="array" ref="CJ219">IF(OR(CJ55="",CJ55="NO Q",CJ55="-"),"-",INDEX(Shipping!$U$3:$V$88,_xlfn.XMATCH(CJ$2,IF(Shipping!$D$3:$D$88="GC",Shipping!$A$3:$A$88),0),_xlfn.XMATCH($V$167,Shipping!$U$2:$V$2))/_xlfn.IFS($U$167=Shipping!$R141,Shipping!$R$95,$U$167=Shipping!$S$92,Shipping!$S144,$U$167=Shipping!$T$92,Shipping!$T144)+IF(CJ55&lt;DATE(2020,1,1),CJ55,-CJ55))</f>
        <v>-</v>
      </c>
      <c r="CK219" s="52" t="str" cm="1">
        <f t="array" ref="CK219">IF(OR(CK55="",CK55="NO Q",CK55="-"),"-",INDEX(Shipping!$U$3:$V$88,_xlfn.XMATCH(CK$2,IF(Shipping!$D$3:$D$88="GC",Shipping!$A$3:$A$88),0),_xlfn.XMATCH($V$167,Shipping!$U$2:$V$2))/_xlfn.IFS($U$167=Shipping!$R141,Shipping!$R$95,$U$167=Shipping!$S$92,Shipping!$S144,$U$167=Shipping!$T$92,Shipping!$T144)+IF(CK55&lt;DATE(2020,1,1),CK55,-CK55))</f>
        <v>-</v>
      </c>
      <c r="CL219" s="52" t="str" cm="1">
        <f t="array" ref="CL219">IF(OR(CL55="",CL55="NO Q",CL55="-"),"-",INDEX(Shipping!$U$3:$V$88,_xlfn.XMATCH(CL$2,IF(Shipping!$D$3:$D$88="GC",Shipping!$A$3:$A$88),0),_xlfn.XMATCH($V$167,Shipping!$U$2:$V$2))/_xlfn.IFS($U$167=Shipping!$R141,Shipping!$R$95,$U$167=Shipping!$S$92,Shipping!$S144,$U$167=Shipping!$T$92,Shipping!$T144)+IF(CL55&lt;DATE(2020,1,1),CL55,-CL55))</f>
        <v>-</v>
      </c>
      <c r="CM219" s="52" t="str" cm="1">
        <f t="array" ref="CM219">IF(OR(CM55="",CM55="NO Q",CM55="-"),"-",INDEX(Shipping!$U$3:$V$88,_xlfn.XMATCH(CM$2,IF(Shipping!$D$3:$D$88="GC",Shipping!$A$3:$A$88),0),_xlfn.XMATCH($V$167,Shipping!$U$2:$V$2))/_xlfn.IFS($U$167=Shipping!$R141,Shipping!$R$95,$U$167=Shipping!$S$92,Shipping!$S144,$U$167=Shipping!$T$92,Shipping!$T144)+IF(CM55&lt;DATE(2020,1,1),CM55,-CM55))</f>
        <v>-</v>
      </c>
    </row>
    <row r="220" spans="2:91">
      <c r="B220" s="47" t="s">
        <v>326</v>
      </c>
      <c r="C220" s="1" t="str" cm="1">
        <f t="array" ref="C220">INDEX(W$2:CM$2,1,_xlfn.XMATCH(D220,$W220:$CM220))</f>
        <v>PSI MOLDED PLASTICS</v>
      </c>
      <c r="D220" s="81">
        <f t="shared" si="139"/>
        <v>0.7790753279999999</v>
      </c>
      <c r="W220" s="52" t="str" cm="1">
        <f t="array" ref="W220">IF(OR(W56="",W56="NO Q",W56="-"),"-",INDEX(Shipping!$U$3:$V$88,_xlfn.XMATCH(W$2,IF(Shipping!$D$3:$D$88="GC",Shipping!$A$3:$A$88),0),_xlfn.XMATCH($V$167,Shipping!$U$2:$V$2))/_xlfn.IFS($U$167=Shipping!$R142,Shipping!$R$95,$U$167=Shipping!$S$92,Shipping!$S145,$U$167=Shipping!$T$92,Shipping!$T145)+IF(W56&lt;DATE(2020,1,1),W56,-W56))</f>
        <v>-</v>
      </c>
      <c r="X220" s="52" t="str" cm="1">
        <f t="array" ref="X220">IF(OR(X56="",X56="NO Q",X56="-"),"-",INDEX(Shipping!$U$3:$V$88,_xlfn.XMATCH(X$2,IF(Shipping!$D$3:$D$88="GC",Shipping!$A$3:$A$88),0),_xlfn.XMATCH($V$167,Shipping!$U$2:$V$2))/_xlfn.IFS($U$167=Shipping!$R142,Shipping!$R$95,$U$167=Shipping!$S$92,Shipping!$S145,$U$167=Shipping!$T$92,Shipping!$T145)+IF(X56&lt;DATE(2020,1,1),X56,-X56))</f>
        <v>-</v>
      </c>
      <c r="Y220" s="52" t="str" cm="1">
        <f t="array" ref="Y220">IF(OR(Y56="",Y56="NO Q",Y56="-"),"-",INDEX(Shipping!$U$3:$V$88,_xlfn.XMATCH(Y$2,IF(Shipping!$D$3:$D$88="GC",Shipping!$A$3:$A$88),0),_xlfn.XMATCH($V$167,Shipping!$U$2:$V$2))/_xlfn.IFS($U$167=Shipping!$R142,Shipping!$R$95,$U$167=Shipping!$S$92,Shipping!$S145,$U$167=Shipping!$T$92,Shipping!$T145)+IF(Y56&lt;DATE(2020,1,1),Y56,-Y56))</f>
        <v>-</v>
      </c>
      <c r="Z220" s="52" t="str" cm="1">
        <f t="array" ref="Z220">IF(OR(Z56="",Z56="NO Q",Z56="-"),"-",INDEX(Shipping!$U$3:$V$88,_xlfn.XMATCH(Z$2,IF(Shipping!$D$3:$D$88="GC",Shipping!$A$3:$A$88),0),_xlfn.XMATCH($V$167,Shipping!$U$2:$V$2))/_xlfn.IFS($U$167=Shipping!$R142,Shipping!$R$95,$U$167=Shipping!$S$92,Shipping!$S145,$U$167=Shipping!$T$92,Shipping!$T145)+IF(Z56&lt;DATE(2020,1,1),Z56,-Z56))</f>
        <v>-</v>
      </c>
      <c r="AA220" s="52" t="str" cm="1">
        <f t="array" ref="AA220">IF(OR(AA56="",AA56="NO Q",AA56="-"),"-",INDEX(Shipping!$U$3:$V$88,_xlfn.XMATCH(AA$2,IF(Shipping!$D$3:$D$88="GC",Shipping!$A$3:$A$88),0),_xlfn.XMATCH($V$167,Shipping!$U$2:$V$2))/_xlfn.IFS($U$167=Shipping!$R142,Shipping!$R$95,$U$167=Shipping!$S$92,Shipping!$S145,$U$167=Shipping!$T$92,Shipping!$T145)+IF(AA56&lt;DATE(2020,1,1),AA56,-AA56))</f>
        <v>-</v>
      </c>
      <c r="AB220" s="52" t="str" cm="1">
        <f t="array" ref="AB220">IF(OR(AB56="",AB56="NO Q",AB56="-"),"-",INDEX(Shipping!$U$3:$V$88,_xlfn.XMATCH(AB$2,IF(Shipping!$D$3:$D$88="GC",Shipping!$A$3:$A$88),0),_xlfn.XMATCH($V$167,Shipping!$U$2:$V$2))/_xlfn.IFS($U$167=Shipping!$R142,Shipping!$R$95,$U$167=Shipping!$S$92,Shipping!$S145,$U$167=Shipping!$T$92,Shipping!$T145)+IF(AB56&lt;DATE(2020,1,1),AB56,-AB56))</f>
        <v>-</v>
      </c>
      <c r="AC220" s="52" t="str" cm="1">
        <f t="array" ref="AC220">IF(OR(AC56="",AC56="NO Q",AC56="-"),"-",INDEX(Shipping!$U$3:$V$88,_xlfn.XMATCH(AC$2,IF(Shipping!$D$3:$D$88="GC",Shipping!$A$3:$A$88),0),_xlfn.XMATCH($V$167,Shipping!$U$2:$V$2))/_xlfn.IFS($U$167=Shipping!$R142,Shipping!$R$95,$U$167=Shipping!$S$92,Shipping!$S145,$U$167=Shipping!$T$92,Shipping!$T145)+IF(AC56&lt;DATE(2020,1,1),AC56,-AC56))</f>
        <v>-</v>
      </c>
      <c r="AD220" s="52" t="str" cm="1">
        <f t="array" ref="AD220">IF(OR(AD56="",AD56="NO Q",AD56="-"),"-",INDEX(Shipping!$U$3:$V$88,_xlfn.XMATCH(AD$2,IF(Shipping!$D$3:$D$88="GC",Shipping!$A$3:$A$88),0),_xlfn.XMATCH($V$167,Shipping!$U$2:$V$2))/_xlfn.IFS($U$167=Shipping!$R142,Shipping!$R$95,$U$167=Shipping!$S$92,Shipping!$S145,$U$167=Shipping!$T$92,Shipping!$T145)+IF(AD56&lt;DATE(2020,1,1),AD56,-AD56))</f>
        <v>-</v>
      </c>
      <c r="AE220" s="52" t="str" cm="1">
        <f t="array" ref="AE220">IF(OR(AE56="",AE56="NO Q",AE56="-"),"-",INDEX(Shipping!$U$3:$V$88,_xlfn.XMATCH(AE$2,IF(Shipping!$D$3:$D$88="GC",Shipping!$A$3:$A$88),0),_xlfn.XMATCH($V$167,Shipping!$U$2:$V$2))/_xlfn.IFS($U$167=Shipping!$R142,Shipping!$R$95,$U$167=Shipping!$S$92,Shipping!$S145,$U$167=Shipping!$T$92,Shipping!$T145)+IF(AE56&lt;DATE(2020,1,1),AE56,-AE56))</f>
        <v>-</v>
      </c>
      <c r="AF220" s="52" t="str" cm="1">
        <f t="array" ref="AF220">IF(OR(AF56="",AF56="NO Q",AF56="-"),"-",INDEX(Shipping!$U$3:$V$88,_xlfn.XMATCH(AF$2,IF(Shipping!$D$3:$D$88="GC",Shipping!$A$3:$A$88),0),_xlfn.XMATCH($V$167,Shipping!$U$2:$V$2))/_xlfn.IFS($U$167=Shipping!$R142,Shipping!$R$95,$U$167=Shipping!$S$92,Shipping!$S145,$U$167=Shipping!$T$92,Shipping!$T145)+IF(AF56&lt;DATE(2020,1,1),AF56,-AF56))</f>
        <v>-</v>
      </c>
      <c r="AG220" s="52" t="str" cm="1">
        <f t="array" ref="AG220">IF(OR(AG56="",AG56="NO Q",AG56="-"),"-",INDEX(Shipping!$U$3:$V$88,_xlfn.XMATCH(AG$2,IF(Shipping!$D$3:$D$88="GC",Shipping!$A$3:$A$88),0),_xlfn.XMATCH($V$167,Shipping!$U$2:$V$2))/_xlfn.IFS($U$167=Shipping!$R142,Shipping!$R$95,$U$167=Shipping!$S$92,Shipping!$S145,$U$167=Shipping!$T$92,Shipping!$T145)+IF(AG56&lt;DATE(2020,1,1),AG56,-AG56))</f>
        <v>-</v>
      </c>
      <c r="AH220" s="52" t="str" cm="1">
        <f t="array" ref="AH220">IF(OR(AH56="",AH56="NO Q",AH56="-"),"-",INDEX(Shipping!$U$3:$V$88,_xlfn.XMATCH(AH$2,IF(Shipping!$D$3:$D$88="GC",Shipping!$A$3:$A$88),0),_xlfn.XMATCH($V$167,Shipping!$U$2:$V$2))/_xlfn.IFS($U$167=Shipping!$R142,Shipping!$R$95,$U$167=Shipping!$S$92,Shipping!$S145,$U$167=Shipping!$T$92,Shipping!$T145)+IF(AH56&lt;DATE(2020,1,1),AH56,-AH56))</f>
        <v>-</v>
      </c>
      <c r="AI220" s="52" t="str" cm="1">
        <f t="array" ref="AI220">IF(OR(AI56="",AI56="NO Q",AI56="-"),"-",INDEX(Shipping!$U$3:$V$88,_xlfn.XMATCH(AI$2,IF(Shipping!$D$3:$D$88="GC",Shipping!$A$3:$A$88),0),_xlfn.XMATCH($V$167,Shipping!$U$2:$V$2))/_xlfn.IFS($U$167=Shipping!$R142,Shipping!$R$95,$U$167=Shipping!$S$92,Shipping!$S145,$U$167=Shipping!$T$92,Shipping!$T145)+IF(AI56&lt;DATE(2020,1,1),AI56,-AI56))</f>
        <v>-</v>
      </c>
      <c r="AJ220" s="52" t="str" cm="1">
        <f t="array" ref="AJ220">IF(OR(AJ56="",AJ56="NO Q",AJ56="-"),"-",INDEX(Shipping!$U$3:$V$88,_xlfn.XMATCH(AJ$2,IF(Shipping!$D$3:$D$88="GC",Shipping!$A$3:$A$88),0),_xlfn.XMATCH($V$167,Shipping!$U$2:$V$2))/_xlfn.IFS($U$167=Shipping!$R142,Shipping!$R$95,$U$167=Shipping!$S$92,Shipping!$S145,$U$167=Shipping!$T$92,Shipping!$T145)+IF(AJ56&lt;DATE(2020,1,1),AJ56,-AJ56))</f>
        <v>-</v>
      </c>
      <c r="AK220" s="52" t="str" cm="1">
        <f t="array" ref="AK220">IF(OR(AK56="",AK56="NO Q",AK56="-"),"-",INDEX(Shipping!$U$3:$V$88,_xlfn.XMATCH(AK$2,IF(Shipping!$D$3:$D$88="GC",Shipping!$A$3:$A$88),0),_xlfn.XMATCH($V$167,Shipping!$U$2:$V$2))/_xlfn.IFS($U$167=Shipping!$R142,Shipping!$R$95,$U$167=Shipping!$S$92,Shipping!$S145,$U$167=Shipping!$T$92,Shipping!$T145)+IF(AK56&lt;DATE(2020,1,1),AK56,-AK56))</f>
        <v>-</v>
      </c>
      <c r="AL220" s="52" t="str" cm="1">
        <f t="array" ref="AL220">IF(OR(AL56="",AL56="NO Q",AL56="-"),"-",INDEX(Shipping!$U$3:$V$88,_xlfn.XMATCH(AL$2,IF(Shipping!$D$3:$D$88="GC",Shipping!$A$3:$A$88),0),_xlfn.XMATCH($V$167,Shipping!$U$2:$V$2))/_xlfn.IFS($U$167=Shipping!$R142,Shipping!$R$95,$U$167=Shipping!$S$92,Shipping!$S145,$U$167=Shipping!$T$92,Shipping!$T145)+IF(AL56&lt;DATE(2020,1,1),AL56,-AL56))</f>
        <v>-</v>
      </c>
      <c r="AM220" s="52" t="str" cm="1">
        <f t="array" ref="AM220">IF(OR(AM56="",AM56="NO Q",AM56="-"),"-",INDEX(Shipping!$U$3:$V$88,_xlfn.XMATCH(AM$2,IF(Shipping!$D$3:$D$88="GC",Shipping!$A$3:$A$88),0),_xlfn.XMATCH($V$167,Shipping!$U$2:$V$2))/_xlfn.IFS($U$167=Shipping!$R142,Shipping!$R$95,$U$167=Shipping!$S$92,Shipping!$S145,$U$167=Shipping!$T$92,Shipping!$T145)+IF(AM56&lt;DATE(2020,1,1),AM56,-AM56))</f>
        <v>-</v>
      </c>
      <c r="AN220" s="52" t="str" cm="1">
        <f t="array" ref="AN220">IF(OR(AN56="",AN56="NO Q",AN56="-"),"-",INDEX(Shipping!$U$3:$V$88,_xlfn.XMATCH(AN$2,IF(Shipping!$D$3:$D$88="GC",Shipping!$A$3:$A$88),0),_xlfn.XMATCH($V$167,Shipping!$U$2:$V$2))/_xlfn.IFS($U$167=Shipping!$R142,Shipping!$R$95,$U$167=Shipping!$S$92,Shipping!$S145,$U$167=Shipping!$T$92,Shipping!$T145)+IF(AN56&lt;DATE(2020,1,1),AN56,-AN56))</f>
        <v>-</v>
      </c>
      <c r="AO220" s="52" t="str" cm="1">
        <f t="array" ref="AO220">IF(OR(AO56="",AO56="NO Q",AO56="-"),"-",INDEX(Shipping!$U$3:$V$88,_xlfn.XMATCH(AO$2,IF(Shipping!$D$3:$D$88="GC",Shipping!$A$3:$A$88),0),_xlfn.XMATCH($V$167,Shipping!$U$2:$V$2))/_xlfn.IFS($U$167=Shipping!$R142,Shipping!$R$95,$U$167=Shipping!$S$92,Shipping!$S145,$U$167=Shipping!$T$92,Shipping!$T145)+IF(AO56&lt;DATE(2020,1,1),AO56,-AO56))</f>
        <v>-</v>
      </c>
      <c r="AP220" s="52" t="str" cm="1">
        <f t="array" ref="AP220">IF(OR(AP56="",AP56="NO Q",AP56="-"),"-",INDEX(Shipping!$U$3:$V$88,_xlfn.XMATCH(AP$2,IF(Shipping!$D$3:$D$88="GC",Shipping!$A$3:$A$88),0),_xlfn.XMATCH($V$167,Shipping!$U$2:$V$2))/_xlfn.IFS($U$167=Shipping!$R142,Shipping!$R$95,$U$167=Shipping!$S$92,Shipping!$S145,$U$167=Shipping!$T$92,Shipping!$T145)+IF(AP56&lt;DATE(2020,1,1),AP56,-AP56))</f>
        <v>-</v>
      </c>
      <c r="AQ220" s="52" t="str" cm="1">
        <f t="array" ref="AQ220">IF(OR(AQ56="",AQ56="NO Q",AQ56="-"),"-",INDEX(Shipping!$U$3:$V$88,_xlfn.XMATCH(AQ$2,IF(Shipping!$D$3:$D$88="GC",Shipping!$A$3:$A$88),0),_xlfn.XMATCH($V$167,Shipping!$U$2:$V$2))/_xlfn.IFS($U$167=Shipping!$R142,Shipping!$R$95,$U$167=Shipping!$S$92,Shipping!$S145,$U$167=Shipping!$T$92,Shipping!$T145)+IF(AQ56&lt;DATE(2020,1,1),AQ56,-AQ56))</f>
        <v>-</v>
      </c>
      <c r="AR220" s="52" t="str" cm="1">
        <f t="array" ref="AR220">IF(OR(AR56="",AR56="NO Q",AR56="-"),"-",INDEX(Shipping!$U$3:$V$88,_xlfn.XMATCH(AR$2,IF(Shipping!$D$3:$D$88="GC",Shipping!$A$3:$A$88),0),_xlfn.XMATCH($V$167,Shipping!$U$2:$V$2))/_xlfn.IFS($U$167=Shipping!$R142,Shipping!$R$95,$U$167=Shipping!$S$92,Shipping!$S145,$U$167=Shipping!$T$92,Shipping!$T145)+IF(AR56&lt;DATE(2020,1,1),AR56,-AR56))</f>
        <v>-</v>
      </c>
      <c r="AS220" s="52" t="str" cm="1">
        <f t="array" ref="AS220">IF(OR(AS56="",AS56="NO Q",AS56="-"),"-",INDEX(Shipping!$U$3:$V$88,_xlfn.XMATCH(AS$2,IF(Shipping!$D$3:$D$88="GC",Shipping!$A$3:$A$88),0),_xlfn.XMATCH($V$167,Shipping!$U$2:$V$2))/_xlfn.IFS($U$167=Shipping!$R142,Shipping!$R$95,$U$167=Shipping!$S$92,Shipping!$S145,$U$167=Shipping!$T$92,Shipping!$T145)+IF(AS56&lt;DATE(2020,1,1),AS56,-AS56))</f>
        <v>-</v>
      </c>
      <c r="AT220" s="52" t="str" cm="1">
        <f t="array" ref="AT220">IF(OR(AT56="",AT56="NO Q",AT56="-"),"-",INDEX(Shipping!$U$3:$V$88,_xlfn.XMATCH(AT$2,IF(Shipping!$D$3:$D$88="GC",Shipping!$A$3:$A$88),0),_xlfn.XMATCH($V$167,Shipping!$U$2:$V$2))/_xlfn.IFS($U$167=Shipping!$R142,Shipping!$R$95,$U$167=Shipping!$S$92,Shipping!$S145,$U$167=Shipping!$T$92,Shipping!$T145)+IF(AT56&lt;DATE(2020,1,1),AT56,-AT56))</f>
        <v>-</v>
      </c>
      <c r="AU220" s="52" t="str" cm="1">
        <f t="array" ref="AU220">IF(OR(AU56="",AU56="NO Q",AU56="-"),"-",INDEX(Shipping!$U$3:$V$88,_xlfn.XMATCH(AU$2,IF(Shipping!$D$3:$D$88="GC",Shipping!$A$3:$A$88),0),_xlfn.XMATCH($V$167,Shipping!$U$2:$V$2))/_xlfn.IFS($U$167=Shipping!$R142,Shipping!$R$95,$U$167=Shipping!$S$92,Shipping!$S145,$U$167=Shipping!$T$92,Shipping!$T145)+IF(AU56&lt;DATE(2020,1,1),AU56,-AU56))</f>
        <v>-</v>
      </c>
      <c r="AV220" s="52" t="str" cm="1">
        <f t="array" ref="AV220">IF(OR(AV56="",AV56="NO Q",AV56="-"),"-",INDEX(Shipping!$U$3:$V$88,_xlfn.XMATCH(AV$2,IF(Shipping!$D$3:$D$88="GC",Shipping!$A$3:$A$88),0),_xlfn.XMATCH($V$167,Shipping!$U$2:$V$2))/_xlfn.IFS($U$167=Shipping!$R142,Shipping!$R$95,$U$167=Shipping!$S$92,Shipping!$S145,$U$167=Shipping!$T$92,Shipping!$T145)+IF(AV56&lt;DATE(2020,1,1),AV56,-AV56))</f>
        <v>-</v>
      </c>
      <c r="AW220" s="52" t="str" cm="1">
        <f t="array" ref="AW220">IF(OR(AW56="",AW56="NO Q",AW56="-"),"-",INDEX(Shipping!$U$3:$V$88,_xlfn.XMATCH(AW$2,IF(Shipping!$D$3:$D$88="GC",Shipping!$A$3:$A$88),0),_xlfn.XMATCH($V$167,Shipping!$U$2:$V$2))/_xlfn.IFS($U$167=Shipping!$R142,Shipping!$R$95,$U$167=Shipping!$S$92,Shipping!$S145,$U$167=Shipping!$T$92,Shipping!$T145)+IF(AW56&lt;DATE(2020,1,1),AW56,-AW56))</f>
        <v>-</v>
      </c>
      <c r="AX220" s="52" t="str" cm="1">
        <f t="array" ref="AX220">IF(OR(AX56="",AX56="NO Q",AX56="-"),"-",INDEX(Shipping!$U$3:$V$88,_xlfn.XMATCH(AX$2,IF(Shipping!$D$3:$D$88="GC",Shipping!$A$3:$A$88),0),_xlfn.XMATCH($V$167,Shipping!$U$2:$V$2))/_xlfn.IFS($U$167=Shipping!$R142,Shipping!$R$95,$U$167=Shipping!$S$92,Shipping!$S145,$U$167=Shipping!$T$92,Shipping!$T145)+IF(AX56&lt;DATE(2020,1,1),AX56,-AX56))</f>
        <v>-</v>
      </c>
      <c r="AY220" s="52" t="str" cm="1">
        <f t="array" ref="AY220">IF(OR(AY56="",AY56="NO Q",AY56="-"),"-",INDEX(Shipping!$U$3:$V$88,_xlfn.XMATCH(AY$2,IF(Shipping!$D$3:$D$88="GC",Shipping!$A$3:$A$88),0),_xlfn.XMATCH($V$167,Shipping!$U$2:$V$2))/_xlfn.IFS($U$167=Shipping!$R142,Shipping!$R$95,$U$167=Shipping!$S$92,Shipping!$S145,$U$167=Shipping!$T$92,Shipping!$T145)+IF(AY56&lt;DATE(2020,1,1),AY56,-AY56))</f>
        <v>-</v>
      </c>
      <c r="AZ220" s="52" t="str" cm="1">
        <f t="array" ref="AZ220">IF(OR(AZ56="",AZ56="NO Q",AZ56="-"),"-",INDEX(Shipping!$U$3:$V$88,_xlfn.XMATCH(AZ$2,IF(Shipping!$D$3:$D$88="GC",Shipping!$A$3:$A$88),0),_xlfn.XMATCH($V$167,Shipping!$U$2:$V$2))/_xlfn.IFS($U$167=Shipping!$R142,Shipping!$R$95,$U$167=Shipping!$S$92,Shipping!$S145,$U$167=Shipping!$T$92,Shipping!$T145)+IF(AZ56&lt;DATE(2020,1,1),AZ56,-AZ56))</f>
        <v>-</v>
      </c>
      <c r="BA220" s="52" t="str" cm="1">
        <f t="array" ref="BA220">IF(OR(BA56="",BA56="NO Q",BA56="-"),"-",INDEX(Shipping!$U$3:$V$88,_xlfn.XMATCH(BA$2,IF(Shipping!$D$3:$D$88="GC",Shipping!$A$3:$A$88),0),_xlfn.XMATCH($V$167,Shipping!$U$2:$V$2))/_xlfn.IFS($U$167=Shipping!$R142,Shipping!$R$95,$U$167=Shipping!$S$92,Shipping!$S145,$U$167=Shipping!$T$92,Shipping!$T145)+IF(BA56&lt;DATE(2020,1,1),BA56,-BA56))</f>
        <v>-</v>
      </c>
      <c r="BB220" s="52" t="str" cm="1">
        <f t="array" ref="BB220">IF(OR(BB56="",BB56="NO Q",BB56="-"),"-",INDEX(Shipping!$U$3:$V$88,_xlfn.XMATCH(BB$2,IF(Shipping!$D$3:$D$88="GC",Shipping!$A$3:$A$88),0),_xlfn.XMATCH($V$167,Shipping!$U$2:$V$2))/_xlfn.IFS($U$167=Shipping!$R142,Shipping!$R$95,$U$167=Shipping!$S$92,Shipping!$S145,$U$167=Shipping!$T$92,Shipping!$T145)+IF(BB56&lt;DATE(2020,1,1),BB56,-BB56))</f>
        <v>-</v>
      </c>
      <c r="BC220" s="52" t="str" cm="1">
        <f t="array" ref="BC220">IF(OR(BC56="",BC56="NO Q",BC56="-"),"-",INDEX(Shipping!$U$3:$V$88,_xlfn.XMATCH(BC$2,IF(Shipping!$D$3:$D$88="GC",Shipping!$A$3:$A$88),0),_xlfn.XMATCH($V$167,Shipping!$U$2:$V$2))/_xlfn.IFS($U$167=Shipping!$R142,Shipping!$R$95,$U$167=Shipping!$S$92,Shipping!$S145,$U$167=Shipping!$T$92,Shipping!$T145)+IF(BC56&lt;DATE(2020,1,1),BC56,-BC56))</f>
        <v>-</v>
      </c>
      <c r="BD220" s="52" t="str" cm="1">
        <f t="array" ref="BD220">IF(OR(BD56="",BD56="NO Q",BD56="-"),"-",INDEX(Shipping!$U$3:$V$88,_xlfn.XMATCH(BD$2,IF(Shipping!$D$3:$D$88="GC",Shipping!$A$3:$A$88),0),_xlfn.XMATCH($V$167,Shipping!$U$2:$V$2))/_xlfn.IFS($U$167=Shipping!$R142,Shipping!$R$95,$U$167=Shipping!$S$92,Shipping!$S145,$U$167=Shipping!$T$92,Shipping!$T145)+IF(BD56&lt;DATE(2020,1,1),BD56,-BD56))</f>
        <v>-</v>
      </c>
      <c r="BE220" s="52" t="str" cm="1">
        <f t="array" ref="BE220">IF(OR(BE56="",BE56="NO Q",BE56="-"),"-",INDEX(Shipping!$U$3:$V$88,_xlfn.XMATCH(BE$2,IF(Shipping!$D$3:$D$88="GC",Shipping!$A$3:$A$88),0),_xlfn.XMATCH($V$167,Shipping!$U$2:$V$2))/_xlfn.IFS($U$167=Shipping!$R142,Shipping!$R$95,$U$167=Shipping!$S$92,Shipping!$S145,$U$167=Shipping!$T$92,Shipping!$T145)+IF(BE56&lt;DATE(2020,1,1),BE56,-BE56))</f>
        <v>-</v>
      </c>
      <c r="BF220" s="52" t="str" cm="1">
        <f t="array" ref="BF220">IF(OR(BF56="",BF56="NO Q",BF56="-"),"-",INDEX(Shipping!$U$3:$V$88,_xlfn.XMATCH(BF$2,IF(Shipping!$D$3:$D$88="GC",Shipping!$A$3:$A$88),0),_xlfn.XMATCH($V$167,Shipping!$U$2:$V$2))/_xlfn.IFS($U$167=Shipping!$R142,Shipping!$R$95,$U$167=Shipping!$S$92,Shipping!$S145,$U$167=Shipping!$T$92,Shipping!$T145)+IF(BF56&lt;DATE(2020,1,1),BF56,-BF56))</f>
        <v>-</v>
      </c>
      <c r="BG220" s="52" t="str" cm="1">
        <f t="array" ref="BG220">IF(OR(BG56="",BG56="NO Q",BG56="-"),"-",INDEX(Shipping!$U$3:$V$88,_xlfn.XMATCH(BG$2,IF(Shipping!$D$3:$D$88="GC",Shipping!$A$3:$A$88),0),_xlfn.XMATCH($V$167,Shipping!$U$2:$V$2))/_xlfn.IFS($U$167=Shipping!$R142,Shipping!$R$95,$U$167=Shipping!$S$92,Shipping!$S145,$U$167=Shipping!$T$92,Shipping!$T145)+IF(BG56&lt;DATE(2020,1,1),BG56,-BG56))</f>
        <v>-</v>
      </c>
      <c r="BH220" s="52" t="str" cm="1">
        <f t="array" ref="BH220">IF(OR(BH56="",BH56="NO Q",BH56="-"),"-",INDEX(Shipping!$U$3:$V$88,_xlfn.XMATCH(BH$2,IF(Shipping!$D$3:$D$88="GC",Shipping!$A$3:$A$88),0),_xlfn.XMATCH($V$167,Shipping!$U$2:$V$2))/_xlfn.IFS($U$167=Shipping!$R142,Shipping!$R$95,$U$167=Shipping!$S$92,Shipping!$S145,$U$167=Shipping!$T$92,Shipping!$T145)+IF(BH56&lt;DATE(2020,1,1),BH56,-BH56))</f>
        <v>-</v>
      </c>
      <c r="BI220" s="52" t="str" cm="1">
        <f t="array" ref="BI220">IF(OR(BI56="",BI56="NO Q",BI56="-"),"-",INDEX(Shipping!$U$3:$V$88,_xlfn.XMATCH(BI$2,IF(Shipping!$D$3:$D$88="GC",Shipping!$A$3:$A$88),0),_xlfn.XMATCH($V$167,Shipping!$U$2:$V$2))/_xlfn.IFS($U$167=Shipping!$R142,Shipping!$R$95,$U$167=Shipping!$S$92,Shipping!$S145,$U$167=Shipping!$T$92,Shipping!$T145)+IF(BI56&lt;DATE(2020,1,1),BI56,-BI56))</f>
        <v>-</v>
      </c>
      <c r="BJ220" s="52" t="str" cm="1">
        <f t="array" ref="BJ220">IF(OR(BJ56="",BJ56="NO Q",BJ56="-"),"-",INDEX(Shipping!$U$3:$V$88,_xlfn.XMATCH(BJ$2,IF(Shipping!$D$3:$D$88="GC",Shipping!$A$3:$A$88),0),_xlfn.XMATCH($V$167,Shipping!$U$2:$V$2))/_xlfn.IFS($U$167=Shipping!$R142,Shipping!$R$95,$U$167=Shipping!$S$92,Shipping!$S145,$U$167=Shipping!$T$92,Shipping!$T145)+IF(BJ56&lt;DATE(2020,1,1),BJ56,-BJ56))</f>
        <v>-</v>
      </c>
      <c r="BK220" s="52" t="str" cm="1">
        <f t="array" ref="BK220">IF(OR(BK56="",BK56="NO Q",BK56="-"),"-",INDEX(Shipping!$U$3:$V$88,_xlfn.XMATCH(BK$2,IF(Shipping!$D$3:$D$88="GC",Shipping!$A$3:$A$88),0),_xlfn.XMATCH($V$167,Shipping!$U$2:$V$2))/_xlfn.IFS($U$167=Shipping!$R142,Shipping!$R$95,$U$167=Shipping!$S$92,Shipping!$S145,$U$167=Shipping!$T$92,Shipping!$T145)+IF(BK56&lt;DATE(2020,1,1),BK56,-BK56))</f>
        <v>-</v>
      </c>
      <c r="BL220" s="52" t="str" cm="1">
        <f t="array" ref="BL220">IF(OR(BL56="",BL56="NO Q",BL56="-"),"-",INDEX(Shipping!$U$3:$V$88,_xlfn.XMATCH(BL$2,IF(Shipping!$D$3:$D$88="GC",Shipping!$A$3:$A$88),0),_xlfn.XMATCH($V$167,Shipping!$U$2:$V$2))/_xlfn.IFS($U$167=Shipping!$R142,Shipping!$R$95,$U$167=Shipping!$S$92,Shipping!$S145,$U$167=Shipping!$T$92,Shipping!$T145)+IF(BL56&lt;DATE(2020,1,1),BL56,-BL56))</f>
        <v>-</v>
      </c>
      <c r="BM220" s="52" t="str" cm="1">
        <f t="array" ref="BM220">IF(OR(BM56="",BM56="NO Q",BM56="-"),"-",INDEX(Shipping!$U$3:$V$88,_xlfn.XMATCH(BM$2,IF(Shipping!$D$3:$D$88="GC",Shipping!$A$3:$A$88),0),_xlfn.XMATCH($V$167,Shipping!$U$2:$V$2))/_xlfn.IFS($U$167=Shipping!$R142,Shipping!$R$95,$U$167=Shipping!$S$92,Shipping!$S145,$U$167=Shipping!$T$92,Shipping!$T145)+IF(BM56&lt;DATE(2020,1,1),BM56,-BM56))</f>
        <v>-</v>
      </c>
      <c r="BN220" s="52" t="str" cm="1">
        <f t="array" ref="BN220">IF(OR(BN56="",BN56="NO Q",BN56="-"),"-",INDEX(Shipping!$U$3:$V$88,_xlfn.XMATCH(BN$2,IF(Shipping!$D$3:$D$88="GC",Shipping!$A$3:$A$88),0),_xlfn.XMATCH($V$167,Shipping!$U$2:$V$2))/_xlfn.IFS($U$167=Shipping!$R142,Shipping!$R$95,$U$167=Shipping!$S$92,Shipping!$S145,$U$167=Shipping!$T$92,Shipping!$T145)+IF(BN56&lt;DATE(2020,1,1),BN56,-BN56))</f>
        <v>-</v>
      </c>
      <c r="BO220" s="52" cm="1">
        <f t="array" ref="BO220">IF(OR(BO56="",BO56="NO Q",BO56="-"),"-",INDEX(Shipping!$U$3:$V$88,_xlfn.XMATCH(BO$2,IF(Shipping!$D$3:$D$88="GC",Shipping!$A$3:$A$88),0),_xlfn.XMATCH($V$167,Shipping!$U$2:$V$2))/_xlfn.IFS($U$167=Shipping!$R142,Shipping!$R$95,$U$167=Shipping!$S$92,Shipping!$S145,$U$167=Shipping!$T$92,Shipping!$T145)+IF(BO56&lt;DATE(2020,1,1),BO56,-BO56))</f>
        <v>0.7790753279999999</v>
      </c>
      <c r="BP220" s="52" t="str" cm="1">
        <f t="array" ref="BP220">IF(OR(BP56="",BP56="NO Q",BP56="-"),"-",INDEX(Shipping!$U$3:$V$88,_xlfn.XMATCH(BP$2,IF(Shipping!$D$3:$D$88="GC",Shipping!$A$3:$A$88),0),_xlfn.XMATCH($V$167,Shipping!$U$2:$V$2))/_xlfn.IFS($U$167=Shipping!$R142,Shipping!$R$95,$U$167=Shipping!$S$92,Shipping!$S145,$U$167=Shipping!$T$92,Shipping!$T145)+IF(BP56&lt;DATE(2020,1,1),BP56,-BP56))</f>
        <v>-</v>
      </c>
      <c r="BQ220" s="52" t="str" cm="1">
        <f t="array" ref="BQ220">IF(OR(BQ56="",BQ56="NO Q",BQ56="-"),"-",INDEX(Shipping!$U$3:$V$88,_xlfn.XMATCH(BQ$2,IF(Shipping!$D$3:$D$88="GC",Shipping!$A$3:$A$88),0),_xlfn.XMATCH($V$167,Shipping!$U$2:$V$2))/_xlfn.IFS($U$167=Shipping!$R142,Shipping!$R$95,$U$167=Shipping!$S$92,Shipping!$S145,$U$167=Shipping!$T$92,Shipping!$T145)+IF(BQ56&lt;DATE(2020,1,1),BQ56,-BQ56))</f>
        <v>-</v>
      </c>
      <c r="BR220" s="52" t="str" cm="1">
        <f t="array" ref="BR220">IF(OR(BR56="",BR56="NO Q",BR56="-"),"-",INDEX(Shipping!$U$3:$V$88,_xlfn.XMATCH(BR$2,IF(Shipping!$D$3:$D$88="GC",Shipping!$A$3:$A$88),0),_xlfn.XMATCH($V$167,Shipping!$U$2:$V$2))/_xlfn.IFS($U$167=Shipping!$R142,Shipping!$R$95,$U$167=Shipping!$S$92,Shipping!$S145,$U$167=Shipping!$T$92,Shipping!$T145)+IF(BR56&lt;DATE(2020,1,1),BR56,-BR56))</f>
        <v>-</v>
      </c>
      <c r="BS220" s="52" t="str" cm="1">
        <f t="array" ref="BS220">IF(OR(BS56="",BS56="NO Q",BS56="-"),"-",INDEX(Shipping!$U$3:$V$88,_xlfn.XMATCH(BS$2,IF(Shipping!$D$3:$D$88="GC",Shipping!$A$3:$A$88),0),_xlfn.XMATCH($V$167,Shipping!$U$2:$V$2))/_xlfn.IFS($U$167=Shipping!$R142,Shipping!$R$95,$U$167=Shipping!$S$92,Shipping!$S145,$U$167=Shipping!$T$92,Shipping!$T145)+IF(BS56&lt;DATE(2020,1,1),BS56,-BS56))</f>
        <v>-</v>
      </c>
      <c r="BT220" s="52" t="str" cm="1">
        <f t="array" ref="BT220">IF(OR(BT56="",BT56="NO Q",BT56="-"),"-",INDEX(Shipping!$U$3:$V$88,_xlfn.XMATCH(BT$2,IF(Shipping!$D$3:$D$88="GC",Shipping!$A$3:$A$88),0),_xlfn.XMATCH($V$167,Shipping!$U$2:$V$2))/_xlfn.IFS($U$167=Shipping!$R142,Shipping!$R$95,$U$167=Shipping!$S$92,Shipping!$S145,$U$167=Shipping!$T$92,Shipping!$T145)+IF(BT56&lt;DATE(2020,1,1),BT56,-BT56))</f>
        <v>-</v>
      </c>
      <c r="BU220" s="52" t="str" cm="1">
        <f t="array" ref="BU220">IF(OR(BU56="",BU56="NO Q",BU56="-"),"-",INDEX(Shipping!$U$3:$V$88,_xlfn.XMATCH(BU$2,IF(Shipping!$D$3:$D$88="GC",Shipping!$A$3:$A$88),0),_xlfn.XMATCH($V$167,Shipping!$U$2:$V$2))/_xlfn.IFS($U$167=Shipping!$R142,Shipping!$R$95,$U$167=Shipping!$S$92,Shipping!$S145,$U$167=Shipping!$T$92,Shipping!$T145)+IF(BU56&lt;DATE(2020,1,1),BU56,-BU56))</f>
        <v>-</v>
      </c>
      <c r="BV220" s="52" t="str" cm="1">
        <f t="array" ref="BV220">IF(OR(BV56="",BV56="NO Q",BV56="-"),"-",INDEX(Shipping!$U$3:$V$88,_xlfn.XMATCH(BV$2,IF(Shipping!$D$3:$D$88="GC",Shipping!$A$3:$A$88),0),_xlfn.XMATCH($V$167,Shipping!$U$2:$V$2))/_xlfn.IFS($U$167=Shipping!$R142,Shipping!$R$95,$U$167=Shipping!$S$92,Shipping!$S145,$U$167=Shipping!$T$92,Shipping!$T145)+IF(BV56&lt;DATE(2020,1,1),BV56,-BV56))</f>
        <v>-</v>
      </c>
      <c r="BW220" s="52" t="str" cm="1">
        <f t="array" ref="BW220">IF(OR(BW56="",BW56="NO Q",BW56="-"),"-",INDEX(Shipping!$U$3:$V$88,_xlfn.XMATCH(BW$2,IF(Shipping!$D$3:$D$88="GC",Shipping!$A$3:$A$88),0),_xlfn.XMATCH($V$167,Shipping!$U$2:$V$2))/_xlfn.IFS($U$167=Shipping!$R142,Shipping!$R$95,$U$167=Shipping!$S$92,Shipping!$S145,$U$167=Shipping!$T$92,Shipping!$T145)+IF(BW56&lt;DATE(2020,1,1),BW56,-BW56))</f>
        <v>-</v>
      </c>
      <c r="BX220" s="52" t="str" cm="1">
        <f t="array" ref="BX220">IF(OR(BX56="",BX56="NO Q",BX56="-"),"-",INDEX(Shipping!$U$3:$V$88,_xlfn.XMATCH(BX$2,IF(Shipping!$D$3:$D$88="GC",Shipping!$A$3:$A$88),0),_xlfn.XMATCH($V$167,Shipping!$U$2:$V$2))/_xlfn.IFS($U$167=Shipping!$R142,Shipping!$R$95,$U$167=Shipping!$S$92,Shipping!$S145,$U$167=Shipping!$T$92,Shipping!$T145)+IF(BX56&lt;DATE(2020,1,1),BX56,-BX56))</f>
        <v>-</v>
      </c>
      <c r="BY220" s="52" t="str" cm="1">
        <f t="array" ref="BY220">IF(OR(BY56="",BY56="NO Q",BY56="-"),"-",INDEX(Shipping!$U$3:$V$88,_xlfn.XMATCH(BY$2,IF(Shipping!$D$3:$D$88="GC",Shipping!$A$3:$A$88),0),_xlfn.XMATCH($V$167,Shipping!$U$2:$V$2))/_xlfn.IFS($U$167=Shipping!$R142,Shipping!$R$95,$U$167=Shipping!$S$92,Shipping!$S145,$U$167=Shipping!$T$92,Shipping!$T145)+IF(BY56&lt;DATE(2020,1,1),BY56,-BY56))</f>
        <v>-</v>
      </c>
      <c r="BZ220" s="52" t="str" cm="1">
        <f t="array" ref="BZ220">IF(OR(BZ56="",BZ56="NO Q",BZ56="-"),"-",INDEX(Shipping!$U$3:$V$88,_xlfn.XMATCH(BZ$2,IF(Shipping!$D$3:$D$88="GC",Shipping!$A$3:$A$88),0),_xlfn.XMATCH($V$167,Shipping!$U$2:$V$2))/_xlfn.IFS($U$167=Shipping!$R142,Shipping!$R$95,$U$167=Shipping!$S$92,Shipping!$S145,$U$167=Shipping!$T$92,Shipping!$T145)+IF(BZ56&lt;DATE(2020,1,1),BZ56,-BZ56))</f>
        <v>-</v>
      </c>
      <c r="CA220" s="52" t="str" cm="1">
        <f t="array" ref="CA220">IF(OR(CA56="",CA56="NO Q",CA56="-"),"-",INDEX(Shipping!$U$3:$V$88,_xlfn.XMATCH(CA$2,IF(Shipping!$D$3:$D$88="GC",Shipping!$A$3:$A$88),0),_xlfn.XMATCH($V$167,Shipping!$U$2:$V$2))/_xlfn.IFS($U$167=Shipping!$R142,Shipping!$R$95,$U$167=Shipping!$S$92,Shipping!$S145,$U$167=Shipping!$T$92,Shipping!$T145)+IF(CA56&lt;DATE(2020,1,1),CA56,-CA56))</f>
        <v>-</v>
      </c>
      <c r="CB220" s="52" t="str" cm="1">
        <f t="array" ref="CB220">IF(OR(CB56="",CB56="NO Q",CB56="-"),"-",INDEX(Shipping!$U$3:$V$88,_xlfn.XMATCH(CB$2,IF(Shipping!$D$3:$D$88="GC",Shipping!$A$3:$A$88),0),_xlfn.XMATCH($V$167,Shipping!$U$2:$V$2))/_xlfn.IFS($U$167=Shipping!$R142,Shipping!$R$95,$U$167=Shipping!$S$92,Shipping!$S145,$U$167=Shipping!$T$92,Shipping!$T145)+IF(CB56&lt;DATE(2020,1,1),CB56,-CB56))</f>
        <v>-</v>
      </c>
      <c r="CC220" s="52" t="str" cm="1">
        <f t="array" ref="CC220">IF(OR(CC56="",CC56="NO Q",CC56="-"),"-",INDEX(Shipping!$U$3:$V$88,_xlfn.XMATCH(CC$2,IF(Shipping!$D$3:$D$88="GC",Shipping!$A$3:$A$88),0),_xlfn.XMATCH($V$167,Shipping!$U$2:$V$2))/_xlfn.IFS($U$167=Shipping!$R142,Shipping!$R$95,$U$167=Shipping!$S$92,Shipping!$S145,$U$167=Shipping!$T$92,Shipping!$T145)+IF(CC56&lt;DATE(2020,1,1),CC56,-CC56))</f>
        <v>-</v>
      </c>
      <c r="CD220" s="52" t="str" cm="1">
        <f t="array" ref="CD220">IF(OR(CD56="",CD56="NO Q",CD56="-"),"-",INDEX(Shipping!$U$3:$V$88,_xlfn.XMATCH(CD$2,IF(Shipping!$D$3:$D$88="GC",Shipping!$A$3:$A$88),0),_xlfn.XMATCH($V$167,Shipping!$U$2:$V$2))/_xlfn.IFS($U$167=Shipping!$R142,Shipping!$R$95,$U$167=Shipping!$S$92,Shipping!$S145,$U$167=Shipping!$T$92,Shipping!$T145)+IF(CD56&lt;DATE(2020,1,1),CD56,-CD56))</f>
        <v>-</v>
      </c>
      <c r="CE220" s="52" t="str" cm="1">
        <f t="array" ref="CE220">IF(OR(CE56="",CE56="NO Q",CE56="-"),"-",INDEX(Shipping!$U$3:$V$88,_xlfn.XMATCH(CE$2,IF(Shipping!$D$3:$D$88="GC",Shipping!$A$3:$A$88),0),_xlfn.XMATCH($V$167,Shipping!$U$2:$V$2))/_xlfn.IFS($U$167=Shipping!$R142,Shipping!$R$95,$U$167=Shipping!$S$92,Shipping!$S145,$U$167=Shipping!$T$92,Shipping!$T145)+IF(CE56&lt;DATE(2020,1,1),CE56,-CE56))</f>
        <v>-</v>
      </c>
      <c r="CF220" s="52" t="str" cm="1">
        <f t="array" ref="CF220">IF(OR(CF56="",CF56="NO Q",CF56="-"),"-",INDEX(Shipping!$U$3:$V$88,_xlfn.XMATCH(CF$2,IF(Shipping!$D$3:$D$88="GC",Shipping!$A$3:$A$88),0),_xlfn.XMATCH($V$167,Shipping!$U$2:$V$2))/_xlfn.IFS($U$167=Shipping!$R142,Shipping!$R$95,$U$167=Shipping!$S$92,Shipping!$S145,$U$167=Shipping!$T$92,Shipping!$T145)+IF(CF56&lt;DATE(2020,1,1),CF56,-CF56))</f>
        <v>-</v>
      </c>
      <c r="CG220" s="52" t="str" cm="1">
        <f t="array" ref="CG220">IF(OR(CG56="",CG56="NO Q",CG56="-"),"-",INDEX(Shipping!$U$3:$V$88,_xlfn.XMATCH(CG$2,IF(Shipping!$D$3:$D$88="GC",Shipping!$A$3:$A$88),0),_xlfn.XMATCH($V$167,Shipping!$U$2:$V$2))/_xlfn.IFS($U$167=Shipping!$R142,Shipping!$R$95,$U$167=Shipping!$S$92,Shipping!$S145,$U$167=Shipping!$T$92,Shipping!$T145)+IF(CG56&lt;DATE(2020,1,1),CG56,-CG56))</f>
        <v>-</v>
      </c>
      <c r="CH220" s="52" t="str" cm="1">
        <f t="array" ref="CH220">IF(OR(CH56="",CH56="NO Q",CH56="-"),"-",INDEX(Shipping!$U$3:$V$88,_xlfn.XMATCH(CH$2,IF(Shipping!$D$3:$D$88="GC",Shipping!$A$3:$A$88),0),_xlfn.XMATCH($V$167,Shipping!$U$2:$V$2))/_xlfn.IFS($U$167=Shipping!$R142,Shipping!$R$95,$U$167=Shipping!$S$92,Shipping!$S145,$U$167=Shipping!$T$92,Shipping!$T145)+IF(CH56&lt;DATE(2020,1,1),CH56,-CH56))</f>
        <v>-</v>
      </c>
      <c r="CI220" s="52" t="str" cm="1">
        <f t="array" ref="CI220">IF(OR(CI56="",CI56="NO Q",CI56="-"),"-",INDEX(Shipping!$U$3:$V$88,_xlfn.XMATCH(CI$2,IF(Shipping!$D$3:$D$88="GC",Shipping!$A$3:$A$88),0),_xlfn.XMATCH($V$167,Shipping!$U$2:$V$2))/_xlfn.IFS($U$167=Shipping!$R142,Shipping!$R$95,$U$167=Shipping!$S$92,Shipping!$S145,$U$167=Shipping!$T$92,Shipping!$T145)+IF(CI56&lt;DATE(2020,1,1),CI56,-CI56))</f>
        <v>-</v>
      </c>
      <c r="CJ220" s="52" t="str" cm="1">
        <f t="array" ref="CJ220">IF(OR(CJ56="",CJ56="NO Q",CJ56="-"),"-",INDEX(Shipping!$U$3:$V$88,_xlfn.XMATCH(CJ$2,IF(Shipping!$D$3:$D$88="GC",Shipping!$A$3:$A$88),0),_xlfn.XMATCH($V$167,Shipping!$U$2:$V$2))/_xlfn.IFS($U$167=Shipping!$R142,Shipping!$R$95,$U$167=Shipping!$S$92,Shipping!$S145,$U$167=Shipping!$T$92,Shipping!$T145)+IF(CJ56&lt;DATE(2020,1,1),CJ56,-CJ56))</f>
        <v>-</v>
      </c>
      <c r="CK220" s="52" t="str" cm="1">
        <f t="array" ref="CK220">IF(OR(CK56="",CK56="NO Q",CK56="-"),"-",INDEX(Shipping!$U$3:$V$88,_xlfn.XMATCH(CK$2,IF(Shipping!$D$3:$D$88="GC",Shipping!$A$3:$A$88),0),_xlfn.XMATCH($V$167,Shipping!$U$2:$V$2))/_xlfn.IFS($U$167=Shipping!$R142,Shipping!$R$95,$U$167=Shipping!$S$92,Shipping!$S145,$U$167=Shipping!$T$92,Shipping!$T145)+IF(CK56&lt;DATE(2020,1,1),CK56,-CK56))</f>
        <v>-</v>
      </c>
      <c r="CL220" s="52" t="str" cm="1">
        <f t="array" ref="CL220">IF(OR(CL56="",CL56="NO Q",CL56="-"),"-",INDEX(Shipping!$U$3:$V$88,_xlfn.XMATCH(CL$2,IF(Shipping!$D$3:$D$88="GC",Shipping!$A$3:$A$88),0),_xlfn.XMATCH($V$167,Shipping!$U$2:$V$2))/_xlfn.IFS($U$167=Shipping!$R142,Shipping!$R$95,$U$167=Shipping!$S$92,Shipping!$S145,$U$167=Shipping!$T$92,Shipping!$T145)+IF(CL56&lt;DATE(2020,1,1),CL56,-CL56))</f>
        <v>-</v>
      </c>
      <c r="CM220" s="52" t="str" cm="1">
        <f t="array" ref="CM220">IF(OR(CM56="",CM56="NO Q",CM56="-"),"-",INDEX(Shipping!$U$3:$V$88,_xlfn.XMATCH(CM$2,IF(Shipping!$D$3:$D$88="GC",Shipping!$A$3:$A$88),0),_xlfn.XMATCH($V$167,Shipping!$U$2:$V$2))/_xlfn.IFS($U$167=Shipping!$R142,Shipping!$R$95,$U$167=Shipping!$S$92,Shipping!$S145,$U$167=Shipping!$T$92,Shipping!$T145)+IF(CM56&lt;DATE(2020,1,1),CM56,-CM56))</f>
        <v>-</v>
      </c>
    </row>
    <row r="221" spans="2:91">
      <c r="B221" s="47" t="s">
        <v>327</v>
      </c>
      <c r="C221" s="1" t="str" cm="1">
        <f t="array" ref="C221">INDEX(W$2:CM$2,1,_xlfn.XMATCH(D221,$W221:$CM221))</f>
        <v>PSI MOLDED PLASTICS</v>
      </c>
      <c r="D221" s="81">
        <f t="shared" si="139"/>
        <v>0.48589542600000007</v>
      </c>
      <c r="W221" s="52" t="str" cm="1">
        <f t="array" ref="W221">IF(OR(W57="",W57="NO Q",W57="-"),"-",INDEX(Shipping!$U$3:$V$88,_xlfn.XMATCH(W$2,IF(Shipping!$D$3:$D$88="GC",Shipping!$A$3:$A$88),0),_xlfn.XMATCH($V$167,Shipping!$U$2:$V$2))/_xlfn.IFS($U$167=Shipping!$R143,Shipping!$R$95,$U$167=Shipping!$S$92,Shipping!$S146,$U$167=Shipping!$T$92,Shipping!$T146)+IF(W57&lt;DATE(2020,1,1),W57,-W57))</f>
        <v>-</v>
      </c>
      <c r="X221" s="52" t="str" cm="1">
        <f t="array" ref="X221">IF(OR(X57="",X57="NO Q",X57="-"),"-",INDEX(Shipping!$U$3:$V$88,_xlfn.XMATCH(X$2,IF(Shipping!$D$3:$D$88="GC",Shipping!$A$3:$A$88),0),_xlfn.XMATCH($V$167,Shipping!$U$2:$V$2))/_xlfn.IFS($U$167=Shipping!$R143,Shipping!$R$95,$U$167=Shipping!$S$92,Shipping!$S146,$U$167=Shipping!$T$92,Shipping!$T146)+IF(X57&lt;DATE(2020,1,1),X57,-X57))</f>
        <v>-</v>
      </c>
      <c r="Y221" s="52" t="str" cm="1">
        <f t="array" ref="Y221">IF(OR(Y57="",Y57="NO Q",Y57="-"),"-",INDEX(Shipping!$U$3:$V$88,_xlfn.XMATCH(Y$2,IF(Shipping!$D$3:$D$88="GC",Shipping!$A$3:$A$88),0),_xlfn.XMATCH($V$167,Shipping!$U$2:$V$2))/_xlfn.IFS($U$167=Shipping!$R143,Shipping!$R$95,$U$167=Shipping!$S$92,Shipping!$S146,$U$167=Shipping!$T$92,Shipping!$T146)+IF(Y57&lt;DATE(2020,1,1),Y57,-Y57))</f>
        <v>-</v>
      </c>
      <c r="Z221" s="52" t="str" cm="1">
        <f t="array" ref="Z221">IF(OR(Z57="",Z57="NO Q",Z57="-"),"-",INDEX(Shipping!$U$3:$V$88,_xlfn.XMATCH(Z$2,IF(Shipping!$D$3:$D$88="GC",Shipping!$A$3:$A$88),0),_xlfn.XMATCH($V$167,Shipping!$U$2:$V$2))/_xlfn.IFS($U$167=Shipping!$R143,Shipping!$R$95,$U$167=Shipping!$S$92,Shipping!$S146,$U$167=Shipping!$T$92,Shipping!$T146)+IF(Z57&lt;DATE(2020,1,1),Z57,-Z57))</f>
        <v>-</v>
      </c>
      <c r="AA221" s="52" t="str" cm="1">
        <f t="array" ref="AA221">IF(OR(AA57="",AA57="NO Q",AA57="-"),"-",INDEX(Shipping!$U$3:$V$88,_xlfn.XMATCH(AA$2,IF(Shipping!$D$3:$D$88="GC",Shipping!$A$3:$A$88),0),_xlfn.XMATCH($V$167,Shipping!$U$2:$V$2))/_xlfn.IFS($U$167=Shipping!$R143,Shipping!$R$95,$U$167=Shipping!$S$92,Shipping!$S146,$U$167=Shipping!$T$92,Shipping!$T146)+IF(AA57&lt;DATE(2020,1,1),AA57,-AA57))</f>
        <v>-</v>
      </c>
      <c r="AB221" s="52" t="str" cm="1">
        <f t="array" ref="AB221">IF(OR(AB57="",AB57="NO Q",AB57="-"),"-",INDEX(Shipping!$U$3:$V$88,_xlfn.XMATCH(AB$2,IF(Shipping!$D$3:$D$88="GC",Shipping!$A$3:$A$88),0),_xlfn.XMATCH($V$167,Shipping!$U$2:$V$2))/_xlfn.IFS($U$167=Shipping!$R143,Shipping!$R$95,$U$167=Shipping!$S$92,Shipping!$S146,$U$167=Shipping!$T$92,Shipping!$T146)+IF(AB57&lt;DATE(2020,1,1),AB57,-AB57))</f>
        <v>-</v>
      </c>
      <c r="AC221" s="52" t="str" cm="1">
        <f t="array" ref="AC221">IF(OR(AC57="",AC57="NO Q",AC57="-"),"-",INDEX(Shipping!$U$3:$V$88,_xlfn.XMATCH(AC$2,IF(Shipping!$D$3:$D$88="GC",Shipping!$A$3:$A$88),0),_xlfn.XMATCH($V$167,Shipping!$U$2:$V$2))/_xlfn.IFS($U$167=Shipping!$R143,Shipping!$R$95,$U$167=Shipping!$S$92,Shipping!$S146,$U$167=Shipping!$T$92,Shipping!$T146)+IF(AC57&lt;DATE(2020,1,1),AC57,-AC57))</f>
        <v>-</v>
      </c>
      <c r="AD221" s="52" t="str" cm="1">
        <f t="array" ref="AD221">IF(OR(AD57="",AD57="NO Q",AD57="-"),"-",INDEX(Shipping!$U$3:$V$88,_xlfn.XMATCH(AD$2,IF(Shipping!$D$3:$D$88="GC",Shipping!$A$3:$A$88),0),_xlfn.XMATCH($V$167,Shipping!$U$2:$V$2))/_xlfn.IFS($U$167=Shipping!$R143,Shipping!$R$95,$U$167=Shipping!$S$92,Shipping!$S146,$U$167=Shipping!$T$92,Shipping!$T146)+IF(AD57&lt;DATE(2020,1,1),AD57,-AD57))</f>
        <v>-</v>
      </c>
      <c r="AE221" s="52" t="str" cm="1">
        <f t="array" ref="AE221">IF(OR(AE57="",AE57="NO Q",AE57="-"),"-",INDEX(Shipping!$U$3:$V$88,_xlfn.XMATCH(AE$2,IF(Shipping!$D$3:$D$88="GC",Shipping!$A$3:$A$88),0),_xlfn.XMATCH($V$167,Shipping!$U$2:$V$2))/_xlfn.IFS($U$167=Shipping!$R143,Shipping!$R$95,$U$167=Shipping!$S$92,Shipping!$S146,$U$167=Shipping!$T$92,Shipping!$T146)+IF(AE57&lt;DATE(2020,1,1),AE57,-AE57))</f>
        <v>-</v>
      </c>
      <c r="AF221" s="52" cm="1">
        <f t="array" ref="AF221">IF(OR(AF57="",AF57="NO Q",AF57="-"),"-",INDEX(Shipping!$U$3:$V$88,_xlfn.XMATCH(AF$2,IF(Shipping!$D$3:$D$88="GC",Shipping!$A$3:$A$88),0),_xlfn.XMATCH($V$167,Shipping!$U$2:$V$2))/_xlfn.IFS($U$167=Shipping!$R143,Shipping!$R$95,$U$167=Shipping!$S$92,Shipping!$S146,$U$167=Shipping!$T$92,Shipping!$T146)+IF(AF57&lt;DATE(2020,1,1),AF57,-AF57))</f>
        <v>-44032.97976190476</v>
      </c>
      <c r="AG221" s="52" cm="1">
        <f t="array" ref="AG221">IF(OR(AG57="",AG57="NO Q",AG57="-"),"-",INDEX(Shipping!$U$3:$V$88,_xlfn.XMATCH(AG$2,IF(Shipping!$D$3:$D$88="GC",Shipping!$A$3:$A$88),0),_xlfn.XMATCH($V$167,Shipping!$U$2:$V$2))/_xlfn.IFS($U$167=Shipping!$R143,Shipping!$R$95,$U$167=Shipping!$S$92,Shipping!$S146,$U$167=Shipping!$T$92,Shipping!$T146)+IF(AG57&lt;DATE(2020,1,1),AG57,-AG57))</f>
        <v>-44032.97976190476</v>
      </c>
      <c r="AH221" s="52" t="str" cm="1">
        <f t="array" ref="AH221">IF(OR(AH57="",AH57="NO Q",AH57="-"),"-",INDEX(Shipping!$U$3:$V$88,_xlfn.XMATCH(AH$2,IF(Shipping!$D$3:$D$88="GC",Shipping!$A$3:$A$88),0),_xlfn.XMATCH($V$167,Shipping!$U$2:$V$2))/_xlfn.IFS($U$167=Shipping!$R143,Shipping!$R$95,$U$167=Shipping!$S$92,Shipping!$S146,$U$167=Shipping!$T$92,Shipping!$T146)+IF(AH57&lt;DATE(2020,1,1),AH57,-AH57))</f>
        <v>-</v>
      </c>
      <c r="AI221" s="52" t="str" cm="1">
        <f t="array" ref="AI221">IF(OR(AI57="",AI57="NO Q",AI57="-"),"-",INDEX(Shipping!$U$3:$V$88,_xlfn.XMATCH(AI$2,IF(Shipping!$D$3:$D$88="GC",Shipping!$A$3:$A$88),0),_xlfn.XMATCH($V$167,Shipping!$U$2:$V$2))/_xlfn.IFS($U$167=Shipping!$R143,Shipping!$R$95,$U$167=Shipping!$S$92,Shipping!$S146,$U$167=Shipping!$T$92,Shipping!$T146)+IF(AI57&lt;DATE(2020,1,1),AI57,-AI57))</f>
        <v>-</v>
      </c>
      <c r="AJ221" s="52" t="str" cm="1">
        <f t="array" ref="AJ221">IF(OR(AJ57="",AJ57="NO Q",AJ57="-"),"-",INDEX(Shipping!$U$3:$V$88,_xlfn.XMATCH(AJ$2,IF(Shipping!$D$3:$D$88="GC",Shipping!$A$3:$A$88),0),_xlfn.XMATCH($V$167,Shipping!$U$2:$V$2))/_xlfn.IFS($U$167=Shipping!$R143,Shipping!$R$95,$U$167=Shipping!$S$92,Shipping!$S146,$U$167=Shipping!$T$92,Shipping!$T146)+IF(AJ57&lt;DATE(2020,1,1),AJ57,-AJ57))</f>
        <v>-</v>
      </c>
      <c r="AK221" s="52" t="str" cm="1">
        <f t="array" ref="AK221">IF(OR(AK57="",AK57="NO Q",AK57="-"),"-",INDEX(Shipping!$U$3:$V$88,_xlfn.XMATCH(AK$2,IF(Shipping!$D$3:$D$88="GC",Shipping!$A$3:$A$88),0),_xlfn.XMATCH($V$167,Shipping!$U$2:$V$2))/_xlfn.IFS($U$167=Shipping!$R143,Shipping!$R$95,$U$167=Shipping!$S$92,Shipping!$S146,$U$167=Shipping!$T$92,Shipping!$T146)+IF(AK57&lt;DATE(2020,1,1),AK57,-AK57))</f>
        <v>-</v>
      </c>
      <c r="AL221" s="52" t="str" cm="1">
        <f t="array" ref="AL221">IF(OR(AL57="",AL57="NO Q",AL57="-"),"-",INDEX(Shipping!$U$3:$V$88,_xlfn.XMATCH(AL$2,IF(Shipping!$D$3:$D$88="GC",Shipping!$A$3:$A$88),0),_xlfn.XMATCH($V$167,Shipping!$U$2:$V$2))/_xlfn.IFS($U$167=Shipping!$R143,Shipping!$R$95,$U$167=Shipping!$S$92,Shipping!$S146,$U$167=Shipping!$T$92,Shipping!$T146)+IF(AL57&lt;DATE(2020,1,1),AL57,-AL57))</f>
        <v>-</v>
      </c>
      <c r="AM221" s="52" t="str" cm="1">
        <f t="array" ref="AM221">IF(OR(AM57="",AM57="NO Q",AM57="-"),"-",INDEX(Shipping!$U$3:$V$88,_xlfn.XMATCH(AM$2,IF(Shipping!$D$3:$D$88="GC",Shipping!$A$3:$A$88),0),_xlfn.XMATCH($V$167,Shipping!$U$2:$V$2))/_xlfn.IFS($U$167=Shipping!$R143,Shipping!$R$95,$U$167=Shipping!$S$92,Shipping!$S146,$U$167=Shipping!$T$92,Shipping!$T146)+IF(AM57&lt;DATE(2020,1,1),AM57,-AM57))</f>
        <v>-</v>
      </c>
      <c r="AN221" s="52" t="str" cm="1">
        <f t="array" ref="AN221">IF(OR(AN57="",AN57="NO Q",AN57="-"),"-",INDEX(Shipping!$U$3:$V$88,_xlfn.XMATCH(AN$2,IF(Shipping!$D$3:$D$88="GC",Shipping!$A$3:$A$88),0),_xlfn.XMATCH($V$167,Shipping!$U$2:$V$2))/_xlfn.IFS($U$167=Shipping!$R143,Shipping!$R$95,$U$167=Shipping!$S$92,Shipping!$S146,$U$167=Shipping!$T$92,Shipping!$T146)+IF(AN57&lt;DATE(2020,1,1),AN57,-AN57))</f>
        <v>-</v>
      </c>
      <c r="AO221" s="52" t="str" cm="1">
        <f t="array" ref="AO221">IF(OR(AO57="",AO57="NO Q",AO57="-"),"-",INDEX(Shipping!$U$3:$V$88,_xlfn.XMATCH(AO$2,IF(Shipping!$D$3:$D$88="GC",Shipping!$A$3:$A$88),0),_xlfn.XMATCH($V$167,Shipping!$U$2:$V$2))/_xlfn.IFS($U$167=Shipping!$R143,Shipping!$R$95,$U$167=Shipping!$S$92,Shipping!$S146,$U$167=Shipping!$T$92,Shipping!$T146)+IF(AO57&lt;DATE(2020,1,1),AO57,-AO57))</f>
        <v>-</v>
      </c>
      <c r="AP221" s="52" cm="1">
        <f t="array" ref="AP221">IF(OR(AP57="",AP57="NO Q",AP57="-"),"-",INDEX(Shipping!$U$3:$V$88,_xlfn.XMATCH(AP$2,IF(Shipping!$D$3:$D$88="GC",Shipping!$A$3:$A$88),0),_xlfn.XMATCH($V$167,Shipping!$U$2:$V$2))/_xlfn.IFS($U$167=Shipping!$R143,Shipping!$R$95,$U$167=Shipping!$S$92,Shipping!$S146,$U$167=Shipping!$T$92,Shipping!$T146)+IF(AP57&lt;DATE(2020,1,1),AP57,-AP57))</f>
        <v>-44032.97976190476</v>
      </c>
      <c r="AQ221" s="52" t="str" cm="1">
        <f t="array" ref="AQ221">IF(OR(AQ57="",AQ57="NO Q",AQ57="-"),"-",INDEX(Shipping!$U$3:$V$88,_xlfn.XMATCH(AQ$2,IF(Shipping!$D$3:$D$88="GC",Shipping!$A$3:$A$88),0),_xlfn.XMATCH($V$167,Shipping!$U$2:$V$2))/_xlfn.IFS($U$167=Shipping!$R143,Shipping!$R$95,$U$167=Shipping!$S$92,Shipping!$S146,$U$167=Shipping!$T$92,Shipping!$T146)+IF(AQ57&lt;DATE(2020,1,1),AQ57,-AQ57))</f>
        <v>-</v>
      </c>
      <c r="AR221" s="52" t="str" cm="1">
        <f t="array" ref="AR221">IF(OR(AR57="",AR57="NO Q",AR57="-"),"-",INDEX(Shipping!$U$3:$V$88,_xlfn.XMATCH(AR$2,IF(Shipping!$D$3:$D$88="GC",Shipping!$A$3:$A$88),0),_xlfn.XMATCH($V$167,Shipping!$U$2:$V$2))/_xlfn.IFS($U$167=Shipping!$R143,Shipping!$R$95,$U$167=Shipping!$S$92,Shipping!$S146,$U$167=Shipping!$T$92,Shipping!$T146)+IF(AR57&lt;DATE(2020,1,1),AR57,-AR57))</f>
        <v>-</v>
      </c>
      <c r="AS221" s="52" t="str" cm="1">
        <f t="array" ref="AS221">IF(OR(AS57="",AS57="NO Q",AS57="-"),"-",INDEX(Shipping!$U$3:$V$88,_xlfn.XMATCH(AS$2,IF(Shipping!$D$3:$D$88="GC",Shipping!$A$3:$A$88),0),_xlfn.XMATCH($V$167,Shipping!$U$2:$V$2))/_xlfn.IFS($U$167=Shipping!$R143,Shipping!$R$95,$U$167=Shipping!$S$92,Shipping!$S146,$U$167=Shipping!$T$92,Shipping!$T146)+IF(AS57&lt;DATE(2020,1,1),AS57,-AS57))</f>
        <v>-</v>
      </c>
      <c r="AT221" s="52" t="str" cm="1">
        <f t="array" ref="AT221">IF(OR(AT57="",AT57="NO Q",AT57="-"),"-",INDEX(Shipping!$U$3:$V$88,_xlfn.XMATCH(AT$2,IF(Shipping!$D$3:$D$88="GC",Shipping!$A$3:$A$88),0),_xlfn.XMATCH($V$167,Shipping!$U$2:$V$2))/_xlfn.IFS($U$167=Shipping!$R143,Shipping!$R$95,$U$167=Shipping!$S$92,Shipping!$S146,$U$167=Shipping!$T$92,Shipping!$T146)+IF(AT57&lt;DATE(2020,1,1),AT57,-AT57))</f>
        <v>-</v>
      </c>
      <c r="AU221" s="52" t="str" cm="1">
        <f t="array" ref="AU221">IF(OR(AU57="",AU57="NO Q",AU57="-"),"-",INDEX(Shipping!$U$3:$V$88,_xlfn.XMATCH(AU$2,IF(Shipping!$D$3:$D$88="GC",Shipping!$A$3:$A$88),0),_xlfn.XMATCH($V$167,Shipping!$U$2:$V$2))/_xlfn.IFS($U$167=Shipping!$R143,Shipping!$R$95,$U$167=Shipping!$S$92,Shipping!$S146,$U$167=Shipping!$T$92,Shipping!$T146)+IF(AU57&lt;DATE(2020,1,1),AU57,-AU57))</f>
        <v>-</v>
      </c>
      <c r="AV221" s="52" t="str" cm="1">
        <f t="array" ref="AV221">IF(OR(AV57="",AV57="NO Q",AV57="-"),"-",INDEX(Shipping!$U$3:$V$88,_xlfn.XMATCH(AV$2,IF(Shipping!$D$3:$D$88="GC",Shipping!$A$3:$A$88),0),_xlfn.XMATCH($V$167,Shipping!$U$2:$V$2))/_xlfn.IFS($U$167=Shipping!$R143,Shipping!$R$95,$U$167=Shipping!$S$92,Shipping!$S146,$U$167=Shipping!$T$92,Shipping!$T146)+IF(AV57&lt;DATE(2020,1,1),AV57,-AV57))</f>
        <v>-</v>
      </c>
      <c r="AW221" s="52" t="str" cm="1">
        <f t="array" ref="AW221">IF(OR(AW57="",AW57="NO Q",AW57="-"),"-",INDEX(Shipping!$U$3:$V$88,_xlfn.XMATCH(AW$2,IF(Shipping!$D$3:$D$88="GC",Shipping!$A$3:$A$88),0),_xlfn.XMATCH($V$167,Shipping!$U$2:$V$2))/_xlfn.IFS($U$167=Shipping!$R143,Shipping!$R$95,$U$167=Shipping!$S$92,Shipping!$S146,$U$167=Shipping!$T$92,Shipping!$T146)+IF(AW57&lt;DATE(2020,1,1),AW57,-AW57))</f>
        <v>-</v>
      </c>
      <c r="AX221" s="52" t="str" cm="1">
        <f t="array" ref="AX221">IF(OR(AX57="",AX57="NO Q",AX57="-"),"-",INDEX(Shipping!$U$3:$V$88,_xlfn.XMATCH(AX$2,IF(Shipping!$D$3:$D$88="GC",Shipping!$A$3:$A$88),0),_xlfn.XMATCH($V$167,Shipping!$U$2:$V$2))/_xlfn.IFS($U$167=Shipping!$R143,Shipping!$R$95,$U$167=Shipping!$S$92,Shipping!$S146,$U$167=Shipping!$T$92,Shipping!$T146)+IF(AX57&lt;DATE(2020,1,1),AX57,-AX57))</f>
        <v>-</v>
      </c>
      <c r="AY221" s="52" t="str" cm="1">
        <f t="array" ref="AY221">IF(OR(AY57="",AY57="NO Q",AY57="-"),"-",INDEX(Shipping!$U$3:$V$88,_xlfn.XMATCH(AY$2,IF(Shipping!$D$3:$D$88="GC",Shipping!$A$3:$A$88),0),_xlfn.XMATCH($V$167,Shipping!$U$2:$V$2))/_xlfn.IFS($U$167=Shipping!$R143,Shipping!$R$95,$U$167=Shipping!$S$92,Shipping!$S146,$U$167=Shipping!$T$92,Shipping!$T146)+IF(AY57&lt;DATE(2020,1,1),AY57,-AY57))</f>
        <v>-</v>
      </c>
      <c r="AZ221" s="52" t="str" cm="1">
        <f t="array" ref="AZ221">IF(OR(AZ57="",AZ57="NO Q",AZ57="-"),"-",INDEX(Shipping!$U$3:$V$88,_xlfn.XMATCH(AZ$2,IF(Shipping!$D$3:$D$88="GC",Shipping!$A$3:$A$88),0),_xlfn.XMATCH($V$167,Shipping!$U$2:$V$2))/_xlfn.IFS($U$167=Shipping!$R143,Shipping!$R$95,$U$167=Shipping!$S$92,Shipping!$S146,$U$167=Shipping!$T$92,Shipping!$T146)+IF(AZ57&lt;DATE(2020,1,1),AZ57,-AZ57))</f>
        <v>-</v>
      </c>
      <c r="BA221" s="52" t="str" cm="1">
        <f t="array" ref="BA221">IF(OR(BA57="",BA57="NO Q",BA57="-"),"-",INDEX(Shipping!$U$3:$V$88,_xlfn.XMATCH(BA$2,IF(Shipping!$D$3:$D$88="GC",Shipping!$A$3:$A$88),0),_xlfn.XMATCH($V$167,Shipping!$U$2:$V$2))/_xlfn.IFS($U$167=Shipping!$R143,Shipping!$R$95,$U$167=Shipping!$S$92,Shipping!$S146,$U$167=Shipping!$T$92,Shipping!$T146)+IF(BA57&lt;DATE(2020,1,1),BA57,-BA57))</f>
        <v>-</v>
      </c>
      <c r="BB221" s="52" t="str" cm="1">
        <f t="array" ref="BB221">IF(OR(BB57="",BB57="NO Q",BB57="-"),"-",INDEX(Shipping!$U$3:$V$88,_xlfn.XMATCH(BB$2,IF(Shipping!$D$3:$D$88="GC",Shipping!$A$3:$A$88),0),_xlfn.XMATCH($V$167,Shipping!$U$2:$V$2))/_xlfn.IFS($U$167=Shipping!$R143,Shipping!$R$95,$U$167=Shipping!$S$92,Shipping!$S146,$U$167=Shipping!$T$92,Shipping!$T146)+IF(BB57&lt;DATE(2020,1,1),BB57,-BB57))</f>
        <v>-</v>
      </c>
      <c r="BC221" s="52" t="str" cm="1">
        <f t="array" ref="BC221">IF(OR(BC57="",BC57="NO Q",BC57="-"),"-",INDEX(Shipping!$U$3:$V$88,_xlfn.XMATCH(BC$2,IF(Shipping!$D$3:$D$88="GC",Shipping!$A$3:$A$88),0),_xlfn.XMATCH($V$167,Shipping!$U$2:$V$2))/_xlfn.IFS($U$167=Shipping!$R143,Shipping!$R$95,$U$167=Shipping!$S$92,Shipping!$S146,$U$167=Shipping!$T$92,Shipping!$T146)+IF(BC57&lt;DATE(2020,1,1),BC57,-BC57))</f>
        <v>-</v>
      </c>
      <c r="BD221" s="52" t="str" cm="1">
        <f t="array" ref="BD221">IF(OR(BD57="",BD57="NO Q",BD57="-"),"-",INDEX(Shipping!$U$3:$V$88,_xlfn.XMATCH(BD$2,IF(Shipping!$D$3:$D$88="GC",Shipping!$A$3:$A$88),0),_xlfn.XMATCH($V$167,Shipping!$U$2:$V$2))/_xlfn.IFS($U$167=Shipping!$R143,Shipping!$R$95,$U$167=Shipping!$S$92,Shipping!$S146,$U$167=Shipping!$T$92,Shipping!$T146)+IF(BD57&lt;DATE(2020,1,1),BD57,-BD57))</f>
        <v>-</v>
      </c>
      <c r="BE221" s="52" t="str" cm="1">
        <f t="array" ref="BE221">IF(OR(BE57="",BE57="NO Q",BE57="-"),"-",INDEX(Shipping!$U$3:$V$88,_xlfn.XMATCH(BE$2,IF(Shipping!$D$3:$D$88="GC",Shipping!$A$3:$A$88),0),_xlfn.XMATCH($V$167,Shipping!$U$2:$V$2))/_xlfn.IFS($U$167=Shipping!$R143,Shipping!$R$95,$U$167=Shipping!$S$92,Shipping!$S146,$U$167=Shipping!$T$92,Shipping!$T146)+IF(BE57&lt;DATE(2020,1,1),BE57,-BE57))</f>
        <v>-</v>
      </c>
      <c r="BF221" s="52" t="str" cm="1">
        <f t="array" ref="BF221">IF(OR(BF57="",BF57="NO Q",BF57="-"),"-",INDEX(Shipping!$U$3:$V$88,_xlfn.XMATCH(BF$2,IF(Shipping!$D$3:$D$88="GC",Shipping!$A$3:$A$88),0),_xlfn.XMATCH($V$167,Shipping!$U$2:$V$2))/_xlfn.IFS($U$167=Shipping!$R143,Shipping!$R$95,$U$167=Shipping!$S$92,Shipping!$S146,$U$167=Shipping!$T$92,Shipping!$T146)+IF(BF57&lt;DATE(2020,1,1),BF57,-BF57))</f>
        <v>-</v>
      </c>
      <c r="BG221" s="52" t="str" cm="1">
        <f t="array" ref="BG221">IF(OR(BG57="",BG57="NO Q",BG57="-"),"-",INDEX(Shipping!$U$3:$V$88,_xlfn.XMATCH(BG$2,IF(Shipping!$D$3:$D$88="GC",Shipping!$A$3:$A$88),0),_xlfn.XMATCH($V$167,Shipping!$U$2:$V$2))/_xlfn.IFS($U$167=Shipping!$R143,Shipping!$R$95,$U$167=Shipping!$S$92,Shipping!$S146,$U$167=Shipping!$T$92,Shipping!$T146)+IF(BG57&lt;DATE(2020,1,1),BG57,-BG57))</f>
        <v>-</v>
      </c>
      <c r="BH221" s="52" t="str" cm="1">
        <f t="array" ref="BH221">IF(OR(BH57="",BH57="NO Q",BH57="-"),"-",INDEX(Shipping!$U$3:$V$88,_xlfn.XMATCH(BH$2,IF(Shipping!$D$3:$D$88="GC",Shipping!$A$3:$A$88),0),_xlfn.XMATCH($V$167,Shipping!$U$2:$V$2))/_xlfn.IFS($U$167=Shipping!$R143,Shipping!$R$95,$U$167=Shipping!$S$92,Shipping!$S146,$U$167=Shipping!$T$92,Shipping!$T146)+IF(BH57&lt;DATE(2020,1,1),BH57,-BH57))</f>
        <v>-</v>
      </c>
      <c r="BI221" s="52" t="str" cm="1">
        <f t="array" ref="BI221">IF(OR(BI57="",BI57="NO Q",BI57="-"),"-",INDEX(Shipping!$U$3:$V$88,_xlfn.XMATCH(BI$2,IF(Shipping!$D$3:$D$88="GC",Shipping!$A$3:$A$88),0),_xlfn.XMATCH($V$167,Shipping!$U$2:$V$2))/_xlfn.IFS($U$167=Shipping!$R143,Shipping!$R$95,$U$167=Shipping!$S$92,Shipping!$S146,$U$167=Shipping!$T$92,Shipping!$T146)+IF(BI57&lt;DATE(2020,1,1),BI57,-BI57))</f>
        <v>-</v>
      </c>
      <c r="BJ221" s="52" t="str" cm="1">
        <f t="array" ref="BJ221">IF(OR(BJ57="",BJ57="NO Q",BJ57="-"),"-",INDEX(Shipping!$U$3:$V$88,_xlfn.XMATCH(BJ$2,IF(Shipping!$D$3:$D$88="GC",Shipping!$A$3:$A$88),0),_xlfn.XMATCH($V$167,Shipping!$U$2:$V$2))/_xlfn.IFS($U$167=Shipping!$R143,Shipping!$R$95,$U$167=Shipping!$S$92,Shipping!$S146,$U$167=Shipping!$T$92,Shipping!$T146)+IF(BJ57&lt;DATE(2020,1,1),BJ57,-BJ57))</f>
        <v>-</v>
      </c>
      <c r="BK221" s="52" cm="1">
        <f t="array" ref="BK221">IF(OR(BK57="",BK57="NO Q",BK57="-"),"-",INDEX(Shipping!$U$3:$V$88,_xlfn.XMATCH(BK$2,IF(Shipping!$D$3:$D$88="GC",Shipping!$A$3:$A$88),0),_xlfn.XMATCH($V$167,Shipping!$U$2:$V$2))/_xlfn.IFS($U$167=Shipping!$R143,Shipping!$R$95,$U$167=Shipping!$S$92,Shipping!$S146,$U$167=Shipping!$T$92,Shipping!$T146)+IF(BK57&lt;DATE(2020,1,1),BK57,-BK57))</f>
        <v>0.5100088550166666</v>
      </c>
      <c r="BL221" s="52" t="str" cm="1">
        <f t="array" ref="BL221">IF(OR(BL57="",BL57="NO Q",BL57="-"),"-",INDEX(Shipping!$U$3:$V$88,_xlfn.XMATCH(BL$2,IF(Shipping!$D$3:$D$88="GC",Shipping!$A$3:$A$88),0),_xlfn.XMATCH($V$167,Shipping!$U$2:$V$2))/_xlfn.IFS($U$167=Shipping!$R143,Shipping!$R$95,$U$167=Shipping!$S$92,Shipping!$S146,$U$167=Shipping!$T$92,Shipping!$T146)+IF(BL57&lt;DATE(2020,1,1),BL57,-BL57))</f>
        <v>-</v>
      </c>
      <c r="BM221" s="52" t="str" cm="1">
        <f t="array" ref="BM221">IF(OR(BM57="",BM57="NO Q",BM57="-"),"-",INDEX(Shipping!$U$3:$V$88,_xlfn.XMATCH(BM$2,IF(Shipping!$D$3:$D$88="GC",Shipping!$A$3:$A$88),0),_xlfn.XMATCH($V$167,Shipping!$U$2:$V$2))/_xlfn.IFS($U$167=Shipping!$R143,Shipping!$R$95,$U$167=Shipping!$S$92,Shipping!$S146,$U$167=Shipping!$T$92,Shipping!$T146)+IF(BM57&lt;DATE(2020,1,1),BM57,-BM57))</f>
        <v>-</v>
      </c>
      <c r="BN221" s="52" t="str" cm="1">
        <f t="array" ref="BN221">IF(OR(BN57="",BN57="NO Q",BN57="-"),"-",INDEX(Shipping!$U$3:$V$88,_xlfn.XMATCH(BN$2,IF(Shipping!$D$3:$D$88="GC",Shipping!$A$3:$A$88),0),_xlfn.XMATCH($V$167,Shipping!$U$2:$V$2))/_xlfn.IFS($U$167=Shipping!$R143,Shipping!$R$95,$U$167=Shipping!$S$92,Shipping!$S146,$U$167=Shipping!$T$92,Shipping!$T146)+IF(BN57&lt;DATE(2020,1,1),BN57,-BN57))</f>
        <v>-</v>
      </c>
      <c r="BO221" s="52" cm="1">
        <f t="array" ref="BO221">IF(OR(BO57="",BO57="NO Q",BO57="-"),"-",INDEX(Shipping!$U$3:$V$88,_xlfn.XMATCH(BO$2,IF(Shipping!$D$3:$D$88="GC",Shipping!$A$3:$A$88),0),_xlfn.XMATCH($V$167,Shipping!$U$2:$V$2))/_xlfn.IFS($U$167=Shipping!$R143,Shipping!$R$95,$U$167=Shipping!$S$92,Shipping!$S146,$U$167=Shipping!$T$92,Shipping!$T146)+IF(BO57&lt;DATE(2020,1,1),BO57,-BO57))</f>
        <v>0.48589542600000007</v>
      </c>
      <c r="BP221" s="52" t="str" cm="1">
        <f t="array" ref="BP221">IF(OR(BP57="",BP57="NO Q",BP57="-"),"-",INDEX(Shipping!$U$3:$V$88,_xlfn.XMATCH(BP$2,IF(Shipping!$D$3:$D$88="GC",Shipping!$A$3:$A$88),0),_xlfn.XMATCH($V$167,Shipping!$U$2:$V$2))/_xlfn.IFS($U$167=Shipping!$R143,Shipping!$R$95,$U$167=Shipping!$S$92,Shipping!$S146,$U$167=Shipping!$T$92,Shipping!$T146)+IF(BP57&lt;DATE(2020,1,1),BP57,-BP57))</f>
        <v>-</v>
      </c>
      <c r="BQ221" s="52" t="str" cm="1">
        <f t="array" ref="BQ221">IF(OR(BQ57="",BQ57="NO Q",BQ57="-"),"-",INDEX(Shipping!$U$3:$V$88,_xlfn.XMATCH(BQ$2,IF(Shipping!$D$3:$D$88="GC",Shipping!$A$3:$A$88),0),_xlfn.XMATCH($V$167,Shipping!$U$2:$V$2))/_xlfn.IFS($U$167=Shipping!$R143,Shipping!$R$95,$U$167=Shipping!$S$92,Shipping!$S146,$U$167=Shipping!$T$92,Shipping!$T146)+IF(BQ57&lt;DATE(2020,1,1),BQ57,-BQ57))</f>
        <v>-</v>
      </c>
      <c r="BR221" s="52" t="str" cm="1">
        <f t="array" ref="BR221">IF(OR(BR57="",BR57="NO Q",BR57="-"),"-",INDEX(Shipping!$U$3:$V$88,_xlfn.XMATCH(BR$2,IF(Shipping!$D$3:$D$88="GC",Shipping!$A$3:$A$88),0),_xlfn.XMATCH($V$167,Shipping!$U$2:$V$2))/_xlfn.IFS($U$167=Shipping!$R143,Shipping!$R$95,$U$167=Shipping!$S$92,Shipping!$S146,$U$167=Shipping!$T$92,Shipping!$T146)+IF(BR57&lt;DATE(2020,1,1),BR57,-BR57))</f>
        <v>-</v>
      </c>
      <c r="BS221" s="52" t="str" cm="1">
        <f t="array" ref="BS221">IF(OR(BS57="",BS57="NO Q",BS57="-"),"-",INDEX(Shipping!$U$3:$V$88,_xlfn.XMATCH(BS$2,IF(Shipping!$D$3:$D$88="GC",Shipping!$A$3:$A$88),0),_xlfn.XMATCH($V$167,Shipping!$U$2:$V$2))/_xlfn.IFS($U$167=Shipping!$R143,Shipping!$R$95,$U$167=Shipping!$S$92,Shipping!$S146,$U$167=Shipping!$T$92,Shipping!$T146)+IF(BS57&lt;DATE(2020,1,1),BS57,-BS57))</f>
        <v>-</v>
      </c>
      <c r="BT221" s="52" t="str" cm="1">
        <f t="array" ref="BT221">IF(OR(BT57="",BT57="NO Q",BT57="-"),"-",INDEX(Shipping!$U$3:$V$88,_xlfn.XMATCH(BT$2,IF(Shipping!$D$3:$D$88="GC",Shipping!$A$3:$A$88),0),_xlfn.XMATCH($V$167,Shipping!$U$2:$V$2))/_xlfn.IFS($U$167=Shipping!$R143,Shipping!$R$95,$U$167=Shipping!$S$92,Shipping!$S146,$U$167=Shipping!$T$92,Shipping!$T146)+IF(BT57&lt;DATE(2020,1,1),BT57,-BT57))</f>
        <v>-</v>
      </c>
      <c r="BU221" s="52" t="str" cm="1">
        <f t="array" ref="BU221">IF(OR(BU57="",BU57="NO Q",BU57="-"),"-",INDEX(Shipping!$U$3:$V$88,_xlfn.XMATCH(BU$2,IF(Shipping!$D$3:$D$88="GC",Shipping!$A$3:$A$88),0),_xlfn.XMATCH($V$167,Shipping!$U$2:$V$2))/_xlfn.IFS($U$167=Shipping!$R143,Shipping!$R$95,$U$167=Shipping!$S$92,Shipping!$S146,$U$167=Shipping!$T$92,Shipping!$T146)+IF(BU57&lt;DATE(2020,1,1),BU57,-BU57))</f>
        <v>-</v>
      </c>
      <c r="BV221" s="52" t="str" cm="1">
        <f t="array" ref="BV221">IF(OR(BV57="",BV57="NO Q",BV57="-"),"-",INDEX(Shipping!$U$3:$V$88,_xlfn.XMATCH(BV$2,IF(Shipping!$D$3:$D$88="GC",Shipping!$A$3:$A$88),0),_xlfn.XMATCH($V$167,Shipping!$U$2:$V$2))/_xlfn.IFS($U$167=Shipping!$R143,Shipping!$R$95,$U$167=Shipping!$S$92,Shipping!$S146,$U$167=Shipping!$T$92,Shipping!$T146)+IF(BV57&lt;DATE(2020,1,1),BV57,-BV57))</f>
        <v>-</v>
      </c>
      <c r="BW221" s="52" t="str" cm="1">
        <f t="array" ref="BW221">IF(OR(BW57="",BW57="NO Q",BW57="-"),"-",INDEX(Shipping!$U$3:$V$88,_xlfn.XMATCH(BW$2,IF(Shipping!$D$3:$D$88="GC",Shipping!$A$3:$A$88),0),_xlfn.XMATCH($V$167,Shipping!$U$2:$V$2))/_xlfn.IFS($U$167=Shipping!$R143,Shipping!$R$95,$U$167=Shipping!$S$92,Shipping!$S146,$U$167=Shipping!$T$92,Shipping!$T146)+IF(BW57&lt;DATE(2020,1,1),BW57,-BW57))</f>
        <v>-</v>
      </c>
      <c r="BX221" s="52" t="str" cm="1">
        <f t="array" ref="BX221">IF(OR(BX57="",BX57="NO Q",BX57="-"),"-",INDEX(Shipping!$U$3:$V$88,_xlfn.XMATCH(BX$2,IF(Shipping!$D$3:$D$88="GC",Shipping!$A$3:$A$88),0),_xlfn.XMATCH($V$167,Shipping!$U$2:$V$2))/_xlfn.IFS($U$167=Shipping!$R143,Shipping!$R$95,$U$167=Shipping!$S$92,Shipping!$S146,$U$167=Shipping!$T$92,Shipping!$T146)+IF(BX57&lt;DATE(2020,1,1),BX57,-BX57))</f>
        <v>-</v>
      </c>
      <c r="BY221" s="52" t="str" cm="1">
        <f t="array" ref="BY221">IF(OR(BY57="",BY57="NO Q",BY57="-"),"-",INDEX(Shipping!$U$3:$V$88,_xlfn.XMATCH(BY$2,IF(Shipping!$D$3:$D$88="GC",Shipping!$A$3:$A$88),0),_xlfn.XMATCH($V$167,Shipping!$U$2:$V$2))/_xlfn.IFS($U$167=Shipping!$R143,Shipping!$R$95,$U$167=Shipping!$S$92,Shipping!$S146,$U$167=Shipping!$T$92,Shipping!$T146)+IF(BY57&lt;DATE(2020,1,1),BY57,-BY57))</f>
        <v>-</v>
      </c>
      <c r="BZ221" s="52" t="str" cm="1">
        <f t="array" ref="BZ221">IF(OR(BZ57="",BZ57="NO Q",BZ57="-"),"-",INDEX(Shipping!$U$3:$V$88,_xlfn.XMATCH(BZ$2,IF(Shipping!$D$3:$D$88="GC",Shipping!$A$3:$A$88),0),_xlfn.XMATCH($V$167,Shipping!$U$2:$V$2))/_xlfn.IFS($U$167=Shipping!$R143,Shipping!$R$95,$U$167=Shipping!$S$92,Shipping!$S146,$U$167=Shipping!$T$92,Shipping!$T146)+IF(BZ57&lt;DATE(2020,1,1),BZ57,-BZ57))</f>
        <v>-</v>
      </c>
      <c r="CA221" s="52" t="str" cm="1">
        <f t="array" ref="CA221">IF(OR(CA57="",CA57="NO Q",CA57="-"),"-",INDEX(Shipping!$U$3:$V$88,_xlfn.XMATCH(CA$2,IF(Shipping!$D$3:$D$88="GC",Shipping!$A$3:$A$88),0),_xlfn.XMATCH($V$167,Shipping!$U$2:$V$2))/_xlfn.IFS($U$167=Shipping!$R143,Shipping!$R$95,$U$167=Shipping!$S$92,Shipping!$S146,$U$167=Shipping!$T$92,Shipping!$T146)+IF(CA57&lt;DATE(2020,1,1),CA57,-CA57))</f>
        <v>-</v>
      </c>
      <c r="CB221" s="52" t="str" cm="1">
        <f t="array" ref="CB221">IF(OR(CB57="",CB57="NO Q",CB57="-"),"-",INDEX(Shipping!$U$3:$V$88,_xlfn.XMATCH(CB$2,IF(Shipping!$D$3:$D$88="GC",Shipping!$A$3:$A$88),0),_xlfn.XMATCH($V$167,Shipping!$U$2:$V$2))/_xlfn.IFS($U$167=Shipping!$R143,Shipping!$R$95,$U$167=Shipping!$S$92,Shipping!$S146,$U$167=Shipping!$T$92,Shipping!$T146)+IF(CB57&lt;DATE(2020,1,1),CB57,-CB57))</f>
        <v>-</v>
      </c>
      <c r="CC221" s="52" t="str" cm="1">
        <f t="array" ref="CC221">IF(OR(CC57="",CC57="NO Q",CC57="-"),"-",INDEX(Shipping!$U$3:$V$88,_xlfn.XMATCH(CC$2,IF(Shipping!$D$3:$D$88="GC",Shipping!$A$3:$A$88),0),_xlfn.XMATCH($V$167,Shipping!$U$2:$V$2))/_xlfn.IFS($U$167=Shipping!$R143,Shipping!$R$95,$U$167=Shipping!$S$92,Shipping!$S146,$U$167=Shipping!$T$92,Shipping!$T146)+IF(CC57&lt;DATE(2020,1,1),CC57,-CC57))</f>
        <v>-</v>
      </c>
      <c r="CD221" s="52" t="str" cm="1">
        <f t="array" ref="CD221">IF(OR(CD57="",CD57="NO Q",CD57="-"),"-",INDEX(Shipping!$U$3:$V$88,_xlfn.XMATCH(CD$2,IF(Shipping!$D$3:$D$88="GC",Shipping!$A$3:$A$88),0),_xlfn.XMATCH($V$167,Shipping!$U$2:$V$2))/_xlfn.IFS($U$167=Shipping!$R143,Shipping!$R$95,$U$167=Shipping!$S$92,Shipping!$S146,$U$167=Shipping!$T$92,Shipping!$T146)+IF(CD57&lt;DATE(2020,1,1),CD57,-CD57))</f>
        <v>-</v>
      </c>
      <c r="CE221" s="52" t="str" cm="1">
        <f t="array" ref="CE221">IF(OR(CE57="",CE57="NO Q",CE57="-"),"-",INDEX(Shipping!$U$3:$V$88,_xlfn.XMATCH(CE$2,IF(Shipping!$D$3:$D$88="GC",Shipping!$A$3:$A$88),0),_xlfn.XMATCH($V$167,Shipping!$U$2:$V$2))/_xlfn.IFS($U$167=Shipping!$R143,Shipping!$R$95,$U$167=Shipping!$S$92,Shipping!$S146,$U$167=Shipping!$T$92,Shipping!$T146)+IF(CE57&lt;DATE(2020,1,1),CE57,-CE57))</f>
        <v>-</v>
      </c>
      <c r="CF221" s="52" t="str" cm="1">
        <f t="array" ref="CF221">IF(OR(CF57="",CF57="NO Q",CF57="-"),"-",INDEX(Shipping!$U$3:$V$88,_xlfn.XMATCH(CF$2,IF(Shipping!$D$3:$D$88="GC",Shipping!$A$3:$A$88),0),_xlfn.XMATCH($V$167,Shipping!$U$2:$V$2))/_xlfn.IFS($U$167=Shipping!$R143,Shipping!$R$95,$U$167=Shipping!$S$92,Shipping!$S146,$U$167=Shipping!$T$92,Shipping!$T146)+IF(CF57&lt;DATE(2020,1,1),CF57,-CF57))</f>
        <v>-</v>
      </c>
      <c r="CG221" s="52" t="str" cm="1">
        <f t="array" ref="CG221">IF(OR(CG57="",CG57="NO Q",CG57="-"),"-",INDEX(Shipping!$U$3:$V$88,_xlfn.XMATCH(CG$2,IF(Shipping!$D$3:$D$88="GC",Shipping!$A$3:$A$88),0),_xlfn.XMATCH($V$167,Shipping!$U$2:$V$2))/_xlfn.IFS($U$167=Shipping!$R143,Shipping!$R$95,$U$167=Shipping!$S$92,Shipping!$S146,$U$167=Shipping!$T$92,Shipping!$T146)+IF(CG57&lt;DATE(2020,1,1),CG57,-CG57))</f>
        <v>-</v>
      </c>
      <c r="CH221" s="52" t="str" cm="1">
        <f t="array" ref="CH221">IF(OR(CH57="",CH57="NO Q",CH57="-"),"-",INDEX(Shipping!$U$3:$V$88,_xlfn.XMATCH(CH$2,IF(Shipping!$D$3:$D$88="GC",Shipping!$A$3:$A$88),0),_xlfn.XMATCH($V$167,Shipping!$U$2:$V$2))/_xlfn.IFS($U$167=Shipping!$R143,Shipping!$R$95,$U$167=Shipping!$S$92,Shipping!$S146,$U$167=Shipping!$T$92,Shipping!$T146)+IF(CH57&lt;DATE(2020,1,1),CH57,-CH57))</f>
        <v>-</v>
      </c>
      <c r="CI221" s="52" t="str" cm="1">
        <f t="array" ref="CI221">IF(OR(CI57="",CI57="NO Q",CI57="-"),"-",INDEX(Shipping!$U$3:$V$88,_xlfn.XMATCH(CI$2,IF(Shipping!$D$3:$D$88="GC",Shipping!$A$3:$A$88),0),_xlfn.XMATCH($V$167,Shipping!$U$2:$V$2))/_xlfn.IFS($U$167=Shipping!$R143,Shipping!$R$95,$U$167=Shipping!$S$92,Shipping!$S146,$U$167=Shipping!$T$92,Shipping!$T146)+IF(CI57&lt;DATE(2020,1,1),CI57,-CI57))</f>
        <v>-</v>
      </c>
      <c r="CJ221" s="52" t="str" cm="1">
        <f t="array" ref="CJ221">IF(OR(CJ57="",CJ57="NO Q",CJ57="-"),"-",INDEX(Shipping!$U$3:$V$88,_xlfn.XMATCH(CJ$2,IF(Shipping!$D$3:$D$88="GC",Shipping!$A$3:$A$88),0),_xlfn.XMATCH($V$167,Shipping!$U$2:$V$2))/_xlfn.IFS($U$167=Shipping!$R143,Shipping!$R$95,$U$167=Shipping!$S$92,Shipping!$S146,$U$167=Shipping!$T$92,Shipping!$T146)+IF(CJ57&lt;DATE(2020,1,1),CJ57,-CJ57))</f>
        <v>-</v>
      </c>
      <c r="CK221" s="52" t="str" cm="1">
        <f t="array" ref="CK221">IF(OR(CK57="",CK57="NO Q",CK57="-"),"-",INDEX(Shipping!$U$3:$V$88,_xlfn.XMATCH(CK$2,IF(Shipping!$D$3:$D$88="GC",Shipping!$A$3:$A$88),0),_xlfn.XMATCH($V$167,Shipping!$U$2:$V$2))/_xlfn.IFS($U$167=Shipping!$R143,Shipping!$R$95,$U$167=Shipping!$S$92,Shipping!$S146,$U$167=Shipping!$T$92,Shipping!$T146)+IF(CK57&lt;DATE(2020,1,1),CK57,-CK57))</f>
        <v>-</v>
      </c>
      <c r="CL221" s="52" t="str" cm="1">
        <f t="array" ref="CL221">IF(OR(CL57="",CL57="NO Q",CL57="-"),"-",INDEX(Shipping!$U$3:$V$88,_xlfn.XMATCH(CL$2,IF(Shipping!$D$3:$D$88="GC",Shipping!$A$3:$A$88),0),_xlfn.XMATCH($V$167,Shipping!$U$2:$V$2))/_xlfn.IFS($U$167=Shipping!$R143,Shipping!$R$95,$U$167=Shipping!$S$92,Shipping!$S146,$U$167=Shipping!$T$92,Shipping!$T146)+IF(CL57&lt;DATE(2020,1,1),CL57,-CL57))</f>
        <v>-</v>
      </c>
      <c r="CM221" s="52" t="str" cm="1">
        <f t="array" ref="CM221">IF(OR(CM57="",CM57="NO Q",CM57="-"),"-",INDEX(Shipping!$U$3:$V$88,_xlfn.XMATCH(CM$2,IF(Shipping!$D$3:$D$88="GC",Shipping!$A$3:$A$88),0),_xlfn.XMATCH($V$167,Shipping!$U$2:$V$2))/_xlfn.IFS($U$167=Shipping!$R143,Shipping!$R$95,$U$167=Shipping!$S$92,Shipping!$S146,$U$167=Shipping!$T$92,Shipping!$T146)+IF(CM57&lt;DATE(2020,1,1),CM57,-CM57))</f>
        <v>-</v>
      </c>
    </row>
    <row r="222" spans="2:91">
      <c r="B222" s="47" t="s">
        <v>328</v>
      </c>
      <c r="C222" s="1" t="str" cm="1">
        <f t="array" ref="C222">INDEX(W$2:CM$2,1,_xlfn.XMATCH(D222,$W222:$CM222))</f>
        <v>PSI MOLDED PLASTICS</v>
      </c>
      <c r="D222" s="81">
        <f t="shared" si="139"/>
        <v>0.42465133799999993</v>
      </c>
      <c r="W222" s="52" t="str" cm="1">
        <f t="array" ref="W222">IF(OR(W58="",W58="NO Q",W58="-"),"-",INDEX(Shipping!$U$3:$V$88,_xlfn.XMATCH(W$2,IF(Shipping!$D$3:$D$88="GC",Shipping!$A$3:$A$88),0),_xlfn.XMATCH($V$167,Shipping!$U$2:$V$2))/_xlfn.IFS($U$167=Shipping!$R144,Shipping!$R$95,$U$167=Shipping!$S$92,Shipping!$S147,$U$167=Shipping!$T$92,Shipping!$T147)+IF(W58&lt;DATE(2020,1,1),W58,-W58))</f>
        <v>-</v>
      </c>
      <c r="X222" s="52" t="str" cm="1">
        <f t="array" ref="X222">IF(OR(X58="",X58="NO Q",X58="-"),"-",INDEX(Shipping!$U$3:$V$88,_xlfn.XMATCH(X$2,IF(Shipping!$D$3:$D$88="GC",Shipping!$A$3:$A$88),0),_xlfn.XMATCH($V$167,Shipping!$U$2:$V$2))/_xlfn.IFS($U$167=Shipping!$R144,Shipping!$R$95,$U$167=Shipping!$S$92,Shipping!$S147,$U$167=Shipping!$T$92,Shipping!$T147)+IF(X58&lt;DATE(2020,1,1),X58,-X58))</f>
        <v>-</v>
      </c>
      <c r="Y222" s="52" t="str" cm="1">
        <f t="array" ref="Y222">IF(OR(Y58="",Y58="NO Q",Y58="-"),"-",INDEX(Shipping!$U$3:$V$88,_xlfn.XMATCH(Y$2,IF(Shipping!$D$3:$D$88="GC",Shipping!$A$3:$A$88),0),_xlfn.XMATCH($V$167,Shipping!$U$2:$V$2))/_xlfn.IFS($U$167=Shipping!$R144,Shipping!$R$95,$U$167=Shipping!$S$92,Shipping!$S147,$U$167=Shipping!$T$92,Shipping!$T147)+IF(Y58&lt;DATE(2020,1,1),Y58,-Y58))</f>
        <v>-</v>
      </c>
      <c r="Z222" s="52" t="str" cm="1">
        <f t="array" ref="Z222">IF(OR(Z58="",Z58="NO Q",Z58="-"),"-",INDEX(Shipping!$U$3:$V$88,_xlfn.XMATCH(Z$2,IF(Shipping!$D$3:$D$88="GC",Shipping!$A$3:$A$88),0),_xlfn.XMATCH($V$167,Shipping!$U$2:$V$2))/_xlfn.IFS($U$167=Shipping!$R144,Shipping!$R$95,$U$167=Shipping!$S$92,Shipping!$S147,$U$167=Shipping!$T$92,Shipping!$T147)+IF(Z58&lt;DATE(2020,1,1),Z58,-Z58))</f>
        <v>-</v>
      </c>
      <c r="AA222" s="52" t="str" cm="1">
        <f t="array" ref="AA222">IF(OR(AA58="",AA58="NO Q",AA58="-"),"-",INDEX(Shipping!$U$3:$V$88,_xlfn.XMATCH(AA$2,IF(Shipping!$D$3:$D$88="GC",Shipping!$A$3:$A$88),0),_xlfn.XMATCH($V$167,Shipping!$U$2:$V$2))/_xlfn.IFS($U$167=Shipping!$R144,Shipping!$R$95,$U$167=Shipping!$S$92,Shipping!$S147,$U$167=Shipping!$T$92,Shipping!$T147)+IF(AA58&lt;DATE(2020,1,1),AA58,-AA58))</f>
        <v>-</v>
      </c>
      <c r="AB222" s="52" t="str" cm="1">
        <f t="array" ref="AB222">IF(OR(AB58="",AB58="NO Q",AB58="-"),"-",INDEX(Shipping!$U$3:$V$88,_xlfn.XMATCH(AB$2,IF(Shipping!$D$3:$D$88="GC",Shipping!$A$3:$A$88),0),_xlfn.XMATCH($V$167,Shipping!$U$2:$V$2))/_xlfn.IFS($U$167=Shipping!$R144,Shipping!$R$95,$U$167=Shipping!$S$92,Shipping!$S147,$U$167=Shipping!$T$92,Shipping!$T147)+IF(AB58&lt;DATE(2020,1,1),AB58,-AB58))</f>
        <v>-</v>
      </c>
      <c r="AC222" s="52" t="str" cm="1">
        <f t="array" ref="AC222">IF(OR(AC58="",AC58="NO Q",AC58="-"),"-",INDEX(Shipping!$U$3:$V$88,_xlfn.XMATCH(AC$2,IF(Shipping!$D$3:$D$88="GC",Shipping!$A$3:$A$88),0),_xlfn.XMATCH($V$167,Shipping!$U$2:$V$2))/_xlfn.IFS($U$167=Shipping!$R144,Shipping!$R$95,$U$167=Shipping!$S$92,Shipping!$S147,$U$167=Shipping!$T$92,Shipping!$T147)+IF(AC58&lt;DATE(2020,1,1),AC58,-AC58))</f>
        <v>-</v>
      </c>
      <c r="AD222" s="52" t="str" cm="1">
        <f t="array" ref="AD222">IF(OR(AD58="",AD58="NO Q",AD58="-"),"-",INDEX(Shipping!$U$3:$V$88,_xlfn.XMATCH(AD$2,IF(Shipping!$D$3:$D$88="GC",Shipping!$A$3:$A$88),0),_xlfn.XMATCH($V$167,Shipping!$U$2:$V$2))/_xlfn.IFS($U$167=Shipping!$R144,Shipping!$R$95,$U$167=Shipping!$S$92,Shipping!$S147,$U$167=Shipping!$T$92,Shipping!$T147)+IF(AD58&lt;DATE(2020,1,1),AD58,-AD58))</f>
        <v>-</v>
      </c>
      <c r="AE222" s="52" t="str" cm="1">
        <f t="array" ref="AE222">IF(OR(AE58="",AE58="NO Q",AE58="-"),"-",INDEX(Shipping!$U$3:$V$88,_xlfn.XMATCH(AE$2,IF(Shipping!$D$3:$D$88="GC",Shipping!$A$3:$A$88),0),_xlfn.XMATCH($V$167,Shipping!$U$2:$V$2))/_xlfn.IFS($U$167=Shipping!$R144,Shipping!$R$95,$U$167=Shipping!$S$92,Shipping!$S147,$U$167=Shipping!$T$92,Shipping!$T147)+IF(AE58&lt;DATE(2020,1,1),AE58,-AE58))</f>
        <v>-</v>
      </c>
      <c r="AF222" s="52" cm="1">
        <f t="array" ref="AF222">IF(OR(AF58="",AF58="NO Q",AF58="-"),"-",INDEX(Shipping!$U$3:$V$88,_xlfn.XMATCH(AF$2,IF(Shipping!$D$3:$D$88="GC",Shipping!$A$3:$A$88),0),_xlfn.XMATCH($V$167,Shipping!$U$2:$V$2))/_xlfn.IFS($U$167=Shipping!$R144,Shipping!$R$95,$U$167=Shipping!$S$92,Shipping!$S147,$U$167=Shipping!$T$92,Shipping!$T147)+IF(AF58&lt;DATE(2020,1,1),AF58,-AF58))</f>
        <v>-44032.97976190476</v>
      </c>
      <c r="AG222" s="52" cm="1">
        <f t="array" ref="AG222">IF(OR(AG58="",AG58="NO Q",AG58="-"),"-",INDEX(Shipping!$U$3:$V$88,_xlfn.XMATCH(AG$2,IF(Shipping!$D$3:$D$88="GC",Shipping!$A$3:$A$88),0),_xlfn.XMATCH($V$167,Shipping!$U$2:$V$2))/_xlfn.IFS($U$167=Shipping!$R144,Shipping!$R$95,$U$167=Shipping!$S$92,Shipping!$S147,$U$167=Shipping!$T$92,Shipping!$T147)+IF(AG58&lt;DATE(2020,1,1),AG58,-AG58))</f>
        <v>-44032.97976190476</v>
      </c>
      <c r="AH222" s="52" t="str" cm="1">
        <f t="array" ref="AH222">IF(OR(AH58="",AH58="NO Q",AH58="-"),"-",INDEX(Shipping!$U$3:$V$88,_xlfn.XMATCH(AH$2,IF(Shipping!$D$3:$D$88="GC",Shipping!$A$3:$A$88),0),_xlfn.XMATCH($V$167,Shipping!$U$2:$V$2))/_xlfn.IFS($U$167=Shipping!$R144,Shipping!$R$95,$U$167=Shipping!$S$92,Shipping!$S147,$U$167=Shipping!$T$92,Shipping!$T147)+IF(AH58&lt;DATE(2020,1,1),AH58,-AH58))</f>
        <v>-</v>
      </c>
      <c r="AI222" s="52" t="str" cm="1">
        <f t="array" ref="AI222">IF(OR(AI58="",AI58="NO Q",AI58="-"),"-",INDEX(Shipping!$U$3:$V$88,_xlfn.XMATCH(AI$2,IF(Shipping!$D$3:$D$88="GC",Shipping!$A$3:$A$88),0),_xlfn.XMATCH($V$167,Shipping!$U$2:$V$2))/_xlfn.IFS($U$167=Shipping!$R144,Shipping!$R$95,$U$167=Shipping!$S$92,Shipping!$S147,$U$167=Shipping!$T$92,Shipping!$T147)+IF(AI58&lt;DATE(2020,1,1),AI58,-AI58))</f>
        <v>-</v>
      </c>
      <c r="AJ222" s="52" t="str" cm="1">
        <f t="array" ref="AJ222">IF(OR(AJ58="",AJ58="NO Q",AJ58="-"),"-",INDEX(Shipping!$U$3:$V$88,_xlfn.XMATCH(AJ$2,IF(Shipping!$D$3:$D$88="GC",Shipping!$A$3:$A$88),0),_xlfn.XMATCH($V$167,Shipping!$U$2:$V$2))/_xlfn.IFS($U$167=Shipping!$R144,Shipping!$R$95,$U$167=Shipping!$S$92,Shipping!$S147,$U$167=Shipping!$T$92,Shipping!$T147)+IF(AJ58&lt;DATE(2020,1,1),AJ58,-AJ58))</f>
        <v>-</v>
      </c>
      <c r="AK222" s="52" t="str" cm="1">
        <f t="array" ref="AK222">IF(OR(AK58="",AK58="NO Q",AK58="-"),"-",INDEX(Shipping!$U$3:$V$88,_xlfn.XMATCH(AK$2,IF(Shipping!$D$3:$D$88="GC",Shipping!$A$3:$A$88),0),_xlfn.XMATCH($V$167,Shipping!$U$2:$V$2))/_xlfn.IFS($U$167=Shipping!$R144,Shipping!$R$95,$U$167=Shipping!$S$92,Shipping!$S147,$U$167=Shipping!$T$92,Shipping!$T147)+IF(AK58&lt;DATE(2020,1,1),AK58,-AK58))</f>
        <v>-</v>
      </c>
      <c r="AL222" s="52" t="str" cm="1">
        <f t="array" ref="AL222">IF(OR(AL58="",AL58="NO Q",AL58="-"),"-",INDEX(Shipping!$U$3:$V$88,_xlfn.XMATCH(AL$2,IF(Shipping!$D$3:$D$88="GC",Shipping!$A$3:$A$88),0),_xlfn.XMATCH($V$167,Shipping!$U$2:$V$2))/_xlfn.IFS($U$167=Shipping!$R144,Shipping!$R$95,$U$167=Shipping!$S$92,Shipping!$S147,$U$167=Shipping!$T$92,Shipping!$T147)+IF(AL58&lt;DATE(2020,1,1),AL58,-AL58))</f>
        <v>-</v>
      </c>
      <c r="AM222" s="52" t="str" cm="1">
        <f t="array" ref="AM222">IF(OR(AM58="",AM58="NO Q",AM58="-"),"-",INDEX(Shipping!$U$3:$V$88,_xlfn.XMATCH(AM$2,IF(Shipping!$D$3:$D$88="GC",Shipping!$A$3:$A$88),0),_xlfn.XMATCH($V$167,Shipping!$U$2:$V$2))/_xlfn.IFS($U$167=Shipping!$R144,Shipping!$R$95,$U$167=Shipping!$S$92,Shipping!$S147,$U$167=Shipping!$T$92,Shipping!$T147)+IF(AM58&lt;DATE(2020,1,1),AM58,-AM58))</f>
        <v>-</v>
      </c>
      <c r="AN222" s="52" t="str" cm="1">
        <f t="array" ref="AN222">IF(OR(AN58="",AN58="NO Q",AN58="-"),"-",INDEX(Shipping!$U$3:$V$88,_xlfn.XMATCH(AN$2,IF(Shipping!$D$3:$D$88="GC",Shipping!$A$3:$A$88),0),_xlfn.XMATCH($V$167,Shipping!$U$2:$V$2))/_xlfn.IFS($U$167=Shipping!$R144,Shipping!$R$95,$U$167=Shipping!$S$92,Shipping!$S147,$U$167=Shipping!$T$92,Shipping!$T147)+IF(AN58&lt;DATE(2020,1,1),AN58,-AN58))</f>
        <v>-</v>
      </c>
      <c r="AO222" s="52" t="str" cm="1">
        <f t="array" ref="AO222">IF(OR(AO58="",AO58="NO Q",AO58="-"),"-",INDEX(Shipping!$U$3:$V$88,_xlfn.XMATCH(AO$2,IF(Shipping!$D$3:$D$88="GC",Shipping!$A$3:$A$88),0),_xlfn.XMATCH($V$167,Shipping!$U$2:$V$2))/_xlfn.IFS($U$167=Shipping!$R144,Shipping!$R$95,$U$167=Shipping!$S$92,Shipping!$S147,$U$167=Shipping!$T$92,Shipping!$T147)+IF(AO58&lt;DATE(2020,1,1),AO58,-AO58))</f>
        <v>-</v>
      </c>
      <c r="AP222" s="52" cm="1">
        <f t="array" ref="AP222">IF(OR(AP58="",AP58="NO Q",AP58="-"),"-",INDEX(Shipping!$U$3:$V$88,_xlfn.XMATCH(AP$2,IF(Shipping!$D$3:$D$88="GC",Shipping!$A$3:$A$88),0),_xlfn.XMATCH($V$167,Shipping!$U$2:$V$2))/_xlfn.IFS($U$167=Shipping!$R144,Shipping!$R$95,$U$167=Shipping!$S$92,Shipping!$S147,$U$167=Shipping!$T$92,Shipping!$T147)+IF(AP58&lt;DATE(2020,1,1),AP58,-AP58))</f>
        <v>-44032.97976190476</v>
      </c>
      <c r="AQ222" s="52" t="str" cm="1">
        <f t="array" ref="AQ222">IF(OR(AQ58="",AQ58="NO Q",AQ58="-"),"-",INDEX(Shipping!$U$3:$V$88,_xlfn.XMATCH(AQ$2,IF(Shipping!$D$3:$D$88="GC",Shipping!$A$3:$A$88),0),_xlfn.XMATCH($V$167,Shipping!$U$2:$V$2))/_xlfn.IFS($U$167=Shipping!$R144,Shipping!$R$95,$U$167=Shipping!$S$92,Shipping!$S147,$U$167=Shipping!$T$92,Shipping!$T147)+IF(AQ58&lt;DATE(2020,1,1),AQ58,-AQ58))</f>
        <v>-</v>
      </c>
      <c r="AR222" s="52" t="str" cm="1">
        <f t="array" ref="AR222">IF(OR(AR58="",AR58="NO Q",AR58="-"),"-",INDEX(Shipping!$U$3:$V$88,_xlfn.XMATCH(AR$2,IF(Shipping!$D$3:$D$88="GC",Shipping!$A$3:$A$88),0),_xlfn.XMATCH($V$167,Shipping!$U$2:$V$2))/_xlfn.IFS($U$167=Shipping!$R144,Shipping!$R$95,$U$167=Shipping!$S$92,Shipping!$S147,$U$167=Shipping!$T$92,Shipping!$T147)+IF(AR58&lt;DATE(2020,1,1),AR58,-AR58))</f>
        <v>-</v>
      </c>
      <c r="AS222" s="52" t="str" cm="1">
        <f t="array" ref="AS222">IF(OR(AS58="",AS58="NO Q",AS58="-"),"-",INDEX(Shipping!$U$3:$V$88,_xlfn.XMATCH(AS$2,IF(Shipping!$D$3:$D$88="GC",Shipping!$A$3:$A$88),0),_xlfn.XMATCH($V$167,Shipping!$U$2:$V$2))/_xlfn.IFS($U$167=Shipping!$R144,Shipping!$R$95,$U$167=Shipping!$S$92,Shipping!$S147,$U$167=Shipping!$T$92,Shipping!$T147)+IF(AS58&lt;DATE(2020,1,1),AS58,-AS58))</f>
        <v>-</v>
      </c>
      <c r="AT222" s="52" t="str" cm="1">
        <f t="array" ref="AT222">IF(OR(AT58="",AT58="NO Q",AT58="-"),"-",INDEX(Shipping!$U$3:$V$88,_xlfn.XMATCH(AT$2,IF(Shipping!$D$3:$D$88="GC",Shipping!$A$3:$A$88),0),_xlfn.XMATCH($V$167,Shipping!$U$2:$V$2))/_xlfn.IFS($U$167=Shipping!$R144,Shipping!$R$95,$U$167=Shipping!$S$92,Shipping!$S147,$U$167=Shipping!$T$92,Shipping!$T147)+IF(AT58&lt;DATE(2020,1,1),AT58,-AT58))</f>
        <v>-</v>
      </c>
      <c r="AU222" s="52" t="str" cm="1">
        <f t="array" ref="AU222">IF(OR(AU58="",AU58="NO Q",AU58="-"),"-",INDEX(Shipping!$U$3:$V$88,_xlfn.XMATCH(AU$2,IF(Shipping!$D$3:$D$88="GC",Shipping!$A$3:$A$88),0),_xlfn.XMATCH($V$167,Shipping!$U$2:$V$2))/_xlfn.IFS($U$167=Shipping!$R144,Shipping!$R$95,$U$167=Shipping!$S$92,Shipping!$S147,$U$167=Shipping!$T$92,Shipping!$T147)+IF(AU58&lt;DATE(2020,1,1),AU58,-AU58))</f>
        <v>-</v>
      </c>
      <c r="AV222" s="52" t="str" cm="1">
        <f t="array" ref="AV222">IF(OR(AV58="",AV58="NO Q",AV58="-"),"-",INDEX(Shipping!$U$3:$V$88,_xlfn.XMATCH(AV$2,IF(Shipping!$D$3:$D$88="GC",Shipping!$A$3:$A$88),0),_xlfn.XMATCH($V$167,Shipping!$U$2:$V$2))/_xlfn.IFS($U$167=Shipping!$R144,Shipping!$R$95,$U$167=Shipping!$S$92,Shipping!$S147,$U$167=Shipping!$T$92,Shipping!$T147)+IF(AV58&lt;DATE(2020,1,1),AV58,-AV58))</f>
        <v>-</v>
      </c>
      <c r="AW222" s="52" t="str" cm="1">
        <f t="array" ref="AW222">IF(OR(AW58="",AW58="NO Q",AW58="-"),"-",INDEX(Shipping!$U$3:$V$88,_xlfn.XMATCH(AW$2,IF(Shipping!$D$3:$D$88="GC",Shipping!$A$3:$A$88),0),_xlfn.XMATCH($V$167,Shipping!$U$2:$V$2))/_xlfn.IFS($U$167=Shipping!$R144,Shipping!$R$95,$U$167=Shipping!$S$92,Shipping!$S147,$U$167=Shipping!$T$92,Shipping!$T147)+IF(AW58&lt;DATE(2020,1,1),AW58,-AW58))</f>
        <v>-</v>
      </c>
      <c r="AX222" s="52" t="str" cm="1">
        <f t="array" ref="AX222">IF(OR(AX58="",AX58="NO Q",AX58="-"),"-",INDEX(Shipping!$U$3:$V$88,_xlfn.XMATCH(AX$2,IF(Shipping!$D$3:$D$88="GC",Shipping!$A$3:$A$88),0),_xlfn.XMATCH($V$167,Shipping!$U$2:$V$2))/_xlfn.IFS($U$167=Shipping!$R144,Shipping!$R$95,$U$167=Shipping!$S$92,Shipping!$S147,$U$167=Shipping!$T$92,Shipping!$T147)+IF(AX58&lt;DATE(2020,1,1),AX58,-AX58))</f>
        <v>-</v>
      </c>
      <c r="AY222" s="52" t="str" cm="1">
        <f t="array" ref="AY222">IF(OR(AY58="",AY58="NO Q",AY58="-"),"-",INDEX(Shipping!$U$3:$V$88,_xlfn.XMATCH(AY$2,IF(Shipping!$D$3:$D$88="GC",Shipping!$A$3:$A$88),0),_xlfn.XMATCH($V$167,Shipping!$U$2:$V$2))/_xlfn.IFS($U$167=Shipping!$R144,Shipping!$R$95,$U$167=Shipping!$S$92,Shipping!$S147,$U$167=Shipping!$T$92,Shipping!$T147)+IF(AY58&lt;DATE(2020,1,1),AY58,-AY58))</f>
        <v>-</v>
      </c>
      <c r="AZ222" s="52" t="str" cm="1">
        <f t="array" ref="AZ222">IF(OR(AZ58="",AZ58="NO Q",AZ58="-"),"-",INDEX(Shipping!$U$3:$V$88,_xlfn.XMATCH(AZ$2,IF(Shipping!$D$3:$D$88="GC",Shipping!$A$3:$A$88),0),_xlfn.XMATCH($V$167,Shipping!$U$2:$V$2))/_xlfn.IFS($U$167=Shipping!$R144,Shipping!$R$95,$U$167=Shipping!$S$92,Shipping!$S147,$U$167=Shipping!$T$92,Shipping!$T147)+IF(AZ58&lt;DATE(2020,1,1),AZ58,-AZ58))</f>
        <v>-</v>
      </c>
      <c r="BA222" s="52" t="str" cm="1">
        <f t="array" ref="BA222">IF(OR(BA58="",BA58="NO Q",BA58="-"),"-",INDEX(Shipping!$U$3:$V$88,_xlfn.XMATCH(BA$2,IF(Shipping!$D$3:$D$88="GC",Shipping!$A$3:$A$88),0),_xlfn.XMATCH($V$167,Shipping!$U$2:$V$2))/_xlfn.IFS($U$167=Shipping!$R144,Shipping!$R$95,$U$167=Shipping!$S$92,Shipping!$S147,$U$167=Shipping!$T$92,Shipping!$T147)+IF(BA58&lt;DATE(2020,1,1),BA58,-BA58))</f>
        <v>-</v>
      </c>
      <c r="BB222" s="52" t="str" cm="1">
        <f t="array" ref="BB222">IF(OR(BB58="",BB58="NO Q",BB58="-"),"-",INDEX(Shipping!$U$3:$V$88,_xlfn.XMATCH(BB$2,IF(Shipping!$D$3:$D$88="GC",Shipping!$A$3:$A$88),0),_xlfn.XMATCH($V$167,Shipping!$U$2:$V$2))/_xlfn.IFS($U$167=Shipping!$R144,Shipping!$R$95,$U$167=Shipping!$S$92,Shipping!$S147,$U$167=Shipping!$T$92,Shipping!$T147)+IF(BB58&lt;DATE(2020,1,1),BB58,-BB58))</f>
        <v>-</v>
      </c>
      <c r="BC222" s="52" t="str" cm="1">
        <f t="array" ref="BC222">IF(OR(BC58="",BC58="NO Q",BC58="-"),"-",INDEX(Shipping!$U$3:$V$88,_xlfn.XMATCH(BC$2,IF(Shipping!$D$3:$D$88="GC",Shipping!$A$3:$A$88),0),_xlfn.XMATCH($V$167,Shipping!$U$2:$V$2))/_xlfn.IFS($U$167=Shipping!$R144,Shipping!$R$95,$U$167=Shipping!$S$92,Shipping!$S147,$U$167=Shipping!$T$92,Shipping!$T147)+IF(BC58&lt;DATE(2020,1,1),BC58,-BC58))</f>
        <v>-</v>
      </c>
      <c r="BD222" s="52" t="str" cm="1">
        <f t="array" ref="BD222">IF(OR(BD58="",BD58="NO Q",BD58="-"),"-",INDEX(Shipping!$U$3:$V$88,_xlfn.XMATCH(BD$2,IF(Shipping!$D$3:$D$88="GC",Shipping!$A$3:$A$88),0),_xlfn.XMATCH($V$167,Shipping!$U$2:$V$2))/_xlfn.IFS($U$167=Shipping!$R144,Shipping!$R$95,$U$167=Shipping!$S$92,Shipping!$S147,$U$167=Shipping!$T$92,Shipping!$T147)+IF(BD58&lt;DATE(2020,1,1),BD58,-BD58))</f>
        <v>-</v>
      </c>
      <c r="BE222" s="52" t="str" cm="1">
        <f t="array" ref="BE222">IF(OR(BE58="",BE58="NO Q",BE58="-"),"-",INDEX(Shipping!$U$3:$V$88,_xlfn.XMATCH(BE$2,IF(Shipping!$D$3:$D$88="GC",Shipping!$A$3:$A$88),0),_xlfn.XMATCH($V$167,Shipping!$U$2:$V$2))/_xlfn.IFS($U$167=Shipping!$R144,Shipping!$R$95,$U$167=Shipping!$S$92,Shipping!$S147,$U$167=Shipping!$T$92,Shipping!$T147)+IF(BE58&lt;DATE(2020,1,1),BE58,-BE58))</f>
        <v>-</v>
      </c>
      <c r="BF222" s="52" t="str" cm="1">
        <f t="array" ref="BF222">IF(OR(BF58="",BF58="NO Q",BF58="-"),"-",INDEX(Shipping!$U$3:$V$88,_xlfn.XMATCH(BF$2,IF(Shipping!$D$3:$D$88="GC",Shipping!$A$3:$A$88),0),_xlfn.XMATCH($V$167,Shipping!$U$2:$V$2))/_xlfn.IFS($U$167=Shipping!$R144,Shipping!$R$95,$U$167=Shipping!$S$92,Shipping!$S147,$U$167=Shipping!$T$92,Shipping!$T147)+IF(BF58&lt;DATE(2020,1,1),BF58,-BF58))</f>
        <v>-</v>
      </c>
      <c r="BG222" s="52" t="str" cm="1">
        <f t="array" ref="BG222">IF(OR(BG58="",BG58="NO Q",BG58="-"),"-",INDEX(Shipping!$U$3:$V$88,_xlfn.XMATCH(BG$2,IF(Shipping!$D$3:$D$88="GC",Shipping!$A$3:$A$88),0),_xlfn.XMATCH($V$167,Shipping!$U$2:$V$2))/_xlfn.IFS($U$167=Shipping!$R144,Shipping!$R$95,$U$167=Shipping!$S$92,Shipping!$S147,$U$167=Shipping!$T$92,Shipping!$T147)+IF(BG58&lt;DATE(2020,1,1),BG58,-BG58))</f>
        <v>-</v>
      </c>
      <c r="BH222" s="52" t="str" cm="1">
        <f t="array" ref="BH222">IF(OR(BH58="",BH58="NO Q",BH58="-"),"-",INDEX(Shipping!$U$3:$V$88,_xlfn.XMATCH(BH$2,IF(Shipping!$D$3:$D$88="GC",Shipping!$A$3:$A$88),0),_xlfn.XMATCH($V$167,Shipping!$U$2:$V$2))/_xlfn.IFS($U$167=Shipping!$R144,Shipping!$R$95,$U$167=Shipping!$S$92,Shipping!$S147,$U$167=Shipping!$T$92,Shipping!$T147)+IF(BH58&lt;DATE(2020,1,1),BH58,-BH58))</f>
        <v>-</v>
      </c>
      <c r="BI222" s="52" t="str" cm="1">
        <f t="array" ref="BI222">IF(OR(BI58="",BI58="NO Q",BI58="-"),"-",INDEX(Shipping!$U$3:$V$88,_xlfn.XMATCH(BI$2,IF(Shipping!$D$3:$D$88="GC",Shipping!$A$3:$A$88),0),_xlfn.XMATCH($V$167,Shipping!$U$2:$V$2))/_xlfn.IFS($U$167=Shipping!$R144,Shipping!$R$95,$U$167=Shipping!$S$92,Shipping!$S147,$U$167=Shipping!$T$92,Shipping!$T147)+IF(BI58&lt;DATE(2020,1,1),BI58,-BI58))</f>
        <v>-</v>
      </c>
      <c r="BJ222" s="52" t="str" cm="1">
        <f t="array" ref="BJ222">IF(OR(BJ58="",BJ58="NO Q",BJ58="-"),"-",INDEX(Shipping!$U$3:$V$88,_xlfn.XMATCH(BJ$2,IF(Shipping!$D$3:$D$88="GC",Shipping!$A$3:$A$88),0),_xlfn.XMATCH($V$167,Shipping!$U$2:$V$2))/_xlfn.IFS($U$167=Shipping!$R144,Shipping!$R$95,$U$167=Shipping!$S$92,Shipping!$S147,$U$167=Shipping!$T$92,Shipping!$T147)+IF(BJ58&lt;DATE(2020,1,1),BJ58,-BJ58))</f>
        <v>-</v>
      </c>
      <c r="BK222" s="52" cm="1">
        <f t="array" ref="BK222">IF(OR(BK58="",BK58="NO Q",BK58="-"),"-",INDEX(Shipping!$U$3:$V$88,_xlfn.XMATCH(BK$2,IF(Shipping!$D$3:$D$88="GC",Shipping!$A$3:$A$88),0),_xlfn.XMATCH($V$167,Shipping!$U$2:$V$2))/_xlfn.IFS($U$167=Shipping!$R144,Shipping!$R$95,$U$167=Shipping!$S$92,Shipping!$S147,$U$167=Shipping!$T$92,Shipping!$T147)+IF(BK58&lt;DATE(2020,1,1),BK58,-BK58))</f>
        <v>0.46487176499166666</v>
      </c>
      <c r="BL222" s="52" t="str" cm="1">
        <f t="array" ref="BL222">IF(OR(BL58="",BL58="NO Q",BL58="-"),"-",INDEX(Shipping!$U$3:$V$88,_xlfn.XMATCH(BL$2,IF(Shipping!$D$3:$D$88="GC",Shipping!$A$3:$A$88),0),_xlfn.XMATCH($V$167,Shipping!$U$2:$V$2))/_xlfn.IFS($U$167=Shipping!$R144,Shipping!$R$95,$U$167=Shipping!$S$92,Shipping!$S147,$U$167=Shipping!$T$92,Shipping!$T147)+IF(BL58&lt;DATE(2020,1,1),BL58,-BL58))</f>
        <v>-</v>
      </c>
      <c r="BM222" s="52" t="str" cm="1">
        <f t="array" ref="BM222">IF(OR(BM58="",BM58="NO Q",BM58="-"),"-",INDEX(Shipping!$U$3:$V$88,_xlfn.XMATCH(BM$2,IF(Shipping!$D$3:$D$88="GC",Shipping!$A$3:$A$88),0),_xlfn.XMATCH($V$167,Shipping!$U$2:$V$2))/_xlfn.IFS($U$167=Shipping!$R144,Shipping!$R$95,$U$167=Shipping!$S$92,Shipping!$S147,$U$167=Shipping!$T$92,Shipping!$T147)+IF(BM58&lt;DATE(2020,1,1),BM58,-BM58))</f>
        <v>-</v>
      </c>
      <c r="BN222" s="52" t="str" cm="1">
        <f t="array" ref="BN222">IF(OR(BN58="",BN58="NO Q",BN58="-"),"-",INDEX(Shipping!$U$3:$V$88,_xlfn.XMATCH(BN$2,IF(Shipping!$D$3:$D$88="GC",Shipping!$A$3:$A$88),0),_xlfn.XMATCH($V$167,Shipping!$U$2:$V$2))/_xlfn.IFS($U$167=Shipping!$R144,Shipping!$R$95,$U$167=Shipping!$S$92,Shipping!$S147,$U$167=Shipping!$T$92,Shipping!$T147)+IF(BN58&lt;DATE(2020,1,1),BN58,-BN58))</f>
        <v>-</v>
      </c>
      <c r="BO222" s="52" cm="1">
        <f t="array" ref="BO222">IF(OR(BO58="",BO58="NO Q",BO58="-"),"-",INDEX(Shipping!$U$3:$V$88,_xlfn.XMATCH(BO$2,IF(Shipping!$D$3:$D$88="GC",Shipping!$A$3:$A$88),0),_xlfn.XMATCH($V$167,Shipping!$U$2:$V$2))/_xlfn.IFS($U$167=Shipping!$R144,Shipping!$R$95,$U$167=Shipping!$S$92,Shipping!$S147,$U$167=Shipping!$T$92,Shipping!$T147)+IF(BO58&lt;DATE(2020,1,1),BO58,-BO58))</f>
        <v>0.42465133799999993</v>
      </c>
      <c r="BP222" s="52" t="str" cm="1">
        <f t="array" ref="BP222">IF(OR(BP58="",BP58="NO Q",BP58="-"),"-",INDEX(Shipping!$U$3:$V$88,_xlfn.XMATCH(BP$2,IF(Shipping!$D$3:$D$88="GC",Shipping!$A$3:$A$88),0),_xlfn.XMATCH($V$167,Shipping!$U$2:$V$2))/_xlfn.IFS($U$167=Shipping!$R144,Shipping!$R$95,$U$167=Shipping!$S$92,Shipping!$S147,$U$167=Shipping!$T$92,Shipping!$T147)+IF(BP58&lt;DATE(2020,1,1),BP58,-BP58))</f>
        <v>-</v>
      </c>
      <c r="BQ222" s="52" t="str" cm="1">
        <f t="array" ref="BQ222">IF(OR(BQ58="",BQ58="NO Q",BQ58="-"),"-",INDEX(Shipping!$U$3:$V$88,_xlfn.XMATCH(BQ$2,IF(Shipping!$D$3:$D$88="GC",Shipping!$A$3:$A$88),0),_xlfn.XMATCH($V$167,Shipping!$U$2:$V$2))/_xlfn.IFS($U$167=Shipping!$R144,Shipping!$R$95,$U$167=Shipping!$S$92,Shipping!$S147,$U$167=Shipping!$T$92,Shipping!$T147)+IF(BQ58&lt;DATE(2020,1,1),BQ58,-BQ58))</f>
        <v>-</v>
      </c>
      <c r="BR222" s="52" t="str" cm="1">
        <f t="array" ref="BR222">IF(OR(BR58="",BR58="NO Q",BR58="-"),"-",INDEX(Shipping!$U$3:$V$88,_xlfn.XMATCH(BR$2,IF(Shipping!$D$3:$D$88="GC",Shipping!$A$3:$A$88),0),_xlfn.XMATCH($V$167,Shipping!$U$2:$V$2))/_xlfn.IFS($U$167=Shipping!$R144,Shipping!$R$95,$U$167=Shipping!$S$92,Shipping!$S147,$U$167=Shipping!$T$92,Shipping!$T147)+IF(BR58&lt;DATE(2020,1,1),BR58,-BR58))</f>
        <v>-</v>
      </c>
      <c r="BS222" s="52" t="str" cm="1">
        <f t="array" ref="BS222">IF(OR(BS58="",BS58="NO Q",BS58="-"),"-",INDEX(Shipping!$U$3:$V$88,_xlfn.XMATCH(BS$2,IF(Shipping!$D$3:$D$88="GC",Shipping!$A$3:$A$88),0),_xlfn.XMATCH($V$167,Shipping!$U$2:$V$2))/_xlfn.IFS($U$167=Shipping!$R144,Shipping!$R$95,$U$167=Shipping!$S$92,Shipping!$S147,$U$167=Shipping!$T$92,Shipping!$T147)+IF(BS58&lt;DATE(2020,1,1),BS58,-BS58))</f>
        <v>-</v>
      </c>
      <c r="BT222" s="52" t="str" cm="1">
        <f t="array" ref="BT222">IF(OR(BT58="",BT58="NO Q",BT58="-"),"-",INDEX(Shipping!$U$3:$V$88,_xlfn.XMATCH(BT$2,IF(Shipping!$D$3:$D$88="GC",Shipping!$A$3:$A$88),0),_xlfn.XMATCH($V$167,Shipping!$U$2:$V$2))/_xlfn.IFS($U$167=Shipping!$R144,Shipping!$R$95,$U$167=Shipping!$S$92,Shipping!$S147,$U$167=Shipping!$T$92,Shipping!$T147)+IF(BT58&lt;DATE(2020,1,1),BT58,-BT58))</f>
        <v>-</v>
      </c>
      <c r="BU222" s="52" t="str" cm="1">
        <f t="array" ref="BU222">IF(OR(BU58="",BU58="NO Q",BU58="-"),"-",INDEX(Shipping!$U$3:$V$88,_xlfn.XMATCH(BU$2,IF(Shipping!$D$3:$D$88="GC",Shipping!$A$3:$A$88),0),_xlfn.XMATCH($V$167,Shipping!$U$2:$V$2))/_xlfn.IFS($U$167=Shipping!$R144,Shipping!$R$95,$U$167=Shipping!$S$92,Shipping!$S147,$U$167=Shipping!$T$92,Shipping!$T147)+IF(BU58&lt;DATE(2020,1,1),BU58,-BU58))</f>
        <v>-</v>
      </c>
      <c r="BV222" s="52" t="str" cm="1">
        <f t="array" ref="BV222">IF(OR(BV58="",BV58="NO Q",BV58="-"),"-",INDEX(Shipping!$U$3:$V$88,_xlfn.XMATCH(BV$2,IF(Shipping!$D$3:$D$88="GC",Shipping!$A$3:$A$88),0),_xlfn.XMATCH($V$167,Shipping!$U$2:$V$2))/_xlfn.IFS($U$167=Shipping!$R144,Shipping!$R$95,$U$167=Shipping!$S$92,Shipping!$S147,$U$167=Shipping!$T$92,Shipping!$T147)+IF(BV58&lt;DATE(2020,1,1),BV58,-BV58))</f>
        <v>-</v>
      </c>
      <c r="BW222" s="52" t="str" cm="1">
        <f t="array" ref="BW222">IF(OR(BW58="",BW58="NO Q",BW58="-"),"-",INDEX(Shipping!$U$3:$V$88,_xlfn.XMATCH(BW$2,IF(Shipping!$D$3:$D$88="GC",Shipping!$A$3:$A$88),0),_xlfn.XMATCH($V$167,Shipping!$U$2:$V$2))/_xlfn.IFS($U$167=Shipping!$R144,Shipping!$R$95,$U$167=Shipping!$S$92,Shipping!$S147,$U$167=Shipping!$T$92,Shipping!$T147)+IF(BW58&lt;DATE(2020,1,1),BW58,-BW58))</f>
        <v>-</v>
      </c>
      <c r="BX222" s="52" t="str" cm="1">
        <f t="array" ref="BX222">IF(OR(BX58="",BX58="NO Q",BX58="-"),"-",INDEX(Shipping!$U$3:$V$88,_xlfn.XMATCH(BX$2,IF(Shipping!$D$3:$D$88="GC",Shipping!$A$3:$A$88),0),_xlfn.XMATCH($V$167,Shipping!$U$2:$V$2))/_xlfn.IFS($U$167=Shipping!$R144,Shipping!$R$95,$U$167=Shipping!$S$92,Shipping!$S147,$U$167=Shipping!$T$92,Shipping!$T147)+IF(BX58&lt;DATE(2020,1,1),BX58,-BX58))</f>
        <v>-</v>
      </c>
      <c r="BY222" s="52" t="str" cm="1">
        <f t="array" ref="BY222">IF(OR(BY58="",BY58="NO Q",BY58="-"),"-",INDEX(Shipping!$U$3:$V$88,_xlfn.XMATCH(BY$2,IF(Shipping!$D$3:$D$88="GC",Shipping!$A$3:$A$88),0),_xlfn.XMATCH($V$167,Shipping!$U$2:$V$2))/_xlfn.IFS($U$167=Shipping!$R144,Shipping!$R$95,$U$167=Shipping!$S$92,Shipping!$S147,$U$167=Shipping!$T$92,Shipping!$T147)+IF(BY58&lt;DATE(2020,1,1),BY58,-BY58))</f>
        <v>-</v>
      </c>
      <c r="BZ222" s="52" t="str" cm="1">
        <f t="array" ref="BZ222">IF(OR(BZ58="",BZ58="NO Q",BZ58="-"),"-",INDEX(Shipping!$U$3:$V$88,_xlfn.XMATCH(BZ$2,IF(Shipping!$D$3:$D$88="GC",Shipping!$A$3:$A$88),0),_xlfn.XMATCH($V$167,Shipping!$U$2:$V$2))/_xlfn.IFS($U$167=Shipping!$R144,Shipping!$R$95,$U$167=Shipping!$S$92,Shipping!$S147,$U$167=Shipping!$T$92,Shipping!$T147)+IF(BZ58&lt;DATE(2020,1,1),BZ58,-BZ58))</f>
        <v>-</v>
      </c>
      <c r="CA222" s="52" t="str" cm="1">
        <f t="array" ref="CA222">IF(OR(CA58="",CA58="NO Q",CA58="-"),"-",INDEX(Shipping!$U$3:$V$88,_xlfn.XMATCH(CA$2,IF(Shipping!$D$3:$D$88="GC",Shipping!$A$3:$A$88),0),_xlfn.XMATCH($V$167,Shipping!$U$2:$V$2))/_xlfn.IFS($U$167=Shipping!$R144,Shipping!$R$95,$U$167=Shipping!$S$92,Shipping!$S147,$U$167=Shipping!$T$92,Shipping!$T147)+IF(CA58&lt;DATE(2020,1,1),CA58,-CA58))</f>
        <v>-</v>
      </c>
      <c r="CB222" s="52" t="str" cm="1">
        <f t="array" ref="CB222">IF(OR(CB58="",CB58="NO Q",CB58="-"),"-",INDEX(Shipping!$U$3:$V$88,_xlfn.XMATCH(CB$2,IF(Shipping!$D$3:$D$88="GC",Shipping!$A$3:$A$88),0),_xlfn.XMATCH($V$167,Shipping!$U$2:$V$2))/_xlfn.IFS($U$167=Shipping!$R144,Shipping!$R$95,$U$167=Shipping!$S$92,Shipping!$S147,$U$167=Shipping!$T$92,Shipping!$T147)+IF(CB58&lt;DATE(2020,1,1),CB58,-CB58))</f>
        <v>-</v>
      </c>
      <c r="CC222" s="52" t="str" cm="1">
        <f t="array" ref="CC222">IF(OR(CC58="",CC58="NO Q",CC58="-"),"-",INDEX(Shipping!$U$3:$V$88,_xlfn.XMATCH(CC$2,IF(Shipping!$D$3:$D$88="GC",Shipping!$A$3:$A$88),0),_xlfn.XMATCH($V$167,Shipping!$U$2:$V$2))/_xlfn.IFS($U$167=Shipping!$R144,Shipping!$R$95,$U$167=Shipping!$S$92,Shipping!$S147,$U$167=Shipping!$T$92,Shipping!$T147)+IF(CC58&lt;DATE(2020,1,1),CC58,-CC58))</f>
        <v>-</v>
      </c>
      <c r="CD222" s="52" t="str" cm="1">
        <f t="array" ref="CD222">IF(OR(CD58="",CD58="NO Q",CD58="-"),"-",INDEX(Shipping!$U$3:$V$88,_xlfn.XMATCH(CD$2,IF(Shipping!$D$3:$D$88="GC",Shipping!$A$3:$A$88),0),_xlfn.XMATCH($V$167,Shipping!$U$2:$V$2))/_xlfn.IFS($U$167=Shipping!$R144,Shipping!$R$95,$U$167=Shipping!$S$92,Shipping!$S147,$U$167=Shipping!$T$92,Shipping!$T147)+IF(CD58&lt;DATE(2020,1,1),CD58,-CD58))</f>
        <v>-</v>
      </c>
      <c r="CE222" s="52" t="str" cm="1">
        <f t="array" ref="CE222">IF(OR(CE58="",CE58="NO Q",CE58="-"),"-",INDEX(Shipping!$U$3:$V$88,_xlfn.XMATCH(CE$2,IF(Shipping!$D$3:$D$88="GC",Shipping!$A$3:$A$88),0),_xlfn.XMATCH($V$167,Shipping!$U$2:$V$2))/_xlfn.IFS($U$167=Shipping!$R144,Shipping!$R$95,$U$167=Shipping!$S$92,Shipping!$S147,$U$167=Shipping!$T$92,Shipping!$T147)+IF(CE58&lt;DATE(2020,1,1),CE58,-CE58))</f>
        <v>-</v>
      </c>
      <c r="CF222" s="52" t="str" cm="1">
        <f t="array" ref="CF222">IF(OR(CF58="",CF58="NO Q",CF58="-"),"-",INDEX(Shipping!$U$3:$V$88,_xlfn.XMATCH(CF$2,IF(Shipping!$D$3:$D$88="GC",Shipping!$A$3:$A$88),0),_xlfn.XMATCH($V$167,Shipping!$U$2:$V$2))/_xlfn.IFS($U$167=Shipping!$R144,Shipping!$R$95,$U$167=Shipping!$S$92,Shipping!$S147,$U$167=Shipping!$T$92,Shipping!$T147)+IF(CF58&lt;DATE(2020,1,1),CF58,-CF58))</f>
        <v>-</v>
      </c>
      <c r="CG222" s="52" t="str" cm="1">
        <f t="array" ref="CG222">IF(OR(CG58="",CG58="NO Q",CG58="-"),"-",INDEX(Shipping!$U$3:$V$88,_xlfn.XMATCH(CG$2,IF(Shipping!$D$3:$D$88="GC",Shipping!$A$3:$A$88),0),_xlfn.XMATCH($V$167,Shipping!$U$2:$V$2))/_xlfn.IFS($U$167=Shipping!$R144,Shipping!$R$95,$U$167=Shipping!$S$92,Shipping!$S147,$U$167=Shipping!$T$92,Shipping!$T147)+IF(CG58&lt;DATE(2020,1,1),CG58,-CG58))</f>
        <v>-</v>
      </c>
      <c r="CH222" s="52" t="str" cm="1">
        <f t="array" ref="CH222">IF(OR(CH58="",CH58="NO Q",CH58="-"),"-",INDEX(Shipping!$U$3:$V$88,_xlfn.XMATCH(CH$2,IF(Shipping!$D$3:$D$88="GC",Shipping!$A$3:$A$88),0),_xlfn.XMATCH($V$167,Shipping!$U$2:$V$2))/_xlfn.IFS($U$167=Shipping!$R144,Shipping!$R$95,$U$167=Shipping!$S$92,Shipping!$S147,$U$167=Shipping!$T$92,Shipping!$T147)+IF(CH58&lt;DATE(2020,1,1),CH58,-CH58))</f>
        <v>-</v>
      </c>
      <c r="CI222" s="52" t="str" cm="1">
        <f t="array" ref="CI222">IF(OR(CI58="",CI58="NO Q",CI58="-"),"-",INDEX(Shipping!$U$3:$V$88,_xlfn.XMATCH(CI$2,IF(Shipping!$D$3:$D$88="GC",Shipping!$A$3:$A$88),0),_xlfn.XMATCH($V$167,Shipping!$U$2:$V$2))/_xlfn.IFS($U$167=Shipping!$R144,Shipping!$R$95,$U$167=Shipping!$S$92,Shipping!$S147,$U$167=Shipping!$T$92,Shipping!$T147)+IF(CI58&lt;DATE(2020,1,1),CI58,-CI58))</f>
        <v>-</v>
      </c>
      <c r="CJ222" s="52" t="str" cm="1">
        <f t="array" ref="CJ222">IF(OR(CJ58="",CJ58="NO Q",CJ58="-"),"-",INDEX(Shipping!$U$3:$V$88,_xlfn.XMATCH(CJ$2,IF(Shipping!$D$3:$D$88="GC",Shipping!$A$3:$A$88),0),_xlfn.XMATCH($V$167,Shipping!$U$2:$V$2))/_xlfn.IFS($U$167=Shipping!$R144,Shipping!$R$95,$U$167=Shipping!$S$92,Shipping!$S147,$U$167=Shipping!$T$92,Shipping!$T147)+IF(CJ58&lt;DATE(2020,1,1),CJ58,-CJ58))</f>
        <v>-</v>
      </c>
      <c r="CK222" s="52" t="str" cm="1">
        <f t="array" ref="CK222">IF(OR(CK58="",CK58="NO Q",CK58="-"),"-",INDEX(Shipping!$U$3:$V$88,_xlfn.XMATCH(CK$2,IF(Shipping!$D$3:$D$88="GC",Shipping!$A$3:$A$88),0),_xlfn.XMATCH($V$167,Shipping!$U$2:$V$2))/_xlfn.IFS($U$167=Shipping!$R144,Shipping!$R$95,$U$167=Shipping!$S$92,Shipping!$S147,$U$167=Shipping!$T$92,Shipping!$T147)+IF(CK58&lt;DATE(2020,1,1),CK58,-CK58))</f>
        <v>-</v>
      </c>
      <c r="CL222" s="52" t="str" cm="1">
        <f t="array" ref="CL222">IF(OR(CL58="",CL58="NO Q",CL58="-"),"-",INDEX(Shipping!$U$3:$V$88,_xlfn.XMATCH(CL$2,IF(Shipping!$D$3:$D$88="GC",Shipping!$A$3:$A$88),0),_xlfn.XMATCH($V$167,Shipping!$U$2:$V$2))/_xlfn.IFS($U$167=Shipping!$R144,Shipping!$R$95,$U$167=Shipping!$S$92,Shipping!$S147,$U$167=Shipping!$T$92,Shipping!$T147)+IF(CL58&lt;DATE(2020,1,1),CL58,-CL58))</f>
        <v>-</v>
      </c>
      <c r="CM222" s="52" t="str" cm="1">
        <f t="array" ref="CM222">IF(OR(CM58="",CM58="NO Q",CM58="-"),"-",INDEX(Shipping!$U$3:$V$88,_xlfn.XMATCH(CM$2,IF(Shipping!$D$3:$D$88="GC",Shipping!$A$3:$A$88),0),_xlfn.XMATCH($V$167,Shipping!$U$2:$V$2))/_xlfn.IFS($U$167=Shipping!$R144,Shipping!$R$95,$U$167=Shipping!$S$92,Shipping!$S147,$U$167=Shipping!$T$92,Shipping!$T147)+IF(CM58&lt;DATE(2020,1,1),CM58,-CM58))</f>
        <v>-</v>
      </c>
    </row>
    <row r="223" spans="2:91">
      <c r="B223" s="47" t="s">
        <v>329</v>
      </c>
      <c r="C223" s="1" t="str" cm="1">
        <f t="array" ref="C223">INDEX(W$2:CM$2,1,_xlfn.XMATCH(D223,$W223:$CM223))</f>
        <v>PSI MOLDED PLASTICS</v>
      </c>
      <c r="D223" s="81">
        <f t="shared" si="139"/>
        <v>0.37150324000000001</v>
      </c>
      <c r="W223" s="52" t="str" cm="1">
        <f t="array" ref="W223">IF(OR(W59="",W59="NO Q",W59="-"),"-",INDEX(Shipping!$U$3:$V$88,_xlfn.XMATCH(W$2,IF(Shipping!$D$3:$D$88="GC",Shipping!$A$3:$A$88),0),_xlfn.XMATCH($V$167,Shipping!$U$2:$V$2))/_xlfn.IFS($U$167=Shipping!$R145,Shipping!$R$95,$U$167=Shipping!$S$92,Shipping!$S148,$U$167=Shipping!$T$92,Shipping!$T148)+IF(W59&lt;DATE(2020,1,1),W59,-W59))</f>
        <v>-</v>
      </c>
      <c r="X223" s="52" t="str" cm="1">
        <f t="array" ref="X223">IF(OR(X59="",X59="NO Q",X59="-"),"-",INDEX(Shipping!$U$3:$V$88,_xlfn.XMATCH(X$2,IF(Shipping!$D$3:$D$88="GC",Shipping!$A$3:$A$88),0),_xlfn.XMATCH($V$167,Shipping!$U$2:$V$2))/_xlfn.IFS($U$167=Shipping!$R145,Shipping!$R$95,$U$167=Shipping!$S$92,Shipping!$S148,$U$167=Shipping!$T$92,Shipping!$T148)+IF(X59&lt;DATE(2020,1,1),X59,-X59))</f>
        <v>-</v>
      </c>
      <c r="Y223" s="52" t="str" cm="1">
        <f t="array" ref="Y223">IF(OR(Y59="",Y59="NO Q",Y59="-"),"-",INDEX(Shipping!$U$3:$V$88,_xlfn.XMATCH(Y$2,IF(Shipping!$D$3:$D$88="GC",Shipping!$A$3:$A$88),0),_xlfn.XMATCH($V$167,Shipping!$U$2:$V$2))/_xlfn.IFS($U$167=Shipping!$R145,Shipping!$R$95,$U$167=Shipping!$S$92,Shipping!$S148,$U$167=Shipping!$T$92,Shipping!$T148)+IF(Y59&lt;DATE(2020,1,1),Y59,-Y59))</f>
        <v>-</v>
      </c>
      <c r="Z223" s="52" t="str" cm="1">
        <f t="array" ref="Z223">IF(OR(Z59="",Z59="NO Q",Z59="-"),"-",INDEX(Shipping!$U$3:$V$88,_xlfn.XMATCH(Z$2,IF(Shipping!$D$3:$D$88="GC",Shipping!$A$3:$A$88),0),_xlfn.XMATCH($V$167,Shipping!$U$2:$V$2))/_xlfn.IFS($U$167=Shipping!$R145,Shipping!$R$95,$U$167=Shipping!$S$92,Shipping!$S148,$U$167=Shipping!$T$92,Shipping!$T148)+IF(Z59&lt;DATE(2020,1,1),Z59,-Z59))</f>
        <v>-</v>
      </c>
      <c r="AA223" s="52" t="str" cm="1">
        <f t="array" ref="AA223">IF(OR(AA59="",AA59="NO Q",AA59="-"),"-",INDEX(Shipping!$U$3:$V$88,_xlfn.XMATCH(AA$2,IF(Shipping!$D$3:$D$88="GC",Shipping!$A$3:$A$88),0),_xlfn.XMATCH($V$167,Shipping!$U$2:$V$2))/_xlfn.IFS($U$167=Shipping!$R145,Shipping!$R$95,$U$167=Shipping!$S$92,Shipping!$S148,$U$167=Shipping!$T$92,Shipping!$T148)+IF(AA59&lt;DATE(2020,1,1),AA59,-AA59))</f>
        <v>-</v>
      </c>
      <c r="AB223" s="52" t="str" cm="1">
        <f t="array" ref="AB223">IF(OR(AB59="",AB59="NO Q",AB59="-"),"-",INDEX(Shipping!$U$3:$V$88,_xlfn.XMATCH(AB$2,IF(Shipping!$D$3:$D$88="GC",Shipping!$A$3:$A$88),0),_xlfn.XMATCH($V$167,Shipping!$U$2:$V$2))/_xlfn.IFS($U$167=Shipping!$R145,Shipping!$R$95,$U$167=Shipping!$S$92,Shipping!$S148,$U$167=Shipping!$T$92,Shipping!$T148)+IF(AB59&lt;DATE(2020,1,1),AB59,-AB59))</f>
        <v>-</v>
      </c>
      <c r="AC223" s="52" t="str" cm="1">
        <f t="array" ref="AC223">IF(OR(AC59="",AC59="NO Q",AC59="-"),"-",INDEX(Shipping!$U$3:$V$88,_xlfn.XMATCH(AC$2,IF(Shipping!$D$3:$D$88="GC",Shipping!$A$3:$A$88),0),_xlfn.XMATCH($V$167,Shipping!$U$2:$V$2))/_xlfn.IFS($U$167=Shipping!$R145,Shipping!$R$95,$U$167=Shipping!$S$92,Shipping!$S148,$U$167=Shipping!$T$92,Shipping!$T148)+IF(AC59&lt;DATE(2020,1,1),AC59,-AC59))</f>
        <v>-</v>
      </c>
      <c r="AD223" s="52" t="str" cm="1">
        <f t="array" ref="AD223">IF(OR(AD59="",AD59="NO Q",AD59="-"),"-",INDEX(Shipping!$U$3:$V$88,_xlfn.XMATCH(AD$2,IF(Shipping!$D$3:$D$88="GC",Shipping!$A$3:$A$88),0),_xlfn.XMATCH($V$167,Shipping!$U$2:$V$2))/_xlfn.IFS($U$167=Shipping!$R145,Shipping!$R$95,$U$167=Shipping!$S$92,Shipping!$S148,$U$167=Shipping!$T$92,Shipping!$T148)+IF(AD59&lt;DATE(2020,1,1),AD59,-AD59))</f>
        <v>-</v>
      </c>
      <c r="AE223" s="52" t="str" cm="1">
        <f t="array" ref="AE223">IF(OR(AE59="",AE59="NO Q",AE59="-"),"-",INDEX(Shipping!$U$3:$V$88,_xlfn.XMATCH(AE$2,IF(Shipping!$D$3:$D$88="GC",Shipping!$A$3:$A$88),0),_xlfn.XMATCH($V$167,Shipping!$U$2:$V$2))/_xlfn.IFS($U$167=Shipping!$R145,Shipping!$R$95,$U$167=Shipping!$S$92,Shipping!$S148,$U$167=Shipping!$T$92,Shipping!$T148)+IF(AE59&lt;DATE(2020,1,1),AE59,-AE59))</f>
        <v>-</v>
      </c>
      <c r="AF223" s="52" cm="1">
        <f t="array" ref="AF223">IF(OR(AF59="",AF59="NO Q",AF59="-"),"-",INDEX(Shipping!$U$3:$V$88,_xlfn.XMATCH(AF$2,IF(Shipping!$D$3:$D$88="GC",Shipping!$A$3:$A$88),0),_xlfn.XMATCH($V$167,Shipping!$U$2:$V$2))/_xlfn.IFS($U$167=Shipping!$R145,Shipping!$R$95,$U$167=Shipping!$S$92,Shipping!$S148,$U$167=Shipping!$T$92,Shipping!$T148)+IF(AF59&lt;DATE(2020,1,1),AF59,-AF59))</f>
        <v>-44032.990146983815</v>
      </c>
      <c r="AG223" s="52" cm="1">
        <f t="array" ref="AG223">IF(OR(AG59="",AG59="NO Q",AG59="-"),"-",INDEX(Shipping!$U$3:$V$88,_xlfn.XMATCH(AG$2,IF(Shipping!$D$3:$D$88="GC",Shipping!$A$3:$A$88),0),_xlfn.XMATCH($V$167,Shipping!$U$2:$V$2))/_xlfn.IFS($U$167=Shipping!$R145,Shipping!$R$95,$U$167=Shipping!$S$92,Shipping!$S148,$U$167=Shipping!$T$92,Shipping!$T148)+IF(AG59&lt;DATE(2020,1,1),AG59,-AG59))</f>
        <v>-44032.990146983815</v>
      </c>
      <c r="AH223" s="52" t="str" cm="1">
        <f t="array" ref="AH223">IF(OR(AH59="",AH59="NO Q",AH59="-"),"-",INDEX(Shipping!$U$3:$V$88,_xlfn.XMATCH(AH$2,IF(Shipping!$D$3:$D$88="GC",Shipping!$A$3:$A$88),0),_xlfn.XMATCH($V$167,Shipping!$U$2:$V$2))/_xlfn.IFS($U$167=Shipping!$R145,Shipping!$R$95,$U$167=Shipping!$S$92,Shipping!$S148,$U$167=Shipping!$T$92,Shipping!$T148)+IF(AH59&lt;DATE(2020,1,1),AH59,-AH59))</f>
        <v>-</v>
      </c>
      <c r="AI223" s="52" t="str" cm="1">
        <f t="array" ref="AI223">IF(OR(AI59="",AI59="NO Q",AI59="-"),"-",INDEX(Shipping!$U$3:$V$88,_xlfn.XMATCH(AI$2,IF(Shipping!$D$3:$D$88="GC",Shipping!$A$3:$A$88),0),_xlfn.XMATCH($V$167,Shipping!$U$2:$V$2))/_xlfn.IFS($U$167=Shipping!$R145,Shipping!$R$95,$U$167=Shipping!$S$92,Shipping!$S148,$U$167=Shipping!$T$92,Shipping!$T148)+IF(AI59&lt;DATE(2020,1,1),AI59,-AI59))</f>
        <v>-</v>
      </c>
      <c r="AJ223" s="52" t="str" cm="1">
        <f t="array" ref="AJ223">IF(OR(AJ59="",AJ59="NO Q",AJ59="-"),"-",INDEX(Shipping!$U$3:$V$88,_xlfn.XMATCH(AJ$2,IF(Shipping!$D$3:$D$88="GC",Shipping!$A$3:$A$88),0),_xlfn.XMATCH($V$167,Shipping!$U$2:$V$2))/_xlfn.IFS($U$167=Shipping!$R145,Shipping!$R$95,$U$167=Shipping!$S$92,Shipping!$S148,$U$167=Shipping!$T$92,Shipping!$T148)+IF(AJ59&lt;DATE(2020,1,1),AJ59,-AJ59))</f>
        <v>-</v>
      </c>
      <c r="AK223" s="52" t="str" cm="1">
        <f t="array" ref="AK223">IF(OR(AK59="",AK59="NO Q",AK59="-"),"-",INDEX(Shipping!$U$3:$V$88,_xlfn.XMATCH(AK$2,IF(Shipping!$D$3:$D$88="GC",Shipping!$A$3:$A$88),0),_xlfn.XMATCH($V$167,Shipping!$U$2:$V$2))/_xlfn.IFS($U$167=Shipping!$R145,Shipping!$R$95,$U$167=Shipping!$S$92,Shipping!$S148,$U$167=Shipping!$T$92,Shipping!$T148)+IF(AK59&lt;DATE(2020,1,1),AK59,-AK59))</f>
        <v>-</v>
      </c>
      <c r="AL223" s="52" t="str" cm="1">
        <f t="array" ref="AL223">IF(OR(AL59="",AL59="NO Q",AL59="-"),"-",INDEX(Shipping!$U$3:$V$88,_xlfn.XMATCH(AL$2,IF(Shipping!$D$3:$D$88="GC",Shipping!$A$3:$A$88),0),_xlfn.XMATCH($V$167,Shipping!$U$2:$V$2))/_xlfn.IFS($U$167=Shipping!$R145,Shipping!$R$95,$U$167=Shipping!$S$92,Shipping!$S148,$U$167=Shipping!$T$92,Shipping!$T148)+IF(AL59&lt;DATE(2020,1,1),AL59,-AL59))</f>
        <v>-</v>
      </c>
      <c r="AM223" s="52" t="str" cm="1">
        <f t="array" ref="AM223">IF(OR(AM59="",AM59="NO Q",AM59="-"),"-",INDEX(Shipping!$U$3:$V$88,_xlfn.XMATCH(AM$2,IF(Shipping!$D$3:$D$88="GC",Shipping!$A$3:$A$88),0),_xlfn.XMATCH($V$167,Shipping!$U$2:$V$2))/_xlfn.IFS($U$167=Shipping!$R145,Shipping!$R$95,$U$167=Shipping!$S$92,Shipping!$S148,$U$167=Shipping!$T$92,Shipping!$T148)+IF(AM59&lt;DATE(2020,1,1),AM59,-AM59))</f>
        <v>-</v>
      </c>
      <c r="AN223" s="52" t="str" cm="1">
        <f t="array" ref="AN223">IF(OR(AN59="",AN59="NO Q",AN59="-"),"-",INDEX(Shipping!$U$3:$V$88,_xlfn.XMATCH(AN$2,IF(Shipping!$D$3:$D$88="GC",Shipping!$A$3:$A$88),0),_xlfn.XMATCH($V$167,Shipping!$U$2:$V$2))/_xlfn.IFS($U$167=Shipping!$R145,Shipping!$R$95,$U$167=Shipping!$S$92,Shipping!$S148,$U$167=Shipping!$T$92,Shipping!$T148)+IF(AN59&lt;DATE(2020,1,1),AN59,-AN59))</f>
        <v>-</v>
      </c>
      <c r="AO223" s="52" t="str" cm="1">
        <f t="array" ref="AO223">IF(OR(AO59="",AO59="NO Q",AO59="-"),"-",INDEX(Shipping!$U$3:$V$88,_xlfn.XMATCH(AO$2,IF(Shipping!$D$3:$D$88="GC",Shipping!$A$3:$A$88),0),_xlfn.XMATCH($V$167,Shipping!$U$2:$V$2))/_xlfn.IFS($U$167=Shipping!$R145,Shipping!$R$95,$U$167=Shipping!$S$92,Shipping!$S148,$U$167=Shipping!$T$92,Shipping!$T148)+IF(AO59&lt;DATE(2020,1,1),AO59,-AO59))</f>
        <v>-</v>
      </c>
      <c r="AP223" s="52" cm="1">
        <f t="array" ref="AP223">IF(OR(AP59="",AP59="NO Q",AP59="-"),"-",INDEX(Shipping!$U$3:$V$88,_xlfn.XMATCH(AP$2,IF(Shipping!$D$3:$D$88="GC",Shipping!$A$3:$A$88),0),_xlfn.XMATCH($V$167,Shipping!$U$2:$V$2))/_xlfn.IFS($U$167=Shipping!$R145,Shipping!$R$95,$U$167=Shipping!$S$92,Shipping!$S148,$U$167=Shipping!$T$92,Shipping!$T148)+IF(AP59&lt;DATE(2020,1,1),AP59,-AP59))</f>
        <v>-44032.990146983815</v>
      </c>
      <c r="AQ223" s="52" t="str" cm="1">
        <f t="array" ref="AQ223">IF(OR(AQ59="",AQ59="NO Q",AQ59="-"),"-",INDEX(Shipping!$U$3:$V$88,_xlfn.XMATCH(AQ$2,IF(Shipping!$D$3:$D$88="GC",Shipping!$A$3:$A$88),0),_xlfn.XMATCH($V$167,Shipping!$U$2:$V$2))/_xlfn.IFS($U$167=Shipping!$R145,Shipping!$R$95,$U$167=Shipping!$S$92,Shipping!$S148,$U$167=Shipping!$T$92,Shipping!$T148)+IF(AQ59&lt;DATE(2020,1,1),AQ59,-AQ59))</f>
        <v>-</v>
      </c>
      <c r="AR223" s="52" t="str" cm="1">
        <f t="array" ref="AR223">IF(OR(AR59="",AR59="NO Q",AR59="-"),"-",INDEX(Shipping!$U$3:$V$88,_xlfn.XMATCH(AR$2,IF(Shipping!$D$3:$D$88="GC",Shipping!$A$3:$A$88),0),_xlfn.XMATCH($V$167,Shipping!$U$2:$V$2))/_xlfn.IFS($U$167=Shipping!$R145,Shipping!$R$95,$U$167=Shipping!$S$92,Shipping!$S148,$U$167=Shipping!$T$92,Shipping!$T148)+IF(AR59&lt;DATE(2020,1,1),AR59,-AR59))</f>
        <v>-</v>
      </c>
      <c r="AS223" s="52" t="str" cm="1">
        <f t="array" ref="AS223">IF(OR(AS59="",AS59="NO Q",AS59="-"),"-",INDEX(Shipping!$U$3:$V$88,_xlfn.XMATCH(AS$2,IF(Shipping!$D$3:$D$88="GC",Shipping!$A$3:$A$88),0),_xlfn.XMATCH($V$167,Shipping!$U$2:$V$2))/_xlfn.IFS($U$167=Shipping!$R145,Shipping!$R$95,$U$167=Shipping!$S$92,Shipping!$S148,$U$167=Shipping!$T$92,Shipping!$T148)+IF(AS59&lt;DATE(2020,1,1),AS59,-AS59))</f>
        <v>-</v>
      </c>
      <c r="AT223" s="52" t="str" cm="1">
        <f t="array" ref="AT223">IF(OR(AT59="",AT59="NO Q",AT59="-"),"-",INDEX(Shipping!$U$3:$V$88,_xlfn.XMATCH(AT$2,IF(Shipping!$D$3:$D$88="GC",Shipping!$A$3:$A$88),0),_xlfn.XMATCH($V$167,Shipping!$U$2:$V$2))/_xlfn.IFS($U$167=Shipping!$R145,Shipping!$R$95,$U$167=Shipping!$S$92,Shipping!$S148,$U$167=Shipping!$T$92,Shipping!$T148)+IF(AT59&lt;DATE(2020,1,1),AT59,-AT59))</f>
        <v>-</v>
      </c>
      <c r="AU223" s="52" t="str" cm="1">
        <f t="array" ref="AU223">IF(OR(AU59="",AU59="NO Q",AU59="-"),"-",INDEX(Shipping!$U$3:$V$88,_xlfn.XMATCH(AU$2,IF(Shipping!$D$3:$D$88="GC",Shipping!$A$3:$A$88),0),_xlfn.XMATCH($V$167,Shipping!$U$2:$V$2))/_xlfn.IFS($U$167=Shipping!$R145,Shipping!$R$95,$U$167=Shipping!$S$92,Shipping!$S148,$U$167=Shipping!$T$92,Shipping!$T148)+IF(AU59&lt;DATE(2020,1,1),AU59,-AU59))</f>
        <v>-</v>
      </c>
      <c r="AV223" s="52" t="str" cm="1">
        <f t="array" ref="AV223">IF(OR(AV59="",AV59="NO Q",AV59="-"),"-",INDEX(Shipping!$U$3:$V$88,_xlfn.XMATCH(AV$2,IF(Shipping!$D$3:$D$88="GC",Shipping!$A$3:$A$88),0),_xlfn.XMATCH($V$167,Shipping!$U$2:$V$2))/_xlfn.IFS($U$167=Shipping!$R145,Shipping!$R$95,$U$167=Shipping!$S$92,Shipping!$S148,$U$167=Shipping!$T$92,Shipping!$T148)+IF(AV59&lt;DATE(2020,1,1),AV59,-AV59))</f>
        <v>-</v>
      </c>
      <c r="AW223" s="52" t="str" cm="1">
        <f t="array" ref="AW223">IF(OR(AW59="",AW59="NO Q",AW59="-"),"-",INDEX(Shipping!$U$3:$V$88,_xlfn.XMATCH(AW$2,IF(Shipping!$D$3:$D$88="GC",Shipping!$A$3:$A$88),0),_xlfn.XMATCH($V$167,Shipping!$U$2:$V$2))/_xlfn.IFS($U$167=Shipping!$R145,Shipping!$R$95,$U$167=Shipping!$S$92,Shipping!$S148,$U$167=Shipping!$T$92,Shipping!$T148)+IF(AW59&lt;DATE(2020,1,1),AW59,-AW59))</f>
        <v>-</v>
      </c>
      <c r="AX223" s="52" t="str" cm="1">
        <f t="array" ref="AX223">IF(OR(AX59="",AX59="NO Q",AX59="-"),"-",INDEX(Shipping!$U$3:$V$88,_xlfn.XMATCH(AX$2,IF(Shipping!$D$3:$D$88="GC",Shipping!$A$3:$A$88),0),_xlfn.XMATCH($V$167,Shipping!$U$2:$V$2))/_xlfn.IFS($U$167=Shipping!$R145,Shipping!$R$95,$U$167=Shipping!$S$92,Shipping!$S148,$U$167=Shipping!$T$92,Shipping!$T148)+IF(AX59&lt;DATE(2020,1,1),AX59,-AX59))</f>
        <v>-</v>
      </c>
      <c r="AY223" s="52" t="str" cm="1">
        <f t="array" ref="AY223">IF(OR(AY59="",AY59="NO Q",AY59="-"),"-",INDEX(Shipping!$U$3:$V$88,_xlfn.XMATCH(AY$2,IF(Shipping!$D$3:$D$88="GC",Shipping!$A$3:$A$88),0),_xlfn.XMATCH($V$167,Shipping!$U$2:$V$2))/_xlfn.IFS($U$167=Shipping!$R145,Shipping!$R$95,$U$167=Shipping!$S$92,Shipping!$S148,$U$167=Shipping!$T$92,Shipping!$T148)+IF(AY59&lt;DATE(2020,1,1),AY59,-AY59))</f>
        <v>-</v>
      </c>
      <c r="AZ223" s="52" t="str" cm="1">
        <f t="array" ref="AZ223">IF(OR(AZ59="",AZ59="NO Q",AZ59="-"),"-",INDEX(Shipping!$U$3:$V$88,_xlfn.XMATCH(AZ$2,IF(Shipping!$D$3:$D$88="GC",Shipping!$A$3:$A$88),0),_xlfn.XMATCH($V$167,Shipping!$U$2:$V$2))/_xlfn.IFS($U$167=Shipping!$R145,Shipping!$R$95,$U$167=Shipping!$S$92,Shipping!$S148,$U$167=Shipping!$T$92,Shipping!$T148)+IF(AZ59&lt;DATE(2020,1,1),AZ59,-AZ59))</f>
        <v>-</v>
      </c>
      <c r="BA223" s="52" t="str" cm="1">
        <f t="array" ref="BA223">IF(OR(BA59="",BA59="NO Q",BA59="-"),"-",INDEX(Shipping!$U$3:$V$88,_xlfn.XMATCH(BA$2,IF(Shipping!$D$3:$D$88="GC",Shipping!$A$3:$A$88),0),_xlfn.XMATCH($V$167,Shipping!$U$2:$V$2))/_xlfn.IFS($U$167=Shipping!$R145,Shipping!$R$95,$U$167=Shipping!$S$92,Shipping!$S148,$U$167=Shipping!$T$92,Shipping!$T148)+IF(BA59&lt;DATE(2020,1,1),BA59,-BA59))</f>
        <v>-</v>
      </c>
      <c r="BB223" s="52" t="str" cm="1">
        <f t="array" ref="BB223">IF(OR(BB59="",BB59="NO Q",BB59="-"),"-",INDEX(Shipping!$U$3:$V$88,_xlfn.XMATCH(BB$2,IF(Shipping!$D$3:$D$88="GC",Shipping!$A$3:$A$88),0),_xlfn.XMATCH($V$167,Shipping!$U$2:$V$2))/_xlfn.IFS($U$167=Shipping!$R145,Shipping!$R$95,$U$167=Shipping!$S$92,Shipping!$S148,$U$167=Shipping!$T$92,Shipping!$T148)+IF(BB59&lt;DATE(2020,1,1),BB59,-BB59))</f>
        <v>-</v>
      </c>
      <c r="BC223" s="52" t="str" cm="1">
        <f t="array" ref="BC223">IF(OR(BC59="",BC59="NO Q",BC59="-"),"-",INDEX(Shipping!$U$3:$V$88,_xlfn.XMATCH(BC$2,IF(Shipping!$D$3:$D$88="GC",Shipping!$A$3:$A$88),0),_xlfn.XMATCH($V$167,Shipping!$U$2:$V$2))/_xlfn.IFS($U$167=Shipping!$R145,Shipping!$R$95,$U$167=Shipping!$S$92,Shipping!$S148,$U$167=Shipping!$T$92,Shipping!$T148)+IF(BC59&lt;DATE(2020,1,1),BC59,-BC59))</f>
        <v>-</v>
      </c>
      <c r="BD223" s="52" t="str" cm="1">
        <f t="array" ref="BD223">IF(OR(BD59="",BD59="NO Q",BD59="-"),"-",INDEX(Shipping!$U$3:$V$88,_xlfn.XMATCH(BD$2,IF(Shipping!$D$3:$D$88="GC",Shipping!$A$3:$A$88),0),_xlfn.XMATCH($V$167,Shipping!$U$2:$V$2))/_xlfn.IFS($U$167=Shipping!$R145,Shipping!$R$95,$U$167=Shipping!$S$92,Shipping!$S148,$U$167=Shipping!$T$92,Shipping!$T148)+IF(BD59&lt;DATE(2020,1,1),BD59,-BD59))</f>
        <v>-</v>
      </c>
      <c r="BE223" s="52" t="str" cm="1">
        <f t="array" ref="BE223">IF(OR(BE59="",BE59="NO Q",BE59="-"),"-",INDEX(Shipping!$U$3:$V$88,_xlfn.XMATCH(BE$2,IF(Shipping!$D$3:$D$88="GC",Shipping!$A$3:$A$88),0),_xlfn.XMATCH($V$167,Shipping!$U$2:$V$2))/_xlfn.IFS($U$167=Shipping!$R145,Shipping!$R$95,$U$167=Shipping!$S$92,Shipping!$S148,$U$167=Shipping!$T$92,Shipping!$T148)+IF(BE59&lt;DATE(2020,1,1),BE59,-BE59))</f>
        <v>-</v>
      </c>
      <c r="BF223" s="52" t="str" cm="1">
        <f t="array" ref="BF223">IF(OR(BF59="",BF59="NO Q",BF59="-"),"-",INDEX(Shipping!$U$3:$V$88,_xlfn.XMATCH(BF$2,IF(Shipping!$D$3:$D$88="GC",Shipping!$A$3:$A$88),0),_xlfn.XMATCH($V$167,Shipping!$U$2:$V$2))/_xlfn.IFS($U$167=Shipping!$R145,Shipping!$R$95,$U$167=Shipping!$S$92,Shipping!$S148,$U$167=Shipping!$T$92,Shipping!$T148)+IF(BF59&lt;DATE(2020,1,1),BF59,-BF59))</f>
        <v>-</v>
      </c>
      <c r="BG223" s="52" t="str" cm="1">
        <f t="array" ref="BG223">IF(OR(BG59="",BG59="NO Q",BG59="-"),"-",INDEX(Shipping!$U$3:$V$88,_xlfn.XMATCH(BG$2,IF(Shipping!$D$3:$D$88="GC",Shipping!$A$3:$A$88),0),_xlfn.XMATCH($V$167,Shipping!$U$2:$V$2))/_xlfn.IFS($U$167=Shipping!$R145,Shipping!$R$95,$U$167=Shipping!$S$92,Shipping!$S148,$U$167=Shipping!$T$92,Shipping!$T148)+IF(BG59&lt;DATE(2020,1,1),BG59,-BG59))</f>
        <v>-</v>
      </c>
      <c r="BH223" s="52" t="str" cm="1">
        <f t="array" ref="BH223">IF(OR(BH59="",BH59="NO Q",BH59="-"),"-",INDEX(Shipping!$U$3:$V$88,_xlfn.XMATCH(BH$2,IF(Shipping!$D$3:$D$88="GC",Shipping!$A$3:$A$88),0),_xlfn.XMATCH($V$167,Shipping!$U$2:$V$2))/_xlfn.IFS($U$167=Shipping!$R145,Shipping!$R$95,$U$167=Shipping!$S$92,Shipping!$S148,$U$167=Shipping!$T$92,Shipping!$T148)+IF(BH59&lt;DATE(2020,1,1),BH59,-BH59))</f>
        <v>-</v>
      </c>
      <c r="BI223" s="52" t="str" cm="1">
        <f t="array" ref="BI223">IF(OR(BI59="",BI59="NO Q",BI59="-"),"-",INDEX(Shipping!$U$3:$V$88,_xlfn.XMATCH(BI$2,IF(Shipping!$D$3:$D$88="GC",Shipping!$A$3:$A$88),0),_xlfn.XMATCH($V$167,Shipping!$U$2:$V$2))/_xlfn.IFS($U$167=Shipping!$R145,Shipping!$R$95,$U$167=Shipping!$S$92,Shipping!$S148,$U$167=Shipping!$T$92,Shipping!$T148)+IF(BI59&lt;DATE(2020,1,1),BI59,-BI59))</f>
        <v>-</v>
      </c>
      <c r="BJ223" s="52" t="str" cm="1">
        <f t="array" ref="BJ223">IF(OR(BJ59="",BJ59="NO Q",BJ59="-"),"-",INDEX(Shipping!$U$3:$V$88,_xlfn.XMATCH(BJ$2,IF(Shipping!$D$3:$D$88="GC",Shipping!$A$3:$A$88),0),_xlfn.XMATCH($V$167,Shipping!$U$2:$V$2))/_xlfn.IFS($U$167=Shipping!$R145,Shipping!$R$95,$U$167=Shipping!$S$92,Shipping!$S148,$U$167=Shipping!$T$92,Shipping!$T148)+IF(BJ59&lt;DATE(2020,1,1),BJ59,-BJ59))</f>
        <v>-</v>
      </c>
      <c r="BK223" s="52" t="str" cm="1">
        <f t="array" ref="BK223">IF(OR(BK59="",BK59="NO Q",BK59="-"),"-",INDEX(Shipping!$U$3:$V$88,_xlfn.XMATCH(BK$2,IF(Shipping!$D$3:$D$88="GC",Shipping!$A$3:$A$88),0),_xlfn.XMATCH($V$167,Shipping!$U$2:$V$2))/_xlfn.IFS($U$167=Shipping!$R145,Shipping!$R$95,$U$167=Shipping!$S$92,Shipping!$S148,$U$167=Shipping!$T$92,Shipping!$T148)+IF(BK59&lt;DATE(2020,1,1),BK59,-BK59))</f>
        <v>-</v>
      </c>
      <c r="BL223" s="52" t="str" cm="1">
        <f t="array" ref="BL223">IF(OR(BL59="",BL59="NO Q",BL59="-"),"-",INDEX(Shipping!$U$3:$V$88,_xlfn.XMATCH(BL$2,IF(Shipping!$D$3:$D$88="GC",Shipping!$A$3:$A$88),0),_xlfn.XMATCH($V$167,Shipping!$U$2:$V$2))/_xlfn.IFS($U$167=Shipping!$R145,Shipping!$R$95,$U$167=Shipping!$S$92,Shipping!$S148,$U$167=Shipping!$T$92,Shipping!$T148)+IF(BL59&lt;DATE(2020,1,1),BL59,-BL59))</f>
        <v>-</v>
      </c>
      <c r="BM223" s="52" t="str" cm="1">
        <f t="array" ref="BM223">IF(OR(BM59="",BM59="NO Q",BM59="-"),"-",INDEX(Shipping!$U$3:$V$88,_xlfn.XMATCH(BM$2,IF(Shipping!$D$3:$D$88="GC",Shipping!$A$3:$A$88),0),_xlfn.XMATCH($V$167,Shipping!$U$2:$V$2))/_xlfn.IFS($U$167=Shipping!$R145,Shipping!$R$95,$U$167=Shipping!$S$92,Shipping!$S148,$U$167=Shipping!$T$92,Shipping!$T148)+IF(BM59&lt;DATE(2020,1,1),BM59,-BM59))</f>
        <v>-</v>
      </c>
      <c r="BN223" s="52" t="str" cm="1">
        <f t="array" ref="BN223">IF(OR(BN59="",BN59="NO Q",BN59="-"),"-",INDEX(Shipping!$U$3:$V$88,_xlfn.XMATCH(BN$2,IF(Shipping!$D$3:$D$88="GC",Shipping!$A$3:$A$88),0),_xlfn.XMATCH($V$167,Shipping!$U$2:$V$2))/_xlfn.IFS($U$167=Shipping!$R145,Shipping!$R$95,$U$167=Shipping!$S$92,Shipping!$S148,$U$167=Shipping!$T$92,Shipping!$T148)+IF(BN59&lt;DATE(2020,1,1),BN59,-BN59))</f>
        <v>-</v>
      </c>
      <c r="BO223" s="52" cm="1">
        <f t="array" ref="BO223">IF(OR(BO59="",BO59="NO Q",BO59="-"),"-",INDEX(Shipping!$U$3:$V$88,_xlfn.XMATCH(BO$2,IF(Shipping!$D$3:$D$88="GC",Shipping!$A$3:$A$88),0),_xlfn.XMATCH($V$167,Shipping!$U$2:$V$2))/_xlfn.IFS($U$167=Shipping!$R145,Shipping!$R$95,$U$167=Shipping!$S$92,Shipping!$S148,$U$167=Shipping!$T$92,Shipping!$T148)+IF(BO59&lt;DATE(2020,1,1),BO59,-BO59))</f>
        <v>0.37150324000000001</v>
      </c>
      <c r="BP223" s="52" t="str" cm="1">
        <f t="array" ref="BP223">IF(OR(BP59="",BP59="NO Q",BP59="-"),"-",INDEX(Shipping!$U$3:$V$88,_xlfn.XMATCH(BP$2,IF(Shipping!$D$3:$D$88="GC",Shipping!$A$3:$A$88),0),_xlfn.XMATCH($V$167,Shipping!$U$2:$V$2))/_xlfn.IFS($U$167=Shipping!$R145,Shipping!$R$95,$U$167=Shipping!$S$92,Shipping!$S148,$U$167=Shipping!$T$92,Shipping!$T148)+IF(BP59&lt;DATE(2020,1,1),BP59,-BP59))</f>
        <v>-</v>
      </c>
      <c r="BQ223" s="52" t="str" cm="1">
        <f t="array" ref="BQ223">IF(OR(BQ59="",BQ59="NO Q",BQ59="-"),"-",INDEX(Shipping!$U$3:$V$88,_xlfn.XMATCH(BQ$2,IF(Shipping!$D$3:$D$88="GC",Shipping!$A$3:$A$88),0),_xlfn.XMATCH($V$167,Shipping!$U$2:$V$2))/_xlfn.IFS($U$167=Shipping!$R145,Shipping!$R$95,$U$167=Shipping!$S$92,Shipping!$S148,$U$167=Shipping!$T$92,Shipping!$T148)+IF(BQ59&lt;DATE(2020,1,1),BQ59,-BQ59))</f>
        <v>-</v>
      </c>
      <c r="BR223" s="52" t="str" cm="1">
        <f t="array" ref="BR223">IF(OR(BR59="",BR59="NO Q",BR59="-"),"-",INDEX(Shipping!$U$3:$V$88,_xlfn.XMATCH(BR$2,IF(Shipping!$D$3:$D$88="GC",Shipping!$A$3:$A$88),0),_xlfn.XMATCH($V$167,Shipping!$U$2:$V$2))/_xlfn.IFS($U$167=Shipping!$R145,Shipping!$R$95,$U$167=Shipping!$S$92,Shipping!$S148,$U$167=Shipping!$T$92,Shipping!$T148)+IF(BR59&lt;DATE(2020,1,1),BR59,-BR59))</f>
        <v>-</v>
      </c>
      <c r="BS223" s="52" t="str" cm="1">
        <f t="array" ref="BS223">IF(OR(BS59="",BS59="NO Q",BS59="-"),"-",INDEX(Shipping!$U$3:$V$88,_xlfn.XMATCH(BS$2,IF(Shipping!$D$3:$D$88="GC",Shipping!$A$3:$A$88),0),_xlfn.XMATCH($V$167,Shipping!$U$2:$V$2))/_xlfn.IFS($U$167=Shipping!$R145,Shipping!$R$95,$U$167=Shipping!$S$92,Shipping!$S148,$U$167=Shipping!$T$92,Shipping!$T148)+IF(BS59&lt;DATE(2020,1,1),BS59,-BS59))</f>
        <v>-</v>
      </c>
      <c r="BT223" s="52" t="str" cm="1">
        <f t="array" ref="BT223">IF(OR(BT59="",BT59="NO Q",BT59="-"),"-",INDEX(Shipping!$U$3:$V$88,_xlfn.XMATCH(BT$2,IF(Shipping!$D$3:$D$88="GC",Shipping!$A$3:$A$88),0),_xlfn.XMATCH($V$167,Shipping!$U$2:$V$2))/_xlfn.IFS($U$167=Shipping!$R145,Shipping!$R$95,$U$167=Shipping!$S$92,Shipping!$S148,$U$167=Shipping!$T$92,Shipping!$T148)+IF(BT59&lt;DATE(2020,1,1),BT59,-BT59))</f>
        <v>-</v>
      </c>
      <c r="BU223" s="52" t="str" cm="1">
        <f t="array" ref="BU223">IF(OR(BU59="",BU59="NO Q",BU59="-"),"-",INDEX(Shipping!$U$3:$V$88,_xlfn.XMATCH(BU$2,IF(Shipping!$D$3:$D$88="GC",Shipping!$A$3:$A$88),0),_xlfn.XMATCH($V$167,Shipping!$U$2:$V$2))/_xlfn.IFS($U$167=Shipping!$R145,Shipping!$R$95,$U$167=Shipping!$S$92,Shipping!$S148,$U$167=Shipping!$T$92,Shipping!$T148)+IF(BU59&lt;DATE(2020,1,1),BU59,-BU59))</f>
        <v>-</v>
      </c>
      <c r="BV223" s="52" t="str" cm="1">
        <f t="array" ref="BV223">IF(OR(BV59="",BV59="NO Q",BV59="-"),"-",INDEX(Shipping!$U$3:$V$88,_xlfn.XMATCH(BV$2,IF(Shipping!$D$3:$D$88="GC",Shipping!$A$3:$A$88),0),_xlfn.XMATCH($V$167,Shipping!$U$2:$V$2))/_xlfn.IFS($U$167=Shipping!$R145,Shipping!$R$95,$U$167=Shipping!$S$92,Shipping!$S148,$U$167=Shipping!$T$92,Shipping!$T148)+IF(BV59&lt;DATE(2020,1,1),BV59,-BV59))</f>
        <v>-</v>
      </c>
      <c r="BW223" s="52" t="str" cm="1">
        <f t="array" ref="BW223">IF(OR(BW59="",BW59="NO Q",BW59="-"),"-",INDEX(Shipping!$U$3:$V$88,_xlfn.XMATCH(BW$2,IF(Shipping!$D$3:$D$88="GC",Shipping!$A$3:$A$88),0),_xlfn.XMATCH($V$167,Shipping!$U$2:$V$2))/_xlfn.IFS($U$167=Shipping!$R145,Shipping!$R$95,$U$167=Shipping!$S$92,Shipping!$S148,$U$167=Shipping!$T$92,Shipping!$T148)+IF(BW59&lt;DATE(2020,1,1),BW59,-BW59))</f>
        <v>-</v>
      </c>
      <c r="BX223" s="52" t="str" cm="1">
        <f t="array" ref="BX223">IF(OR(BX59="",BX59="NO Q",BX59="-"),"-",INDEX(Shipping!$U$3:$V$88,_xlfn.XMATCH(BX$2,IF(Shipping!$D$3:$D$88="GC",Shipping!$A$3:$A$88),0),_xlfn.XMATCH($V$167,Shipping!$U$2:$V$2))/_xlfn.IFS($U$167=Shipping!$R145,Shipping!$R$95,$U$167=Shipping!$S$92,Shipping!$S148,$U$167=Shipping!$T$92,Shipping!$T148)+IF(BX59&lt;DATE(2020,1,1),BX59,-BX59))</f>
        <v>-</v>
      </c>
      <c r="BY223" s="52" t="str" cm="1">
        <f t="array" ref="BY223">IF(OR(BY59="",BY59="NO Q",BY59="-"),"-",INDEX(Shipping!$U$3:$V$88,_xlfn.XMATCH(BY$2,IF(Shipping!$D$3:$D$88="GC",Shipping!$A$3:$A$88),0),_xlfn.XMATCH($V$167,Shipping!$U$2:$V$2))/_xlfn.IFS($U$167=Shipping!$R145,Shipping!$R$95,$U$167=Shipping!$S$92,Shipping!$S148,$U$167=Shipping!$T$92,Shipping!$T148)+IF(BY59&lt;DATE(2020,1,1),BY59,-BY59))</f>
        <v>-</v>
      </c>
      <c r="BZ223" s="52" t="str" cm="1">
        <f t="array" ref="BZ223">IF(OR(BZ59="",BZ59="NO Q",BZ59="-"),"-",INDEX(Shipping!$U$3:$V$88,_xlfn.XMATCH(BZ$2,IF(Shipping!$D$3:$D$88="GC",Shipping!$A$3:$A$88),0),_xlfn.XMATCH($V$167,Shipping!$U$2:$V$2))/_xlfn.IFS($U$167=Shipping!$R145,Shipping!$R$95,$U$167=Shipping!$S$92,Shipping!$S148,$U$167=Shipping!$T$92,Shipping!$T148)+IF(BZ59&lt;DATE(2020,1,1),BZ59,-BZ59))</f>
        <v>-</v>
      </c>
      <c r="CA223" s="52" t="str" cm="1">
        <f t="array" ref="CA223">IF(OR(CA59="",CA59="NO Q",CA59="-"),"-",INDEX(Shipping!$U$3:$V$88,_xlfn.XMATCH(CA$2,IF(Shipping!$D$3:$D$88="GC",Shipping!$A$3:$A$88),0),_xlfn.XMATCH($V$167,Shipping!$U$2:$V$2))/_xlfn.IFS($U$167=Shipping!$R145,Shipping!$R$95,$U$167=Shipping!$S$92,Shipping!$S148,$U$167=Shipping!$T$92,Shipping!$T148)+IF(CA59&lt;DATE(2020,1,1),CA59,-CA59))</f>
        <v>-</v>
      </c>
      <c r="CB223" s="52" t="str" cm="1">
        <f t="array" ref="CB223">IF(OR(CB59="",CB59="NO Q",CB59="-"),"-",INDEX(Shipping!$U$3:$V$88,_xlfn.XMATCH(CB$2,IF(Shipping!$D$3:$D$88="GC",Shipping!$A$3:$A$88),0),_xlfn.XMATCH($V$167,Shipping!$U$2:$V$2))/_xlfn.IFS($U$167=Shipping!$R145,Shipping!$R$95,$U$167=Shipping!$S$92,Shipping!$S148,$U$167=Shipping!$T$92,Shipping!$T148)+IF(CB59&lt;DATE(2020,1,1),CB59,-CB59))</f>
        <v>-</v>
      </c>
      <c r="CC223" s="52" t="str" cm="1">
        <f t="array" ref="CC223">IF(OR(CC59="",CC59="NO Q",CC59="-"),"-",INDEX(Shipping!$U$3:$V$88,_xlfn.XMATCH(CC$2,IF(Shipping!$D$3:$D$88="GC",Shipping!$A$3:$A$88),0),_xlfn.XMATCH($V$167,Shipping!$U$2:$V$2))/_xlfn.IFS($U$167=Shipping!$R145,Shipping!$R$95,$U$167=Shipping!$S$92,Shipping!$S148,$U$167=Shipping!$T$92,Shipping!$T148)+IF(CC59&lt;DATE(2020,1,1),CC59,-CC59))</f>
        <v>-</v>
      </c>
      <c r="CD223" s="52" t="str" cm="1">
        <f t="array" ref="CD223">IF(OR(CD59="",CD59="NO Q",CD59="-"),"-",INDEX(Shipping!$U$3:$V$88,_xlfn.XMATCH(CD$2,IF(Shipping!$D$3:$D$88="GC",Shipping!$A$3:$A$88),0),_xlfn.XMATCH($V$167,Shipping!$U$2:$V$2))/_xlfn.IFS($U$167=Shipping!$R145,Shipping!$R$95,$U$167=Shipping!$S$92,Shipping!$S148,$U$167=Shipping!$T$92,Shipping!$T148)+IF(CD59&lt;DATE(2020,1,1),CD59,-CD59))</f>
        <v>-</v>
      </c>
      <c r="CE223" s="52" t="str" cm="1">
        <f t="array" ref="CE223">IF(OR(CE59="",CE59="NO Q",CE59="-"),"-",INDEX(Shipping!$U$3:$V$88,_xlfn.XMATCH(CE$2,IF(Shipping!$D$3:$D$88="GC",Shipping!$A$3:$A$88),0),_xlfn.XMATCH($V$167,Shipping!$U$2:$V$2))/_xlfn.IFS($U$167=Shipping!$R145,Shipping!$R$95,$U$167=Shipping!$S$92,Shipping!$S148,$U$167=Shipping!$T$92,Shipping!$T148)+IF(CE59&lt;DATE(2020,1,1),CE59,-CE59))</f>
        <v>-</v>
      </c>
      <c r="CF223" s="52" t="str" cm="1">
        <f t="array" ref="CF223">IF(OR(CF59="",CF59="NO Q",CF59="-"),"-",INDEX(Shipping!$U$3:$V$88,_xlfn.XMATCH(CF$2,IF(Shipping!$D$3:$D$88="GC",Shipping!$A$3:$A$88),0),_xlfn.XMATCH($V$167,Shipping!$U$2:$V$2))/_xlfn.IFS($U$167=Shipping!$R145,Shipping!$R$95,$U$167=Shipping!$S$92,Shipping!$S148,$U$167=Shipping!$T$92,Shipping!$T148)+IF(CF59&lt;DATE(2020,1,1),CF59,-CF59))</f>
        <v>-</v>
      </c>
      <c r="CG223" s="52" t="str" cm="1">
        <f t="array" ref="CG223">IF(OR(CG59="",CG59="NO Q",CG59="-"),"-",INDEX(Shipping!$U$3:$V$88,_xlfn.XMATCH(CG$2,IF(Shipping!$D$3:$D$88="GC",Shipping!$A$3:$A$88),0),_xlfn.XMATCH($V$167,Shipping!$U$2:$V$2))/_xlfn.IFS($U$167=Shipping!$R145,Shipping!$R$95,$U$167=Shipping!$S$92,Shipping!$S148,$U$167=Shipping!$T$92,Shipping!$T148)+IF(CG59&lt;DATE(2020,1,1),CG59,-CG59))</f>
        <v>-</v>
      </c>
      <c r="CH223" s="52" t="str" cm="1">
        <f t="array" ref="CH223">IF(OR(CH59="",CH59="NO Q",CH59="-"),"-",INDEX(Shipping!$U$3:$V$88,_xlfn.XMATCH(CH$2,IF(Shipping!$D$3:$D$88="GC",Shipping!$A$3:$A$88),0),_xlfn.XMATCH($V$167,Shipping!$U$2:$V$2))/_xlfn.IFS($U$167=Shipping!$R145,Shipping!$R$95,$U$167=Shipping!$S$92,Shipping!$S148,$U$167=Shipping!$T$92,Shipping!$T148)+IF(CH59&lt;DATE(2020,1,1),CH59,-CH59))</f>
        <v>-</v>
      </c>
      <c r="CI223" s="52" t="str" cm="1">
        <f t="array" ref="CI223">IF(OR(CI59="",CI59="NO Q",CI59="-"),"-",INDEX(Shipping!$U$3:$V$88,_xlfn.XMATCH(CI$2,IF(Shipping!$D$3:$D$88="GC",Shipping!$A$3:$A$88),0),_xlfn.XMATCH($V$167,Shipping!$U$2:$V$2))/_xlfn.IFS($U$167=Shipping!$R145,Shipping!$R$95,$U$167=Shipping!$S$92,Shipping!$S148,$U$167=Shipping!$T$92,Shipping!$T148)+IF(CI59&lt;DATE(2020,1,1),CI59,-CI59))</f>
        <v>-</v>
      </c>
      <c r="CJ223" s="52" t="str" cm="1">
        <f t="array" ref="CJ223">IF(OR(CJ59="",CJ59="NO Q",CJ59="-"),"-",INDEX(Shipping!$U$3:$V$88,_xlfn.XMATCH(CJ$2,IF(Shipping!$D$3:$D$88="GC",Shipping!$A$3:$A$88),0),_xlfn.XMATCH($V$167,Shipping!$U$2:$V$2))/_xlfn.IFS($U$167=Shipping!$R145,Shipping!$R$95,$U$167=Shipping!$S$92,Shipping!$S148,$U$167=Shipping!$T$92,Shipping!$T148)+IF(CJ59&lt;DATE(2020,1,1),CJ59,-CJ59))</f>
        <v>-</v>
      </c>
      <c r="CK223" s="52" t="str" cm="1">
        <f t="array" ref="CK223">IF(OR(CK59="",CK59="NO Q",CK59="-"),"-",INDEX(Shipping!$U$3:$V$88,_xlfn.XMATCH(CK$2,IF(Shipping!$D$3:$D$88="GC",Shipping!$A$3:$A$88),0),_xlfn.XMATCH($V$167,Shipping!$U$2:$V$2))/_xlfn.IFS($U$167=Shipping!$R145,Shipping!$R$95,$U$167=Shipping!$S$92,Shipping!$S148,$U$167=Shipping!$T$92,Shipping!$T148)+IF(CK59&lt;DATE(2020,1,1),CK59,-CK59))</f>
        <v>-</v>
      </c>
      <c r="CL223" s="52" t="str" cm="1">
        <f t="array" ref="CL223">IF(OR(CL59="",CL59="NO Q",CL59="-"),"-",INDEX(Shipping!$U$3:$V$88,_xlfn.XMATCH(CL$2,IF(Shipping!$D$3:$D$88="GC",Shipping!$A$3:$A$88),0),_xlfn.XMATCH($V$167,Shipping!$U$2:$V$2))/_xlfn.IFS($U$167=Shipping!$R145,Shipping!$R$95,$U$167=Shipping!$S$92,Shipping!$S148,$U$167=Shipping!$T$92,Shipping!$T148)+IF(CL59&lt;DATE(2020,1,1),CL59,-CL59))</f>
        <v>-</v>
      </c>
      <c r="CM223" s="52" t="str" cm="1">
        <f t="array" ref="CM223">IF(OR(CM59="",CM59="NO Q",CM59="-"),"-",INDEX(Shipping!$U$3:$V$88,_xlfn.XMATCH(CM$2,IF(Shipping!$D$3:$D$88="GC",Shipping!$A$3:$A$88),0),_xlfn.XMATCH($V$167,Shipping!$U$2:$V$2))/_xlfn.IFS($U$167=Shipping!$R145,Shipping!$R$95,$U$167=Shipping!$S$92,Shipping!$S148,$U$167=Shipping!$T$92,Shipping!$T148)+IF(CM59&lt;DATE(2020,1,1),CM59,-CM59))</f>
        <v>-</v>
      </c>
    </row>
    <row r="224" spans="2:91">
      <c r="B224" s="47" t="s">
        <v>330</v>
      </c>
      <c r="C224" s="1" t="e" cm="1">
        <f t="array" ref="C224">INDEX(W$2:CM$2,1,_xlfn.XMATCH(D224,$W224:$CM224))</f>
        <v>#N/A</v>
      </c>
      <c r="D224" s="81">
        <f t="shared" si="139"/>
        <v>0</v>
      </c>
      <c r="W224" s="52" t="str" cm="1">
        <f t="array" ref="W224">IF(OR(W60="",W60="NO Q",W60="-"),"-",INDEX(Shipping!$U$3:$V$88,_xlfn.XMATCH(W$2,IF(Shipping!$D$3:$D$88="GC",Shipping!$A$3:$A$88),0),_xlfn.XMATCH($V$167,Shipping!$U$2:$V$2))/_xlfn.IFS($U$167=Shipping!$R146,Shipping!$R$95,$U$167=Shipping!$S$92,Shipping!$S149,$U$167=Shipping!$T$92,Shipping!$T149)+IF(W60&lt;DATE(2020,1,1),W60,-W60))</f>
        <v>-</v>
      </c>
      <c r="X224" s="52" t="str" cm="1">
        <f t="array" ref="X224">IF(OR(X60="",X60="NO Q",X60="-"),"-",INDEX(Shipping!$U$3:$V$88,_xlfn.XMATCH(X$2,IF(Shipping!$D$3:$D$88="GC",Shipping!$A$3:$A$88),0),_xlfn.XMATCH($V$167,Shipping!$U$2:$V$2))/_xlfn.IFS($U$167=Shipping!$R146,Shipping!$R$95,$U$167=Shipping!$S$92,Shipping!$S149,$U$167=Shipping!$T$92,Shipping!$T149)+IF(X60&lt;DATE(2020,1,1),X60,-X60))</f>
        <v>-</v>
      </c>
      <c r="Y224" s="52" t="str" cm="1">
        <f t="array" ref="Y224">IF(OR(Y60="",Y60="NO Q",Y60="-"),"-",INDEX(Shipping!$U$3:$V$88,_xlfn.XMATCH(Y$2,IF(Shipping!$D$3:$D$88="GC",Shipping!$A$3:$A$88),0),_xlfn.XMATCH($V$167,Shipping!$U$2:$V$2))/_xlfn.IFS($U$167=Shipping!$R146,Shipping!$R$95,$U$167=Shipping!$S$92,Shipping!$S149,$U$167=Shipping!$T$92,Shipping!$T149)+IF(Y60&lt;DATE(2020,1,1),Y60,-Y60))</f>
        <v>-</v>
      </c>
      <c r="Z224" s="52" t="str" cm="1">
        <f t="array" ref="Z224">IF(OR(Z60="",Z60="NO Q",Z60="-"),"-",INDEX(Shipping!$U$3:$V$88,_xlfn.XMATCH(Z$2,IF(Shipping!$D$3:$D$88="GC",Shipping!$A$3:$A$88),0),_xlfn.XMATCH($V$167,Shipping!$U$2:$V$2))/_xlfn.IFS($U$167=Shipping!$R146,Shipping!$R$95,$U$167=Shipping!$S$92,Shipping!$S149,$U$167=Shipping!$T$92,Shipping!$T149)+IF(Z60&lt;DATE(2020,1,1),Z60,-Z60))</f>
        <v>-</v>
      </c>
      <c r="AA224" s="52" t="str" cm="1">
        <f t="array" ref="AA224">IF(OR(AA60="",AA60="NO Q",AA60="-"),"-",INDEX(Shipping!$U$3:$V$88,_xlfn.XMATCH(AA$2,IF(Shipping!$D$3:$D$88="GC",Shipping!$A$3:$A$88),0),_xlfn.XMATCH($V$167,Shipping!$U$2:$V$2))/_xlfn.IFS($U$167=Shipping!$R146,Shipping!$R$95,$U$167=Shipping!$S$92,Shipping!$S149,$U$167=Shipping!$T$92,Shipping!$T149)+IF(AA60&lt;DATE(2020,1,1),AA60,-AA60))</f>
        <v>-</v>
      </c>
      <c r="AB224" s="52" t="str" cm="1">
        <f t="array" ref="AB224">IF(OR(AB60="",AB60="NO Q",AB60="-"),"-",INDEX(Shipping!$U$3:$V$88,_xlfn.XMATCH(AB$2,IF(Shipping!$D$3:$D$88="GC",Shipping!$A$3:$A$88),0),_xlfn.XMATCH($V$167,Shipping!$U$2:$V$2))/_xlfn.IFS($U$167=Shipping!$R146,Shipping!$R$95,$U$167=Shipping!$S$92,Shipping!$S149,$U$167=Shipping!$T$92,Shipping!$T149)+IF(AB60&lt;DATE(2020,1,1),AB60,-AB60))</f>
        <v>-</v>
      </c>
      <c r="AC224" s="52" t="str" cm="1">
        <f t="array" ref="AC224">IF(OR(AC60="",AC60="NO Q",AC60="-"),"-",INDEX(Shipping!$U$3:$V$88,_xlfn.XMATCH(AC$2,IF(Shipping!$D$3:$D$88="GC",Shipping!$A$3:$A$88),0),_xlfn.XMATCH($V$167,Shipping!$U$2:$V$2))/_xlfn.IFS($U$167=Shipping!$R146,Shipping!$R$95,$U$167=Shipping!$S$92,Shipping!$S149,$U$167=Shipping!$T$92,Shipping!$T149)+IF(AC60&lt;DATE(2020,1,1),AC60,-AC60))</f>
        <v>-</v>
      </c>
      <c r="AD224" s="52" t="str" cm="1">
        <f t="array" ref="AD224">IF(OR(AD60="",AD60="NO Q",AD60="-"),"-",INDEX(Shipping!$U$3:$V$88,_xlfn.XMATCH(AD$2,IF(Shipping!$D$3:$D$88="GC",Shipping!$A$3:$A$88),0),_xlfn.XMATCH($V$167,Shipping!$U$2:$V$2))/_xlfn.IFS($U$167=Shipping!$R146,Shipping!$R$95,$U$167=Shipping!$S$92,Shipping!$S149,$U$167=Shipping!$T$92,Shipping!$T149)+IF(AD60&lt;DATE(2020,1,1),AD60,-AD60))</f>
        <v>-</v>
      </c>
      <c r="AE224" s="52" t="str" cm="1">
        <f t="array" ref="AE224">IF(OR(AE60="",AE60="NO Q",AE60="-"),"-",INDEX(Shipping!$U$3:$V$88,_xlfn.XMATCH(AE$2,IF(Shipping!$D$3:$D$88="GC",Shipping!$A$3:$A$88),0),_xlfn.XMATCH($V$167,Shipping!$U$2:$V$2))/_xlfn.IFS($U$167=Shipping!$R146,Shipping!$R$95,$U$167=Shipping!$S$92,Shipping!$S149,$U$167=Shipping!$T$92,Shipping!$T149)+IF(AE60&lt;DATE(2020,1,1),AE60,-AE60))</f>
        <v>-</v>
      </c>
      <c r="AF224" s="52" t="e" cm="1">
        <f t="array" ref="AF224">IF(OR(AF60="",AF60="NO Q",AF60="-"),"-",INDEX(Shipping!$U$3:$V$88,_xlfn.XMATCH(AF$2,IF(Shipping!$D$3:$D$88="GC",Shipping!$A$3:$A$88),0),_xlfn.XMATCH($V$167,Shipping!$U$2:$V$2))/_xlfn.IFS($U$167=Shipping!$R146,Shipping!$R$95,$U$167=Shipping!$S$92,Shipping!$S149,$U$167=Shipping!$T$92,Shipping!$T149)+IF(AF60&lt;DATE(2020,1,1),AF60,-AF60))</f>
        <v>#DIV/0!</v>
      </c>
      <c r="AG224" s="52" t="e" cm="1">
        <f t="array" ref="AG224">IF(OR(AG60="",AG60="NO Q",AG60="-"),"-",INDEX(Shipping!$U$3:$V$88,_xlfn.XMATCH(AG$2,IF(Shipping!$D$3:$D$88="GC",Shipping!$A$3:$A$88),0),_xlfn.XMATCH($V$167,Shipping!$U$2:$V$2))/_xlfn.IFS($U$167=Shipping!$R146,Shipping!$R$95,$U$167=Shipping!$S$92,Shipping!$S149,$U$167=Shipping!$T$92,Shipping!$T149)+IF(AG60&lt;DATE(2020,1,1),AG60,-AG60))</f>
        <v>#DIV/0!</v>
      </c>
      <c r="AH224" s="52" t="str" cm="1">
        <f t="array" ref="AH224">IF(OR(AH60="",AH60="NO Q",AH60="-"),"-",INDEX(Shipping!$U$3:$V$88,_xlfn.XMATCH(AH$2,IF(Shipping!$D$3:$D$88="GC",Shipping!$A$3:$A$88),0),_xlfn.XMATCH($V$167,Shipping!$U$2:$V$2))/_xlfn.IFS($U$167=Shipping!$R146,Shipping!$R$95,$U$167=Shipping!$S$92,Shipping!$S149,$U$167=Shipping!$T$92,Shipping!$T149)+IF(AH60&lt;DATE(2020,1,1),AH60,-AH60))</f>
        <v>-</v>
      </c>
      <c r="AI224" s="52" t="str" cm="1">
        <f t="array" ref="AI224">IF(OR(AI60="",AI60="NO Q",AI60="-"),"-",INDEX(Shipping!$U$3:$V$88,_xlfn.XMATCH(AI$2,IF(Shipping!$D$3:$D$88="GC",Shipping!$A$3:$A$88),0),_xlfn.XMATCH($V$167,Shipping!$U$2:$V$2))/_xlfn.IFS($U$167=Shipping!$R146,Shipping!$R$95,$U$167=Shipping!$S$92,Shipping!$S149,$U$167=Shipping!$T$92,Shipping!$T149)+IF(AI60&lt;DATE(2020,1,1),AI60,-AI60))</f>
        <v>-</v>
      </c>
      <c r="AJ224" s="52" t="str" cm="1">
        <f t="array" ref="AJ224">IF(OR(AJ60="",AJ60="NO Q",AJ60="-"),"-",INDEX(Shipping!$U$3:$V$88,_xlfn.XMATCH(AJ$2,IF(Shipping!$D$3:$D$88="GC",Shipping!$A$3:$A$88),0),_xlfn.XMATCH($V$167,Shipping!$U$2:$V$2))/_xlfn.IFS($U$167=Shipping!$R146,Shipping!$R$95,$U$167=Shipping!$S$92,Shipping!$S149,$U$167=Shipping!$T$92,Shipping!$T149)+IF(AJ60&lt;DATE(2020,1,1),AJ60,-AJ60))</f>
        <v>-</v>
      </c>
      <c r="AK224" s="52" t="str" cm="1">
        <f t="array" ref="AK224">IF(OR(AK60="",AK60="NO Q",AK60="-"),"-",INDEX(Shipping!$U$3:$V$88,_xlfn.XMATCH(AK$2,IF(Shipping!$D$3:$D$88="GC",Shipping!$A$3:$A$88),0),_xlfn.XMATCH($V$167,Shipping!$U$2:$V$2))/_xlfn.IFS($U$167=Shipping!$R146,Shipping!$R$95,$U$167=Shipping!$S$92,Shipping!$S149,$U$167=Shipping!$T$92,Shipping!$T149)+IF(AK60&lt;DATE(2020,1,1),AK60,-AK60))</f>
        <v>-</v>
      </c>
      <c r="AL224" s="52" t="str" cm="1">
        <f t="array" ref="AL224">IF(OR(AL60="",AL60="NO Q",AL60="-"),"-",INDEX(Shipping!$U$3:$V$88,_xlfn.XMATCH(AL$2,IF(Shipping!$D$3:$D$88="GC",Shipping!$A$3:$A$88),0),_xlfn.XMATCH($V$167,Shipping!$U$2:$V$2))/_xlfn.IFS($U$167=Shipping!$R146,Shipping!$R$95,$U$167=Shipping!$S$92,Shipping!$S149,$U$167=Shipping!$T$92,Shipping!$T149)+IF(AL60&lt;DATE(2020,1,1),AL60,-AL60))</f>
        <v>-</v>
      </c>
      <c r="AM224" s="52" t="e" cm="1">
        <f t="array" ref="AM224">IF(OR(AM60="",AM60="NO Q",AM60="-"),"-",INDEX(Shipping!$U$3:$V$88,_xlfn.XMATCH(AM$2,IF(Shipping!$D$3:$D$88="GC",Shipping!$A$3:$A$88),0),_xlfn.XMATCH($V$167,Shipping!$U$2:$V$2))/_xlfn.IFS($U$167=Shipping!$R146,Shipping!$R$95,$U$167=Shipping!$S$92,Shipping!$S149,$U$167=Shipping!$T$92,Shipping!$T149)+IF(AM60&lt;DATE(2020,1,1),AM60,-AM60))</f>
        <v>#DIV/0!</v>
      </c>
      <c r="AN224" s="52" t="str" cm="1">
        <f t="array" ref="AN224">IF(OR(AN60="",AN60="NO Q",AN60="-"),"-",INDEX(Shipping!$U$3:$V$88,_xlfn.XMATCH(AN$2,IF(Shipping!$D$3:$D$88="GC",Shipping!$A$3:$A$88),0),_xlfn.XMATCH($V$167,Shipping!$U$2:$V$2))/_xlfn.IFS($U$167=Shipping!$R146,Shipping!$R$95,$U$167=Shipping!$S$92,Shipping!$S149,$U$167=Shipping!$T$92,Shipping!$T149)+IF(AN60&lt;DATE(2020,1,1),AN60,-AN60))</f>
        <v>-</v>
      </c>
      <c r="AO224" s="52" t="str" cm="1">
        <f t="array" ref="AO224">IF(OR(AO60="",AO60="NO Q",AO60="-"),"-",INDEX(Shipping!$U$3:$V$88,_xlfn.XMATCH(AO$2,IF(Shipping!$D$3:$D$88="GC",Shipping!$A$3:$A$88),0),_xlfn.XMATCH($V$167,Shipping!$U$2:$V$2))/_xlfn.IFS($U$167=Shipping!$R146,Shipping!$R$95,$U$167=Shipping!$S$92,Shipping!$S149,$U$167=Shipping!$T$92,Shipping!$T149)+IF(AO60&lt;DATE(2020,1,1),AO60,-AO60))</f>
        <v>-</v>
      </c>
      <c r="AP224" s="52" t="e" cm="1">
        <f t="array" ref="AP224">IF(OR(AP60="",AP60="NO Q",AP60="-"),"-",INDEX(Shipping!$U$3:$V$88,_xlfn.XMATCH(AP$2,IF(Shipping!$D$3:$D$88="GC",Shipping!$A$3:$A$88),0),_xlfn.XMATCH($V$167,Shipping!$U$2:$V$2))/_xlfn.IFS($U$167=Shipping!$R146,Shipping!$R$95,$U$167=Shipping!$S$92,Shipping!$S149,$U$167=Shipping!$T$92,Shipping!$T149)+IF(AP60&lt;DATE(2020,1,1),AP60,-AP60))</f>
        <v>#DIV/0!</v>
      </c>
      <c r="AQ224" s="52" t="str" cm="1">
        <f t="array" ref="AQ224">IF(OR(AQ60="",AQ60="NO Q",AQ60="-"),"-",INDEX(Shipping!$U$3:$V$88,_xlfn.XMATCH(AQ$2,IF(Shipping!$D$3:$D$88="GC",Shipping!$A$3:$A$88),0),_xlfn.XMATCH($V$167,Shipping!$U$2:$V$2))/_xlfn.IFS($U$167=Shipping!$R146,Shipping!$R$95,$U$167=Shipping!$S$92,Shipping!$S149,$U$167=Shipping!$T$92,Shipping!$T149)+IF(AQ60&lt;DATE(2020,1,1),AQ60,-AQ60))</f>
        <v>-</v>
      </c>
      <c r="AR224" s="52" t="str" cm="1">
        <f t="array" ref="AR224">IF(OR(AR60="",AR60="NO Q",AR60="-"),"-",INDEX(Shipping!$U$3:$V$88,_xlfn.XMATCH(AR$2,IF(Shipping!$D$3:$D$88="GC",Shipping!$A$3:$A$88),0),_xlfn.XMATCH($V$167,Shipping!$U$2:$V$2))/_xlfn.IFS($U$167=Shipping!$R146,Shipping!$R$95,$U$167=Shipping!$S$92,Shipping!$S149,$U$167=Shipping!$T$92,Shipping!$T149)+IF(AR60&lt;DATE(2020,1,1),AR60,-AR60))</f>
        <v>-</v>
      </c>
      <c r="AS224" s="52" t="str" cm="1">
        <f t="array" ref="AS224">IF(OR(AS60="",AS60="NO Q",AS60="-"),"-",INDEX(Shipping!$U$3:$V$88,_xlfn.XMATCH(AS$2,IF(Shipping!$D$3:$D$88="GC",Shipping!$A$3:$A$88),0),_xlfn.XMATCH($V$167,Shipping!$U$2:$V$2))/_xlfn.IFS($U$167=Shipping!$R146,Shipping!$R$95,$U$167=Shipping!$S$92,Shipping!$S149,$U$167=Shipping!$T$92,Shipping!$T149)+IF(AS60&lt;DATE(2020,1,1),AS60,-AS60))</f>
        <v>-</v>
      </c>
      <c r="AT224" s="52" t="str" cm="1">
        <f t="array" ref="AT224">IF(OR(AT60="",AT60="NO Q",AT60="-"),"-",INDEX(Shipping!$U$3:$V$88,_xlfn.XMATCH(AT$2,IF(Shipping!$D$3:$D$88="GC",Shipping!$A$3:$A$88),0),_xlfn.XMATCH($V$167,Shipping!$U$2:$V$2))/_xlfn.IFS($U$167=Shipping!$R146,Shipping!$R$95,$U$167=Shipping!$S$92,Shipping!$S149,$U$167=Shipping!$T$92,Shipping!$T149)+IF(AT60&lt;DATE(2020,1,1),AT60,-AT60))</f>
        <v>-</v>
      </c>
      <c r="AU224" s="52" t="str" cm="1">
        <f t="array" ref="AU224">IF(OR(AU60="",AU60="NO Q",AU60="-"),"-",INDEX(Shipping!$U$3:$V$88,_xlfn.XMATCH(AU$2,IF(Shipping!$D$3:$D$88="GC",Shipping!$A$3:$A$88),0),_xlfn.XMATCH($V$167,Shipping!$U$2:$V$2))/_xlfn.IFS($U$167=Shipping!$R146,Shipping!$R$95,$U$167=Shipping!$S$92,Shipping!$S149,$U$167=Shipping!$T$92,Shipping!$T149)+IF(AU60&lt;DATE(2020,1,1),AU60,-AU60))</f>
        <v>-</v>
      </c>
      <c r="AV224" s="52" t="str" cm="1">
        <f t="array" ref="AV224">IF(OR(AV60="",AV60="NO Q",AV60="-"),"-",INDEX(Shipping!$U$3:$V$88,_xlfn.XMATCH(AV$2,IF(Shipping!$D$3:$D$88="GC",Shipping!$A$3:$A$88),0),_xlfn.XMATCH($V$167,Shipping!$U$2:$V$2))/_xlfn.IFS($U$167=Shipping!$R146,Shipping!$R$95,$U$167=Shipping!$S$92,Shipping!$S149,$U$167=Shipping!$T$92,Shipping!$T149)+IF(AV60&lt;DATE(2020,1,1),AV60,-AV60))</f>
        <v>-</v>
      </c>
      <c r="AW224" s="52" t="str" cm="1">
        <f t="array" ref="AW224">IF(OR(AW60="",AW60="NO Q",AW60="-"),"-",INDEX(Shipping!$U$3:$V$88,_xlfn.XMATCH(AW$2,IF(Shipping!$D$3:$D$88="GC",Shipping!$A$3:$A$88),0),_xlfn.XMATCH($V$167,Shipping!$U$2:$V$2))/_xlfn.IFS($U$167=Shipping!$R146,Shipping!$R$95,$U$167=Shipping!$S$92,Shipping!$S149,$U$167=Shipping!$T$92,Shipping!$T149)+IF(AW60&lt;DATE(2020,1,1),AW60,-AW60))</f>
        <v>-</v>
      </c>
      <c r="AX224" s="52" t="str" cm="1">
        <f t="array" ref="AX224">IF(OR(AX60="",AX60="NO Q",AX60="-"),"-",INDEX(Shipping!$U$3:$V$88,_xlfn.XMATCH(AX$2,IF(Shipping!$D$3:$D$88="GC",Shipping!$A$3:$A$88),0),_xlfn.XMATCH($V$167,Shipping!$U$2:$V$2))/_xlfn.IFS($U$167=Shipping!$R146,Shipping!$R$95,$U$167=Shipping!$S$92,Shipping!$S149,$U$167=Shipping!$T$92,Shipping!$T149)+IF(AX60&lt;DATE(2020,1,1),AX60,-AX60))</f>
        <v>-</v>
      </c>
      <c r="AY224" s="52" t="str" cm="1">
        <f t="array" ref="AY224">IF(OR(AY60="",AY60="NO Q",AY60="-"),"-",INDEX(Shipping!$U$3:$V$88,_xlfn.XMATCH(AY$2,IF(Shipping!$D$3:$D$88="GC",Shipping!$A$3:$A$88),0),_xlfn.XMATCH($V$167,Shipping!$U$2:$V$2))/_xlfn.IFS($U$167=Shipping!$R146,Shipping!$R$95,$U$167=Shipping!$S$92,Shipping!$S149,$U$167=Shipping!$T$92,Shipping!$T149)+IF(AY60&lt;DATE(2020,1,1),AY60,-AY60))</f>
        <v>-</v>
      </c>
      <c r="AZ224" s="52" t="str" cm="1">
        <f t="array" ref="AZ224">IF(OR(AZ60="",AZ60="NO Q",AZ60="-"),"-",INDEX(Shipping!$U$3:$V$88,_xlfn.XMATCH(AZ$2,IF(Shipping!$D$3:$D$88="GC",Shipping!$A$3:$A$88),0),_xlfn.XMATCH($V$167,Shipping!$U$2:$V$2))/_xlfn.IFS($U$167=Shipping!$R146,Shipping!$R$95,$U$167=Shipping!$S$92,Shipping!$S149,$U$167=Shipping!$T$92,Shipping!$T149)+IF(AZ60&lt;DATE(2020,1,1),AZ60,-AZ60))</f>
        <v>-</v>
      </c>
      <c r="BA224" s="52" t="str" cm="1">
        <f t="array" ref="BA224">IF(OR(BA60="",BA60="NO Q",BA60="-"),"-",INDEX(Shipping!$U$3:$V$88,_xlfn.XMATCH(BA$2,IF(Shipping!$D$3:$D$88="GC",Shipping!$A$3:$A$88),0),_xlfn.XMATCH($V$167,Shipping!$U$2:$V$2))/_xlfn.IFS($U$167=Shipping!$R146,Shipping!$R$95,$U$167=Shipping!$S$92,Shipping!$S149,$U$167=Shipping!$T$92,Shipping!$T149)+IF(BA60&lt;DATE(2020,1,1),BA60,-BA60))</f>
        <v>-</v>
      </c>
      <c r="BB224" s="52" t="str" cm="1">
        <f t="array" ref="BB224">IF(OR(BB60="",BB60="NO Q",BB60="-"),"-",INDEX(Shipping!$U$3:$V$88,_xlfn.XMATCH(BB$2,IF(Shipping!$D$3:$D$88="GC",Shipping!$A$3:$A$88),0),_xlfn.XMATCH($V$167,Shipping!$U$2:$V$2))/_xlfn.IFS($U$167=Shipping!$R146,Shipping!$R$95,$U$167=Shipping!$S$92,Shipping!$S149,$U$167=Shipping!$T$92,Shipping!$T149)+IF(BB60&lt;DATE(2020,1,1),BB60,-BB60))</f>
        <v>-</v>
      </c>
      <c r="BC224" s="52" t="str" cm="1">
        <f t="array" ref="BC224">IF(OR(BC60="",BC60="NO Q",BC60="-"),"-",INDEX(Shipping!$U$3:$V$88,_xlfn.XMATCH(BC$2,IF(Shipping!$D$3:$D$88="GC",Shipping!$A$3:$A$88),0),_xlfn.XMATCH($V$167,Shipping!$U$2:$V$2))/_xlfn.IFS($U$167=Shipping!$R146,Shipping!$R$95,$U$167=Shipping!$S$92,Shipping!$S149,$U$167=Shipping!$T$92,Shipping!$T149)+IF(BC60&lt;DATE(2020,1,1),BC60,-BC60))</f>
        <v>-</v>
      </c>
      <c r="BD224" s="52" t="str" cm="1">
        <f t="array" ref="BD224">IF(OR(BD60="",BD60="NO Q",BD60="-"),"-",INDEX(Shipping!$U$3:$V$88,_xlfn.XMATCH(BD$2,IF(Shipping!$D$3:$D$88="GC",Shipping!$A$3:$A$88),0),_xlfn.XMATCH($V$167,Shipping!$U$2:$V$2))/_xlfn.IFS($U$167=Shipping!$R146,Shipping!$R$95,$U$167=Shipping!$S$92,Shipping!$S149,$U$167=Shipping!$T$92,Shipping!$T149)+IF(BD60&lt;DATE(2020,1,1),BD60,-BD60))</f>
        <v>-</v>
      </c>
      <c r="BE224" s="52" t="str" cm="1">
        <f t="array" ref="BE224">IF(OR(BE60="",BE60="NO Q",BE60="-"),"-",INDEX(Shipping!$U$3:$V$88,_xlfn.XMATCH(BE$2,IF(Shipping!$D$3:$D$88="GC",Shipping!$A$3:$A$88),0),_xlfn.XMATCH($V$167,Shipping!$U$2:$V$2))/_xlfn.IFS($U$167=Shipping!$R146,Shipping!$R$95,$U$167=Shipping!$S$92,Shipping!$S149,$U$167=Shipping!$T$92,Shipping!$T149)+IF(BE60&lt;DATE(2020,1,1),BE60,-BE60))</f>
        <v>-</v>
      </c>
      <c r="BF224" s="52" t="str" cm="1">
        <f t="array" ref="BF224">IF(OR(BF60="",BF60="NO Q",BF60="-"),"-",INDEX(Shipping!$U$3:$V$88,_xlfn.XMATCH(BF$2,IF(Shipping!$D$3:$D$88="GC",Shipping!$A$3:$A$88),0),_xlfn.XMATCH($V$167,Shipping!$U$2:$V$2))/_xlfn.IFS($U$167=Shipping!$R146,Shipping!$R$95,$U$167=Shipping!$S$92,Shipping!$S149,$U$167=Shipping!$T$92,Shipping!$T149)+IF(BF60&lt;DATE(2020,1,1),BF60,-BF60))</f>
        <v>-</v>
      </c>
      <c r="BG224" s="52" t="str" cm="1">
        <f t="array" ref="BG224">IF(OR(BG60="",BG60="NO Q",BG60="-"),"-",INDEX(Shipping!$U$3:$V$88,_xlfn.XMATCH(BG$2,IF(Shipping!$D$3:$D$88="GC",Shipping!$A$3:$A$88),0),_xlfn.XMATCH($V$167,Shipping!$U$2:$V$2))/_xlfn.IFS($U$167=Shipping!$R146,Shipping!$R$95,$U$167=Shipping!$S$92,Shipping!$S149,$U$167=Shipping!$T$92,Shipping!$T149)+IF(BG60&lt;DATE(2020,1,1),BG60,-BG60))</f>
        <v>-</v>
      </c>
      <c r="BH224" s="52" t="str" cm="1">
        <f t="array" ref="BH224">IF(OR(BH60="",BH60="NO Q",BH60="-"),"-",INDEX(Shipping!$U$3:$V$88,_xlfn.XMATCH(BH$2,IF(Shipping!$D$3:$D$88="GC",Shipping!$A$3:$A$88),0),_xlfn.XMATCH($V$167,Shipping!$U$2:$V$2))/_xlfn.IFS($U$167=Shipping!$R146,Shipping!$R$95,$U$167=Shipping!$S$92,Shipping!$S149,$U$167=Shipping!$T$92,Shipping!$T149)+IF(BH60&lt;DATE(2020,1,1),BH60,-BH60))</f>
        <v>-</v>
      </c>
      <c r="BI224" s="52" t="str" cm="1">
        <f t="array" ref="BI224">IF(OR(BI60="",BI60="NO Q",BI60="-"),"-",INDEX(Shipping!$U$3:$V$88,_xlfn.XMATCH(BI$2,IF(Shipping!$D$3:$D$88="GC",Shipping!$A$3:$A$88),0),_xlfn.XMATCH($V$167,Shipping!$U$2:$V$2))/_xlfn.IFS($U$167=Shipping!$R146,Shipping!$R$95,$U$167=Shipping!$S$92,Shipping!$S149,$U$167=Shipping!$T$92,Shipping!$T149)+IF(BI60&lt;DATE(2020,1,1),BI60,-BI60))</f>
        <v>-</v>
      </c>
      <c r="BJ224" s="52" t="str" cm="1">
        <f t="array" ref="BJ224">IF(OR(BJ60="",BJ60="NO Q",BJ60="-"),"-",INDEX(Shipping!$U$3:$V$88,_xlfn.XMATCH(BJ$2,IF(Shipping!$D$3:$D$88="GC",Shipping!$A$3:$A$88),0),_xlfn.XMATCH($V$167,Shipping!$U$2:$V$2))/_xlfn.IFS($U$167=Shipping!$R146,Shipping!$R$95,$U$167=Shipping!$S$92,Shipping!$S149,$U$167=Shipping!$T$92,Shipping!$T149)+IF(BJ60&lt;DATE(2020,1,1),BJ60,-BJ60))</f>
        <v>-</v>
      </c>
      <c r="BK224" s="52" t="e" cm="1">
        <f t="array" ref="BK224">IF(OR(BK60="",BK60="NO Q",BK60="-"),"-",INDEX(Shipping!$U$3:$V$88,_xlfn.XMATCH(BK$2,IF(Shipping!$D$3:$D$88="GC",Shipping!$A$3:$A$88),0),_xlfn.XMATCH($V$167,Shipping!$U$2:$V$2))/_xlfn.IFS($U$167=Shipping!$R146,Shipping!$R$95,$U$167=Shipping!$S$92,Shipping!$S149,$U$167=Shipping!$T$92,Shipping!$T149)+IF(BK60&lt;DATE(2020,1,1),BK60,-BK60))</f>
        <v>#DIV/0!</v>
      </c>
      <c r="BL224" s="52" t="str" cm="1">
        <f t="array" ref="BL224">IF(OR(BL60="",BL60="NO Q",BL60="-"),"-",INDEX(Shipping!$U$3:$V$88,_xlfn.XMATCH(BL$2,IF(Shipping!$D$3:$D$88="GC",Shipping!$A$3:$A$88),0),_xlfn.XMATCH($V$167,Shipping!$U$2:$V$2))/_xlfn.IFS($U$167=Shipping!$R146,Shipping!$R$95,$U$167=Shipping!$S$92,Shipping!$S149,$U$167=Shipping!$T$92,Shipping!$T149)+IF(BL60&lt;DATE(2020,1,1),BL60,-BL60))</f>
        <v>-</v>
      </c>
      <c r="BM224" s="52" t="str" cm="1">
        <f t="array" ref="BM224">IF(OR(BM60="",BM60="NO Q",BM60="-"),"-",INDEX(Shipping!$U$3:$V$88,_xlfn.XMATCH(BM$2,IF(Shipping!$D$3:$D$88="GC",Shipping!$A$3:$A$88),0),_xlfn.XMATCH($V$167,Shipping!$U$2:$V$2))/_xlfn.IFS($U$167=Shipping!$R146,Shipping!$R$95,$U$167=Shipping!$S$92,Shipping!$S149,$U$167=Shipping!$T$92,Shipping!$T149)+IF(BM60&lt;DATE(2020,1,1),BM60,-BM60))</f>
        <v>-</v>
      </c>
      <c r="BN224" s="52" t="str" cm="1">
        <f t="array" ref="BN224">IF(OR(BN60="",BN60="NO Q",BN60="-"),"-",INDEX(Shipping!$U$3:$V$88,_xlfn.XMATCH(BN$2,IF(Shipping!$D$3:$D$88="GC",Shipping!$A$3:$A$88),0),_xlfn.XMATCH($V$167,Shipping!$U$2:$V$2))/_xlfn.IFS($U$167=Shipping!$R146,Shipping!$R$95,$U$167=Shipping!$S$92,Shipping!$S149,$U$167=Shipping!$T$92,Shipping!$T149)+IF(BN60&lt;DATE(2020,1,1),BN60,-BN60))</f>
        <v>-</v>
      </c>
      <c r="BO224" s="52" t="e" cm="1">
        <f t="array" ref="BO224">IF(OR(BO60="",BO60="NO Q",BO60="-"),"-",INDEX(Shipping!$U$3:$V$88,_xlfn.XMATCH(BO$2,IF(Shipping!$D$3:$D$88="GC",Shipping!$A$3:$A$88),0),_xlfn.XMATCH($V$167,Shipping!$U$2:$V$2))/_xlfn.IFS($U$167=Shipping!$R146,Shipping!$R$95,$U$167=Shipping!$S$92,Shipping!$S149,$U$167=Shipping!$T$92,Shipping!$T149)+IF(BO60&lt;DATE(2020,1,1),BO60,-BO60))</f>
        <v>#DIV/0!</v>
      </c>
      <c r="BP224" s="52" t="str" cm="1">
        <f t="array" ref="BP224">IF(OR(BP60="",BP60="NO Q",BP60="-"),"-",INDEX(Shipping!$U$3:$V$88,_xlfn.XMATCH(BP$2,IF(Shipping!$D$3:$D$88="GC",Shipping!$A$3:$A$88),0),_xlfn.XMATCH($V$167,Shipping!$U$2:$V$2))/_xlfn.IFS($U$167=Shipping!$R146,Shipping!$R$95,$U$167=Shipping!$S$92,Shipping!$S149,$U$167=Shipping!$T$92,Shipping!$T149)+IF(BP60&lt;DATE(2020,1,1),BP60,-BP60))</f>
        <v>-</v>
      </c>
      <c r="BQ224" s="52" t="str" cm="1">
        <f t="array" ref="BQ224">IF(OR(BQ60="",BQ60="NO Q",BQ60="-"),"-",INDEX(Shipping!$U$3:$V$88,_xlfn.XMATCH(BQ$2,IF(Shipping!$D$3:$D$88="GC",Shipping!$A$3:$A$88),0),_xlfn.XMATCH($V$167,Shipping!$U$2:$V$2))/_xlfn.IFS($U$167=Shipping!$R146,Shipping!$R$95,$U$167=Shipping!$S$92,Shipping!$S149,$U$167=Shipping!$T$92,Shipping!$T149)+IF(BQ60&lt;DATE(2020,1,1),BQ60,-BQ60))</f>
        <v>-</v>
      </c>
      <c r="BR224" s="52" t="str" cm="1">
        <f t="array" ref="BR224">IF(OR(BR60="",BR60="NO Q",BR60="-"),"-",INDEX(Shipping!$U$3:$V$88,_xlfn.XMATCH(BR$2,IF(Shipping!$D$3:$D$88="GC",Shipping!$A$3:$A$88),0),_xlfn.XMATCH($V$167,Shipping!$U$2:$V$2))/_xlfn.IFS($U$167=Shipping!$R146,Shipping!$R$95,$U$167=Shipping!$S$92,Shipping!$S149,$U$167=Shipping!$T$92,Shipping!$T149)+IF(BR60&lt;DATE(2020,1,1),BR60,-BR60))</f>
        <v>-</v>
      </c>
      <c r="BS224" s="52" t="str" cm="1">
        <f t="array" ref="BS224">IF(OR(BS60="",BS60="NO Q",BS60="-"),"-",INDEX(Shipping!$U$3:$V$88,_xlfn.XMATCH(BS$2,IF(Shipping!$D$3:$D$88="GC",Shipping!$A$3:$A$88),0),_xlfn.XMATCH($V$167,Shipping!$U$2:$V$2))/_xlfn.IFS($U$167=Shipping!$R146,Shipping!$R$95,$U$167=Shipping!$S$92,Shipping!$S149,$U$167=Shipping!$T$92,Shipping!$T149)+IF(BS60&lt;DATE(2020,1,1),BS60,-BS60))</f>
        <v>-</v>
      </c>
      <c r="BT224" s="52" t="str" cm="1">
        <f t="array" ref="BT224">IF(OR(BT60="",BT60="NO Q",BT60="-"),"-",INDEX(Shipping!$U$3:$V$88,_xlfn.XMATCH(BT$2,IF(Shipping!$D$3:$D$88="GC",Shipping!$A$3:$A$88),0),_xlfn.XMATCH($V$167,Shipping!$U$2:$V$2))/_xlfn.IFS($U$167=Shipping!$R146,Shipping!$R$95,$U$167=Shipping!$S$92,Shipping!$S149,$U$167=Shipping!$T$92,Shipping!$T149)+IF(BT60&lt;DATE(2020,1,1),BT60,-BT60))</f>
        <v>-</v>
      </c>
      <c r="BU224" s="52" t="str" cm="1">
        <f t="array" ref="BU224">IF(OR(BU60="",BU60="NO Q",BU60="-"),"-",INDEX(Shipping!$U$3:$V$88,_xlfn.XMATCH(BU$2,IF(Shipping!$D$3:$D$88="GC",Shipping!$A$3:$A$88),0),_xlfn.XMATCH($V$167,Shipping!$U$2:$V$2))/_xlfn.IFS($U$167=Shipping!$R146,Shipping!$R$95,$U$167=Shipping!$S$92,Shipping!$S149,$U$167=Shipping!$T$92,Shipping!$T149)+IF(BU60&lt;DATE(2020,1,1),BU60,-BU60))</f>
        <v>-</v>
      </c>
      <c r="BV224" s="52" t="str" cm="1">
        <f t="array" ref="BV224">IF(OR(BV60="",BV60="NO Q",BV60="-"),"-",INDEX(Shipping!$U$3:$V$88,_xlfn.XMATCH(BV$2,IF(Shipping!$D$3:$D$88="GC",Shipping!$A$3:$A$88),0),_xlfn.XMATCH($V$167,Shipping!$U$2:$V$2))/_xlfn.IFS($U$167=Shipping!$R146,Shipping!$R$95,$U$167=Shipping!$S$92,Shipping!$S149,$U$167=Shipping!$T$92,Shipping!$T149)+IF(BV60&lt;DATE(2020,1,1),BV60,-BV60))</f>
        <v>-</v>
      </c>
      <c r="BW224" s="52" t="str" cm="1">
        <f t="array" ref="BW224">IF(OR(BW60="",BW60="NO Q",BW60="-"),"-",INDEX(Shipping!$U$3:$V$88,_xlfn.XMATCH(BW$2,IF(Shipping!$D$3:$D$88="GC",Shipping!$A$3:$A$88),0),_xlfn.XMATCH($V$167,Shipping!$U$2:$V$2))/_xlfn.IFS($U$167=Shipping!$R146,Shipping!$R$95,$U$167=Shipping!$S$92,Shipping!$S149,$U$167=Shipping!$T$92,Shipping!$T149)+IF(BW60&lt;DATE(2020,1,1),BW60,-BW60))</f>
        <v>-</v>
      </c>
      <c r="BX224" s="52" t="str" cm="1">
        <f t="array" ref="BX224">IF(OR(BX60="",BX60="NO Q",BX60="-"),"-",INDEX(Shipping!$U$3:$V$88,_xlfn.XMATCH(BX$2,IF(Shipping!$D$3:$D$88="GC",Shipping!$A$3:$A$88),0),_xlfn.XMATCH($V$167,Shipping!$U$2:$V$2))/_xlfn.IFS($U$167=Shipping!$R146,Shipping!$R$95,$U$167=Shipping!$S$92,Shipping!$S149,$U$167=Shipping!$T$92,Shipping!$T149)+IF(BX60&lt;DATE(2020,1,1),BX60,-BX60))</f>
        <v>-</v>
      </c>
      <c r="BY224" s="52" t="str" cm="1">
        <f t="array" ref="BY224">IF(OR(BY60="",BY60="NO Q",BY60="-"),"-",INDEX(Shipping!$U$3:$V$88,_xlfn.XMATCH(BY$2,IF(Shipping!$D$3:$D$88="GC",Shipping!$A$3:$A$88),0),_xlfn.XMATCH($V$167,Shipping!$U$2:$V$2))/_xlfn.IFS($U$167=Shipping!$R146,Shipping!$R$95,$U$167=Shipping!$S$92,Shipping!$S149,$U$167=Shipping!$T$92,Shipping!$T149)+IF(BY60&lt;DATE(2020,1,1),BY60,-BY60))</f>
        <v>-</v>
      </c>
      <c r="BZ224" s="52" t="str" cm="1">
        <f t="array" ref="BZ224">IF(OR(BZ60="",BZ60="NO Q",BZ60="-"),"-",INDEX(Shipping!$U$3:$V$88,_xlfn.XMATCH(BZ$2,IF(Shipping!$D$3:$D$88="GC",Shipping!$A$3:$A$88),0),_xlfn.XMATCH($V$167,Shipping!$U$2:$V$2))/_xlfn.IFS($U$167=Shipping!$R146,Shipping!$R$95,$U$167=Shipping!$S$92,Shipping!$S149,$U$167=Shipping!$T$92,Shipping!$T149)+IF(BZ60&lt;DATE(2020,1,1),BZ60,-BZ60))</f>
        <v>-</v>
      </c>
      <c r="CA224" s="52" t="str" cm="1">
        <f t="array" ref="CA224">IF(OR(CA60="",CA60="NO Q",CA60="-"),"-",INDEX(Shipping!$U$3:$V$88,_xlfn.XMATCH(CA$2,IF(Shipping!$D$3:$D$88="GC",Shipping!$A$3:$A$88),0),_xlfn.XMATCH($V$167,Shipping!$U$2:$V$2))/_xlfn.IFS($U$167=Shipping!$R146,Shipping!$R$95,$U$167=Shipping!$S$92,Shipping!$S149,$U$167=Shipping!$T$92,Shipping!$T149)+IF(CA60&lt;DATE(2020,1,1),CA60,-CA60))</f>
        <v>-</v>
      </c>
      <c r="CB224" s="52" t="str" cm="1">
        <f t="array" ref="CB224">IF(OR(CB60="",CB60="NO Q",CB60="-"),"-",INDEX(Shipping!$U$3:$V$88,_xlfn.XMATCH(CB$2,IF(Shipping!$D$3:$D$88="GC",Shipping!$A$3:$A$88),0),_xlfn.XMATCH($V$167,Shipping!$U$2:$V$2))/_xlfn.IFS($U$167=Shipping!$R146,Shipping!$R$95,$U$167=Shipping!$S$92,Shipping!$S149,$U$167=Shipping!$T$92,Shipping!$T149)+IF(CB60&lt;DATE(2020,1,1),CB60,-CB60))</f>
        <v>-</v>
      </c>
      <c r="CC224" s="52" t="str" cm="1">
        <f t="array" ref="CC224">IF(OR(CC60="",CC60="NO Q",CC60="-"),"-",INDEX(Shipping!$U$3:$V$88,_xlfn.XMATCH(CC$2,IF(Shipping!$D$3:$D$88="GC",Shipping!$A$3:$A$88),0),_xlfn.XMATCH($V$167,Shipping!$U$2:$V$2))/_xlfn.IFS($U$167=Shipping!$R146,Shipping!$R$95,$U$167=Shipping!$S$92,Shipping!$S149,$U$167=Shipping!$T$92,Shipping!$T149)+IF(CC60&lt;DATE(2020,1,1),CC60,-CC60))</f>
        <v>-</v>
      </c>
      <c r="CD224" s="52" t="str" cm="1">
        <f t="array" ref="CD224">IF(OR(CD60="",CD60="NO Q",CD60="-"),"-",INDEX(Shipping!$U$3:$V$88,_xlfn.XMATCH(CD$2,IF(Shipping!$D$3:$D$88="GC",Shipping!$A$3:$A$88),0),_xlfn.XMATCH($V$167,Shipping!$U$2:$V$2))/_xlfn.IFS($U$167=Shipping!$R146,Shipping!$R$95,$U$167=Shipping!$S$92,Shipping!$S149,$U$167=Shipping!$T$92,Shipping!$T149)+IF(CD60&lt;DATE(2020,1,1),CD60,-CD60))</f>
        <v>-</v>
      </c>
      <c r="CE224" s="52" t="e" cm="1">
        <f t="array" ref="CE224">IF(OR(CE60="",CE60="NO Q",CE60="-"),"-",INDEX(Shipping!$U$3:$V$88,_xlfn.XMATCH(CE$2,IF(Shipping!$D$3:$D$88="GC",Shipping!$A$3:$A$88),0),_xlfn.XMATCH($V$167,Shipping!$U$2:$V$2))/_xlfn.IFS($U$167=Shipping!$R146,Shipping!$R$95,$U$167=Shipping!$S$92,Shipping!$S149,$U$167=Shipping!$T$92,Shipping!$T149)+IF(CE60&lt;DATE(2020,1,1),CE60,-CE60))</f>
        <v>#N/A</v>
      </c>
      <c r="CF224" s="52" t="str" cm="1">
        <f t="array" ref="CF224">IF(OR(CF60="",CF60="NO Q",CF60="-"),"-",INDEX(Shipping!$U$3:$V$88,_xlfn.XMATCH(CF$2,IF(Shipping!$D$3:$D$88="GC",Shipping!$A$3:$A$88),0),_xlfn.XMATCH($V$167,Shipping!$U$2:$V$2))/_xlfn.IFS($U$167=Shipping!$R146,Shipping!$R$95,$U$167=Shipping!$S$92,Shipping!$S149,$U$167=Shipping!$T$92,Shipping!$T149)+IF(CF60&lt;DATE(2020,1,1),CF60,-CF60))</f>
        <v>-</v>
      </c>
      <c r="CG224" s="52" t="str" cm="1">
        <f t="array" ref="CG224">IF(OR(CG60="",CG60="NO Q",CG60="-"),"-",INDEX(Shipping!$U$3:$V$88,_xlfn.XMATCH(CG$2,IF(Shipping!$D$3:$D$88="GC",Shipping!$A$3:$A$88),0),_xlfn.XMATCH($V$167,Shipping!$U$2:$V$2))/_xlfn.IFS($U$167=Shipping!$R146,Shipping!$R$95,$U$167=Shipping!$S$92,Shipping!$S149,$U$167=Shipping!$T$92,Shipping!$T149)+IF(CG60&lt;DATE(2020,1,1),CG60,-CG60))</f>
        <v>-</v>
      </c>
      <c r="CH224" s="52" t="str" cm="1">
        <f t="array" ref="CH224">IF(OR(CH60="",CH60="NO Q",CH60="-"),"-",INDEX(Shipping!$U$3:$V$88,_xlfn.XMATCH(CH$2,IF(Shipping!$D$3:$D$88="GC",Shipping!$A$3:$A$88),0),_xlfn.XMATCH($V$167,Shipping!$U$2:$V$2))/_xlfn.IFS($U$167=Shipping!$R146,Shipping!$R$95,$U$167=Shipping!$S$92,Shipping!$S149,$U$167=Shipping!$T$92,Shipping!$T149)+IF(CH60&lt;DATE(2020,1,1),CH60,-CH60))</f>
        <v>-</v>
      </c>
      <c r="CI224" s="52" t="str" cm="1">
        <f t="array" ref="CI224">IF(OR(CI60="",CI60="NO Q",CI60="-"),"-",INDEX(Shipping!$U$3:$V$88,_xlfn.XMATCH(CI$2,IF(Shipping!$D$3:$D$88="GC",Shipping!$A$3:$A$88),0),_xlfn.XMATCH($V$167,Shipping!$U$2:$V$2))/_xlfn.IFS($U$167=Shipping!$R146,Shipping!$R$95,$U$167=Shipping!$S$92,Shipping!$S149,$U$167=Shipping!$T$92,Shipping!$T149)+IF(CI60&lt;DATE(2020,1,1),CI60,-CI60))</f>
        <v>-</v>
      </c>
      <c r="CJ224" s="52" t="str" cm="1">
        <f t="array" ref="CJ224">IF(OR(CJ60="",CJ60="NO Q",CJ60="-"),"-",INDEX(Shipping!$U$3:$V$88,_xlfn.XMATCH(CJ$2,IF(Shipping!$D$3:$D$88="GC",Shipping!$A$3:$A$88),0),_xlfn.XMATCH($V$167,Shipping!$U$2:$V$2))/_xlfn.IFS($U$167=Shipping!$R146,Shipping!$R$95,$U$167=Shipping!$S$92,Shipping!$S149,$U$167=Shipping!$T$92,Shipping!$T149)+IF(CJ60&lt;DATE(2020,1,1),CJ60,-CJ60))</f>
        <v>-</v>
      </c>
      <c r="CK224" s="52" t="str" cm="1">
        <f t="array" ref="CK224">IF(OR(CK60="",CK60="NO Q",CK60="-"),"-",INDEX(Shipping!$U$3:$V$88,_xlfn.XMATCH(CK$2,IF(Shipping!$D$3:$D$88="GC",Shipping!$A$3:$A$88),0),_xlfn.XMATCH($V$167,Shipping!$U$2:$V$2))/_xlfn.IFS($U$167=Shipping!$R146,Shipping!$R$95,$U$167=Shipping!$S$92,Shipping!$S149,$U$167=Shipping!$T$92,Shipping!$T149)+IF(CK60&lt;DATE(2020,1,1),CK60,-CK60))</f>
        <v>-</v>
      </c>
      <c r="CL224" s="52" t="str" cm="1">
        <f t="array" ref="CL224">IF(OR(CL60="",CL60="NO Q",CL60="-"),"-",INDEX(Shipping!$U$3:$V$88,_xlfn.XMATCH(CL$2,IF(Shipping!$D$3:$D$88="GC",Shipping!$A$3:$A$88),0),_xlfn.XMATCH($V$167,Shipping!$U$2:$V$2))/_xlfn.IFS($U$167=Shipping!$R146,Shipping!$R$95,$U$167=Shipping!$S$92,Shipping!$S149,$U$167=Shipping!$T$92,Shipping!$T149)+IF(CL60&lt;DATE(2020,1,1),CL60,-CL60))</f>
        <v>-</v>
      </c>
      <c r="CM224" s="52" t="str" cm="1">
        <f t="array" ref="CM224">IF(OR(CM60="",CM60="NO Q",CM60="-"),"-",INDEX(Shipping!$U$3:$V$88,_xlfn.XMATCH(CM$2,IF(Shipping!$D$3:$D$88="GC",Shipping!$A$3:$A$88),0),_xlfn.XMATCH($V$167,Shipping!$U$2:$V$2))/_xlfn.IFS($U$167=Shipping!$R146,Shipping!$R$95,$U$167=Shipping!$S$92,Shipping!$S149,$U$167=Shipping!$T$92,Shipping!$T149)+IF(CM60&lt;DATE(2020,1,1),CM60,-CM60))</f>
        <v>-</v>
      </c>
    </row>
    <row r="225" spans="2:91">
      <c r="B225" s="47" t="s">
        <v>331</v>
      </c>
      <c r="C225" s="1" t="e" cm="1">
        <f t="array" ref="C225">INDEX(W$2:CM$2,1,_xlfn.XMATCH(D225,$W225:$CM225))</f>
        <v>#N/A</v>
      </c>
      <c r="D225" s="81">
        <f t="shared" si="139"/>
        <v>0</v>
      </c>
      <c r="W225" s="52" t="str" cm="1">
        <f t="array" ref="W225">IF(OR(W61="",W61="NO Q",W61="-"),"-",INDEX(Shipping!$U$3:$V$88,_xlfn.XMATCH(W$2,IF(Shipping!$D$3:$D$88="GC",Shipping!$A$3:$A$88),0),_xlfn.XMATCH($V$167,Shipping!$U$2:$V$2))/_xlfn.IFS($U$167=Shipping!$R147,Shipping!$R$95,$U$167=Shipping!$S$92,Shipping!$S150,$U$167=Shipping!$T$92,Shipping!$T150)+IF(W61&lt;DATE(2020,1,1),W61,-W61))</f>
        <v>-</v>
      </c>
      <c r="X225" s="52" t="str" cm="1">
        <f t="array" ref="X225">IF(OR(X61="",X61="NO Q",X61="-"),"-",INDEX(Shipping!$U$3:$V$88,_xlfn.XMATCH(X$2,IF(Shipping!$D$3:$D$88="GC",Shipping!$A$3:$A$88),0),_xlfn.XMATCH($V$167,Shipping!$U$2:$V$2))/_xlfn.IFS($U$167=Shipping!$R147,Shipping!$R$95,$U$167=Shipping!$S$92,Shipping!$S150,$U$167=Shipping!$T$92,Shipping!$T150)+IF(X61&lt;DATE(2020,1,1),X61,-X61))</f>
        <v>-</v>
      </c>
      <c r="Y225" s="52" t="str" cm="1">
        <f t="array" ref="Y225">IF(OR(Y61="",Y61="NO Q",Y61="-"),"-",INDEX(Shipping!$U$3:$V$88,_xlfn.XMATCH(Y$2,IF(Shipping!$D$3:$D$88="GC",Shipping!$A$3:$A$88),0),_xlfn.XMATCH($V$167,Shipping!$U$2:$V$2))/_xlfn.IFS($U$167=Shipping!$R147,Shipping!$R$95,$U$167=Shipping!$S$92,Shipping!$S150,$U$167=Shipping!$T$92,Shipping!$T150)+IF(Y61&lt;DATE(2020,1,1),Y61,-Y61))</f>
        <v>-</v>
      </c>
      <c r="Z225" s="52" t="str" cm="1">
        <f t="array" ref="Z225">IF(OR(Z61="",Z61="NO Q",Z61="-"),"-",INDEX(Shipping!$U$3:$V$88,_xlfn.XMATCH(Z$2,IF(Shipping!$D$3:$D$88="GC",Shipping!$A$3:$A$88),0),_xlfn.XMATCH($V$167,Shipping!$U$2:$V$2))/_xlfn.IFS($U$167=Shipping!$R147,Shipping!$R$95,$U$167=Shipping!$S$92,Shipping!$S150,$U$167=Shipping!$T$92,Shipping!$T150)+IF(Z61&lt;DATE(2020,1,1),Z61,-Z61))</f>
        <v>-</v>
      </c>
      <c r="AA225" s="52" t="str" cm="1">
        <f t="array" ref="AA225">IF(OR(AA61="",AA61="NO Q",AA61="-"),"-",INDEX(Shipping!$U$3:$V$88,_xlfn.XMATCH(AA$2,IF(Shipping!$D$3:$D$88="GC",Shipping!$A$3:$A$88),0),_xlfn.XMATCH($V$167,Shipping!$U$2:$V$2))/_xlfn.IFS($U$167=Shipping!$R147,Shipping!$R$95,$U$167=Shipping!$S$92,Shipping!$S150,$U$167=Shipping!$T$92,Shipping!$T150)+IF(AA61&lt;DATE(2020,1,1),AA61,-AA61))</f>
        <v>-</v>
      </c>
      <c r="AB225" s="52" t="str" cm="1">
        <f t="array" ref="AB225">IF(OR(AB61="",AB61="NO Q",AB61="-"),"-",INDEX(Shipping!$U$3:$V$88,_xlfn.XMATCH(AB$2,IF(Shipping!$D$3:$D$88="GC",Shipping!$A$3:$A$88),0),_xlfn.XMATCH($V$167,Shipping!$U$2:$V$2))/_xlfn.IFS($U$167=Shipping!$R147,Shipping!$R$95,$U$167=Shipping!$S$92,Shipping!$S150,$U$167=Shipping!$T$92,Shipping!$T150)+IF(AB61&lt;DATE(2020,1,1),AB61,-AB61))</f>
        <v>-</v>
      </c>
      <c r="AC225" s="52" t="str" cm="1">
        <f t="array" ref="AC225">IF(OR(AC61="",AC61="NO Q",AC61="-"),"-",INDEX(Shipping!$U$3:$V$88,_xlfn.XMATCH(AC$2,IF(Shipping!$D$3:$D$88="GC",Shipping!$A$3:$A$88),0),_xlfn.XMATCH($V$167,Shipping!$U$2:$V$2))/_xlfn.IFS($U$167=Shipping!$R147,Shipping!$R$95,$U$167=Shipping!$S$92,Shipping!$S150,$U$167=Shipping!$T$92,Shipping!$T150)+IF(AC61&lt;DATE(2020,1,1),AC61,-AC61))</f>
        <v>-</v>
      </c>
      <c r="AD225" s="52" t="str" cm="1">
        <f t="array" ref="AD225">IF(OR(AD61="",AD61="NO Q",AD61="-"),"-",INDEX(Shipping!$U$3:$V$88,_xlfn.XMATCH(AD$2,IF(Shipping!$D$3:$D$88="GC",Shipping!$A$3:$A$88),0),_xlfn.XMATCH($V$167,Shipping!$U$2:$V$2))/_xlfn.IFS($U$167=Shipping!$R147,Shipping!$R$95,$U$167=Shipping!$S$92,Shipping!$S150,$U$167=Shipping!$T$92,Shipping!$T150)+IF(AD61&lt;DATE(2020,1,1),AD61,-AD61))</f>
        <v>-</v>
      </c>
      <c r="AE225" s="52" t="str" cm="1">
        <f t="array" ref="AE225">IF(OR(AE61="",AE61="NO Q",AE61="-"),"-",INDEX(Shipping!$U$3:$V$88,_xlfn.XMATCH(AE$2,IF(Shipping!$D$3:$D$88="GC",Shipping!$A$3:$A$88),0),_xlfn.XMATCH($V$167,Shipping!$U$2:$V$2))/_xlfn.IFS($U$167=Shipping!$R147,Shipping!$R$95,$U$167=Shipping!$S$92,Shipping!$S150,$U$167=Shipping!$T$92,Shipping!$T150)+IF(AE61&lt;DATE(2020,1,1),AE61,-AE61))</f>
        <v>-</v>
      </c>
      <c r="AF225" s="52" t="str" cm="1">
        <f t="array" ref="AF225">IF(OR(AF61="",AF61="NO Q",AF61="-"),"-",INDEX(Shipping!$U$3:$V$88,_xlfn.XMATCH(AF$2,IF(Shipping!$D$3:$D$88="GC",Shipping!$A$3:$A$88),0),_xlfn.XMATCH($V$167,Shipping!$U$2:$V$2))/_xlfn.IFS($U$167=Shipping!$R147,Shipping!$R$95,$U$167=Shipping!$S$92,Shipping!$S150,$U$167=Shipping!$T$92,Shipping!$T150)+IF(AF61&lt;DATE(2020,1,1),AF61,-AF61))</f>
        <v>-</v>
      </c>
      <c r="AG225" s="52" t="str" cm="1">
        <f t="array" ref="AG225">IF(OR(AG61="",AG61="NO Q",AG61="-"),"-",INDEX(Shipping!$U$3:$V$88,_xlfn.XMATCH(AG$2,IF(Shipping!$D$3:$D$88="GC",Shipping!$A$3:$A$88),0),_xlfn.XMATCH($V$167,Shipping!$U$2:$V$2))/_xlfn.IFS($U$167=Shipping!$R147,Shipping!$R$95,$U$167=Shipping!$S$92,Shipping!$S150,$U$167=Shipping!$T$92,Shipping!$T150)+IF(AG61&lt;DATE(2020,1,1),AG61,-AG61))</f>
        <v>-</v>
      </c>
      <c r="AH225" s="52" t="str" cm="1">
        <f t="array" ref="AH225">IF(OR(AH61="",AH61="NO Q",AH61="-"),"-",INDEX(Shipping!$U$3:$V$88,_xlfn.XMATCH(AH$2,IF(Shipping!$D$3:$D$88="GC",Shipping!$A$3:$A$88),0),_xlfn.XMATCH($V$167,Shipping!$U$2:$V$2))/_xlfn.IFS($U$167=Shipping!$R147,Shipping!$R$95,$U$167=Shipping!$S$92,Shipping!$S150,$U$167=Shipping!$T$92,Shipping!$T150)+IF(AH61&lt;DATE(2020,1,1),AH61,-AH61))</f>
        <v>-</v>
      </c>
      <c r="AI225" s="52" t="str" cm="1">
        <f t="array" ref="AI225">IF(OR(AI61="",AI61="NO Q",AI61="-"),"-",INDEX(Shipping!$U$3:$V$88,_xlfn.XMATCH(AI$2,IF(Shipping!$D$3:$D$88="GC",Shipping!$A$3:$A$88),0),_xlfn.XMATCH($V$167,Shipping!$U$2:$V$2))/_xlfn.IFS($U$167=Shipping!$R147,Shipping!$R$95,$U$167=Shipping!$S$92,Shipping!$S150,$U$167=Shipping!$T$92,Shipping!$T150)+IF(AI61&lt;DATE(2020,1,1),AI61,-AI61))</f>
        <v>-</v>
      </c>
      <c r="AJ225" s="52" t="str" cm="1">
        <f t="array" ref="AJ225">IF(OR(AJ61="",AJ61="NO Q",AJ61="-"),"-",INDEX(Shipping!$U$3:$V$88,_xlfn.XMATCH(AJ$2,IF(Shipping!$D$3:$D$88="GC",Shipping!$A$3:$A$88),0),_xlfn.XMATCH($V$167,Shipping!$U$2:$V$2))/_xlfn.IFS($U$167=Shipping!$R147,Shipping!$R$95,$U$167=Shipping!$S$92,Shipping!$S150,$U$167=Shipping!$T$92,Shipping!$T150)+IF(AJ61&lt;DATE(2020,1,1),AJ61,-AJ61))</f>
        <v>-</v>
      </c>
      <c r="AK225" s="52" t="str" cm="1">
        <f t="array" ref="AK225">IF(OR(AK61="",AK61="NO Q",AK61="-"),"-",INDEX(Shipping!$U$3:$V$88,_xlfn.XMATCH(AK$2,IF(Shipping!$D$3:$D$88="GC",Shipping!$A$3:$A$88),0),_xlfn.XMATCH($V$167,Shipping!$U$2:$V$2))/_xlfn.IFS($U$167=Shipping!$R147,Shipping!$R$95,$U$167=Shipping!$S$92,Shipping!$S150,$U$167=Shipping!$T$92,Shipping!$T150)+IF(AK61&lt;DATE(2020,1,1),AK61,-AK61))</f>
        <v>-</v>
      </c>
      <c r="AL225" s="52" t="str" cm="1">
        <f t="array" ref="AL225">IF(OR(AL61="",AL61="NO Q",AL61="-"),"-",INDEX(Shipping!$U$3:$V$88,_xlfn.XMATCH(AL$2,IF(Shipping!$D$3:$D$88="GC",Shipping!$A$3:$A$88),0),_xlfn.XMATCH($V$167,Shipping!$U$2:$V$2))/_xlfn.IFS($U$167=Shipping!$R147,Shipping!$R$95,$U$167=Shipping!$S$92,Shipping!$S150,$U$167=Shipping!$T$92,Shipping!$T150)+IF(AL61&lt;DATE(2020,1,1),AL61,-AL61))</f>
        <v>-</v>
      </c>
      <c r="AM225" s="52" t="str" cm="1">
        <f t="array" ref="AM225">IF(OR(AM61="",AM61="NO Q",AM61="-"),"-",INDEX(Shipping!$U$3:$V$88,_xlfn.XMATCH(AM$2,IF(Shipping!$D$3:$D$88="GC",Shipping!$A$3:$A$88),0),_xlfn.XMATCH($V$167,Shipping!$U$2:$V$2))/_xlfn.IFS($U$167=Shipping!$R147,Shipping!$R$95,$U$167=Shipping!$S$92,Shipping!$S150,$U$167=Shipping!$T$92,Shipping!$T150)+IF(AM61&lt;DATE(2020,1,1),AM61,-AM61))</f>
        <v>-</v>
      </c>
      <c r="AN225" s="52" t="str" cm="1">
        <f t="array" ref="AN225">IF(OR(AN61="",AN61="NO Q",AN61="-"),"-",INDEX(Shipping!$U$3:$V$88,_xlfn.XMATCH(AN$2,IF(Shipping!$D$3:$D$88="GC",Shipping!$A$3:$A$88),0),_xlfn.XMATCH($V$167,Shipping!$U$2:$V$2))/_xlfn.IFS($U$167=Shipping!$R147,Shipping!$R$95,$U$167=Shipping!$S$92,Shipping!$S150,$U$167=Shipping!$T$92,Shipping!$T150)+IF(AN61&lt;DATE(2020,1,1),AN61,-AN61))</f>
        <v>-</v>
      </c>
      <c r="AO225" s="52" t="e" cm="1">
        <f t="array" ref="AO225">IF(OR(AO61="",AO61="NO Q",AO61="-"),"-",INDEX(Shipping!$U$3:$V$88,_xlfn.XMATCH(AO$2,IF(Shipping!$D$3:$D$88="GC",Shipping!$A$3:$A$88),0),_xlfn.XMATCH($V$167,Shipping!$U$2:$V$2))/_xlfn.IFS($U$167=Shipping!$R147,Shipping!$R$95,$U$167=Shipping!$S$92,Shipping!$S150,$U$167=Shipping!$T$92,Shipping!$T150)+IF(AO61&lt;DATE(2020,1,1),AO61,-AO61))</f>
        <v>#DIV/0!</v>
      </c>
      <c r="AP225" s="52" t="e" cm="1">
        <f t="array" ref="AP225">IF(OR(AP61="",AP61="NO Q",AP61="-"),"-",INDEX(Shipping!$U$3:$V$88,_xlfn.XMATCH(AP$2,IF(Shipping!$D$3:$D$88="GC",Shipping!$A$3:$A$88),0),_xlfn.XMATCH($V$167,Shipping!$U$2:$V$2))/_xlfn.IFS($U$167=Shipping!$R147,Shipping!$R$95,$U$167=Shipping!$S$92,Shipping!$S150,$U$167=Shipping!$T$92,Shipping!$T150)+IF(AP61&lt;DATE(2020,1,1),AP61,-AP61))</f>
        <v>#DIV/0!</v>
      </c>
      <c r="AQ225" s="52" t="str" cm="1">
        <f t="array" ref="AQ225">IF(OR(AQ61="",AQ61="NO Q",AQ61="-"),"-",INDEX(Shipping!$U$3:$V$88,_xlfn.XMATCH(AQ$2,IF(Shipping!$D$3:$D$88="GC",Shipping!$A$3:$A$88),0),_xlfn.XMATCH($V$167,Shipping!$U$2:$V$2))/_xlfn.IFS($U$167=Shipping!$R147,Shipping!$R$95,$U$167=Shipping!$S$92,Shipping!$S150,$U$167=Shipping!$T$92,Shipping!$T150)+IF(AQ61&lt;DATE(2020,1,1),AQ61,-AQ61))</f>
        <v>-</v>
      </c>
      <c r="AR225" s="52" t="str" cm="1">
        <f t="array" ref="AR225">IF(OR(AR61="",AR61="NO Q",AR61="-"),"-",INDEX(Shipping!$U$3:$V$88,_xlfn.XMATCH(AR$2,IF(Shipping!$D$3:$D$88="GC",Shipping!$A$3:$A$88),0),_xlfn.XMATCH($V$167,Shipping!$U$2:$V$2))/_xlfn.IFS($U$167=Shipping!$R147,Shipping!$R$95,$U$167=Shipping!$S$92,Shipping!$S150,$U$167=Shipping!$T$92,Shipping!$T150)+IF(AR61&lt;DATE(2020,1,1),AR61,-AR61))</f>
        <v>-</v>
      </c>
      <c r="AS225" s="52" t="str" cm="1">
        <f t="array" ref="AS225">IF(OR(AS61="",AS61="NO Q",AS61="-"),"-",INDEX(Shipping!$U$3:$V$88,_xlfn.XMATCH(AS$2,IF(Shipping!$D$3:$D$88="GC",Shipping!$A$3:$A$88),0),_xlfn.XMATCH($V$167,Shipping!$U$2:$V$2))/_xlfn.IFS($U$167=Shipping!$R147,Shipping!$R$95,$U$167=Shipping!$S$92,Shipping!$S150,$U$167=Shipping!$T$92,Shipping!$T150)+IF(AS61&lt;DATE(2020,1,1),AS61,-AS61))</f>
        <v>-</v>
      </c>
      <c r="AT225" s="52" t="str" cm="1">
        <f t="array" ref="AT225">IF(OR(AT61="",AT61="NO Q",AT61="-"),"-",INDEX(Shipping!$U$3:$V$88,_xlfn.XMATCH(AT$2,IF(Shipping!$D$3:$D$88="GC",Shipping!$A$3:$A$88),0),_xlfn.XMATCH($V$167,Shipping!$U$2:$V$2))/_xlfn.IFS($U$167=Shipping!$R147,Shipping!$R$95,$U$167=Shipping!$S$92,Shipping!$S150,$U$167=Shipping!$T$92,Shipping!$T150)+IF(AT61&lt;DATE(2020,1,1),AT61,-AT61))</f>
        <v>-</v>
      </c>
      <c r="AU225" s="52" t="str" cm="1">
        <f t="array" ref="AU225">IF(OR(AU61="",AU61="NO Q",AU61="-"),"-",INDEX(Shipping!$U$3:$V$88,_xlfn.XMATCH(AU$2,IF(Shipping!$D$3:$D$88="GC",Shipping!$A$3:$A$88),0),_xlfn.XMATCH($V$167,Shipping!$U$2:$V$2))/_xlfn.IFS($U$167=Shipping!$R147,Shipping!$R$95,$U$167=Shipping!$S$92,Shipping!$S150,$U$167=Shipping!$T$92,Shipping!$T150)+IF(AU61&lt;DATE(2020,1,1),AU61,-AU61))</f>
        <v>-</v>
      </c>
      <c r="AV225" s="52" t="str" cm="1">
        <f t="array" ref="AV225">IF(OR(AV61="",AV61="NO Q",AV61="-"),"-",INDEX(Shipping!$U$3:$V$88,_xlfn.XMATCH(AV$2,IF(Shipping!$D$3:$D$88="GC",Shipping!$A$3:$A$88),0),_xlfn.XMATCH($V$167,Shipping!$U$2:$V$2))/_xlfn.IFS($U$167=Shipping!$R147,Shipping!$R$95,$U$167=Shipping!$S$92,Shipping!$S150,$U$167=Shipping!$T$92,Shipping!$T150)+IF(AV61&lt;DATE(2020,1,1),AV61,-AV61))</f>
        <v>-</v>
      </c>
      <c r="AW225" s="52" t="str" cm="1">
        <f t="array" ref="AW225">IF(OR(AW61="",AW61="NO Q",AW61="-"),"-",INDEX(Shipping!$U$3:$V$88,_xlfn.XMATCH(AW$2,IF(Shipping!$D$3:$D$88="GC",Shipping!$A$3:$A$88),0),_xlfn.XMATCH($V$167,Shipping!$U$2:$V$2))/_xlfn.IFS($U$167=Shipping!$R147,Shipping!$R$95,$U$167=Shipping!$S$92,Shipping!$S150,$U$167=Shipping!$T$92,Shipping!$T150)+IF(AW61&lt;DATE(2020,1,1),AW61,-AW61))</f>
        <v>-</v>
      </c>
      <c r="AX225" s="52" t="str" cm="1">
        <f t="array" ref="AX225">IF(OR(AX61="",AX61="NO Q",AX61="-"),"-",INDEX(Shipping!$U$3:$V$88,_xlfn.XMATCH(AX$2,IF(Shipping!$D$3:$D$88="GC",Shipping!$A$3:$A$88),0),_xlfn.XMATCH($V$167,Shipping!$U$2:$V$2))/_xlfn.IFS($U$167=Shipping!$R147,Shipping!$R$95,$U$167=Shipping!$S$92,Shipping!$S150,$U$167=Shipping!$T$92,Shipping!$T150)+IF(AX61&lt;DATE(2020,1,1),AX61,-AX61))</f>
        <v>-</v>
      </c>
      <c r="AY225" s="52" t="str" cm="1">
        <f t="array" ref="AY225">IF(OR(AY61="",AY61="NO Q",AY61="-"),"-",INDEX(Shipping!$U$3:$V$88,_xlfn.XMATCH(AY$2,IF(Shipping!$D$3:$D$88="GC",Shipping!$A$3:$A$88),0),_xlfn.XMATCH($V$167,Shipping!$U$2:$V$2))/_xlfn.IFS($U$167=Shipping!$R147,Shipping!$R$95,$U$167=Shipping!$S$92,Shipping!$S150,$U$167=Shipping!$T$92,Shipping!$T150)+IF(AY61&lt;DATE(2020,1,1),AY61,-AY61))</f>
        <v>-</v>
      </c>
      <c r="AZ225" s="52" t="str" cm="1">
        <f t="array" ref="AZ225">IF(OR(AZ61="",AZ61="NO Q",AZ61="-"),"-",INDEX(Shipping!$U$3:$V$88,_xlfn.XMATCH(AZ$2,IF(Shipping!$D$3:$D$88="GC",Shipping!$A$3:$A$88),0),_xlfn.XMATCH($V$167,Shipping!$U$2:$V$2))/_xlfn.IFS($U$167=Shipping!$R147,Shipping!$R$95,$U$167=Shipping!$S$92,Shipping!$S150,$U$167=Shipping!$T$92,Shipping!$T150)+IF(AZ61&lt;DATE(2020,1,1),AZ61,-AZ61))</f>
        <v>-</v>
      </c>
      <c r="BA225" s="52" t="str" cm="1">
        <f t="array" ref="BA225">IF(OR(BA61="",BA61="NO Q",BA61="-"),"-",INDEX(Shipping!$U$3:$V$88,_xlfn.XMATCH(BA$2,IF(Shipping!$D$3:$D$88="GC",Shipping!$A$3:$A$88),0),_xlfn.XMATCH($V$167,Shipping!$U$2:$V$2))/_xlfn.IFS($U$167=Shipping!$R147,Shipping!$R$95,$U$167=Shipping!$S$92,Shipping!$S150,$U$167=Shipping!$T$92,Shipping!$T150)+IF(BA61&lt;DATE(2020,1,1),BA61,-BA61))</f>
        <v>-</v>
      </c>
      <c r="BB225" s="52" t="str" cm="1">
        <f t="array" ref="BB225">IF(OR(BB61="",BB61="NO Q",BB61="-"),"-",INDEX(Shipping!$U$3:$V$88,_xlfn.XMATCH(BB$2,IF(Shipping!$D$3:$D$88="GC",Shipping!$A$3:$A$88),0),_xlfn.XMATCH($V$167,Shipping!$U$2:$V$2))/_xlfn.IFS($U$167=Shipping!$R147,Shipping!$R$95,$U$167=Shipping!$S$92,Shipping!$S150,$U$167=Shipping!$T$92,Shipping!$T150)+IF(BB61&lt;DATE(2020,1,1),BB61,-BB61))</f>
        <v>-</v>
      </c>
      <c r="BC225" s="52" t="str" cm="1">
        <f t="array" ref="BC225">IF(OR(BC61="",BC61="NO Q",BC61="-"),"-",INDEX(Shipping!$U$3:$V$88,_xlfn.XMATCH(BC$2,IF(Shipping!$D$3:$D$88="GC",Shipping!$A$3:$A$88),0),_xlfn.XMATCH($V$167,Shipping!$U$2:$V$2))/_xlfn.IFS($U$167=Shipping!$R147,Shipping!$R$95,$U$167=Shipping!$S$92,Shipping!$S150,$U$167=Shipping!$T$92,Shipping!$T150)+IF(BC61&lt;DATE(2020,1,1),BC61,-BC61))</f>
        <v>-</v>
      </c>
      <c r="BD225" s="52" t="str" cm="1">
        <f t="array" ref="BD225">IF(OR(BD61="",BD61="NO Q",BD61="-"),"-",INDEX(Shipping!$U$3:$V$88,_xlfn.XMATCH(BD$2,IF(Shipping!$D$3:$D$88="GC",Shipping!$A$3:$A$88),0),_xlfn.XMATCH($V$167,Shipping!$U$2:$V$2))/_xlfn.IFS($U$167=Shipping!$R147,Shipping!$R$95,$U$167=Shipping!$S$92,Shipping!$S150,$U$167=Shipping!$T$92,Shipping!$T150)+IF(BD61&lt;DATE(2020,1,1),BD61,-BD61))</f>
        <v>-</v>
      </c>
      <c r="BE225" s="52" t="str" cm="1">
        <f t="array" ref="BE225">IF(OR(BE61="",BE61="NO Q",BE61="-"),"-",INDEX(Shipping!$U$3:$V$88,_xlfn.XMATCH(BE$2,IF(Shipping!$D$3:$D$88="GC",Shipping!$A$3:$A$88),0),_xlfn.XMATCH($V$167,Shipping!$U$2:$V$2))/_xlfn.IFS($U$167=Shipping!$R147,Shipping!$R$95,$U$167=Shipping!$S$92,Shipping!$S150,$U$167=Shipping!$T$92,Shipping!$T150)+IF(BE61&lt;DATE(2020,1,1),BE61,-BE61))</f>
        <v>-</v>
      </c>
      <c r="BF225" s="52" t="str" cm="1">
        <f t="array" ref="BF225">IF(OR(BF61="",BF61="NO Q",BF61="-"),"-",INDEX(Shipping!$U$3:$V$88,_xlfn.XMATCH(BF$2,IF(Shipping!$D$3:$D$88="GC",Shipping!$A$3:$A$88),0),_xlfn.XMATCH($V$167,Shipping!$U$2:$V$2))/_xlfn.IFS($U$167=Shipping!$R147,Shipping!$R$95,$U$167=Shipping!$S$92,Shipping!$S150,$U$167=Shipping!$T$92,Shipping!$T150)+IF(BF61&lt;DATE(2020,1,1),BF61,-BF61))</f>
        <v>-</v>
      </c>
      <c r="BG225" s="52" t="str" cm="1">
        <f t="array" ref="BG225">IF(OR(BG61="",BG61="NO Q",BG61="-"),"-",INDEX(Shipping!$U$3:$V$88,_xlfn.XMATCH(BG$2,IF(Shipping!$D$3:$D$88="GC",Shipping!$A$3:$A$88),0),_xlfn.XMATCH($V$167,Shipping!$U$2:$V$2))/_xlfn.IFS($U$167=Shipping!$R147,Shipping!$R$95,$U$167=Shipping!$S$92,Shipping!$S150,$U$167=Shipping!$T$92,Shipping!$T150)+IF(BG61&lt;DATE(2020,1,1),BG61,-BG61))</f>
        <v>-</v>
      </c>
      <c r="BH225" s="52" t="str" cm="1">
        <f t="array" ref="BH225">IF(OR(BH61="",BH61="NO Q",BH61="-"),"-",INDEX(Shipping!$U$3:$V$88,_xlfn.XMATCH(BH$2,IF(Shipping!$D$3:$D$88="GC",Shipping!$A$3:$A$88),0),_xlfn.XMATCH($V$167,Shipping!$U$2:$V$2))/_xlfn.IFS($U$167=Shipping!$R147,Shipping!$R$95,$U$167=Shipping!$S$92,Shipping!$S150,$U$167=Shipping!$T$92,Shipping!$T150)+IF(BH61&lt;DATE(2020,1,1),BH61,-BH61))</f>
        <v>-</v>
      </c>
      <c r="BI225" s="52" t="str" cm="1">
        <f t="array" ref="BI225">IF(OR(BI61="",BI61="NO Q",BI61="-"),"-",INDEX(Shipping!$U$3:$V$88,_xlfn.XMATCH(BI$2,IF(Shipping!$D$3:$D$88="GC",Shipping!$A$3:$A$88),0),_xlfn.XMATCH($V$167,Shipping!$U$2:$V$2))/_xlfn.IFS($U$167=Shipping!$R147,Shipping!$R$95,$U$167=Shipping!$S$92,Shipping!$S150,$U$167=Shipping!$T$92,Shipping!$T150)+IF(BI61&lt;DATE(2020,1,1),BI61,-BI61))</f>
        <v>-</v>
      </c>
      <c r="BJ225" s="52" t="str" cm="1">
        <f t="array" ref="BJ225">IF(OR(BJ61="",BJ61="NO Q",BJ61="-"),"-",INDEX(Shipping!$U$3:$V$88,_xlfn.XMATCH(BJ$2,IF(Shipping!$D$3:$D$88="GC",Shipping!$A$3:$A$88),0),_xlfn.XMATCH($V$167,Shipping!$U$2:$V$2))/_xlfn.IFS($U$167=Shipping!$R147,Shipping!$R$95,$U$167=Shipping!$S$92,Shipping!$S150,$U$167=Shipping!$T$92,Shipping!$T150)+IF(BJ61&lt;DATE(2020,1,1),BJ61,-BJ61))</f>
        <v>-</v>
      </c>
      <c r="BK225" s="52" t="e" cm="1">
        <f t="array" ref="BK225">IF(OR(BK61="",BK61="NO Q",BK61="-"),"-",INDEX(Shipping!$U$3:$V$88,_xlfn.XMATCH(BK$2,IF(Shipping!$D$3:$D$88="GC",Shipping!$A$3:$A$88),0),_xlfn.XMATCH($V$167,Shipping!$U$2:$V$2))/_xlfn.IFS($U$167=Shipping!$R147,Shipping!$R$95,$U$167=Shipping!$S$92,Shipping!$S150,$U$167=Shipping!$T$92,Shipping!$T150)+IF(BK61&lt;DATE(2020,1,1),BK61,-BK61))</f>
        <v>#DIV/0!</v>
      </c>
      <c r="BL225" s="52" t="str" cm="1">
        <f t="array" ref="BL225">IF(OR(BL61="",BL61="NO Q",BL61="-"),"-",INDEX(Shipping!$U$3:$V$88,_xlfn.XMATCH(BL$2,IF(Shipping!$D$3:$D$88="GC",Shipping!$A$3:$A$88),0),_xlfn.XMATCH($V$167,Shipping!$U$2:$V$2))/_xlfn.IFS($U$167=Shipping!$R147,Shipping!$R$95,$U$167=Shipping!$S$92,Shipping!$S150,$U$167=Shipping!$T$92,Shipping!$T150)+IF(BL61&lt;DATE(2020,1,1),BL61,-BL61))</f>
        <v>-</v>
      </c>
      <c r="BM225" s="52" t="str" cm="1">
        <f t="array" ref="BM225">IF(OR(BM61="",BM61="NO Q",BM61="-"),"-",INDEX(Shipping!$U$3:$V$88,_xlfn.XMATCH(BM$2,IF(Shipping!$D$3:$D$88="GC",Shipping!$A$3:$A$88),0),_xlfn.XMATCH($V$167,Shipping!$U$2:$V$2))/_xlfn.IFS($U$167=Shipping!$R147,Shipping!$R$95,$U$167=Shipping!$S$92,Shipping!$S150,$U$167=Shipping!$T$92,Shipping!$T150)+IF(BM61&lt;DATE(2020,1,1),BM61,-BM61))</f>
        <v>-</v>
      </c>
      <c r="BN225" s="52" t="str" cm="1">
        <f t="array" ref="BN225">IF(OR(BN61="",BN61="NO Q",BN61="-"),"-",INDEX(Shipping!$U$3:$V$88,_xlfn.XMATCH(BN$2,IF(Shipping!$D$3:$D$88="GC",Shipping!$A$3:$A$88),0),_xlfn.XMATCH($V$167,Shipping!$U$2:$V$2))/_xlfn.IFS($U$167=Shipping!$R147,Shipping!$R$95,$U$167=Shipping!$S$92,Shipping!$S150,$U$167=Shipping!$T$92,Shipping!$T150)+IF(BN61&lt;DATE(2020,1,1),BN61,-BN61))</f>
        <v>-</v>
      </c>
      <c r="BO225" s="52" t="e" cm="1">
        <f t="array" ref="BO225">IF(OR(BO61="",BO61="NO Q",BO61="-"),"-",INDEX(Shipping!$U$3:$V$88,_xlfn.XMATCH(BO$2,IF(Shipping!$D$3:$D$88="GC",Shipping!$A$3:$A$88),0),_xlfn.XMATCH($V$167,Shipping!$U$2:$V$2))/_xlfn.IFS($U$167=Shipping!$R147,Shipping!$R$95,$U$167=Shipping!$S$92,Shipping!$S150,$U$167=Shipping!$T$92,Shipping!$T150)+IF(BO61&lt;DATE(2020,1,1),BO61,-BO61))</f>
        <v>#DIV/0!</v>
      </c>
      <c r="BP225" s="52" t="str" cm="1">
        <f t="array" ref="BP225">IF(OR(BP61="",BP61="NO Q",BP61="-"),"-",INDEX(Shipping!$U$3:$V$88,_xlfn.XMATCH(BP$2,IF(Shipping!$D$3:$D$88="GC",Shipping!$A$3:$A$88),0),_xlfn.XMATCH($V$167,Shipping!$U$2:$V$2))/_xlfn.IFS($U$167=Shipping!$R147,Shipping!$R$95,$U$167=Shipping!$S$92,Shipping!$S150,$U$167=Shipping!$T$92,Shipping!$T150)+IF(BP61&lt;DATE(2020,1,1),BP61,-BP61))</f>
        <v>-</v>
      </c>
      <c r="BQ225" s="52" t="str" cm="1">
        <f t="array" ref="BQ225">IF(OR(BQ61="",BQ61="NO Q",BQ61="-"),"-",INDEX(Shipping!$U$3:$V$88,_xlfn.XMATCH(BQ$2,IF(Shipping!$D$3:$D$88="GC",Shipping!$A$3:$A$88),0),_xlfn.XMATCH($V$167,Shipping!$U$2:$V$2))/_xlfn.IFS($U$167=Shipping!$R147,Shipping!$R$95,$U$167=Shipping!$S$92,Shipping!$S150,$U$167=Shipping!$T$92,Shipping!$T150)+IF(BQ61&lt;DATE(2020,1,1),BQ61,-BQ61))</f>
        <v>-</v>
      </c>
      <c r="BR225" s="52" t="str" cm="1">
        <f t="array" ref="BR225">IF(OR(BR61="",BR61="NO Q",BR61="-"),"-",INDEX(Shipping!$U$3:$V$88,_xlfn.XMATCH(BR$2,IF(Shipping!$D$3:$D$88="GC",Shipping!$A$3:$A$88),0),_xlfn.XMATCH($V$167,Shipping!$U$2:$V$2))/_xlfn.IFS($U$167=Shipping!$R147,Shipping!$R$95,$U$167=Shipping!$S$92,Shipping!$S150,$U$167=Shipping!$T$92,Shipping!$T150)+IF(BR61&lt;DATE(2020,1,1),BR61,-BR61))</f>
        <v>-</v>
      </c>
      <c r="BS225" s="52" t="str" cm="1">
        <f t="array" ref="BS225">IF(OR(BS61="",BS61="NO Q",BS61="-"),"-",INDEX(Shipping!$U$3:$V$88,_xlfn.XMATCH(BS$2,IF(Shipping!$D$3:$D$88="GC",Shipping!$A$3:$A$88),0),_xlfn.XMATCH($V$167,Shipping!$U$2:$V$2))/_xlfn.IFS($U$167=Shipping!$R147,Shipping!$R$95,$U$167=Shipping!$S$92,Shipping!$S150,$U$167=Shipping!$T$92,Shipping!$T150)+IF(BS61&lt;DATE(2020,1,1),BS61,-BS61))</f>
        <v>-</v>
      </c>
      <c r="BT225" s="52" t="str" cm="1">
        <f t="array" ref="BT225">IF(OR(BT61="",BT61="NO Q",BT61="-"),"-",INDEX(Shipping!$U$3:$V$88,_xlfn.XMATCH(BT$2,IF(Shipping!$D$3:$D$88="GC",Shipping!$A$3:$A$88),0),_xlfn.XMATCH($V$167,Shipping!$U$2:$V$2))/_xlfn.IFS($U$167=Shipping!$R147,Shipping!$R$95,$U$167=Shipping!$S$92,Shipping!$S150,$U$167=Shipping!$T$92,Shipping!$T150)+IF(BT61&lt;DATE(2020,1,1),BT61,-BT61))</f>
        <v>-</v>
      </c>
      <c r="BU225" s="52" t="str" cm="1">
        <f t="array" ref="BU225">IF(OR(BU61="",BU61="NO Q",BU61="-"),"-",INDEX(Shipping!$U$3:$V$88,_xlfn.XMATCH(BU$2,IF(Shipping!$D$3:$D$88="GC",Shipping!$A$3:$A$88),0),_xlfn.XMATCH($V$167,Shipping!$U$2:$V$2))/_xlfn.IFS($U$167=Shipping!$R147,Shipping!$R$95,$U$167=Shipping!$S$92,Shipping!$S150,$U$167=Shipping!$T$92,Shipping!$T150)+IF(BU61&lt;DATE(2020,1,1),BU61,-BU61))</f>
        <v>-</v>
      </c>
      <c r="BV225" s="52" t="str" cm="1">
        <f t="array" ref="BV225">IF(OR(BV61="",BV61="NO Q",BV61="-"),"-",INDEX(Shipping!$U$3:$V$88,_xlfn.XMATCH(BV$2,IF(Shipping!$D$3:$D$88="GC",Shipping!$A$3:$A$88),0),_xlfn.XMATCH($V$167,Shipping!$U$2:$V$2))/_xlfn.IFS($U$167=Shipping!$R147,Shipping!$R$95,$U$167=Shipping!$S$92,Shipping!$S150,$U$167=Shipping!$T$92,Shipping!$T150)+IF(BV61&lt;DATE(2020,1,1),BV61,-BV61))</f>
        <v>-</v>
      </c>
      <c r="BW225" s="52" t="str" cm="1">
        <f t="array" ref="BW225">IF(OR(BW61="",BW61="NO Q",BW61="-"),"-",INDEX(Shipping!$U$3:$V$88,_xlfn.XMATCH(BW$2,IF(Shipping!$D$3:$D$88="GC",Shipping!$A$3:$A$88),0),_xlfn.XMATCH($V$167,Shipping!$U$2:$V$2))/_xlfn.IFS($U$167=Shipping!$R147,Shipping!$R$95,$U$167=Shipping!$S$92,Shipping!$S150,$U$167=Shipping!$T$92,Shipping!$T150)+IF(BW61&lt;DATE(2020,1,1),BW61,-BW61))</f>
        <v>-</v>
      </c>
      <c r="BX225" s="52" t="str" cm="1">
        <f t="array" ref="BX225">IF(OR(BX61="",BX61="NO Q",BX61="-"),"-",INDEX(Shipping!$U$3:$V$88,_xlfn.XMATCH(BX$2,IF(Shipping!$D$3:$D$88="GC",Shipping!$A$3:$A$88),0),_xlfn.XMATCH($V$167,Shipping!$U$2:$V$2))/_xlfn.IFS($U$167=Shipping!$R147,Shipping!$R$95,$U$167=Shipping!$S$92,Shipping!$S150,$U$167=Shipping!$T$92,Shipping!$T150)+IF(BX61&lt;DATE(2020,1,1),BX61,-BX61))</f>
        <v>-</v>
      </c>
      <c r="BY225" s="52" t="str" cm="1">
        <f t="array" ref="BY225">IF(OR(BY61="",BY61="NO Q",BY61="-"),"-",INDEX(Shipping!$U$3:$V$88,_xlfn.XMATCH(BY$2,IF(Shipping!$D$3:$D$88="GC",Shipping!$A$3:$A$88),0),_xlfn.XMATCH($V$167,Shipping!$U$2:$V$2))/_xlfn.IFS($U$167=Shipping!$R147,Shipping!$R$95,$U$167=Shipping!$S$92,Shipping!$S150,$U$167=Shipping!$T$92,Shipping!$T150)+IF(BY61&lt;DATE(2020,1,1),BY61,-BY61))</f>
        <v>-</v>
      </c>
      <c r="BZ225" s="52" t="str" cm="1">
        <f t="array" ref="BZ225">IF(OR(BZ61="",BZ61="NO Q",BZ61="-"),"-",INDEX(Shipping!$U$3:$V$88,_xlfn.XMATCH(BZ$2,IF(Shipping!$D$3:$D$88="GC",Shipping!$A$3:$A$88),0),_xlfn.XMATCH($V$167,Shipping!$U$2:$V$2))/_xlfn.IFS($U$167=Shipping!$R147,Shipping!$R$95,$U$167=Shipping!$S$92,Shipping!$S150,$U$167=Shipping!$T$92,Shipping!$T150)+IF(BZ61&lt;DATE(2020,1,1),BZ61,-BZ61))</f>
        <v>-</v>
      </c>
      <c r="CA225" s="52" t="str" cm="1">
        <f t="array" ref="CA225">IF(OR(CA61="",CA61="NO Q",CA61="-"),"-",INDEX(Shipping!$U$3:$V$88,_xlfn.XMATCH(CA$2,IF(Shipping!$D$3:$D$88="GC",Shipping!$A$3:$A$88),0),_xlfn.XMATCH($V$167,Shipping!$U$2:$V$2))/_xlfn.IFS($U$167=Shipping!$R147,Shipping!$R$95,$U$167=Shipping!$S$92,Shipping!$S150,$U$167=Shipping!$T$92,Shipping!$T150)+IF(CA61&lt;DATE(2020,1,1),CA61,-CA61))</f>
        <v>-</v>
      </c>
      <c r="CB225" s="52" t="str" cm="1">
        <f t="array" ref="CB225">IF(OR(CB61="",CB61="NO Q",CB61="-"),"-",INDEX(Shipping!$U$3:$V$88,_xlfn.XMATCH(CB$2,IF(Shipping!$D$3:$D$88="GC",Shipping!$A$3:$A$88),0),_xlfn.XMATCH($V$167,Shipping!$U$2:$V$2))/_xlfn.IFS($U$167=Shipping!$R147,Shipping!$R$95,$U$167=Shipping!$S$92,Shipping!$S150,$U$167=Shipping!$T$92,Shipping!$T150)+IF(CB61&lt;DATE(2020,1,1),CB61,-CB61))</f>
        <v>-</v>
      </c>
      <c r="CC225" s="52" t="str" cm="1">
        <f t="array" ref="CC225">IF(OR(CC61="",CC61="NO Q",CC61="-"),"-",INDEX(Shipping!$U$3:$V$88,_xlfn.XMATCH(CC$2,IF(Shipping!$D$3:$D$88="GC",Shipping!$A$3:$A$88),0),_xlfn.XMATCH($V$167,Shipping!$U$2:$V$2))/_xlfn.IFS($U$167=Shipping!$R147,Shipping!$R$95,$U$167=Shipping!$S$92,Shipping!$S150,$U$167=Shipping!$T$92,Shipping!$T150)+IF(CC61&lt;DATE(2020,1,1),CC61,-CC61))</f>
        <v>-</v>
      </c>
      <c r="CD225" s="52" t="str" cm="1">
        <f t="array" ref="CD225">IF(OR(CD61="",CD61="NO Q",CD61="-"),"-",INDEX(Shipping!$U$3:$V$88,_xlfn.XMATCH(CD$2,IF(Shipping!$D$3:$D$88="GC",Shipping!$A$3:$A$88),0),_xlfn.XMATCH($V$167,Shipping!$U$2:$V$2))/_xlfn.IFS($U$167=Shipping!$R147,Shipping!$R$95,$U$167=Shipping!$S$92,Shipping!$S150,$U$167=Shipping!$T$92,Shipping!$T150)+IF(CD61&lt;DATE(2020,1,1),CD61,-CD61))</f>
        <v>-</v>
      </c>
      <c r="CE225" s="52" t="str" cm="1">
        <f t="array" ref="CE225">IF(OR(CE61="",CE61="NO Q",CE61="-"),"-",INDEX(Shipping!$U$3:$V$88,_xlfn.XMATCH(CE$2,IF(Shipping!$D$3:$D$88="GC",Shipping!$A$3:$A$88),0),_xlfn.XMATCH($V$167,Shipping!$U$2:$V$2))/_xlfn.IFS($U$167=Shipping!$R147,Shipping!$R$95,$U$167=Shipping!$S$92,Shipping!$S150,$U$167=Shipping!$T$92,Shipping!$T150)+IF(CE61&lt;DATE(2020,1,1),CE61,-CE61))</f>
        <v>-</v>
      </c>
      <c r="CF225" s="52" t="str" cm="1">
        <f t="array" ref="CF225">IF(OR(CF61="",CF61="NO Q",CF61="-"),"-",INDEX(Shipping!$U$3:$V$88,_xlfn.XMATCH(CF$2,IF(Shipping!$D$3:$D$88="GC",Shipping!$A$3:$A$88),0),_xlfn.XMATCH($V$167,Shipping!$U$2:$V$2))/_xlfn.IFS($U$167=Shipping!$R147,Shipping!$R$95,$U$167=Shipping!$S$92,Shipping!$S150,$U$167=Shipping!$T$92,Shipping!$T150)+IF(CF61&lt;DATE(2020,1,1),CF61,-CF61))</f>
        <v>-</v>
      </c>
      <c r="CG225" s="52" t="str" cm="1">
        <f t="array" ref="CG225">IF(OR(CG61="",CG61="NO Q",CG61="-"),"-",INDEX(Shipping!$U$3:$V$88,_xlfn.XMATCH(CG$2,IF(Shipping!$D$3:$D$88="GC",Shipping!$A$3:$A$88),0),_xlfn.XMATCH($V$167,Shipping!$U$2:$V$2))/_xlfn.IFS($U$167=Shipping!$R147,Shipping!$R$95,$U$167=Shipping!$S$92,Shipping!$S150,$U$167=Shipping!$T$92,Shipping!$T150)+IF(CG61&lt;DATE(2020,1,1),CG61,-CG61))</f>
        <v>-</v>
      </c>
      <c r="CH225" s="52" t="str" cm="1">
        <f t="array" ref="CH225">IF(OR(CH61="",CH61="NO Q",CH61="-"),"-",INDEX(Shipping!$U$3:$V$88,_xlfn.XMATCH(CH$2,IF(Shipping!$D$3:$D$88="GC",Shipping!$A$3:$A$88),0),_xlfn.XMATCH($V$167,Shipping!$U$2:$V$2))/_xlfn.IFS($U$167=Shipping!$R147,Shipping!$R$95,$U$167=Shipping!$S$92,Shipping!$S150,$U$167=Shipping!$T$92,Shipping!$T150)+IF(CH61&lt;DATE(2020,1,1),CH61,-CH61))</f>
        <v>-</v>
      </c>
      <c r="CI225" s="52" t="str" cm="1">
        <f t="array" ref="CI225">IF(OR(CI61="",CI61="NO Q",CI61="-"),"-",INDEX(Shipping!$U$3:$V$88,_xlfn.XMATCH(CI$2,IF(Shipping!$D$3:$D$88="GC",Shipping!$A$3:$A$88),0),_xlfn.XMATCH($V$167,Shipping!$U$2:$V$2))/_xlfn.IFS($U$167=Shipping!$R147,Shipping!$R$95,$U$167=Shipping!$S$92,Shipping!$S150,$U$167=Shipping!$T$92,Shipping!$T150)+IF(CI61&lt;DATE(2020,1,1),CI61,-CI61))</f>
        <v>-</v>
      </c>
      <c r="CJ225" s="52" t="str" cm="1">
        <f t="array" ref="CJ225">IF(OR(CJ61="",CJ61="NO Q",CJ61="-"),"-",INDEX(Shipping!$U$3:$V$88,_xlfn.XMATCH(CJ$2,IF(Shipping!$D$3:$D$88="GC",Shipping!$A$3:$A$88),0),_xlfn.XMATCH($V$167,Shipping!$U$2:$V$2))/_xlfn.IFS($U$167=Shipping!$R147,Shipping!$R$95,$U$167=Shipping!$S$92,Shipping!$S150,$U$167=Shipping!$T$92,Shipping!$T150)+IF(CJ61&lt;DATE(2020,1,1),CJ61,-CJ61))</f>
        <v>-</v>
      </c>
      <c r="CK225" s="52" t="str" cm="1">
        <f t="array" ref="CK225">IF(OR(CK61="",CK61="NO Q",CK61="-"),"-",INDEX(Shipping!$U$3:$V$88,_xlfn.XMATCH(CK$2,IF(Shipping!$D$3:$D$88="GC",Shipping!$A$3:$A$88),0),_xlfn.XMATCH($V$167,Shipping!$U$2:$V$2))/_xlfn.IFS($U$167=Shipping!$R147,Shipping!$R$95,$U$167=Shipping!$S$92,Shipping!$S150,$U$167=Shipping!$T$92,Shipping!$T150)+IF(CK61&lt;DATE(2020,1,1),CK61,-CK61))</f>
        <v>-</v>
      </c>
      <c r="CL225" s="52" t="str" cm="1">
        <f t="array" ref="CL225">IF(OR(CL61="",CL61="NO Q",CL61="-"),"-",INDEX(Shipping!$U$3:$V$88,_xlfn.XMATCH(CL$2,IF(Shipping!$D$3:$D$88="GC",Shipping!$A$3:$A$88),0),_xlfn.XMATCH($V$167,Shipping!$U$2:$V$2))/_xlfn.IFS($U$167=Shipping!$R147,Shipping!$R$95,$U$167=Shipping!$S$92,Shipping!$S150,$U$167=Shipping!$T$92,Shipping!$T150)+IF(CL61&lt;DATE(2020,1,1),CL61,-CL61))</f>
        <v>-</v>
      </c>
      <c r="CM225" s="52" t="str" cm="1">
        <f t="array" ref="CM225">IF(OR(CM61="",CM61="NO Q",CM61="-"),"-",INDEX(Shipping!$U$3:$V$88,_xlfn.XMATCH(CM$2,IF(Shipping!$D$3:$D$88="GC",Shipping!$A$3:$A$88),0),_xlfn.XMATCH($V$167,Shipping!$U$2:$V$2))/_xlfn.IFS($U$167=Shipping!$R147,Shipping!$R$95,$U$167=Shipping!$S$92,Shipping!$S150,$U$167=Shipping!$T$92,Shipping!$T150)+IF(CM61&lt;DATE(2020,1,1),CM61,-CM61))</f>
        <v>-</v>
      </c>
    </row>
    <row r="226" spans="2:91">
      <c r="B226" s="47" t="s">
        <v>332</v>
      </c>
      <c r="C226" s="1" t="str" cm="1">
        <f t="array" ref="C226">INDEX(W$2:CM$2,1,_xlfn.XMATCH(D226,$W226:$CM226))</f>
        <v>EXHIBIT A (1cav)</v>
      </c>
      <c r="D226" s="81">
        <f t="shared" si="139"/>
        <v>1.1942039999999998</v>
      </c>
      <c r="W226" s="52" t="str" cm="1">
        <f t="array" ref="W226">IF(OR(W62="",W62="NO Q",W62="-"),"-",INDEX(Shipping!$U$3:$V$88,_xlfn.XMATCH(W$2,IF(Shipping!$D$3:$D$88="GC",Shipping!$A$3:$A$88),0),_xlfn.XMATCH($V$167,Shipping!$U$2:$V$2))/_xlfn.IFS($U$167=Shipping!$R148,Shipping!$R$95,$U$167=Shipping!$S$92,Shipping!$S151,$U$167=Shipping!$T$92,Shipping!$T151)+IF(W62&lt;DATE(2020,1,1),W62,-W62))</f>
        <v>-</v>
      </c>
      <c r="X226" s="52" t="str" cm="1">
        <f t="array" ref="X226">IF(OR(X62="",X62="NO Q",X62="-"),"-",INDEX(Shipping!$U$3:$V$88,_xlfn.XMATCH(X$2,IF(Shipping!$D$3:$D$88="GC",Shipping!$A$3:$A$88),0),_xlfn.XMATCH($V$167,Shipping!$U$2:$V$2))/_xlfn.IFS($U$167=Shipping!$R148,Shipping!$R$95,$U$167=Shipping!$S$92,Shipping!$S151,$U$167=Shipping!$T$92,Shipping!$T151)+IF(X62&lt;DATE(2020,1,1),X62,-X62))</f>
        <v>-</v>
      </c>
      <c r="Y226" s="52" t="str" cm="1">
        <f t="array" ref="Y226">IF(OR(Y62="",Y62="NO Q",Y62="-"),"-",INDEX(Shipping!$U$3:$V$88,_xlfn.XMATCH(Y$2,IF(Shipping!$D$3:$D$88="GC",Shipping!$A$3:$A$88),0),_xlfn.XMATCH($V$167,Shipping!$U$2:$V$2))/_xlfn.IFS($U$167=Shipping!$R148,Shipping!$R$95,$U$167=Shipping!$S$92,Shipping!$S151,$U$167=Shipping!$T$92,Shipping!$T151)+IF(Y62&lt;DATE(2020,1,1),Y62,-Y62))</f>
        <v>-</v>
      </c>
      <c r="Z226" s="52" t="str" cm="1">
        <f t="array" ref="Z226">IF(OR(Z62="",Z62="NO Q",Z62="-"),"-",INDEX(Shipping!$U$3:$V$88,_xlfn.XMATCH(Z$2,IF(Shipping!$D$3:$D$88="GC",Shipping!$A$3:$A$88),0),_xlfn.XMATCH($V$167,Shipping!$U$2:$V$2))/_xlfn.IFS($U$167=Shipping!$R148,Shipping!$R$95,$U$167=Shipping!$S$92,Shipping!$S151,$U$167=Shipping!$T$92,Shipping!$T151)+IF(Z62&lt;DATE(2020,1,1),Z62,-Z62))</f>
        <v>-</v>
      </c>
      <c r="AA226" s="52" t="str" cm="1">
        <f t="array" ref="AA226">IF(OR(AA62="",AA62="NO Q",AA62="-"),"-",INDEX(Shipping!$U$3:$V$88,_xlfn.XMATCH(AA$2,IF(Shipping!$D$3:$D$88="GC",Shipping!$A$3:$A$88),0),_xlfn.XMATCH($V$167,Shipping!$U$2:$V$2))/_xlfn.IFS($U$167=Shipping!$R148,Shipping!$R$95,$U$167=Shipping!$S$92,Shipping!$S151,$U$167=Shipping!$T$92,Shipping!$T151)+IF(AA62&lt;DATE(2020,1,1),AA62,-AA62))</f>
        <v>-</v>
      </c>
      <c r="AB226" s="52" t="str" cm="1">
        <f t="array" ref="AB226">IF(OR(AB62="",AB62="NO Q",AB62="-"),"-",INDEX(Shipping!$U$3:$V$88,_xlfn.XMATCH(AB$2,IF(Shipping!$D$3:$D$88="GC",Shipping!$A$3:$A$88),0),_xlfn.XMATCH($V$167,Shipping!$U$2:$V$2))/_xlfn.IFS($U$167=Shipping!$R148,Shipping!$R$95,$U$167=Shipping!$S$92,Shipping!$S151,$U$167=Shipping!$T$92,Shipping!$T151)+IF(AB62&lt;DATE(2020,1,1),AB62,-AB62))</f>
        <v>-</v>
      </c>
      <c r="AC226" s="52" t="str" cm="1">
        <f t="array" ref="AC226">IF(OR(AC62="",AC62="NO Q",AC62="-"),"-",INDEX(Shipping!$U$3:$V$88,_xlfn.XMATCH(AC$2,IF(Shipping!$D$3:$D$88="GC",Shipping!$A$3:$A$88),0),_xlfn.XMATCH($V$167,Shipping!$U$2:$V$2))/_xlfn.IFS($U$167=Shipping!$R148,Shipping!$R$95,$U$167=Shipping!$S$92,Shipping!$S151,$U$167=Shipping!$T$92,Shipping!$T151)+IF(AC62&lt;DATE(2020,1,1),AC62,-AC62))</f>
        <v>-</v>
      </c>
      <c r="AD226" s="52" t="str" cm="1">
        <f t="array" ref="AD226">IF(OR(AD62="",AD62="NO Q",AD62="-"),"-",INDEX(Shipping!$U$3:$V$88,_xlfn.XMATCH(AD$2,IF(Shipping!$D$3:$D$88="GC",Shipping!$A$3:$A$88),0),_xlfn.XMATCH($V$167,Shipping!$U$2:$V$2))/_xlfn.IFS($U$167=Shipping!$R148,Shipping!$R$95,$U$167=Shipping!$S$92,Shipping!$S151,$U$167=Shipping!$T$92,Shipping!$T151)+IF(AD62&lt;DATE(2020,1,1),AD62,-AD62))</f>
        <v>-</v>
      </c>
      <c r="AE226" s="52" t="str" cm="1">
        <f t="array" ref="AE226">IF(OR(AE62="",AE62="NO Q",AE62="-"),"-",INDEX(Shipping!$U$3:$V$88,_xlfn.XMATCH(AE$2,IF(Shipping!$D$3:$D$88="GC",Shipping!$A$3:$A$88),0),_xlfn.XMATCH($V$167,Shipping!$U$2:$V$2))/_xlfn.IFS($U$167=Shipping!$R148,Shipping!$R$95,$U$167=Shipping!$S$92,Shipping!$S151,$U$167=Shipping!$T$92,Shipping!$T151)+IF(AE62&lt;DATE(2020,1,1),AE62,-AE62))</f>
        <v>-</v>
      </c>
      <c r="AF226" s="52" t="str" cm="1">
        <f t="array" ref="AF226">IF(OR(AF62="",AF62="NO Q",AF62="-"),"-",INDEX(Shipping!$U$3:$V$88,_xlfn.XMATCH(AF$2,IF(Shipping!$D$3:$D$88="GC",Shipping!$A$3:$A$88),0),_xlfn.XMATCH($V$167,Shipping!$U$2:$V$2))/_xlfn.IFS($U$167=Shipping!$R148,Shipping!$R$95,$U$167=Shipping!$S$92,Shipping!$S151,$U$167=Shipping!$T$92,Shipping!$T151)+IF(AF62&lt;DATE(2020,1,1),AF62,-AF62))</f>
        <v>-</v>
      </c>
      <c r="AG226" s="52" t="str" cm="1">
        <f t="array" ref="AG226">IF(OR(AG62="",AG62="NO Q",AG62="-"),"-",INDEX(Shipping!$U$3:$V$88,_xlfn.XMATCH(AG$2,IF(Shipping!$D$3:$D$88="GC",Shipping!$A$3:$A$88),0),_xlfn.XMATCH($V$167,Shipping!$U$2:$V$2))/_xlfn.IFS($U$167=Shipping!$R148,Shipping!$R$95,$U$167=Shipping!$S$92,Shipping!$S151,$U$167=Shipping!$T$92,Shipping!$T151)+IF(AG62&lt;DATE(2020,1,1),AG62,-AG62))</f>
        <v>-</v>
      </c>
      <c r="AH226" s="52" t="str" cm="1">
        <f t="array" ref="AH226">IF(OR(AH62="",AH62="NO Q",AH62="-"),"-",INDEX(Shipping!$U$3:$V$88,_xlfn.XMATCH(AH$2,IF(Shipping!$D$3:$D$88="GC",Shipping!$A$3:$A$88),0),_xlfn.XMATCH($V$167,Shipping!$U$2:$V$2))/_xlfn.IFS($U$167=Shipping!$R148,Shipping!$R$95,$U$167=Shipping!$S$92,Shipping!$S151,$U$167=Shipping!$T$92,Shipping!$T151)+IF(AH62&lt;DATE(2020,1,1),AH62,-AH62))</f>
        <v>-</v>
      </c>
      <c r="AI226" s="52" t="str" cm="1">
        <f t="array" ref="AI226">IF(OR(AI62="",AI62="NO Q",AI62="-"),"-",INDEX(Shipping!$U$3:$V$88,_xlfn.XMATCH(AI$2,IF(Shipping!$D$3:$D$88="GC",Shipping!$A$3:$A$88),0),_xlfn.XMATCH($V$167,Shipping!$U$2:$V$2))/_xlfn.IFS($U$167=Shipping!$R148,Shipping!$R$95,$U$167=Shipping!$S$92,Shipping!$S151,$U$167=Shipping!$T$92,Shipping!$T151)+IF(AI62&lt;DATE(2020,1,1),AI62,-AI62))</f>
        <v>-</v>
      </c>
      <c r="AJ226" s="52" t="str" cm="1">
        <f t="array" ref="AJ226">IF(OR(AJ62="",AJ62="NO Q",AJ62="-"),"-",INDEX(Shipping!$U$3:$V$88,_xlfn.XMATCH(AJ$2,IF(Shipping!$D$3:$D$88="GC",Shipping!$A$3:$A$88),0),_xlfn.XMATCH($V$167,Shipping!$U$2:$V$2))/_xlfn.IFS($U$167=Shipping!$R148,Shipping!$R$95,$U$167=Shipping!$S$92,Shipping!$S151,$U$167=Shipping!$T$92,Shipping!$T151)+IF(AJ62&lt;DATE(2020,1,1),AJ62,-AJ62))</f>
        <v>-</v>
      </c>
      <c r="AK226" s="52" t="str" cm="1">
        <f t="array" ref="AK226">IF(OR(AK62="",AK62="NO Q",AK62="-"),"-",INDEX(Shipping!$U$3:$V$88,_xlfn.XMATCH(AK$2,IF(Shipping!$D$3:$D$88="GC",Shipping!$A$3:$A$88),0),_xlfn.XMATCH($V$167,Shipping!$U$2:$V$2))/_xlfn.IFS($U$167=Shipping!$R148,Shipping!$R$95,$U$167=Shipping!$S$92,Shipping!$S151,$U$167=Shipping!$T$92,Shipping!$T151)+IF(AK62&lt;DATE(2020,1,1),AK62,-AK62))</f>
        <v>-</v>
      </c>
      <c r="AL226" s="52" cm="1">
        <f t="array" ref="AL226">IF(OR(AL62="",AL62="NO Q",AL62="-"),"-",INDEX(Shipping!$U$3:$V$88,_xlfn.XMATCH(AL$2,IF(Shipping!$D$3:$D$88="GC",Shipping!$A$3:$A$88),0),_xlfn.XMATCH($V$167,Shipping!$U$2:$V$2))/_xlfn.IFS($U$167=Shipping!$R148,Shipping!$R$95,$U$167=Shipping!$S$92,Shipping!$S151,$U$167=Shipping!$T$92,Shipping!$T151)+IF(AL62&lt;DATE(2020,1,1),AL62,-AL62))</f>
        <v>1.1942039999999998</v>
      </c>
      <c r="AM226" s="52" t="str" cm="1">
        <f t="array" ref="AM226">IF(OR(AM62="",AM62="NO Q",AM62="-"),"-",INDEX(Shipping!$U$3:$V$88,_xlfn.XMATCH(AM$2,IF(Shipping!$D$3:$D$88="GC",Shipping!$A$3:$A$88),0),_xlfn.XMATCH($V$167,Shipping!$U$2:$V$2))/_xlfn.IFS($U$167=Shipping!$R148,Shipping!$R$95,$U$167=Shipping!$S$92,Shipping!$S151,$U$167=Shipping!$T$92,Shipping!$T151)+IF(AM62&lt;DATE(2020,1,1),AM62,-AM62))</f>
        <v>-</v>
      </c>
      <c r="AN226" s="52" t="str" cm="1">
        <f t="array" ref="AN226">IF(OR(AN62="",AN62="NO Q",AN62="-"),"-",INDEX(Shipping!$U$3:$V$88,_xlfn.XMATCH(AN$2,IF(Shipping!$D$3:$D$88="GC",Shipping!$A$3:$A$88),0),_xlfn.XMATCH($V$167,Shipping!$U$2:$V$2))/_xlfn.IFS($U$167=Shipping!$R148,Shipping!$R$95,$U$167=Shipping!$S$92,Shipping!$S151,$U$167=Shipping!$T$92,Shipping!$T151)+IF(AN62&lt;DATE(2020,1,1),AN62,-AN62))</f>
        <v>-</v>
      </c>
      <c r="AO226" s="52" t="str" cm="1">
        <f t="array" ref="AO226">IF(OR(AO62="",AO62="NO Q",AO62="-"),"-",INDEX(Shipping!$U$3:$V$88,_xlfn.XMATCH(AO$2,IF(Shipping!$D$3:$D$88="GC",Shipping!$A$3:$A$88),0),_xlfn.XMATCH($V$167,Shipping!$U$2:$V$2))/_xlfn.IFS($U$167=Shipping!$R148,Shipping!$R$95,$U$167=Shipping!$S$92,Shipping!$S151,$U$167=Shipping!$T$92,Shipping!$T151)+IF(AO62&lt;DATE(2020,1,1),AO62,-AO62))</f>
        <v>-</v>
      </c>
      <c r="AP226" s="52" cm="1">
        <f t="array" ref="AP226">IF(OR(AP62="",AP62="NO Q",AP62="-"),"-",INDEX(Shipping!$U$3:$V$88,_xlfn.XMATCH(AP$2,IF(Shipping!$D$3:$D$88="GC",Shipping!$A$3:$A$88),0),_xlfn.XMATCH($V$167,Shipping!$U$2:$V$2))/_xlfn.IFS($U$167=Shipping!$R148,Shipping!$R$95,$U$167=Shipping!$S$92,Shipping!$S151,$U$167=Shipping!$T$92,Shipping!$T151)+IF(AP62&lt;DATE(2020,1,1),AP62,-AP62))</f>
        <v>-44032.981654148323</v>
      </c>
      <c r="AQ226" s="52" t="str" cm="1">
        <f t="array" ref="AQ226">IF(OR(AQ62="",AQ62="NO Q",AQ62="-"),"-",INDEX(Shipping!$U$3:$V$88,_xlfn.XMATCH(AQ$2,IF(Shipping!$D$3:$D$88="GC",Shipping!$A$3:$A$88),0),_xlfn.XMATCH($V$167,Shipping!$U$2:$V$2))/_xlfn.IFS($U$167=Shipping!$R148,Shipping!$R$95,$U$167=Shipping!$S$92,Shipping!$S151,$U$167=Shipping!$T$92,Shipping!$T151)+IF(AQ62&lt;DATE(2020,1,1),AQ62,-AQ62))</f>
        <v>-</v>
      </c>
      <c r="AR226" s="52" t="str" cm="1">
        <f t="array" ref="AR226">IF(OR(AR62="",AR62="NO Q",AR62="-"),"-",INDEX(Shipping!$U$3:$V$88,_xlfn.XMATCH(AR$2,IF(Shipping!$D$3:$D$88="GC",Shipping!$A$3:$A$88),0),_xlfn.XMATCH($V$167,Shipping!$U$2:$V$2))/_xlfn.IFS($U$167=Shipping!$R148,Shipping!$R$95,$U$167=Shipping!$S$92,Shipping!$S151,$U$167=Shipping!$T$92,Shipping!$T151)+IF(AR62&lt;DATE(2020,1,1),AR62,-AR62))</f>
        <v>-</v>
      </c>
      <c r="AS226" s="52" t="str" cm="1">
        <f t="array" ref="AS226">IF(OR(AS62="",AS62="NO Q",AS62="-"),"-",INDEX(Shipping!$U$3:$V$88,_xlfn.XMATCH(AS$2,IF(Shipping!$D$3:$D$88="GC",Shipping!$A$3:$A$88),0),_xlfn.XMATCH($V$167,Shipping!$U$2:$V$2))/_xlfn.IFS($U$167=Shipping!$R148,Shipping!$R$95,$U$167=Shipping!$S$92,Shipping!$S151,$U$167=Shipping!$T$92,Shipping!$T151)+IF(AS62&lt;DATE(2020,1,1),AS62,-AS62))</f>
        <v>-</v>
      </c>
      <c r="AT226" s="52" t="str" cm="1">
        <f t="array" ref="AT226">IF(OR(AT62="",AT62="NO Q",AT62="-"),"-",INDEX(Shipping!$U$3:$V$88,_xlfn.XMATCH(AT$2,IF(Shipping!$D$3:$D$88="GC",Shipping!$A$3:$A$88),0),_xlfn.XMATCH($V$167,Shipping!$U$2:$V$2))/_xlfn.IFS($U$167=Shipping!$R148,Shipping!$R$95,$U$167=Shipping!$S$92,Shipping!$S151,$U$167=Shipping!$T$92,Shipping!$T151)+IF(AT62&lt;DATE(2020,1,1),AT62,-AT62))</f>
        <v>-</v>
      </c>
      <c r="AU226" s="52" t="str" cm="1">
        <f t="array" ref="AU226">IF(OR(AU62="",AU62="NO Q",AU62="-"),"-",INDEX(Shipping!$U$3:$V$88,_xlfn.XMATCH(AU$2,IF(Shipping!$D$3:$D$88="GC",Shipping!$A$3:$A$88),0),_xlfn.XMATCH($V$167,Shipping!$U$2:$V$2))/_xlfn.IFS($U$167=Shipping!$R148,Shipping!$R$95,$U$167=Shipping!$S$92,Shipping!$S151,$U$167=Shipping!$T$92,Shipping!$T151)+IF(AU62&lt;DATE(2020,1,1),AU62,-AU62))</f>
        <v>-</v>
      </c>
      <c r="AV226" s="52" t="str" cm="1">
        <f t="array" ref="AV226">IF(OR(AV62="",AV62="NO Q",AV62="-"),"-",INDEX(Shipping!$U$3:$V$88,_xlfn.XMATCH(AV$2,IF(Shipping!$D$3:$D$88="GC",Shipping!$A$3:$A$88),0),_xlfn.XMATCH($V$167,Shipping!$U$2:$V$2))/_xlfn.IFS($U$167=Shipping!$R148,Shipping!$R$95,$U$167=Shipping!$S$92,Shipping!$S151,$U$167=Shipping!$T$92,Shipping!$T151)+IF(AV62&lt;DATE(2020,1,1),AV62,-AV62))</f>
        <v>-</v>
      </c>
      <c r="AW226" s="52" t="str" cm="1">
        <f t="array" ref="AW226">IF(OR(AW62="",AW62="NO Q",AW62="-"),"-",INDEX(Shipping!$U$3:$V$88,_xlfn.XMATCH(AW$2,IF(Shipping!$D$3:$D$88="GC",Shipping!$A$3:$A$88),0),_xlfn.XMATCH($V$167,Shipping!$U$2:$V$2))/_xlfn.IFS($U$167=Shipping!$R148,Shipping!$R$95,$U$167=Shipping!$S$92,Shipping!$S151,$U$167=Shipping!$T$92,Shipping!$T151)+IF(AW62&lt;DATE(2020,1,1),AW62,-AW62))</f>
        <v>-</v>
      </c>
      <c r="AX226" s="52" t="str" cm="1">
        <f t="array" ref="AX226">IF(OR(AX62="",AX62="NO Q",AX62="-"),"-",INDEX(Shipping!$U$3:$V$88,_xlfn.XMATCH(AX$2,IF(Shipping!$D$3:$D$88="GC",Shipping!$A$3:$A$88),0),_xlfn.XMATCH($V$167,Shipping!$U$2:$V$2))/_xlfn.IFS($U$167=Shipping!$R148,Shipping!$R$95,$U$167=Shipping!$S$92,Shipping!$S151,$U$167=Shipping!$T$92,Shipping!$T151)+IF(AX62&lt;DATE(2020,1,1),AX62,-AX62))</f>
        <v>-</v>
      </c>
      <c r="AY226" s="52" t="str" cm="1">
        <f t="array" ref="AY226">IF(OR(AY62="",AY62="NO Q",AY62="-"),"-",INDEX(Shipping!$U$3:$V$88,_xlfn.XMATCH(AY$2,IF(Shipping!$D$3:$D$88="GC",Shipping!$A$3:$A$88),0),_xlfn.XMATCH($V$167,Shipping!$U$2:$V$2))/_xlfn.IFS($U$167=Shipping!$R148,Shipping!$R$95,$U$167=Shipping!$S$92,Shipping!$S151,$U$167=Shipping!$T$92,Shipping!$T151)+IF(AY62&lt;DATE(2020,1,1),AY62,-AY62))</f>
        <v>-</v>
      </c>
      <c r="AZ226" s="52" t="str" cm="1">
        <f t="array" ref="AZ226">IF(OR(AZ62="",AZ62="NO Q",AZ62="-"),"-",INDEX(Shipping!$U$3:$V$88,_xlfn.XMATCH(AZ$2,IF(Shipping!$D$3:$D$88="GC",Shipping!$A$3:$A$88),0),_xlfn.XMATCH($V$167,Shipping!$U$2:$V$2))/_xlfn.IFS($U$167=Shipping!$R148,Shipping!$R$95,$U$167=Shipping!$S$92,Shipping!$S151,$U$167=Shipping!$T$92,Shipping!$T151)+IF(AZ62&lt;DATE(2020,1,1),AZ62,-AZ62))</f>
        <v>-</v>
      </c>
      <c r="BA226" s="52" t="str" cm="1">
        <f t="array" ref="BA226">IF(OR(BA62="",BA62="NO Q",BA62="-"),"-",INDEX(Shipping!$U$3:$V$88,_xlfn.XMATCH(BA$2,IF(Shipping!$D$3:$D$88="GC",Shipping!$A$3:$A$88),0),_xlfn.XMATCH($V$167,Shipping!$U$2:$V$2))/_xlfn.IFS($U$167=Shipping!$R148,Shipping!$R$95,$U$167=Shipping!$S$92,Shipping!$S151,$U$167=Shipping!$T$92,Shipping!$T151)+IF(BA62&lt;DATE(2020,1,1),BA62,-BA62))</f>
        <v>-</v>
      </c>
      <c r="BB226" s="52" t="str" cm="1">
        <f t="array" ref="BB226">IF(OR(BB62="",BB62="NO Q",BB62="-"),"-",INDEX(Shipping!$U$3:$V$88,_xlfn.XMATCH(BB$2,IF(Shipping!$D$3:$D$88="GC",Shipping!$A$3:$A$88),0),_xlfn.XMATCH($V$167,Shipping!$U$2:$V$2))/_xlfn.IFS($U$167=Shipping!$R148,Shipping!$R$95,$U$167=Shipping!$S$92,Shipping!$S151,$U$167=Shipping!$T$92,Shipping!$T151)+IF(BB62&lt;DATE(2020,1,1),BB62,-BB62))</f>
        <v>-</v>
      </c>
      <c r="BC226" s="52" t="str" cm="1">
        <f t="array" ref="BC226">IF(OR(BC62="",BC62="NO Q",BC62="-"),"-",INDEX(Shipping!$U$3:$V$88,_xlfn.XMATCH(BC$2,IF(Shipping!$D$3:$D$88="GC",Shipping!$A$3:$A$88),0),_xlfn.XMATCH($V$167,Shipping!$U$2:$V$2))/_xlfn.IFS($U$167=Shipping!$R148,Shipping!$R$95,$U$167=Shipping!$S$92,Shipping!$S151,$U$167=Shipping!$T$92,Shipping!$T151)+IF(BC62&lt;DATE(2020,1,1),BC62,-BC62))</f>
        <v>-</v>
      </c>
      <c r="BD226" s="52" t="str" cm="1">
        <f t="array" ref="BD226">IF(OR(BD62="",BD62="NO Q",BD62="-"),"-",INDEX(Shipping!$U$3:$V$88,_xlfn.XMATCH(BD$2,IF(Shipping!$D$3:$D$88="GC",Shipping!$A$3:$A$88),0),_xlfn.XMATCH($V$167,Shipping!$U$2:$V$2))/_xlfn.IFS($U$167=Shipping!$R148,Shipping!$R$95,$U$167=Shipping!$S$92,Shipping!$S151,$U$167=Shipping!$T$92,Shipping!$T151)+IF(BD62&lt;DATE(2020,1,1),BD62,-BD62))</f>
        <v>-</v>
      </c>
      <c r="BE226" s="52" t="str" cm="1">
        <f t="array" ref="BE226">IF(OR(BE62="",BE62="NO Q",BE62="-"),"-",INDEX(Shipping!$U$3:$V$88,_xlfn.XMATCH(BE$2,IF(Shipping!$D$3:$D$88="GC",Shipping!$A$3:$A$88),0),_xlfn.XMATCH($V$167,Shipping!$U$2:$V$2))/_xlfn.IFS($U$167=Shipping!$R148,Shipping!$R$95,$U$167=Shipping!$S$92,Shipping!$S151,$U$167=Shipping!$T$92,Shipping!$T151)+IF(BE62&lt;DATE(2020,1,1),BE62,-BE62))</f>
        <v>-</v>
      </c>
      <c r="BF226" s="52" t="str" cm="1">
        <f t="array" ref="BF226">IF(OR(BF62="",BF62="NO Q",BF62="-"),"-",INDEX(Shipping!$U$3:$V$88,_xlfn.XMATCH(BF$2,IF(Shipping!$D$3:$D$88="GC",Shipping!$A$3:$A$88),0),_xlfn.XMATCH($V$167,Shipping!$U$2:$V$2))/_xlfn.IFS($U$167=Shipping!$R148,Shipping!$R$95,$U$167=Shipping!$S$92,Shipping!$S151,$U$167=Shipping!$T$92,Shipping!$T151)+IF(BF62&lt;DATE(2020,1,1),BF62,-BF62))</f>
        <v>-</v>
      </c>
      <c r="BG226" s="52" t="str" cm="1">
        <f t="array" ref="BG226">IF(OR(BG62="",BG62="NO Q",BG62="-"),"-",INDEX(Shipping!$U$3:$V$88,_xlfn.XMATCH(BG$2,IF(Shipping!$D$3:$D$88="GC",Shipping!$A$3:$A$88),0),_xlfn.XMATCH($V$167,Shipping!$U$2:$V$2))/_xlfn.IFS($U$167=Shipping!$R148,Shipping!$R$95,$U$167=Shipping!$S$92,Shipping!$S151,$U$167=Shipping!$T$92,Shipping!$T151)+IF(BG62&lt;DATE(2020,1,1),BG62,-BG62))</f>
        <v>-</v>
      </c>
      <c r="BH226" s="52" t="str" cm="1">
        <f t="array" ref="BH226">IF(OR(BH62="",BH62="NO Q",BH62="-"),"-",INDEX(Shipping!$U$3:$V$88,_xlfn.XMATCH(BH$2,IF(Shipping!$D$3:$D$88="GC",Shipping!$A$3:$A$88),0),_xlfn.XMATCH($V$167,Shipping!$U$2:$V$2))/_xlfn.IFS($U$167=Shipping!$R148,Shipping!$R$95,$U$167=Shipping!$S$92,Shipping!$S151,$U$167=Shipping!$T$92,Shipping!$T151)+IF(BH62&lt;DATE(2020,1,1),BH62,-BH62))</f>
        <v>-</v>
      </c>
      <c r="BI226" s="52" t="str" cm="1">
        <f t="array" ref="BI226">IF(OR(BI62="",BI62="NO Q",BI62="-"),"-",INDEX(Shipping!$U$3:$V$88,_xlfn.XMATCH(BI$2,IF(Shipping!$D$3:$D$88="GC",Shipping!$A$3:$A$88),0),_xlfn.XMATCH($V$167,Shipping!$U$2:$V$2))/_xlfn.IFS($U$167=Shipping!$R148,Shipping!$R$95,$U$167=Shipping!$S$92,Shipping!$S151,$U$167=Shipping!$T$92,Shipping!$T151)+IF(BI62&lt;DATE(2020,1,1),BI62,-BI62))</f>
        <v>-</v>
      </c>
      <c r="BJ226" s="52" t="str" cm="1">
        <f t="array" ref="BJ226">IF(OR(BJ62="",BJ62="NO Q",BJ62="-"),"-",INDEX(Shipping!$U$3:$V$88,_xlfn.XMATCH(BJ$2,IF(Shipping!$D$3:$D$88="GC",Shipping!$A$3:$A$88),0),_xlfn.XMATCH($V$167,Shipping!$U$2:$V$2))/_xlfn.IFS($U$167=Shipping!$R148,Shipping!$R$95,$U$167=Shipping!$S$92,Shipping!$S151,$U$167=Shipping!$T$92,Shipping!$T151)+IF(BJ62&lt;DATE(2020,1,1),BJ62,-BJ62))</f>
        <v>-</v>
      </c>
      <c r="BK226" s="52" cm="1">
        <f t="array" ref="BK226">IF(OR(BK62="",BK62="NO Q",BK62="-"),"-",INDEX(Shipping!$U$3:$V$88,_xlfn.XMATCH(BK$2,IF(Shipping!$D$3:$D$88="GC",Shipping!$A$3:$A$88),0),_xlfn.XMATCH($V$167,Shipping!$U$2:$V$2))/_xlfn.IFS($U$167=Shipping!$R148,Shipping!$R$95,$U$167=Shipping!$S$92,Shipping!$S151,$U$167=Shipping!$T$92,Shipping!$T151)+IF(BK62&lt;DATE(2020,1,1),BK62,-BK62))</f>
        <v>-44035.971294137962</v>
      </c>
      <c r="BL226" s="52" t="str" cm="1">
        <f t="array" ref="BL226">IF(OR(BL62="",BL62="NO Q",BL62="-"),"-",INDEX(Shipping!$U$3:$V$88,_xlfn.XMATCH(BL$2,IF(Shipping!$D$3:$D$88="GC",Shipping!$A$3:$A$88),0),_xlfn.XMATCH($V$167,Shipping!$U$2:$V$2))/_xlfn.IFS($U$167=Shipping!$R148,Shipping!$R$95,$U$167=Shipping!$S$92,Shipping!$S151,$U$167=Shipping!$T$92,Shipping!$T151)+IF(BL62&lt;DATE(2020,1,1),BL62,-BL62))</f>
        <v>-</v>
      </c>
      <c r="BM226" s="52" t="str" cm="1">
        <f t="array" ref="BM226">IF(OR(BM62="",BM62="NO Q",BM62="-"),"-",INDEX(Shipping!$U$3:$V$88,_xlfn.XMATCH(BM$2,IF(Shipping!$D$3:$D$88="GC",Shipping!$A$3:$A$88),0),_xlfn.XMATCH($V$167,Shipping!$U$2:$V$2))/_xlfn.IFS($U$167=Shipping!$R148,Shipping!$R$95,$U$167=Shipping!$S$92,Shipping!$S151,$U$167=Shipping!$T$92,Shipping!$T151)+IF(BM62&lt;DATE(2020,1,1),BM62,-BM62))</f>
        <v>-</v>
      </c>
      <c r="BN226" s="52" t="str" cm="1">
        <f t="array" ref="BN226">IF(OR(BN62="",BN62="NO Q",BN62="-"),"-",INDEX(Shipping!$U$3:$V$88,_xlfn.XMATCH(BN$2,IF(Shipping!$D$3:$D$88="GC",Shipping!$A$3:$A$88),0),_xlfn.XMATCH($V$167,Shipping!$U$2:$V$2))/_xlfn.IFS($U$167=Shipping!$R148,Shipping!$R$95,$U$167=Shipping!$S$92,Shipping!$S151,$U$167=Shipping!$T$92,Shipping!$T151)+IF(BN62&lt;DATE(2020,1,1),BN62,-BN62))</f>
        <v>-</v>
      </c>
      <c r="BO226" s="52" cm="1">
        <f t="array" ref="BO226">IF(OR(BO62="",BO62="NO Q",BO62="-"),"-",INDEX(Shipping!$U$3:$V$88,_xlfn.XMATCH(BO$2,IF(Shipping!$D$3:$D$88="GC",Shipping!$A$3:$A$88),0),_xlfn.XMATCH($V$167,Shipping!$U$2:$V$2))/_xlfn.IFS($U$167=Shipping!$R148,Shipping!$R$95,$U$167=Shipping!$S$92,Shipping!$S151,$U$167=Shipping!$T$92,Shipping!$T151)+IF(BO62&lt;DATE(2020,1,1),BO62,-BO62))</f>
        <v>1.938957668</v>
      </c>
      <c r="BP226" s="52" t="str" cm="1">
        <f t="array" ref="BP226">IF(OR(BP62="",BP62="NO Q",BP62="-"),"-",INDEX(Shipping!$U$3:$V$88,_xlfn.XMATCH(BP$2,IF(Shipping!$D$3:$D$88="GC",Shipping!$A$3:$A$88),0),_xlfn.XMATCH($V$167,Shipping!$U$2:$V$2))/_xlfn.IFS($U$167=Shipping!$R148,Shipping!$R$95,$U$167=Shipping!$S$92,Shipping!$S151,$U$167=Shipping!$T$92,Shipping!$T151)+IF(BP62&lt;DATE(2020,1,1),BP62,-BP62))</f>
        <v>-</v>
      </c>
      <c r="BQ226" s="52" t="str" cm="1">
        <f t="array" ref="BQ226">IF(OR(BQ62="",BQ62="NO Q",BQ62="-"),"-",INDEX(Shipping!$U$3:$V$88,_xlfn.XMATCH(BQ$2,IF(Shipping!$D$3:$D$88="GC",Shipping!$A$3:$A$88),0),_xlfn.XMATCH($V$167,Shipping!$U$2:$V$2))/_xlfn.IFS($U$167=Shipping!$R148,Shipping!$R$95,$U$167=Shipping!$S$92,Shipping!$S151,$U$167=Shipping!$T$92,Shipping!$T151)+IF(BQ62&lt;DATE(2020,1,1),BQ62,-BQ62))</f>
        <v>-</v>
      </c>
      <c r="BR226" s="52" t="str" cm="1">
        <f t="array" ref="BR226">IF(OR(BR62="",BR62="NO Q",BR62="-"),"-",INDEX(Shipping!$U$3:$V$88,_xlfn.XMATCH(BR$2,IF(Shipping!$D$3:$D$88="GC",Shipping!$A$3:$A$88),0),_xlfn.XMATCH($V$167,Shipping!$U$2:$V$2))/_xlfn.IFS($U$167=Shipping!$R148,Shipping!$R$95,$U$167=Shipping!$S$92,Shipping!$S151,$U$167=Shipping!$T$92,Shipping!$T151)+IF(BR62&lt;DATE(2020,1,1),BR62,-BR62))</f>
        <v>-</v>
      </c>
      <c r="BS226" s="52" t="str" cm="1">
        <f t="array" ref="BS226">IF(OR(BS62="",BS62="NO Q",BS62="-"),"-",INDEX(Shipping!$U$3:$V$88,_xlfn.XMATCH(BS$2,IF(Shipping!$D$3:$D$88="GC",Shipping!$A$3:$A$88),0),_xlfn.XMATCH($V$167,Shipping!$U$2:$V$2))/_xlfn.IFS($U$167=Shipping!$R148,Shipping!$R$95,$U$167=Shipping!$S$92,Shipping!$S151,$U$167=Shipping!$T$92,Shipping!$T151)+IF(BS62&lt;DATE(2020,1,1),BS62,-BS62))</f>
        <v>-</v>
      </c>
      <c r="BT226" s="52" t="str" cm="1">
        <f t="array" ref="BT226">IF(OR(BT62="",BT62="NO Q",BT62="-"),"-",INDEX(Shipping!$U$3:$V$88,_xlfn.XMATCH(BT$2,IF(Shipping!$D$3:$D$88="GC",Shipping!$A$3:$A$88),0),_xlfn.XMATCH($V$167,Shipping!$U$2:$V$2))/_xlfn.IFS($U$167=Shipping!$R148,Shipping!$R$95,$U$167=Shipping!$S$92,Shipping!$S151,$U$167=Shipping!$T$92,Shipping!$T151)+IF(BT62&lt;DATE(2020,1,1),BT62,-BT62))</f>
        <v>-</v>
      </c>
      <c r="BU226" s="52" t="str" cm="1">
        <f t="array" ref="BU226">IF(OR(BU62="",BU62="NO Q",BU62="-"),"-",INDEX(Shipping!$U$3:$V$88,_xlfn.XMATCH(BU$2,IF(Shipping!$D$3:$D$88="GC",Shipping!$A$3:$A$88),0),_xlfn.XMATCH($V$167,Shipping!$U$2:$V$2))/_xlfn.IFS($U$167=Shipping!$R148,Shipping!$R$95,$U$167=Shipping!$S$92,Shipping!$S151,$U$167=Shipping!$T$92,Shipping!$T151)+IF(BU62&lt;DATE(2020,1,1),BU62,-BU62))</f>
        <v>-</v>
      </c>
      <c r="BV226" s="52" t="str" cm="1">
        <f t="array" ref="BV226">IF(OR(BV62="",BV62="NO Q",BV62="-"),"-",INDEX(Shipping!$U$3:$V$88,_xlfn.XMATCH(BV$2,IF(Shipping!$D$3:$D$88="GC",Shipping!$A$3:$A$88),0),_xlfn.XMATCH($V$167,Shipping!$U$2:$V$2))/_xlfn.IFS($U$167=Shipping!$R148,Shipping!$R$95,$U$167=Shipping!$S$92,Shipping!$S151,$U$167=Shipping!$T$92,Shipping!$T151)+IF(BV62&lt;DATE(2020,1,1),BV62,-BV62))</f>
        <v>-</v>
      </c>
      <c r="BW226" s="52" t="str" cm="1">
        <f t="array" ref="BW226">IF(OR(BW62="",BW62="NO Q",BW62="-"),"-",INDEX(Shipping!$U$3:$V$88,_xlfn.XMATCH(BW$2,IF(Shipping!$D$3:$D$88="GC",Shipping!$A$3:$A$88),0),_xlfn.XMATCH($V$167,Shipping!$U$2:$V$2))/_xlfn.IFS($U$167=Shipping!$R148,Shipping!$R$95,$U$167=Shipping!$S$92,Shipping!$S151,$U$167=Shipping!$T$92,Shipping!$T151)+IF(BW62&lt;DATE(2020,1,1),BW62,-BW62))</f>
        <v>-</v>
      </c>
      <c r="BX226" s="52" t="str" cm="1">
        <f t="array" ref="BX226">IF(OR(BX62="",BX62="NO Q",BX62="-"),"-",INDEX(Shipping!$U$3:$V$88,_xlfn.XMATCH(BX$2,IF(Shipping!$D$3:$D$88="GC",Shipping!$A$3:$A$88),0),_xlfn.XMATCH($V$167,Shipping!$U$2:$V$2))/_xlfn.IFS($U$167=Shipping!$R148,Shipping!$R$95,$U$167=Shipping!$S$92,Shipping!$S151,$U$167=Shipping!$T$92,Shipping!$T151)+IF(BX62&lt;DATE(2020,1,1),BX62,-BX62))</f>
        <v>-</v>
      </c>
      <c r="BY226" s="52" t="str" cm="1">
        <f t="array" ref="BY226">IF(OR(BY62="",BY62="NO Q",BY62="-"),"-",INDEX(Shipping!$U$3:$V$88,_xlfn.XMATCH(BY$2,IF(Shipping!$D$3:$D$88="GC",Shipping!$A$3:$A$88),0),_xlfn.XMATCH($V$167,Shipping!$U$2:$V$2))/_xlfn.IFS($U$167=Shipping!$R148,Shipping!$R$95,$U$167=Shipping!$S$92,Shipping!$S151,$U$167=Shipping!$T$92,Shipping!$T151)+IF(BY62&lt;DATE(2020,1,1),BY62,-BY62))</f>
        <v>-</v>
      </c>
      <c r="BZ226" s="52" t="str" cm="1">
        <f t="array" ref="BZ226">IF(OR(BZ62="",BZ62="NO Q",BZ62="-"),"-",INDEX(Shipping!$U$3:$V$88,_xlfn.XMATCH(BZ$2,IF(Shipping!$D$3:$D$88="GC",Shipping!$A$3:$A$88),0),_xlfn.XMATCH($V$167,Shipping!$U$2:$V$2))/_xlfn.IFS($U$167=Shipping!$R148,Shipping!$R$95,$U$167=Shipping!$S$92,Shipping!$S151,$U$167=Shipping!$T$92,Shipping!$T151)+IF(BZ62&lt;DATE(2020,1,1),BZ62,-BZ62))</f>
        <v>-</v>
      </c>
      <c r="CA226" s="52" t="str" cm="1">
        <f t="array" ref="CA226">IF(OR(CA62="",CA62="NO Q",CA62="-"),"-",INDEX(Shipping!$U$3:$V$88,_xlfn.XMATCH(CA$2,IF(Shipping!$D$3:$D$88="GC",Shipping!$A$3:$A$88),0),_xlfn.XMATCH($V$167,Shipping!$U$2:$V$2))/_xlfn.IFS($U$167=Shipping!$R148,Shipping!$R$95,$U$167=Shipping!$S$92,Shipping!$S151,$U$167=Shipping!$T$92,Shipping!$T151)+IF(CA62&lt;DATE(2020,1,1),CA62,-CA62))</f>
        <v>-</v>
      </c>
      <c r="CB226" s="52" t="str" cm="1">
        <f t="array" ref="CB226">IF(OR(CB62="",CB62="NO Q",CB62="-"),"-",INDEX(Shipping!$U$3:$V$88,_xlfn.XMATCH(CB$2,IF(Shipping!$D$3:$D$88="GC",Shipping!$A$3:$A$88),0),_xlfn.XMATCH($V$167,Shipping!$U$2:$V$2))/_xlfn.IFS($U$167=Shipping!$R148,Shipping!$R$95,$U$167=Shipping!$S$92,Shipping!$S151,$U$167=Shipping!$T$92,Shipping!$T151)+IF(CB62&lt;DATE(2020,1,1),CB62,-CB62))</f>
        <v>-</v>
      </c>
      <c r="CC226" s="52" t="str" cm="1">
        <f t="array" ref="CC226">IF(OR(CC62="",CC62="NO Q",CC62="-"),"-",INDEX(Shipping!$U$3:$V$88,_xlfn.XMATCH(CC$2,IF(Shipping!$D$3:$D$88="GC",Shipping!$A$3:$A$88),0),_xlfn.XMATCH($V$167,Shipping!$U$2:$V$2))/_xlfn.IFS($U$167=Shipping!$R148,Shipping!$R$95,$U$167=Shipping!$S$92,Shipping!$S151,$U$167=Shipping!$T$92,Shipping!$T151)+IF(CC62&lt;DATE(2020,1,1),CC62,-CC62))</f>
        <v>-</v>
      </c>
      <c r="CD226" s="52" t="str" cm="1">
        <f t="array" ref="CD226">IF(OR(CD62="",CD62="NO Q",CD62="-"),"-",INDEX(Shipping!$U$3:$V$88,_xlfn.XMATCH(CD$2,IF(Shipping!$D$3:$D$88="GC",Shipping!$A$3:$A$88),0),_xlfn.XMATCH($V$167,Shipping!$U$2:$V$2))/_xlfn.IFS($U$167=Shipping!$R148,Shipping!$R$95,$U$167=Shipping!$S$92,Shipping!$S151,$U$167=Shipping!$T$92,Shipping!$T151)+IF(CD62&lt;DATE(2020,1,1),CD62,-CD62))</f>
        <v>-</v>
      </c>
      <c r="CE226" s="52" t="str" cm="1">
        <f t="array" ref="CE226">IF(OR(CE62="",CE62="NO Q",CE62="-"),"-",INDEX(Shipping!$U$3:$V$88,_xlfn.XMATCH(CE$2,IF(Shipping!$D$3:$D$88="GC",Shipping!$A$3:$A$88),0),_xlfn.XMATCH($V$167,Shipping!$U$2:$V$2))/_xlfn.IFS($U$167=Shipping!$R148,Shipping!$R$95,$U$167=Shipping!$S$92,Shipping!$S151,$U$167=Shipping!$T$92,Shipping!$T151)+IF(CE62&lt;DATE(2020,1,1),CE62,-CE62))</f>
        <v>-</v>
      </c>
      <c r="CF226" s="52" t="str" cm="1">
        <f t="array" ref="CF226">IF(OR(CF62="",CF62="NO Q",CF62="-"),"-",INDEX(Shipping!$U$3:$V$88,_xlfn.XMATCH(CF$2,IF(Shipping!$D$3:$D$88="GC",Shipping!$A$3:$A$88),0),_xlfn.XMATCH($V$167,Shipping!$U$2:$V$2))/_xlfn.IFS($U$167=Shipping!$R148,Shipping!$R$95,$U$167=Shipping!$S$92,Shipping!$S151,$U$167=Shipping!$T$92,Shipping!$T151)+IF(CF62&lt;DATE(2020,1,1),CF62,-CF62))</f>
        <v>-</v>
      </c>
      <c r="CG226" s="52" t="str" cm="1">
        <f t="array" ref="CG226">IF(OR(CG62="",CG62="NO Q",CG62="-"),"-",INDEX(Shipping!$U$3:$V$88,_xlfn.XMATCH(CG$2,IF(Shipping!$D$3:$D$88="GC",Shipping!$A$3:$A$88),0),_xlfn.XMATCH($V$167,Shipping!$U$2:$V$2))/_xlfn.IFS($U$167=Shipping!$R148,Shipping!$R$95,$U$167=Shipping!$S$92,Shipping!$S151,$U$167=Shipping!$T$92,Shipping!$T151)+IF(CG62&lt;DATE(2020,1,1),CG62,-CG62))</f>
        <v>-</v>
      </c>
      <c r="CH226" s="52" t="str" cm="1">
        <f t="array" ref="CH226">IF(OR(CH62="",CH62="NO Q",CH62="-"),"-",INDEX(Shipping!$U$3:$V$88,_xlfn.XMATCH(CH$2,IF(Shipping!$D$3:$D$88="GC",Shipping!$A$3:$A$88),0),_xlfn.XMATCH($V$167,Shipping!$U$2:$V$2))/_xlfn.IFS($U$167=Shipping!$R148,Shipping!$R$95,$U$167=Shipping!$S$92,Shipping!$S151,$U$167=Shipping!$T$92,Shipping!$T151)+IF(CH62&lt;DATE(2020,1,1),CH62,-CH62))</f>
        <v>-</v>
      </c>
      <c r="CI226" s="52" t="str" cm="1">
        <f t="array" ref="CI226">IF(OR(CI62="",CI62="NO Q",CI62="-"),"-",INDEX(Shipping!$U$3:$V$88,_xlfn.XMATCH(CI$2,IF(Shipping!$D$3:$D$88="GC",Shipping!$A$3:$A$88),0),_xlfn.XMATCH($V$167,Shipping!$U$2:$V$2))/_xlfn.IFS($U$167=Shipping!$R148,Shipping!$R$95,$U$167=Shipping!$S$92,Shipping!$S151,$U$167=Shipping!$T$92,Shipping!$T151)+IF(CI62&lt;DATE(2020,1,1),CI62,-CI62))</f>
        <v>-</v>
      </c>
      <c r="CJ226" s="52" t="str" cm="1">
        <f t="array" ref="CJ226">IF(OR(CJ62="",CJ62="NO Q",CJ62="-"),"-",INDEX(Shipping!$U$3:$V$88,_xlfn.XMATCH(CJ$2,IF(Shipping!$D$3:$D$88="GC",Shipping!$A$3:$A$88),0),_xlfn.XMATCH($V$167,Shipping!$U$2:$V$2))/_xlfn.IFS($U$167=Shipping!$R148,Shipping!$R$95,$U$167=Shipping!$S$92,Shipping!$S151,$U$167=Shipping!$T$92,Shipping!$T151)+IF(CJ62&lt;DATE(2020,1,1),CJ62,-CJ62))</f>
        <v>-</v>
      </c>
      <c r="CK226" s="52" t="str" cm="1">
        <f t="array" ref="CK226">IF(OR(CK62="",CK62="NO Q",CK62="-"),"-",INDEX(Shipping!$U$3:$V$88,_xlfn.XMATCH(CK$2,IF(Shipping!$D$3:$D$88="GC",Shipping!$A$3:$A$88),0),_xlfn.XMATCH($V$167,Shipping!$U$2:$V$2))/_xlfn.IFS($U$167=Shipping!$R148,Shipping!$R$95,$U$167=Shipping!$S$92,Shipping!$S151,$U$167=Shipping!$T$92,Shipping!$T151)+IF(CK62&lt;DATE(2020,1,1),CK62,-CK62))</f>
        <v>-</v>
      </c>
      <c r="CL226" s="52" t="str" cm="1">
        <f t="array" ref="CL226">IF(OR(CL62="",CL62="NO Q",CL62="-"),"-",INDEX(Shipping!$U$3:$V$88,_xlfn.XMATCH(CL$2,IF(Shipping!$D$3:$D$88="GC",Shipping!$A$3:$A$88),0),_xlfn.XMATCH($V$167,Shipping!$U$2:$V$2))/_xlfn.IFS($U$167=Shipping!$R148,Shipping!$R$95,$U$167=Shipping!$S$92,Shipping!$S151,$U$167=Shipping!$T$92,Shipping!$T151)+IF(CL62&lt;DATE(2020,1,1),CL62,-CL62))</f>
        <v>-</v>
      </c>
      <c r="CM226" s="52" t="str" cm="1">
        <f t="array" ref="CM226">IF(OR(CM62="",CM62="NO Q",CM62="-"),"-",INDEX(Shipping!$U$3:$V$88,_xlfn.XMATCH(CM$2,IF(Shipping!$D$3:$D$88="GC",Shipping!$A$3:$A$88),0),_xlfn.XMATCH($V$167,Shipping!$U$2:$V$2))/_xlfn.IFS($U$167=Shipping!$R148,Shipping!$R$95,$U$167=Shipping!$S$92,Shipping!$S151,$U$167=Shipping!$T$92,Shipping!$T151)+IF(CM62&lt;DATE(2020,1,1),CM62,-CM62))</f>
        <v>-</v>
      </c>
    </row>
    <row r="227" spans="2:91">
      <c r="B227" s="47" t="s">
        <v>333</v>
      </c>
      <c r="C227" s="1" t="str" cm="1">
        <f t="array" ref="C227">INDEX(W$2:CM$2,1,_xlfn.XMATCH(D227,$W227:$CM227))</f>
        <v>EXHIBIT A (1cav)</v>
      </c>
      <c r="D227" s="81">
        <f t="shared" si="139"/>
        <v>0.77151300000000012</v>
      </c>
      <c r="W227" s="52" t="str" cm="1">
        <f t="array" ref="W227">IF(OR(W63="",W63="NO Q",W63="-"),"-",INDEX(Shipping!$U$3:$V$88,_xlfn.XMATCH(W$2,IF(Shipping!$D$3:$D$88="GC",Shipping!$A$3:$A$88),0),_xlfn.XMATCH($V$167,Shipping!$U$2:$V$2))/_xlfn.IFS($U$167=Shipping!$R149,Shipping!$R$95,$U$167=Shipping!$S$92,Shipping!$S152,$U$167=Shipping!$T$92,Shipping!$T152)+IF(W63&lt;DATE(2020,1,1),W63,-W63))</f>
        <v>-</v>
      </c>
      <c r="X227" s="52" t="str" cm="1">
        <f t="array" ref="X227">IF(OR(X63="",X63="NO Q",X63="-"),"-",INDEX(Shipping!$U$3:$V$88,_xlfn.XMATCH(X$2,IF(Shipping!$D$3:$D$88="GC",Shipping!$A$3:$A$88),0),_xlfn.XMATCH($V$167,Shipping!$U$2:$V$2))/_xlfn.IFS($U$167=Shipping!$R149,Shipping!$R$95,$U$167=Shipping!$S$92,Shipping!$S152,$U$167=Shipping!$T$92,Shipping!$T152)+IF(X63&lt;DATE(2020,1,1),X63,-X63))</f>
        <v>-</v>
      </c>
      <c r="Y227" s="52" t="str" cm="1">
        <f t="array" ref="Y227">IF(OR(Y63="",Y63="NO Q",Y63="-"),"-",INDEX(Shipping!$U$3:$V$88,_xlfn.XMATCH(Y$2,IF(Shipping!$D$3:$D$88="GC",Shipping!$A$3:$A$88),0),_xlfn.XMATCH($V$167,Shipping!$U$2:$V$2))/_xlfn.IFS($U$167=Shipping!$R149,Shipping!$R$95,$U$167=Shipping!$S$92,Shipping!$S152,$U$167=Shipping!$T$92,Shipping!$T152)+IF(Y63&lt;DATE(2020,1,1),Y63,-Y63))</f>
        <v>-</v>
      </c>
      <c r="Z227" s="52" t="str" cm="1">
        <f t="array" ref="Z227">IF(OR(Z63="",Z63="NO Q",Z63="-"),"-",INDEX(Shipping!$U$3:$V$88,_xlfn.XMATCH(Z$2,IF(Shipping!$D$3:$D$88="GC",Shipping!$A$3:$A$88),0),_xlfn.XMATCH($V$167,Shipping!$U$2:$V$2))/_xlfn.IFS($U$167=Shipping!$R149,Shipping!$R$95,$U$167=Shipping!$S$92,Shipping!$S152,$U$167=Shipping!$T$92,Shipping!$T152)+IF(Z63&lt;DATE(2020,1,1),Z63,-Z63))</f>
        <v>-</v>
      </c>
      <c r="AA227" s="52" t="str" cm="1">
        <f t="array" ref="AA227">IF(OR(AA63="",AA63="NO Q",AA63="-"),"-",INDEX(Shipping!$U$3:$V$88,_xlfn.XMATCH(AA$2,IF(Shipping!$D$3:$D$88="GC",Shipping!$A$3:$A$88),0),_xlfn.XMATCH($V$167,Shipping!$U$2:$V$2))/_xlfn.IFS($U$167=Shipping!$R149,Shipping!$R$95,$U$167=Shipping!$S$92,Shipping!$S152,$U$167=Shipping!$T$92,Shipping!$T152)+IF(AA63&lt;DATE(2020,1,1),AA63,-AA63))</f>
        <v>-</v>
      </c>
      <c r="AB227" s="52" t="str" cm="1">
        <f t="array" ref="AB227">IF(OR(AB63="",AB63="NO Q",AB63="-"),"-",INDEX(Shipping!$U$3:$V$88,_xlfn.XMATCH(AB$2,IF(Shipping!$D$3:$D$88="GC",Shipping!$A$3:$A$88),0),_xlfn.XMATCH($V$167,Shipping!$U$2:$V$2))/_xlfn.IFS($U$167=Shipping!$R149,Shipping!$R$95,$U$167=Shipping!$S$92,Shipping!$S152,$U$167=Shipping!$T$92,Shipping!$T152)+IF(AB63&lt;DATE(2020,1,1),AB63,-AB63))</f>
        <v>-</v>
      </c>
      <c r="AC227" s="52" t="str" cm="1">
        <f t="array" ref="AC227">IF(OR(AC63="",AC63="NO Q",AC63="-"),"-",INDEX(Shipping!$U$3:$V$88,_xlfn.XMATCH(AC$2,IF(Shipping!$D$3:$D$88="GC",Shipping!$A$3:$A$88),0),_xlfn.XMATCH($V$167,Shipping!$U$2:$V$2))/_xlfn.IFS($U$167=Shipping!$R149,Shipping!$R$95,$U$167=Shipping!$S$92,Shipping!$S152,$U$167=Shipping!$T$92,Shipping!$T152)+IF(AC63&lt;DATE(2020,1,1),AC63,-AC63))</f>
        <v>-</v>
      </c>
      <c r="AD227" s="52" t="str" cm="1">
        <f t="array" ref="AD227">IF(OR(AD63="",AD63="NO Q",AD63="-"),"-",INDEX(Shipping!$U$3:$V$88,_xlfn.XMATCH(AD$2,IF(Shipping!$D$3:$D$88="GC",Shipping!$A$3:$A$88),0),_xlfn.XMATCH($V$167,Shipping!$U$2:$V$2))/_xlfn.IFS($U$167=Shipping!$R149,Shipping!$R$95,$U$167=Shipping!$S$92,Shipping!$S152,$U$167=Shipping!$T$92,Shipping!$T152)+IF(AD63&lt;DATE(2020,1,1),AD63,-AD63))</f>
        <v>-</v>
      </c>
      <c r="AE227" s="52" t="str" cm="1">
        <f t="array" ref="AE227">IF(OR(AE63="",AE63="NO Q",AE63="-"),"-",INDEX(Shipping!$U$3:$V$88,_xlfn.XMATCH(AE$2,IF(Shipping!$D$3:$D$88="GC",Shipping!$A$3:$A$88),0),_xlfn.XMATCH($V$167,Shipping!$U$2:$V$2))/_xlfn.IFS($U$167=Shipping!$R149,Shipping!$R$95,$U$167=Shipping!$S$92,Shipping!$S152,$U$167=Shipping!$T$92,Shipping!$T152)+IF(AE63&lt;DATE(2020,1,1),AE63,-AE63))</f>
        <v>-</v>
      </c>
      <c r="AF227" s="52" t="str" cm="1">
        <f t="array" ref="AF227">IF(OR(AF63="",AF63="NO Q",AF63="-"),"-",INDEX(Shipping!$U$3:$V$88,_xlfn.XMATCH(AF$2,IF(Shipping!$D$3:$D$88="GC",Shipping!$A$3:$A$88),0),_xlfn.XMATCH($V$167,Shipping!$U$2:$V$2))/_xlfn.IFS($U$167=Shipping!$R149,Shipping!$R$95,$U$167=Shipping!$S$92,Shipping!$S152,$U$167=Shipping!$T$92,Shipping!$T152)+IF(AF63&lt;DATE(2020,1,1),AF63,-AF63))</f>
        <v>-</v>
      </c>
      <c r="AG227" s="52" t="str" cm="1">
        <f t="array" ref="AG227">IF(OR(AG63="",AG63="NO Q",AG63="-"),"-",INDEX(Shipping!$U$3:$V$88,_xlfn.XMATCH(AG$2,IF(Shipping!$D$3:$D$88="GC",Shipping!$A$3:$A$88),0),_xlfn.XMATCH($V$167,Shipping!$U$2:$V$2))/_xlfn.IFS($U$167=Shipping!$R149,Shipping!$R$95,$U$167=Shipping!$S$92,Shipping!$S152,$U$167=Shipping!$T$92,Shipping!$T152)+IF(AG63&lt;DATE(2020,1,1),AG63,-AG63))</f>
        <v>-</v>
      </c>
      <c r="AH227" s="52" t="str" cm="1">
        <f t="array" ref="AH227">IF(OR(AH63="",AH63="NO Q",AH63="-"),"-",INDEX(Shipping!$U$3:$V$88,_xlfn.XMATCH(AH$2,IF(Shipping!$D$3:$D$88="GC",Shipping!$A$3:$A$88),0),_xlfn.XMATCH($V$167,Shipping!$U$2:$V$2))/_xlfn.IFS($U$167=Shipping!$R149,Shipping!$R$95,$U$167=Shipping!$S$92,Shipping!$S152,$U$167=Shipping!$T$92,Shipping!$T152)+IF(AH63&lt;DATE(2020,1,1),AH63,-AH63))</f>
        <v>-</v>
      </c>
      <c r="AI227" s="52" t="str" cm="1">
        <f t="array" ref="AI227">IF(OR(AI63="",AI63="NO Q",AI63="-"),"-",INDEX(Shipping!$U$3:$V$88,_xlfn.XMATCH(AI$2,IF(Shipping!$D$3:$D$88="GC",Shipping!$A$3:$A$88),0),_xlfn.XMATCH($V$167,Shipping!$U$2:$V$2))/_xlfn.IFS($U$167=Shipping!$R149,Shipping!$R$95,$U$167=Shipping!$S$92,Shipping!$S152,$U$167=Shipping!$T$92,Shipping!$T152)+IF(AI63&lt;DATE(2020,1,1),AI63,-AI63))</f>
        <v>-</v>
      </c>
      <c r="AJ227" s="52" t="str" cm="1">
        <f t="array" ref="AJ227">IF(OR(AJ63="",AJ63="NO Q",AJ63="-"),"-",INDEX(Shipping!$U$3:$V$88,_xlfn.XMATCH(AJ$2,IF(Shipping!$D$3:$D$88="GC",Shipping!$A$3:$A$88),0),_xlfn.XMATCH($V$167,Shipping!$U$2:$V$2))/_xlfn.IFS($U$167=Shipping!$R149,Shipping!$R$95,$U$167=Shipping!$S$92,Shipping!$S152,$U$167=Shipping!$T$92,Shipping!$T152)+IF(AJ63&lt;DATE(2020,1,1),AJ63,-AJ63))</f>
        <v>-</v>
      </c>
      <c r="AK227" s="52" t="str" cm="1">
        <f t="array" ref="AK227">IF(OR(AK63="",AK63="NO Q",AK63="-"),"-",INDEX(Shipping!$U$3:$V$88,_xlfn.XMATCH(AK$2,IF(Shipping!$D$3:$D$88="GC",Shipping!$A$3:$A$88),0),_xlfn.XMATCH($V$167,Shipping!$U$2:$V$2))/_xlfn.IFS($U$167=Shipping!$R149,Shipping!$R$95,$U$167=Shipping!$S$92,Shipping!$S152,$U$167=Shipping!$T$92,Shipping!$T152)+IF(AK63&lt;DATE(2020,1,1),AK63,-AK63))</f>
        <v>-</v>
      </c>
      <c r="AL227" s="52" cm="1">
        <f t="array" ref="AL227">IF(OR(AL63="",AL63="NO Q",AL63="-"),"-",INDEX(Shipping!$U$3:$V$88,_xlfn.XMATCH(AL$2,IF(Shipping!$D$3:$D$88="GC",Shipping!$A$3:$A$88),0),_xlfn.XMATCH($V$167,Shipping!$U$2:$V$2))/_xlfn.IFS($U$167=Shipping!$R149,Shipping!$R$95,$U$167=Shipping!$S$92,Shipping!$S152,$U$167=Shipping!$T$92,Shipping!$T152)+IF(AL63&lt;DATE(2020,1,1),AL63,-AL63))</f>
        <v>0.77151300000000012</v>
      </c>
      <c r="AM227" s="52" t="str" cm="1">
        <f t="array" ref="AM227">IF(OR(AM63="",AM63="NO Q",AM63="-"),"-",INDEX(Shipping!$U$3:$V$88,_xlfn.XMATCH(AM$2,IF(Shipping!$D$3:$D$88="GC",Shipping!$A$3:$A$88),0),_xlfn.XMATCH($V$167,Shipping!$U$2:$V$2))/_xlfn.IFS($U$167=Shipping!$R149,Shipping!$R$95,$U$167=Shipping!$S$92,Shipping!$S152,$U$167=Shipping!$T$92,Shipping!$T152)+IF(AM63&lt;DATE(2020,1,1),AM63,-AM63))</f>
        <v>-</v>
      </c>
      <c r="AN227" s="52" t="str" cm="1">
        <f t="array" ref="AN227">IF(OR(AN63="",AN63="NO Q",AN63="-"),"-",INDEX(Shipping!$U$3:$V$88,_xlfn.XMATCH(AN$2,IF(Shipping!$D$3:$D$88="GC",Shipping!$A$3:$A$88),0),_xlfn.XMATCH($V$167,Shipping!$U$2:$V$2))/_xlfn.IFS($U$167=Shipping!$R149,Shipping!$R$95,$U$167=Shipping!$S$92,Shipping!$S152,$U$167=Shipping!$T$92,Shipping!$T152)+IF(AN63&lt;DATE(2020,1,1),AN63,-AN63))</f>
        <v>-</v>
      </c>
      <c r="AO227" s="52" t="str" cm="1">
        <f t="array" ref="AO227">IF(OR(AO63="",AO63="NO Q",AO63="-"),"-",INDEX(Shipping!$U$3:$V$88,_xlfn.XMATCH(AO$2,IF(Shipping!$D$3:$D$88="GC",Shipping!$A$3:$A$88),0),_xlfn.XMATCH($V$167,Shipping!$U$2:$V$2))/_xlfn.IFS($U$167=Shipping!$R149,Shipping!$R$95,$U$167=Shipping!$S$92,Shipping!$S152,$U$167=Shipping!$T$92,Shipping!$T152)+IF(AO63&lt;DATE(2020,1,1),AO63,-AO63))</f>
        <v>-</v>
      </c>
      <c r="AP227" s="52" cm="1">
        <f t="array" ref="AP227">IF(OR(AP63="",AP63="NO Q",AP63="-"),"-",INDEX(Shipping!$U$3:$V$88,_xlfn.XMATCH(AP$2,IF(Shipping!$D$3:$D$88="GC",Shipping!$A$3:$A$88),0),_xlfn.XMATCH($V$167,Shipping!$U$2:$V$2))/_xlfn.IFS($U$167=Shipping!$R149,Shipping!$R$95,$U$167=Shipping!$S$92,Shipping!$S152,$U$167=Shipping!$T$92,Shipping!$T152)+IF(AP63&lt;DATE(2020,1,1),AP63,-AP63))</f>
        <v>-44032.993928571428</v>
      </c>
      <c r="AQ227" s="52" t="str" cm="1">
        <f t="array" ref="AQ227">IF(OR(AQ63="",AQ63="NO Q",AQ63="-"),"-",INDEX(Shipping!$U$3:$V$88,_xlfn.XMATCH(AQ$2,IF(Shipping!$D$3:$D$88="GC",Shipping!$A$3:$A$88),0),_xlfn.XMATCH($V$167,Shipping!$U$2:$V$2))/_xlfn.IFS($U$167=Shipping!$R149,Shipping!$R$95,$U$167=Shipping!$S$92,Shipping!$S152,$U$167=Shipping!$T$92,Shipping!$T152)+IF(AQ63&lt;DATE(2020,1,1),AQ63,-AQ63))</f>
        <v>-</v>
      </c>
      <c r="AR227" s="52" t="str" cm="1">
        <f t="array" ref="AR227">IF(OR(AR63="",AR63="NO Q",AR63="-"),"-",INDEX(Shipping!$U$3:$V$88,_xlfn.XMATCH(AR$2,IF(Shipping!$D$3:$D$88="GC",Shipping!$A$3:$A$88),0),_xlfn.XMATCH($V$167,Shipping!$U$2:$V$2))/_xlfn.IFS($U$167=Shipping!$R149,Shipping!$R$95,$U$167=Shipping!$S$92,Shipping!$S152,$U$167=Shipping!$T$92,Shipping!$T152)+IF(AR63&lt;DATE(2020,1,1),AR63,-AR63))</f>
        <v>-</v>
      </c>
      <c r="AS227" s="52" t="str" cm="1">
        <f t="array" ref="AS227">IF(OR(AS63="",AS63="NO Q",AS63="-"),"-",INDEX(Shipping!$U$3:$V$88,_xlfn.XMATCH(AS$2,IF(Shipping!$D$3:$D$88="GC",Shipping!$A$3:$A$88),0),_xlfn.XMATCH($V$167,Shipping!$U$2:$V$2))/_xlfn.IFS($U$167=Shipping!$R149,Shipping!$R$95,$U$167=Shipping!$S$92,Shipping!$S152,$U$167=Shipping!$T$92,Shipping!$T152)+IF(AS63&lt;DATE(2020,1,1),AS63,-AS63))</f>
        <v>-</v>
      </c>
      <c r="AT227" s="52" t="str" cm="1">
        <f t="array" ref="AT227">IF(OR(AT63="",AT63="NO Q",AT63="-"),"-",INDEX(Shipping!$U$3:$V$88,_xlfn.XMATCH(AT$2,IF(Shipping!$D$3:$D$88="GC",Shipping!$A$3:$A$88),0),_xlfn.XMATCH($V$167,Shipping!$U$2:$V$2))/_xlfn.IFS($U$167=Shipping!$R149,Shipping!$R$95,$U$167=Shipping!$S$92,Shipping!$S152,$U$167=Shipping!$T$92,Shipping!$T152)+IF(AT63&lt;DATE(2020,1,1),AT63,-AT63))</f>
        <v>-</v>
      </c>
      <c r="AU227" s="52" t="str" cm="1">
        <f t="array" ref="AU227">IF(OR(AU63="",AU63="NO Q",AU63="-"),"-",INDEX(Shipping!$U$3:$V$88,_xlfn.XMATCH(AU$2,IF(Shipping!$D$3:$D$88="GC",Shipping!$A$3:$A$88),0),_xlfn.XMATCH($V$167,Shipping!$U$2:$V$2))/_xlfn.IFS($U$167=Shipping!$R149,Shipping!$R$95,$U$167=Shipping!$S$92,Shipping!$S152,$U$167=Shipping!$T$92,Shipping!$T152)+IF(AU63&lt;DATE(2020,1,1),AU63,-AU63))</f>
        <v>-</v>
      </c>
      <c r="AV227" s="52" t="str" cm="1">
        <f t="array" ref="AV227">IF(OR(AV63="",AV63="NO Q",AV63="-"),"-",INDEX(Shipping!$U$3:$V$88,_xlfn.XMATCH(AV$2,IF(Shipping!$D$3:$D$88="GC",Shipping!$A$3:$A$88),0),_xlfn.XMATCH($V$167,Shipping!$U$2:$V$2))/_xlfn.IFS($U$167=Shipping!$R149,Shipping!$R$95,$U$167=Shipping!$S$92,Shipping!$S152,$U$167=Shipping!$T$92,Shipping!$T152)+IF(AV63&lt;DATE(2020,1,1),AV63,-AV63))</f>
        <v>-</v>
      </c>
      <c r="AW227" s="52" t="str" cm="1">
        <f t="array" ref="AW227">IF(OR(AW63="",AW63="NO Q",AW63="-"),"-",INDEX(Shipping!$U$3:$V$88,_xlfn.XMATCH(AW$2,IF(Shipping!$D$3:$D$88="GC",Shipping!$A$3:$A$88),0),_xlfn.XMATCH($V$167,Shipping!$U$2:$V$2))/_xlfn.IFS($U$167=Shipping!$R149,Shipping!$R$95,$U$167=Shipping!$S$92,Shipping!$S152,$U$167=Shipping!$T$92,Shipping!$T152)+IF(AW63&lt;DATE(2020,1,1),AW63,-AW63))</f>
        <v>-</v>
      </c>
      <c r="AX227" s="52" t="str" cm="1">
        <f t="array" ref="AX227">IF(OR(AX63="",AX63="NO Q",AX63="-"),"-",INDEX(Shipping!$U$3:$V$88,_xlfn.XMATCH(AX$2,IF(Shipping!$D$3:$D$88="GC",Shipping!$A$3:$A$88),0),_xlfn.XMATCH($V$167,Shipping!$U$2:$V$2))/_xlfn.IFS($U$167=Shipping!$R149,Shipping!$R$95,$U$167=Shipping!$S$92,Shipping!$S152,$U$167=Shipping!$T$92,Shipping!$T152)+IF(AX63&lt;DATE(2020,1,1),AX63,-AX63))</f>
        <v>-</v>
      </c>
      <c r="AY227" s="52" t="str" cm="1">
        <f t="array" ref="AY227">IF(OR(AY63="",AY63="NO Q",AY63="-"),"-",INDEX(Shipping!$U$3:$V$88,_xlfn.XMATCH(AY$2,IF(Shipping!$D$3:$D$88="GC",Shipping!$A$3:$A$88),0),_xlfn.XMATCH($V$167,Shipping!$U$2:$V$2))/_xlfn.IFS($U$167=Shipping!$R149,Shipping!$R$95,$U$167=Shipping!$S$92,Shipping!$S152,$U$167=Shipping!$T$92,Shipping!$T152)+IF(AY63&lt;DATE(2020,1,1),AY63,-AY63))</f>
        <v>-</v>
      </c>
      <c r="AZ227" s="52" t="str" cm="1">
        <f t="array" ref="AZ227">IF(OR(AZ63="",AZ63="NO Q",AZ63="-"),"-",INDEX(Shipping!$U$3:$V$88,_xlfn.XMATCH(AZ$2,IF(Shipping!$D$3:$D$88="GC",Shipping!$A$3:$A$88),0),_xlfn.XMATCH($V$167,Shipping!$U$2:$V$2))/_xlfn.IFS($U$167=Shipping!$R149,Shipping!$R$95,$U$167=Shipping!$S$92,Shipping!$S152,$U$167=Shipping!$T$92,Shipping!$T152)+IF(AZ63&lt;DATE(2020,1,1),AZ63,-AZ63))</f>
        <v>-</v>
      </c>
      <c r="BA227" s="52" t="str" cm="1">
        <f t="array" ref="BA227">IF(OR(BA63="",BA63="NO Q",BA63="-"),"-",INDEX(Shipping!$U$3:$V$88,_xlfn.XMATCH(BA$2,IF(Shipping!$D$3:$D$88="GC",Shipping!$A$3:$A$88),0),_xlfn.XMATCH($V$167,Shipping!$U$2:$V$2))/_xlfn.IFS($U$167=Shipping!$R149,Shipping!$R$95,$U$167=Shipping!$S$92,Shipping!$S152,$U$167=Shipping!$T$92,Shipping!$T152)+IF(BA63&lt;DATE(2020,1,1),BA63,-BA63))</f>
        <v>-</v>
      </c>
      <c r="BB227" s="52" t="str" cm="1">
        <f t="array" ref="BB227">IF(OR(BB63="",BB63="NO Q",BB63="-"),"-",INDEX(Shipping!$U$3:$V$88,_xlfn.XMATCH(BB$2,IF(Shipping!$D$3:$D$88="GC",Shipping!$A$3:$A$88),0),_xlfn.XMATCH($V$167,Shipping!$U$2:$V$2))/_xlfn.IFS($U$167=Shipping!$R149,Shipping!$R$95,$U$167=Shipping!$S$92,Shipping!$S152,$U$167=Shipping!$T$92,Shipping!$T152)+IF(BB63&lt;DATE(2020,1,1),BB63,-BB63))</f>
        <v>-</v>
      </c>
      <c r="BC227" s="52" t="str" cm="1">
        <f t="array" ref="BC227">IF(OR(BC63="",BC63="NO Q",BC63="-"),"-",INDEX(Shipping!$U$3:$V$88,_xlfn.XMATCH(BC$2,IF(Shipping!$D$3:$D$88="GC",Shipping!$A$3:$A$88),0),_xlfn.XMATCH($V$167,Shipping!$U$2:$V$2))/_xlfn.IFS($U$167=Shipping!$R149,Shipping!$R$95,$U$167=Shipping!$S$92,Shipping!$S152,$U$167=Shipping!$T$92,Shipping!$T152)+IF(BC63&lt;DATE(2020,1,1),BC63,-BC63))</f>
        <v>-</v>
      </c>
      <c r="BD227" s="52" t="str" cm="1">
        <f t="array" ref="BD227">IF(OR(BD63="",BD63="NO Q",BD63="-"),"-",INDEX(Shipping!$U$3:$V$88,_xlfn.XMATCH(BD$2,IF(Shipping!$D$3:$D$88="GC",Shipping!$A$3:$A$88),0),_xlfn.XMATCH($V$167,Shipping!$U$2:$V$2))/_xlfn.IFS($U$167=Shipping!$R149,Shipping!$R$95,$U$167=Shipping!$S$92,Shipping!$S152,$U$167=Shipping!$T$92,Shipping!$T152)+IF(BD63&lt;DATE(2020,1,1),BD63,-BD63))</f>
        <v>-</v>
      </c>
      <c r="BE227" s="52" t="str" cm="1">
        <f t="array" ref="BE227">IF(OR(BE63="",BE63="NO Q",BE63="-"),"-",INDEX(Shipping!$U$3:$V$88,_xlfn.XMATCH(BE$2,IF(Shipping!$D$3:$D$88="GC",Shipping!$A$3:$A$88),0),_xlfn.XMATCH($V$167,Shipping!$U$2:$V$2))/_xlfn.IFS($U$167=Shipping!$R149,Shipping!$R$95,$U$167=Shipping!$S$92,Shipping!$S152,$U$167=Shipping!$T$92,Shipping!$T152)+IF(BE63&lt;DATE(2020,1,1),BE63,-BE63))</f>
        <v>-</v>
      </c>
      <c r="BF227" s="52" t="str" cm="1">
        <f t="array" ref="BF227">IF(OR(BF63="",BF63="NO Q",BF63="-"),"-",INDEX(Shipping!$U$3:$V$88,_xlfn.XMATCH(BF$2,IF(Shipping!$D$3:$D$88="GC",Shipping!$A$3:$A$88),0),_xlfn.XMATCH($V$167,Shipping!$U$2:$V$2))/_xlfn.IFS($U$167=Shipping!$R149,Shipping!$R$95,$U$167=Shipping!$S$92,Shipping!$S152,$U$167=Shipping!$T$92,Shipping!$T152)+IF(BF63&lt;DATE(2020,1,1),BF63,-BF63))</f>
        <v>-</v>
      </c>
      <c r="BG227" s="52" t="str" cm="1">
        <f t="array" ref="BG227">IF(OR(BG63="",BG63="NO Q",BG63="-"),"-",INDEX(Shipping!$U$3:$V$88,_xlfn.XMATCH(BG$2,IF(Shipping!$D$3:$D$88="GC",Shipping!$A$3:$A$88),0),_xlfn.XMATCH($V$167,Shipping!$U$2:$V$2))/_xlfn.IFS($U$167=Shipping!$R149,Shipping!$R$95,$U$167=Shipping!$S$92,Shipping!$S152,$U$167=Shipping!$T$92,Shipping!$T152)+IF(BG63&lt;DATE(2020,1,1),BG63,-BG63))</f>
        <v>-</v>
      </c>
      <c r="BH227" s="52" t="str" cm="1">
        <f t="array" ref="BH227">IF(OR(BH63="",BH63="NO Q",BH63="-"),"-",INDEX(Shipping!$U$3:$V$88,_xlfn.XMATCH(BH$2,IF(Shipping!$D$3:$D$88="GC",Shipping!$A$3:$A$88),0),_xlfn.XMATCH($V$167,Shipping!$U$2:$V$2))/_xlfn.IFS($U$167=Shipping!$R149,Shipping!$R$95,$U$167=Shipping!$S$92,Shipping!$S152,$U$167=Shipping!$T$92,Shipping!$T152)+IF(BH63&lt;DATE(2020,1,1),BH63,-BH63))</f>
        <v>-</v>
      </c>
      <c r="BI227" s="52" t="str" cm="1">
        <f t="array" ref="BI227">IF(OR(BI63="",BI63="NO Q",BI63="-"),"-",INDEX(Shipping!$U$3:$V$88,_xlfn.XMATCH(BI$2,IF(Shipping!$D$3:$D$88="GC",Shipping!$A$3:$A$88),0),_xlfn.XMATCH($V$167,Shipping!$U$2:$V$2))/_xlfn.IFS($U$167=Shipping!$R149,Shipping!$R$95,$U$167=Shipping!$S$92,Shipping!$S152,$U$167=Shipping!$T$92,Shipping!$T152)+IF(BI63&lt;DATE(2020,1,1),BI63,-BI63))</f>
        <v>-</v>
      </c>
      <c r="BJ227" s="52" t="str" cm="1">
        <f t="array" ref="BJ227">IF(OR(BJ63="",BJ63="NO Q",BJ63="-"),"-",INDEX(Shipping!$U$3:$V$88,_xlfn.XMATCH(BJ$2,IF(Shipping!$D$3:$D$88="GC",Shipping!$A$3:$A$88),0),_xlfn.XMATCH($V$167,Shipping!$U$2:$V$2))/_xlfn.IFS($U$167=Shipping!$R149,Shipping!$R$95,$U$167=Shipping!$S$92,Shipping!$S152,$U$167=Shipping!$T$92,Shipping!$T152)+IF(BJ63&lt;DATE(2020,1,1),BJ63,-BJ63))</f>
        <v>-</v>
      </c>
      <c r="BK227" s="52" t="str" cm="1">
        <f t="array" ref="BK227">IF(OR(BK63="",BK63="NO Q",BK63="-"),"-",INDEX(Shipping!$U$3:$V$88,_xlfn.XMATCH(BK$2,IF(Shipping!$D$3:$D$88="GC",Shipping!$A$3:$A$88),0),_xlfn.XMATCH($V$167,Shipping!$U$2:$V$2))/_xlfn.IFS($U$167=Shipping!$R149,Shipping!$R$95,$U$167=Shipping!$S$92,Shipping!$S152,$U$167=Shipping!$T$92,Shipping!$T152)+IF(BK63&lt;DATE(2020,1,1),BK63,-BK63))</f>
        <v>-</v>
      </c>
      <c r="BL227" s="52" t="str" cm="1">
        <f t="array" ref="BL227">IF(OR(BL63="",BL63="NO Q",BL63="-"),"-",INDEX(Shipping!$U$3:$V$88,_xlfn.XMATCH(BL$2,IF(Shipping!$D$3:$D$88="GC",Shipping!$A$3:$A$88),0),_xlfn.XMATCH($V$167,Shipping!$U$2:$V$2))/_xlfn.IFS($U$167=Shipping!$R149,Shipping!$R$95,$U$167=Shipping!$S$92,Shipping!$S152,$U$167=Shipping!$T$92,Shipping!$T152)+IF(BL63&lt;DATE(2020,1,1),BL63,-BL63))</f>
        <v>-</v>
      </c>
      <c r="BM227" s="52" t="str" cm="1">
        <f t="array" ref="BM227">IF(OR(BM63="",BM63="NO Q",BM63="-"),"-",INDEX(Shipping!$U$3:$V$88,_xlfn.XMATCH(BM$2,IF(Shipping!$D$3:$D$88="GC",Shipping!$A$3:$A$88),0),_xlfn.XMATCH($V$167,Shipping!$U$2:$V$2))/_xlfn.IFS($U$167=Shipping!$R149,Shipping!$R$95,$U$167=Shipping!$S$92,Shipping!$S152,$U$167=Shipping!$T$92,Shipping!$T152)+IF(BM63&lt;DATE(2020,1,1),BM63,-BM63))</f>
        <v>-</v>
      </c>
      <c r="BN227" s="52" t="str" cm="1">
        <f t="array" ref="BN227">IF(OR(BN63="",BN63="NO Q",BN63="-"),"-",INDEX(Shipping!$U$3:$V$88,_xlfn.XMATCH(BN$2,IF(Shipping!$D$3:$D$88="GC",Shipping!$A$3:$A$88),0),_xlfn.XMATCH($V$167,Shipping!$U$2:$V$2))/_xlfn.IFS($U$167=Shipping!$R149,Shipping!$R$95,$U$167=Shipping!$S$92,Shipping!$S152,$U$167=Shipping!$T$92,Shipping!$T152)+IF(BN63&lt;DATE(2020,1,1),BN63,-BN63))</f>
        <v>-</v>
      </c>
      <c r="BO227" s="52" cm="1">
        <f t="array" ref="BO227">IF(OR(BO63="",BO63="NO Q",BO63="-"),"-",INDEX(Shipping!$U$3:$V$88,_xlfn.XMATCH(BO$2,IF(Shipping!$D$3:$D$88="GC",Shipping!$A$3:$A$88),0),_xlfn.XMATCH($V$167,Shipping!$U$2:$V$2))/_xlfn.IFS($U$167=Shipping!$R149,Shipping!$R$95,$U$167=Shipping!$S$92,Shipping!$S152,$U$167=Shipping!$T$92,Shipping!$T152)+IF(BO63&lt;DATE(2020,1,1),BO63,-BO63))</f>
        <v>0.85965916599999992</v>
      </c>
      <c r="BP227" s="52" t="str" cm="1">
        <f t="array" ref="BP227">IF(OR(BP63="",BP63="NO Q",BP63="-"),"-",INDEX(Shipping!$U$3:$V$88,_xlfn.XMATCH(BP$2,IF(Shipping!$D$3:$D$88="GC",Shipping!$A$3:$A$88),0),_xlfn.XMATCH($V$167,Shipping!$U$2:$V$2))/_xlfn.IFS($U$167=Shipping!$R149,Shipping!$R$95,$U$167=Shipping!$S$92,Shipping!$S152,$U$167=Shipping!$T$92,Shipping!$T152)+IF(BP63&lt;DATE(2020,1,1),BP63,-BP63))</f>
        <v>-</v>
      </c>
      <c r="BQ227" s="52" t="str" cm="1">
        <f t="array" ref="BQ227">IF(OR(BQ63="",BQ63="NO Q",BQ63="-"),"-",INDEX(Shipping!$U$3:$V$88,_xlfn.XMATCH(BQ$2,IF(Shipping!$D$3:$D$88="GC",Shipping!$A$3:$A$88),0),_xlfn.XMATCH($V$167,Shipping!$U$2:$V$2))/_xlfn.IFS($U$167=Shipping!$R149,Shipping!$R$95,$U$167=Shipping!$S$92,Shipping!$S152,$U$167=Shipping!$T$92,Shipping!$T152)+IF(BQ63&lt;DATE(2020,1,1),BQ63,-BQ63))</f>
        <v>-</v>
      </c>
      <c r="BR227" s="52" t="str" cm="1">
        <f t="array" ref="BR227">IF(OR(BR63="",BR63="NO Q",BR63="-"),"-",INDEX(Shipping!$U$3:$V$88,_xlfn.XMATCH(BR$2,IF(Shipping!$D$3:$D$88="GC",Shipping!$A$3:$A$88),0),_xlfn.XMATCH($V$167,Shipping!$U$2:$V$2))/_xlfn.IFS($U$167=Shipping!$R149,Shipping!$R$95,$U$167=Shipping!$S$92,Shipping!$S152,$U$167=Shipping!$T$92,Shipping!$T152)+IF(BR63&lt;DATE(2020,1,1),BR63,-BR63))</f>
        <v>-</v>
      </c>
      <c r="BS227" s="52" t="str" cm="1">
        <f t="array" ref="BS227">IF(OR(BS63="",BS63="NO Q",BS63="-"),"-",INDEX(Shipping!$U$3:$V$88,_xlfn.XMATCH(BS$2,IF(Shipping!$D$3:$D$88="GC",Shipping!$A$3:$A$88),0),_xlfn.XMATCH($V$167,Shipping!$U$2:$V$2))/_xlfn.IFS($U$167=Shipping!$R149,Shipping!$R$95,$U$167=Shipping!$S$92,Shipping!$S152,$U$167=Shipping!$T$92,Shipping!$T152)+IF(BS63&lt;DATE(2020,1,1),BS63,-BS63))</f>
        <v>-</v>
      </c>
      <c r="BT227" s="52" t="str" cm="1">
        <f t="array" ref="BT227">IF(OR(BT63="",BT63="NO Q",BT63="-"),"-",INDEX(Shipping!$U$3:$V$88,_xlfn.XMATCH(BT$2,IF(Shipping!$D$3:$D$88="GC",Shipping!$A$3:$A$88),0),_xlfn.XMATCH($V$167,Shipping!$U$2:$V$2))/_xlfn.IFS($U$167=Shipping!$R149,Shipping!$R$95,$U$167=Shipping!$S$92,Shipping!$S152,$U$167=Shipping!$T$92,Shipping!$T152)+IF(BT63&lt;DATE(2020,1,1),BT63,-BT63))</f>
        <v>-</v>
      </c>
      <c r="BU227" s="52" t="str" cm="1">
        <f t="array" ref="BU227">IF(OR(BU63="",BU63="NO Q",BU63="-"),"-",INDEX(Shipping!$U$3:$V$88,_xlfn.XMATCH(BU$2,IF(Shipping!$D$3:$D$88="GC",Shipping!$A$3:$A$88),0),_xlfn.XMATCH($V$167,Shipping!$U$2:$V$2))/_xlfn.IFS($U$167=Shipping!$R149,Shipping!$R$95,$U$167=Shipping!$S$92,Shipping!$S152,$U$167=Shipping!$T$92,Shipping!$T152)+IF(BU63&lt;DATE(2020,1,1),BU63,-BU63))</f>
        <v>-</v>
      </c>
      <c r="BV227" s="52" t="str" cm="1">
        <f t="array" ref="BV227">IF(OR(BV63="",BV63="NO Q",BV63="-"),"-",INDEX(Shipping!$U$3:$V$88,_xlfn.XMATCH(BV$2,IF(Shipping!$D$3:$D$88="GC",Shipping!$A$3:$A$88),0),_xlfn.XMATCH($V$167,Shipping!$U$2:$V$2))/_xlfn.IFS($U$167=Shipping!$R149,Shipping!$R$95,$U$167=Shipping!$S$92,Shipping!$S152,$U$167=Shipping!$T$92,Shipping!$T152)+IF(BV63&lt;DATE(2020,1,1),BV63,-BV63))</f>
        <v>-</v>
      </c>
      <c r="BW227" s="52" t="str" cm="1">
        <f t="array" ref="BW227">IF(OR(BW63="",BW63="NO Q",BW63="-"),"-",INDEX(Shipping!$U$3:$V$88,_xlfn.XMATCH(BW$2,IF(Shipping!$D$3:$D$88="GC",Shipping!$A$3:$A$88),0),_xlfn.XMATCH($V$167,Shipping!$U$2:$V$2))/_xlfn.IFS($U$167=Shipping!$R149,Shipping!$R$95,$U$167=Shipping!$S$92,Shipping!$S152,$U$167=Shipping!$T$92,Shipping!$T152)+IF(BW63&lt;DATE(2020,1,1),BW63,-BW63))</f>
        <v>-</v>
      </c>
      <c r="BX227" s="52" t="str" cm="1">
        <f t="array" ref="BX227">IF(OR(BX63="",BX63="NO Q",BX63="-"),"-",INDEX(Shipping!$U$3:$V$88,_xlfn.XMATCH(BX$2,IF(Shipping!$D$3:$D$88="GC",Shipping!$A$3:$A$88),0),_xlfn.XMATCH($V$167,Shipping!$U$2:$V$2))/_xlfn.IFS($U$167=Shipping!$R149,Shipping!$R$95,$U$167=Shipping!$S$92,Shipping!$S152,$U$167=Shipping!$T$92,Shipping!$T152)+IF(BX63&lt;DATE(2020,1,1),BX63,-BX63))</f>
        <v>-</v>
      </c>
      <c r="BY227" s="52" t="str" cm="1">
        <f t="array" ref="BY227">IF(OR(BY63="",BY63="NO Q",BY63="-"),"-",INDEX(Shipping!$U$3:$V$88,_xlfn.XMATCH(BY$2,IF(Shipping!$D$3:$D$88="GC",Shipping!$A$3:$A$88),0),_xlfn.XMATCH($V$167,Shipping!$U$2:$V$2))/_xlfn.IFS($U$167=Shipping!$R149,Shipping!$R$95,$U$167=Shipping!$S$92,Shipping!$S152,$U$167=Shipping!$T$92,Shipping!$T152)+IF(BY63&lt;DATE(2020,1,1),BY63,-BY63))</f>
        <v>-</v>
      </c>
      <c r="BZ227" s="52" t="str" cm="1">
        <f t="array" ref="BZ227">IF(OR(BZ63="",BZ63="NO Q",BZ63="-"),"-",INDEX(Shipping!$U$3:$V$88,_xlfn.XMATCH(BZ$2,IF(Shipping!$D$3:$D$88="GC",Shipping!$A$3:$A$88),0),_xlfn.XMATCH($V$167,Shipping!$U$2:$V$2))/_xlfn.IFS($U$167=Shipping!$R149,Shipping!$R$95,$U$167=Shipping!$S$92,Shipping!$S152,$U$167=Shipping!$T$92,Shipping!$T152)+IF(BZ63&lt;DATE(2020,1,1),BZ63,-BZ63))</f>
        <v>-</v>
      </c>
      <c r="CA227" s="52" t="str" cm="1">
        <f t="array" ref="CA227">IF(OR(CA63="",CA63="NO Q",CA63="-"),"-",INDEX(Shipping!$U$3:$V$88,_xlfn.XMATCH(CA$2,IF(Shipping!$D$3:$D$88="GC",Shipping!$A$3:$A$88),0),_xlfn.XMATCH($V$167,Shipping!$U$2:$V$2))/_xlfn.IFS($U$167=Shipping!$R149,Shipping!$R$95,$U$167=Shipping!$S$92,Shipping!$S152,$U$167=Shipping!$T$92,Shipping!$T152)+IF(CA63&lt;DATE(2020,1,1),CA63,-CA63))</f>
        <v>-</v>
      </c>
      <c r="CB227" s="52" t="str" cm="1">
        <f t="array" ref="CB227">IF(OR(CB63="",CB63="NO Q",CB63="-"),"-",INDEX(Shipping!$U$3:$V$88,_xlfn.XMATCH(CB$2,IF(Shipping!$D$3:$D$88="GC",Shipping!$A$3:$A$88),0),_xlfn.XMATCH($V$167,Shipping!$U$2:$V$2))/_xlfn.IFS($U$167=Shipping!$R149,Shipping!$R$95,$U$167=Shipping!$S$92,Shipping!$S152,$U$167=Shipping!$T$92,Shipping!$T152)+IF(CB63&lt;DATE(2020,1,1),CB63,-CB63))</f>
        <v>-</v>
      </c>
      <c r="CC227" s="52" t="str" cm="1">
        <f t="array" ref="CC227">IF(OR(CC63="",CC63="NO Q",CC63="-"),"-",INDEX(Shipping!$U$3:$V$88,_xlfn.XMATCH(CC$2,IF(Shipping!$D$3:$D$88="GC",Shipping!$A$3:$A$88),0),_xlfn.XMATCH($V$167,Shipping!$U$2:$V$2))/_xlfn.IFS($U$167=Shipping!$R149,Shipping!$R$95,$U$167=Shipping!$S$92,Shipping!$S152,$U$167=Shipping!$T$92,Shipping!$T152)+IF(CC63&lt;DATE(2020,1,1),CC63,-CC63))</f>
        <v>-</v>
      </c>
      <c r="CD227" s="52" t="str" cm="1">
        <f t="array" ref="CD227">IF(OR(CD63="",CD63="NO Q",CD63="-"),"-",INDEX(Shipping!$U$3:$V$88,_xlfn.XMATCH(CD$2,IF(Shipping!$D$3:$D$88="GC",Shipping!$A$3:$A$88),0),_xlfn.XMATCH($V$167,Shipping!$U$2:$V$2))/_xlfn.IFS($U$167=Shipping!$R149,Shipping!$R$95,$U$167=Shipping!$S$92,Shipping!$S152,$U$167=Shipping!$T$92,Shipping!$T152)+IF(CD63&lt;DATE(2020,1,1),CD63,-CD63))</f>
        <v>-</v>
      </c>
      <c r="CE227" s="52" t="str" cm="1">
        <f t="array" ref="CE227">IF(OR(CE63="",CE63="NO Q",CE63="-"),"-",INDEX(Shipping!$U$3:$V$88,_xlfn.XMATCH(CE$2,IF(Shipping!$D$3:$D$88="GC",Shipping!$A$3:$A$88),0),_xlfn.XMATCH($V$167,Shipping!$U$2:$V$2))/_xlfn.IFS($U$167=Shipping!$R149,Shipping!$R$95,$U$167=Shipping!$S$92,Shipping!$S152,$U$167=Shipping!$T$92,Shipping!$T152)+IF(CE63&lt;DATE(2020,1,1),CE63,-CE63))</f>
        <v>-</v>
      </c>
      <c r="CF227" s="52" t="str" cm="1">
        <f t="array" ref="CF227">IF(OR(CF63="",CF63="NO Q",CF63="-"),"-",INDEX(Shipping!$U$3:$V$88,_xlfn.XMATCH(CF$2,IF(Shipping!$D$3:$D$88="GC",Shipping!$A$3:$A$88),0),_xlfn.XMATCH($V$167,Shipping!$U$2:$V$2))/_xlfn.IFS($U$167=Shipping!$R149,Shipping!$R$95,$U$167=Shipping!$S$92,Shipping!$S152,$U$167=Shipping!$T$92,Shipping!$T152)+IF(CF63&lt;DATE(2020,1,1),CF63,-CF63))</f>
        <v>-</v>
      </c>
      <c r="CG227" s="52" t="str" cm="1">
        <f t="array" ref="CG227">IF(OR(CG63="",CG63="NO Q",CG63="-"),"-",INDEX(Shipping!$U$3:$V$88,_xlfn.XMATCH(CG$2,IF(Shipping!$D$3:$D$88="GC",Shipping!$A$3:$A$88),0),_xlfn.XMATCH($V$167,Shipping!$U$2:$V$2))/_xlfn.IFS($U$167=Shipping!$R149,Shipping!$R$95,$U$167=Shipping!$S$92,Shipping!$S152,$U$167=Shipping!$T$92,Shipping!$T152)+IF(CG63&lt;DATE(2020,1,1),CG63,-CG63))</f>
        <v>-</v>
      </c>
      <c r="CH227" s="52" t="str" cm="1">
        <f t="array" ref="CH227">IF(OR(CH63="",CH63="NO Q",CH63="-"),"-",INDEX(Shipping!$U$3:$V$88,_xlfn.XMATCH(CH$2,IF(Shipping!$D$3:$D$88="GC",Shipping!$A$3:$A$88),0),_xlfn.XMATCH($V$167,Shipping!$U$2:$V$2))/_xlfn.IFS($U$167=Shipping!$R149,Shipping!$R$95,$U$167=Shipping!$S$92,Shipping!$S152,$U$167=Shipping!$T$92,Shipping!$T152)+IF(CH63&lt;DATE(2020,1,1),CH63,-CH63))</f>
        <v>-</v>
      </c>
      <c r="CI227" s="52" t="str" cm="1">
        <f t="array" ref="CI227">IF(OR(CI63="",CI63="NO Q",CI63="-"),"-",INDEX(Shipping!$U$3:$V$88,_xlfn.XMATCH(CI$2,IF(Shipping!$D$3:$D$88="GC",Shipping!$A$3:$A$88),0),_xlfn.XMATCH($V$167,Shipping!$U$2:$V$2))/_xlfn.IFS($U$167=Shipping!$R149,Shipping!$R$95,$U$167=Shipping!$S$92,Shipping!$S152,$U$167=Shipping!$T$92,Shipping!$T152)+IF(CI63&lt;DATE(2020,1,1),CI63,-CI63))</f>
        <v>-</v>
      </c>
      <c r="CJ227" s="52" t="str" cm="1">
        <f t="array" ref="CJ227">IF(OR(CJ63="",CJ63="NO Q",CJ63="-"),"-",INDEX(Shipping!$U$3:$V$88,_xlfn.XMATCH(CJ$2,IF(Shipping!$D$3:$D$88="GC",Shipping!$A$3:$A$88),0),_xlfn.XMATCH($V$167,Shipping!$U$2:$V$2))/_xlfn.IFS($U$167=Shipping!$R149,Shipping!$R$95,$U$167=Shipping!$S$92,Shipping!$S152,$U$167=Shipping!$T$92,Shipping!$T152)+IF(CJ63&lt;DATE(2020,1,1),CJ63,-CJ63))</f>
        <v>-</v>
      </c>
      <c r="CK227" s="52" t="str" cm="1">
        <f t="array" ref="CK227">IF(OR(CK63="",CK63="NO Q",CK63="-"),"-",INDEX(Shipping!$U$3:$V$88,_xlfn.XMATCH(CK$2,IF(Shipping!$D$3:$D$88="GC",Shipping!$A$3:$A$88),0),_xlfn.XMATCH($V$167,Shipping!$U$2:$V$2))/_xlfn.IFS($U$167=Shipping!$R149,Shipping!$R$95,$U$167=Shipping!$S$92,Shipping!$S152,$U$167=Shipping!$T$92,Shipping!$T152)+IF(CK63&lt;DATE(2020,1,1),CK63,-CK63))</f>
        <v>-</v>
      </c>
      <c r="CL227" s="52" t="str" cm="1">
        <f t="array" ref="CL227">IF(OR(CL63="",CL63="NO Q",CL63="-"),"-",INDEX(Shipping!$U$3:$V$88,_xlfn.XMATCH(CL$2,IF(Shipping!$D$3:$D$88="GC",Shipping!$A$3:$A$88),0),_xlfn.XMATCH($V$167,Shipping!$U$2:$V$2))/_xlfn.IFS($U$167=Shipping!$R149,Shipping!$R$95,$U$167=Shipping!$S$92,Shipping!$S152,$U$167=Shipping!$T$92,Shipping!$T152)+IF(CL63&lt;DATE(2020,1,1),CL63,-CL63))</f>
        <v>-</v>
      </c>
      <c r="CM227" s="52" t="str" cm="1">
        <f t="array" ref="CM227">IF(OR(CM63="",CM63="NO Q",CM63="-"),"-",INDEX(Shipping!$U$3:$V$88,_xlfn.XMATCH(CM$2,IF(Shipping!$D$3:$D$88="GC",Shipping!$A$3:$A$88),0),_xlfn.XMATCH($V$167,Shipping!$U$2:$V$2))/_xlfn.IFS($U$167=Shipping!$R149,Shipping!$R$95,$U$167=Shipping!$S$92,Shipping!$S152,$U$167=Shipping!$T$92,Shipping!$T152)+IF(CM63&lt;DATE(2020,1,1),CM63,-CM63))</f>
        <v>-</v>
      </c>
    </row>
    <row r="228" spans="2:91">
      <c r="B228" s="47" t="s">
        <v>334</v>
      </c>
      <c r="C228" s="1" t="str" cm="1">
        <f t="array" ref="C228">INDEX(W$2:CM$2,1,_xlfn.XMATCH(D228,$W228:$CM228))</f>
        <v>EXHIBIT A (1cav)</v>
      </c>
      <c r="D228" s="81">
        <f t="shared" si="139"/>
        <v>0.92981400000000014</v>
      </c>
      <c r="W228" s="52" t="str" cm="1">
        <f t="array" ref="W228">IF(OR(W64="",W64="NO Q",W64="-"),"-",INDEX(Shipping!$U$3:$V$88,_xlfn.XMATCH(W$2,IF(Shipping!$D$3:$D$88="GC",Shipping!$A$3:$A$88),0),_xlfn.XMATCH($V$167,Shipping!$U$2:$V$2))/_xlfn.IFS($U$167=Shipping!$R150,Shipping!$R$95,$U$167=Shipping!$S$92,Shipping!$S153,$U$167=Shipping!$T$92,Shipping!$T153)+IF(W64&lt;DATE(2020,1,1),W64,-W64))</f>
        <v>-</v>
      </c>
      <c r="X228" s="52" t="str" cm="1">
        <f t="array" ref="X228">IF(OR(X64="",X64="NO Q",X64="-"),"-",INDEX(Shipping!$U$3:$V$88,_xlfn.XMATCH(X$2,IF(Shipping!$D$3:$D$88="GC",Shipping!$A$3:$A$88),0),_xlfn.XMATCH($V$167,Shipping!$U$2:$V$2))/_xlfn.IFS($U$167=Shipping!$R150,Shipping!$R$95,$U$167=Shipping!$S$92,Shipping!$S153,$U$167=Shipping!$T$92,Shipping!$T153)+IF(X64&lt;DATE(2020,1,1),X64,-X64))</f>
        <v>-</v>
      </c>
      <c r="Y228" s="52" t="str" cm="1">
        <f t="array" ref="Y228">IF(OR(Y64="",Y64="NO Q",Y64="-"),"-",INDEX(Shipping!$U$3:$V$88,_xlfn.XMATCH(Y$2,IF(Shipping!$D$3:$D$88="GC",Shipping!$A$3:$A$88),0),_xlfn.XMATCH($V$167,Shipping!$U$2:$V$2))/_xlfn.IFS($U$167=Shipping!$R150,Shipping!$R$95,$U$167=Shipping!$S$92,Shipping!$S153,$U$167=Shipping!$T$92,Shipping!$T153)+IF(Y64&lt;DATE(2020,1,1),Y64,-Y64))</f>
        <v>-</v>
      </c>
      <c r="Z228" s="52" t="str" cm="1">
        <f t="array" ref="Z228">IF(OR(Z64="",Z64="NO Q",Z64="-"),"-",INDEX(Shipping!$U$3:$V$88,_xlfn.XMATCH(Z$2,IF(Shipping!$D$3:$D$88="GC",Shipping!$A$3:$A$88),0),_xlfn.XMATCH($V$167,Shipping!$U$2:$V$2))/_xlfn.IFS($U$167=Shipping!$R150,Shipping!$R$95,$U$167=Shipping!$S$92,Shipping!$S153,$U$167=Shipping!$T$92,Shipping!$T153)+IF(Z64&lt;DATE(2020,1,1),Z64,-Z64))</f>
        <v>-</v>
      </c>
      <c r="AA228" s="52" t="str" cm="1">
        <f t="array" ref="AA228">IF(OR(AA64="",AA64="NO Q",AA64="-"),"-",INDEX(Shipping!$U$3:$V$88,_xlfn.XMATCH(AA$2,IF(Shipping!$D$3:$D$88="GC",Shipping!$A$3:$A$88),0),_xlfn.XMATCH($V$167,Shipping!$U$2:$V$2))/_xlfn.IFS($U$167=Shipping!$R150,Shipping!$R$95,$U$167=Shipping!$S$92,Shipping!$S153,$U$167=Shipping!$T$92,Shipping!$T153)+IF(AA64&lt;DATE(2020,1,1),AA64,-AA64))</f>
        <v>-</v>
      </c>
      <c r="AB228" s="52" t="str" cm="1">
        <f t="array" ref="AB228">IF(OR(AB64="",AB64="NO Q",AB64="-"),"-",INDEX(Shipping!$U$3:$V$88,_xlfn.XMATCH(AB$2,IF(Shipping!$D$3:$D$88="GC",Shipping!$A$3:$A$88),0),_xlfn.XMATCH($V$167,Shipping!$U$2:$V$2))/_xlfn.IFS($U$167=Shipping!$R150,Shipping!$R$95,$U$167=Shipping!$S$92,Shipping!$S153,$U$167=Shipping!$T$92,Shipping!$T153)+IF(AB64&lt;DATE(2020,1,1),AB64,-AB64))</f>
        <v>-</v>
      </c>
      <c r="AC228" s="52" t="str" cm="1">
        <f t="array" ref="AC228">IF(OR(AC64="",AC64="NO Q",AC64="-"),"-",INDEX(Shipping!$U$3:$V$88,_xlfn.XMATCH(AC$2,IF(Shipping!$D$3:$D$88="GC",Shipping!$A$3:$A$88),0),_xlfn.XMATCH($V$167,Shipping!$U$2:$V$2))/_xlfn.IFS($U$167=Shipping!$R150,Shipping!$R$95,$U$167=Shipping!$S$92,Shipping!$S153,$U$167=Shipping!$T$92,Shipping!$T153)+IF(AC64&lt;DATE(2020,1,1),AC64,-AC64))</f>
        <v>-</v>
      </c>
      <c r="AD228" s="52" t="str" cm="1">
        <f t="array" ref="AD228">IF(OR(AD64="",AD64="NO Q",AD64="-"),"-",INDEX(Shipping!$U$3:$V$88,_xlfn.XMATCH(AD$2,IF(Shipping!$D$3:$D$88="GC",Shipping!$A$3:$A$88),0),_xlfn.XMATCH($V$167,Shipping!$U$2:$V$2))/_xlfn.IFS($U$167=Shipping!$R150,Shipping!$R$95,$U$167=Shipping!$S$92,Shipping!$S153,$U$167=Shipping!$T$92,Shipping!$T153)+IF(AD64&lt;DATE(2020,1,1),AD64,-AD64))</f>
        <v>-</v>
      </c>
      <c r="AE228" s="52" t="str" cm="1">
        <f t="array" ref="AE228">IF(OR(AE64="",AE64="NO Q",AE64="-"),"-",INDEX(Shipping!$U$3:$V$88,_xlfn.XMATCH(AE$2,IF(Shipping!$D$3:$D$88="GC",Shipping!$A$3:$A$88),0),_xlfn.XMATCH($V$167,Shipping!$U$2:$V$2))/_xlfn.IFS($U$167=Shipping!$R150,Shipping!$R$95,$U$167=Shipping!$S$92,Shipping!$S153,$U$167=Shipping!$T$92,Shipping!$T153)+IF(AE64&lt;DATE(2020,1,1),AE64,-AE64))</f>
        <v>-</v>
      </c>
      <c r="AF228" s="52" t="str" cm="1">
        <f t="array" ref="AF228">IF(OR(AF64="",AF64="NO Q",AF64="-"),"-",INDEX(Shipping!$U$3:$V$88,_xlfn.XMATCH(AF$2,IF(Shipping!$D$3:$D$88="GC",Shipping!$A$3:$A$88),0),_xlfn.XMATCH($V$167,Shipping!$U$2:$V$2))/_xlfn.IFS($U$167=Shipping!$R150,Shipping!$R$95,$U$167=Shipping!$S$92,Shipping!$S153,$U$167=Shipping!$T$92,Shipping!$T153)+IF(AF64&lt;DATE(2020,1,1),AF64,-AF64))</f>
        <v>-</v>
      </c>
      <c r="AG228" s="52" t="str" cm="1">
        <f t="array" ref="AG228">IF(OR(AG64="",AG64="NO Q",AG64="-"),"-",INDEX(Shipping!$U$3:$V$88,_xlfn.XMATCH(AG$2,IF(Shipping!$D$3:$D$88="GC",Shipping!$A$3:$A$88),0),_xlfn.XMATCH($V$167,Shipping!$U$2:$V$2))/_xlfn.IFS($U$167=Shipping!$R150,Shipping!$R$95,$U$167=Shipping!$S$92,Shipping!$S153,$U$167=Shipping!$T$92,Shipping!$T153)+IF(AG64&lt;DATE(2020,1,1),AG64,-AG64))</f>
        <v>-</v>
      </c>
      <c r="AH228" s="52" t="str" cm="1">
        <f t="array" ref="AH228">IF(OR(AH64="",AH64="NO Q",AH64="-"),"-",INDEX(Shipping!$U$3:$V$88,_xlfn.XMATCH(AH$2,IF(Shipping!$D$3:$D$88="GC",Shipping!$A$3:$A$88),0),_xlfn.XMATCH($V$167,Shipping!$U$2:$V$2))/_xlfn.IFS($U$167=Shipping!$R150,Shipping!$R$95,$U$167=Shipping!$S$92,Shipping!$S153,$U$167=Shipping!$T$92,Shipping!$T153)+IF(AH64&lt;DATE(2020,1,1),AH64,-AH64))</f>
        <v>-</v>
      </c>
      <c r="AI228" s="52" t="str" cm="1">
        <f t="array" ref="AI228">IF(OR(AI64="",AI64="NO Q",AI64="-"),"-",INDEX(Shipping!$U$3:$V$88,_xlfn.XMATCH(AI$2,IF(Shipping!$D$3:$D$88="GC",Shipping!$A$3:$A$88),0),_xlfn.XMATCH($V$167,Shipping!$U$2:$V$2))/_xlfn.IFS($U$167=Shipping!$R150,Shipping!$R$95,$U$167=Shipping!$S$92,Shipping!$S153,$U$167=Shipping!$T$92,Shipping!$T153)+IF(AI64&lt;DATE(2020,1,1),AI64,-AI64))</f>
        <v>-</v>
      </c>
      <c r="AJ228" s="52" t="str" cm="1">
        <f t="array" ref="AJ228">IF(OR(AJ64="",AJ64="NO Q",AJ64="-"),"-",INDEX(Shipping!$U$3:$V$88,_xlfn.XMATCH(AJ$2,IF(Shipping!$D$3:$D$88="GC",Shipping!$A$3:$A$88),0),_xlfn.XMATCH($V$167,Shipping!$U$2:$V$2))/_xlfn.IFS($U$167=Shipping!$R150,Shipping!$R$95,$U$167=Shipping!$S$92,Shipping!$S153,$U$167=Shipping!$T$92,Shipping!$T153)+IF(AJ64&lt;DATE(2020,1,1),AJ64,-AJ64))</f>
        <v>-</v>
      </c>
      <c r="AK228" s="52" t="str" cm="1">
        <f t="array" ref="AK228">IF(OR(AK64="",AK64="NO Q",AK64="-"),"-",INDEX(Shipping!$U$3:$V$88,_xlfn.XMATCH(AK$2,IF(Shipping!$D$3:$D$88="GC",Shipping!$A$3:$A$88),0),_xlfn.XMATCH($V$167,Shipping!$U$2:$V$2))/_xlfn.IFS($U$167=Shipping!$R150,Shipping!$R$95,$U$167=Shipping!$S$92,Shipping!$S153,$U$167=Shipping!$T$92,Shipping!$T153)+IF(AK64&lt;DATE(2020,1,1),AK64,-AK64))</f>
        <v>-</v>
      </c>
      <c r="AL228" s="52" cm="1">
        <f t="array" ref="AL228">IF(OR(AL64="",AL64="NO Q",AL64="-"),"-",INDEX(Shipping!$U$3:$V$88,_xlfn.XMATCH(AL$2,IF(Shipping!$D$3:$D$88="GC",Shipping!$A$3:$A$88),0),_xlfn.XMATCH($V$167,Shipping!$U$2:$V$2))/_xlfn.IFS($U$167=Shipping!$R150,Shipping!$R$95,$U$167=Shipping!$S$92,Shipping!$S153,$U$167=Shipping!$T$92,Shipping!$T153)+IF(AL64&lt;DATE(2020,1,1),AL64,-AL64))</f>
        <v>0.92981400000000014</v>
      </c>
      <c r="AM228" s="52" t="str" cm="1">
        <f t="array" ref="AM228">IF(OR(AM64="",AM64="NO Q",AM64="-"),"-",INDEX(Shipping!$U$3:$V$88,_xlfn.XMATCH(AM$2,IF(Shipping!$D$3:$D$88="GC",Shipping!$A$3:$A$88),0),_xlfn.XMATCH($V$167,Shipping!$U$2:$V$2))/_xlfn.IFS($U$167=Shipping!$R150,Shipping!$R$95,$U$167=Shipping!$S$92,Shipping!$S153,$U$167=Shipping!$T$92,Shipping!$T153)+IF(AM64&lt;DATE(2020,1,1),AM64,-AM64))</f>
        <v>-</v>
      </c>
      <c r="AN228" s="52" t="str" cm="1">
        <f t="array" ref="AN228">IF(OR(AN64="",AN64="NO Q",AN64="-"),"-",INDEX(Shipping!$U$3:$V$88,_xlfn.XMATCH(AN$2,IF(Shipping!$D$3:$D$88="GC",Shipping!$A$3:$A$88),0),_xlfn.XMATCH($V$167,Shipping!$U$2:$V$2))/_xlfn.IFS($U$167=Shipping!$R150,Shipping!$R$95,$U$167=Shipping!$S$92,Shipping!$S153,$U$167=Shipping!$T$92,Shipping!$T153)+IF(AN64&lt;DATE(2020,1,1),AN64,-AN64))</f>
        <v>-</v>
      </c>
      <c r="AO228" s="52" t="str" cm="1">
        <f t="array" ref="AO228">IF(OR(AO64="",AO64="NO Q",AO64="-"),"-",INDEX(Shipping!$U$3:$V$88,_xlfn.XMATCH(AO$2,IF(Shipping!$D$3:$D$88="GC",Shipping!$A$3:$A$88),0),_xlfn.XMATCH($V$167,Shipping!$U$2:$V$2))/_xlfn.IFS($U$167=Shipping!$R150,Shipping!$R$95,$U$167=Shipping!$S$92,Shipping!$S153,$U$167=Shipping!$T$92,Shipping!$T153)+IF(AO64&lt;DATE(2020,1,1),AO64,-AO64))</f>
        <v>-</v>
      </c>
      <c r="AP228" s="52" cm="1">
        <f t="array" ref="AP228">IF(OR(AP64="",AP64="NO Q",AP64="-"),"-",INDEX(Shipping!$U$3:$V$88,_xlfn.XMATCH(AP$2,IF(Shipping!$D$3:$D$88="GC",Shipping!$A$3:$A$88),0),_xlfn.XMATCH($V$167,Shipping!$U$2:$V$2))/_xlfn.IFS($U$167=Shipping!$R150,Shipping!$R$95,$U$167=Shipping!$S$92,Shipping!$S153,$U$167=Shipping!$T$92,Shipping!$T153)+IF(AP64&lt;DATE(2020,1,1),AP64,-AP64))</f>
        <v>-44032.99310064935</v>
      </c>
      <c r="AQ228" s="52" t="str" cm="1">
        <f t="array" ref="AQ228">IF(OR(AQ64="",AQ64="NO Q",AQ64="-"),"-",INDEX(Shipping!$U$3:$V$88,_xlfn.XMATCH(AQ$2,IF(Shipping!$D$3:$D$88="GC",Shipping!$A$3:$A$88),0),_xlfn.XMATCH($V$167,Shipping!$U$2:$V$2))/_xlfn.IFS($U$167=Shipping!$R150,Shipping!$R$95,$U$167=Shipping!$S$92,Shipping!$S153,$U$167=Shipping!$T$92,Shipping!$T153)+IF(AQ64&lt;DATE(2020,1,1),AQ64,-AQ64))</f>
        <v>-</v>
      </c>
      <c r="AR228" s="52" t="str" cm="1">
        <f t="array" ref="AR228">IF(OR(AR64="",AR64="NO Q",AR64="-"),"-",INDEX(Shipping!$U$3:$V$88,_xlfn.XMATCH(AR$2,IF(Shipping!$D$3:$D$88="GC",Shipping!$A$3:$A$88),0),_xlfn.XMATCH($V$167,Shipping!$U$2:$V$2))/_xlfn.IFS($U$167=Shipping!$R150,Shipping!$R$95,$U$167=Shipping!$S$92,Shipping!$S153,$U$167=Shipping!$T$92,Shipping!$T153)+IF(AR64&lt;DATE(2020,1,1),AR64,-AR64))</f>
        <v>-</v>
      </c>
      <c r="AS228" s="52" t="str" cm="1">
        <f t="array" ref="AS228">IF(OR(AS64="",AS64="NO Q",AS64="-"),"-",INDEX(Shipping!$U$3:$V$88,_xlfn.XMATCH(AS$2,IF(Shipping!$D$3:$D$88="GC",Shipping!$A$3:$A$88),0),_xlfn.XMATCH($V$167,Shipping!$U$2:$V$2))/_xlfn.IFS($U$167=Shipping!$R150,Shipping!$R$95,$U$167=Shipping!$S$92,Shipping!$S153,$U$167=Shipping!$T$92,Shipping!$T153)+IF(AS64&lt;DATE(2020,1,1),AS64,-AS64))</f>
        <v>-</v>
      </c>
      <c r="AT228" s="52" t="str" cm="1">
        <f t="array" ref="AT228">IF(OR(AT64="",AT64="NO Q",AT64="-"),"-",INDEX(Shipping!$U$3:$V$88,_xlfn.XMATCH(AT$2,IF(Shipping!$D$3:$D$88="GC",Shipping!$A$3:$A$88),0),_xlfn.XMATCH($V$167,Shipping!$U$2:$V$2))/_xlfn.IFS($U$167=Shipping!$R150,Shipping!$R$95,$U$167=Shipping!$S$92,Shipping!$S153,$U$167=Shipping!$T$92,Shipping!$T153)+IF(AT64&lt;DATE(2020,1,1),AT64,-AT64))</f>
        <v>-</v>
      </c>
      <c r="AU228" s="52" t="str" cm="1">
        <f t="array" ref="AU228">IF(OR(AU64="",AU64="NO Q",AU64="-"),"-",INDEX(Shipping!$U$3:$V$88,_xlfn.XMATCH(AU$2,IF(Shipping!$D$3:$D$88="GC",Shipping!$A$3:$A$88),0),_xlfn.XMATCH($V$167,Shipping!$U$2:$V$2))/_xlfn.IFS($U$167=Shipping!$R150,Shipping!$R$95,$U$167=Shipping!$S$92,Shipping!$S153,$U$167=Shipping!$T$92,Shipping!$T153)+IF(AU64&lt;DATE(2020,1,1),AU64,-AU64))</f>
        <v>-</v>
      </c>
      <c r="AV228" s="52" t="str" cm="1">
        <f t="array" ref="AV228">IF(OR(AV64="",AV64="NO Q",AV64="-"),"-",INDEX(Shipping!$U$3:$V$88,_xlfn.XMATCH(AV$2,IF(Shipping!$D$3:$D$88="GC",Shipping!$A$3:$A$88),0),_xlfn.XMATCH($V$167,Shipping!$U$2:$V$2))/_xlfn.IFS($U$167=Shipping!$R150,Shipping!$R$95,$U$167=Shipping!$S$92,Shipping!$S153,$U$167=Shipping!$T$92,Shipping!$T153)+IF(AV64&lt;DATE(2020,1,1),AV64,-AV64))</f>
        <v>-</v>
      </c>
      <c r="AW228" s="52" t="str" cm="1">
        <f t="array" ref="AW228">IF(OR(AW64="",AW64="NO Q",AW64="-"),"-",INDEX(Shipping!$U$3:$V$88,_xlfn.XMATCH(AW$2,IF(Shipping!$D$3:$D$88="GC",Shipping!$A$3:$A$88),0),_xlfn.XMATCH($V$167,Shipping!$U$2:$V$2))/_xlfn.IFS($U$167=Shipping!$R150,Shipping!$R$95,$U$167=Shipping!$S$92,Shipping!$S153,$U$167=Shipping!$T$92,Shipping!$T153)+IF(AW64&lt;DATE(2020,1,1),AW64,-AW64))</f>
        <v>-</v>
      </c>
      <c r="AX228" s="52" t="str" cm="1">
        <f t="array" ref="AX228">IF(OR(AX64="",AX64="NO Q",AX64="-"),"-",INDEX(Shipping!$U$3:$V$88,_xlfn.XMATCH(AX$2,IF(Shipping!$D$3:$D$88="GC",Shipping!$A$3:$A$88),0),_xlfn.XMATCH($V$167,Shipping!$U$2:$V$2))/_xlfn.IFS($U$167=Shipping!$R150,Shipping!$R$95,$U$167=Shipping!$S$92,Shipping!$S153,$U$167=Shipping!$T$92,Shipping!$T153)+IF(AX64&lt;DATE(2020,1,1),AX64,-AX64))</f>
        <v>-</v>
      </c>
      <c r="AY228" s="52" t="str" cm="1">
        <f t="array" ref="AY228">IF(OR(AY64="",AY64="NO Q",AY64="-"),"-",INDEX(Shipping!$U$3:$V$88,_xlfn.XMATCH(AY$2,IF(Shipping!$D$3:$D$88="GC",Shipping!$A$3:$A$88),0),_xlfn.XMATCH($V$167,Shipping!$U$2:$V$2))/_xlfn.IFS($U$167=Shipping!$R150,Shipping!$R$95,$U$167=Shipping!$S$92,Shipping!$S153,$U$167=Shipping!$T$92,Shipping!$T153)+IF(AY64&lt;DATE(2020,1,1),AY64,-AY64))</f>
        <v>-</v>
      </c>
      <c r="AZ228" s="52" t="str" cm="1">
        <f t="array" ref="AZ228">IF(OR(AZ64="",AZ64="NO Q",AZ64="-"),"-",INDEX(Shipping!$U$3:$V$88,_xlfn.XMATCH(AZ$2,IF(Shipping!$D$3:$D$88="GC",Shipping!$A$3:$A$88),0),_xlfn.XMATCH($V$167,Shipping!$U$2:$V$2))/_xlfn.IFS($U$167=Shipping!$R150,Shipping!$R$95,$U$167=Shipping!$S$92,Shipping!$S153,$U$167=Shipping!$T$92,Shipping!$T153)+IF(AZ64&lt;DATE(2020,1,1),AZ64,-AZ64))</f>
        <v>-</v>
      </c>
      <c r="BA228" s="52" t="str" cm="1">
        <f t="array" ref="BA228">IF(OR(BA64="",BA64="NO Q",BA64="-"),"-",INDEX(Shipping!$U$3:$V$88,_xlfn.XMATCH(BA$2,IF(Shipping!$D$3:$D$88="GC",Shipping!$A$3:$A$88),0),_xlfn.XMATCH($V$167,Shipping!$U$2:$V$2))/_xlfn.IFS($U$167=Shipping!$R150,Shipping!$R$95,$U$167=Shipping!$S$92,Shipping!$S153,$U$167=Shipping!$T$92,Shipping!$T153)+IF(BA64&lt;DATE(2020,1,1),BA64,-BA64))</f>
        <v>-</v>
      </c>
      <c r="BB228" s="52" t="str" cm="1">
        <f t="array" ref="BB228">IF(OR(BB64="",BB64="NO Q",BB64="-"),"-",INDEX(Shipping!$U$3:$V$88,_xlfn.XMATCH(BB$2,IF(Shipping!$D$3:$D$88="GC",Shipping!$A$3:$A$88),0),_xlfn.XMATCH($V$167,Shipping!$U$2:$V$2))/_xlfn.IFS($U$167=Shipping!$R150,Shipping!$R$95,$U$167=Shipping!$S$92,Shipping!$S153,$U$167=Shipping!$T$92,Shipping!$T153)+IF(BB64&lt;DATE(2020,1,1),BB64,-BB64))</f>
        <v>-</v>
      </c>
      <c r="BC228" s="52" t="str" cm="1">
        <f t="array" ref="BC228">IF(OR(BC64="",BC64="NO Q",BC64="-"),"-",INDEX(Shipping!$U$3:$V$88,_xlfn.XMATCH(BC$2,IF(Shipping!$D$3:$D$88="GC",Shipping!$A$3:$A$88),0),_xlfn.XMATCH($V$167,Shipping!$U$2:$V$2))/_xlfn.IFS($U$167=Shipping!$R150,Shipping!$R$95,$U$167=Shipping!$S$92,Shipping!$S153,$U$167=Shipping!$T$92,Shipping!$T153)+IF(BC64&lt;DATE(2020,1,1),BC64,-BC64))</f>
        <v>-</v>
      </c>
      <c r="BD228" s="52" t="str" cm="1">
        <f t="array" ref="BD228">IF(OR(BD64="",BD64="NO Q",BD64="-"),"-",INDEX(Shipping!$U$3:$V$88,_xlfn.XMATCH(BD$2,IF(Shipping!$D$3:$D$88="GC",Shipping!$A$3:$A$88),0),_xlfn.XMATCH($V$167,Shipping!$U$2:$V$2))/_xlfn.IFS($U$167=Shipping!$R150,Shipping!$R$95,$U$167=Shipping!$S$92,Shipping!$S153,$U$167=Shipping!$T$92,Shipping!$T153)+IF(BD64&lt;DATE(2020,1,1),BD64,-BD64))</f>
        <v>-</v>
      </c>
      <c r="BE228" s="52" t="str" cm="1">
        <f t="array" ref="BE228">IF(OR(BE64="",BE64="NO Q",BE64="-"),"-",INDEX(Shipping!$U$3:$V$88,_xlfn.XMATCH(BE$2,IF(Shipping!$D$3:$D$88="GC",Shipping!$A$3:$A$88),0),_xlfn.XMATCH($V$167,Shipping!$U$2:$V$2))/_xlfn.IFS($U$167=Shipping!$R150,Shipping!$R$95,$U$167=Shipping!$S$92,Shipping!$S153,$U$167=Shipping!$T$92,Shipping!$T153)+IF(BE64&lt;DATE(2020,1,1),BE64,-BE64))</f>
        <v>-</v>
      </c>
      <c r="BF228" s="52" t="str" cm="1">
        <f t="array" ref="BF228">IF(OR(BF64="",BF64="NO Q",BF64="-"),"-",INDEX(Shipping!$U$3:$V$88,_xlfn.XMATCH(BF$2,IF(Shipping!$D$3:$D$88="GC",Shipping!$A$3:$A$88),0),_xlfn.XMATCH($V$167,Shipping!$U$2:$V$2))/_xlfn.IFS($U$167=Shipping!$R150,Shipping!$R$95,$U$167=Shipping!$S$92,Shipping!$S153,$U$167=Shipping!$T$92,Shipping!$T153)+IF(BF64&lt;DATE(2020,1,1),BF64,-BF64))</f>
        <v>-</v>
      </c>
      <c r="BG228" s="52" t="str" cm="1">
        <f t="array" ref="BG228">IF(OR(BG64="",BG64="NO Q",BG64="-"),"-",INDEX(Shipping!$U$3:$V$88,_xlfn.XMATCH(BG$2,IF(Shipping!$D$3:$D$88="GC",Shipping!$A$3:$A$88),0),_xlfn.XMATCH($V$167,Shipping!$U$2:$V$2))/_xlfn.IFS($U$167=Shipping!$R150,Shipping!$R$95,$U$167=Shipping!$S$92,Shipping!$S153,$U$167=Shipping!$T$92,Shipping!$T153)+IF(BG64&lt;DATE(2020,1,1),BG64,-BG64))</f>
        <v>-</v>
      </c>
      <c r="BH228" s="52" t="str" cm="1">
        <f t="array" ref="BH228">IF(OR(BH64="",BH64="NO Q",BH64="-"),"-",INDEX(Shipping!$U$3:$V$88,_xlfn.XMATCH(BH$2,IF(Shipping!$D$3:$D$88="GC",Shipping!$A$3:$A$88),0),_xlfn.XMATCH($V$167,Shipping!$U$2:$V$2))/_xlfn.IFS($U$167=Shipping!$R150,Shipping!$R$95,$U$167=Shipping!$S$92,Shipping!$S153,$U$167=Shipping!$T$92,Shipping!$T153)+IF(BH64&lt;DATE(2020,1,1),BH64,-BH64))</f>
        <v>-</v>
      </c>
      <c r="BI228" s="52" t="str" cm="1">
        <f t="array" ref="BI228">IF(OR(BI64="",BI64="NO Q",BI64="-"),"-",INDEX(Shipping!$U$3:$V$88,_xlfn.XMATCH(BI$2,IF(Shipping!$D$3:$D$88="GC",Shipping!$A$3:$A$88),0),_xlfn.XMATCH($V$167,Shipping!$U$2:$V$2))/_xlfn.IFS($U$167=Shipping!$R150,Shipping!$R$95,$U$167=Shipping!$S$92,Shipping!$S153,$U$167=Shipping!$T$92,Shipping!$T153)+IF(BI64&lt;DATE(2020,1,1),BI64,-BI64))</f>
        <v>-</v>
      </c>
      <c r="BJ228" s="52" t="str" cm="1">
        <f t="array" ref="BJ228">IF(OR(BJ64="",BJ64="NO Q",BJ64="-"),"-",INDEX(Shipping!$U$3:$V$88,_xlfn.XMATCH(BJ$2,IF(Shipping!$D$3:$D$88="GC",Shipping!$A$3:$A$88),0),_xlfn.XMATCH($V$167,Shipping!$U$2:$V$2))/_xlfn.IFS($U$167=Shipping!$R150,Shipping!$R$95,$U$167=Shipping!$S$92,Shipping!$S153,$U$167=Shipping!$T$92,Shipping!$T153)+IF(BJ64&lt;DATE(2020,1,1),BJ64,-BJ64))</f>
        <v>-</v>
      </c>
      <c r="BK228" s="52" t="str" cm="1">
        <f t="array" ref="BK228">IF(OR(BK64="",BK64="NO Q",BK64="-"),"-",INDEX(Shipping!$U$3:$V$88,_xlfn.XMATCH(BK$2,IF(Shipping!$D$3:$D$88="GC",Shipping!$A$3:$A$88),0),_xlfn.XMATCH($V$167,Shipping!$U$2:$V$2))/_xlfn.IFS($U$167=Shipping!$R150,Shipping!$R$95,$U$167=Shipping!$S$92,Shipping!$S153,$U$167=Shipping!$T$92,Shipping!$T153)+IF(BK64&lt;DATE(2020,1,1),BK64,-BK64))</f>
        <v>-</v>
      </c>
      <c r="BL228" s="52" t="str" cm="1">
        <f t="array" ref="BL228">IF(OR(BL64="",BL64="NO Q",BL64="-"),"-",INDEX(Shipping!$U$3:$V$88,_xlfn.XMATCH(BL$2,IF(Shipping!$D$3:$D$88="GC",Shipping!$A$3:$A$88),0),_xlfn.XMATCH($V$167,Shipping!$U$2:$V$2))/_xlfn.IFS($U$167=Shipping!$R150,Shipping!$R$95,$U$167=Shipping!$S$92,Shipping!$S153,$U$167=Shipping!$T$92,Shipping!$T153)+IF(BL64&lt;DATE(2020,1,1),BL64,-BL64))</f>
        <v>-</v>
      </c>
      <c r="BM228" s="52" t="str" cm="1">
        <f t="array" ref="BM228">IF(OR(BM64="",BM64="NO Q",BM64="-"),"-",INDEX(Shipping!$U$3:$V$88,_xlfn.XMATCH(BM$2,IF(Shipping!$D$3:$D$88="GC",Shipping!$A$3:$A$88),0),_xlfn.XMATCH($V$167,Shipping!$U$2:$V$2))/_xlfn.IFS($U$167=Shipping!$R150,Shipping!$R$95,$U$167=Shipping!$S$92,Shipping!$S153,$U$167=Shipping!$T$92,Shipping!$T153)+IF(BM64&lt;DATE(2020,1,1),BM64,-BM64))</f>
        <v>-</v>
      </c>
      <c r="BN228" s="52" t="str" cm="1">
        <f t="array" ref="BN228">IF(OR(BN64="",BN64="NO Q",BN64="-"),"-",INDEX(Shipping!$U$3:$V$88,_xlfn.XMATCH(BN$2,IF(Shipping!$D$3:$D$88="GC",Shipping!$A$3:$A$88),0),_xlfn.XMATCH($V$167,Shipping!$U$2:$V$2))/_xlfn.IFS($U$167=Shipping!$R150,Shipping!$R$95,$U$167=Shipping!$S$92,Shipping!$S153,$U$167=Shipping!$T$92,Shipping!$T153)+IF(BN64&lt;DATE(2020,1,1),BN64,-BN64))</f>
        <v>-</v>
      </c>
      <c r="BO228" s="52" cm="1">
        <f t="array" ref="BO228">IF(OR(BO64="",BO64="NO Q",BO64="-"),"-",INDEX(Shipping!$U$3:$V$88,_xlfn.XMATCH(BO$2,IF(Shipping!$D$3:$D$88="GC",Shipping!$A$3:$A$88),0),_xlfn.XMATCH($V$167,Shipping!$U$2:$V$2))/_xlfn.IFS($U$167=Shipping!$R150,Shipping!$R$95,$U$167=Shipping!$S$92,Shipping!$S153,$U$167=Shipping!$T$92,Shipping!$T153)+IF(BO64&lt;DATE(2020,1,1),BO64,-BO64))</f>
        <v>1.0134581659999999</v>
      </c>
      <c r="BP228" s="52" t="str" cm="1">
        <f t="array" ref="BP228">IF(OR(BP64="",BP64="NO Q",BP64="-"),"-",INDEX(Shipping!$U$3:$V$88,_xlfn.XMATCH(BP$2,IF(Shipping!$D$3:$D$88="GC",Shipping!$A$3:$A$88),0),_xlfn.XMATCH($V$167,Shipping!$U$2:$V$2))/_xlfn.IFS($U$167=Shipping!$R150,Shipping!$R$95,$U$167=Shipping!$S$92,Shipping!$S153,$U$167=Shipping!$T$92,Shipping!$T153)+IF(BP64&lt;DATE(2020,1,1),BP64,-BP64))</f>
        <v>-</v>
      </c>
      <c r="BQ228" s="52" t="str" cm="1">
        <f t="array" ref="BQ228">IF(OR(BQ64="",BQ64="NO Q",BQ64="-"),"-",INDEX(Shipping!$U$3:$V$88,_xlfn.XMATCH(BQ$2,IF(Shipping!$D$3:$D$88="GC",Shipping!$A$3:$A$88),0),_xlfn.XMATCH($V$167,Shipping!$U$2:$V$2))/_xlfn.IFS($U$167=Shipping!$R150,Shipping!$R$95,$U$167=Shipping!$S$92,Shipping!$S153,$U$167=Shipping!$T$92,Shipping!$T153)+IF(BQ64&lt;DATE(2020,1,1),BQ64,-BQ64))</f>
        <v>-</v>
      </c>
      <c r="BR228" s="52" t="str" cm="1">
        <f t="array" ref="BR228">IF(OR(BR64="",BR64="NO Q",BR64="-"),"-",INDEX(Shipping!$U$3:$V$88,_xlfn.XMATCH(BR$2,IF(Shipping!$D$3:$D$88="GC",Shipping!$A$3:$A$88),0),_xlfn.XMATCH($V$167,Shipping!$U$2:$V$2))/_xlfn.IFS($U$167=Shipping!$R150,Shipping!$R$95,$U$167=Shipping!$S$92,Shipping!$S153,$U$167=Shipping!$T$92,Shipping!$T153)+IF(BR64&lt;DATE(2020,1,1),BR64,-BR64))</f>
        <v>-</v>
      </c>
      <c r="BS228" s="52" t="str" cm="1">
        <f t="array" ref="BS228">IF(OR(BS64="",BS64="NO Q",BS64="-"),"-",INDEX(Shipping!$U$3:$V$88,_xlfn.XMATCH(BS$2,IF(Shipping!$D$3:$D$88="GC",Shipping!$A$3:$A$88),0),_xlfn.XMATCH($V$167,Shipping!$U$2:$V$2))/_xlfn.IFS($U$167=Shipping!$R150,Shipping!$R$95,$U$167=Shipping!$S$92,Shipping!$S153,$U$167=Shipping!$T$92,Shipping!$T153)+IF(BS64&lt;DATE(2020,1,1),BS64,-BS64))</f>
        <v>-</v>
      </c>
      <c r="BT228" s="52" t="str" cm="1">
        <f t="array" ref="BT228">IF(OR(BT64="",BT64="NO Q",BT64="-"),"-",INDEX(Shipping!$U$3:$V$88,_xlfn.XMATCH(BT$2,IF(Shipping!$D$3:$D$88="GC",Shipping!$A$3:$A$88),0),_xlfn.XMATCH($V$167,Shipping!$U$2:$V$2))/_xlfn.IFS($U$167=Shipping!$R150,Shipping!$R$95,$U$167=Shipping!$S$92,Shipping!$S153,$U$167=Shipping!$T$92,Shipping!$T153)+IF(BT64&lt;DATE(2020,1,1),BT64,-BT64))</f>
        <v>-</v>
      </c>
      <c r="BU228" s="52" t="str" cm="1">
        <f t="array" ref="BU228">IF(OR(BU64="",BU64="NO Q",BU64="-"),"-",INDEX(Shipping!$U$3:$V$88,_xlfn.XMATCH(BU$2,IF(Shipping!$D$3:$D$88="GC",Shipping!$A$3:$A$88),0),_xlfn.XMATCH($V$167,Shipping!$U$2:$V$2))/_xlfn.IFS($U$167=Shipping!$R150,Shipping!$R$95,$U$167=Shipping!$S$92,Shipping!$S153,$U$167=Shipping!$T$92,Shipping!$T153)+IF(BU64&lt;DATE(2020,1,1),BU64,-BU64))</f>
        <v>-</v>
      </c>
      <c r="BV228" s="52" t="str" cm="1">
        <f t="array" ref="BV228">IF(OR(BV64="",BV64="NO Q",BV64="-"),"-",INDEX(Shipping!$U$3:$V$88,_xlfn.XMATCH(BV$2,IF(Shipping!$D$3:$D$88="GC",Shipping!$A$3:$A$88),0),_xlfn.XMATCH($V$167,Shipping!$U$2:$V$2))/_xlfn.IFS($U$167=Shipping!$R150,Shipping!$R$95,$U$167=Shipping!$S$92,Shipping!$S153,$U$167=Shipping!$T$92,Shipping!$T153)+IF(BV64&lt;DATE(2020,1,1),BV64,-BV64))</f>
        <v>-</v>
      </c>
      <c r="BW228" s="52" t="str" cm="1">
        <f t="array" ref="BW228">IF(OR(BW64="",BW64="NO Q",BW64="-"),"-",INDEX(Shipping!$U$3:$V$88,_xlfn.XMATCH(BW$2,IF(Shipping!$D$3:$D$88="GC",Shipping!$A$3:$A$88),0),_xlfn.XMATCH($V$167,Shipping!$U$2:$V$2))/_xlfn.IFS($U$167=Shipping!$R150,Shipping!$R$95,$U$167=Shipping!$S$92,Shipping!$S153,$U$167=Shipping!$T$92,Shipping!$T153)+IF(BW64&lt;DATE(2020,1,1),BW64,-BW64))</f>
        <v>-</v>
      </c>
      <c r="BX228" s="52" t="str" cm="1">
        <f t="array" ref="BX228">IF(OR(BX64="",BX64="NO Q",BX64="-"),"-",INDEX(Shipping!$U$3:$V$88,_xlfn.XMATCH(BX$2,IF(Shipping!$D$3:$D$88="GC",Shipping!$A$3:$A$88),0),_xlfn.XMATCH($V$167,Shipping!$U$2:$V$2))/_xlfn.IFS($U$167=Shipping!$R150,Shipping!$R$95,$U$167=Shipping!$S$92,Shipping!$S153,$U$167=Shipping!$T$92,Shipping!$T153)+IF(BX64&lt;DATE(2020,1,1),BX64,-BX64))</f>
        <v>-</v>
      </c>
      <c r="BY228" s="52" t="str" cm="1">
        <f t="array" ref="BY228">IF(OR(BY64="",BY64="NO Q",BY64="-"),"-",INDEX(Shipping!$U$3:$V$88,_xlfn.XMATCH(BY$2,IF(Shipping!$D$3:$D$88="GC",Shipping!$A$3:$A$88),0),_xlfn.XMATCH($V$167,Shipping!$U$2:$V$2))/_xlfn.IFS($U$167=Shipping!$R150,Shipping!$R$95,$U$167=Shipping!$S$92,Shipping!$S153,$U$167=Shipping!$T$92,Shipping!$T153)+IF(BY64&lt;DATE(2020,1,1),BY64,-BY64))</f>
        <v>-</v>
      </c>
      <c r="BZ228" s="52" t="str" cm="1">
        <f t="array" ref="BZ228">IF(OR(BZ64="",BZ64="NO Q",BZ64="-"),"-",INDEX(Shipping!$U$3:$V$88,_xlfn.XMATCH(BZ$2,IF(Shipping!$D$3:$D$88="GC",Shipping!$A$3:$A$88),0),_xlfn.XMATCH($V$167,Shipping!$U$2:$V$2))/_xlfn.IFS($U$167=Shipping!$R150,Shipping!$R$95,$U$167=Shipping!$S$92,Shipping!$S153,$U$167=Shipping!$T$92,Shipping!$T153)+IF(BZ64&lt;DATE(2020,1,1),BZ64,-BZ64))</f>
        <v>-</v>
      </c>
      <c r="CA228" s="52" t="str" cm="1">
        <f t="array" ref="CA228">IF(OR(CA64="",CA64="NO Q",CA64="-"),"-",INDEX(Shipping!$U$3:$V$88,_xlfn.XMATCH(CA$2,IF(Shipping!$D$3:$D$88="GC",Shipping!$A$3:$A$88),0),_xlfn.XMATCH($V$167,Shipping!$U$2:$V$2))/_xlfn.IFS($U$167=Shipping!$R150,Shipping!$R$95,$U$167=Shipping!$S$92,Shipping!$S153,$U$167=Shipping!$T$92,Shipping!$T153)+IF(CA64&lt;DATE(2020,1,1),CA64,-CA64))</f>
        <v>-</v>
      </c>
      <c r="CB228" s="52" t="str" cm="1">
        <f t="array" ref="CB228">IF(OR(CB64="",CB64="NO Q",CB64="-"),"-",INDEX(Shipping!$U$3:$V$88,_xlfn.XMATCH(CB$2,IF(Shipping!$D$3:$D$88="GC",Shipping!$A$3:$A$88),0),_xlfn.XMATCH($V$167,Shipping!$U$2:$V$2))/_xlfn.IFS($U$167=Shipping!$R150,Shipping!$R$95,$U$167=Shipping!$S$92,Shipping!$S153,$U$167=Shipping!$T$92,Shipping!$T153)+IF(CB64&lt;DATE(2020,1,1),CB64,-CB64))</f>
        <v>-</v>
      </c>
      <c r="CC228" s="52" t="str" cm="1">
        <f t="array" ref="CC228">IF(OR(CC64="",CC64="NO Q",CC64="-"),"-",INDEX(Shipping!$U$3:$V$88,_xlfn.XMATCH(CC$2,IF(Shipping!$D$3:$D$88="GC",Shipping!$A$3:$A$88),0),_xlfn.XMATCH($V$167,Shipping!$U$2:$V$2))/_xlfn.IFS($U$167=Shipping!$R150,Shipping!$R$95,$U$167=Shipping!$S$92,Shipping!$S153,$U$167=Shipping!$T$92,Shipping!$T153)+IF(CC64&lt;DATE(2020,1,1),CC64,-CC64))</f>
        <v>-</v>
      </c>
      <c r="CD228" s="52" t="str" cm="1">
        <f t="array" ref="CD228">IF(OR(CD64="",CD64="NO Q",CD64="-"),"-",INDEX(Shipping!$U$3:$V$88,_xlfn.XMATCH(CD$2,IF(Shipping!$D$3:$D$88="GC",Shipping!$A$3:$A$88),0),_xlfn.XMATCH($V$167,Shipping!$U$2:$V$2))/_xlfn.IFS($U$167=Shipping!$R150,Shipping!$R$95,$U$167=Shipping!$S$92,Shipping!$S153,$U$167=Shipping!$T$92,Shipping!$T153)+IF(CD64&lt;DATE(2020,1,1),CD64,-CD64))</f>
        <v>-</v>
      </c>
      <c r="CE228" s="52" t="str" cm="1">
        <f t="array" ref="CE228">IF(OR(CE64="",CE64="NO Q",CE64="-"),"-",INDEX(Shipping!$U$3:$V$88,_xlfn.XMATCH(CE$2,IF(Shipping!$D$3:$D$88="GC",Shipping!$A$3:$A$88),0),_xlfn.XMATCH($V$167,Shipping!$U$2:$V$2))/_xlfn.IFS($U$167=Shipping!$R150,Shipping!$R$95,$U$167=Shipping!$S$92,Shipping!$S153,$U$167=Shipping!$T$92,Shipping!$T153)+IF(CE64&lt;DATE(2020,1,1),CE64,-CE64))</f>
        <v>-</v>
      </c>
      <c r="CF228" s="52" t="str" cm="1">
        <f t="array" ref="CF228">IF(OR(CF64="",CF64="NO Q",CF64="-"),"-",INDEX(Shipping!$U$3:$V$88,_xlfn.XMATCH(CF$2,IF(Shipping!$D$3:$D$88="GC",Shipping!$A$3:$A$88),0),_xlfn.XMATCH($V$167,Shipping!$U$2:$V$2))/_xlfn.IFS($U$167=Shipping!$R150,Shipping!$R$95,$U$167=Shipping!$S$92,Shipping!$S153,$U$167=Shipping!$T$92,Shipping!$T153)+IF(CF64&lt;DATE(2020,1,1),CF64,-CF64))</f>
        <v>-</v>
      </c>
      <c r="CG228" s="52" t="str" cm="1">
        <f t="array" ref="CG228">IF(OR(CG64="",CG64="NO Q",CG64="-"),"-",INDEX(Shipping!$U$3:$V$88,_xlfn.XMATCH(CG$2,IF(Shipping!$D$3:$D$88="GC",Shipping!$A$3:$A$88),0),_xlfn.XMATCH($V$167,Shipping!$U$2:$V$2))/_xlfn.IFS($U$167=Shipping!$R150,Shipping!$R$95,$U$167=Shipping!$S$92,Shipping!$S153,$U$167=Shipping!$T$92,Shipping!$T153)+IF(CG64&lt;DATE(2020,1,1),CG64,-CG64))</f>
        <v>-</v>
      </c>
      <c r="CH228" s="52" t="str" cm="1">
        <f t="array" ref="CH228">IF(OR(CH64="",CH64="NO Q",CH64="-"),"-",INDEX(Shipping!$U$3:$V$88,_xlfn.XMATCH(CH$2,IF(Shipping!$D$3:$D$88="GC",Shipping!$A$3:$A$88),0),_xlfn.XMATCH($V$167,Shipping!$U$2:$V$2))/_xlfn.IFS($U$167=Shipping!$R150,Shipping!$R$95,$U$167=Shipping!$S$92,Shipping!$S153,$U$167=Shipping!$T$92,Shipping!$T153)+IF(CH64&lt;DATE(2020,1,1),CH64,-CH64))</f>
        <v>-</v>
      </c>
      <c r="CI228" s="52" t="str" cm="1">
        <f t="array" ref="CI228">IF(OR(CI64="",CI64="NO Q",CI64="-"),"-",INDEX(Shipping!$U$3:$V$88,_xlfn.XMATCH(CI$2,IF(Shipping!$D$3:$D$88="GC",Shipping!$A$3:$A$88),0),_xlfn.XMATCH($V$167,Shipping!$U$2:$V$2))/_xlfn.IFS($U$167=Shipping!$R150,Shipping!$R$95,$U$167=Shipping!$S$92,Shipping!$S153,$U$167=Shipping!$T$92,Shipping!$T153)+IF(CI64&lt;DATE(2020,1,1),CI64,-CI64))</f>
        <v>-</v>
      </c>
      <c r="CJ228" s="52" t="str" cm="1">
        <f t="array" ref="CJ228">IF(OR(CJ64="",CJ64="NO Q",CJ64="-"),"-",INDEX(Shipping!$U$3:$V$88,_xlfn.XMATCH(CJ$2,IF(Shipping!$D$3:$D$88="GC",Shipping!$A$3:$A$88),0),_xlfn.XMATCH($V$167,Shipping!$U$2:$V$2))/_xlfn.IFS($U$167=Shipping!$R150,Shipping!$R$95,$U$167=Shipping!$S$92,Shipping!$S153,$U$167=Shipping!$T$92,Shipping!$T153)+IF(CJ64&lt;DATE(2020,1,1),CJ64,-CJ64))</f>
        <v>-</v>
      </c>
      <c r="CK228" s="52" t="str" cm="1">
        <f t="array" ref="CK228">IF(OR(CK64="",CK64="NO Q",CK64="-"),"-",INDEX(Shipping!$U$3:$V$88,_xlfn.XMATCH(CK$2,IF(Shipping!$D$3:$D$88="GC",Shipping!$A$3:$A$88),0),_xlfn.XMATCH($V$167,Shipping!$U$2:$V$2))/_xlfn.IFS($U$167=Shipping!$R150,Shipping!$R$95,$U$167=Shipping!$S$92,Shipping!$S153,$U$167=Shipping!$T$92,Shipping!$T153)+IF(CK64&lt;DATE(2020,1,1),CK64,-CK64))</f>
        <v>-</v>
      </c>
      <c r="CL228" s="52" t="str" cm="1">
        <f t="array" ref="CL228">IF(OR(CL64="",CL64="NO Q",CL64="-"),"-",INDEX(Shipping!$U$3:$V$88,_xlfn.XMATCH(CL$2,IF(Shipping!$D$3:$D$88="GC",Shipping!$A$3:$A$88),0),_xlfn.XMATCH($V$167,Shipping!$U$2:$V$2))/_xlfn.IFS($U$167=Shipping!$R150,Shipping!$R$95,$U$167=Shipping!$S$92,Shipping!$S153,$U$167=Shipping!$T$92,Shipping!$T153)+IF(CL64&lt;DATE(2020,1,1),CL64,-CL64))</f>
        <v>-</v>
      </c>
      <c r="CM228" s="52" t="str" cm="1">
        <f t="array" ref="CM228">IF(OR(CM64="",CM64="NO Q",CM64="-"),"-",INDEX(Shipping!$U$3:$V$88,_xlfn.XMATCH(CM$2,IF(Shipping!$D$3:$D$88="GC",Shipping!$A$3:$A$88),0),_xlfn.XMATCH($V$167,Shipping!$U$2:$V$2))/_xlfn.IFS($U$167=Shipping!$R150,Shipping!$R$95,$U$167=Shipping!$S$92,Shipping!$S153,$U$167=Shipping!$T$92,Shipping!$T153)+IF(CM64&lt;DATE(2020,1,1),CM64,-CM64))</f>
        <v>-</v>
      </c>
    </row>
    <row r="229" spans="2:91">
      <c r="B229" s="47" t="s">
        <v>335</v>
      </c>
      <c r="C229" s="1" t="str" cm="1">
        <f t="array" ref="C229">INDEX(W$2:CM$2,1,_xlfn.XMATCH(D229,$W229:$CM229))</f>
        <v>PSI MOLDED PLASTICS</v>
      </c>
      <c r="D229" s="81">
        <f t="shared" si="139"/>
        <v>0.7442791660000001</v>
      </c>
      <c r="W229" s="52" t="str" cm="1">
        <f t="array" ref="W229">IF(OR(W65="",W65="NO Q",W65="-"),"-",INDEX(Shipping!$U$3:$V$88,_xlfn.XMATCH(W$2,IF(Shipping!$D$3:$D$88="GC",Shipping!$A$3:$A$88),0),_xlfn.XMATCH($V$167,Shipping!$U$2:$V$2))/_xlfn.IFS($U$167=Shipping!$R151,Shipping!$R$95,$U$167=Shipping!$S$92,Shipping!$S154,$U$167=Shipping!$T$92,Shipping!$T154)+IF(W65&lt;DATE(2020,1,1),W65,-W65))</f>
        <v>-</v>
      </c>
      <c r="X229" s="52" t="str" cm="1">
        <f t="array" ref="X229">IF(OR(X65="",X65="NO Q",X65="-"),"-",INDEX(Shipping!$U$3:$V$88,_xlfn.XMATCH(X$2,IF(Shipping!$D$3:$D$88="GC",Shipping!$A$3:$A$88),0),_xlfn.XMATCH($V$167,Shipping!$U$2:$V$2))/_xlfn.IFS($U$167=Shipping!$R151,Shipping!$R$95,$U$167=Shipping!$S$92,Shipping!$S154,$U$167=Shipping!$T$92,Shipping!$T154)+IF(X65&lt;DATE(2020,1,1),X65,-X65))</f>
        <v>-</v>
      </c>
      <c r="Y229" s="52" t="str" cm="1">
        <f t="array" ref="Y229">IF(OR(Y65="",Y65="NO Q",Y65="-"),"-",INDEX(Shipping!$U$3:$V$88,_xlfn.XMATCH(Y$2,IF(Shipping!$D$3:$D$88="GC",Shipping!$A$3:$A$88),0),_xlfn.XMATCH($V$167,Shipping!$U$2:$V$2))/_xlfn.IFS($U$167=Shipping!$R151,Shipping!$R$95,$U$167=Shipping!$S$92,Shipping!$S154,$U$167=Shipping!$T$92,Shipping!$T154)+IF(Y65&lt;DATE(2020,1,1),Y65,-Y65))</f>
        <v>-</v>
      </c>
      <c r="Z229" s="52" t="str" cm="1">
        <f t="array" ref="Z229">IF(OR(Z65="",Z65="NO Q",Z65="-"),"-",INDEX(Shipping!$U$3:$V$88,_xlfn.XMATCH(Z$2,IF(Shipping!$D$3:$D$88="GC",Shipping!$A$3:$A$88),0),_xlfn.XMATCH($V$167,Shipping!$U$2:$V$2))/_xlfn.IFS($U$167=Shipping!$R151,Shipping!$R$95,$U$167=Shipping!$S$92,Shipping!$S154,$U$167=Shipping!$T$92,Shipping!$T154)+IF(Z65&lt;DATE(2020,1,1),Z65,-Z65))</f>
        <v>-</v>
      </c>
      <c r="AA229" s="52" t="str" cm="1">
        <f t="array" ref="AA229">IF(OR(AA65="",AA65="NO Q",AA65="-"),"-",INDEX(Shipping!$U$3:$V$88,_xlfn.XMATCH(AA$2,IF(Shipping!$D$3:$D$88="GC",Shipping!$A$3:$A$88),0),_xlfn.XMATCH($V$167,Shipping!$U$2:$V$2))/_xlfn.IFS($U$167=Shipping!$R151,Shipping!$R$95,$U$167=Shipping!$S$92,Shipping!$S154,$U$167=Shipping!$T$92,Shipping!$T154)+IF(AA65&lt;DATE(2020,1,1),AA65,-AA65))</f>
        <v>-</v>
      </c>
      <c r="AB229" s="52" t="str" cm="1">
        <f t="array" ref="AB229">IF(OR(AB65="",AB65="NO Q",AB65="-"),"-",INDEX(Shipping!$U$3:$V$88,_xlfn.XMATCH(AB$2,IF(Shipping!$D$3:$D$88="GC",Shipping!$A$3:$A$88),0),_xlfn.XMATCH($V$167,Shipping!$U$2:$V$2))/_xlfn.IFS($U$167=Shipping!$R151,Shipping!$R$95,$U$167=Shipping!$S$92,Shipping!$S154,$U$167=Shipping!$T$92,Shipping!$T154)+IF(AB65&lt;DATE(2020,1,1),AB65,-AB65))</f>
        <v>-</v>
      </c>
      <c r="AC229" s="52" t="str" cm="1">
        <f t="array" ref="AC229">IF(OR(AC65="",AC65="NO Q",AC65="-"),"-",INDEX(Shipping!$U$3:$V$88,_xlfn.XMATCH(AC$2,IF(Shipping!$D$3:$D$88="GC",Shipping!$A$3:$A$88),0),_xlfn.XMATCH($V$167,Shipping!$U$2:$V$2))/_xlfn.IFS($U$167=Shipping!$R151,Shipping!$R$95,$U$167=Shipping!$S$92,Shipping!$S154,$U$167=Shipping!$T$92,Shipping!$T154)+IF(AC65&lt;DATE(2020,1,1),AC65,-AC65))</f>
        <v>-</v>
      </c>
      <c r="AD229" s="52" t="str" cm="1">
        <f t="array" ref="AD229">IF(OR(AD65="",AD65="NO Q",AD65="-"),"-",INDEX(Shipping!$U$3:$V$88,_xlfn.XMATCH(AD$2,IF(Shipping!$D$3:$D$88="GC",Shipping!$A$3:$A$88),0),_xlfn.XMATCH($V$167,Shipping!$U$2:$V$2))/_xlfn.IFS($U$167=Shipping!$R151,Shipping!$R$95,$U$167=Shipping!$S$92,Shipping!$S154,$U$167=Shipping!$T$92,Shipping!$T154)+IF(AD65&lt;DATE(2020,1,1),AD65,-AD65))</f>
        <v>-</v>
      </c>
      <c r="AE229" s="52" t="str" cm="1">
        <f t="array" ref="AE229">IF(OR(AE65="",AE65="NO Q",AE65="-"),"-",INDEX(Shipping!$U$3:$V$88,_xlfn.XMATCH(AE$2,IF(Shipping!$D$3:$D$88="GC",Shipping!$A$3:$A$88),0),_xlfn.XMATCH($V$167,Shipping!$U$2:$V$2))/_xlfn.IFS($U$167=Shipping!$R151,Shipping!$R$95,$U$167=Shipping!$S$92,Shipping!$S154,$U$167=Shipping!$T$92,Shipping!$T154)+IF(AE65&lt;DATE(2020,1,1),AE65,-AE65))</f>
        <v>-</v>
      </c>
      <c r="AF229" s="52" t="str" cm="1">
        <f t="array" ref="AF229">IF(OR(AF65="",AF65="NO Q",AF65="-"),"-",INDEX(Shipping!$U$3:$V$88,_xlfn.XMATCH(AF$2,IF(Shipping!$D$3:$D$88="GC",Shipping!$A$3:$A$88),0),_xlfn.XMATCH($V$167,Shipping!$U$2:$V$2))/_xlfn.IFS($U$167=Shipping!$R151,Shipping!$R$95,$U$167=Shipping!$S$92,Shipping!$S154,$U$167=Shipping!$T$92,Shipping!$T154)+IF(AF65&lt;DATE(2020,1,1),AF65,-AF65))</f>
        <v>-</v>
      </c>
      <c r="AG229" s="52" t="str" cm="1">
        <f t="array" ref="AG229">IF(OR(AG65="",AG65="NO Q",AG65="-"),"-",INDEX(Shipping!$U$3:$V$88,_xlfn.XMATCH(AG$2,IF(Shipping!$D$3:$D$88="GC",Shipping!$A$3:$A$88),0),_xlfn.XMATCH($V$167,Shipping!$U$2:$V$2))/_xlfn.IFS($U$167=Shipping!$R151,Shipping!$R$95,$U$167=Shipping!$S$92,Shipping!$S154,$U$167=Shipping!$T$92,Shipping!$T154)+IF(AG65&lt;DATE(2020,1,1),AG65,-AG65))</f>
        <v>-</v>
      </c>
      <c r="AH229" s="52" t="str" cm="1">
        <f t="array" ref="AH229">IF(OR(AH65="",AH65="NO Q",AH65="-"),"-",INDEX(Shipping!$U$3:$V$88,_xlfn.XMATCH(AH$2,IF(Shipping!$D$3:$D$88="GC",Shipping!$A$3:$A$88),0),_xlfn.XMATCH($V$167,Shipping!$U$2:$V$2))/_xlfn.IFS($U$167=Shipping!$R151,Shipping!$R$95,$U$167=Shipping!$S$92,Shipping!$S154,$U$167=Shipping!$T$92,Shipping!$T154)+IF(AH65&lt;DATE(2020,1,1),AH65,-AH65))</f>
        <v>-</v>
      </c>
      <c r="AI229" s="52" t="str" cm="1">
        <f t="array" ref="AI229">IF(OR(AI65="",AI65="NO Q",AI65="-"),"-",INDEX(Shipping!$U$3:$V$88,_xlfn.XMATCH(AI$2,IF(Shipping!$D$3:$D$88="GC",Shipping!$A$3:$A$88),0),_xlfn.XMATCH($V$167,Shipping!$U$2:$V$2))/_xlfn.IFS($U$167=Shipping!$R151,Shipping!$R$95,$U$167=Shipping!$S$92,Shipping!$S154,$U$167=Shipping!$T$92,Shipping!$T154)+IF(AI65&lt;DATE(2020,1,1),AI65,-AI65))</f>
        <v>-</v>
      </c>
      <c r="AJ229" s="52" t="str" cm="1">
        <f t="array" ref="AJ229">IF(OR(AJ65="",AJ65="NO Q",AJ65="-"),"-",INDEX(Shipping!$U$3:$V$88,_xlfn.XMATCH(AJ$2,IF(Shipping!$D$3:$D$88="GC",Shipping!$A$3:$A$88),0),_xlfn.XMATCH($V$167,Shipping!$U$2:$V$2))/_xlfn.IFS($U$167=Shipping!$R151,Shipping!$R$95,$U$167=Shipping!$S$92,Shipping!$S154,$U$167=Shipping!$T$92,Shipping!$T154)+IF(AJ65&lt;DATE(2020,1,1),AJ65,-AJ65))</f>
        <v>-</v>
      </c>
      <c r="AK229" s="52" t="str" cm="1">
        <f t="array" ref="AK229">IF(OR(AK65="",AK65="NO Q",AK65="-"),"-",INDEX(Shipping!$U$3:$V$88,_xlfn.XMATCH(AK$2,IF(Shipping!$D$3:$D$88="GC",Shipping!$A$3:$A$88),0),_xlfn.XMATCH($V$167,Shipping!$U$2:$V$2))/_xlfn.IFS($U$167=Shipping!$R151,Shipping!$R$95,$U$167=Shipping!$S$92,Shipping!$S154,$U$167=Shipping!$T$92,Shipping!$T154)+IF(AK65&lt;DATE(2020,1,1),AK65,-AK65))</f>
        <v>-</v>
      </c>
      <c r="AL229" s="52" t="str" cm="1">
        <f t="array" ref="AL229">IF(OR(AL65="",AL65="NO Q",AL65="-"),"-",INDEX(Shipping!$U$3:$V$88,_xlfn.XMATCH(AL$2,IF(Shipping!$D$3:$D$88="GC",Shipping!$A$3:$A$88),0),_xlfn.XMATCH($V$167,Shipping!$U$2:$V$2))/_xlfn.IFS($U$167=Shipping!$R151,Shipping!$R$95,$U$167=Shipping!$S$92,Shipping!$S154,$U$167=Shipping!$T$92,Shipping!$T154)+IF(AL65&lt;DATE(2020,1,1),AL65,-AL65))</f>
        <v>-</v>
      </c>
      <c r="AM229" s="52" t="str" cm="1">
        <f t="array" ref="AM229">IF(OR(AM65="",AM65="NO Q",AM65="-"),"-",INDEX(Shipping!$U$3:$V$88,_xlfn.XMATCH(AM$2,IF(Shipping!$D$3:$D$88="GC",Shipping!$A$3:$A$88),0),_xlfn.XMATCH($V$167,Shipping!$U$2:$V$2))/_xlfn.IFS($U$167=Shipping!$R151,Shipping!$R$95,$U$167=Shipping!$S$92,Shipping!$S154,$U$167=Shipping!$T$92,Shipping!$T154)+IF(AM65&lt;DATE(2020,1,1),AM65,-AM65))</f>
        <v>-</v>
      </c>
      <c r="AN229" s="52" t="str" cm="1">
        <f t="array" ref="AN229">IF(OR(AN65="",AN65="NO Q",AN65="-"),"-",INDEX(Shipping!$U$3:$V$88,_xlfn.XMATCH(AN$2,IF(Shipping!$D$3:$D$88="GC",Shipping!$A$3:$A$88),0),_xlfn.XMATCH($V$167,Shipping!$U$2:$V$2))/_xlfn.IFS($U$167=Shipping!$R151,Shipping!$R$95,$U$167=Shipping!$S$92,Shipping!$S154,$U$167=Shipping!$T$92,Shipping!$T154)+IF(AN65&lt;DATE(2020,1,1),AN65,-AN65))</f>
        <v>-</v>
      </c>
      <c r="AO229" s="52" t="str" cm="1">
        <f t="array" ref="AO229">IF(OR(AO65="",AO65="NO Q",AO65="-"),"-",INDEX(Shipping!$U$3:$V$88,_xlfn.XMATCH(AO$2,IF(Shipping!$D$3:$D$88="GC",Shipping!$A$3:$A$88),0),_xlfn.XMATCH($V$167,Shipping!$U$2:$V$2))/_xlfn.IFS($U$167=Shipping!$R151,Shipping!$R$95,$U$167=Shipping!$S$92,Shipping!$S154,$U$167=Shipping!$T$92,Shipping!$T154)+IF(AO65&lt;DATE(2020,1,1),AO65,-AO65))</f>
        <v>-</v>
      </c>
      <c r="AP229" s="52" cm="1">
        <f t="array" ref="AP229">IF(OR(AP65="",AP65="NO Q",AP65="-"),"-",INDEX(Shipping!$U$3:$V$88,_xlfn.XMATCH(AP$2,IF(Shipping!$D$3:$D$88="GC",Shipping!$A$3:$A$88),0),_xlfn.XMATCH($V$167,Shipping!$U$2:$V$2))/_xlfn.IFS($U$167=Shipping!$R151,Shipping!$R$95,$U$167=Shipping!$S$92,Shipping!$S154,$U$167=Shipping!$T$92,Shipping!$T154)+IF(AP65&lt;DATE(2020,1,1),AP65,-AP65))</f>
        <v>-44032.99310064935</v>
      </c>
      <c r="AQ229" s="52" t="str" cm="1">
        <f t="array" ref="AQ229">IF(OR(AQ65="",AQ65="NO Q",AQ65="-"),"-",INDEX(Shipping!$U$3:$V$88,_xlfn.XMATCH(AQ$2,IF(Shipping!$D$3:$D$88="GC",Shipping!$A$3:$A$88),0),_xlfn.XMATCH($V$167,Shipping!$U$2:$V$2))/_xlfn.IFS($U$167=Shipping!$R151,Shipping!$R$95,$U$167=Shipping!$S$92,Shipping!$S154,$U$167=Shipping!$T$92,Shipping!$T154)+IF(AQ65&lt;DATE(2020,1,1),AQ65,-AQ65))</f>
        <v>-</v>
      </c>
      <c r="AR229" s="52" t="str" cm="1">
        <f t="array" ref="AR229">IF(OR(AR65="",AR65="NO Q",AR65="-"),"-",INDEX(Shipping!$U$3:$V$88,_xlfn.XMATCH(AR$2,IF(Shipping!$D$3:$D$88="GC",Shipping!$A$3:$A$88),0),_xlfn.XMATCH($V$167,Shipping!$U$2:$V$2))/_xlfn.IFS($U$167=Shipping!$R151,Shipping!$R$95,$U$167=Shipping!$S$92,Shipping!$S154,$U$167=Shipping!$T$92,Shipping!$T154)+IF(AR65&lt;DATE(2020,1,1),AR65,-AR65))</f>
        <v>-</v>
      </c>
      <c r="AS229" s="52" t="str" cm="1">
        <f t="array" ref="AS229">IF(OR(AS65="",AS65="NO Q",AS65="-"),"-",INDEX(Shipping!$U$3:$V$88,_xlfn.XMATCH(AS$2,IF(Shipping!$D$3:$D$88="GC",Shipping!$A$3:$A$88),0),_xlfn.XMATCH($V$167,Shipping!$U$2:$V$2))/_xlfn.IFS($U$167=Shipping!$R151,Shipping!$R$95,$U$167=Shipping!$S$92,Shipping!$S154,$U$167=Shipping!$T$92,Shipping!$T154)+IF(AS65&lt;DATE(2020,1,1),AS65,-AS65))</f>
        <v>-</v>
      </c>
      <c r="AT229" s="52" t="str" cm="1">
        <f t="array" ref="AT229">IF(OR(AT65="",AT65="NO Q",AT65="-"),"-",INDEX(Shipping!$U$3:$V$88,_xlfn.XMATCH(AT$2,IF(Shipping!$D$3:$D$88="GC",Shipping!$A$3:$A$88),0),_xlfn.XMATCH($V$167,Shipping!$U$2:$V$2))/_xlfn.IFS($U$167=Shipping!$R151,Shipping!$R$95,$U$167=Shipping!$S$92,Shipping!$S154,$U$167=Shipping!$T$92,Shipping!$T154)+IF(AT65&lt;DATE(2020,1,1),AT65,-AT65))</f>
        <v>-</v>
      </c>
      <c r="AU229" s="52" t="str" cm="1">
        <f t="array" ref="AU229">IF(OR(AU65="",AU65="NO Q",AU65="-"),"-",INDEX(Shipping!$U$3:$V$88,_xlfn.XMATCH(AU$2,IF(Shipping!$D$3:$D$88="GC",Shipping!$A$3:$A$88),0),_xlfn.XMATCH($V$167,Shipping!$U$2:$V$2))/_xlfn.IFS($U$167=Shipping!$R151,Shipping!$R$95,$U$167=Shipping!$S$92,Shipping!$S154,$U$167=Shipping!$T$92,Shipping!$T154)+IF(AU65&lt;DATE(2020,1,1),AU65,-AU65))</f>
        <v>-</v>
      </c>
      <c r="AV229" s="52" t="str" cm="1">
        <f t="array" ref="AV229">IF(OR(AV65="",AV65="NO Q",AV65="-"),"-",INDEX(Shipping!$U$3:$V$88,_xlfn.XMATCH(AV$2,IF(Shipping!$D$3:$D$88="GC",Shipping!$A$3:$A$88),0),_xlfn.XMATCH($V$167,Shipping!$U$2:$V$2))/_xlfn.IFS($U$167=Shipping!$R151,Shipping!$R$95,$U$167=Shipping!$S$92,Shipping!$S154,$U$167=Shipping!$T$92,Shipping!$T154)+IF(AV65&lt;DATE(2020,1,1),AV65,-AV65))</f>
        <v>-</v>
      </c>
      <c r="AW229" s="52" t="str" cm="1">
        <f t="array" ref="AW229">IF(OR(AW65="",AW65="NO Q",AW65="-"),"-",INDEX(Shipping!$U$3:$V$88,_xlfn.XMATCH(AW$2,IF(Shipping!$D$3:$D$88="GC",Shipping!$A$3:$A$88),0),_xlfn.XMATCH($V$167,Shipping!$U$2:$V$2))/_xlfn.IFS($U$167=Shipping!$R151,Shipping!$R$95,$U$167=Shipping!$S$92,Shipping!$S154,$U$167=Shipping!$T$92,Shipping!$T154)+IF(AW65&lt;DATE(2020,1,1),AW65,-AW65))</f>
        <v>-</v>
      </c>
      <c r="AX229" s="52" t="str" cm="1">
        <f t="array" ref="AX229">IF(OR(AX65="",AX65="NO Q",AX65="-"),"-",INDEX(Shipping!$U$3:$V$88,_xlfn.XMATCH(AX$2,IF(Shipping!$D$3:$D$88="GC",Shipping!$A$3:$A$88),0),_xlfn.XMATCH($V$167,Shipping!$U$2:$V$2))/_xlfn.IFS($U$167=Shipping!$R151,Shipping!$R$95,$U$167=Shipping!$S$92,Shipping!$S154,$U$167=Shipping!$T$92,Shipping!$T154)+IF(AX65&lt;DATE(2020,1,1),AX65,-AX65))</f>
        <v>-</v>
      </c>
      <c r="AY229" s="52" t="str" cm="1">
        <f t="array" ref="AY229">IF(OR(AY65="",AY65="NO Q",AY65="-"),"-",INDEX(Shipping!$U$3:$V$88,_xlfn.XMATCH(AY$2,IF(Shipping!$D$3:$D$88="GC",Shipping!$A$3:$A$88),0),_xlfn.XMATCH($V$167,Shipping!$U$2:$V$2))/_xlfn.IFS($U$167=Shipping!$R151,Shipping!$R$95,$U$167=Shipping!$S$92,Shipping!$S154,$U$167=Shipping!$T$92,Shipping!$T154)+IF(AY65&lt;DATE(2020,1,1),AY65,-AY65))</f>
        <v>-</v>
      </c>
      <c r="AZ229" s="52" t="str" cm="1">
        <f t="array" ref="AZ229">IF(OR(AZ65="",AZ65="NO Q",AZ65="-"),"-",INDEX(Shipping!$U$3:$V$88,_xlfn.XMATCH(AZ$2,IF(Shipping!$D$3:$D$88="GC",Shipping!$A$3:$A$88),0),_xlfn.XMATCH($V$167,Shipping!$U$2:$V$2))/_xlfn.IFS($U$167=Shipping!$R151,Shipping!$R$95,$U$167=Shipping!$S$92,Shipping!$S154,$U$167=Shipping!$T$92,Shipping!$T154)+IF(AZ65&lt;DATE(2020,1,1),AZ65,-AZ65))</f>
        <v>-</v>
      </c>
      <c r="BA229" s="52" t="str" cm="1">
        <f t="array" ref="BA229">IF(OR(BA65="",BA65="NO Q",BA65="-"),"-",INDEX(Shipping!$U$3:$V$88,_xlfn.XMATCH(BA$2,IF(Shipping!$D$3:$D$88="GC",Shipping!$A$3:$A$88),0),_xlfn.XMATCH($V$167,Shipping!$U$2:$V$2))/_xlfn.IFS($U$167=Shipping!$R151,Shipping!$R$95,$U$167=Shipping!$S$92,Shipping!$S154,$U$167=Shipping!$T$92,Shipping!$T154)+IF(BA65&lt;DATE(2020,1,1),BA65,-BA65))</f>
        <v>-</v>
      </c>
      <c r="BB229" s="52" t="str" cm="1">
        <f t="array" ref="BB229">IF(OR(BB65="",BB65="NO Q",BB65="-"),"-",INDEX(Shipping!$U$3:$V$88,_xlfn.XMATCH(BB$2,IF(Shipping!$D$3:$D$88="GC",Shipping!$A$3:$A$88),0),_xlfn.XMATCH($V$167,Shipping!$U$2:$V$2))/_xlfn.IFS($U$167=Shipping!$R151,Shipping!$R$95,$U$167=Shipping!$S$92,Shipping!$S154,$U$167=Shipping!$T$92,Shipping!$T154)+IF(BB65&lt;DATE(2020,1,1),BB65,-BB65))</f>
        <v>-</v>
      </c>
      <c r="BC229" s="52" t="str" cm="1">
        <f t="array" ref="BC229">IF(OR(BC65="",BC65="NO Q",BC65="-"),"-",INDEX(Shipping!$U$3:$V$88,_xlfn.XMATCH(BC$2,IF(Shipping!$D$3:$D$88="GC",Shipping!$A$3:$A$88),0),_xlfn.XMATCH($V$167,Shipping!$U$2:$V$2))/_xlfn.IFS($U$167=Shipping!$R151,Shipping!$R$95,$U$167=Shipping!$S$92,Shipping!$S154,$U$167=Shipping!$T$92,Shipping!$T154)+IF(BC65&lt;DATE(2020,1,1),BC65,-BC65))</f>
        <v>-</v>
      </c>
      <c r="BD229" s="52" t="str" cm="1">
        <f t="array" ref="BD229">IF(OR(BD65="",BD65="NO Q",BD65="-"),"-",INDEX(Shipping!$U$3:$V$88,_xlfn.XMATCH(BD$2,IF(Shipping!$D$3:$D$88="GC",Shipping!$A$3:$A$88),0),_xlfn.XMATCH($V$167,Shipping!$U$2:$V$2))/_xlfn.IFS($U$167=Shipping!$R151,Shipping!$R$95,$U$167=Shipping!$S$92,Shipping!$S154,$U$167=Shipping!$T$92,Shipping!$T154)+IF(BD65&lt;DATE(2020,1,1),BD65,-BD65))</f>
        <v>-</v>
      </c>
      <c r="BE229" s="52" t="str" cm="1">
        <f t="array" ref="BE229">IF(OR(BE65="",BE65="NO Q",BE65="-"),"-",INDEX(Shipping!$U$3:$V$88,_xlfn.XMATCH(BE$2,IF(Shipping!$D$3:$D$88="GC",Shipping!$A$3:$A$88),0),_xlfn.XMATCH($V$167,Shipping!$U$2:$V$2))/_xlfn.IFS($U$167=Shipping!$R151,Shipping!$R$95,$U$167=Shipping!$S$92,Shipping!$S154,$U$167=Shipping!$T$92,Shipping!$T154)+IF(BE65&lt;DATE(2020,1,1),BE65,-BE65))</f>
        <v>-</v>
      </c>
      <c r="BF229" s="52" t="str" cm="1">
        <f t="array" ref="BF229">IF(OR(BF65="",BF65="NO Q",BF65="-"),"-",INDEX(Shipping!$U$3:$V$88,_xlfn.XMATCH(BF$2,IF(Shipping!$D$3:$D$88="GC",Shipping!$A$3:$A$88),0),_xlfn.XMATCH($V$167,Shipping!$U$2:$V$2))/_xlfn.IFS($U$167=Shipping!$R151,Shipping!$R$95,$U$167=Shipping!$S$92,Shipping!$S154,$U$167=Shipping!$T$92,Shipping!$T154)+IF(BF65&lt;DATE(2020,1,1),BF65,-BF65))</f>
        <v>-</v>
      </c>
      <c r="BG229" s="52" t="str" cm="1">
        <f t="array" ref="BG229">IF(OR(BG65="",BG65="NO Q",BG65="-"),"-",INDEX(Shipping!$U$3:$V$88,_xlfn.XMATCH(BG$2,IF(Shipping!$D$3:$D$88="GC",Shipping!$A$3:$A$88),0),_xlfn.XMATCH($V$167,Shipping!$U$2:$V$2))/_xlfn.IFS($U$167=Shipping!$R151,Shipping!$R$95,$U$167=Shipping!$S$92,Shipping!$S154,$U$167=Shipping!$T$92,Shipping!$T154)+IF(BG65&lt;DATE(2020,1,1),BG65,-BG65))</f>
        <v>-</v>
      </c>
      <c r="BH229" s="52" t="str" cm="1">
        <f t="array" ref="BH229">IF(OR(BH65="",BH65="NO Q",BH65="-"),"-",INDEX(Shipping!$U$3:$V$88,_xlfn.XMATCH(BH$2,IF(Shipping!$D$3:$D$88="GC",Shipping!$A$3:$A$88),0),_xlfn.XMATCH($V$167,Shipping!$U$2:$V$2))/_xlfn.IFS($U$167=Shipping!$R151,Shipping!$R$95,$U$167=Shipping!$S$92,Shipping!$S154,$U$167=Shipping!$T$92,Shipping!$T154)+IF(BH65&lt;DATE(2020,1,1),BH65,-BH65))</f>
        <v>-</v>
      </c>
      <c r="BI229" s="52" t="str" cm="1">
        <f t="array" ref="BI229">IF(OR(BI65="",BI65="NO Q",BI65="-"),"-",INDEX(Shipping!$U$3:$V$88,_xlfn.XMATCH(BI$2,IF(Shipping!$D$3:$D$88="GC",Shipping!$A$3:$A$88),0),_xlfn.XMATCH($V$167,Shipping!$U$2:$V$2))/_xlfn.IFS($U$167=Shipping!$R151,Shipping!$R$95,$U$167=Shipping!$S$92,Shipping!$S154,$U$167=Shipping!$T$92,Shipping!$T154)+IF(BI65&lt;DATE(2020,1,1),BI65,-BI65))</f>
        <v>-</v>
      </c>
      <c r="BJ229" s="52" t="str" cm="1">
        <f t="array" ref="BJ229">IF(OR(BJ65="",BJ65="NO Q",BJ65="-"),"-",INDEX(Shipping!$U$3:$V$88,_xlfn.XMATCH(BJ$2,IF(Shipping!$D$3:$D$88="GC",Shipping!$A$3:$A$88),0),_xlfn.XMATCH($V$167,Shipping!$U$2:$V$2))/_xlfn.IFS($U$167=Shipping!$R151,Shipping!$R$95,$U$167=Shipping!$S$92,Shipping!$S154,$U$167=Shipping!$T$92,Shipping!$T154)+IF(BJ65&lt;DATE(2020,1,1),BJ65,-BJ65))</f>
        <v>-</v>
      </c>
      <c r="BK229" s="52" t="str" cm="1">
        <f t="array" ref="BK229">IF(OR(BK65="",BK65="NO Q",BK65="-"),"-",INDEX(Shipping!$U$3:$V$88,_xlfn.XMATCH(BK$2,IF(Shipping!$D$3:$D$88="GC",Shipping!$A$3:$A$88),0),_xlfn.XMATCH($V$167,Shipping!$U$2:$V$2))/_xlfn.IFS($U$167=Shipping!$R151,Shipping!$R$95,$U$167=Shipping!$S$92,Shipping!$S154,$U$167=Shipping!$T$92,Shipping!$T154)+IF(BK65&lt;DATE(2020,1,1),BK65,-BK65))</f>
        <v>-</v>
      </c>
      <c r="BL229" s="52" t="str" cm="1">
        <f t="array" ref="BL229">IF(OR(BL65="",BL65="NO Q",BL65="-"),"-",INDEX(Shipping!$U$3:$V$88,_xlfn.XMATCH(BL$2,IF(Shipping!$D$3:$D$88="GC",Shipping!$A$3:$A$88),0),_xlfn.XMATCH($V$167,Shipping!$U$2:$V$2))/_xlfn.IFS($U$167=Shipping!$R151,Shipping!$R$95,$U$167=Shipping!$S$92,Shipping!$S154,$U$167=Shipping!$T$92,Shipping!$T154)+IF(BL65&lt;DATE(2020,1,1),BL65,-BL65))</f>
        <v>-</v>
      </c>
      <c r="BM229" s="52" t="str" cm="1">
        <f t="array" ref="BM229">IF(OR(BM65="",BM65="NO Q",BM65="-"),"-",INDEX(Shipping!$U$3:$V$88,_xlfn.XMATCH(BM$2,IF(Shipping!$D$3:$D$88="GC",Shipping!$A$3:$A$88),0),_xlfn.XMATCH($V$167,Shipping!$U$2:$V$2))/_xlfn.IFS($U$167=Shipping!$R151,Shipping!$R$95,$U$167=Shipping!$S$92,Shipping!$S154,$U$167=Shipping!$T$92,Shipping!$T154)+IF(BM65&lt;DATE(2020,1,1),BM65,-BM65))</f>
        <v>-</v>
      </c>
      <c r="BN229" s="52" t="str" cm="1">
        <f t="array" ref="BN229">IF(OR(BN65="",BN65="NO Q",BN65="-"),"-",INDEX(Shipping!$U$3:$V$88,_xlfn.XMATCH(BN$2,IF(Shipping!$D$3:$D$88="GC",Shipping!$A$3:$A$88),0),_xlfn.XMATCH($V$167,Shipping!$U$2:$V$2))/_xlfn.IFS($U$167=Shipping!$R151,Shipping!$R$95,$U$167=Shipping!$S$92,Shipping!$S154,$U$167=Shipping!$T$92,Shipping!$T154)+IF(BN65&lt;DATE(2020,1,1),BN65,-BN65))</f>
        <v>-</v>
      </c>
      <c r="BO229" s="52" cm="1">
        <f t="array" ref="BO229">IF(OR(BO65="",BO65="NO Q",BO65="-"),"-",INDEX(Shipping!$U$3:$V$88,_xlfn.XMATCH(BO$2,IF(Shipping!$D$3:$D$88="GC",Shipping!$A$3:$A$88),0),_xlfn.XMATCH($V$167,Shipping!$U$2:$V$2))/_xlfn.IFS($U$167=Shipping!$R151,Shipping!$R$95,$U$167=Shipping!$S$92,Shipping!$S154,$U$167=Shipping!$T$92,Shipping!$T154)+IF(BO65&lt;DATE(2020,1,1),BO65,-BO65))</f>
        <v>0.7442791660000001</v>
      </c>
      <c r="BP229" s="52" t="str" cm="1">
        <f t="array" ref="BP229">IF(OR(BP65="",BP65="NO Q",BP65="-"),"-",INDEX(Shipping!$U$3:$V$88,_xlfn.XMATCH(BP$2,IF(Shipping!$D$3:$D$88="GC",Shipping!$A$3:$A$88),0),_xlfn.XMATCH($V$167,Shipping!$U$2:$V$2))/_xlfn.IFS($U$167=Shipping!$R151,Shipping!$R$95,$U$167=Shipping!$S$92,Shipping!$S154,$U$167=Shipping!$T$92,Shipping!$T154)+IF(BP65&lt;DATE(2020,1,1),BP65,-BP65))</f>
        <v>-</v>
      </c>
      <c r="BQ229" s="52" t="str" cm="1">
        <f t="array" ref="BQ229">IF(OR(BQ65="",BQ65="NO Q",BQ65="-"),"-",INDEX(Shipping!$U$3:$V$88,_xlfn.XMATCH(BQ$2,IF(Shipping!$D$3:$D$88="GC",Shipping!$A$3:$A$88),0),_xlfn.XMATCH($V$167,Shipping!$U$2:$V$2))/_xlfn.IFS($U$167=Shipping!$R151,Shipping!$R$95,$U$167=Shipping!$S$92,Shipping!$S154,$U$167=Shipping!$T$92,Shipping!$T154)+IF(BQ65&lt;DATE(2020,1,1),BQ65,-BQ65))</f>
        <v>-</v>
      </c>
      <c r="BR229" s="52" t="str" cm="1">
        <f t="array" ref="BR229">IF(OR(BR65="",BR65="NO Q",BR65="-"),"-",INDEX(Shipping!$U$3:$V$88,_xlfn.XMATCH(BR$2,IF(Shipping!$D$3:$D$88="GC",Shipping!$A$3:$A$88),0),_xlfn.XMATCH($V$167,Shipping!$U$2:$V$2))/_xlfn.IFS($U$167=Shipping!$R151,Shipping!$R$95,$U$167=Shipping!$S$92,Shipping!$S154,$U$167=Shipping!$T$92,Shipping!$T154)+IF(BR65&lt;DATE(2020,1,1),BR65,-BR65))</f>
        <v>-</v>
      </c>
      <c r="BS229" s="52" t="str" cm="1">
        <f t="array" ref="BS229">IF(OR(BS65="",BS65="NO Q",BS65="-"),"-",INDEX(Shipping!$U$3:$V$88,_xlfn.XMATCH(BS$2,IF(Shipping!$D$3:$D$88="GC",Shipping!$A$3:$A$88),0),_xlfn.XMATCH($V$167,Shipping!$U$2:$V$2))/_xlfn.IFS($U$167=Shipping!$R151,Shipping!$R$95,$U$167=Shipping!$S$92,Shipping!$S154,$U$167=Shipping!$T$92,Shipping!$T154)+IF(BS65&lt;DATE(2020,1,1),BS65,-BS65))</f>
        <v>-</v>
      </c>
      <c r="BT229" s="52" t="str" cm="1">
        <f t="array" ref="BT229">IF(OR(BT65="",BT65="NO Q",BT65="-"),"-",INDEX(Shipping!$U$3:$V$88,_xlfn.XMATCH(BT$2,IF(Shipping!$D$3:$D$88="GC",Shipping!$A$3:$A$88),0),_xlfn.XMATCH($V$167,Shipping!$U$2:$V$2))/_xlfn.IFS($U$167=Shipping!$R151,Shipping!$R$95,$U$167=Shipping!$S$92,Shipping!$S154,$U$167=Shipping!$T$92,Shipping!$T154)+IF(BT65&lt;DATE(2020,1,1),BT65,-BT65))</f>
        <v>-</v>
      </c>
      <c r="BU229" s="52" t="str" cm="1">
        <f t="array" ref="BU229">IF(OR(BU65="",BU65="NO Q",BU65="-"),"-",INDEX(Shipping!$U$3:$V$88,_xlfn.XMATCH(BU$2,IF(Shipping!$D$3:$D$88="GC",Shipping!$A$3:$A$88),0),_xlfn.XMATCH($V$167,Shipping!$U$2:$V$2))/_xlfn.IFS($U$167=Shipping!$R151,Shipping!$R$95,$U$167=Shipping!$S$92,Shipping!$S154,$U$167=Shipping!$T$92,Shipping!$T154)+IF(BU65&lt;DATE(2020,1,1),BU65,-BU65))</f>
        <v>-</v>
      </c>
      <c r="BV229" s="52" t="str" cm="1">
        <f t="array" ref="BV229">IF(OR(BV65="",BV65="NO Q",BV65="-"),"-",INDEX(Shipping!$U$3:$V$88,_xlfn.XMATCH(BV$2,IF(Shipping!$D$3:$D$88="GC",Shipping!$A$3:$A$88),0),_xlfn.XMATCH($V$167,Shipping!$U$2:$V$2))/_xlfn.IFS($U$167=Shipping!$R151,Shipping!$R$95,$U$167=Shipping!$S$92,Shipping!$S154,$U$167=Shipping!$T$92,Shipping!$T154)+IF(BV65&lt;DATE(2020,1,1),BV65,-BV65))</f>
        <v>-</v>
      </c>
      <c r="BW229" s="52" t="str" cm="1">
        <f t="array" ref="BW229">IF(OR(BW65="",BW65="NO Q",BW65="-"),"-",INDEX(Shipping!$U$3:$V$88,_xlfn.XMATCH(BW$2,IF(Shipping!$D$3:$D$88="GC",Shipping!$A$3:$A$88),0),_xlfn.XMATCH($V$167,Shipping!$U$2:$V$2))/_xlfn.IFS($U$167=Shipping!$R151,Shipping!$R$95,$U$167=Shipping!$S$92,Shipping!$S154,$U$167=Shipping!$T$92,Shipping!$T154)+IF(BW65&lt;DATE(2020,1,1),BW65,-BW65))</f>
        <v>-</v>
      </c>
      <c r="BX229" s="52" t="str" cm="1">
        <f t="array" ref="BX229">IF(OR(BX65="",BX65="NO Q",BX65="-"),"-",INDEX(Shipping!$U$3:$V$88,_xlfn.XMATCH(BX$2,IF(Shipping!$D$3:$D$88="GC",Shipping!$A$3:$A$88),0),_xlfn.XMATCH($V$167,Shipping!$U$2:$V$2))/_xlfn.IFS($U$167=Shipping!$R151,Shipping!$R$95,$U$167=Shipping!$S$92,Shipping!$S154,$U$167=Shipping!$T$92,Shipping!$T154)+IF(BX65&lt;DATE(2020,1,1),BX65,-BX65))</f>
        <v>-</v>
      </c>
      <c r="BY229" s="52" t="str" cm="1">
        <f t="array" ref="BY229">IF(OR(BY65="",BY65="NO Q",BY65="-"),"-",INDEX(Shipping!$U$3:$V$88,_xlfn.XMATCH(BY$2,IF(Shipping!$D$3:$D$88="GC",Shipping!$A$3:$A$88),0),_xlfn.XMATCH($V$167,Shipping!$U$2:$V$2))/_xlfn.IFS($U$167=Shipping!$R151,Shipping!$R$95,$U$167=Shipping!$S$92,Shipping!$S154,$U$167=Shipping!$T$92,Shipping!$T154)+IF(BY65&lt;DATE(2020,1,1),BY65,-BY65))</f>
        <v>-</v>
      </c>
      <c r="BZ229" s="52" t="str" cm="1">
        <f t="array" ref="BZ229">IF(OR(BZ65="",BZ65="NO Q",BZ65="-"),"-",INDEX(Shipping!$U$3:$V$88,_xlfn.XMATCH(BZ$2,IF(Shipping!$D$3:$D$88="GC",Shipping!$A$3:$A$88),0),_xlfn.XMATCH($V$167,Shipping!$U$2:$V$2))/_xlfn.IFS($U$167=Shipping!$R151,Shipping!$R$95,$U$167=Shipping!$S$92,Shipping!$S154,$U$167=Shipping!$T$92,Shipping!$T154)+IF(BZ65&lt;DATE(2020,1,1),BZ65,-BZ65))</f>
        <v>-</v>
      </c>
      <c r="CA229" s="52" t="str" cm="1">
        <f t="array" ref="CA229">IF(OR(CA65="",CA65="NO Q",CA65="-"),"-",INDEX(Shipping!$U$3:$V$88,_xlfn.XMATCH(CA$2,IF(Shipping!$D$3:$D$88="GC",Shipping!$A$3:$A$88),0),_xlfn.XMATCH($V$167,Shipping!$U$2:$V$2))/_xlfn.IFS($U$167=Shipping!$R151,Shipping!$R$95,$U$167=Shipping!$S$92,Shipping!$S154,$U$167=Shipping!$T$92,Shipping!$T154)+IF(CA65&lt;DATE(2020,1,1),CA65,-CA65))</f>
        <v>-</v>
      </c>
      <c r="CB229" s="52" t="str" cm="1">
        <f t="array" ref="CB229">IF(OR(CB65="",CB65="NO Q",CB65="-"),"-",INDEX(Shipping!$U$3:$V$88,_xlfn.XMATCH(CB$2,IF(Shipping!$D$3:$D$88="GC",Shipping!$A$3:$A$88),0),_xlfn.XMATCH($V$167,Shipping!$U$2:$V$2))/_xlfn.IFS($U$167=Shipping!$R151,Shipping!$R$95,$U$167=Shipping!$S$92,Shipping!$S154,$U$167=Shipping!$T$92,Shipping!$T154)+IF(CB65&lt;DATE(2020,1,1),CB65,-CB65))</f>
        <v>-</v>
      </c>
      <c r="CC229" s="52" t="str" cm="1">
        <f t="array" ref="CC229">IF(OR(CC65="",CC65="NO Q",CC65="-"),"-",INDEX(Shipping!$U$3:$V$88,_xlfn.XMATCH(CC$2,IF(Shipping!$D$3:$D$88="GC",Shipping!$A$3:$A$88),0),_xlfn.XMATCH($V$167,Shipping!$U$2:$V$2))/_xlfn.IFS($U$167=Shipping!$R151,Shipping!$R$95,$U$167=Shipping!$S$92,Shipping!$S154,$U$167=Shipping!$T$92,Shipping!$T154)+IF(CC65&lt;DATE(2020,1,1),CC65,-CC65))</f>
        <v>-</v>
      </c>
      <c r="CD229" s="52" t="str" cm="1">
        <f t="array" ref="CD229">IF(OR(CD65="",CD65="NO Q",CD65="-"),"-",INDEX(Shipping!$U$3:$V$88,_xlfn.XMATCH(CD$2,IF(Shipping!$D$3:$D$88="GC",Shipping!$A$3:$A$88),0),_xlfn.XMATCH($V$167,Shipping!$U$2:$V$2))/_xlfn.IFS($U$167=Shipping!$R151,Shipping!$R$95,$U$167=Shipping!$S$92,Shipping!$S154,$U$167=Shipping!$T$92,Shipping!$T154)+IF(CD65&lt;DATE(2020,1,1),CD65,-CD65))</f>
        <v>-</v>
      </c>
      <c r="CE229" s="52" t="str" cm="1">
        <f t="array" ref="CE229">IF(OR(CE65="",CE65="NO Q",CE65="-"),"-",INDEX(Shipping!$U$3:$V$88,_xlfn.XMATCH(CE$2,IF(Shipping!$D$3:$D$88="GC",Shipping!$A$3:$A$88),0),_xlfn.XMATCH($V$167,Shipping!$U$2:$V$2))/_xlfn.IFS($U$167=Shipping!$R151,Shipping!$R$95,$U$167=Shipping!$S$92,Shipping!$S154,$U$167=Shipping!$T$92,Shipping!$T154)+IF(CE65&lt;DATE(2020,1,1),CE65,-CE65))</f>
        <v>-</v>
      </c>
      <c r="CF229" s="52" t="str" cm="1">
        <f t="array" ref="CF229">IF(OR(CF65="",CF65="NO Q",CF65="-"),"-",INDEX(Shipping!$U$3:$V$88,_xlfn.XMATCH(CF$2,IF(Shipping!$D$3:$D$88="GC",Shipping!$A$3:$A$88),0),_xlfn.XMATCH($V$167,Shipping!$U$2:$V$2))/_xlfn.IFS($U$167=Shipping!$R151,Shipping!$R$95,$U$167=Shipping!$S$92,Shipping!$S154,$U$167=Shipping!$T$92,Shipping!$T154)+IF(CF65&lt;DATE(2020,1,1),CF65,-CF65))</f>
        <v>-</v>
      </c>
      <c r="CG229" s="52" t="str" cm="1">
        <f t="array" ref="CG229">IF(OR(CG65="",CG65="NO Q",CG65="-"),"-",INDEX(Shipping!$U$3:$V$88,_xlfn.XMATCH(CG$2,IF(Shipping!$D$3:$D$88="GC",Shipping!$A$3:$A$88),0),_xlfn.XMATCH($V$167,Shipping!$U$2:$V$2))/_xlfn.IFS($U$167=Shipping!$R151,Shipping!$R$95,$U$167=Shipping!$S$92,Shipping!$S154,$U$167=Shipping!$T$92,Shipping!$T154)+IF(CG65&lt;DATE(2020,1,1),CG65,-CG65))</f>
        <v>-</v>
      </c>
      <c r="CH229" s="52" t="str" cm="1">
        <f t="array" ref="CH229">IF(OR(CH65="",CH65="NO Q",CH65="-"),"-",INDEX(Shipping!$U$3:$V$88,_xlfn.XMATCH(CH$2,IF(Shipping!$D$3:$D$88="GC",Shipping!$A$3:$A$88),0),_xlfn.XMATCH($V$167,Shipping!$U$2:$V$2))/_xlfn.IFS($U$167=Shipping!$R151,Shipping!$R$95,$U$167=Shipping!$S$92,Shipping!$S154,$U$167=Shipping!$T$92,Shipping!$T154)+IF(CH65&lt;DATE(2020,1,1),CH65,-CH65))</f>
        <v>-</v>
      </c>
      <c r="CI229" s="52" t="str" cm="1">
        <f t="array" ref="CI229">IF(OR(CI65="",CI65="NO Q",CI65="-"),"-",INDEX(Shipping!$U$3:$V$88,_xlfn.XMATCH(CI$2,IF(Shipping!$D$3:$D$88="GC",Shipping!$A$3:$A$88),0),_xlfn.XMATCH($V$167,Shipping!$U$2:$V$2))/_xlfn.IFS($U$167=Shipping!$R151,Shipping!$R$95,$U$167=Shipping!$S$92,Shipping!$S154,$U$167=Shipping!$T$92,Shipping!$T154)+IF(CI65&lt;DATE(2020,1,1),CI65,-CI65))</f>
        <v>-</v>
      </c>
      <c r="CJ229" s="52" t="str" cm="1">
        <f t="array" ref="CJ229">IF(OR(CJ65="",CJ65="NO Q",CJ65="-"),"-",INDEX(Shipping!$U$3:$V$88,_xlfn.XMATCH(CJ$2,IF(Shipping!$D$3:$D$88="GC",Shipping!$A$3:$A$88),0),_xlfn.XMATCH($V$167,Shipping!$U$2:$V$2))/_xlfn.IFS($U$167=Shipping!$R151,Shipping!$R$95,$U$167=Shipping!$S$92,Shipping!$S154,$U$167=Shipping!$T$92,Shipping!$T154)+IF(CJ65&lt;DATE(2020,1,1),CJ65,-CJ65))</f>
        <v>-</v>
      </c>
      <c r="CK229" s="52" t="str" cm="1">
        <f t="array" ref="CK229">IF(OR(CK65="",CK65="NO Q",CK65="-"),"-",INDEX(Shipping!$U$3:$V$88,_xlfn.XMATCH(CK$2,IF(Shipping!$D$3:$D$88="GC",Shipping!$A$3:$A$88),0),_xlfn.XMATCH($V$167,Shipping!$U$2:$V$2))/_xlfn.IFS($U$167=Shipping!$R151,Shipping!$R$95,$U$167=Shipping!$S$92,Shipping!$S154,$U$167=Shipping!$T$92,Shipping!$T154)+IF(CK65&lt;DATE(2020,1,1),CK65,-CK65))</f>
        <v>-</v>
      </c>
      <c r="CL229" s="52" t="str" cm="1">
        <f t="array" ref="CL229">IF(OR(CL65="",CL65="NO Q",CL65="-"),"-",INDEX(Shipping!$U$3:$V$88,_xlfn.XMATCH(CL$2,IF(Shipping!$D$3:$D$88="GC",Shipping!$A$3:$A$88),0),_xlfn.XMATCH($V$167,Shipping!$U$2:$V$2))/_xlfn.IFS($U$167=Shipping!$R151,Shipping!$R$95,$U$167=Shipping!$S$92,Shipping!$S154,$U$167=Shipping!$T$92,Shipping!$T154)+IF(CL65&lt;DATE(2020,1,1),CL65,-CL65))</f>
        <v>-</v>
      </c>
      <c r="CM229" s="52" t="str" cm="1">
        <f t="array" ref="CM229">IF(OR(CM65="",CM65="NO Q",CM65="-"),"-",INDEX(Shipping!$U$3:$V$88,_xlfn.XMATCH(CM$2,IF(Shipping!$D$3:$D$88="GC",Shipping!$A$3:$A$88),0),_xlfn.XMATCH($V$167,Shipping!$U$2:$V$2))/_xlfn.IFS($U$167=Shipping!$R151,Shipping!$R$95,$U$167=Shipping!$S$92,Shipping!$S154,$U$167=Shipping!$T$92,Shipping!$T154)+IF(CM65&lt;DATE(2020,1,1),CM65,-CM65))</f>
        <v>-</v>
      </c>
    </row>
    <row r="230" spans="2:91">
      <c r="B230" s="47" t="s">
        <v>336</v>
      </c>
      <c r="C230" s="1" t="str" cm="1">
        <f t="array" ref="C230">INDEX(W$2:CM$2,1,_xlfn.XMATCH(D230,$W230:$CM230))</f>
        <v>CREATIVE LIQUID COATINGS (2cav)</v>
      </c>
      <c r="D230" s="81">
        <f t="shared" si="139"/>
        <v>1.1726756560253258</v>
      </c>
      <c r="W230" s="52" t="str" cm="1">
        <f t="array" ref="W230">IF(OR(W66="",W66="NO Q",W66="-"),"-",INDEX(Shipping!$U$3:$V$88,_xlfn.XMATCH(W$2,IF(Shipping!$D$3:$D$88="GC",Shipping!$A$3:$A$88),0),_xlfn.XMATCH($V$167,Shipping!$U$2:$V$2))/_xlfn.IFS($U$167=Shipping!$R152,Shipping!$R$95,$U$167=Shipping!$S$92,Shipping!$S155,$U$167=Shipping!$T$92,Shipping!$T155)+IF(W66&lt;DATE(2020,1,1),W66,-W66))</f>
        <v>-</v>
      </c>
      <c r="X230" s="52" t="str" cm="1">
        <f t="array" ref="X230">IF(OR(X66="",X66="NO Q",X66="-"),"-",INDEX(Shipping!$U$3:$V$88,_xlfn.XMATCH(X$2,IF(Shipping!$D$3:$D$88="GC",Shipping!$A$3:$A$88),0),_xlfn.XMATCH($V$167,Shipping!$U$2:$V$2))/_xlfn.IFS($U$167=Shipping!$R152,Shipping!$R$95,$U$167=Shipping!$S$92,Shipping!$S155,$U$167=Shipping!$T$92,Shipping!$T155)+IF(X66&lt;DATE(2020,1,1),X66,-X66))</f>
        <v>-</v>
      </c>
      <c r="Y230" s="52" t="str" cm="1">
        <f t="array" ref="Y230">IF(OR(Y66="",Y66="NO Q",Y66="-"),"-",INDEX(Shipping!$U$3:$V$88,_xlfn.XMATCH(Y$2,IF(Shipping!$D$3:$D$88="GC",Shipping!$A$3:$A$88),0),_xlfn.XMATCH($V$167,Shipping!$U$2:$V$2))/_xlfn.IFS($U$167=Shipping!$R152,Shipping!$R$95,$U$167=Shipping!$S$92,Shipping!$S155,$U$167=Shipping!$T$92,Shipping!$T155)+IF(Y66&lt;DATE(2020,1,1),Y66,-Y66))</f>
        <v>-</v>
      </c>
      <c r="Z230" s="52" t="str" cm="1">
        <f t="array" ref="Z230">IF(OR(Z66="",Z66="NO Q",Z66="-"),"-",INDEX(Shipping!$U$3:$V$88,_xlfn.XMATCH(Z$2,IF(Shipping!$D$3:$D$88="GC",Shipping!$A$3:$A$88),0),_xlfn.XMATCH($V$167,Shipping!$U$2:$V$2))/_xlfn.IFS($U$167=Shipping!$R152,Shipping!$R$95,$U$167=Shipping!$S$92,Shipping!$S155,$U$167=Shipping!$T$92,Shipping!$T155)+IF(Z66&lt;DATE(2020,1,1),Z66,-Z66))</f>
        <v>-</v>
      </c>
      <c r="AA230" s="52" t="str" cm="1">
        <f t="array" ref="AA230">IF(OR(AA66="",AA66="NO Q",AA66="-"),"-",INDEX(Shipping!$U$3:$V$88,_xlfn.XMATCH(AA$2,IF(Shipping!$D$3:$D$88="GC",Shipping!$A$3:$A$88),0),_xlfn.XMATCH($V$167,Shipping!$U$2:$V$2))/_xlfn.IFS($U$167=Shipping!$R152,Shipping!$R$95,$U$167=Shipping!$S$92,Shipping!$S155,$U$167=Shipping!$T$92,Shipping!$T155)+IF(AA66&lt;DATE(2020,1,1),AA66,-AA66))</f>
        <v>-</v>
      </c>
      <c r="AB230" s="52" t="str" cm="1">
        <f t="array" ref="AB230">IF(OR(AB66="",AB66="NO Q",AB66="-"),"-",INDEX(Shipping!$U$3:$V$88,_xlfn.XMATCH(AB$2,IF(Shipping!$D$3:$D$88="GC",Shipping!$A$3:$A$88),0),_xlfn.XMATCH($V$167,Shipping!$U$2:$V$2))/_xlfn.IFS($U$167=Shipping!$R152,Shipping!$R$95,$U$167=Shipping!$S$92,Shipping!$S155,$U$167=Shipping!$T$92,Shipping!$T155)+IF(AB66&lt;DATE(2020,1,1),AB66,-AB66))</f>
        <v>-</v>
      </c>
      <c r="AC230" s="52" t="str" cm="1">
        <f t="array" ref="AC230">IF(OR(AC66="",AC66="NO Q",AC66="-"),"-",INDEX(Shipping!$U$3:$V$88,_xlfn.XMATCH(AC$2,IF(Shipping!$D$3:$D$88="GC",Shipping!$A$3:$A$88),0),_xlfn.XMATCH($V$167,Shipping!$U$2:$V$2))/_xlfn.IFS($U$167=Shipping!$R152,Shipping!$R$95,$U$167=Shipping!$S$92,Shipping!$S155,$U$167=Shipping!$T$92,Shipping!$T155)+IF(AC66&lt;DATE(2020,1,1),AC66,-AC66))</f>
        <v>-</v>
      </c>
      <c r="AD230" s="52" cm="1">
        <f t="array" ref="AD230">IF(OR(AD66="",AD66="NO Q",AD66="-"),"-",INDEX(Shipping!$U$3:$V$88,_xlfn.XMATCH(AD$2,IF(Shipping!$D$3:$D$88="GC",Shipping!$A$3:$A$88),0),_xlfn.XMATCH($V$167,Shipping!$U$2:$V$2))/_xlfn.IFS($U$167=Shipping!$R152,Shipping!$R$95,$U$167=Shipping!$S$92,Shipping!$S155,$U$167=Shipping!$T$92,Shipping!$T155)+IF(AD66&lt;DATE(2020,1,1),AD66,-AD66))</f>
        <v>1.1726756560253258</v>
      </c>
      <c r="AE230" s="52" t="str" cm="1">
        <f t="array" ref="AE230">IF(OR(AE66="",AE66="NO Q",AE66="-"),"-",INDEX(Shipping!$U$3:$V$88,_xlfn.XMATCH(AE$2,IF(Shipping!$D$3:$D$88="GC",Shipping!$A$3:$A$88),0),_xlfn.XMATCH($V$167,Shipping!$U$2:$V$2))/_xlfn.IFS($U$167=Shipping!$R152,Shipping!$R$95,$U$167=Shipping!$S$92,Shipping!$S155,$U$167=Shipping!$T$92,Shipping!$T155)+IF(AE66&lt;DATE(2020,1,1),AE66,-AE66))</f>
        <v>-</v>
      </c>
      <c r="AF230" s="52" cm="1">
        <f t="array" ref="AF230">IF(OR(AF66="",AF66="NO Q",AF66="-"),"-",INDEX(Shipping!$U$3:$V$88,_xlfn.XMATCH(AF$2,IF(Shipping!$D$3:$D$88="GC",Shipping!$A$3:$A$88),0),_xlfn.XMATCH($V$167,Shipping!$U$2:$V$2))/_xlfn.IFS($U$167=Shipping!$R152,Shipping!$R$95,$U$167=Shipping!$S$92,Shipping!$S155,$U$167=Shipping!$T$92,Shipping!$T155)+IF(AF66&lt;DATE(2020,1,1),AF66,-AF66))</f>
        <v>-44032.977922077924</v>
      </c>
      <c r="AG230" s="52" cm="1">
        <f t="array" ref="AG230">IF(OR(AG66="",AG66="NO Q",AG66="-"),"-",INDEX(Shipping!$U$3:$V$88,_xlfn.XMATCH(AG$2,IF(Shipping!$D$3:$D$88="GC",Shipping!$A$3:$A$88),0),_xlfn.XMATCH($V$167,Shipping!$U$2:$V$2))/_xlfn.IFS($U$167=Shipping!$R152,Shipping!$R$95,$U$167=Shipping!$S$92,Shipping!$S155,$U$167=Shipping!$T$92,Shipping!$T155)+IF(AG66&lt;DATE(2020,1,1),AG66,-AG66))</f>
        <v>-44032.977922077924</v>
      </c>
      <c r="AH230" s="52" t="str" cm="1">
        <f t="array" ref="AH230">IF(OR(AH66="",AH66="NO Q",AH66="-"),"-",INDEX(Shipping!$U$3:$V$88,_xlfn.XMATCH(AH$2,IF(Shipping!$D$3:$D$88="GC",Shipping!$A$3:$A$88),0),_xlfn.XMATCH($V$167,Shipping!$U$2:$V$2))/_xlfn.IFS($U$167=Shipping!$R152,Shipping!$R$95,$U$167=Shipping!$S$92,Shipping!$S155,$U$167=Shipping!$T$92,Shipping!$T155)+IF(AH66&lt;DATE(2020,1,1),AH66,-AH66))</f>
        <v>-</v>
      </c>
      <c r="AI230" s="52" t="str" cm="1">
        <f t="array" ref="AI230">IF(OR(AI66="",AI66="NO Q",AI66="-"),"-",INDEX(Shipping!$U$3:$V$88,_xlfn.XMATCH(AI$2,IF(Shipping!$D$3:$D$88="GC",Shipping!$A$3:$A$88),0),_xlfn.XMATCH($V$167,Shipping!$U$2:$V$2))/_xlfn.IFS($U$167=Shipping!$R152,Shipping!$R$95,$U$167=Shipping!$S$92,Shipping!$S155,$U$167=Shipping!$T$92,Shipping!$T155)+IF(AI66&lt;DATE(2020,1,1),AI66,-AI66))</f>
        <v>-</v>
      </c>
      <c r="AJ230" s="52" t="str" cm="1">
        <f t="array" ref="AJ230">IF(OR(AJ66="",AJ66="NO Q",AJ66="-"),"-",INDEX(Shipping!$U$3:$V$88,_xlfn.XMATCH(AJ$2,IF(Shipping!$D$3:$D$88="GC",Shipping!$A$3:$A$88),0),_xlfn.XMATCH($V$167,Shipping!$U$2:$V$2))/_xlfn.IFS($U$167=Shipping!$R152,Shipping!$R$95,$U$167=Shipping!$S$92,Shipping!$S155,$U$167=Shipping!$T$92,Shipping!$T155)+IF(AJ66&lt;DATE(2020,1,1),AJ66,-AJ66))</f>
        <v>-</v>
      </c>
      <c r="AK230" s="52" t="str" cm="1">
        <f t="array" ref="AK230">IF(OR(AK66="",AK66="NO Q",AK66="-"),"-",INDEX(Shipping!$U$3:$V$88,_xlfn.XMATCH(AK$2,IF(Shipping!$D$3:$D$88="GC",Shipping!$A$3:$A$88),0),_xlfn.XMATCH($V$167,Shipping!$U$2:$V$2))/_xlfn.IFS($U$167=Shipping!$R152,Shipping!$R$95,$U$167=Shipping!$S$92,Shipping!$S155,$U$167=Shipping!$T$92,Shipping!$T155)+IF(AK66&lt;DATE(2020,1,1),AK66,-AK66))</f>
        <v>-</v>
      </c>
      <c r="AL230" s="52" t="str" cm="1">
        <f t="array" ref="AL230">IF(OR(AL66="",AL66="NO Q",AL66="-"),"-",INDEX(Shipping!$U$3:$V$88,_xlfn.XMATCH(AL$2,IF(Shipping!$D$3:$D$88="GC",Shipping!$A$3:$A$88),0),_xlfn.XMATCH($V$167,Shipping!$U$2:$V$2))/_xlfn.IFS($U$167=Shipping!$R152,Shipping!$R$95,$U$167=Shipping!$S$92,Shipping!$S155,$U$167=Shipping!$T$92,Shipping!$T155)+IF(AL66&lt;DATE(2020,1,1),AL66,-AL66))</f>
        <v>-</v>
      </c>
      <c r="AM230" s="52" cm="1">
        <f t="array" ref="AM230">IF(OR(AM66="",AM66="NO Q",AM66="-"),"-",INDEX(Shipping!$U$3:$V$88,_xlfn.XMATCH(AM$2,IF(Shipping!$D$3:$D$88="GC",Shipping!$A$3:$A$88),0),_xlfn.XMATCH($V$167,Shipping!$U$2:$V$2))/_xlfn.IFS($U$167=Shipping!$R152,Shipping!$R$95,$U$167=Shipping!$S$92,Shipping!$S155,$U$167=Shipping!$T$92,Shipping!$T155)+IF(AM66&lt;DATE(2020,1,1),AM66,-AM66))</f>
        <v>-44032.970129870133</v>
      </c>
      <c r="AN230" s="52" t="str" cm="1">
        <f t="array" ref="AN230">IF(OR(AN66="",AN66="NO Q",AN66="-"),"-",INDEX(Shipping!$U$3:$V$88,_xlfn.XMATCH(AN$2,IF(Shipping!$D$3:$D$88="GC",Shipping!$A$3:$A$88),0),_xlfn.XMATCH($V$167,Shipping!$U$2:$V$2))/_xlfn.IFS($U$167=Shipping!$R152,Shipping!$R$95,$U$167=Shipping!$S$92,Shipping!$S155,$U$167=Shipping!$T$92,Shipping!$T155)+IF(AN66&lt;DATE(2020,1,1),AN66,-AN66))</f>
        <v>-</v>
      </c>
      <c r="AO230" s="52" t="str" cm="1">
        <f t="array" ref="AO230">IF(OR(AO66="",AO66="NO Q",AO66="-"),"-",INDEX(Shipping!$U$3:$V$88,_xlfn.XMATCH(AO$2,IF(Shipping!$D$3:$D$88="GC",Shipping!$A$3:$A$88),0),_xlfn.XMATCH($V$167,Shipping!$U$2:$V$2))/_xlfn.IFS($U$167=Shipping!$R152,Shipping!$R$95,$U$167=Shipping!$S$92,Shipping!$S155,$U$167=Shipping!$T$92,Shipping!$T155)+IF(AO66&lt;DATE(2020,1,1),AO66,-AO66))</f>
        <v>-</v>
      </c>
      <c r="AP230" s="52" t="str" cm="1">
        <f t="array" ref="AP230">IF(OR(AP66="",AP66="NO Q",AP66="-"),"-",INDEX(Shipping!$U$3:$V$88,_xlfn.XMATCH(AP$2,IF(Shipping!$D$3:$D$88="GC",Shipping!$A$3:$A$88),0),_xlfn.XMATCH($V$167,Shipping!$U$2:$V$2))/_xlfn.IFS($U$167=Shipping!$R152,Shipping!$R$95,$U$167=Shipping!$S$92,Shipping!$S155,$U$167=Shipping!$T$92,Shipping!$T155)+IF(AP66&lt;DATE(2020,1,1),AP66,-AP66))</f>
        <v>-</v>
      </c>
      <c r="AQ230" s="52" t="str" cm="1">
        <f t="array" ref="AQ230">IF(OR(AQ66="",AQ66="NO Q",AQ66="-"),"-",INDEX(Shipping!$U$3:$V$88,_xlfn.XMATCH(AQ$2,IF(Shipping!$D$3:$D$88="GC",Shipping!$A$3:$A$88),0),_xlfn.XMATCH($V$167,Shipping!$U$2:$V$2))/_xlfn.IFS($U$167=Shipping!$R152,Shipping!$R$95,$U$167=Shipping!$S$92,Shipping!$S155,$U$167=Shipping!$T$92,Shipping!$T155)+IF(AQ66&lt;DATE(2020,1,1),AQ66,-AQ66))</f>
        <v>-</v>
      </c>
      <c r="AR230" s="52" t="str" cm="1">
        <f t="array" ref="AR230">IF(OR(AR66="",AR66="NO Q",AR66="-"),"-",INDEX(Shipping!$U$3:$V$88,_xlfn.XMATCH(AR$2,IF(Shipping!$D$3:$D$88="GC",Shipping!$A$3:$A$88),0),_xlfn.XMATCH($V$167,Shipping!$U$2:$V$2))/_xlfn.IFS($U$167=Shipping!$R152,Shipping!$R$95,$U$167=Shipping!$S$92,Shipping!$S155,$U$167=Shipping!$T$92,Shipping!$T155)+IF(AR66&lt;DATE(2020,1,1),AR66,-AR66))</f>
        <v>-</v>
      </c>
      <c r="AS230" s="52" t="str" cm="1">
        <f t="array" ref="AS230">IF(OR(AS66="",AS66="NO Q",AS66="-"),"-",INDEX(Shipping!$U$3:$V$88,_xlfn.XMATCH(AS$2,IF(Shipping!$D$3:$D$88="GC",Shipping!$A$3:$A$88),0),_xlfn.XMATCH($V$167,Shipping!$U$2:$V$2))/_xlfn.IFS($U$167=Shipping!$R152,Shipping!$R$95,$U$167=Shipping!$S$92,Shipping!$S155,$U$167=Shipping!$T$92,Shipping!$T155)+IF(AS66&lt;DATE(2020,1,1),AS66,-AS66))</f>
        <v>-</v>
      </c>
      <c r="AT230" s="52" t="str" cm="1">
        <f t="array" ref="AT230">IF(OR(AT66="",AT66="NO Q",AT66="-"),"-",INDEX(Shipping!$U$3:$V$88,_xlfn.XMATCH(AT$2,IF(Shipping!$D$3:$D$88="GC",Shipping!$A$3:$A$88),0),_xlfn.XMATCH($V$167,Shipping!$U$2:$V$2))/_xlfn.IFS($U$167=Shipping!$R152,Shipping!$R$95,$U$167=Shipping!$S$92,Shipping!$S155,$U$167=Shipping!$T$92,Shipping!$T155)+IF(AT66&lt;DATE(2020,1,1),AT66,-AT66))</f>
        <v>-</v>
      </c>
      <c r="AU230" s="52" t="str" cm="1">
        <f t="array" ref="AU230">IF(OR(AU66="",AU66="NO Q",AU66="-"),"-",INDEX(Shipping!$U$3:$V$88,_xlfn.XMATCH(AU$2,IF(Shipping!$D$3:$D$88="GC",Shipping!$A$3:$A$88),0),_xlfn.XMATCH($V$167,Shipping!$U$2:$V$2))/_xlfn.IFS($U$167=Shipping!$R152,Shipping!$R$95,$U$167=Shipping!$S$92,Shipping!$S155,$U$167=Shipping!$T$92,Shipping!$T155)+IF(AU66&lt;DATE(2020,1,1),AU66,-AU66))</f>
        <v>-</v>
      </c>
      <c r="AV230" s="52" t="str" cm="1">
        <f t="array" ref="AV230">IF(OR(AV66="",AV66="NO Q",AV66="-"),"-",INDEX(Shipping!$U$3:$V$88,_xlfn.XMATCH(AV$2,IF(Shipping!$D$3:$D$88="GC",Shipping!$A$3:$A$88),0),_xlfn.XMATCH($V$167,Shipping!$U$2:$V$2))/_xlfn.IFS($U$167=Shipping!$R152,Shipping!$R$95,$U$167=Shipping!$S$92,Shipping!$S155,$U$167=Shipping!$T$92,Shipping!$T155)+IF(AV66&lt;DATE(2020,1,1),AV66,-AV66))</f>
        <v>-</v>
      </c>
      <c r="AW230" s="52" t="str" cm="1">
        <f t="array" ref="AW230">IF(OR(AW66="",AW66="NO Q",AW66="-"),"-",INDEX(Shipping!$U$3:$V$88,_xlfn.XMATCH(AW$2,IF(Shipping!$D$3:$D$88="GC",Shipping!$A$3:$A$88),0),_xlfn.XMATCH($V$167,Shipping!$U$2:$V$2))/_xlfn.IFS($U$167=Shipping!$R152,Shipping!$R$95,$U$167=Shipping!$S$92,Shipping!$S155,$U$167=Shipping!$T$92,Shipping!$T155)+IF(AW66&lt;DATE(2020,1,1),AW66,-AW66))</f>
        <v>-</v>
      </c>
      <c r="AX230" s="52" t="str" cm="1">
        <f t="array" ref="AX230">IF(OR(AX66="",AX66="NO Q",AX66="-"),"-",INDEX(Shipping!$U$3:$V$88,_xlfn.XMATCH(AX$2,IF(Shipping!$D$3:$D$88="GC",Shipping!$A$3:$A$88),0),_xlfn.XMATCH($V$167,Shipping!$U$2:$V$2))/_xlfn.IFS($U$167=Shipping!$R152,Shipping!$R$95,$U$167=Shipping!$S$92,Shipping!$S155,$U$167=Shipping!$T$92,Shipping!$T155)+IF(AX66&lt;DATE(2020,1,1),AX66,-AX66))</f>
        <v>-</v>
      </c>
      <c r="AY230" s="52" t="str" cm="1">
        <f t="array" ref="AY230">IF(OR(AY66="",AY66="NO Q",AY66="-"),"-",INDEX(Shipping!$U$3:$V$88,_xlfn.XMATCH(AY$2,IF(Shipping!$D$3:$D$88="GC",Shipping!$A$3:$A$88),0),_xlfn.XMATCH($V$167,Shipping!$U$2:$V$2))/_xlfn.IFS($U$167=Shipping!$R152,Shipping!$R$95,$U$167=Shipping!$S$92,Shipping!$S155,$U$167=Shipping!$T$92,Shipping!$T155)+IF(AY66&lt;DATE(2020,1,1),AY66,-AY66))</f>
        <v>-</v>
      </c>
      <c r="AZ230" s="52" t="str" cm="1">
        <f t="array" ref="AZ230">IF(OR(AZ66="",AZ66="NO Q",AZ66="-"),"-",INDEX(Shipping!$U$3:$V$88,_xlfn.XMATCH(AZ$2,IF(Shipping!$D$3:$D$88="GC",Shipping!$A$3:$A$88),0),_xlfn.XMATCH($V$167,Shipping!$U$2:$V$2))/_xlfn.IFS($U$167=Shipping!$R152,Shipping!$R$95,$U$167=Shipping!$S$92,Shipping!$S155,$U$167=Shipping!$T$92,Shipping!$T155)+IF(AZ66&lt;DATE(2020,1,1),AZ66,-AZ66))</f>
        <v>-</v>
      </c>
      <c r="BA230" s="52" t="str" cm="1">
        <f t="array" ref="BA230">IF(OR(BA66="",BA66="NO Q",BA66="-"),"-",INDEX(Shipping!$U$3:$V$88,_xlfn.XMATCH(BA$2,IF(Shipping!$D$3:$D$88="GC",Shipping!$A$3:$A$88),0),_xlfn.XMATCH($V$167,Shipping!$U$2:$V$2))/_xlfn.IFS($U$167=Shipping!$R152,Shipping!$R$95,$U$167=Shipping!$S$92,Shipping!$S155,$U$167=Shipping!$T$92,Shipping!$T155)+IF(BA66&lt;DATE(2020,1,1),BA66,-BA66))</f>
        <v>-</v>
      </c>
      <c r="BB230" s="52" t="str" cm="1">
        <f t="array" ref="BB230">IF(OR(BB66="",BB66="NO Q",BB66="-"),"-",INDEX(Shipping!$U$3:$V$88,_xlfn.XMATCH(BB$2,IF(Shipping!$D$3:$D$88="GC",Shipping!$A$3:$A$88),0),_xlfn.XMATCH($V$167,Shipping!$U$2:$V$2))/_xlfn.IFS($U$167=Shipping!$R152,Shipping!$R$95,$U$167=Shipping!$S$92,Shipping!$S155,$U$167=Shipping!$T$92,Shipping!$T155)+IF(BB66&lt;DATE(2020,1,1),BB66,-BB66))</f>
        <v>-</v>
      </c>
      <c r="BC230" s="52" t="str" cm="1">
        <f t="array" ref="BC230">IF(OR(BC66="",BC66="NO Q",BC66="-"),"-",INDEX(Shipping!$U$3:$V$88,_xlfn.XMATCH(BC$2,IF(Shipping!$D$3:$D$88="GC",Shipping!$A$3:$A$88),0),_xlfn.XMATCH($V$167,Shipping!$U$2:$V$2))/_xlfn.IFS($U$167=Shipping!$R152,Shipping!$R$95,$U$167=Shipping!$S$92,Shipping!$S155,$U$167=Shipping!$T$92,Shipping!$T155)+IF(BC66&lt;DATE(2020,1,1),BC66,-BC66))</f>
        <v>-</v>
      </c>
      <c r="BD230" s="52" t="str" cm="1">
        <f t="array" ref="BD230">IF(OR(BD66="",BD66="NO Q",BD66="-"),"-",INDEX(Shipping!$U$3:$V$88,_xlfn.XMATCH(BD$2,IF(Shipping!$D$3:$D$88="GC",Shipping!$A$3:$A$88),0),_xlfn.XMATCH($V$167,Shipping!$U$2:$V$2))/_xlfn.IFS($U$167=Shipping!$R152,Shipping!$R$95,$U$167=Shipping!$S$92,Shipping!$S155,$U$167=Shipping!$T$92,Shipping!$T155)+IF(BD66&lt;DATE(2020,1,1),BD66,-BD66))</f>
        <v>-</v>
      </c>
      <c r="BE230" s="52" t="str" cm="1">
        <f t="array" ref="BE230">IF(OR(BE66="",BE66="NO Q",BE66="-"),"-",INDEX(Shipping!$U$3:$V$88,_xlfn.XMATCH(BE$2,IF(Shipping!$D$3:$D$88="GC",Shipping!$A$3:$A$88),0),_xlfn.XMATCH($V$167,Shipping!$U$2:$V$2))/_xlfn.IFS($U$167=Shipping!$R152,Shipping!$R$95,$U$167=Shipping!$S$92,Shipping!$S155,$U$167=Shipping!$T$92,Shipping!$T155)+IF(BE66&lt;DATE(2020,1,1),BE66,-BE66))</f>
        <v>-</v>
      </c>
      <c r="BF230" s="52" t="str" cm="1">
        <f t="array" ref="BF230">IF(OR(BF66="",BF66="NO Q",BF66="-"),"-",INDEX(Shipping!$U$3:$V$88,_xlfn.XMATCH(BF$2,IF(Shipping!$D$3:$D$88="GC",Shipping!$A$3:$A$88),0),_xlfn.XMATCH($V$167,Shipping!$U$2:$V$2))/_xlfn.IFS($U$167=Shipping!$R152,Shipping!$R$95,$U$167=Shipping!$S$92,Shipping!$S155,$U$167=Shipping!$T$92,Shipping!$T155)+IF(BF66&lt;DATE(2020,1,1),BF66,-BF66))</f>
        <v>-</v>
      </c>
      <c r="BG230" s="52" t="str" cm="1">
        <f t="array" ref="BG230">IF(OR(BG66="",BG66="NO Q",BG66="-"),"-",INDEX(Shipping!$U$3:$V$88,_xlfn.XMATCH(BG$2,IF(Shipping!$D$3:$D$88="GC",Shipping!$A$3:$A$88),0),_xlfn.XMATCH($V$167,Shipping!$U$2:$V$2))/_xlfn.IFS($U$167=Shipping!$R152,Shipping!$R$95,$U$167=Shipping!$S$92,Shipping!$S155,$U$167=Shipping!$T$92,Shipping!$T155)+IF(BG66&lt;DATE(2020,1,1),BG66,-BG66))</f>
        <v>-</v>
      </c>
      <c r="BH230" s="52" t="str" cm="1">
        <f t="array" ref="BH230">IF(OR(BH66="",BH66="NO Q",BH66="-"),"-",INDEX(Shipping!$U$3:$V$88,_xlfn.XMATCH(BH$2,IF(Shipping!$D$3:$D$88="GC",Shipping!$A$3:$A$88),0),_xlfn.XMATCH($V$167,Shipping!$U$2:$V$2))/_xlfn.IFS($U$167=Shipping!$R152,Shipping!$R$95,$U$167=Shipping!$S$92,Shipping!$S155,$U$167=Shipping!$T$92,Shipping!$T155)+IF(BH66&lt;DATE(2020,1,1),BH66,-BH66))</f>
        <v>-</v>
      </c>
      <c r="BI230" s="52" t="str" cm="1">
        <f t="array" ref="BI230">IF(OR(BI66="",BI66="NO Q",BI66="-"),"-",INDEX(Shipping!$U$3:$V$88,_xlfn.XMATCH(BI$2,IF(Shipping!$D$3:$D$88="GC",Shipping!$A$3:$A$88),0),_xlfn.XMATCH($V$167,Shipping!$U$2:$V$2))/_xlfn.IFS($U$167=Shipping!$R152,Shipping!$R$95,$U$167=Shipping!$S$92,Shipping!$S155,$U$167=Shipping!$T$92,Shipping!$T155)+IF(BI66&lt;DATE(2020,1,1),BI66,-BI66))</f>
        <v>-</v>
      </c>
      <c r="BJ230" s="52" t="str" cm="1">
        <f t="array" ref="BJ230">IF(OR(BJ66="",BJ66="NO Q",BJ66="-"),"-",INDEX(Shipping!$U$3:$V$88,_xlfn.XMATCH(BJ$2,IF(Shipping!$D$3:$D$88="GC",Shipping!$A$3:$A$88),0),_xlfn.XMATCH($V$167,Shipping!$U$2:$V$2))/_xlfn.IFS($U$167=Shipping!$R152,Shipping!$R$95,$U$167=Shipping!$S$92,Shipping!$S155,$U$167=Shipping!$T$92,Shipping!$T155)+IF(BJ66&lt;DATE(2020,1,1),BJ66,-BJ66))</f>
        <v>-</v>
      </c>
      <c r="BK230" s="52" t="str" cm="1">
        <f t="array" ref="BK230">IF(OR(BK66="",BK66="NO Q",BK66="-"),"-",INDEX(Shipping!$U$3:$V$88,_xlfn.XMATCH(BK$2,IF(Shipping!$D$3:$D$88="GC",Shipping!$A$3:$A$88),0),_xlfn.XMATCH($V$167,Shipping!$U$2:$V$2))/_xlfn.IFS($U$167=Shipping!$R152,Shipping!$R$95,$U$167=Shipping!$S$92,Shipping!$S155,$U$167=Shipping!$T$92,Shipping!$T155)+IF(BK66&lt;DATE(2020,1,1),BK66,-BK66))</f>
        <v>-</v>
      </c>
      <c r="BL230" s="52" t="str" cm="1">
        <f t="array" ref="BL230">IF(OR(BL66="",BL66="NO Q",BL66="-"),"-",INDEX(Shipping!$U$3:$V$88,_xlfn.XMATCH(BL$2,IF(Shipping!$D$3:$D$88="GC",Shipping!$A$3:$A$88),0),_xlfn.XMATCH($V$167,Shipping!$U$2:$V$2))/_xlfn.IFS($U$167=Shipping!$R152,Shipping!$R$95,$U$167=Shipping!$S$92,Shipping!$S155,$U$167=Shipping!$T$92,Shipping!$T155)+IF(BL66&lt;DATE(2020,1,1),BL66,-BL66))</f>
        <v>-</v>
      </c>
      <c r="BM230" s="52" t="str" cm="1">
        <f t="array" ref="BM230">IF(OR(BM66="",BM66="NO Q",BM66="-"),"-",INDEX(Shipping!$U$3:$V$88,_xlfn.XMATCH(BM$2,IF(Shipping!$D$3:$D$88="GC",Shipping!$A$3:$A$88),0),_xlfn.XMATCH($V$167,Shipping!$U$2:$V$2))/_xlfn.IFS($U$167=Shipping!$R152,Shipping!$R$95,$U$167=Shipping!$S$92,Shipping!$S155,$U$167=Shipping!$T$92,Shipping!$T155)+IF(BM66&lt;DATE(2020,1,1),BM66,-BM66))</f>
        <v>-</v>
      </c>
      <c r="BN230" s="52" t="str" cm="1">
        <f t="array" ref="BN230">IF(OR(BN66="",BN66="NO Q",BN66="-"),"-",INDEX(Shipping!$U$3:$V$88,_xlfn.XMATCH(BN$2,IF(Shipping!$D$3:$D$88="GC",Shipping!$A$3:$A$88),0),_xlfn.XMATCH($V$167,Shipping!$U$2:$V$2))/_xlfn.IFS($U$167=Shipping!$R152,Shipping!$R$95,$U$167=Shipping!$S$92,Shipping!$S155,$U$167=Shipping!$T$92,Shipping!$T155)+IF(BN66&lt;DATE(2020,1,1),BN66,-BN66))</f>
        <v>-</v>
      </c>
      <c r="BO230" s="52" t="str" cm="1">
        <f t="array" ref="BO230">IF(OR(BO66="",BO66="NO Q",BO66="-"),"-",INDEX(Shipping!$U$3:$V$88,_xlfn.XMATCH(BO$2,IF(Shipping!$D$3:$D$88="GC",Shipping!$A$3:$A$88),0),_xlfn.XMATCH($V$167,Shipping!$U$2:$V$2))/_xlfn.IFS($U$167=Shipping!$R152,Shipping!$R$95,$U$167=Shipping!$S$92,Shipping!$S155,$U$167=Shipping!$T$92,Shipping!$T155)+IF(BO66&lt;DATE(2020,1,1),BO66,-BO66))</f>
        <v>-</v>
      </c>
      <c r="BP230" s="52" t="str" cm="1">
        <f t="array" ref="BP230">IF(OR(BP66="",BP66="NO Q",BP66="-"),"-",INDEX(Shipping!$U$3:$V$88,_xlfn.XMATCH(BP$2,IF(Shipping!$D$3:$D$88="GC",Shipping!$A$3:$A$88),0),_xlfn.XMATCH($V$167,Shipping!$U$2:$V$2))/_xlfn.IFS($U$167=Shipping!$R152,Shipping!$R$95,$U$167=Shipping!$S$92,Shipping!$S155,$U$167=Shipping!$T$92,Shipping!$T155)+IF(BP66&lt;DATE(2020,1,1),BP66,-BP66))</f>
        <v>-</v>
      </c>
      <c r="BQ230" s="52" t="str" cm="1">
        <f t="array" ref="BQ230">IF(OR(BQ66="",BQ66="NO Q",BQ66="-"),"-",INDEX(Shipping!$U$3:$V$88,_xlfn.XMATCH(BQ$2,IF(Shipping!$D$3:$D$88="GC",Shipping!$A$3:$A$88),0),_xlfn.XMATCH($V$167,Shipping!$U$2:$V$2))/_xlfn.IFS($U$167=Shipping!$R152,Shipping!$R$95,$U$167=Shipping!$S$92,Shipping!$S155,$U$167=Shipping!$T$92,Shipping!$T155)+IF(BQ66&lt;DATE(2020,1,1),BQ66,-BQ66))</f>
        <v>-</v>
      </c>
      <c r="BR230" s="52" t="str" cm="1">
        <f t="array" ref="BR230">IF(OR(BR66="",BR66="NO Q",BR66="-"),"-",INDEX(Shipping!$U$3:$V$88,_xlfn.XMATCH(BR$2,IF(Shipping!$D$3:$D$88="GC",Shipping!$A$3:$A$88),0),_xlfn.XMATCH($V$167,Shipping!$U$2:$V$2))/_xlfn.IFS($U$167=Shipping!$R152,Shipping!$R$95,$U$167=Shipping!$S$92,Shipping!$S155,$U$167=Shipping!$T$92,Shipping!$T155)+IF(BR66&lt;DATE(2020,1,1),BR66,-BR66))</f>
        <v>-</v>
      </c>
      <c r="BS230" s="52" t="str" cm="1">
        <f t="array" ref="BS230">IF(OR(BS66="",BS66="NO Q",BS66="-"),"-",INDEX(Shipping!$U$3:$V$88,_xlfn.XMATCH(BS$2,IF(Shipping!$D$3:$D$88="GC",Shipping!$A$3:$A$88),0),_xlfn.XMATCH($V$167,Shipping!$U$2:$V$2))/_xlfn.IFS($U$167=Shipping!$R152,Shipping!$R$95,$U$167=Shipping!$S$92,Shipping!$S155,$U$167=Shipping!$T$92,Shipping!$T155)+IF(BS66&lt;DATE(2020,1,1),BS66,-BS66))</f>
        <v>-</v>
      </c>
      <c r="BT230" s="52" t="str" cm="1">
        <f t="array" ref="BT230">IF(OR(BT66="",BT66="NO Q",BT66="-"),"-",INDEX(Shipping!$U$3:$V$88,_xlfn.XMATCH(BT$2,IF(Shipping!$D$3:$D$88="GC",Shipping!$A$3:$A$88),0),_xlfn.XMATCH($V$167,Shipping!$U$2:$V$2))/_xlfn.IFS($U$167=Shipping!$R152,Shipping!$R$95,$U$167=Shipping!$S$92,Shipping!$S155,$U$167=Shipping!$T$92,Shipping!$T155)+IF(BT66&lt;DATE(2020,1,1),BT66,-BT66))</f>
        <v>-</v>
      </c>
      <c r="BU230" s="52" t="str" cm="1">
        <f t="array" ref="BU230">IF(OR(BU66="",BU66="NO Q",BU66="-"),"-",INDEX(Shipping!$U$3:$V$88,_xlfn.XMATCH(BU$2,IF(Shipping!$D$3:$D$88="GC",Shipping!$A$3:$A$88),0),_xlfn.XMATCH($V$167,Shipping!$U$2:$V$2))/_xlfn.IFS($U$167=Shipping!$R152,Shipping!$R$95,$U$167=Shipping!$S$92,Shipping!$S155,$U$167=Shipping!$T$92,Shipping!$T155)+IF(BU66&lt;DATE(2020,1,1),BU66,-BU66))</f>
        <v>-</v>
      </c>
      <c r="BV230" s="52" t="str" cm="1">
        <f t="array" ref="BV230">IF(OR(BV66="",BV66="NO Q",BV66="-"),"-",INDEX(Shipping!$U$3:$V$88,_xlfn.XMATCH(BV$2,IF(Shipping!$D$3:$D$88="GC",Shipping!$A$3:$A$88),0),_xlfn.XMATCH($V$167,Shipping!$U$2:$V$2))/_xlfn.IFS($U$167=Shipping!$R152,Shipping!$R$95,$U$167=Shipping!$S$92,Shipping!$S155,$U$167=Shipping!$T$92,Shipping!$T155)+IF(BV66&lt;DATE(2020,1,1),BV66,-BV66))</f>
        <v>-</v>
      </c>
      <c r="BW230" s="52" t="str" cm="1">
        <f t="array" ref="BW230">IF(OR(BW66="",BW66="NO Q",BW66="-"),"-",INDEX(Shipping!$U$3:$V$88,_xlfn.XMATCH(BW$2,IF(Shipping!$D$3:$D$88="GC",Shipping!$A$3:$A$88),0),_xlfn.XMATCH($V$167,Shipping!$U$2:$V$2))/_xlfn.IFS($U$167=Shipping!$R152,Shipping!$R$95,$U$167=Shipping!$S$92,Shipping!$S155,$U$167=Shipping!$T$92,Shipping!$T155)+IF(BW66&lt;DATE(2020,1,1),BW66,-BW66))</f>
        <v>-</v>
      </c>
      <c r="BX230" s="52" t="str" cm="1">
        <f t="array" ref="BX230">IF(OR(BX66="",BX66="NO Q",BX66="-"),"-",INDEX(Shipping!$U$3:$V$88,_xlfn.XMATCH(BX$2,IF(Shipping!$D$3:$D$88="GC",Shipping!$A$3:$A$88),0),_xlfn.XMATCH($V$167,Shipping!$U$2:$V$2))/_xlfn.IFS($U$167=Shipping!$R152,Shipping!$R$95,$U$167=Shipping!$S$92,Shipping!$S155,$U$167=Shipping!$T$92,Shipping!$T155)+IF(BX66&lt;DATE(2020,1,1),BX66,-BX66))</f>
        <v>-</v>
      </c>
      <c r="BY230" s="52" t="str" cm="1">
        <f t="array" ref="BY230">IF(OR(BY66="",BY66="NO Q",BY66="-"),"-",INDEX(Shipping!$U$3:$V$88,_xlfn.XMATCH(BY$2,IF(Shipping!$D$3:$D$88="GC",Shipping!$A$3:$A$88),0),_xlfn.XMATCH($V$167,Shipping!$U$2:$V$2))/_xlfn.IFS($U$167=Shipping!$R152,Shipping!$R$95,$U$167=Shipping!$S$92,Shipping!$S155,$U$167=Shipping!$T$92,Shipping!$T155)+IF(BY66&lt;DATE(2020,1,1),BY66,-BY66))</f>
        <v>-</v>
      </c>
      <c r="BZ230" s="52" t="str" cm="1">
        <f t="array" ref="BZ230">IF(OR(BZ66="",BZ66="NO Q",BZ66="-"),"-",INDEX(Shipping!$U$3:$V$88,_xlfn.XMATCH(BZ$2,IF(Shipping!$D$3:$D$88="GC",Shipping!$A$3:$A$88),0),_xlfn.XMATCH($V$167,Shipping!$U$2:$V$2))/_xlfn.IFS($U$167=Shipping!$R152,Shipping!$R$95,$U$167=Shipping!$S$92,Shipping!$S155,$U$167=Shipping!$T$92,Shipping!$T155)+IF(BZ66&lt;DATE(2020,1,1),BZ66,-BZ66))</f>
        <v>-</v>
      </c>
      <c r="CA230" s="52" t="str" cm="1">
        <f t="array" ref="CA230">IF(OR(CA66="",CA66="NO Q",CA66="-"),"-",INDEX(Shipping!$U$3:$V$88,_xlfn.XMATCH(CA$2,IF(Shipping!$D$3:$D$88="GC",Shipping!$A$3:$A$88),0),_xlfn.XMATCH($V$167,Shipping!$U$2:$V$2))/_xlfn.IFS($U$167=Shipping!$R152,Shipping!$R$95,$U$167=Shipping!$S$92,Shipping!$S155,$U$167=Shipping!$T$92,Shipping!$T155)+IF(CA66&lt;DATE(2020,1,1),CA66,-CA66))</f>
        <v>-</v>
      </c>
      <c r="CB230" s="52" t="str" cm="1">
        <f t="array" ref="CB230">IF(OR(CB66="",CB66="NO Q",CB66="-"),"-",INDEX(Shipping!$U$3:$V$88,_xlfn.XMATCH(CB$2,IF(Shipping!$D$3:$D$88="GC",Shipping!$A$3:$A$88),0),_xlfn.XMATCH($V$167,Shipping!$U$2:$V$2))/_xlfn.IFS($U$167=Shipping!$R152,Shipping!$R$95,$U$167=Shipping!$S$92,Shipping!$S155,$U$167=Shipping!$T$92,Shipping!$T155)+IF(CB66&lt;DATE(2020,1,1),CB66,-CB66))</f>
        <v>-</v>
      </c>
      <c r="CC230" s="52" t="str" cm="1">
        <f t="array" ref="CC230">IF(OR(CC66="",CC66="NO Q",CC66="-"),"-",INDEX(Shipping!$U$3:$V$88,_xlfn.XMATCH(CC$2,IF(Shipping!$D$3:$D$88="GC",Shipping!$A$3:$A$88),0),_xlfn.XMATCH($V$167,Shipping!$U$2:$V$2))/_xlfn.IFS($U$167=Shipping!$R152,Shipping!$R$95,$U$167=Shipping!$S$92,Shipping!$S155,$U$167=Shipping!$T$92,Shipping!$T155)+IF(CC66&lt;DATE(2020,1,1),CC66,-CC66))</f>
        <v>-</v>
      </c>
      <c r="CD230" s="52" t="str" cm="1">
        <f t="array" ref="CD230">IF(OR(CD66="",CD66="NO Q",CD66="-"),"-",INDEX(Shipping!$U$3:$V$88,_xlfn.XMATCH(CD$2,IF(Shipping!$D$3:$D$88="GC",Shipping!$A$3:$A$88),0),_xlfn.XMATCH($V$167,Shipping!$U$2:$V$2))/_xlfn.IFS($U$167=Shipping!$R152,Shipping!$R$95,$U$167=Shipping!$S$92,Shipping!$S155,$U$167=Shipping!$T$92,Shipping!$T155)+IF(CD66&lt;DATE(2020,1,1),CD66,-CD66))</f>
        <v>-</v>
      </c>
      <c r="CE230" s="52" t="str" cm="1">
        <f t="array" ref="CE230">IF(OR(CE66="",CE66="NO Q",CE66="-"),"-",INDEX(Shipping!$U$3:$V$88,_xlfn.XMATCH(CE$2,IF(Shipping!$D$3:$D$88="GC",Shipping!$A$3:$A$88),0),_xlfn.XMATCH($V$167,Shipping!$U$2:$V$2))/_xlfn.IFS($U$167=Shipping!$R152,Shipping!$R$95,$U$167=Shipping!$S$92,Shipping!$S155,$U$167=Shipping!$T$92,Shipping!$T155)+IF(CE66&lt;DATE(2020,1,1),CE66,-CE66))</f>
        <v>-</v>
      </c>
      <c r="CF230" s="52" t="str" cm="1">
        <f t="array" ref="CF230">IF(OR(CF66="",CF66="NO Q",CF66="-"),"-",INDEX(Shipping!$U$3:$V$88,_xlfn.XMATCH(CF$2,IF(Shipping!$D$3:$D$88="GC",Shipping!$A$3:$A$88),0),_xlfn.XMATCH($V$167,Shipping!$U$2:$V$2))/_xlfn.IFS($U$167=Shipping!$R152,Shipping!$R$95,$U$167=Shipping!$S$92,Shipping!$S155,$U$167=Shipping!$T$92,Shipping!$T155)+IF(CF66&lt;DATE(2020,1,1),CF66,-CF66))</f>
        <v>-</v>
      </c>
      <c r="CG230" s="52" t="str" cm="1">
        <f t="array" ref="CG230">IF(OR(CG66="",CG66="NO Q",CG66="-"),"-",INDEX(Shipping!$U$3:$V$88,_xlfn.XMATCH(CG$2,IF(Shipping!$D$3:$D$88="GC",Shipping!$A$3:$A$88),0),_xlfn.XMATCH($V$167,Shipping!$U$2:$V$2))/_xlfn.IFS($U$167=Shipping!$R152,Shipping!$R$95,$U$167=Shipping!$S$92,Shipping!$S155,$U$167=Shipping!$T$92,Shipping!$T155)+IF(CG66&lt;DATE(2020,1,1),CG66,-CG66))</f>
        <v>-</v>
      </c>
      <c r="CH230" s="52" t="str" cm="1">
        <f t="array" ref="CH230">IF(OR(CH66="",CH66="NO Q",CH66="-"),"-",INDEX(Shipping!$U$3:$V$88,_xlfn.XMATCH(CH$2,IF(Shipping!$D$3:$D$88="GC",Shipping!$A$3:$A$88),0),_xlfn.XMATCH($V$167,Shipping!$U$2:$V$2))/_xlfn.IFS($U$167=Shipping!$R152,Shipping!$R$95,$U$167=Shipping!$S$92,Shipping!$S155,$U$167=Shipping!$T$92,Shipping!$T155)+IF(CH66&lt;DATE(2020,1,1),CH66,-CH66))</f>
        <v>-</v>
      </c>
      <c r="CI230" s="52" t="str" cm="1">
        <f t="array" ref="CI230">IF(OR(CI66="",CI66="NO Q",CI66="-"),"-",INDEX(Shipping!$U$3:$V$88,_xlfn.XMATCH(CI$2,IF(Shipping!$D$3:$D$88="GC",Shipping!$A$3:$A$88),0),_xlfn.XMATCH($V$167,Shipping!$U$2:$V$2))/_xlfn.IFS($U$167=Shipping!$R152,Shipping!$R$95,$U$167=Shipping!$S$92,Shipping!$S155,$U$167=Shipping!$T$92,Shipping!$T155)+IF(CI66&lt;DATE(2020,1,1),CI66,-CI66))</f>
        <v>-</v>
      </c>
      <c r="CJ230" s="52" t="str" cm="1">
        <f t="array" ref="CJ230">IF(OR(CJ66="",CJ66="NO Q",CJ66="-"),"-",INDEX(Shipping!$U$3:$V$88,_xlfn.XMATCH(CJ$2,IF(Shipping!$D$3:$D$88="GC",Shipping!$A$3:$A$88),0),_xlfn.XMATCH($V$167,Shipping!$U$2:$V$2))/_xlfn.IFS($U$167=Shipping!$R152,Shipping!$R$95,$U$167=Shipping!$S$92,Shipping!$S155,$U$167=Shipping!$T$92,Shipping!$T155)+IF(CJ66&lt;DATE(2020,1,1),CJ66,-CJ66))</f>
        <v>-</v>
      </c>
      <c r="CK230" s="52" t="str" cm="1">
        <f t="array" ref="CK230">IF(OR(CK66="",CK66="NO Q",CK66="-"),"-",INDEX(Shipping!$U$3:$V$88,_xlfn.XMATCH(CK$2,IF(Shipping!$D$3:$D$88="GC",Shipping!$A$3:$A$88),0),_xlfn.XMATCH($V$167,Shipping!$U$2:$V$2))/_xlfn.IFS($U$167=Shipping!$R152,Shipping!$R$95,$U$167=Shipping!$S$92,Shipping!$S155,$U$167=Shipping!$T$92,Shipping!$T155)+IF(CK66&lt;DATE(2020,1,1),CK66,-CK66))</f>
        <v>-</v>
      </c>
      <c r="CL230" s="52" t="str" cm="1">
        <f t="array" ref="CL230">IF(OR(CL66="",CL66="NO Q",CL66="-"),"-",INDEX(Shipping!$U$3:$V$88,_xlfn.XMATCH(CL$2,IF(Shipping!$D$3:$D$88="GC",Shipping!$A$3:$A$88),0),_xlfn.XMATCH($V$167,Shipping!$U$2:$V$2))/_xlfn.IFS($U$167=Shipping!$R152,Shipping!$R$95,$U$167=Shipping!$S$92,Shipping!$S155,$U$167=Shipping!$T$92,Shipping!$T155)+IF(CL66&lt;DATE(2020,1,1),CL66,-CL66))</f>
        <v>-</v>
      </c>
      <c r="CM230" s="52" t="str" cm="1">
        <f t="array" ref="CM230">IF(OR(CM66="",CM66="NO Q",CM66="-"),"-",INDEX(Shipping!$U$3:$V$88,_xlfn.XMATCH(CM$2,IF(Shipping!$D$3:$D$88="GC",Shipping!$A$3:$A$88),0),_xlfn.XMATCH($V$167,Shipping!$U$2:$V$2))/_xlfn.IFS($U$167=Shipping!$R152,Shipping!$R$95,$U$167=Shipping!$S$92,Shipping!$S155,$U$167=Shipping!$T$92,Shipping!$T155)+IF(CM66&lt;DATE(2020,1,1),CM66,-CM66))</f>
        <v>-</v>
      </c>
    </row>
    <row r="231" spans="2:91">
      <c r="B231" s="47" t="s">
        <v>337</v>
      </c>
      <c r="C231" s="1" t="str" cm="1">
        <f t="array" ref="C231">INDEX(W$2:CM$2,1,_xlfn.XMATCH(D231,$W231:$CM231))</f>
        <v>PAR 4</v>
      </c>
      <c r="D231" s="81">
        <f t="shared" si="139"/>
        <v>0.56269689448890581</v>
      </c>
      <c r="W231" s="52" t="str" cm="1">
        <f t="array" ref="W231">IF(OR(W67="",W67="NO Q",W67="-"),"-",INDEX(Shipping!$U$3:$V$88,_xlfn.XMATCH(W$2,IF(Shipping!$D$3:$D$88="GC",Shipping!$A$3:$A$88),0),_xlfn.XMATCH($V$167,Shipping!$U$2:$V$2))/_xlfn.IFS($U$167=Shipping!$R153,Shipping!$R$95,$U$167=Shipping!$S$92,Shipping!$S156,$U$167=Shipping!$T$92,Shipping!$T156)+IF(W67&lt;DATE(2020,1,1),W67,-W67))</f>
        <v>-</v>
      </c>
      <c r="X231" s="52" t="str" cm="1">
        <f t="array" ref="X231">IF(OR(X67="",X67="NO Q",X67="-"),"-",INDEX(Shipping!$U$3:$V$88,_xlfn.XMATCH(X$2,IF(Shipping!$D$3:$D$88="GC",Shipping!$A$3:$A$88),0),_xlfn.XMATCH($V$167,Shipping!$U$2:$V$2))/_xlfn.IFS($U$167=Shipping!$R153,Shipping!$R$95,$U$167=Shipping!$S$92,Shipping!$S156,$U$167=Shipping!$T$92,Shipping!$T156)+IF(X67&lt;DATE(2020,1,1),X67,-X67))</f>
        <v>-</v>
      </c>
      <c r="Y231" s="52" t="str" cm="1">
        <f t="array" ref="Y231">IF(OR(Y67="",Y67="NO Q",Y67="-"),"-",INDEX(Shipping!$U$3:$V$88,_xlfn.XMATCH(Y$2,IF(Shipping!$D$3:$D$88="GC",Shipping!$A$3:$A$88),0),_xlfn.XMATCH($V$167,Shipping!$U$2:$V$2))/_xlfn.IFS($U$167=Shipping!$R153,Shipping!$R$95,$U$167=Shipping!$S$92,Shipping!$S156,$U$167=Shipping!$T$92,Shipping!$T156)+IF(Y67&lt;DATE(2020,1,1),Y67,-Y67))</f>
        <v>-</v>
      </c>
      <c r="Z231" s="52" t="str" cm="1">
        <f t="array" ref="Z231">IF(OR(Z67="",Z67="NO Q",Z67="-"),"-",INDEX(Shipping!$U$3:$V$88,_xlfn.XMATCH(Z$2,IF(Shipping!$D$3:$D$88="GC",Shipping!$A$3:$A$88),0),_xlfn.XMATCH($V$167,Shipping!$U$2:$V$2))/_xlfn.IFS($U$167=Shipping!$R153,Shipping!$R$95,$U$167=Shipping!$S$92,Shipping!$S156,$U$167=Shipping!$T$92,Shipping!$T156)+IF(Z67&lt;DATE(2020,1,1),Z67,-Z67))</f>
        <v>-</v>
      </c>
      <c r="AA231" s="52" t="str" cm="1">
        <f t="array" ref="AA231">IF(OR(AA67="",AA67="NO Q",AA67="-"),"-",INDEX(Shipping!$U$3:$V$88,_xlfn.XMATCH(AA$2,IF(Shipping!$D$3:$D$88="GC",Shipping!$A$3:$A$88),0),_xlfn.XMATCH($V$167,Shipping!$U$2:$V$2))/_xlfn.IFS($U$167=Shipping!$R153,Shipping!$R$95,$U$167=Shipping!$S$92,Shipping!$S156,$U$167=Shipping!$T$92,Shipping!$T156)+IF(AA67&lt;DATE(2020,1,1),AA67,-AA67))</f>
        <v>-</v>
      </c>
      <c r="AB231" s="52" t="str" cm="1">
        <f t="array" ref="AB231">IF(OR(AB67="",AB67="NO Q",AB67="-"),"-",INDEX(Shipping!$U$3:$V$88,_xlfn.XMATCH(AB$2,IF(Shipping!$D$3:$D$88="GC",Shipping!$A$3:$A$88),0),_xlfn.XMATCH($V$167,Shipping!$U$2:$V$2))/_xlfn.IFS($U$167=Shipping!$R153,Shipping!$R$95,$U$167=Shipping!$S$92,Shipping!$S156,$U$167=Shipping!$T$92,Shipping!$T156)+IF(AB67&lt;DATE(2020,1,1),AB67,-AB67))</f>
        <v>-</v>
      </c>
      <c r="AC231" s="52" t="str" cm="1">
        <f t="array" ref="AC231">IF(OR(AC67="",AC67="NO Q",AC67="-"),"-",INDEX(Shipping!$U$3:$V$88,_xlfn.XMATCH(AC$2,IF(Shipping!$D$3:$D$88="GC",Shipping!$A$3:$A$88),0),_xlfn.XMATCH($V$167,Shipping!$U$2:$V$2))/_xlfn.IFS($U$167=Shipping!$R153,Shipping!$R$95,$U$167=Shipping!$S$92,Shipping!$S156,$U$167=Shipping!$T$92,Shipping!$T156)+IF(AC67&lt;DATE(2020,1,1),AC67,-AC67))</f>
        <v>-</v>
      </c>
      <c r="AD231" s="52" t="str" cm="1">
        <f t="array" ref="AD231">IF(OR(AD67="",AD67="NO Q",AD67="-"),"-",INDEX(Shipping!$U$3:$V$88,_xlfn.XMATCH(AD$2,IF(Shipping!$D$3:$D$88="GC",Shipping!$A$3:$A$88),0),_xlfn.XMATCH($V$167,Shipping!$U$2:$V$2))/_xlfn.IFS($U$167=Shipping!$R153,Shipping!$R$95,$U$167=Shipping!$S$92,Shipping!$S156,$U$167=Shipping!$T$92,Shipping!$T156)+IF(AD67&lt;DATE(2020,1,1),AD67,-AD67))</f>
        <v>-</v>
      </c>
      <c r="AE231" s="52" t="str" cm="1">
        <f t="array" ref="AE231">IF(OR(AE67="",AE67="NO Q",AE67="-"),"-",INDEX(Shipping!$U$3:$V$88,_xlfn.XMATCH(AE$2,IF(Shipping!$D$3:$D$88="GC",Shipping!$A$3:$A$88),0),_xlfn.XMATCH($V$167,Shipping!$U$2:$V$2))/_xlfn.IFS($U$167=Shipping!$R153,Shipping!$R$95,$U$167=Shipping!$S$92,Shipping!$S156,$U$167=Shipping!$T$92,Shipping!$T156)+IF(AE67&lt;DATE(2020,1,1),AE67,-AE67))</f>
        <v>-</v>
      </c>
      <c r="AF231" s="52" cm="1">
        <f t="array" ref="AF231">IF(OR(AF67="",AF67="NO Q",AF67="-"),"-",INDEX(Shipping!$U$3:$V$88,_xlfn.XMATCH(AF$2,IF(Shipping!$D$3:$D$88="GC",Shipping!$A$3:$A$88),0),_xlfn.XMATCH($V$167,Shipping!$U$2:$V$2))/_xlfn.IFS($U$167=Shipping!$R153,Shipping!$R$95,$U$167=Shipping!$S$92,Shipping!$S156,$U$167=Shipping!$T$92,Shipping!$T156)+IF(AF67&lt;DATE(2020,1,1),AF67,-AF67))</f>
        <v>-44032.97967674063</v>
      </c>
      <c r="AG231" s="52" cm="1">
        <f t="array" ref="AG231">IF(OR(AG67="",AG67="NO Q",AG67="-"),"-",INDEX(Shipping!$U$3:$V$88,_xlfn.XMATCH(AG$2,IF(Shipping!$D$3:$D$88="GC",Shipping!$A$3:$A$88),0),_xlfn.XMATCH($V$167,Shipping!$U$2:$V$2))/_xlfn.IFS($U$167=Shipping!$R153,Shipping!$R$95,$U$167=Shipping!$S$92,Shipping!$S156,$U$167=Shipping!$T$92,Shipping!$T156)+IF(AG67&lt;DATE(2020,1,1),AG67,-AG67))</f>
        <v>-44032.97967674063</v>
      </c>
      <c r="AH231" s="52" t="str" cm="1">
        <f t="array" ref="AH231">IF(OR(AH67="",AH67="NO Q",AH67="-"),"-",INDEX(Shipping!$U$3:$V$88,_xlfn.XMATCH(AH$2,IF(Shipping!$D$3:$D$88="GC",Shipping!$A$3:$A$88),0),_xlfn.XMATCH($V$167,Shipping!$U$2:$V$2))/_xlfn.IFS($U$167=Shipping!$R153,Shipping!$R$95,$U$167=Shipping!$S$92,Shipping!$S156,$U$167=Shipping!$T$92,Shipping!$T156)+IF(AH67&lt;DATE(2020,1,1),AH67,-AH67))</f>
        <v>-</v>
      </c>
      <c r="AI231" s="52" t="str" cm="1">
        <f t="array" ref="AI231">IF(OR(AI67="",AI67="NO Q",AI67="-"),"-",INDEX(Shipping!$U$3:$V$88,_xlfn.XMATCH(AI$2,IF(Shipping!$D$3:$D$88="GC",Shipping!$A$3:$A$88),0),_xlfn.XMATCH($V$167,Shipping!$U$2:$V$2))/_xlfn.IFS($U$167=Shipping!$R153,Shipping!$R$95,$U$167=Shipping!$S$92,Shipping!$S156,$U$167=Shipping!$T$92,Shipping!$T156)+IF(AI67&lt;DATE(2020,1,1),AI67,-AI67))</f>
        <v>-</v>
      </c>
      <c r="AJ231" s="52" t="str" cm="1">
        <f t="array" ref="AJ231">IF(OR(AJ67="",AJ67="NO Q",AJ67="-"),"-",INDEX(Shipping!$U$3:$V$88,_xlfn.XMATCH(AJ$2,IF(Shipping!$D$3:$D$88="GC",Shipping!$A$3:$A$88),0),_xlfn.XMATCH($V$167,Shipping!$U$2:$V$2))/_xlfn.IFS($U$167=Shipping!$R153,Shipping!$R$95,$U$167=Shipping!$S$92,Shipping!$S156,$U$167=Shipping!$T$92,Shipping!$T156)+IF(AJ67&lt;DATE(2020,1,1),AJ67,-AJ67))</f>
        <v>-</v>
      </c>
      <c r="AK231" s="52" t="str" cm="1">
        <f t="array" ref="AK231">IF(OR(AK67="",AK67="NO Q",AK67="-"),"-",INDEX(Shipping!$U$3:$V$88,_xlfn.XMATCH(AK$2,IF(Shipping!$D$3:$D$88="GC",Shipping!$A$3:$A$88),0),_xlfn.XMATCH($V$167,Shipping!$U$2:$V$2))/_xlfn.IFS($U$167=Shipping!$R153,Shipping!$R$95,$U$167=Shipping!$S$92,Shipping!$S156,$U$167=Shipping!$T$92,Shipping!$T156)+IF(AK67&lt;DATE(2020,1,1),AK67,-AK67))</f>
        <v>-</v>
      </c>
      <c r="AL231" s="52" t="str" cm="1">
        <f t="array" ref="AL231">IF(OR(AL67="",AL67="NO Q",AL67="-"),"-",INDEX(Shipping!$U$3:$V$88,_xlfn.XMATCH(AL$2,IF(Shipping!$D$3:$D$88="GC",Shipping!$A$3:$A$88),0),_xlfn.XMATCH($V$167,Shipping!$U$2:$V$2))/_xlfn.IFS($U$167=Shipping!$R153,Shipping!$R$95,$U$167=Shipping!$S$92,Shipping!$S156,$U$167=Shipping!$T$92,Shipping!$T156)+IF(AL67&lt;DATE(2020,1,1),AL67,-AL67))</f>
        <v>-</v>
      </c>
      <c r="AM231" s="52" cm="1">
        <f t="array" ref="AM231">IF(OR(AM67="",AM67="NO Q",AM67="-"),"-",INDEX(Shipping!$U$3:$V$88,_xlfn.XMATCH(AM$2,IF(Shipping!$D$3:$D$88="GC",Shipping!$A$3:$A$88),0),_xlfn.XMATCH($V$167,Shipping!$U$2:$V$2))/_xlfn.IFS($U$167=Shipping!$R153,Shipping!$R$95,$U$167=Shipping!$S$92,Shipping!$S156,$U$167=Shipping!$T$92,Shipping!$T156)+IF(AM67&lt;DATE(2020,1,1),AM67,-AM67))</f>
        <v>-44032.972503825556</v>
      </c>
      <c r="AN231" s="52" t="str" cm="1">
        <f t="array" ref="AN231">IF(OR(AN67="",AN67="NO Q",AN67="-"),"-",INDEX(Shipping!$U$3:$V$88,_xlfn.XMATCH(AN$2,IF(Shipping!$D$3:$D$88="GC",Shipping!$A$3:$A$88),0),_xlfn.XMATCH($V$167,Shipping!$U$2:$V$2))/_xlfn.IFS($U$167=Shipping!$R153,Shipping!$R$95,$U$167=Shipping!$S$92,Shipping!$S156,$U$167=Shipping!$T$92,Shipping!$T156)+IF(AN67&lt;DATE(2020,1,1),AN67,-AN67))</f>
        <v>-</v>
      </c>
      <c r="AO231" s="52" t="str" cm="1">
        <f t="array" ref="AO231">IF(OR(AO67="",AO67="NO Q",AO67="-"),"-",INDEX(Shipping!$U$3:$V$88,_xlfn.XMATCH(AO$2,IF(Shipping!$D$3:$D$88="GC",Shipping!$A$3:$A$88),0),_xlfn.XMATCH($V$167,Shipping!$U$2:$V$2))/_xlfn.IFS($U$167=Shipping!$R153,Shipping!$R$95,$U$167=Shipping!$S$92,Shipping!$S156,$U$167=Shipping!$T$92,Shipping!$T156)+IF(AO67&lt;DATE(2020,1,1),AO67,-AO67))</f>
        <v>-</v>
      </c>
      <c r="AP231" s="52" cm="1">
        <f t="array" ref="AP231">IF(OR(AP67="",AP67="NO Q",AP67="-"),"-",INDEX(Shipping!$U$3:$V$88,_xlfn.XMATCH(AP$2,IF(Shipping!$D$3:$D$88="GC",Shipping!$A$3:$A$88),0),_xlfn.XMATCH($V$167,Shipping!$U$2:$V$2))/_xlfn.IFS($U$167=Shipping!$R153,Shipping!$R$95,$U$167=Shipping!$S$92,Shipping!$S156,$U$167=Shipping!$T$92,Shipping!$T156)+IF(AP67&lt;DATE(2020,1,1),AP67,-AP67))</f>
        <v>-44032.97967674063</v>
      </c>
      <c r="AQ231" s="52" t="str" cm="1">
        <f t="array" ref="AQ231">IF(OR(AQ67="",AQ67="NO Q",AQ67="-"),"-",INDEX(Shipping!$U$3:$V$88,_xlfn.XMATCH(AQ$2,IF(Shipping!$D$3:$D$88="GC",Shipping!$A$3:$A$88),0),_xlfn.XMATCH($V$167,Shipping!$U$2:$V$2))/_xlfn.IFS($U$167=Shipping!$R153,Shipping!$R$95,$U$167=Shipping!$S$92,Shipping!$S156,$U$167=Shipping!$T$92,Shipping!$T156)+IF(AQ67&lt;DATE(2020,1,1),AQ67,-AQ67))</f>
        <v>-</v>
      </c>
      <c r="AR231" s="52" t="str" cm="1">
        <f t="array" ref="AR231">IF(OR(AR67="",AR67="NO Q",AR67="-"),"-",INDEX(Shipping!$U$3:$V$88,_xlfn.XMATCH(AR$2,IF(Shipping!$D$3:$D$88="GC",Shipping!$A$3:$A$88),0),_xlfn.XMATCH($V$167,Shipping!$U$2:$V$2))/_xlfn.IFS($U$167=Shipping!$R153,Shipping!$R$95,$U$167=Shipping!$S$92,Shipping!$S156,$U$167=Shipping!$T$92,Shipping!$T156)+IF(AR67&lt;DATE(2020,1,1),AR67,-AR67))</f>
        <v>-</v>
      </c>
      <c r="AS231" s="52" t="str" cm="1">
        <f t="array" ref="AS231">IF(OR(AS67="",AS67="NO Q",AS67="-"),"-",INDEX(Shipping!$U$3:$V$88,_xlfn.XMATCH(AS$2,IF(Shipping!$D$3:$D$88="GC",Shipping!$A$3:$A$88),0),_xlfn.XMATCH($V$167,Shipping!$U$2:$V$2))/_xlfn.IFS($U$167=Shipping!$R153,Shipping!$R$95,$U$167=Shipping!$S$92,Shipping!$S156,$U$167=Shipping!$T$92,Shipping!$T156)+IF(AS67&lt;DATE(2020,1,1),AS67,-AS67))</f>
        <v>-</v>
      </c>
      <c r="AT231" s="52" t="str" cm="1">
        <f t="array" ref="AT231">IF(OR(AT67="",AT67="NO Q",AT67="-"),"-",INDEX(Shipping!$U$3:$V$88,_xlfn.XMATCH(AT$2,IF(Shipping!$D$3:$D$88="GC",Shipping!$A$3:$A$88),0),_xlfn.XMATCH($V$167,Shipping!$U$2:$V$2))/_xlfn.IFS($U$167=Shipping!$R153,Shipping!$R$95,$U$167=Shipping!$S$92,Shipping!$S156,$U$167=Shipping!$T$92,Shipping!$T156)+IF(AT67&lt;DATE(2020,1,1),AT67,-AT67))</f>
        <v>-</v>
      </c>
      <c r="AU231" s="52" t="str" cm="1">
        <f t="array" ref="AU231">IF(OR(AU67="",AU67="NO Q",AU67="-"),"-",INDEX(Shipping!$U$3:$V$88,_xlfn.XMATCH(AU$2,IF(Shipping!$D$3:$D$88="GC",Shipping!$A$3:$A$88),0),_xlfn.XMATCH($V$167,Shipping!$U$2:$V$2))/_xlfn.IFS($U$167=Shipping!$R153,Shipping!$R$95,$U$167=Shipping!$S$92,Shipping!$S156,$U$167=Shipping!$T$92,Shipping!$T156)+IF(AU67&lt;DATE(2020,1,1),AU67,-AU67))</f>
        <v>-</v>
      </c>
      <c r="AV231" s="52" t="str" cm="1">
        <f t="array" ref="AV231">IF(OR(AV67="",AV67="NO Q",AV67="-"),"-",INDEX(Shipping!$U$3:$V$88,_xlfn.XMATCH(AV$2,IF(Shipping!$D$3:$D$88="GC",Shipping!$A$3:$A$88),0),_xlfn.XMATCH($V$167,Shipping!$U$2:$V$2))/_xlfn.IFS($U$167=Shipping!$R153,Shipping!$R$95,$U$167=Shipping!$S$92,Shipping!$S156,$U$167=Shipping!$T$92,Shipping!$T156)+IF(AV67&lt;DATE(2020,1,1),AV67,-AV67))</f>
        <v>-</v>
      </c>
      <c r="AW231" s="52" t="str" cm="1">
        <f t="array" ref="AW231">IF(OR(AW67="",AW67="NO Q",AW67="-"),"-",INDEX(Shipping!$U$3:$V$88,_xlfn.XMATCH(AW$2,IF(Shipping!$D$3:$D$88="GC",Shipping!$A$3:$A$88),0),_xlfn.XMATCH($V$167,Shipping!$U$2:$V$2))/_xlfn.IFS($U$167=Shipping!$R153,Shipping!$R$95,$U$167=Shipping!$S$92,Shipping!$S156,$U$167=Shipping!$T$92,Shipping!$T156)+IF(AW67&lt;DATE(2020,1,1),AW67,-AW67))</f>
        <v>-</v>
      </c>
      <c r="AX231" s="52" t="str" cm="1">
        <f t="array" ref="AX231">IF(OR(AX67="",AX67="NO Q",AX67="-"),"-",INDEX(Shipping!$U$3:$V$88,_xlfn.XMATCH(AX$2,IF(Shipping!$D$3:$D$88="GC",Shipping!$A$3:$A$88),0),_xlfn.XMATCH($V$167,Shipping!$U$2:$V$2))/_xlfn.IFS($U$167=Shipping!$R153,Shipping!$R$95,$U$167=Shipping!$S$92,Shipping!$S156,$U$167=Shipping!$T$92,Shipping!$T156)+IF(AX67&lt;DATE(2020,1,1),AX67,-AX67))</f>
        <v>-</v>
      </c>
      <c r="AY231" s="52" t="str" cm="1">
        <f t="array" ref="AY231">IF(OR(AY67="",AY67="NO Q",AY67="-"),"-",INDEX(Shipping!$U$3:$V$88,_xlfn.XMATCH(AY$2,IF(Shipping!$D$3:$D$88="GC",Shipping!$A$3:$A$88),0),_xlfn.XMATCH($V$167,Shipping!$U$2:$V$2))/_xlfn.IFS($U$167=Shipping!$R153,Shipping!$R$95,$U$167=Shipping!$S$92,Shipping!$S156,$U$167=Shipping!$T$92,Shipping!$T156)+IF(AY67&lt;DATE(2020,1,1),AY67,-AY67))</f>
        <v>-</v>
      </c>
      <c r="AZ231" s="52" t="str" cm="1">
        <f t="array" ref="AZ231">IF(OR(AZ67="",AZ67="NO Q",AZ67="-"),"-",INDEX(Shipping!$U$3:$V$88,_xlfn.XMATCH(AZ$2,IF(Shipping!$D$3:$D$88="GC",Shipping!$A$3:$A$88),0),_xlfn.XMATCH($V$167,Shipping!$U$2:$V$2))/_xlfn.IFS($U$167=Shipping!$R153,Shipping!$R$95,$U$167=Shipping!$S$92,Shipping!$S156,$U$167=Shipping!$T$92,Shipping!$T156)+IF(AZ67&lt;DATE(2020,1,1),AZ67,-AZ67))</f>
        <v>-</v>
      </c>
      <c r="BA231" s="52" t="str" cm="1">
        <f t="array" ref="BA231">IF(OR(BA67="",BA67="NO Q",BA67="-"),"-",INDEX(Shipping!$U$3:$V$88,_xlfn.XMATCH(BA$2,IF(Shipping!$D$3:$D$88="GC",Shipping!$A$3:$A$88),0),_xlfn.XMATCH($V$167,Shipping!$U$2:$V$2))/_xlfn.IFS($U$167=Shipping!$R153,Shipping!$R$95,$U$167=Shipping!$S$92,Shipping!$S156,$U$167=Shipping!$T$92,Shipping!$T156)+IF(BA67&lt;DATE(2020,1,1),BA67,-BA67))</f>
        <v>-</v>
      </c>
      <c r="BB231" s="52" t="str" cm="1">
        <f t="array" ref="BB231">IF(OR(BB67="",BB67="NO Q",BB67="-"),"-",INDEX(Shipping!$U$3:$V$88,_xlfn.XMATCH(BB$2,IF(Shipping!$D$3:$D$88="GC",Shipping!$A$3:$A$88),0),_xlfn.XMATCH($V$167,Shipping!$U$2:$V$2))/_xlfn.IFS($U$167=Shipping!$R153,Shipping!$R$95,$U$167=Shipping!$S$92,Shipping!$S156,$U$167=Shipping!$T$92,Shipping!$T156)+IF(BB67&lt;DATE(2020,1,1),BB67,-BB67))</f>
        <v>-</v>
      </c>
      <c r="BC231" s="52" t="str" cm="1">
        <f t="array" ref="BC231">IF(OR(BC67="",BC67="NO Q",BC67="-"),"-",INDEX(Shipping!$U$3:$V$88,_xlfn.XMATCH(BC$2,IF(Shipping!$D$3:$D$88="GC",Shipping!$A$3:$A$88),0),_xlfn.XMATCH($V$167,Shipping!$U$2:$V$2))/_xlfn.IFS($U$167=Shipping!$R153,Shipping!$R$95,$U$167=Shipping!$S$92,Shipping!$S156,$U$167=Shipping!$T$92,Shipping!$T156)+IF(BC67&lt;DATE(2020,1,1),BC67,-BC67))</f>
        <v>-</v>
      </c>
      <c r="BD231" s="52" t="str" cm="1">
        <f t="array" ref="BD231">IF(OR(BD67="",BD67="NO Q",BD67="-"),"-",INDEX(Shipping!$U$3:$V$88,_xlfn.XMATCH(BD$2,IF(Shipping!$D$3:$D$88="GC",Shipping!$A$3:$A$88),0),_xlfn.XMATCH($V$167,Shipping!$U$2:$V$2))/_xlfn.IFS($U$167=Shipping!$R153,Shipping!$R$95,$U$167=Shipping!$S$92,Shipping!$S156,$U$167=Shipping!$T$92,Shipping!$T156)+IF(BD67&lt;DATE(2020,1,1),BD67,-BD67))</f>
        <v>-</v>
      </c>
      <c r="BE231" s="52" t="str" cm="1">
        <f t="array" ref="BE231">IF(OR(BE67="",BE67="NO Q",BE67="-"),"-",INDEX(Shipping!$U$3:$V$88,_xlfn.XMATCH(BE$2,IF(Shipping!$D$3:$D$88="GC",Shipping!$A$3:$A$88),0),_xlfn.XMATCH($V$167,Shipping!$U$2:$V$2))/_xlfn.IFS($U$167=Shipping!$R153,Shipping!$R$95,$U$167=Shipping!$S$92,Shipping!$S156,$U$167=Shipping!$T$92,Shipping!$T156)+IF(BE67&lt;DATE(2020,1,1),BE67,-BE67))</f>
        <v>-</v>
      </c>
      <c r="BF231" s="52" t="str" cm="1">
        <f t="array" ref="BF231">IF(OR(BF67="",BF67="NO Q",BF67="-"),"-",INDEX(Shipping!$U$3:$V$88,_xlfn.XMATCH(BF$2,IF(Shipping!$D$3:$D$88="GC",Shipping!$A$3:$A$88),0),_xlfn.XMATCH($V$167,Shipping!$U$2:$V$2))/_xlfn.IFS($U$167=Shipping!$R153,Shipping!$R$95,$U$167=Shipping!$S$92,Shipping!$S156,$U$167=Shipping!$T$92,Shipping!$T156)+IF(BF67&lt;DATE(2020,1,1),BF67,-BF67))</f>
        <v>-</v>
      </c>
      <c r="BG231" s="52" t="str" cm="1">
        <f t="array" ref="BG231">IF(OR(BG67="",BG67="NO Q",BG67="-"),"-",INDEX(Shipping!$U$3:$V$88,_xlfn.XMATCH(BG$2,IF(Shipping!$D$3:$D$88="GC",Shipping!$A$3:$A$88),0),_xlfn.XMATCH($V$167,Shipping!$U$2:$V$2))/_xlfn.IFS($U$167=Shipping!$R153,Shipping!$R$95,$U$167=Shipping!$S$92,Shipping!$S156,$U$167=Shipping!$T$92,Shipping!$T156)+IF(BG67&lt;DATE(2020,1,1),BG67,-BG67))</f>
        <v>-</v>
      </c>
      <c r="BH231" s="52" t="str" cm="1">
        <f t="array" ref="BH231">IF(OR(BH67="",BH67="NO Q",BH67="-"),"-",INDEX(Shipping!$U$3:$V$88,_xlfn.XMATCH(BH$2,IF(Shipping!$D$3:$D$88="GC",Shipping!$A$3:$A$88),0),_xlfn.XMATCH($V$167,Shipping!$U$2:$V$2))/_xlfn.IFS($U$167=Shipping!$R153,Shipping!$R$95,$U$167=Shipping!$S$92,Shipping!$S156,$U$167=Shipping!$T$92,Shipping!$T156)+IF(BH67&lt;DATE(2020,1,1),BH67,-BH67))</f>
        <v>-</v>
      </c>
      <c r="BI231" s="52" t="str" cm="1">
        <f t="array" ref="BI231">IF(OR(BI67="",BI67="NO Q",BI67="-"),"-",INDEX(Shipping!$U$3:$V$88,_xlfn.XMATCH(BI$2,IF(Shipping!$D$3:$D$88="GC",Shipping!$A$3:$A$88),0),_xlfn.XMATCH($V$167,Shipping!$U$2:$V$2))/_xlfn.IFS($U$167=Shipping!$R153,Shipping!$R$95,$U$167=Shipping!$S$92,Shipping!$S156,$U$167=Shipping!$T$92,Shipping!$T156)+IF(BI67&lt;DATE(2020,1,1),BI67,-BI67))</f>
        <v>-</v>
      </c>
      <c r="BJ231" s="52" t="str" cm="1">
        <f t="array" ref="BJ231">IF(OR(BJ67="",BJ67="NO Q",BJ67="-"),"-",INDEX(Shipping!$U$3:$V$88,_xlfn.XMATCH(BJ$2,IF(Shipping!$D$3:$D$88="GC",Shipping!$A$3:$A$88),0),_xlfn.XMATCH($V$167,Shipping!$U$2:$V$2))/_xlfn.IFS($U$167=Shipping!$R153,Shipping!$R$95,$U$167=Shipping!$S$92,Shipping!$S156,$U$167=Shipping!$T$92,Shipping!$T156)+IF(BJ67&lt;DATE(2020,1,1),BJ67,-BJ67))</f>
        <v>-</v>
      </c>
      <c r="BK231" s="52" cm="1">
        <f t="array" ref="BK231">IF(OR(BK67="",BK67="NO Q",BK67="-"),"-",INDEX(Shipping!$U$3:$V$88,_xlfn.XMATCH(BK$2,IF(Shipping!$D$3:$D$88="GC",Shipping!$A$3:$A$88),0),_xlfn.XMATCH($V$167,Shipping!$U$2:$V$2))/_xlfn.IFS($U$167=Shipping!$R153,Shipping!$R$95,$U$167=Shipping!$S$92,Shipping!$S156,$U$167=Shipping!$T$92,Shipping!$T156)+IF(BK67&lt;DATE(2020,1,1),BK67,-BK67))</f>
        <v>0.56269689448890581</v>
      </c>
      <c r="BL231" s="52" t="str" cm="1">
        <f t="array" ref="BL231">IF(OR(BL67="",BL67="NO Q",BL67="-"),"-",INDEX(Shipping!$U$3:$V$88,_xlfn.XMATCH(BL$2,IF(Shipping!$D$3:$D$88="GC",Shipping!$A$3:$A$88),0),_xlfn.XMATCH($V$167,Shipping!$U$2:$V$2))/_xlfn.IFS($U$167=Shipping!$R153,Shipping!$R$95,$U$167=Shipping!$S$92,Shipping!$S156,$U$167=Shipping!$T$92,Shipping!$T156)+IF(BL67&lt;DATE(2020,1,1),BL67,-BL67))</f>
        <v>-</v>
      </c>
      <c r="BM231" s="52" t="str" cm="1">
        <f t="array" ref="BM231">IF(OR(BM67="",BM67="NO Q",BM67="-"),"-",INDEX(Shipping!$U$3:$V$88,_xlfn.XMATCH(BM$2,IF(Shipping!$D$3:$D$88="GC",Shipping!$A$3:$A$88),0),_xlfn.XMATCH($V$167,Shipping!$U$2:$V$2))/_xlfn.IFS($U$167=Shipping!$R153,Shipping!$R$95,$U$167=Shipping!$S$92,Shipping!$S156,$U$167=Shipping!$T$92,Shipping!$T156)+IF(BM67&lt;DATE(2020,1,1),BM67,-BM67))</f>
        <v>-</v>
      </c>
      <c r="BN231" s="52" t="str" cm="1">
        <f t="array" ref="BN231">IF(OR(BN67="",BN67="NO Q",BN67="-"),"-",INDEX(Shipping!$U$3:$V$88,_xlfn.XMATCH(BN$2,IF(Shipping!$D$3:$D$88="GC",Shipping!$A$3:$A$88),0),_xlfn.XMATCH($V$167,Shipping!$U$2:$V$2))/_xlfn.IFS($U$167=Shipping!$R153,Shipping!$R$95,$U$167=Shipping!$S$92,Shipping!$S156,$U$167=Shipping!$T$92,Shipping!$T156)+IF(BN67&lt;DATE(2020,1,1),BN67,-BN67))</f>
        <v>-</v>
      </c>
      <c r="BO231" s="52" t="str" cm="1">
        <f t="array" ref="BO231">IF(OR(BO67="",BO67="NO Q",BO67="-"),"-",INDEX(Shipping!$U$3:$V$88,_xlfn.XMATCH(BO$2,IF(Shipping!$D$3:$D$88="GC",Shipping!$A$3:$A$88),0),_xlfn.XMATCH($V$167,Shipping!$U$2:$V$2))/_xlfn.IFS($U$167=Shipping!$R153,Shipping!$R$95,$U$167=Shipping!$S$92,Shipping!$S156,$U$167=Shipping!$T$92,Shipping!$T156)+IF(BO67&lt;DATE(2020,1,1),BO67,-BO67))</f>
        <v>-</v>
      </c>
      <c r="BP231" s="52" t="str" cm="1">
        <f t="array" ref="BP231">IF(OR(BP67="",BP67="NO Q",BP67="-"),"-",INDEX(Shipping!$U$3:$V$88,_xlfn.XMATCH(BP$2,IF(Shipping!$D$3:$D$88="GC",Shipping!$A$3:$A$88),0),_xlfn.XMATCH($V$167,Shipping!$U$2:$V$2))/_xlfn.IFS($U$167=Shipping!$R153,Shipping!$R$95,$U$167=Shipping!$S$92,Shipping!$S156,$U$167=Shipping!$T$92,Shipping!$T156)+IF(BP67&lt;DATE(2020,1,1),BP67,-BP67))</f>
        <v>-</v>
      </c>
      <c r="BQ231" s="52" t="str" cm="1">
        <f t="array" ref="BQ231">IF(OR(BQ67="",BQ67="NO Q",BQ67="-"),"-",INDEX(Shipping!$U$3:$V$88,_xlfn.XMATCH(BQ$2,IF(Shipping!$D$3:$D$88="GC",Shipping!$A$3:$A$88),0),_xlfn.XMATCH($V$167,Shipping!$U$2:$V$2))/_xlfn.IFS($U$167=Shipping!$R153,Shipping!$R$95,$U$167=Shipping!$S$92,Shipping!$S156,$U$167=Shipping!$T$92,Shipping!$T156)+IF(BQ67&lt;DATE(2020,1,1),BQ67,-BQ67))</f>
        <v>-</v>
      </c>
      <c r="BR231" s="52" t="str" cm="1">
        <f t="array" ref="BR231">IF(OR(BR67="",BR67="NO Q",BR67="-"),"-",INDEX(Shipping!$U$3:$V$88,_xlfn.XMATCH(BR$2,IF(Shipping!$D$3:$D$88="GC",Shipping!$A$3:$A$88),0),_xlfn.XMATCH($V$167,Shipping!$U$2:$V$2))/_xlfn.IFS($U$167=Shipping!$R153,Shipping!$R$95,$U$167=Shipping!$S$92,Shipping!$S156,$U$167=Shipping!$T$92,Shipping!$T156)+IF(BR67&lt;DATE(2020,1,1),BR67,-BR67))</f>
        <v>-</v>
      </c>
      <c r="BS231" s="52" t="str" cm="1">
        <f t="array" ref="BS231">IF(OR(BS67="",BS67="NO Q",BS67="-"),"-",INDEX(Shipping!$U$3:$V$88,_xlfn.XMATCH(BS$2,IF(Shipping!$D$3:$D$88="GC",Shipping!$A$3:$A$88),0),_xlfn.XMATCH($V$167,Shipping!$U$2:$V$2))/_xlfn.IFS($U$167=Shipping!$R153,Shipping!$R$95,$U$167=Shipping!$S$92,Shipping!$S156,$U$167=Shipping!$T$92,Shipping!$T156)+IF(BS67&lt;DATE(2020,1,1),BS67,-BS67))</f>
        <v>-</v>
      </c>
      <c r="BT231" s="52" t="str" cm="1">
        <f t="array" ref="BT231">IF(OR(BT67="",BT67="NO Q",BT67="-"),"-",INDEX(Shipping!$U$3:$V$88,_xlfn.XMATCH(BT$2,IF(Shipping!$D$3:$D$88="GC",Shipping!$A$3:$A$88),0),_xlfn.XMATCH($V$167,Shipping!$U$2:$V$2))/_xlfn.IFS($U$167=Shipping!$R153,Shipping!$R$95,$U$167=Shipping!$S$92,Shipping!$S156,$U$167=Shipping!$T$92,Shipping!$T156)+IF(BT67&lt;DATE(2020,1,1),BT67,-BT67))</f>
        <v>-</v>
      </c>
      <c r="BU231" s="52" t="str" cm="1">
        <f t="array" ref="BU231">IF(OR(BU67="",BU67="NO Q",BU67="-"),"-",INDEX(Shipping!$U$3:$V$88,_xlfn.XMATCH(BU$2,IF(Shipping!$D$3:$D$88="GC",Shipping!$A$3:$A$88),0),_xlfn.XMATCH($V$167,Shipping!$U$2:$V$2))/_xlfn.IFS($U$167=Shipping!$R153,Shipping!$R$95,$U$167=Shipping!$S$92,Shipping!$S156,$U$167=Shipping!$T$92,Shipping!$T156)+IF(BU67&lt;DATE(2020,1,1),BU67,-BU67))</f>
        <v>-</v>
      </c>
      <c r="BV231" s="52" t="str" cm="1">
        <f t="array" ref="BV231">IF(OR(BV67="",BV67="NO Q",BV67="-"),"-",INDEX(Shipping!$U$3:$V$88,_xlfn.XMATCH(BV$2,IF(Shipping!$D$3:$D$88="GC",Shipping!$A$3:$A$88),0),_xlfn.XMATCH($V$167,Shipping!$U$2:$V$2))/_xlfn.IFS($U$167=Shipping!$R153,Shipping!$R$95,$U$167=Shipping!$S$92,Shipping!$S156,$U$167=Shipping!$T$92,Shipping!$T156)+IF(BV67&lt;DATE(2020,1,1),BV67,-BV67))</f>
        <v>-</v>
      </c>
      <c r="BW231" s="52" t="str" cm="1">
        <f t="array" ref="BW231">IF(OR(BW67="",BW67="NO Q",BW67="-"),"-",INDEX(Shipping!$U$3:$V$88,_xlfn.XMATCH(BW$2,IF(Shipping!$D$3:$D$88="GC",Shipping!$A$3:$A$88),0),_xlfn.XMATCH($V$167,Shipping!$U$2:$V$2))/_xlfn.IFS($U$167=Shipping!$R153,Shipping!$R$95,$U$167=Shipping!$S$92,Shipping!$S156,$U$167=Shipping!$T$92,Shipping!$T156)+IF(BW67&lt;DATE(2020,1,1),BW67,-BW67))</f>
        <v>-</v>
      </c>
      <c r="BX231" s="52" t="str" cm="1">
        <f t="array" ref="BX231">IF(OR(BX67="",BX67="NO Q",BX67="-"),"-",INDEX(Shipping!$U$3:$V$88,_xlfn.XMATCH(BX$2,IF(Shipping!$D$3:$D$88="GC",Shipping!$A$3:$A$88),0),_xlfn.XMATCH($V$167,Shipping!$U$2:$V$2))/_xlfn.IFS($U$167=Shipping!$R153,Shipping!$R$95,$U$167=Shipping!$S$92,Shipping!$S156,$U$167=Shipping!$T$92,Shipping!$T156)+IF(BX67&lt;DATE(2020,1,1),BX67,-BX67))</f>
        <v>-</v>
      </c>
      <c r="BY231" s="52" t="str" cm="1">
        <f t="array" ref="BY231">IF(OR(BY67="",BY67="NO Q",BY67="-"),"-",INDEX(Shipping!$U$3:$V$88,_xlfn.XMATCH(BY$2,IF(Shipping!$D$3:$D$88="GC",Shipping!$A$3:$A$88),0),_xlfn.XMATCH($V$167,Shipping!$U$2:$V$2))/_xlfn.IFS($U$167=Shipping!$R153,Shipping!$R$95,$U$167=Shipping!$S$92,Shipping!$S156,$U$167=Shipping!$T$92,Shipping!$T156)+IF(BY67&lt;DATE(2020,1,1),BY67,-BY67))</f>
        <v>-</v>
      </c>
      <c r="BZ231" s="52" t="str" cm="1">
        <f t="array" ref="BZ231">IF(OR(BZ67="",BZ67="NO Q",BZ67="-"),"-",INDEX(Shipping!$U$3:$V$88,_xlfn.XMATCH(BZ$2,IF(Shipping!$D$3:$D$88="GC",Shipping!$A$3:$A$88),0),_xlfn.XMATCH($V$167,Shipping!$U$2:$V$2))/_xlfn.IFS($U$167=Shipping!$R153,Shipping!$R$95,$U$167=Shipping!$S$92,Shipping!$S156,$U$167=Shipping!$T$92,Shipping!$T156)+IF(BZ67&lt;DATE(2020,1,1),BZ67,-BZ67))</f>
        <v>-</v>
      </c>
      <c r="CA231" s="52" t="str" cm="1">
        <f t="array" ref="CA231">IF(OR(CA67="",CA67="NO Q",CA67="-"),"-",INDEX(Shipping!$U$3:$V$88,_xlfn.XMATCH(CA$2,IF(Shipping!$D$3:$D$88="GC",Shipping!$A$3:$A$88),0),_xlfn.XMATCH($V$167,Shipping!$U$2:$V$2))/_xlfn.IFS($U$167=Shipping!$R153,Shipping!$R$95,$U$167=Shipping!$S$92,Shipping!$S156,$U$167=Shipping!$T$92,Shipping!$T156)+IF(CA67&lt;DATE(2020,1,1),CA67,-CA67))</f>
        <v>-</v>
      </c>
      <c r="CB231" s="52" t="str" cm="1">
        <f t="array" ref="CB231">IF(OR(CB67="",CB67="NO Q",CB67="-"),"-",INDEX(Shipping!$U$3:$V$88,_xlfn.XMATCH(CB$2,IF(Shipping!$D$3:$D$88="GC",Shipping!$A$3:$A$88),0),_xlfn.XMATCH($V$167,Shipping!$U$2:$V$2))/_xlfn.IFS($U$167=Shipping!$R153,Shipping!$R$95,$U$167=Shipping!$S$92,Shipping!$S156,$U$167=Shipping!$T$92,Shipping!$T156)+IF(CB67&lt;DATE(2020,1,1),CB67,-CB67))</f>
        <v>-</v>
      </c>
      <c r="CC231" s="52" t="str" cm="1">
        <f t="array" ref="CC231">IF(OR(CC67="",CC67="NO Q",CC67="-"),"-",INDEX(Shipping!$U$3:$V$88,_xlfn.XMATCH(CC$2,IF(Shipping!$D$3:$D$88="GC",Shipping!$A$3:$A$88),0),_xlfn.XMATCH($V$167,Shipping!$U$2:$V$2))/_xlfn.IFS($U$167=Shipping!$R153,Shipping!$R$95,$U$167=Shipping!$S$92,Shipping!$S156,$U$167=Shipping!$T$92,Shipping!$T156)+IF(CC67&lt;DATE(2020,1,1),CC67,-CC67))</f>
        <v>-</v>
      </c>
      <c r="CD231" s="52" t="str" cm="1">
        <f t="array" ref="CD231">IF(OR(CD67="",CD67="NO Q",CD67="-"),"-",INDEX(Shipping!$U$3:$V$88,_xlfn.XMATCH(CD$2,IF(Shipping!$D$3:$D$88="GC",Shipping!$A$3:$A$88),0),_xlfn.XMATCH($V$167,Shipping!$U$2:$V$2))/_xlfn.IFS($U$167=Shipping!$R153,Shipping!$R$95,$U$167=Shipping!$S$92,Shipping!$S156,$U$167=Shipping!$T$92,Shipping!$T156)+IF(CD67&lt;DATE(2020,1,1),CD67,-CD67))</f>
        <v>-</v>
      </c>
      <c r="CE231" s="52" t="e" cm="1">
        <f t="array" ref="CE231">IF(OR(CE67="",CE67="NO Q",CE67="-"),"-",INDEX(Shipping!$U$3:$V$88,_xlfn.XMATCH(CE$2,IF(Shipping!$D$3:$D$88="GC",Shipping!$A$3:$A$88),0),_xlfn.XMATCH($V$167,Shipping!$U$2:$V$2))/_xlfn.IFS($U$167=Shipping!$R153,Shipping!$R$95,$U$167=Shipping!$S$92,Shipping!$S156,$U$167=Shipping!$T$92,Shipping!$T156)+IF(CE67&lt;DATE(2020,1,1),CE67,-CE67))</f>
        <v>#N/A</v>
      </c>
      <c r="CF231" s="52" t="str" cm="1">
        <f t="array" ref="CF231">IF(OR(CF67="",CF67="NO Q",CF67="-"),"-",INDEX(Shipping!$U$3:$V$88,_xlfn.XMATCH(CF$2,IF(Shipping!$D$3:$D$88="GC",Shipping!$A$3:$A$88),0),_xlfn.XMATCH($V$167,Shipping!$U$2:$V$2))/_xlfn.IFS($U$167=Shipping!$R153,Shipping!$R$95,$U$167=Shipping!$S$92,Shipping!$S156,$U$167=Shipping!$T$92,Shipping!$T156)+IF(CF67&lt;DATE(2020,1,1),CF67,-CF67))</f>
        <v>-</v>
      </c>
      <c r="CG231" s="52" t="str" cm="1">
        <f t="array" ref="CG231">IF(OR(CG67="",CG67="NO Q",CG67="-"),"-",INDEX(Shipping!$U$3:$V$88,_xlfn.XMATCH(CG$2,IF(Shipping!$D$3:$D$88="GC",Shipping!$A$3:$A$88),0),_xlfn.XMATCH($V$167,Shipping!$U$2:$V$2))/_xlfn.IFS($U$167=Shipping!$R153,Shipping!$R$95,$U$167=Shipping!$S$92,Shipping!$S156,$U$167=Shipping!$T$92,Shipping!$T156)+IF(CG67&lt;DATE(2020,1,1),CG67,-CG67))</f>
        <v>-</v>
      </c>
      <c r="CH231" s="52" t="str" cm="1">
        <f t="array" ref="CH231">IF(OR(CH67="",CH67="NO Q",CH67="-"),"-",INDEX(Shipping!$U$3:$V$88,_xlfn.XMATCH(CH$2,IF(Shipping!$D$3:$D$88="GC",Shipping!$A$3:$A$88),0),_xlfn.XMATCH($V$167,Shipping!$U$2:$V$2))/_xlfn.IFS($U$167=Shipping!$R153,Shipping!$R$95,$U$167=Shipping!$S$92,Shipping!$S156,$U$167=Shipping!$T$92,Shipping!$T156)+IF(CH67&lt;DATE(2020,1,1),CH67,-CH67))</f>
        <v>-</v>
      </c>
      <c r="CI231" s="52" t="str" cm="1">
        <f t="array" ref="CI231">IF(OR(CI67="",CI67="NO Q",CI67="-"),"-",INDEX(Shipping!$U$3:$V$88,_xlfn.XMATCH(CI$2,IF(Shipping!$D$3:$D$88="GC",Shipping!$A$3:$A$88),0),_xlfn.XMATCH($V$167,Shipping!$U$2:$V$2))/_xlfn.IFS($U$167=Shipping!$R153,Shipping!$R$95,$U$167=Shipping!$S$92,Shipping!$S156,$U$167=Shipping!$T$92,Shipping!$T156)+IF(CI67&lt;DATE(2020,1,1),CI67,-CI67))</f>
        <v>-</v>
      </c>
      <c r="CJ231" s="52" t="str" cm="1">
        <f t="array" ref="CJ231">IF(OR(CJ67="",CJ67="NO Q",CJ67="-"),"-",INDEX(Shipping!$U$3:$V$88,_xlfn.XMATCH(CJ$2,IF(Shipping!$D$3:$D$88="GC",Shipping!$A$3:$A$88),0),_xlfn.XMATCH($V$167,Shipping!$U$2:$V$2))/_xlfn.IFS($U$167=Shipping!$R153,Shipping!$R$95,$U$167=Shipping!$S$92,Shipping!$S156,$U$167=Shipping!$T$92,Shipping!$T156)+IF(CJ67&lt;DATE(2020,1,1),CJ67,-CJ67))</f>
        <v>-</v>
      </c>
      <c r="CK231" s="52" t="str" cm="1">
        <f t="array" ref="CK231">IF(OR(CK67="",CK67="NO Q",CK67="-"),"-",INDEX(Shipping!$U$3:$V$88,_xlfn.XMATCH(CK$2,IF(Shipping!$D$3:$D$88="GC",Shipping!$A$3:$A$88),0),_xlfn.XMATCH($V$167,Shipping!$U$2:$V$2))/_xlfn.IFS($U$167=Shipping!$R153,Shipping!$R$95,$U$167=Shipping!$S$92,Shipping!$S156,$U$167=Shipping!$T$92,Shipping!$T156)+IF(CK67&lt;DATE(2020,1,1),CK67,-CK67))</f>
        <v>-</v>
      </c>
      <c r="CL231" s="52" t="str" cm="1">
        <f t="array" ref="CL231">IF(OR(CL67="",CL67="NO Q",CL67="-"),"-",INDEX(Shipping!$U$3:$V$88,_xlfn.XMATCH(CL$2,IF(Shipping!$D$3:$D$88="GC",Shipping!$A$3:$A$88),0),_xlfn.XMATCH($V$167,Shipping!$U$2:$V$2))/_xlfn.IFS($U$167=Shipping!$R153,Shipping!$R$95,$U$167=Shipping!$S$92,Shipping!$S156,$U$167=Shipping!$T$92,Shipping!$T156)+IF(CL67&lt;DATE(2020,1,1),CL67,-CL67))</f>
        <v>-</v>
      </c>
      <c r="CM231" s="52" t="str" cm="1">
        <f t="array" ref="CM231">IF(OR(CM67="",CM67="NO Q",CM67="-"),"-",INDEX(Shipping!$U$3:$V$88,_xlfn.XMATCH(CM$2,IF(Shipping!$D$3:$D$88="GC",Shipping!$A$3:$A$88),0),_xlfn.XMATCH($V$167,Shipping!$U$2:$V$2))/_xlfn.IFS($U$167=Shipping!$R153,Shipping!$R$95,$U$167=Shipping!$S$92,Shipping!$S156,$U$167=Shipping!$T$92,Shipping!$T156)+IF(CM67&lt;DATE(2020,1,1),CM67,-CM67))</f>
        <v>-</v>
      </c>
    </row>
    <row r="232" spans="2:91">
      <c r="B232" s="47" t="s">
        <v>338</v>
      </c>
      <c r="C232" s="1" t="str" cm="1">
        <f t="array" ref="C232">INDEX(W$2:CM$2,1,_xlfn.XMATCH(D232,$W232:$CM232))</f>
        <v>DECATUR PLASTICS (2cav)</v>
      </c>
      <c r="D232" s="81">
        <f t="shared" si="139"/>
        <v>0.76547492207792212</v>
      </c>
      <c r="W232" s="52" t="str" cm="1">
        <f t="array" ref="W232">IF(OR(W68="",W68="NO Q",W68="-"),"-",INDEX(Shipping!$U$3:$V$88,_xlfn.XMATCH(W$2,IF(Shipping!$D$3:$D$88="GC",Shipping!$A$3:$A$88),0),_xlfn.XMATCH($V$167,Shipping!$U$2:$V$2))/_xlfn.IFS($U$167=Shipping!$R154,Shipping!$R$95,$U$167=Shipping!$S$92,Shipping!$S157,$U$167=Shipping!$T$92,Shipping!$T157)+IF(W68&lt;DATE(2020,1,1),W68,-W68))</f>
        <v>-</v>
      </c>
      <c r="X232" s="52" t="str" cm="1">
        <f t="array" ref="X232">IF(OR(X68="",X68="NO Q",X68="-"),"-",INDEX(Shipping!$U$3:$V$88,_xlfn.XMATCH(X$2,IF(Shipping!$D$3:$D$88="GC",Shipping!$A$3:$A$88),0),_xlfn.XMATCH($V$167,Shipping!$U$2:$V$2))/_xlfn.IFS($U$167=Shipping!$R154,Shipping!$R$95,$U$167=Shipping!$S$92,Shipping!$S157,$U$167=Shipping!$T$92,Shipping!$T157)+IF(X68&lt;DATE(2020,1,1),X68,-X68))</f>
        <v>-</v>
      </c>
      <c r="Y232" s="52" t="str" cm="1">
        <f t="array" ref="Y232">IF(OR(Y68="",Y68="NO Q",Y68="-"),"-",INDEX(Shipping!$U$3:$V$88,_xlfn.XMATCH(Y$2,IF(Shipping!$D$3:$D$88="GC",Shipping!$A$3:$A$88),0),_xlfn.XMATCH($V$167,Shipping!$U$2:$V$2))/_xlfn.IFS($U$167=Shipping!$R154,Shipping!$R$95,$U$167=Shipping!$S$92,Shipping!$S157,$U$167=Shipping!$T$92,Shipping!$T157)+IF(Y68&lt;DATE(2020,1,1),Y68,-Y68))</f>
        <v>-</v>
      </c>
      <c r="Z232" s="52" t="str" cm="1">
        <f t="array" ref="Z232">IF(OR(Z68="",Z68="NO Q",Z68="-"),"-",INDEX(Shipping!$U$3:$V$88,_xlfn.XMATCH(Z$2,IF(Shipping!$D$3:$D$88="GC",Shipping!$A$3:$A$88),0),_xlfn.XMATCH($V$167,Shipping!$U$2:$V$2))/_xlfn.IFS($U$167=Shipping!$R154,Shipping!$R$95,$U$167=Shipping!$S$92,Shipping!$S157,$U$167=Shipping!$T$92,Shipping!$T157)+IF(Z68&lt;DATE(2020,1,1),Z68,-Z68))</f>
        <v>-</v>
      </c>
      <c r="AA232" s="52" t="str" cm="1">
        <f t="array" ref="AA232">IF(OR(AA68="",AA68="NO Q",AA68="-"),"-",INDEX(Shipping!$U$3:$V$88,_xlfn.XMATCH(AA$2,IF(Shipping!$D$3:$D$88="GC",Shipping!$A$3:$A$88),0),_xlfn.XMATCH($V$167,Shipping!$U$2:$V$2))/_xlfn.IFS($U$167=Shipping!$R154,Shipping!$R$95,$U$167=Shipping!$S$92,Shipping!$S157,$U$167=Shipping!$T$92,Shipping!$T157)+IF(AA68&lt;DATE(2020,1,1),AA68,-AA68))</f>
        <v>-</v>
      </c>
      <c r="AB232" s="52" t="str" cm="1">
        <f t="array" ref="AB232">IF(OR(AB68="",AB68="NO Q",AB68="-"),"-",INDEX(Shipping!$U$3:$V$88,_xlfn.XMATCH(AB$2,IF(Shipping!$D$3:$D$88="GC",Shipping!$A$3:$A$88),0),_xlfn.XMATCH($V$167,Shipping!$U$2:$V$2))/_xlfn.IFS($U$167=Shipping!$R154,Shipping!$R$95,$U$167=Shipping!$S$92,Shipping!$S157,$U$167=Shipping!$T$92,Shipping!$T157)+IF(AB68&lt;DATE(2020,1,1),AB68,-AB68))</f>
        <v>-</v>
      </c>
      <c r="AC232" s="52" t="str" cm="1">
        <f t="array" ref="AC232">IF(OR(AC68="",AC68="NO Q",AC68="-"),"-",INDEX(Shipping!$U$3:$V$88,_xlfn.XMATCH(AC$2,IF(Shipping!$D$3:$D$88="GC",Shipping!$A$3:$A$88),0),_xlfn.XMATCH($V$167,Shipping!$U$2:$V$2))/_xlfn.IFS($U$167=Shipping!$R154,Shipping!$R$95,$U$167=Shipping!$S$92,Shipping!$S157,$U$167=Shipping!$T$92,Shipping!$T157)+IF(AC68&lt;DATE(2020,1,1),AC68,-AC68))</f>
        <v>-</v>
      </c>
      <c r="AD232" s="52" t="str" cm="1">
        <f t="array" ref="AD232">IF(OR(AD68="",AD68="NO Q",AD68="-"),"-",INDEX(Shipping!$U$3:$V$88,_xlfn.XMATCH(AD$2,IF(Shipping!$D$3:$D$88="GC",Shipping!$A$3:$A$88),0),_xlfn.XMATCH($V$167,Shipping!$U$2:$V$2))/_xlfn.IFS($U$167=Shipping!$R154,Shipping!$R$95,$U$167=Shipping!$S$92,Shipping!$S157,$U$167=Shipping!$T$92,Shipping!$T157)+IF(AD68&lt;DATE(2020,1,1),AD68,-AD68))</f>
        <v>-</v>
      </c>
      <c r="AE232" s="52" t="str" cm="1">
        <f t="array" ref="AE232">IF(OR(AE68="",AE68="NO Q",AE68="-"),"-",INDEX(Shipping!$U$3:$V$88,_xlfn.XMATCH(AE$2,IF(Shipping!$D$3:$D$88="GC",Shipping!$A$3:$A$88),0),_xlfn.XMATCH($V$167,Shipping!$U$2:$V$2))/_xlfn.IFS($U$167=Shipping!$R154,Shipping!$R$95,$U$167=Shipping!$S$92,Shipping!$S157,$U$167=Shipping!$T$92,Shipping!$T157)+IF(AE68&lt;DATE(2020,1,1),AE68,-AE68))</f>
        <v>-</v>
      </c>
      <c r="AF232" s="52" cm="1">
        <f t="array" ref="AF232">IF(OR(AF68="",AF68="NO Q",AF68="-"),"-",INDEX(Shipping!$U$3:$V$88,_xlfn.XMATCH(AF$2,IF(Shipping!$D$3:$D$88="GC",Shipping!$A$3:$A$88),0),_xlfn.XMATCH($V$167,Shipping!$U$2:$V$2))/_xlfn.IFS($U$167=Shipping!$R154,Shipping!$R$95,$U$167=Shipping!$S$92,Shipping!$S157,$U$167=Shipping!$T$92,Shipping!$T157)+IF(AF68&lt;DATE(2020,1,1),AF68,-AF68))</f>
        <v>0.76547492207792212</v>
      </c>
      <c r="AG232" s="52" t="str" cm="1">
        <f t="array" ref="AG232">IF(OR(AG68="",AG68="NO Q",AG68="-"),"-",INDEX(Shipping!$U$3:$V$88,_xlfn.XMATCH(AG$2,IF(Shipping!$D$3:$D$88="GC",Shipping!$A$3:$A$88),0),_xlfn.XMATCH($V$167,Shipping!$U$2:$V$2))/_xlfn.IFS($U$167=Shipping!$R154,Shipping!$R$95,$U$167=Shipping!$S$92,Shipping!$S157,$U$167=Shipping!$T$92,Shipping!$T157)+IF(AG68&lt;DATE(2020,1,1),AG68,-AG68))</f>
        <v>-</v>
      </c>
      <c r="AH232" s="52" t="str" cm="1">
        <f t="array" ref="AH232">IF(OR(AH68="",AH68="NO Q",AH68="-"),"-",INDEX(Shipping!$U$3:$V$88,_xlfn.XMATCH(AH$2,IF(Shipping!$D$3:$D$88="GC",Shipping!$A$3:$A$88),0),_xlfn.XMATCH($V$167,Shipping!$U$2:$V$2))/_xlfn.IFS($U$167=Shipping!$R154,Shipping!$R$95,$U$167=Shipping!$S$92,Shipping!$S157,$U$167=Shipping!$T$92,Shipping!$T157)+IF(AH68&lt;DATE(2020,1,1),AH68,-AH68))</f>
        <v>-</v>
      </c>
      <c r="AI232" s="52" t="str" cm="1">
        <f t="array" ref="AI232">IF(OR(AI68="",AI68="NO Q",AI68="-"),"-",INDEX(Shipping!$U$3:$V$88,_xlfn.XMATCH(AI$2,IF(Shipping!$D$3:$D$88="GC",Shipping!$A$3:$A$88),0),_xlfn.XMATCH($V$167,Shipping!$U$2:$V$2))/_xlfn.IFS($U$167=Shipping!$R154,Shipping!$R$95,$U$167=Shipping!$S$92,Shipping!$S157,$U$167=Shipping!$T$92,Shipping!$T157)+IF(AI68&lt;DATE(2020,1,1),AI68,-AI68))</f>
        <v>-</v>
      </c>
      <c r="AJ232" s="52" t="str" cm="1">
        <f t="array" ref="AJ232">IF(OR(AJ68="",AJ68="NO Q",AJ68="-"),"-",INDEX(Shipping!$U$3:$V$88,_xlfn.XMATCH(AJ$2,IF(Shipping!$D$3:$D$88="GC",Shipping!$A$3:$A$88),0),_xlfn.XMATCH($V$167,Shipping!$U$2:$V$2))/_xlfn.IFS($U$167=Shipping!$R154,Shipping!$R$95,$U$167=Shipping!$S$92,Shipping!$S157,$U$167=Shipping!$T$92,Shipping!$T157)+IF(AJ68&lt;DATE(2020,1,1),AJ68,-AJ68))</f>
        <v>-</v>
      </c>
      <c r="AK232" s="52" t="str" cm="1">
        <f t="array" ref="AK232">IF(OR(AK68="",AK68="NO Q",AK68="-"),"-",INDEX(Shipping!$U$3:$V$88,_xlfn.XMATCH(AK$2,IF(Shipping!$D$3:$D$88="GC",Shipping!$A$3:$A$88),0),_xlfn.XMATCH($V$167,Shipping!$U$2:$V$2))/_xlfn.IFS($U$167=Shipping!$R154,Shipping!$R$95,$U$167=Shipping!$S$92,Shipping!$S157,$U$167=Shipping!$T$92,Shipping!$T157)+IF(AK68&lt;DATE(2020,1,1),AK68,-AK68))</f>
        <v>-</v>
      </c>
      <c r="AL232" s="52" t="str" cm="1">
        <f t="array" ref="AL232">IF(OR(AL68="",AL68="NO Q",AL68="-"),"-",INDEX(Shipping!$U$3:$V$88,_xlfn.XMATCH(AL$2,IF(Shipping!$D$3:$D$88="GC",Shipping!$A$3:$A$88),0),_xlfn.XMATCH($V$167,Shipping!$U$2:$V$2))/_xlfn.IFS($U$167=Shipping!$R154,Shipping!$R$95,$U$167=Shipping!$S$92,Shipping!$S157,$U$167=Shipping!$T$92,Shipping!$T157)+IF(AL68&lt;DATE(2020,1,1),AL68,-AL68))</f>
        <v>-</v>
      </c>
      <c r="AM232" s="52" cm="1">
        <f t="array" ref="AM232">IF(OR(AM68="",AM68="NO Q",AM68="-"),"-",INDEX(Shipping!$U$3:$V$88,_xlfn.XMATCH(AM$2,IF(Shipping!$D$3:$D$88="GC",Shipping!$A$3:$A$88),0),_xlfn.XMATCH($V$167,Shipping!$U$2:$V$2))/_xlfn.IFS($U$167=Shipping!$R154,Shipping!$R$95,$U$167=Shipping!$S$92,Shipping!$S157,$U$167=Shipping!$T$92,Shipping!$T157)+IF(AM68&lt;DATE(2020,1,1),AM68,-AM68))</f>
        <v>-44032.970129870133</v>
      </c>
      <c r="AN232" s="52" t="str" cm="1">
        <f t="array" ref="AN232">IF(OR(AN68="",AN68="NO Q",AN68="-"),"-",INDEX(Shipping!$U$3:$V$88,_xlfn.XMATCH(AN$2,IF(Shipping!$D$3:$D$88="GC",Shipping!$A$3:$A$88),0),_xlfn.XMATCH($V$167,Shipping!$U$2:$V$2))/_xlfn.IFS($U$167=Shipping!$R154,Shipping!$R$95,$U$167=Shipping!$S$92,Shipping!$S157,$U$167=Shipping!$T$92,Shipping!$T157)+IF(AN68&lt;DATE(2020,1,1),AN68,-AN68))</f>
        <v>-</v>
      </c>
      <c r="AO232" s="52" t="str" cm="1">
        <f t="array" ref="AO232">IF(OR(AO68="",AO68="NO Q",AO68="-"),"-",INDEX(Shipping!$U$3:$V$88,_xlfn.XMATCH(AO$2,IF(Shipping!$D$3:$D$88="GC",Shipping!$A$3:$A$88),0),_xlfn.XMATCH($V$167,Shipping!$U$2:$V$2))/_xlfn.IFS($U$167=Shipping!$R154,Shipping!$R$95,$U$167=Shipping!$S$92,Shipping!$S157,$U$167=Shipping!$T$92,Shipping!$T157)+IF(AO68&lt;DATE(2020,1,1),AO68,-AO68))</f>
        <v>-</v>
      </c>
      <c r="AP232" s="52" cm="1">
        <f t="array" ref="AP232">IF(OR(AP68="",AP68="NO Q",AP68="-"),"-",INDEX(Shipping!$U$3:$V$88,_xlfn.XMATCH(AP$2,IF(Shipping!$D$3:$D$88="GC",Shipping!$A$3:$A$88),0),_xlfn.XMATCH($V$167,Shipping!$U$2:$V$2))/_xlfn.IFS($U$167=Shipping!$R154,Shipping!$R$95,$U$167=Shipping!$S$92,Shipping!$S157,$U$167=Shipping!$T$92,Shipping!$T157)+IF(AP68&lt;DATE(2020,1,1),AP68,-AP68))</f>
        <v>-44032.977922077924</v>
      </c>
      <c r="AQ232" s="52" t="str" cm="1">
        <f t="array" ref="AQ232">IF(OR(AQ68="",AQ68="NO Q",AQ68="-"),"-",INDEX(Shipping!$U$3:$V$88,_xlfn.XMATCH(AQ$2,IF(Shipping!$D$3:$D$88="GC",Shipping!$A$3:$A$88),0),_xlfn.XMATCH($V$167,Shipping!$U$2:$V$2))/_xlfn.IFS($U$167=Shipping!$R154,Shipping!$R$95,$U$167=Shipping!$S$92,Shipping!$S157,$U$167=Shipping!$T$92,Shipping!$T157)+IF(AQ68&lt;DATE(2020,1,1),AQ68,-AQ68))</f>
        <v>-</v>
      </c>
      <c r="AR232" s="52" t="str" cm="1">
        <f t="array" ref="AR232">IF(OR(AR68="",AR68="NO Q",AR68="-"),"-",INDEX(Shipping!$U$3:$V$88,_xlfn.XMATCH(AR$2,IF(Shipping!$D$3:$D$88="GC",Shipping!$A$3:$A$88),0),_xlfn.XMATCH($V$167,Shipping!$U$2:$V$2))/_xlfn.IFS($U$167=Shipping!$R154,Shipping!$R$95,$U$167=Shipping!$S$92,Shipping!$S157,$U$167=Shipping!$T$92,Shipping!$T157)+IF(AR68&lt;DATE(2020,1,1),AR68,-AR68))</f>
        <v>-</v>
      </c>
      <c r="AS232" s="52" t="str" cm="1">
        <f t="array" ref="AS232">IF(OR(AS68="",AS68="NO Q",AS68="-"),"-",INDEX(Shipping!$U$3:$V$88,_xlfn.XMATCH(AS$2,IF(Shipping!$D$3:$D$88="GC",Shipping!$A$3:$A$88),0),_xlfn.XMATCH($V$167,Shipping!$U$2:$V$2))/_xlfn.IFS($U$167=Shipping!$R154,Shipping!$R$95,$U$167=Shipping!$S$92,Shipping!$S157,$U$167=Shipping!$T$92,Shipping!$T157)+IF(AS68&lt;DATE(2020,1,1),AS68,-AS68))</f>
        <v>-</v>
      </c>
      <c r="AT232" s="52" t="str" cm="1">
        <f t="array" ref="AT232">IF(OR(AT68="",AT68="NO Q",AT68="-"),"-",INDEX(Shipping!$U$3:$V$88,_xlfn.XMATCH(AT$2,IF(Shipping!$D$3:$D$88="GC",Shipping!$A$3:$A$88),0),_xlfn.XMATCH($V$167,Shipping!$U$2:$V$2))/_xlfn.IFS($U$167=Shipping!$R154,Shipping!$R$95,$U$167=Shipping!$S$92,Shipping!$S157,$U$167=Shipping!$T$92,Shipping!$T157)+IF(AT68&lt;DATE(2020,1,1),AT68,-AT68))</f>
        <v>-</v>
      </c>
      <c r="AU232" s="52" t="str" cm="1">
        <f t="array" ref="AU232">IF(OR(AU68="",AU68="NO Q",AU68="-"),"-",INDEX(Shipping!$U$3:$V$88,_xlfn.XMATCH(AU$2,IF(Shipping!$D$3:$D$88="GC",Shipping!$A$3:$A$88),0),_xlfn.XMATCH($V$167,Shipping!$U$2:$V$2))/_xlfn.IFS($U$167=Shipping!$R154,Shipping!$R$95,$U$167=Shipping!$S$92,Shipping!$S157,$U$167=Shipping!$T$92,Shipping!$T157)+IF(AU68&lt;DATE(2020,1,1),AU68,-AU68))</f>
        <v>-</v>
      </c>
      <c r="AV232" s="52" t="str" cm="1">
        <f t="array" ref="AV232">IF(OR(AV68="",AV68="NO Q",AV68="-"),"-",INDEX(Shipping!$U$3:$V$88,_xlfn.XMATCH(AV$2,IF(Shipping!$D$3:$D$88="GC",Shipping!$A$3:$A$88),0),_xlfn.XMATCH($V$167,Shipping!$U$2:$V$2))/_xlfn.IFS($U$167=Shipping!$R154,Shipping!$R$95,$U$167=Shipping!$S$92,Shipping!$S157,$U$167=Shipping!$T$92,Shipping!$T157)+IF(AV68&lt;DATE(2020,1,1),AV68,-AV68))</f>
        <v>-</v>
      </c>
      <c r="AW232" s="52" t="str" cm="1">
        <f t="array" ref="AW232">IF(OR(AW68="",AW68="NO Q",AW68="-"),"-",INDEX(Shipping!$U$3:$V$88,_xlfn.XMATCH(AW$2,IF(Shipping!$D$3:$D$88="GC",Shipping!$A$3:$A$88),0),_xlfn.XMATCH($V$167,Shipping!$U$2:$V$2))/_xlfn.IFS($U$167=Shipping!$R154,Shipping!$R$95,$U$167=Shipping!$S$92,Shipping!$S157,$U$167=Shipping!$T$92,Shipping!$T157)+IF(AW68&lt;DATE(2020,1,1),AW68,-AW68))</f>
        <v>-</v>
      </c>
      <c r="AX232" s="52" t="str" cm="1">
        <f t="array" ref="AX232">IF(OR(AX68="",AX68="NO Q",AX68="-"),"-",INDEX(Shipping!$U$3:$V$88,_xlfn.XMATCH(AX$2,IF(Shipping!$D$3:$D$88="GC",Shipping!$A$3:$A$88),0),_xlfn.XMATCH($V$167,Shipping!$U$2:$V$2))/_xlfn.IFS($U$167=Shipping!$R154,Shipping!$R$95,$U$167=Shipping!$S$92,Shipping!$S157,$U$167=Shipping!$T$92,Shipping!$T157)+IF(AX68&lt;DATE(2020,1,1),AX68,-AX68))</f>
        <v>-</v>
      </c>
      <c r="AY232" s="52" t="str" cm="1">
        <f t="array" ref="AY232">IF(OR(AY68="",AY68="NO Q",AY68="-"),"-",INDEX(Shipping!$U$3:$V$88,_xlfn.XMATCH(AY$2,IF(Shipping!$D$3:$D$88="GC",Shipping!$A$3:$A$88),0),_xlfn.XMATCH($V$167,Shipping!$U$2:$V$2))/_xlfn.IFS($U$167=Shipping!$R154,Shipping!$R$95,$U$167=Shipping!$S$92,Shipping!$S157,$U$167=Shipping!$T$92,Shipping!$T157)+IF(AY68&lt;DATE(2020,1,1),AY68,-AY68))</f>
        <v>-</v>
      </c>
      <c r="AZ232" s="52" t="str" cm="1">
        <f t="array" ref="AZ232">IF(OR(AZ68="",AZ68="NO Q",AZ68="-"),"-",INDEX(Shipping!$U$3:$V$88,_xlfn.XMATCH(AZ$2,IF(Shipping!$D$3:$D$88="GC",Shipping!$A$3:$A$88),0),_xlfn.XMATCH($V$167,Shipping!$U$2:$V$2))/_xlfn.IFS($U$167=Shipping!$R154,Shipping!$R$95,$U$167=Shipping!$S$92,Shipping!$S157,$U$167=Shipping!$T$92,Shipping!$T157)+IF(AZ68&lt;DATE(2020,1,1),AZ68,-AZ68))</f>
        <v>-</v>
      </c>
      <c r="BA232" s="52" t="str" cm="1">
        <f t="array" ref="BA232">IF(OR(BA68="",BA68="NO Q",BA68="-"),"-",INDEX(Shipping!$U$3:$V$88,_xlfn.XMATCH(BA$2,IF(Shipping!$D$3:$D$88="GC",Shipping!$A$3:$A$88),0),_xlfn.XMATCH($V$167,Shipping!$U$2:$V$2))/_xlfn.IFS($U$167=Shipping!$R154,Shipping!$R$95,$U$167=Shipping!$S$92,Shipping!$S157,$U$167=Shipping!$T$92,Shipping!$T157)+IF(BA68&lt;DATE(2020,1,1),BA68,-BA68))</f>
        <v>-</v>
      </c>
      <c r="BB232" s="52" t="str" cm="1">
        <f t="array" ref="BB232">IF(OR(BB68="",BB68="NO Q",BB68="-"),"-",INDEX(Shipping!$U$3:$V$88,_xlfn.XMATCH(BB$2,IF(Shipping!$D$3:$D$88="GC",Shipping!$A$3:$A$88),0),_xlfn.XMATCH($V$167,Shipping!$U$2:$V$2))/_xlfn.IFS($U$167=Shipping!$R154,Shipping!$R$95,$U$167=Shipping!$S$92,Shipping!$S157,$U$167=Shipping!$T$92,Shipping!$T157)+IF(BB68&lt;DATE(2020,1,1),BB68,-BB68))</f>
        <v>-</v>
      </c>
      <c r="BC232" s="52" t="str" cm="1">
        <f t="array" ref="BC232">IF(OR(BC68="",BC68="NO Q",BC68="-"),"-",INDEX(Shipping!$U$3:$V$88,_xlfn.XMATCH(BC$2,IF(Shipping!$D$3:$D$88="GC",Shipping!$A$3:$A$88),0),_xlfn.XMATCH($V$167,Shipping!$U$2:$V$2))/_xlfn.IFS($U$167=Shipping!$R154,Shipping!$R$95,$U$167=Shipping!$S$92,Shipping!$S157,$U$167=Shipping!$T$92,Shipping!$T157)+IF(BC68&lt;DATE(2020,1,1),BC68,-BC68))</f>
        <v>-</v>
      </c>
      <c r="BD232" s="52" t="str" cm="1">
        <f t="array" ref="BD232">IF(OR(BD68="",BD68="NO Q",BD68="-"),"-",INDEX(Shipping!$U$3:$V$88,_xlfn.XMATCH(BD$2,IF(Shipping!$D$3:$D$88="GC",Shipping!$A$3:$A$88),0),_xlfn.XMATCH($V$167,Shipping!$U$2:$V$2))/_xlfn.IFS($U$167=Shipping!$R154,Shipping!$R$95,$U$167=Shipping!$S$92,Shipping!$S157,$U$167=Shipping!$T$92,Shipping!$T157)+IF(BD68&lt;DATE(2020,1,1),BD68,-BD68))</f>
        <v>-</v>
      </c>
      <c r="BE232" s="52" t="str" cm="1">
        <f t="array" ref="BE232">IF(OR(BE68="",BE68="NO Q",BE68="-"),"-",INDEX(Shipping!$U$3:$V$88,_xlfn.XMATCH(BE$2,IF(Shipping!$D$3:$D$88="GC",Shipping!$A$3:$A$88),0),_xlfn.XMATCH($V$167,Shipping!$U$2:$V$2))/_xlfn.IFS($U$167=Shipping!$R154,Shipping!$R$95,$U$167=Shipping!$S$92,Shipping!$S157,$U$167=Shipping!$T$92,Shipping!$T157)+IF(BE68&lt;DATE(2020,1,1),BE68,-BE68))</f>
        <v>-</v>
      </c>
      <c r="BF232" s="52" t="str" cm="1">
        <f t="array" ref="BF232">IF(OR(BF68="",BF68="NO Q",BF68="-"),"-",INDEX(Shipping!$U$3:$V$88,_xlfn.XMATCH(BF$2,IF(Shipping!$D$3:$D$88="GC",Shipping!$A$3:$A$88),0),_xlfn.XMATCH($V$167,Shipping!$U$2:$V$2))/_xlfn.IFS($U$167=Shipping!$R154,Shipping!$R$95,$U$167=Shipping!$S$92,Shipping!$S157,$U$167=Shipping!$T$92,Shipping!$T157)+IF(BF68&lt;DATE(2020,1,1),BF68,-BF68))</f>
        <v>-</v>
      </c>
      <c r="BG232" s="52" t="str" cm="1">
        <f t="array" ref="BG232">IF(OR(BG68="",BG68="NO Q",BG68="-"),"-",INDEX(Shipping!$U$3:$V$88,_xlfn.XMATCH(BG$2,IF(Shipping!$D$3:$D$88="GC",Shipping!$A$3:$A$88),0),_xlfn.XMATCH($V$167,Shipping!$U$2:$V$2))/_xlfn.IFS($U$167=Shipping!$R154,Shipping!$R$95,$U$167=Shipping!$S$92,Shipping!$S157,$U$167=Shipping!$T$92,Shipping!$T157)+IF(BG68&lt;DATE(2020,1,1),BG68,-BG68))</f>
        <v>-</v>
      </c>
      <c r="BH232" s="52" t="str" cm="1">
        <f t="array" ref="BH232">IF(OR(BH68="",BH68="NO Q",BH68="-"),"-",INDEX(Shipping!$U$3:$V$88,_xlfn.XMATCH(BH$2,IF(Shipping!$D$3:$D$88="GC",Shipping!$A$3:$A$88),0),_xlfn.XMATCH($V$167,Shipping!$U$2:$V$2))/_xlfn.IFS($U$167=Shipping!$R154,Shipping!$R$95,$U$167=Shipping!$S$92,Shipping!$S157,$U$167=Shipping!$T$92,Shipping!$T157)+IF(BH68&lt;DATE(2020,1,1),BH68,-BH68))</f>
        <v>-</v>
      </c>
      <c r="BI232" s="52" t="str" cm="1">
        <f t="array" ref="BI232">IF(OR(BI68="",BI68="NO Q",BI68="-"),"-",INDEX(Shipping!$U$3:$V$88,_xlfn.XMATCH(BI$2,IF(Shipping!$D$3:$D$88="GC",Shipping!$A$3:$A$88),0),_xlfn.XMATCH($V$167,Shipping!$U$2:$V$2))/_xlfn.IFS($U$167=Shipping!$R154,Shipping!$R$95,$U$167=Shipping!$S$92,Shipping!$S157,$U$167=Shipping!$T$92,Shipping!$T157)+IF(BI68&lt;DATE(2020,1,1),BI68,-BI68))</f>
        <v>-</v>
      </c>
      <c r="BJ232" s="52" t="str" cm="1">
        <f t="array" ref="BJ232">IF(OR(BJ68="",BJ68="NO Q",BJ68="-"),"-",INDEX(Shipping!$U$3:$V$88,_xlfn.XMATCH(BJ$2,IF(Shipping!$D$3:$D$88="GC",Shipping!$A$3:$A$88),0),_xlfn.XMATCH($V$167,Shipping!$U$2:$V$2))/_xlfn.IFS($U$167=Shipping!$R154,Shipping!$R$95,$U$167=Shipping!$S$92,Shipping!$S157,$U$167=Shipping!$T$92,Shipping!$T157)+IF(BJ68&lt;DATE(2020,1,1),BJ68,-BJ68))</f>
        <v>-</v>
      </c>
      <c r="BK232" s="52" cm="1">
        <f t="array" ref="BK232">IF(OR(BK68="",BK68="NO Q",BK68="-"),"-",INDEX(Shipping!$U$3:$V$88,_xlfn.XMATCH(BK$2,IF(Shipping!$D$3:$D$88="GC",Shipping!$A$3:$A$88),0),_xlfn.XMATCH($V$167,Shipping!$U$2:$V$2))/_xlfn.IFS($U$167=Shipping!$R154,Shipping!$R$95,$U$167=Shipping!$S$92,Shipping!$S157,$U$167=Shipping!$T$92,Shipping!$T157)+IF(BK68&lt;DATE(2020,1,1),BK68,-BK68))</f>
        <v>0.97758864854545457</v>
      </c>
      <c r="BL232" s="52" t="str" cm="1">
        <f t="array" ref="BL232">IF(OR(BL68="",BL68="NO Q",BL68="-"),"-",INDEX(Shipping!$U$3:$V$88,_xlfn.XMATCH(BL$2,IF(Shipping!$D$3:$D$88="GC",Shipping!$A$3:$A$88),0),_xlfn.XMATCH($V$167,Shipping!$U$2:$V$2))/_xlfn.IFS($U$167=Shipping!$R154,Shipping!$R$95,$U$167=Shipping!$S$92,Shipping!$S157,$U$167=Shipping!$T$92,Shipping!$T157)+IF(BL68&lt;DATE(2020,1,1),BL68,-BL68))</f>
        <v>-</v>
      </c>
      <c r="BM232" s="52" t="str" cm="1">
        <f t="array" ref="BM232">IF(OR(BM68="",BM68="NO Q",BM68="-"),"-",INDEX(Shipping!$U$3:$V$88,_xlfn.XMATCH(BM$2,IF(Shipping!$D$3:$D$88="GC",Shipping!$A$3:$A$88),0),_xlfn.XMATCH($V$167,Shipping!$U$2:$V$2))/_xlfn.IFS($U$167=Shipping!$R154,Shipping!$R$95,$U$167=Shipping!$S$92,Shipping!$S157,$U$167=Shipping!$T$92,Shipping!$T157)+IF(BM68&lt;DATE(2020,1,1),BM68,-BM68))</f>
        <v>-</v>
      </c>
      <c r="BN232" s="52" t="str" cm="1">
        <f t="array" ref="BN232">IF(OR(BN68="",BN68="NO Q",BN68="-"),"-",INDEX(Shipping!$U$3:$V$88,_xlfn.XMATCH(BN$2,IF(Shipping!$D$3:$D$88="GC",Shipping!$A$3:$A$88),0),_xlfn.XMATCH($V$167,Shipping!$U$2:$V$2))/_xlfn.IFS($U$167=Shipping!$R154,Shipping!$R$95,$U$167=Shipping!$S$92,Shipping!$S157,$U$167=Shipping!$T$92,Shipping!$T157)+IF(BN68&lt;DATE(2020,1,1),BN68,-BN68))</f>
        <v>-</v>
      </c>
      <c r="BO232" s="52" t="str" cm="1">
        <f t="array" ref="BO232">IF(OR(BO68="",BO68="NO Q",BO68="-"),"-",INDEX(Shipping!$U$3:$V$88,_xlfn.XMATCH(BO$2,IF(Shipping!$D$3:$D$88="GC",Shipping!$A$3:$A$88),0),_xlfn.XMATCH($V$167,Shipping!$U$2:$V$2))/_xlfn.IFS($U$167=Shipping!$R154,Shipping!$R$95,$U$167=Shipping!$S$92,Shipping!$S157,$U$167=Shipping!$T$92,Shipping!$T157)+IF(BO68&lt;DATE(2020,1,1),BO68,-BO68))</f>
        <v>-</v>
      </c>
      <c r="BP232" s="52" t="str" cm="1">
        <f t="array" ref="BP232">IF(OR(BP68="",BP68="NO Q",BP68="-"),"-",INDEX(Shipping!$U$3:$V$88,_xlfn.XMATCH(BP$2,IF(Shipping!$D$3:$D$88="GC",Shipping!$A$3:$A$88),0),_xlfn.XMATCH($V$167,Shipping!$U$2:$V$2))/_xlfn.IFS($U$167=Shipping!$R154,Shipping!$R$95,$U$167=Shipping!$S$92,Shipping!$S157,$U$167=Shipping!$T$92,Shipping!$T157)+IF(BP68&lt;DATE(2020,1,1),BP68,-BP68))</f>
        <v>-</v>
      </c>
      <c r="BQ232" s="52" t="str" cm="1">
        <f t="array" ref="BQ232">IF(OR(BQ68="",BQ68="NO Q",BQ68="-"),"-",INDEX(Shipping!$U$3:$V$88,_xlfn.XMATCH(BQ$2,IF(Shipping!$D$3:$D$88="GC",Shipping!$A$3:$A$88),0),_xlfn.XMATCH($V$167,Shipping!$U$2:$V$2))/_xlfn.IFS($U$167=Shipping!$R154,Shipping!$R$95,$U$167=Shipping!$S$92,Shipping!$S157,$U$167=Shipping!$T$92,Shipping!$T157)+IF(BQ68&lt;DATE(2020,1,1),BQ68,-BQ68))</f>
        <v>-</v>
      </c>
      <c r="BR232" s="52" t="str" cm="1">
        <f t="array" ref="BR232">IF(OR(BR68="",BR68="NO Q",BR68="-"),"-",INDEX(Shipping!$U$3:$V$88,_xlfn.XMATCH(BR$2,IF(Shipping!$D$3:$D$88="GC",Shipping!$A$3:$A$88),0),_xlfn.XMATCH($V$167,Shipping!$U$2:$V$2))/_xlfn.IFS($U$167=Shipping!$R154,Shipping!$R$95,$U$167=Shipping!$S$92,Shipping!$S157,$U$167=Shipping!$T$92,Shipping!$T157)+IF(BR68&lt;DATE(2020,1,1),BR68,-BR68))</f>
        <v>-</v>
      </c>
      <c r="BS232" s="52" t="str" cm="1">
        <f t="array" ref="BS232">IF(OR(BS68="",BS68="NO Q",BS68="-"),"-",INDEX(Shipping!$U$3:$V$88,_xlfn.XMATCH(BS$2,IF(Shipping!$D$3:$D$88="GC",Shipping!$A$3:$A$88),0),_xlfn.XMATCH($V$167,Shipping!$U$2:$V$2))/_xlfn.IFS($U$167=Shipping!$R154,Shipping!$R$95,$U$167=Shipping!$S$92,Shipping!$S157,$U$167=Shipping!$T$92,Shipping!$T157)+IF(BS68&lt;DATE(2020,1,1),BS68,-BS68))</f>
        <v>-</v>
      </c>
      <c r="BT232" s="52" t="str" cm="1">
        <f t="array" ref="BT232">IF(OR(BT68="",BT68="NO Q",BT68="-"),"-",INDEX(Shipping!$U$3:$V$88,_xlfn.XMATCH(BT$2,IF(Shipping!$D$3:$D$88="GC",Shipping!$A$3:$A$88),0),_xlfn.XMATCH($V$167,Shipping!$U$2:$V$2))/_xlfn.IFS($U$167=Shipping!$R154,Shipping!$R$95,$U$167=Shipping!$S$92,Shipping!$S157,$U$167=Shipping!$T$92,Shipping!$T157)+IF(BT68&lt;DATE(2020,1,1),BT68,-BT68))</f>
        <v>-</v>
      </c>
      <c r="BU232" s="52" t="str" cm="1">
        <f t="array" ref="BU232">IF(OR(BU68="",BU68="NO Q",BU68="-"),"-",INDEX(Shipping!$U$3:$V$88,_xlfn.XMATCH(BU$2,IF(Shipping!$D$3:$D$88="GC",Shipping!$A$3:$A$88),0),_xlfn.XMATCH($V$167,Shipping!$U$2:$V$2))/_xlfn.IFS($U$167=Shipping!$R154,Shipping!$R$95,$U$167=Shipping!$S$92,Shipping!$S157,$U$167=Shipping!$T$92,Shipping!$T157)+IF(BU68&lt;DATE(2020,1,1),BU68,-BU68))</f>
        <v>-</v>
      </c>
      <c r="BV232" s="52" t="str" cm="1">
        <f t="array" ref="BV232">IF(OR(BV68="",BV68="NO Q",BV68="-"),"-",INDEX(Shipping!$U$3:$V$88,_xlfn.XMATCH(BV$2,IF(Shipping!$D$3:$D$88="GC",Shipping!$A$3:$A$88),0),_xlfn.XMATCH($V$167,Shipping!$U$2:$V$2))/_xlfn.IFS($U$167=Shipping!$R154,Shipping!$R$95,$U$167=Shipping!$S$92,Shipping!$S157,$U$167=Shipping!$T$92,Shipping!$T157)+IF(BV68&lt;DATE(2020,1,1),BV68,-BV68))</f>
        <v>-</v>
      </c>
      <c r="BW232" s="52" t="str" cm="1">
        <f t="array" ref="BW232">IF(OR(BW68="",BW68="NO Q",BW68="-"),"-",INDEX(Shipping!$U$3:$V$88,_xlfn.XMATCH(BW$2,IF(Shipping!$D$3:$D$88="GC",Shipping!$A$3:$A$88),0),_xlfn.XMATCH($V$167,Shipping!$U$2:$V$2))/_xlfn.IFS($U$167=Shipping!$R154,Shipping!$R$95,$U$167=Shipping!$S$92,Shipping!$S157,$U$167=Shipping!$T$92,Shipping!$T157)+IF(BW68&lt;DATE(2020,1,1),BW68,-BW68))</f>
        <v>-</v>
      </c>
      <c r="BX232" s="52" t="str" cm="1">
        <f t="array" ref="BX232">IF(OR(BX68="",BX68="NO Q",BX68="-"),"-",INDEX(Shipping!$U$3:$V$88,_xlfn.XMATCH(BX$2,IF(Shipping!$D$3:$D$88="GC",Shipping!$A$3:$A$88),0),_xlfn.XMATCH($V$167,Shipping!$U$2:$V$2))/_xlfn.IFS($U$167=Shipping!$R154,Shipping!$R$95,$U$167=Shipping!$S$92,Shipping!$S157,$U$167=Shipping!$T$92,Shipping!$T157)+IF(BX68&lt;DATE(2020,1,1),BX68,-BX68))</f>
        <v>-</v>
      </c>
      <c r="BY232" s="52" t="str" cm="1">
        <f t="array" ref="BY232">IF(OR(BY68="",BY68="NO Q",BY68="-"),"-",INDEX(Shipping!$U$3:$V$88,_xlfn.XMATCH(BY$2,IF(Shipping!$D$3:$D$88="GC",Shipping!$A$3:$A$88),0),_xlfn.XMATCH($V$167,Shipping!$U$2:$V$2))/_xlfn.IFS($U$167=Shipping!$R154,Shipping!$R$95,$U$167=Shipping!$S$92,Shipping!$S157,$U$167=Shipping!$T$92,Shipping!$T157)+IF(BY68&lt;DATE(2020,1,1),BY68,-BY68))</f>
        <v>-</v>
      </c>
      <c r="BZ232" s="52" t="str" cm="1">
        <f t="array" ref="BZ232">IF(OR(BZ68="",BZ68="NO Q",BZ68="-"),"-",INDEX(Shipping!$U$3:$V$88,_xlfn.XMATCH(BZ$2,IF(Shipping!$D$3:$D$88="GC",Shipping!$A$3:$A$88),0),_xlfn.XMATCH($V$167,Shipping!$U$2:$V$2))/_xlfn.IFS($U$167=Shipping!$R154,Shipping!$R$95,$U$167=Shipping!$S$92,Shipping!$S157,$U$167=Shipping!$T$92,Shipping!$T157)+IF(BZ68&lt;DATE(2020,1,1),BZ68,-BZ68))</f>
        <v>-</v>
      </c>
      <c r="CA232" s="52" t="str" cm="1">
        <f t="array" ref="CA232">IF(OR(CA68="",CA68="NO Q",CA68="-"),"-",INDEX(Shipping!$U$3:$V$88,_xlfn.XMATCH(CA$2,IF(Shipping!$D$3:$D$88="GC",Shipping!$A$3:$A$88),0),_xlfn.XMATCH($V$167,Shipping!$U$2:$V$2))/_xlfn.IFS($U$167=Shipping!$R154,Shipping!$R$95,$U$167=Shipping!$S$92,Shipping!$S157,$U$167=Shipping!$T$92,Shipping!$T157)+IF(CA68&lt;DATE(2020,1,1),CA68,-CA68))</f>
        <v>-</v>
      </c>
      <c r="CB232" s="52" t="str" cm="1">
        <f t="array" ref="CB232">IF(OR(CB68="",CB68="NO Q",CB68="-"),"-",INDEX(Shipping!$U$3:$V$88,_xlfn.XMATCH(CB$2,IF(Shipping!$D$3:$D$88="GC",Shipping!$A$3:$A$88),0),_xlfn.XMATCH($V$167,Shipping!$U$2:$V$2))/_xlfn.IFS($U$167=Shipping!$R154,Shipping!$R$95,$U$167=Shipping!$S$92,Shipping!$S157,$U$167=Shipping!$T$92,Shipping!$T157)+IF(CB68&lt;DATE(2020,1,1),CB68,-CB68))</f>
        <v>-</v>
      </c>
      <c r="CC232" s="52" t="str" cm="1">
        <f t="array" ref="CC232">IF(OR(CC68="",CC68="NO Q",CC68="-"),"-",INDEX(Shipping!$U$3:$V$88,_xlfn.XMATCH(CC$2,IF(Shipping!$D$3:$D$88="GC",Shipping!$A$3:$A$88),0),_xlfn.XMATCH($V$167,Shipping!$U$2:$V$2))/_xlfn.IFS($U$167=Shipping!$R154,Shipping!$R$95,$U$167=Shipping!$S$92,Shipping!$S157,$U$167=Shipping!$T$92,Shipping!$T157)+IF(CC68&lt;DATE(2020,1,1),CC68,-CC68))</f>
        <v>-</v>
      </c>
      <c r="CD232" s="52" t="str" cm="1">
        <f t="array" ref="CD232">IF(OR(CD68="",CD68="NO Q",CD68="-"),"-",INDEX(Shipping!$U$3:$V$88,_xlfn.XMATCH(CD$2,IF(Shipping!$D$3:$D$88="GC",Shipping!$A$3:$A$88),0),_xlfn.XMATCH($V$167,Shipping!$U$2:$V$2))/_xlfn.IFS($U$167=Shipping!$R154,Shipping!$R$95,$U$167=Shipping!$S$92,Shipping!$S157,$U$167=Shipping!$T$92,Shipping!$T157)+IF(CD68&lt;DATE(2020,1,1),CD68,-CD68))</f>
        <v>-</v>
      </c>
      <c r="CE232" s="52" t="e" cm="1">
        <f t="array" ref="CE232">IF(OR(CE68="",CE68="NO Q",CE68="-"),"-",INDEX(Shipping!$U$3:$V$88,_xlfn.XMATCH(CE$2,IF(Shipping!$D$3:$D$88="GC",Shipping!$A$3:$A$88),0),_xlfn.XMATCH($V$167,Shipping!$U$2:$V$2))/_xlfn.IFS($U$167=Shipping!$R154,Shipping!$R$95,$U$167=Shipping!$S$92,Shipping!$S157,$U$167=Shipping!$T$92,Shipping!$T157)+IF(CE68&lt;DATE(2020,1,1),CE68,-CE68))</f>
        <v>#N/A</v>
      </c>
      <c r="CF232" s="52" t="str" cm="1">
        <f t="array" ref="CF232">IF(OR(CF68="",CF68="NO Q",CF68="-"),"-",INDEX(Shipping!$U$3:$V$88,_xlfn.XMATCH(CF$2,IF(Shipping!$D$3:$D$88="GC",Shipping!$A$3:$A$88),0),_xlfn.XMATCH($V$167,Shipping!$U$2:$V$2))/_xlfn.IFS($U$167=Shipping!$R154,Shipping!$R$95,$U$167=Shipping!$S$92,Shipping!$S157,$U$167=Shipping!$T$92,Shipping!$T157)+IF(CF68&lt;DATE(2020,1,1),CF68,-CF68))</f>
        <v>-</v>
      </c>
      <c r="CG232" s="52" t="str" cm="1">
        <f t="array" ref="CG232">IF(OR(CG68="",CG68="NO Q",CG68="-"),"-",INDEX(Shipping!$U$3:$V$88,_xlfn.XMATCH(CG$2,IF(Shipping!$D$3:$D$88="GC",Shipping!$A$3:$A$88),0),_xlfn.XMATCH($V$167,Shipping!$U$2:$V$2))/_xlfn.IFS($U$167=Shipping!$R154,Shipping!$R$95,$U$167=Shipping!$S$92,Shipping!$S157,$U$167=Shipping!$T$92,Shipping!$T157)+IF(CG68&lt;DATE(2020,1,1),CG68,-CG68))</f>
        <v>-</v>
      </c>
      <c r="CH232" s="52" t="str" cm="1">
        <f t="array" ref="CH232">IF(OR(CH68="",CH68="NO Q",CH68="-"),"-",INDEX(Shipping!$U$3:$V$88,_xlfn.XMATCH(CH$2,IF(Shipping!$D$3:$D$88="GC",Shipping!$A$3:$A$88),0),_xlfn.XMATCH($V$167,Shipping!$U$2:$V$2))/_xlfn.IFS($U$167=Shipping!$R154,Shipping!$R$95,$U$167=Shipping!$S$92,Shipping!$S157,$U$167=Shipping!$T$92,Shipping!$T157)+IF(CH68&lt;DATE(2020,1,1),CH68,-CH68))</f>
        <v>-</v>
      </c>
      <c r="CI232" s="52" t="str" cm="1">
        <f t="array" ref="CI232">IF(OR(CI68="",CI68="NO Q",CI68="-"),"-",INDEX(Shipping!$U$3:$V$88,_xlfn.XMATCH(CI$2,IF(Shipping!$D$3:$D$88="GC",Shipping!$A$3:$A$88),0),_xlfn.XMATCH($V$167,Shipping!$U$2:$V$2))/_xlfn.IFS($U$167=Shipping!$R154,Shipping!$R$95,$U$167=Shipping!$S$92,Shipping!$S157,$U$167=Shipping!$T$92,Shipping!$T157)+IF(CI68&lt;DATE(2020,1,1),CI68,-CI68))</f>
        <v>-</v>
      </c>
      <c r="CJ232" s="52" t="str" cm="1">
        <f t="array" ref="CJ232">IF(OR(CJ68="",CJ68="NO Q",CJ68="-"),"-",INDEX(Shipping!$U$3:$V$88,_xlfn.XMATCH(CJ$2,IF(Shipping!$D$3:$D$88="GC",Shipping!$A$3:$A$88),0),_xlfn.XMATCH($V$167,Shipping!$U$2:$V$2))/_xlfn.IFS($U$167=Shipping!$R154,Shipping!$R$95,$U$167=Shipping!$S$92,Shipping!$S157,$U$167=Shipping!$T$92,Shipping!$T157)+IF(CJ68&lt;DATE(2020,1,1),CJ68,-CJ68))</f>
        <v>-</v>
      </c>
      <c r="CK232" s="52" t="str" cm="1">
        <f t="array" ref="CK232">IF(OR(CK68="",CK68="NO Q",CK68="-"),"-",INDEX(Shipping!$U$3:$V$88,_xlfn.XMATCH(CK$2,IF(Shipping!$D$3:$D$88="GC",Shipping!$A$3:$A$88),0),_xlfn.XMATCH($V$167,Shipping!$U$2:$V$2))/_xlfn.IFS($U$167=Shipping!$R154,Shipping!$R$95,$U$167=Shipping!$S$92,Shipping!$S157,$U$167=Shipping!$T$92,Shipping!$T157)+IF(CK68&lt;DATE(2020,1,1),CK68,-CK68))</f>
        <v>-</v>
      </c>
      <c r="CL232" s="52" t="str" cm="1">
        <f t="array" ref="CL232">IF(OR(CL68="",CL68="NO Q",CL68="-"),"-",INDEX(Shipping!$U$3:$V$88,_xlfn.XMATCH(CL$2,IF(Shipping!$D$3:$D$88="GC",Shipping!$A$3:$A$88),0),_xlfn.XMATCH($V$167,Shipping!$U$2:$V$2))/_xlfn.IFS($U$167=Shipping!$R154,Shipping!$R$95,$U$167=Shipping!$S$92,Shipping!$S157,$U$167=Shipping!$T$92,Shipping!$T157)+IF(CL68&lt;DATE(2020,1,1),CL68,-CL68))</f>
        <v>-</v>
      </c>
      <c r="CM232" s="52" t="str" cm="1">
        <f t="array" ref="CM232">IF(OR(CM68="",CM68="NO Q",CM68="-"),"-",INDEX(Shipping!$U$3:$V$88,_xlfn.XMATCH(CM$2,IF(Shipping!$D$3:$D$88="GC",Shipping!$A$3:$A$88),0),_xlfn.XMATCH($V$167,Shipping!$U$2:$V$2))/_xlfn.IFS($U$167=Shipping!$R154,Shipping!$R$95,$U$167=Shipping!$S$92,Shipping!$S157,$U$167=Shipping!$T$92,Shipping!$T157)+IF(CM68&lt;DATE(2020,1,1),CM68,-CM68))</f>
        <v>-</v>
      </c>
    </row>
    <row r="233" spans="2:91">
      <c r="B233" s="47" t="s">
        <v>339</v>
      </c>
      <c r="C233" s="1" t="str" cm="1">
        <f t="array" ref="C233">INDEX(W$2:CM$2,1,_xlfn.XMATCH(D233,$W233:$CM233))</f>
        <v>EXHIBIT A (2cav)</v>
      </c>
      <c r="D233" s="81">
        <f t="shared" ref="D233:D296" si="140">_xlfn.MINIFS(W233:CM233,W233:CM233,"&gt;0")</f>
        <v>0.49850400000000006</v>
      </c>
      <c r="W233" s="52" t="str" cm="1">
        <f t="array" ref="W233">IF(OR(W69="",W69="NO Q",W69="-"),"-",INDEX(Shipping!$U$3:$V$88,_xlfn.XMATCH(W$2,IF(Shipping!$D$3:$D$88="GC",Shipping!$A$3:$A$88),0),_xlfn.XMATCH($V$167,Shipping!$U$2:$V$2))/_xlfn.IFS($U$167=Shipping!$R155,Shipping!$R$95,$U$167=Shipping!$S$92,Shipping!$S158,$U$167=Shipping!$T$92,Shipping!$T158)+IF(W69&lt;DATE(2020,1,1),W69,-W69))</f>
        <v>-</v>
      </c>
      <c r="X233" s="52" t="str" cm="1">
        <f t="array" ref="X233">IF(OR(X69="",X69="NO Q",X69="-"),"-",INDEX(Shipping!$U$3:$V$88,_xlfn.XMATCH(X$2,IF(Shipping!$D$3:$D$88="GC",Shipping!$A$3:$A$88),0),_xlfn.XMATCH($V$167,Shipping!$U$2:$V$2))/_xlfn.IFS($U$167=Shipping!$R155,Shipping!$R$95,$U$167=Shipping!$S$92,Shipping!$S158,$U$167=Shipping!$T$92,Shipping!$T158)+IF(X69&lt;DATE(2020,1,1),X69,-X69))</f>
        <v>-</v>
      </c>
      <c r="Y233" s="52" t="str" cm="1">
        <f t="array" ref="Y233">IF(OR(Y69="",Y69="NO Q",Y69="-"),"-",INDEX(Shipping!$U$3:$V$88,_xlfn.XMATCH(Y$2,IF(Shipping!$D$3:$D$88="GC",Shipping!$A$3:$A$88),0),_xlfn.XMATCH($V$167,Shipping!$U$2:$V$2))/_xlfn.IFS($U$167=Shipping!$R155,Shipping!$R$95,$U$167=Shipping!$S$92,Shipping!$S158,$U$167=Shipping!$T$92,Shipping!$T158)+IF(Y69&lt;DATE(2020,1,1),Y69,-Y69))</f>
        <v>-</v>
      </c>
      <c r="Z233" s="52" t="str" cm="1">
        <f t="array" ref="Z233">IF(OR(Z69="",Z69="NO Q",Z69="-"),"-",INDEX(Shipping!$U$3:$V$88,_xlfn.XMATCH(Z$2,IF(Shipping!$D$3:$D$88="GC",Shipping!$A$3:$A$88),0),_xlfn.XMATCH($V$167,Shipping!$U$2:$V$2))/_xlfn.IFS($U$167=Shipping!$R155,Shipping!$R$95,$U$167=Shipping!$S$92,Shipping!$S158,$U$167=Shipping!$T$92,Shipping!$T158)+IF(Z69&lt;DATE(2020,1,1),Z69,-Z69))</f>
        <v>-</v>
      </c>
      <c r="AA233" s="52" t="str" cm="1">
        <f t="array" ref="AA233">IF(OR(AA69="",AA69="NO Q",AA69="-"),"-",INDEX(Shipping!$U$3:$V$88,_xlfn.XMATCH(AA$2,IF(Shipping!$D$3:$D$88="GC",Shipping!$A$3:$A$88),0),_xlfn.XMATCH($V$167,Shipping!$U$2:$V$2))/_xlfn.IFS($U$167=Shipping!$R155,Shipping!$R$95,$U$167=Shipping!$S$92,Shipping!$S158,$U$167=Shipping!$T$92,Shipping!$T158)+IF(AA69&lt;DATE(2020,1,1),AA69,-AA69))</f>
        <v>-</v>
      </c>
      <c r="AB233" s="52" t="str" cm="1">
        <f t="array" ref="AB233">IF(OR(AB69="",AB69="NO Q",AB69="-"),"-",INDEX(Shipping!$U$3:$V$88,_xlfn.XMATCH(AB$2,IF(Shipping!$D$3:$D$88="GC",Shipping!$A$3:$A$88),0),_xlfn.XMATCH($V$167,Shipping!$U$2:$V$2))/_xlfn.IFS($U$167=Shipping!$R155,Shipping!$R$95,$U$167=Shipping!$S$92,Shipping!$S158,$U$167=Shipping!$T$92,Shipping!$T158)+IF(AB69&lt;DATE(2020,1,1),AB69,-AB69))</f>
        <v>-</v>
      </c>
      <c r="AC233" s="52" t="str" cm="1">
        <f t="array" ref="AC233">IF(OR(AC69="",AC69="NO Q",AC69="-"),"-",INDEX(Shipping!$U$3:$V$88,_xlfn.XMATCH(AC$2,IF(Shipping!$D$3:$D$88="GC",Shipping!$A$3:$A$88),0),_xlfn.XMATCH($V$167,Shipping!$U$2:$V$2))/_xlfn.IFS($U$167=Shipping!$R155,Shipping!$R$95,$U$167=Shipping!$S$92,Shipping!$S158,$U$167=Shipping!$T$92,Shipping!$T158)+IF(AC69&lt;DATE(2020,1,1),AC69,-AC69))</f>
        <v>-</v>
      </c>
      <c r="AD233" s="52" t="str" cm="1">
        <f t="array" ref="AD233">IF(OR(AD69="",AD69="NO Q",AD69="-"),"-",INDEX(Shipping!$U$3:$V$88,_xlfn.XMATCH(AD$2,IF(Shipping!$D$3:$D$88="GC",Shipping!$A$3:$A$88),0),_xlfn.XMATCH($V$167,Shipping!$U$2:$V$2))/_xlfn.IFS($U$167=Shipping!$R155,Shipping!$R$95,$U$167=Shipping!$S$92,Shipping!$S158,$U$167=Shipping!$T$92,Shipping!$T158)+IF(AD69&lt;DATE(2020,1,1),AD69,-AD69))</f>
        <v>-</v>
      </c>
      <c r="AE233" s="52" t="str" cm="1">
        <f t="array" ref="AE233">IF(OR(AE69="",AE69="NO Q",AE69="-"),"-",INDEX(Shipping!$U$3:$V$88,_xlfn.XMATCH(AE$2,IF(Shipping!$D$3:$D$88="GC",Shipping!$A$3:$A$88),0),_xlfn.XMATCH($V$167,Shipping!$U$2:$V$2))/_xlfn.IFS($U$167=Shipping!$R155,Shipping!$R$95,$U$167=Shipping!$S$92,Shipping!$S158,$U$167=Shipping!$T$92,Shipping!$T158)+IF(AE69&lt;DATE(2020,1,1),AE69,-AE69))</f>
        <v>-</v>
      </c>
      <c r="AF233" s="52" cm="1">
        <f t="array" ref="AF233">IF(OR(AF69="",AF69="NO Q",AF69="-"),"-",INDEX(Shipping!$U$3:$V$88,_xlfn.XMATCH(AF$2,IF(Shipping!$D$3:$D$88="GC",Shipping!$A$3:$A$88),0),_xlfn.XMATCH($V$167,Shipping!$U$2:$V$2))/_xlfn.IFS($U$167=Shipping!$R155,Shipping!$R$95,$U$167=Shipping!$S$92,Shipping!$S158,$U$167=Shipping!$T$92,Shipping!$T158)+IF(AF69&lt;DATE(2020,1,1),AF69,-AF69))</f>
        <v>-44032.998152559463</v>
      </c>
      <c r="AG233" s="52" cm="1">
        <f t="array" ref="AG233">IF(OR(AG69="",AG69="NO Q",AG69="-"),"-",INDEX(Shipping!$U$3:$V$88,_xlfn.XMATCH(AG$2,IF(Shipping!$D$3:$D$88="GC",Shipping!$A$3:$A$88),0),_xlfn.XMATCH($V$167,Shipping!$U$2:$V$2))/_xlfn.IFS($U$167=Shipping!$R155,Shipping!$R$95,$U$167=Shipping!$S$92,Shipping!$S158,$U$167=Shipping!$T$92,Shipping!$T158)+IF(AG69&lt;DATE(2020,1,1),AG69,-AG69))</f>
        <v>-44032.998152559463</v>
      </c>
      <c r="AH233" s="52" t="str" cm="1">
        <f t="array" ref="AH233">IF(OR(AH69="",AH69="NO Q",AH69="-"),"-",INDEX(Shipping!$U$3:$V$88,_xlfn.XMATCH(AH$2,IF(Shipping!$D$3:$D$88="GC",Shipping!$A$3:$A$88),0),_xlfn.XMATCH($V$167,Shipping!$U$2:$V$2))/_xlfn.IFS($U$167=Shipping!$R155,Shipping!$R$95,$U$167=Shipping!$S$92,Shipping!$S158,$U$167=Shipping!$T$92,Shipping!$T158)+IF(AH69&lt;DATE(2020,1,1),AH69,-AH69))</f>
        <v>-</v>
      </c>
      <c r="AI233" s="52" t="str" cm="1">
        <f t="array" ref="AI233">IF(OR(AI69="",AI69="NO Q",AI69="-"),"-",INDEX(Shipping!$U$3:$V$88,_xlfn.XMATCH(AI$2,IF(Shipping!$D$3:$D$88="GC",Shipping!$A$3:$A$88),0),_xlfn.XMATCH($V$167,Shipping!$U$2:$V$2))/_xlfn.IFS($U$167=Shipping!$R155,Shipping!$R$95,$U$167=Shipping!$S$92,Shipping!$S158,$U$167=Shipping!$T$92,Shipping!$T158)+IF(AI69&lt;DATE(2020,1,1),AI69,-AI69))</f>
        <v>-</v>
      </c>
      <c r="AJ233" s="52" t="str" cm="1">
        <f t="array" ref="AJ233">IF(OR(AJ69="",AJ69="NO Q",AJ69="-"),"-",INDEX(Shipping!$U$3:$V$88,_xlfn.XMATCH(AJ$2,IF(Shipping!$D$3:$D$88="GC",Shipping!$A$3:$A$88),0),_xlfn.XMATCH($V$167,Shipping!$U$2:$V$2))/_xlfn.IFS($U$167=Shipping!$R155,Shipping!$R$95,$U$167=Shipping!$S$92,Shipping!$S158,$U$167=Shipping!$T$92,Shipping!$T158)+IF(AJ69&lt;DATE(2020,1,1),AJ69,-AJ69))</f>
        <v>-</v>
      </c>
      <c r="AK233" s="52" cm="1">
        <f t="array" ref="AK233">IF(OR(AK69="",AK69="NO Q",AK69="-"),"-",INDEX(Shipping!$U$3:$V$88,_xlfn.XMATCH(AK$2,IF(Shipping!$D$3:$D$88="GC",Shipping!$A$3:$A$88),0),_xlfn.XMATCH($V$167,Shipping!$U$2:$V$2))/_xlfn.IFS($U$167=Shipping!$R155,Shipping!$R$95,$U$167=Shipping!$S$92,Shipping!$S158,$U$167=Shipping!$T$92,Shipping!$T158)+IF(AK69&lt;DATE(2020,1,1),AK69,-AK69))</f>
        <v>0.49850400000000006</v>
      </c>
      <c r="AL233" s="52" t="str" cm="1">
        <f t="array" ref="AL233">IF(OR(AL69="",AL69="NO Q",AL69="-"),"-",INDEX(Shipping!$U$3:$V$88,_xlfn.XMATCH(AL$2,IF(Shipping!$D$3:$D$88="GC",Shipping!$A$3:$A$88),0),_xlfn.XMATCH($V$167,Shipping!$U$2:$V$2))/_xlfn.IFS($U$167=Shipping!$R155,Shipping!$R$95,$U$167=Shipping!$S$92,Shipping!$S158,$U$167=Shipping!$T$92,Shipping!$T158)+IF(AL69&lt;DATE(2020,1,1),AL69,-AL69))</f>
        <v>-</v>
      </c>
      <c r="AM233" s="52" cm="1">
        <f t="array" ref="AM233">IF(OR(AM69="",AM69="NO Q",AM69="-"),"-",INDEX(Shipping!$U$3:$V$88,_xlfn.XMATCH(AM$2,IF(Shipping!$D$3:$D$88="GC",Shipping!$A$3:$A$88),0),_xlfn.XMATCH($V$167,Shipping!$U$2:$V$2))/_xlfn.IFS($U$167=Shipping!$R155,Shipping!$R$95,$U$167=Shipping!$S$92,Shipping!$S158,$U$167=Shipping!$T$92,Shipping!$T158)+IF(AM69&lt;DATE(2020,1,1),AM69,-AM69))</f>
        <v>-44032.997500521633</v>
      </c>
      <c r="AN233" s="52" t="str" cm="1">
        <f t="array" ref="AN233">IF(OR(AN69="",AN69="NO Q",AN69="-"),"-",INDEX(Shipping!$U$3:$V$88,_xlfn.XMATCH(AN$2,IF(Shipping!$D$3:$D$88="GC",Shipping!$A$3:$A$88),0),_xlfn.XMATCH($V$167,Shipping!$U$2:$V$2))/_xlfn.IFS($U$167=Shipping!$R155,Shipping!$R$95,$U$167=Shipping!$S$92,Shipping!$S158,$U$167=Shipping!$T$92,Shipping!$T158)+IF(AN69&lt;DATE(2020,1,1),AN69,-AN69))</f>
        <v>-</v>
      </c>
      <c r="AO233" s="52" t="str" cm="1">
        <f t="array" ref="AO233">IF(OR(AO69="",AO69="NO Q",AO69="-"),"-",INDEX(Shipping!$U$3:$V$88,_xlfn.XMATCH(AO$2,IF(Shipping!$D$3:$D$88="GC",Shipping!$A$3:$A$88),0),_xlfn.XMATCH($V$167,Shipping!$U$2:$V$2))/_xlfn.IFS($U$167=Shipping!$R155,Shipping!$R$95,$U$167=Shipping!$S$92,Shipping!$S158,$U$167=Shipping!$T$92,Shipping!$T158)+IF(AO69&lt;DATE(2020,1,1),AO69,-AO69))</f>
        <v>-</v>
      </c>
      <c r="AP233" s="52" cm="1">
        <f t="array" ref="AP233">IF(OR(AP69="",AP69="NO Q",AP69="-"),"-",INDEX(Shipping!$U$3:$V$88,_xlfn.XMATCH(AP$2,IF(Shipping!$D$3:$D$88="GC",Shipping!$A$3:$A$88),0),_xlfn.XMATCH($V$167,Shipping!$U$2:$V$2))/_xlfn.IFS($U$167=Shipping!$R155,Shipping!$R$95,$U$167=Shipping!$S$92,Shipping!$S158,$U$167=Shipping!$T$92,Shipping!$T158)+IF(AP69&lt;DATE(2020,1,1),AP69,-AP69))</f>
        <v>-44032.998152559463</v>
      </c>
      <c r="AQ233" s="52" t="str" cm="1">
        <f t="array" ref="AQ233">IF(OR(AQ69="",AQ69="NO Q",AQ69="-"),"-",INDEX(Shipping!$U$3:$V$88,_xlfn.XMATCH(AQ$2,IF(Shipping!$D$3:$D$88="GC",Shipping!$A$3:$A$88),0),_xlfn.XMATCH($V$167,Shipping!$U$2:$V$2))/_xlfn.IFS($U$167=Shipping!$R155,Shipping!$R$95,$U$167=Shipping!$S$92,Shipping!$S158,$U$167=Shipping!$T$92,Shipping!$T158)+IF(AQ69&lt;DATE(2020,1,1),AQ69,-AQ69))</f>
        <v>-</v>
      </c>
      <c r="AR233" s="52" t="str" cm="1">
        <f t="array" ref="AR233">IF(OR(AR69="",AR69="NO Q",AR69="-"),"-",INDEX(Shipping!$U$3:$V$88,_xlfn.XMATCH(AR$2,IF(Shipping!$D$3:$D$88="GC",Shipping!$A$3:$A$88),0),_xlfn.XMATCH($V$167,Shipping!$U$2:$V$2))/_xlfn.IFS($U$167=Shipping!$R155,Shipping!$R$95,$U$167=Shipping!$S$92,Shipping!$S158,$U$167=Shipping!$T$92,Shipping!$T158)+IF(AR69&lt;DATE(2020,1,1),AR69,-AR69))</f>
        <v>-</v>
      </c>
      <c r="AS233" s="52" t="str" cm="1">
        <f t="array" ref="AS233">IF(OR(AS69="",AS69="NO Q",AS69="-"),"-",INDEX(Shipping!$U$3:$V$88,_xlfn.XMATCH(AS$2,IF(Shipping!$D$3:$D$88="GC",Shipping!$A$3:$A$88),0),_xlfn.XMATCH($V$167,Shipping!$U$2:$V$2))/_xlfn.IFS($U$167=Shipping!$R155,Shipping!$R$95,$U$167=Shipping!$S$92,Shipping!$S158,$U$167=Shipping!$T$92,Shipping!$T158)+IF(AS69&lt;DATE(2020,1,1),AS69,-AS69))</f>
        <v>-</v>
      </c>
      <c r="AT233" s="52" t="str" cm="1">
        <f t="array" ref="AT233">IF(OR(AT69="",AT69="NO Q",AT69="-"),"-",INDEX(Shipping!$U$3:$V$88,_xlfn.XMATCH(AT$2,IF(Shipping!$D$3:$D$88="GC",Shipping!$A$3:$A$88),0),_xlfn.XMATCH($V$167,Shipping!$U$2:$V$2))/_xlfn.IFS($U$167=Shipping!$R155,Shipping!$R$95,$U$167=Shipping!$S$92,Shipping!$S158,$U$167=Shipping!$T$92,Shipping!$T158)+IF(AT69&lt;DATE(2020,1,1),AT69,-AT69))</f>
        <v>-</v>
      </c>
      <c r="AU233" s="52" t="str" cm="1">
        <f t="array" ref="AU233">IF(OR(AU69="",AU69="NO Q",AU69="-"),"-",INDEX(Shipping!$U$3:$V$88,_xlfn.XMATCH(AU$2,IF(Shipping!$D$3:$D$88="GC",Shipping!$A$3:$A$88),0),_xlfn.XMATCH($V$167,Shipping!$U$2:$V$2))/_xlfn.IFS($U$167=Shipping!$R155,Shipping!$R$95,$U$167=Shipping!$S$92,Shipping!$S158,$U$167=Shipping!$T$92,Shipping!$T158)+IF(AU69&lt;DATE(2020,1,1),AU69,-AU69))</f>
        <v>-</v>
      </c>
      <c r="AV233" s="52" t="str" cm="1">
        <f t="array" ref="AV233">IF(OR(AV69="",AV69="NO Q",AV69="-"),"-",INDEX(Shipping!$U$3:$V$88,_xlfn.XMATCH(AV$2,IF(Shipping!$D$3:$D$88="GC",Shipping!$A$3:$A$88),0),_xlfn.XMATCH($V$167,Shipping!$U$2:$V$2))/_xlfn.IFS($U$167=Shipping!$R155,Shipping!$R$95,$U$167=Shipping!$S$92,Shipping!$S158,$U$167=Shipping!$T$92,Shipping!$T158)+IF(AV69&lt;DATE(2020,1,1),AV69,-AV69))</f>
        <v>-</v>
      </c>
      <c r="AW233" s="52" t="str" cm="1">
        <f t="array" ref="AW233">IF(OR(AW69="",AW69="NO Q",AW69="-"),"-",INDEX(Shipping!$U$3:$V$88,_xlfn.XMATCH(AW$2,IF(Shipping!$D$3:$D$88="GC",Shipping!$A$3:$A$88),0),_xlfn.XMATCH($V$167,Shipping!$U$2:$V$2))/_xlfn.IFS($U$167=Shipping!$R155,Shipping!$R$95,$U$167=Shipping!$S$92,Shipping!$S158,$U$167=Shipping!$T$92,Shipping!$T158)+IF(AW69&lt;DATE(2020,1,1),AW69,-AW69))</f>
        <v>-</v>
      </c>
      <c r="AX233" s="52" t="str" cm="1">
        <f t="array" ref="AX233">IF(OR(AX69="",AX69="NO Q",AX69="-"),"-",INDEX(Shipping!$U$3:$V$88,_xlfn.XMATCH(AX$2,IF(Shipping!$D$3:$D$88="GC",Shipping!$A$3:$A$88),0),_xlfn.XMATCH($V$167,Shipping!$U$2:$V$2))/_xlfn.IFS($U$167=Shipping!$R155,Shipping!$R$95,$U$167=Shipping!$S$92,Shipping!$S158,$U$167=Shipping!$T$92,Shipping!$T158)+IF(AX69&lt;DATE(2020,1,1),AX69,-AX69))</f>
        <v>-</v>
      </c>
      <c r="AY233" s="52" t="str" cm="1">
        <f t="array" ref="AY233">IF(OR(AY69="",AY69="NO Q",AY69="-"),"-",INDEX(Shipping!$U$3:$V$88,_xlfn.XMATCH(AY$2,IF(Shipping!$D$3:$D$88="GC",Shipping!$A$3:$A$88),0),_xlfn.XMATCH($V$167,Shipping!$U$2:$V$2))/_xlfn.IFS($U$167=Shipping!$R155,Shipping!$R$95,$U$167=Shipping!$S$92,Shipping!$S158,$U$167=Shipping!$T$92,Shipping!$T158)+IF(AY69&lt;DATE(2020,1,1),AY69,-AY69))</f>
        <v>-</v>
      </c>
      <c r="AZ233" s="52" t="str" cm="1">
        <f t="array" ref="AZ233">IF(OR(AZ69="",AZ69="NO Q",AZ69="-"),"-",INDEX(Shipping!$U$3:$V$88,_xlfn.XMATCH(AZ$2,IF(Shipping!$D$3:$D$88="GC",Shipping!$A$3:$A$88),0),_xlfn.XMATCH($V$167,Shipping!$U$2:$V$2))/_xlfn.IFS($U$167=Shipping!$R155,Shipping!$R$95,$U$167=Shipping!$S$92,Shipping!$S158,$U$167=Shipping!$T$92,Shipping!$T158)+IF(AZ69&lt;DATE(2020,1,1),AZ69,-AZ69))</f>
        <v>-</v>
      </c>
      <c r="BA233" s="52" t="str" cm="1">
        <f t="array" ref="BA233">IF(OR(BA69="",BA69="NO Q",BA69="-"),"-",INDEX(Shipping!$U$3:$V$88,_xlfn.XMATCH(BA$2,IF(Shipping!$D$3:$D$88="GC",Shipping!$A$3:$A$88),0),_xlfn.XMATCH($V$167,Shipping!$U$2:$V$2))/_xlfn.IFS($U$167=Shipping!$R155,Shipping!$R$95,$U$167=Shipping!$S$92,Shipping!$S158,$U$167=Shipping!$T$92,Shipping!$T158)+IF(BA69&lt;DATE(2020,1,1),BA69,-BA69))</f>
        <v>-</v>
      </c>
      <c r="BB233" s="52" t="str" cm="1">
        <f t="array" ref="BB233">IF(OR(BB69="",BB69="NO Q",BB69="-"),"-",INDEX(Shipping!$U$3:$V$88,_xlfn.XMATCH(BB$2,IF(Shipping!$D$3:$D$88="GC",Shipping!$A$3:$A$88),0),_xlfn.XMATCH($V$167,Shipping!$U$2:$V$2))/_xlfn.IFS($U$167=Shipping!$R155,Shipping!$R$95,$U$167=Shipping!$S$92,Shipping!$S158,$U$167=Shipping!$T$92,Shipping!$T158)+IF(BB69&lt;DATE(2020,1,1),BB69,-BB69))</f>
        <v>-</v>
      </c>
      <c r="BC233" s="52" t="str" cm="1">
        <f t="array" ref="BC233">IF(OR(BC69="",BC69="NO Q",BC69="-"),"-",INDEX(Shipping!$U$3:$V$88,_xlfn.XMATCH(BC$2,IF(Shipping!$D$3:$D$88="GC",Shipping!$A$3:$A$88),0),_xlfn.XMATCH($V$167,Shipping!$U$2:$V$2))/_xlfn.IFS($U$167=Shipping!$R155,Shipping!$R$95,$U$167=Shipping!$S$92,Shipping!$S158,$U$167=Shipping!$T$92,Shipping!$T158)+IF(BC69&lt;DATE(2020,1,1),BC69,-BC69))</f>
        <v>-</v>
      </c>
      <c r="BD233" s="52" t="str" cm="1">
        <f t="array" ref="BD233">IF(OR(BD69="",BD69="NO Q",BD69="-"),"-",INDEX(Shipping!$U$3:$V$88,_xlfn.XMATCH(BD$2,IF(Shipping!$D$3:$D$88="GC",Shipping!$A$3:$A$88),0),_xlfn.XMATCH($V$167,Shipping!$U$2:$V$2))/_xlfn.IFS($U$167=Shipping!$R155,Shipping!$R$95,$U$167=Shipping!$S$92,Shipping!$S158,$U$167=Shipping!$T$92,Shipping!$T158)+IF(BD69&lt;DATE(2020,1,1),BD69,-BD69))</f>
        <v>-</v>
      </c>
      <c r="BE233" s="52" t="str" cm="1">
        <f t="array" ref="BE233">IF(OR(BE69="",BE69="NO Q",BE69="-"),"-",INDEX(Shipping!$U$3:$V$88,_xlfn.XMATCH(BE$2,IF(Shipping!$D$3:$D$88="GC",Shipping!$A$3:$A$88),0),_xlfn.XMATCH($V$167,Shipping!$U$2:$V$2))/_xlfn.IFS($U$167=Shipping!$R155,Shipping!$R$95,$U$167=Shipping!$S$92,Shipping!$S158,$U$167=Shipping!$T$92,Shipping!$T158)+IF(BE69&lt;DATE(2020,1,1),BE69,-BE69))</f>
        <v>-</v>
      </c>
      <c r="BF233" s="52" t="str" cm="1">
        <f t="array" ref="BF233">IF(OR(BF69="",BF69="NO Q",BF69="-"),"-",INDEX(Shipping!$U$3:$V$88,_xlfn.XMATCH(BF$2,IF(Shipping!$D$3:$D$88="GC",Shipping!$A$3:$A$88),0),_xlfn.XMATCH($V$167,Shipping!$U$2:$V$2))/_xlfn.IFS($U$167=Shipping!$R155,Shipping!$R$95,$U$167=Shipping!$S$92,Shipping!$S158,$U$167=Shipping!$T$92,Shipping!$T158)+IF(BF69&lt;DATE(2020,1,1),BF69,-BF69))</f>
        <v>-</v>
      </c>
      <c r="BG233" s="52" t="str" cm="1">
        <f t="array" ref="BG233">IF(OR(BG69="",BG69="NO Q",BG69="-"),"-",INDEX(Shipping!$U$3:$V$88,_xlfn.XMATCH(BG$2,IF(Shipping!$D$3:$D$88="GC",Shipping!$A$3:$A$88),0),_xlfn.XMATCH($V$167,Shipping!$U$2:$V$2))/_xlfn.IFS($U$167=Shipping!$R155,Shipping!$R$95,$U$167=Shipping!$S$92,Shipping!$S158,$U$167=Shipping!$T$92,Shipping!$T158)+IF(BG69&lt;DATE(2020,1,1),BG69,-BG69))</f>
        <v>-</v>
      </c>
      <c r="BH233" s="52" t="str" cm="1">
        <f t="array" ref="BH233">IF(OR(BH69="",BH69="NO Q",BH69="-"),"-",INDEX(Shipping!$U$3:$V$88,_xlfn.XMATCH(BH$2,IF(Shipping!$D$3:$D$88="GC",Shipping!$A$3:$A$88),0),_xlfn.XMATCH($V$167,Shipping!$U$2:$V$2))/_xlfn.IFS($U$167=Shipping!$R155,Shipping!$R$95,$U$167=Shipping!$S$92,Shipping!$S158,$U$167=Shipping!$T$92,Shipping!$T158)+IF(BH69&lt;DATE(2020,1,1),BH69,-BH69))</f>
        <v>-</v>
      </c>
      <c r="BI233" s="52" t="str" cm="1">
        <f t="array" ref="BI233">IF(OR(BI69="",BI69="NO Q",BI69="-"),"-",INDEX(Shipping!$U$3:$V$88,_xlfn.XMATCH(BI$2,IF(Shipping!$D$3:$D$88="GC",Shipping!$A$3:$A$88),0),_xlfn.XMATCH($V$167,Shipping!$U$2:$V$2))/_xlfn.IFS($U$167=Shipping!$R155,Shipping!$R$95,$U$167=Shipping!$S$92,Shipping!$S158,$U$167=Shipping!$T$92,Shipping!$T158)+IF(BI69&lt;DATE(2020,1,1),BI69,-BI69))</f>
        <v>-</v>
      </c>
      <c r="BJ233" s="52" t="str" cm="1">
        <f t="array" ref="BJ233">IF(OR(BJ69="",BJ69="NO Q",BJ69="-"),"-",INDEX(Shipping!$U$3:$V$88,_xlfn.XMATCH(BJ$2,IF(Shipping!$D$3:$D$88="GC",Shipping!$A$3:$A$88),0),_xlfn.XMATCH($V$167,Shipping!$U$2:$V$2))/_xlfn.IFS($U$167=Shipping!$R155,Shipping!$R$95,$U$167=Shipping!$S$92,Shipping!$S158,$U$167=Shipping!$T$92,Shipping!$T158)+IF(BJ69&lt;DATE(2020,1,1),BJ69,-BJ69))</f>
        <v>-</v>
      </c>
      <c r="BK233" s="52" t="str" cm="1">
        <f t="array" ref="BK233">IF(OR(BK69="",BK69="NO Q",BK69="-"),"-",INDEX(Shipping!$U$3:$V$88,_xlfn.XMATCH(BK$2,IF(Shipping!$D$3:$D$88="GC",Shipping!$A$3:$A$88),0),_xlfn.XMATCH($V$167,Shipping!$U$2:$V$2))/_xlfn.IFS($U$167=Shipping!$R155,Shipping!$R$95,$U$167=Shipping!$S$92,Shipping!$S158,$U$167=Shipping!$T$92,Shipping!$T158)+IF(BK69&lt;DATE(2020,1,1),BK69,-BK69))</f>
        <v>-</v>
      </c>
      <c r="BL233" s="52" t="str" cm="1">
        <f t="array" ref="BL233">IF(OR(BL69="",BL69="NO Q",BL69="-"),"-",INDEX(Shipping!$U$3:$V$88,_xlfn.XMATCH(BL$2,IF(Shipping!$D$3:$D$88="GC",Shipping!$A$3:$A$88),0),_xlfn.XMATCH($V$167,Shipping!$U$2:$V$2))/_xlfn.IFS($U$167=Shipping!$R155,Shipping!$R$95,$U$167=Shipping!$S$92,Shipping!$S158,$U$167=Shipping!$T$92,Shipping!$T158)+IF(BL69&lt;DATE(2020,1,1),BL69,-BL69))</f>
        <v>-</v>
      </c>
      <c r="BM233" s="52" t="str" cm="1">
        <f t="array" ref="BM233">IF(OR(BM69="",BM69="NO Q",BM69="-"),"-",INDEX(Shipping!$U$3:$V$88,_xlfn.XMATCH(BM$2,IF(Shipping!$D$3:$D$88="GC",Shipping!$A$3:$A$88),0),_xlfn.XMATCH($V$167,Shipping!$U$2:$V$2))/_xlfn.IFS($U$167=Shipping!$R155,Shipping!$R$95,$U$167=Shipping!$S$92,Shipping!$S158,$U$167=Shipping!$T$92,Shipping!$T158)+IF(BM69&lt;DATE(2020,1,1),BM69,-BM69))</f>
        <v>-</v>
      </c>
      <c r="BN233" s="52" t="str" cm="1">
        <f t="array" ref="BN233">IF(OR(BN69="",BN69="NO Q",BN69="-"),"-",INDEX(Shipping!$U$3:$V$88,_xlfn.XMATCH(BN$2,IF(Shipping!$D$3:$D$88="GC",Shipping!$A$3:$A$88),0),_xlfn.XMATCH($V$167,Shipping!$U$2:$V$2))/_xlfn.IFS($U$167=Shipping!$R155,Shipping!$R$95,$U$167=Shipping!$S$92,Shipping!$S158,$U$167=Shipping!$T$92,Shipping!$T158)+IF(BN69&lt;DATE(2020,1,1),BN69,-BN69))</f>
        <v>-</v>
      </c>
      <c r="BO233" s="52" cm="1">
        <f t="array" ref="BO233">IF(OR(BO69="",BO69="NO Q",BO69="-"),"-",INDEX(Shipping!$U$3:$V$88,_xlfn.XMATCH(BO$2,IF(Shipping!$D$3:$D$88="GC",Shipping!$A$3:$A$88),0),_xlfn.XMATCH($V$167,Shipping!$U$2:$V$2))/_xlfn.IFS($U$167=Shipping!$R155,Shipping!$R$95,$U$167=Shipping!$S$92,Shipping!$S158,$U$167=Shipping!$T$92,Shipping!$T158)+IF(BO69&lt;DATE(2020,1,1),BO69,-BO69))</f>
        <v>-44034</v>
      </c>
      <c r="BP233" s="52" t="str" cm="1">
        <f t="array" ref="BP233">IF(OR(BP69="",BP69="NO Q",BP69="-"),"-",INDEX(Shipping!$U$3:$V$88,_xlfn.XMATCH(BP$2,IF(Shipping!$D$3:$D$88="GC",Shipping!$A$3:$A$88),0),_xlfn.XMATCH($V$167,Shipping!$U$2:$V$2))/_xlfn.IFS($U$167=Shipping!$R155,Shipping!$R$95,$U$167=Shipping!$S$92,Shipping!$S158,$U$167=Shipping!$T$92,Shipping!$T158)+IF(BP69&lt;DATE(2020,1,1),BP69,-BP69))</f>
        <v>-</v>
      </c>
      <c r="BQ233" s="52" t="str" cm="1">
        <f t="array" ref="BQ233">IF(OR(BQ69="",BQ69="NO Q",BQ69="-"),"-",INDEX(Shipping!$U$3:$V$88,_xlfn.XMATCH(BQ$2,IF(Shipping!$D$3:$D$88="GC",Shipping!$A$3:$A$88),0),_xlfn.XMATCH($V$167,Shipping!$U$2:$V$2))/_xlfn.IFS($U$167=Shipping!$R155,Shipping!$R$95,$U$167=Shipping!$S$92,Shipping!$S158,$U$167=Shipping!$T$92,Shipping!$T158)+IF(BQ69&lt;DATE(2020,1,1),BQ69,-BQ69))</f>
        <v>-</v>
      </c>
      <c r="BR233" s="52" t="str" cm="1">
        <f t="array" ref="BR233">IF(OR(BR69="",BR69="NO Q",BR69="-"),"-",INDEX(Shipping!$U$3:$V$88,_xlfn.XMATCH(BR$2,IF(Shipping!$D$3:$D$88="GC",Shipping!$A$3:$A$88),0),_xlfn.XMATCH($V$167,Shipping!$U$2:$V$2))/_xlfn.IFS($U$167=Shipping!$R155,Shipping!$R$95,$U$167=Shipping!$S$92,Shipping!$S158,$U$167=Shipping!$T$92,Shipping!$T158)+IF(BR69&lt;DATE(2020,1,1),BR69,-BR69))</f>
        <v>-</v>
      </c>
      <c r="BS233" s="52" t="str" cm="1">
        <f t="array" ref="BS233">IF(OR(BS69="",BS69="NO Q",BS69="-"),"-",INDEX(Shipping!$U$3:$V$88,_xlfn.XMATCH(BS$2,IF(Shipping!$D$3:$D$88="GC",Shipping!$A$3:$A$88),0),_xlfn.XMATCH($V$167,Shipping!$U$2:$V$2))/_xlfn.IFS($U$167=Shipping!$R155,Shipping!$R$95,$U$167=Shipping!$S$92,Shipping!$S158,$U$167=Shipping!$T$92,Shipping!$T158)+IF(BS69&lt;DATE(2020,1,1),BS69,-BS69))</f>
        <v>-</v>
      </c>
      <c r="BT233" s="52" t="str" cm="1">
        <f t="array" ref="BT233">IF(OR(BT69="",BT69="NO Q",BT69="-"),"-",INDEX(Shipping!$U$3:$V$88,_xlfn.XMATCH(BT$2,IF(Shipping!$D$3:$D$88="GC",Shipping!$A$3:$A$88),0),_xlfn.XMATCH($V$167,Shipping!$U$2:$V$2))/_xlfn.IFS($U$167=Shipping!$R155,Shipping!$R$95,$U$167=Shipping!$S$92,Shipping!$S158,$U$167=Shipping!$T$92,Shipping!$T158)+IF(BT69&lt;DATE(2020,1,1),BT69,-BT69))</f>
        <v>-</v>
      </c>
      <c r="BU233" s="52" t="str" cm="1">
        <f t="array" ref="BU233">IF(OR(BU69="",BU69="NO Q",BU69="-"),"-",INDEX(Shipping!$U$3:$V$88,_xlfn.XMATCH(BU$2,IF(Shipping!$D$3:$D$88="GC",Shipping!$A$3:$A$88),0),_xlfn.XMATCH($V$167,Shipping!$U$2:$V$2))/_xlfn.IFS($U$167=Shipping!$R155,Shipping!$R$95,$U$167=Shipping!$S$92,Shipping!$S158,$U$167=Shipping!$T$92,Shipping!$T158)+IF(BU69&lt;DATE(2020,1,1),BU69,-BU69))</f>
        <v>-</v>
      </c>
      <c r="BV233" s="52" t="str" cm="1">
        <f t="array" ref="BV233">IF(OR(BV69="",BV69="NO Q",BV69="-"),"-",INDEX(Shipping!$U$3:$V$88,_xlfn.XMATCH(BV$2,IF(Shipping!$D$3:$D$88="GC",Shipping!$A$3:$A$88),0),_xlfn.XMATCH($V$167,Shipping!$U$2:$V$2))/_xlfn.IFS($U$167=Shipping!$R155,Shipping!$R$95,$U$167=Shipping!$S$92,Shipping!$S158,$U$167=Shipping!$T$92,Shipping!$T158)+IF(BV69&lt;DATE(2020,1,1),BV69,-BV69))</f>
        <v>-</v>
      </c>
      <c r="BW233" s="52" t="str" cm="1">
        <f t="array" ref="BW233">IF(OR(BW69="",BW69="NO Q",BW69="-"),"-",INDEX(Shipping!$U$3:$V$88,_xlfn.XMATCH(BW$2,IF(Shipping!$D$3:$D$88="GC",Shipping!$A$3:$A$88),0),_xlfn.XMATCH($V$167,Shipping!$U$2:$V$2))/_xlfn.IFS($U$167=Shipping!$R155,Shipping!$R$95,$U$167=Shipping!$S$92,Shipping!$S158,$U$167=Shipping!$T$92,Shipping!$T158)+IF(BW69&lt;DATE(2020,1,1),BW69,-BW69))</f>
        <v>-</v>
      </c>
      <c r="BX233" s="52" t="str" cm="1">
        <f t="array" ref="BX233">IF(OR(BX69="",BX69="NO Q",BX69="-"),"-",INDEX(Shipping!$U$3:$V$88,_xlfn.XMATCH(BX$2,IF(Shipping!$D$3:$D$88="GC",Shipping!$A$3:$A$88),0),_xlfn.XMATCH($V$167,Shipping!$U$2:$V$2))/_xlfn.IFS($U$167=Shipping!$R155,Shipping!$R$95,$U$167=Shipping!$S$92,Shipping!$S158,$U$167=Shipping!$T$92,Shipping!$T158)+IF(BX69&lt;DATE(2020,1,1),BX69,-BX69))</f>
        <v>-</v>
      </c>
      <c r="BY233" s="52" t="str" cm="1">
        <f t="array" ref="BY233">IF(OR(BY69="",BY69="NO Q",BY69="-"),"-",INDEX(Shipping!$U$3:$V$88,_xlfn.XMATCH(BY$2,IF(Shipping!$D$3:$D$88="GC",Shipping!$A$3:$A$88),0),_xlfn.XMATCH($V$167,Shipping!$U$2:$V$2))/_xlfn.IFS($U$167=Shipping!$R155,Shipping!$R$95,$U$167=Shipping!$S$92,Shipping!$S158,$U$167=Shipping!$T$92,Shipping!$T158)+IF(BY69&lt;DATE(2020,1,1),BY69,-BY69))</f>
        <v>-</v>
      </c>
      <c r="BZ233" s="52" t="str" cm="1">
        <f t="array" ref="BZ233">IF(OR(BZ69="",BZ69="NO Q",BZ69="-"),"-",INDEX(Shipping!$U$3:$V$88,_xlfn.XMATCH(BZ$2,IF(Shipping!$D$3:$D$88="GC",Shipping!$A$3:$A$88),0),_xlfn.XMATCH($V$167,Shipping!$U$2:$V$2))/_xlfn.IFS($U$167=Shipping!$R155,Shipping!$R$95,$U$167=Shipping!$S$92,Shipping!$S158,$U$167=Shipping!$T$92,Shipping!$T158)+IF(BZ69&lt;DATE(2020,1,1),BZ69,-BZ69))</f>
        <v>-</v>
      </c>
      <c r="CA233" s="52" t="str" cm="1">
        <f t="array" ref="CA233">IF(OR(CA69="",CA69="NO Q",CA69="-"),"-",INDEX(Shipping!$U$3:$V$88,_xlfn.XMATCH(CA$2,IF(Shipping!$D$3:$D$88="GC",Shipping!$A$3:$A$88),0),_xlfn.XMATCH($V$167,Shipping!$U$2:$V$2))/_xlfn.IFS($U$167=Shipping!$R155,Shipping!$R$95,$U$167=Shipping!$S$92,Shipping!$S158,$U$167=Shipping!$T$92,Shipping!$T158)+IF(CA69&lt;DATE(2020,1,1),CA69,-CA69))</f>
        <v>-</v>
      </c>
      <c r="CB233" s="52" t="str" cm="1">
        <f t="array" ref="CB233">IF(OR(CB69="",CB69="NO Q",CB69="-"),"-",INDEX(Shipping!$U$3:$V$88,_xlfn.XMATCH(CB$2,IF(Shipping!$D$3:$D$88="GC",Shipping!$A$3:$A$88),0),_xlfn.XMATCH($V$167,Shipping!$U$2:$V$2))/_xlfn.IFS($U$167=Shipping!$R155,Shipping!$R$95,$U$167=Shipping!$S$92,Shipping!$S158,$U$167=Shipping!$T$92,Shipping!$T158)+IF(CB69&lt;DATE(2020,1,1),CB69,-CB69))</f>
        <v>-</v>
      </c>
      <c r="CC233" s="52" t="str" cm="1">
        <f t="array" ref="CC233">IF(OR(CC69="",CC69="NO Q",CC69="-"),"-",INDEX(Shipping!$U$3:$V$88,_xlfn.XMATCH(CC$2,IF(Shipping!$D$3:$D$88="GC",Shipping!$A$3:$A$88),0),_xlfn.XMATCH($V$167,Shipping!$U$2:$V$2))/_xlfn.IFS($U$167=Shipping!$R155,Shipping!$R$95,$U$167=Shipping!$S$92,Shipping!$S158,$U$167=Shipping!$T$92,Shipping!$T158)+IF(CC69&lt;DATE(2020,1,1),CC69,-CC69))</f>
        <v>-</v>
      </c>
      <c r="CD233" s="52" t="str" cm="1">
        <f t="array" ref="CD233">IF(OR(CD69="",CD69="NO Q",CD69="-"),"-",INDEX(Shipping!$U$3:$V$88,_xlfn.XMATCH(CD$2,IF(Shipping!$D$3:$D$88="GC",Shipping!$A$3:$A$88),0),_xlfn.XMATCH($V$167,Shipping!$U$2:$V$2))/_xlfn.IFS($U$167=Shipping!$R155,Shipping!$R$95,$U$167=Shipping!$S$92,Shipping!$S158,$U$167=Shipping!$T$92,Shipping!$T158)+IF(CD69&lt;DATE(2020,1,1),CD69,-CD69))</f>
        <v>-</v>
      </c>
      <c r="CE233" s="52" t="str" cm="1">
        <f t="array" ref="CE233">IF(OR(CE69="",CE69="NO Q",CE69="-"),"-",INDEX(Shipping!$U$3:$V$88,_xlfn.XMATCH(CE$2,IF(Shipping!$D$3:$D$88="GC",Shipping!$A$3:$A$88),0),_xlfn.XMATCH($V$167,Shipping!$U$2:$V$2))/_xlfn.IFS($U$167=Shipping!$R155,Shipping!$R$95,$U$167=Shipping!$S$92,Shipping!$S158,$U$167=Shipping!$T$92,Shipping!$T158)+IF(CE69&lt;DATE(2020,1,1),CE69,-CE69))</f>
        <v>-</v>
      </c>
      <c r="CF233" s="52" t="str" cm="1">
        <f t="array" ref="CF233">IF(OR(CF69="",CF69="NO Q",CF69="-"),"-",INDEX(Shipping!$U$3:$V$88,_xlfn.XMATCH(CF$2,IF(Shipping!$D$3:$D$88="GC",Shipping!$A$3:$A$88),0),_xlfn.XMATCH($V$167,Shipping!$U$2:$V$2))/_xlfn.IFS($U$167=Shipping!$R155,Shipping!$R$95,$U$167=Shipping!$S$92,Shipping!$S158,$U$167=Shipping!$T$92,Shipping!$T158)+IF(CF69&lt;DATE(2020,1,1),CF69,-CF69))</f>
        <v>-</v>
      </c>
      <c r="CG233" s="52" t="str" cm="1">
        <f t="array" ref="CG233">IF(OR(CG69="",CG69="NO Q",CG69="-"),"-",INDEX(Shipping!$U$3:$V$88,_xlfn.XMATCH(CG$2,IF(Shipping!$D$3:$D$88="GC",Shipping!$A$3:$A$88),0),_xlfn.XMATCH($V$167,Shipping!$U$2:$V$2))/_xlfn.IFS($U$167=Shipping!$R155,Shipping!$R$95,$U$167=Shipping!$S$92,Shipping!$S158,$U$167=Shipping!$T$92,Shipping!$T158)+IF(CG69&lt;DATE(2020,1,1),CG69,-CG69))</f>
        <v>-</v>
      </c>
      <c r="CH233" s="52" t="str" cm="1">
        <f t="array" ref="CH233">IF(OR(CH69="",CH69="NO Q",CH69="-"),"-",INDEX(Shipping!$U$3:$V$88,_xlfn.XMATCH(CH$2,IF(Shipping!$D$3:$D$88="GC",Shipping!$A$3:$A$88),0),_xlfn.XMATCH($V$167,Shipping!$U$2:$V$2))/_xlfn.IFS($U$167=Shipping!$R155,Shipping!$R$95,$U$167=Shipping!$S$92,Shipping!$S158,$U$167=Shipping!$T$92,Shipping!$T158)+IF(CH69&lt;DATE(2020,1,1),CH69,-CH69))</f>
        <v>-</v>
      </c>
      <c r="CI233" s="52" t="str" cm="1">
        <f t="array" ref="CI233">IF(OR(CI69="",CI69="NO Q",CI69="-"),"-",INDEX(Shipping!$U$3:$V$88,_xlfn.XMATCH(CI$2,IF(Shipping!$D$3:$D$88="GC",Shipping!$A$3:$A$88),0),_xlfn.XMATCH($V$167,Shipping!$U$2:$V$2))/_xlfn.IFS($U$167=Shipping!$R155,Shipping!$R$95,$U$167=Shipping!$S$92,Shipping!$S158,$U$167=Shipping!$T$92,Shipping!$T158)+IF(CI69&lt;DATE(2020,1,1),CI69,-CI69))</f>
        <v>-</v>
      </c>
      <c r="CJ233" s="52" t="str" cm="1">
        <f t="array" ref="CJ233">IF(OR(CJ69="",CJ69="NO Q",CJ69="-"),"-",INDEX(Shipping!$U$3:$V$88,_xlfn.XMATCH(CJ$2,IF(Shipping!$D$3:$D$88="GC",Shipping!$A$3:$A$88),0),_xlfn.XMATCH($V$167,Shipping!$U$2:$V$2))/_xlfn.IFS($U$167=Shipping!$R155,Shipping!$R$95,$U$167=Shipping!$S$92,Shipping!$S158,$U$167=Shipping!$T$92,Shipping!$T158)+IF(CJ69&lt;DATE(2020,1,1),CJ69,-CJ69))</f>
        <v>-</v>
      </c>
      <c r="CK233" s="52" t="str" cm="1">
        <f t="array" ref="CK233">IF(OR(CK69="",CK69="NO Q",CK69="-"),"-",INDEX(Shipping!$U$3:$V$88,_xlfn.XMATCH(CK$2,IF(Shipping!$D$3:$D$88="GC",Shipping!$A$3:$A$88),0),_xlfn.XMATCH($V$167,Shipping!$U$2:$V$2))/_xlfn.IFS($U$167=Shipping!$R155,Shipping!$R$95,$U$167=Shipping!$S$92,Shipping!$S158,$U$167=Shipping!$T$92,Shipping!$T158)+IF(CK69&lt;DATE(2020,1,1),CK69,-CK69))</f>
        <v>-</v>
      </c>
      <c r="CL233" s="52" t="str" cm="1">
        <f t="array" ref="CL233">IF(OR(CL69="",CL69="NO Q",CL69="-"),"-",INDEX(Shipping!$U$3:$V$88,_xlfn.XMATCH(CL$2,IF(Shipping!$D$3:$D$88="GC",Shipping!$A$3:$A$88),0),_xlfn.XMATCH($V$167,Shipping!$U$2:$V$2))/_xlfn.IFS($U$167=Shipping!$R155,Shipping!$R$95,$U$167=Shipping!$S$92,Shipping!$S158,$U$167=Shipping!$T$92,Shipping!$T158)+IF(CL69&lt;DATE(2020,1,1),CL69,-CL69))</f>
        <v>-</v>
      </c>
      <c r="CM233" s="52" t="str" cm="1">
        <f t="array" ref="CM233">IF(OR(CM69="",CM69="NO Q",CM69="-"),"-",INDEX(Shipping!$U$3:$V$88,_xlfn.XMATCH(CM$2,IF(Shipping!$D$3:$D$88="GC",Shipping!$A$3:$A$88),0),_xlfn.XMATCH($V$167,Shipping!$U$2:$V$2))/_xlfn.IFS($U$167=Shipping!$R155,Shipping!$R$95,$U$167=Shipping!$S$92,Shipping!$S158,$U$167=Shipping!$T$92,Shipping!$T158)+IF(CM69&lt;DATE(2020,1,1),CM69,-CM69))</f>
        <v>-</v>
      </c>
    </row>
    <row r="234" spans="2:91">
      <c r="B234" s="47" t="s">
        <v>340</v>
      </c>
      <c r="C234" s="1" t="str" cm="1">
        <f t="array" ref="C234">INDEX(W$2:CM$2,1,_xlfn.XMATCH(D234,$W234:$CM234))</f>
        <v>PSI MOLDED PLASTICS</v>
      </c>
      <c r="D234" s="81">
        <f t="shared" si="140"/>
        <v>0.28367999999999999</v>
      </c>
      <c r="W234" s="52" t="str" cm="1">
        <f t="array" ref="W234">IF(OR(W70="",W70="NO Q",W70="-"),"-",INDEX(Shipping!$U$3:$V$88,_xlfn.XMATCH(W$2,IF(Shipping!$D$3:$D$88="GC",Shipping!$A$3:$A$88),0),_xlfn.XMATCH($V$167,Shipping!$U$2:$V$2))/_xlfn.IFS($U$167=Shipping!$R156,Shipping!$R$95,$U$167=Shipping!$S$92,Shipping!$S159,$U$167=Shipping!$T$92,Shipping!$T159)+IF(W70&lt;DATE(2020,1,1),W70,-W70))</f>
        <v>-</v>
      </c>
      <c r="X234" s="52" t="str" cm="1">
        <f t="array" ref="X234">IF(OR(X70="",X70="NO Q",X70="-"),"-",INDEX(Shipping!$U$3:$V$88,_xlfn.XMATCH(X$2,IF(Shipping!$D$3:$D$88="GC",Shipping!$A$3:$A$88),0),_xlfn.XMATCH($V$167,Shipping!$U$2:$V$2))/_xlfn.IFS($U$167=Shipping!$R156,Shipping!$R$95,$U$167=Shipping!$S$92,Shipping!$S159,$U$167=Shipping!$T$92,Shipping!$T159)+IF(X70&lt;DATE(2020,1,1),X70,-X70))</f>
        <v>-</v>
      </c>
      <c r="Y234" s="52" t="str" cm="1">
        <f t="array" ref="Y234">IF(OR(Y70="",Y70="NO Q",Y70="-"),"-",INDEX(Shipping!$U$3:$V$88,_xlfn.XMATCH(Y$2,IF(Shipping!$D$3:$D$88="GC",Shipping!$A$3:$A$88),0),_xlfn.XMATCH($V$167,Shipping!$U$2:$V$2))/_xlfn.IFS($U$167=Shipping!$R156,Shipping!$R$95,$U$167=Shipping!$S$92,Shipping!$S159,$U$167=Shipping!$T$92,Shipping!$T159)+IF(Y70&lt;DATE(2020,1,1),Y70,-Y70))</f>
        <v>-</v>
      </c>
      <c r="Z234" s="52" t="str" cm="1">
        <f t="array" ref="Z234">IF(OR(Z70="",Z70="NO Q",Z70="-"),"-",INDEX(Shipping!$U$3:$V$88,_xlfn.XMATCH(Z$2,IF(Shipping!$D$3:$D$88="GC",Shipping!$A$3:$A$88),0),_xlfn.XMATCH($V$167,Shipping!$U$2:$V$2))/_xlfn.IFS($U$167=Shipping!$R156,Shipping!$R$95,$U$167=Shipping!$S$92,Shipping!$S159,$U$167=Shipping!$T$92,Shipping!$T159)+IF(Z70&lt;DATE(2020,1,1),Z70,-Z70))</f>
        <v>-</v>
      </c>
      <c r="AA234" s="52" t="str" cm="1">
        <f t="array" ref="AA234">IF(OR(AA70="",AA70="NO Q",AA70="-"),"-",INDEX(Shipping!$U$3:$V$88,_xlfn.XMATCH(AA$2,IF(Shipping!$D$3:$D$88="GC",Shipping!$A$3:$A$88),0),_xlfn.XMATCH($V$167,Shipping!$U$2:$V$2))/_xlfn.IFS($U$167=Shipping!$R156,Shipping!$R$95,$U$167=Shipping!$S$92,Shipping!$S159,$U$167=Shipping!$T$92,Shipping!$T159)+IF(AA70&lt;DATE(2020,1,1),AA70,-AA70))</f>
        <v>-</v>
      </c>
      <c r="AB234" s="52" t="str" cm="1">
        <f t="array" ref="AB234">IF(OR(AB70="",AB70="NO Q",AB70="-"),"-",INDEX(Shipping!$U$3:$V$88,_xlfn.XMATCH(AB$2,IF(Shipping!$D$3:$D$88="GC",Shipping!$A$3:$A$88),0),_xlfn.XMATCH($V$167,Shipping!$U$2:$V$2))/_xlfn.IFS($U$167=Shipping!$R156,Shipping!$R$95,$U$167=Shipping!$S$92,Shipping!$S159,$U$167=Shipping!$T$92,Shipping!$T159)+IF(AB70&lt;DATE(2020,1,1),AB70,-AB70))</f>
        <v>-</v>
      </c>
      <c r="AC234" s="52" t="str" cm="1">
        <f t="array" ref="AC234">IF(OR(AC70="",AC70="NO Q",AC70="-"),"-",INDEX(Shipping!$U$3:$V$88,_xlfn.XMATCH(AC$2,IF(Shipping!$D$3:$D$88="GC",Shipping!$A$3:$A$88),0),_xlfn.XMATCH($V$167,Shipping!$U$2:$V$2))/_xlfn.IFS($U$167=Shipping!$R156,Shipping!$R$95,$U$167=Shipping!$S$92,Shipping!$S159,$U$167=Shipping!$T$92,Shipping!$T159)+IF(AC70&lt;DATE(2020,1,1),AC70,-AC70))</f>
        <v>-</v>
      </c>
      <c r="AD234" s="52" t="str" cm="1">
        <f t="array" ref="AD234">IF(OR(AD70="",AD70="NO Q",AD70="-"),"-",INDEX(Shipping!$U$3:$V$88,_xlfn.XMATCH(AD$2,IF(Shipping!$D$3:$D$88="GC",Shipping!$A$3:$A$88),0),_xlfn.XMATCH($V$167,Shipping!$U$2:$V$2))/_xlfn.IFS($U$167=Shipping!$R156,Shipping!$R$95,$U$167=Shipping!$S$92,Shipping!$S159,$U$167=Shipping!$T$92,Shipping!$T159)+IF(AD70&lt;DATE(2020,1,1),AD70,-AD70))</f>
        <v>-</v>
      </c>
      <c r="AE234" s="52" t="str" cm="1">
        <f t="array" ref="AE234">IF(OR(AE70="",AE70="NO Q",AE70="-"),"-",INDEX(Shipping!$U$3:$V$88,_xlfn.XMATCH(AE$2,IF(Shipping!$D$3:$D$88="GC",Shipping!$A$3:$A$88),0),_xlfn.XMATCH($V$167,Shipping!$U$2:$V$2))/_xlfn.IFS($U$167=Shipping!$R156,Shipping!$R$95,$U$167=Shipping!$S$92,Shipping!$S159,$U$167=Shipping!$T$92,Shipping!$T159)+IF(AE70&lt;DATE(2020,1,1),AE70,-AE70))</f>
        <v>-</v>
      </c>
      <c r="AF234" s="52" t="str" cm="1">
        <f t="array" ref="AF234">IF(OR(AF70="",AF70="NO Q",AF70="-"),"-",INDEX(Shipping!$U$3:$V$88,_xlfn.XMATCH(AF$2,IF(Shipping!$D$3:$D$88="GC",Shipping!$A$3:$A$88),0),_xlfn.XMATCH($V$167,Shipping!$U$2:$V$2))/_xlfn.IFS($U$167=Shipping!$R156,Shipping!$R$95,$U$167=Shipping!$S$92,Shipping!$S159,$U$167=Shipping!$T$92,Shipping!$T159)+IF(AF70&lt;DATE(2020,1,1),AF70,-AF70))</f>
        <v>-</v>
      </c>
      <c r="AG234" s="52" t="str" cm="1">
        <f t="array" ref="AG234">IF(OR(AG70="",AG70="NO Q",AG70="-"),"-",INDEX(Shipping!$U$3:$V$88,_xlfn.XMATCH(AG$2,IF(Shipping!$D$3:$D$88="GC",Shipping!$A$3:$A$88),0),_xlfn.XMATCH($V$167,Shipping!$U$2:$V$2))/_xlfn.IFS($U$167=Shipping!$R156,Shipping!$R$95,$U$167=Shipping!$S$92,Shipping!$S159,$U$167=Shipping!$T$92,Shipping!$T159)+IF(AG70&lt;DATE(2020,1,1),AG70,-AG70))</f>
        <v>-</v>
      </c>
      <c r="AH234" s="52" t="str" cm="1">
        <f t="array" ref="AH234">IF(OR(AH70="",AH70="NO Q",AH70="-"),"-",INDEX(Shipping!$U$3:$V$88,_xlfn.XMATCH(AH$2,IF(Shipping!$D$3:$D$88="GC",Shipping!$A$3:$A$88),0),_xlfn.XMATCH($V$167,Shipping!$U$2:$V$2))/_xlfn.IFS($U$167=Shipping!$R156,Shipping!$R$95,$U$167=Shipping!$S$92,Shipping!$S159,$U$167=Shipping!$T$92,Shipping!$T159)+IF(AH70&lt;DATE(2020,1,1),AH70,-AH70))</f>
        <v>-</v>
      </c>
      <c r="AI234" s="52" t="str" cm="1">
        <f t="array" ref="AI234">IF(OR(AI70="",AI70="NO Q",AI70="-"),"-",INDEX(Shipping!$U$3:$V$88,_xlfn.XMATCH(AI$2,IF(Shipping!$D$3:$D$88="GC",Shipping!$A$3:$A$88),0),_xlfn.XMATCH($V$167,Shipping!$U$2:$V$2))/_xlfn.IFS($U$167=Shipping!$R156,Shipping!$R$95,$U$167=Shipping!$S$92,Shipping!$S159,$U$167=Shipping!$T$92,Shipping!$T159)+IF(AI70&lt;DATE(2020,1,1),AI70,-AI70))</f>
        <v>-</v>
      </c>
      <c r="AJ234" s="52" t="str" cm="1">
        <f t="array" ref="AJ234">IF(OR(AJ70="",AJ70="NO Q",AJ70="-"),"-",INDEX(Shipping!$U$3:$V$88,_xlfn.XMATCH(AJ$2,IF(Shipping!$D$3:$D$88="GC",Shipping!$A$3:$A$88),0),_xlfn.XMATCH($V$167,Shipping!$U$2:$V$2))/_xlfn.IFS($U$167=Shipping!$R156,Shipping!$R$95,$U$167=Shipping!$S$92,Shipping!$S159,$U$167=Shipping!$T$92,Shipping!$T159)+IF(AJ70&lt;DATE(2020,1,1),AJ70,-AJ70))</f>
        <v>-</v>
      </c>
      <c r="AK234" s="52" t="str" cm="1">
        <f t="array" ref="AK234">IF(OR(AK70="",AK70="NO Q",AK70="-"),"-",INDEX(Shipping!$U$3:$V$88,_xlfn.XMATCH(AK$2,IF(Shipping!$D$3:$D$88="GC",Shipping!$A$3:$A$88),0),_xlfn.XMATCH($V$167,Shipping!$U$2:$V$2))/_xlfn.IFS($U$167=Shipping!$R156,Shipping!$R$95,$U$167=Shipping!$S$92,Shipping!$S159,$U$167=Shipping!$T$92,Shipping!$T159)+IF(AK70&lt;DATE(2020,1,1),AK70,-AK70))</f>
        <v>-</v>
      </c>
      <c r="AL234" s="52" t="str" cm="1">
        <f t="array" ref="AL234">IF(OR(AL70="",AL70="NO Q",AL70="-"),"-",INDEX(Shipping!$U$3:$V$88,_xlfn.XMATCH(AL$2,IF(Shipping!$D$3:$D$88="GC",Shipping!$A$3:$A$88),0),_xlfn.XMATCH($V$167,Shipping!$U$2:$V$2))/_xlfn.IFS($U$167=Shipping!$R156,Shipping!$R$95,$U$167=Shipping!$S$92,Shipping!$S159,$U$167=Shipping!$T$92,Shipping!$T159)+IF(AL70&lt;DATE(2020,1,1),AL70,-AL70))</f>
        <v>-</v>
      </c>
      <c r="AM234" s="52" t="str" cm="1">
        <f t="array" ref="AM234">IF(OR(AM70="",AM70="NO Q",AM70="-"),"-",INDEX(Shipping!$U$3:$V$88,_xlfn.XMATCH(AM$2,IF(Shipping!$D$3:$D$88="GC",Shipping!$A$3:$A$88),0),_xlfn.XMATCH($V$167,Shipping!$U$2:$V$2))/_xlfn.IFS($U$167=Shipping!$R156,Shipping!$R$95,$U$167=Shipping!$S$92,Shipping!$S159,$U$167=Shipping!$T$92,Shipping!$T159)+IF(AM70&lt;DATE(2020,1,1),AM70,-AM70))</f>
        <v>-</v>
      </c>
      <c r="AN234" s="52" t="str" cm="1">
        <f t="array" ref="AN234">IF(OR(AN70="",AN70="NO Q",AN70="-"),"-",INDEX(Shipping!$U$3:$V$88,_xlfn.XMATCH(AN$2,IF(Shipping!$D$3:$D$88="GC",Shipping!$A$3:$A$88),0),_xlfn.XMATCH($V$167,Shipping!$U$2:$V$2))/_xlfn.IFS($U$167=Shipping!$R156,Shipping!$R$95,$U$167=Shipping!$S$92,Shipping!$S159,$U$167=Shipping!$T$92,Shipping!$T159)+IF(AN70&lt;DATE(2020,1,1),AN70,-AN70))</f>
        <v>-</v>
      </c>
      <c r="AO234" s="52" cm="1">
        <f t="array" ref="AO234">IF(OR(AO70="",AO70="NO Q",AO70="-"),"-",INDEX(Shipping!$U$3:$V$88,_xlfn.XMATCH(AO$2,IF(Shipping!$D$3:$D$88="GC",Shipping!$A$3:$A$88),0),_xlfn.XMATCH($V$167,Shipping!$U$2:$V$2))/_xlfn.IFS($U$167=Shipping!$R156,Shipping!$R$95,$U$167=Shipping!$S$92,Shipping!$S159,$U$167=Shipping!$T$92,Shipping!$T159)+IF(AO70&lt;DATE(2020,1,1),AO70,-AO70))</f>
        <v>-44045.995218389209</v>
      </c>
      <c r="AP234" s="52" t="str" cm="1">
        <f t="array" ref="AP234">IF(OR(AP70="",AP70="NO Q",AP70="-"),"-",INDEX(Shipping!$U$3:$V$88,_xlfn.XMATCH(AP$2,IF(Shipping!$D$3:$D$88="GC",Shipping!$A$3:$A$88),0),_xlfn.XMATCH($V$167,Shipping!$U$2:$V$2))/_xlfn.IFS($U$167=Shipping!$R156,Shipping!$R$95,$U$167=Shipping!$S$92,Shipping!$S159,$U$167=Shipping!$T$92,Shipping!$T159)+IF(AP70&lt;DATE(2020,1,1),AP70,-AP70))</f>
        <v>-</v>
      </c>
      <c r="AQ234" s="52" t="str" cm="1">
        <f t="array" ref="AQ234">IF(OR(AQ70="",AQ70="NO Q",AQ70="-"),"-",INDEX(Shipping!$U$3:$V$88,_xlfn.XMATCH(AQ$2,IF(Shipping!$D$3:$D$88="GC",Shipping!$A$3:$A$88),0),_xlfn.XMATCH($V$167,Shipping!$U$2:$V$2))/_xlfn.IFS($U$167=Shipping!$R156,Shipping!$R$95,$U$167=Shipping!$S$92,Shipping!$S159,$U$167=Shipping!$T$92,Shipping!$T159)+IF(AQ70&lt;DATE(2020,1,1),AQ70,-AQ70))</f>
        <v>-</v>
      </c>
      <c r="AR234" s="52" t="str" cm="1">
        <f t="array" ref="AR234">IF(OR(AR70="",AR70="NO Q",AR70="-"),"-",INDEX(Shipping!$U$3:$V$88,_xlfn.XMATCH(AR$2,IF(Shipping!$D$3:$D$88="GC",Shipping!$A$3:$A$88),0),_xlfn.XMATCH($V$167,Shipping!$U$2:$V$2))/_xlfn.IFS($U$167=Shipping!$R156,Shipping!$R$95,$U$167=Shipping!$S$92,Shipping!$S159,$U$167=Shipping!$T$92,Shipping!$T159)+IF(AR70&lt;DATE(2020,1,1),AR70,-AR70))</f>
        <v>-</v>
      </c>
      <c r="AS234" s="52" t="str" cm="1">
        <f t="array" ref="AS234">IF(OR(AS70="",AS70="NO Q",AS70="-"),"-",INDEX(Shipping!$U$3:$V$88,_xlfn.XMATCH(AS$2,IF(Shipping!$D$3:$D$88="GC",Shipping!$A$3:$A$88),0),_xlfn.XMATCH($V$167,Shipping!$U$2:$V$2))/_xlfn.IFS($U$167=Shipping!$R156,Shipping!$R$95,$U$167=Shipping!$S$92,Shipping!$S159,$U$167=Shipping!$T$92,Shipping!$T159)+IF(AS70&lt;DATE(2020,1,1),AS70,-AS70))</f>
        <v>-</v>
      </c>
      <c r="AT234" s="52" t="str" cm="1">
        <f t="array" ref="AT234">IF(OR(AT70="",AT70="NO Q",AT70="-"),"-",INDEX(Shipping!$U$3:$V$88,_xlfn.XMATCH(AT$2,IF(Shipping!$D$3:$D$88="GC",Shipping!$A$3:$A$88),0),_xlfn.XMATCH($V$167,Shipping!$U$2:$V$2))/_xlfn.IFS($U$167=Shipping!$R156,Shipping!$R$95,$U$167=Shipping!$S$92,Shipping!$S159,$U$167=Shipping!$T$92,Shipping!$T159)+IF(AT70&lt;DATE(2020,1,1),AT70,-AT70))</f>
        <v>-</v>
      </c>
      <c r="AU234" s="52" t="str" cm="1">
        <f t="array" ref="AU234">IF(OR(AU70="",AU70="NO Q",AU70="-"),"-",INDEX(Shipping!$U$3:$V$88,_xlfn.XMATCH(AU$2,IF(Shipping!$D$3:$D$88="GC",Shipping!$A$3:$A$88),0),_xlfn.XMATCH($V$167,Shipping!$U$2:$V$2))/_xlfn.IFS($U$167=Shipping!$R156,Shipping!$R$95,$U$167=Shipping!$S$92,Shipping!$S159,$U$167=Shipping!$T$92,Shipping!$T159)+IF(AU70&lt;DATE(2020,1,1),AU70,-AU70))</f>
        <v>-</v>
      </c>
      <c r="AV234" s="52" t="str" cm="1">
        <f t="array" ref="AV234">IF(OR(AV70="",AV70="NO Q",AV70="-"),"-",INDEX(Shipping!$U$3:$V$88,_xlfn.XMATCH(AV$2,IF(Shipping!$D$3:$D$88="GC",Shipping!$A$3:$A$88),0),_xlfn.XMATCH($V$167,Shipping!$U$2:$V$2))/_xlfn.IFS($U$167=Shipping!$R156,Shipping!$R$95,$U$167=Shipping!$S$92,Shipping!$S159,$U$167=Shipping!$T$92,Shipping!$T159)+IF(AV70&lt;DATE(2020,1,1),AV70,-AV70))</f>
        <v>-</v>
      </c>
      <c r="AW234" s="52" t="str" cm="1">
        <f t="array" ref="AW234">IF(OR(AW70="",AW70="NO Q",AW70="-"),"-",INDEX(Shipping!$U$3:$V$88,_xlfn.XMATCH(AW$2,IF(Shipping!$D$3:$D$88="GC",Shipping!$A$3:$A$88),0),_xlfn.XMATCH($V$167,Shipping!$U$2:$V$2))/_xlfn.IFS($U$167=Shipping!$R156,Shipping!$R$95,$U$167=Shipping!$S$92,Shipping!$S159,$U$167=Shipping!$T$92,Shipping!$T159)+IF(AW70&lt;DATE(2020,1,1),AW70,-AW70))</f>
        <v>-</v>
      </c>
      <c r="AX234" s="52" t="str" cm="1">
        <f t="array" ref="AX234">IF(OR(AX70="",AX70="NO Q",AX70="-"),"-",INDEX(Shipping!$U$3:$V$88,_xlfn.XMATCH(AX$2,IF(Shipping!$D$3:$D$88="GC",Shipping!$A$3:$A$88),0),_xlfn.XMATCH($V$167,Shipping!$U$2:$V$2))/_xlfn.IFS($U$167=Shipping!$R156,Shipping!$R$95,$U$167=Shipping!$S$92,Shipping!$S159,$U$167=Shipping!$T$92,Shipping!$T159)+IF(AX70&lt;DATE(2020,1,1),AX70,-AX70))</f>
        <v>-</v>
      </c>
      <c r="AY234" s="52" t="str" cm="1">
        <f t="array" ref="AY234">IF(OR(AY70="",AY70="NO Q",AY70="-"),"-",INDEX(Shipping!$U$3:$V$88,_xlfn.XMATCH(AY$2,IF(Shipping!$D$3:$D$88="GC",Shipping!$A$3:$A$88),0),_xlfn.XMATCH($V$167,Shipping!$U$2:$V$2))/_xlfn.IFS($U$167=Shipping!$R156,Shipping!$R$95,$U$167=Shipping!$S$92,Shipping!$S159,$U$167=Shipping!$T$92,Shipping!$T159)+IF(AY70&lt;DATE(2020,1,1),AY70,-AY70))</f>
        <v>-</v>
      </c>
      <c r="AZ234" s="52" t="str" cm="1">
        <f t="array" ref="AZ234">IF(OR(AZ70="",AZ70="NO Q",AZ70="-"),"-",INDEX(Shipping!$U$3:$V$88,_xlfn.XMATCH(AZ$2,IF(Shipping!$D$3:$D$88="GC",Shipping!$A$3:$A$88),0),_xlfn.XMATCH($V$167,Shipping!$U$2:$V$2))/_xlfn.IFS($U$167=Shipping!$R156,Shipping!$R$95,$U$167=Shipping!$S$92,Shipping!$S159,$U$167=Shipping!$T$92,Shipping!$T159)+IF(AZ70&lt;DATE(2020,1,1),AZ70,-AZ70))</f>
        <v>-</v>
      </c>
      <c r="BA234" s="52" t="str" cm="1">
        <f t="array" ref="BA234">IF(OR(BA70="",BA70="NO Q",BA70="-"),"-",INDEX(Shipping!$U$3:$V$88,_xlfn.XMATCH(BA$2,IF(Shipping!$D$3:$D$88="GC",Shipping!$A$3:$A$88),0),_xlfn.XMATCH($V$167,Shipping!$U$2:$V$2))/_xlfn.IFS($U$167=Shipping!$R156,Shipping!$R$95,$U$167=Shipping!$S$92,Shipping!$S159,$U$167=Shipping!$T$92,Shipping!$T159)+IF(BA70&lt;DATE(2020,1,1),BA70,-BA70))</f>
        <v>-</v>
      </c>
      <c r="BB234" s="52" t="str" cm="1">
        <f t="array" ref="BB234">IF(OR(BB70="",BB70="NO Q",BB70="-"),"-",INDEX(Shipping!$U$3:$V$88,_xlfn.XMATCH(BB$2,IF(Shipping!$D$3:$D$88="GC",Shipping!$A$3:$A$88),0),_xlfn.XMATCH($V$167,Shipping!$U$2:$V$2))/_xlfn.IFS($U$167=Shipping!$R156,Shipping!$R$95,$U$167=Shipping!$S$92,Shipping!$S159,$U$167=Shipping!$T$92,Shipping!$T159)+IF(BB70&lt;DATE(2020,1,1),BB70,-BB70))</f>
        <v>-</v>
      </c>
      <c r="BC234" s="52" t="str" cm="1">
        <f t="array" ref="BC234">IF(OR(BC70="",BC70="NO Q",BC70="-"),"-",INDEX(Shipping!$U$3:$V$88,_xlfn.XMATCH(BC$2,IF(Shipping!$D$3:$D$88="GC",Shipping!$A$3:$A$88),0),_xlfn.XMATCH($V$167,Shipping!$U$2:$V$2))/_xlfn.IFS($U$167=Shipping!$R156,Shipping!$R$95,$U$167=Shipping!$S$92,Shipping!$S159,$U$167=Shipping!$T$92,Shipping!$T159)+IF(BC70&lt;DATE(2020,1,1),BC70,-BC70))</f>
        <v>-</v>
      </c>
      <c r="BD234" s="52" t="str" cm="1">
        <f t="array" ref="BD234">IF(OR(BD70="",BD70="NO Q",BD70="-"),"-",INDEX(Shipping!$U$3:$V$88,_xlfn.XMATCH(BD$2,IF(Shipping!$D$3:$D$88="GC",Shipping!$A$3:$A$88),0),_xlfn.XMATCH($V$167,Shipping!$U$2:$V$2))/_xlfn.IFS($U$167=Shipping!$R156,Shipping!$R$95,$U$167=Shipping!$S$92,Shipping!$S159,$U$167=Shipping!$T$92,Shipping!$T159)+IF(BD70&lt;DATE(2020,1,1),BD70,-BD70))</f>
        <v>-</v>
      </c>
      <c r="BE234" s="52" t="str" cm="1">
        <f t="array" ref="BE234">IF(OR(BE70="",BE70="NO Q",BE70="-"),"-",INDEX(Shipping!$U$3:$V$88,_xlfn.XMATCH(BE$2,IF(Shipping!$D$3:$D$88="GC",Shipping!$A$3:$A$88),0),_xlfn.XMATCH($V$167,Shipping!$U$2:$V$2))/_xlfn.IFS($U$167=Shipping!$R156,Shipping!$R$95,$U$167=Shipping!$S$92,Shipping!$S159,$U$167=Shipping!$T$92,Shipping!$T159)+IF(BE70&lt;DATE(2020,1,1),BE70,-BE70))</f>
        <v>-</v>
      </c>
      <c r="BF234" s="52" t="str" cm="1">
        <f t="array" ref="BF234">IF(OR(BF70="",BF70="NO Q",BF70="-"),"-",INDEX(Shipping!$U$3:$V$88,_xlfn.XMATCH(BF$2,IF(Shipping!$D$3:$D$88="GC",Shipping!$A$3:$A$88),0),_xlfn.XMATCH($V$167,Shipping!$U$2:$V$2))/_xlfn.IFS($U$167=Shipping!$R156,Shipping!$R$95,$U$167=Shipping!$S$92,Shipping!$S159,$U$167=Shipping!$T$92,Shipping!$T159)+IF(BF70&lt;DATE(2020,1,1),BF70,-BF70))</f>
        <v>-</v>
      </c>
      <c r="BG234" s="52" t="str" cm="1">
        <f t="array" ref="BG234">IF(OR(BG70="",BG70="NO Q",BG70="-"),"-",INDEX(Shipping!$U$3:$V$88,_xlfn.XMATCH(BG$2,IF(Shipping!$D$3:$D$88="GC",Shipping!$A$3:$A$88),0),_xlfn.XMATCH($V$167,Shipping!$U$2:$V$2))/_xlfn.IFS($U$167=Shipping!$R156,Shipping!$R$95,$U$167=Shipping!$S$92,Shipping!$S159,$U$167=Shipping!$T$92,Shipping!$T159)+IF(BG70&lt;DATE(2020,1,1),BG70,-BG70))</f>
        <v>-</v>
      </c>
      <c r="BH234" s="52" t="str" cm="1">
        <f t="array" ref="BH234">IF(OR(BH70="",BH70="NO Q",BH70="-"),"-",INDEX(Shipping!$U$3:$V$88,_xlfn.XMATCH(BH$2,IF(Shipping!$D$3:$D$88="GC",Shipping!$A$3:$A$88),0),_xlfn.XMATCH($V$167,Shipping!$U$2:$V$2))/_xlfn.IFS($U$167=Shipping!$R156,Shipping!$R$95,$U$167=Shipping!$S$92,Shipping!$S159,$U$167=Shipping!$T$92,Shipping!$T159)+IF(BH70&lt;DATE(2020,1,1),BH70,-BH70))</f>
        <v>-</v>
      </c>
      <c r="BI234" s="52" t="str" cm="1">
        <f t="array" ref="BI234">IF(OR(BI70="",BI70="NO Q",BI70="-"),"-",INDEX(Shipping!$U$3:$V$88,_xlfn.XMATCH(BI$2,IF(Shipping!$D$3:$D$88="GC",Shipping!$A$3:$A$88),0),_xlfn.XMATCH($V$167,Shipping!$U$2:$V$2))/_xlfn.IFS($U$167=Shipping!$R156,Shipping!$R$95,$U$167=Shipping!$S$92,Shipping!$S159,$U$167=Shipping!$T$92,Shipping!$T159)+IF(BI70&lt;DATE(2020,1,1),BI70,-BI70))</f>
        <v>-</v>
      </c>
      <c r="BJ234" s="52" t="str" cm="1">
        <f t="array" ref="BJ234">IF(OR(BJ70="",BJ70="NO Q",BJ70="-"),"-",INDEX(Shipping!$U$3:$V$88,_xlfn.XMATCH(BJ$2,IF(Shipping!$D$3:$D$88="GC",Shipping!$A$3:$A$88),0),_xlfn.XMATCH($V$167,Shipping!$U$2:$V$2))/_xlfn.IFS($U$167=Shipping!$R156,Shipping!$R$95,$U$167=Shipping!$S$92,Shipping!$S159,$U$167=Shipping!$T$92,Shipping!$T159)+IF(BJ70&lt;DATE(2020,1,1),BJ70,-BJ70))</f>
        <v>-</v>
      </c>
      <c r="BK234" s="52" cm="1">
        <f t="array" ref="BK234">IF(OR(BK70="",BK70="NO Q",BK70="-"),"-",INDEX(Shipping!$U$3:$V$88,_xlfn.XMATCH(BK$2,IF(Shipping!$D$3:$D$88="GC",Shipping!$A$3:$A$88),0),_xlfn.XMATCH($V$167,Shipping!$U$2:$V$2))/_xlfn.IFS($U$167=Shipping!$R156,Shipping!$R$95,$U$167=Shipping!$S$92,Shipping!$S159,$U$167=Shipping!$T$92,Shipping!$T159)+IF(BK70&lt;DATE(2020,1,1),BK70,-BK70))</f>
        <v>-44035.997109298929</v>
      </c>
      <c r="BL234" s="52" t="str" cm="1">
        <f t="array" ref="BL234">IF(OR(BL70="",BL70="NO Q",BL70="-"),"-",INDEX(Shipping!$U$3:$V$88,_xlfn.XMATCH(BL$2,IF(Shipping!$D$3:$D$88="GC",Shipping!$A$3:$A$88),0),_xlfn.XMATCH($V$167,Shipping!$U$2:$V$2))/_xlfn.IFS($U$167=Shipping!$R156,Shipping!$R$95,$U$167=Shipping!$S$92,Shipping!$S159,$U$167=Shipping!$T$92,Shipping!$T159)+IF(BL70&lt;DATE(2020,1,1),BL70,-BL70))</f>
        <v>-</v>
      </c>
      <c r="BM234" s="52" t="str" cm="1">
        <f t="array" ref="BM234">IF(OR(BM70="",BM70="NO Q",BM70="-"),"-",INDEX(Shipping!$U$3:$V$88,_xlfn.XMATCH(BM$2,IF(Shipping!$D$3:$D$88="GC",Shipping!$A$3:$A$88),0),_xlfn.XMATCH($V$167,Shipping!$U$2:$V$2))/_xlfn.IFS($U$167=Shipping!$R156,Shipping!$R$95,$U$167=Shipping!$S$92,Shipping!$S159,$U$167=Shipping!$T$92,Shipping!$T159)+IF(BM70&lt;DATE(2020,1,1),BM70,-BM70))</f>
        <v>-</v>
      </c>
      <c r="BN234" s="52" t="str" cm="1">
        <f t="array" ref="BN234">IF(OR(BN70="",BN70="NO Q",BN70="-"),"-",INDEX(Shipping!$U$3:$V$88,_xlfn.XMATCH(BN$2,IF(Shipping!$D$3:$D$88="GC",Shipping!$A$3:$A$88),0),_xlfn.XMATCH($V$167,Shipping!$U$2:$V$2))/_xlfn.IFS($U$167=Shipping!$R156,Shipping!$R$95,$U$167=Shipping!$S$92,Shipping!$S159,$U$167=Shipping!$T$92,Shipping!$T159)+IF(BN70&lt;DATE(2020,1,1),BN70,-BN70))</f>
        <v>-</v>
      </c>
      <c r="BO234" s="52" cm="1">
        <f t="array" ref="BO234">IF(OR(BO70="",BO70="NO Q",BO70="-"),"-",INDEX(Shipping!$U$3:$V$88,_xlfn.XMATCH(BO$2,IF(Shipping!$D$3:$D$88="GC",Shipping!$A$3:$A$88),0),_xlfn.XMATCH($V$167,Shipping!$U$2:$V$2))/_xlfn.IFS($U$167=Shipping!$R156,Shipping!$R$95,$U$167=Shipping!$S$92,Shipping!$S159,$U$167=Shipping!$T$92,Shipping!$T159)+IF(BO70&lt;DATE(2020,1,1),BO70,-BO70))</f>
        <v>0.28367999999999999</v>
      </c>
      <c r="BP234" s="52" t="str" cm="1">
        <f t="array" ref="BP234">IF(OR(BP70="",BP70="NO Q",BP70="-"),"-",INDEX(Shipping!$U$3:$V$88,_xlfn.XMATCH(BP$2,IF(Shipping!$D$3:$D$88="GC",Shipping!$A$3:$A$88),0),_xlfn.XMATCH($V$167,Shipping!$U$2:$V$2))/_xlfn.IFS($U$167=Shipping!$R156,Shipping!$R$95,$U$167=Shipping!$S$92,Shipping!$S159,$U$167=Shipping!$T$92,Shipping!$T159)+IF(BP70&lt;DATE(2020,1,1),BP70,-BP70))</f>
        <v>-</v>
      </c>
      <c r="BQ234" s="52" t="str" cm="1">
        <f t="array" ref="BQ234">IF(OR(BQ70="",BQ70="NO Q",BQ70="-"),"-",INDEX(Shipping!$U$3:$V$88,_xlfn.XMATCH(BQ$2,IF(Shipping!$D$3:$D$88="GC",Shipping!$A$3:$A$88),0),_xlfn.XMATCH($V$167,Shipping!$U$2:$V$2))/_xlfn.IFS($U$167=Shipping!$R156,Shipping!$R$95,$U$167=Shipping!$S$92,Shipping!$S159,$U$167=Shipping!$T$92,Shipping!$T159)+IF(BQ70&lt;DATE(2020,1,1),BQ70,-BQ70))</f>
        <v>-</v>
      </c>
      <c r="BR234" s="52" t="str" cm="1">
        <f t="array" ref="BR234">IF(OR(BR70="",BR70="NO Q",BR70="-"),"-",INDEX(Shipping!$U$3:$V$88,_xlfn.XMATCH(BR$2,IF(Shipping!$D$3:$D$88="GC",Shipping!$A$3:$A$88),0),_xlfn.XMATCH($V$167,Shipping!$U$2:$V$2))/_xlfn.IFS($U$167=Shipping!$R156,Shipping!$R$95,$U$167=Shipping!$S$92,Shipping!$S159,$U$167=Shipping!$T$92,Shipping!$T159)+IF(BR70&lt;DATE(2020,1,1),BR70,-BR70))</f>
        <v>-</v>
      </c>
      <c r="BS234" s="52" t="str" cm="1">
        <f t="array" ref="BS234">IF(OR(BS70="",BS70="NO Q",BS70="-"),"-",INDEX(Shipping!$U$3:$V$88,_xlfn.XMATCH(BS$2,IF(Shipping!$D$3:$D$88="GC",Shipping!$A$3:$A$88),0),_xlfn.XMATCH($V$167,Shipping!$U$2:$V$2))/_xlfn.IFS($U$167=Shipping!$R156,Shipping!$R$95,$U$167=Shipping!$S$92,Shipping!$S159,$U$167=Shipping!$T$92,Shipping!$T159)+IF(BS70&lt;DATE(2020,1,1),BS70,-BS70))</f>
        <v>-</v>
      </c>
      <c r="BT234" s="52" t="str" cm="1">
        <f t="array" ref="BT234">IF(OR(BT70="",BT70="NO Q",BT70="-"),"-",INDEX(Shipping!$U$3:$V$88,_xlfn.XMATCH(BT$2,IF(Shipping!$D$3:$D$88="GC",Shipping!$A$3:$A$88),0),_xlfn.XMATCH($V$167,Shipping!$U$2:$V$2))/_xlfn.IFS($U$167=Shipping!$R156,Shipping!$R$95,$U$167=Shipping!$S$92,Shipping!$S159,$U$167=Shipping!$T$92,Shipping!$T159)+IF(BT70&lt;DATE(2020,1,1),BT70,-BT70))</f>
        <v>-</v>
      </c>
      <c r="BU234" s="52" t="str" cm="1">
        <f t="array" ref="BU234">IF(OR(BU70="",BU70="NO Q",BU70="-"),"-",INDEX(Shipping!$U$3:$V$88,_xlfn.XMATCH(BU$2,IF(Shipping!$D$3:$D$88="GC",Shipping!$A$3:$A$88),0),_xlfn.XMATCH($V$167,Shipping!$U$2:$V$2))/_xlfn.IFS($U$167=Shipping!$R156,Shipping!$R$95,$U$167=Shipping!$S$92,Shipping!$S159,$U$167=Shipping!$T$92,Shipping!$T159)+IF(BU70&lt;DATE(2020,1,1),BU70,-BU70))</f>
        <v>-</v>
      </c>
      <c r="BV234" s="52" t="str" cm="1">
        <f t="array" ref="BV234">IF(OR(BV70="",BV70="NO Q",BV70="-"),"-",INDEX(Shipping!$U$3:$V$88,_xlfn.XMATCH(BV$2,IF(Shipping!$D$3:$D$88="GC",Shipping!$A$3:$A$88),0),_xlfn.XMATCH($V$167,Shipping!$U$2:$V$2))/_xlfn.IFS($U$167=Shipping!$R156,Shipping!$R$95,$U$167=Shipping!$S$92,Shipping!$S159,$U$167=Shipping!$T$92,Shipping!$T159)+IF(BV70&lt;DATE(2020,1,1),BV70,-BV70))</f>
        <v>-</v>
      </c>
      <c r="BW234" s="52" t="str" cm="1">
        <f t="array" ref="BW234">IF(OR(BW70="",BW70="NO Q",BW70="-"),"-",INDEX(Shipping!$U$3:$V$88,_xlfn.XMATCH(BW$2,IF(Shipping!$D$3:$D$88="GC",Shipping!$A$3:$A$88),0),_xlfn.XMATCH($V$167,Shipping!$U$2:$V$2))/_xlfn.IFS($U$167=Shipping!$R156,Shipping!$R$95,$U$167=Shipping!$S$92,Shipping!$S159,$U$167=Shipping!$T$92,Shipping!$T159)+IF(BW70&lt;DATE(2020,1,1),BW70,-BW70))</f>
        <v>-</v>
      </c>
      <c r="BX234" s="52" t="str" cm="1">
        <f t="array" ref="BX234">IF(OR(BX70="",BX70="NO Q",BX70="-"),"-",INDEX(Shipping!$U$3:$V$88,_xlfn.XMATCH(BX$2,IF(Shipping!$D$3:$D$88="GC",Shipping!$A$3:$A$88),0),_xlfn.XMATCH($V$167,Shipping!$U$2:$V$2))/_xlfn.IFS($U$167=Shipping!$R156,Shipping!$R$95,$U$167=Shipping!$S$92,Shipping!$S159,$U$167=Shipping!$T$92,Shipping!$T159)+IF(BX70&lt;DATE(2020,1,1),BX70,-BX70))</f>
        <v>-</v>
      </c>
      <c r="BY234" s="52" t="str" cm="1">
        <f t="array" ref="BY234">IF(OR(BY70="",BY70="NO Q",BY70="-"),"-",INDEX(Shipping!$U$3:$V$88,_xlfn.XMATCH(BY$2,IF(Shipping!$D$3:$D$88="GC",Shipping!$A$3:$A$88),0),_xlfn.XMATCH($V$167,Shipping!$U$2:$V$2))/_xlfn.IFS($U$167=Shipping!$R156,Shipping!$R$95,$U$167=Shipping!$S$92,Shipping!$S159,$U$167=Shipping!$T$92,Shipping!$T159)+IF(BY70&lt;DATE(2020,1,1),BY70,-BY70))</f>
        <v>-</v>
      </c>
      <c r="BZ234" s="52" t="str" cm="1">
        <f t="array" ref="BZ234">IF(OR(BZ70="",BZ70="NO Q",BZ70="-"),"-",INDEX(Shipping!$U$3:$V$88,_xlfn.XMATCH(BZ$2,IF(Shipping!$D$3:$D$88="GC",Shipping!$A$3:$A$88),0),_xlfn.XMATCH($V$167,Shipping!$U$2:$V$2))/_xlfn.IFS($U$167=Shipping!$R156,Shipping!$R$95,$U$167=Shipping!$S$92,Shipping!$S159,$U$167=Shipping!$T$92,Shipping!$T159)+IF(BZ70&lt;DATE(2020,1,1),BZ70,-BZ70))</f>
        <v>-</v>
      </c>
      <c r="CA234" s="52" t="str" cm="1">
        <f t="array" ref="CA234">IF(OR(CA70="",CA70="NO Q",CA70="-"),"-",INDEX(Shipping!$U$3:$V$88,_xlfn.XMATCH(CA$2,IF(Shipping!$D$3:$D$88="GC",Shipping!$A$3:$A$88),0),_xlfn.XMATCH($V$167,Shipping!$U$2:$V$2))/_xlfn.IFS($U$167=Shipping!$R156,Shipping!$R$95,$U$167=Shipping!$S$92,Shipping!$S159,$U$167=Shipping!$T$92,Shipping!$T159)+IF(CA70&lt;DATE(2020,1,1),CA70,-CA70))</f>
        <v>-</v>
      </c>
      <c r="CB234" s="52" t="str" cm="1">
        <f t="array" ref="CB234">IF(OR(CB70="",CB70="NO Q",CB70="-"),"-",INDEX(Shipping!$U$3:$V$88,_xlfn.XMATCH(CB$2,IF(Shipping!$D$3:$D$88="GC",Shipping!$A$3:$A$88),0),_xlfn.XMATCH($V$167,Shipping!$U$2:$V$2))/_xlfn.IFS($U$167=Shipping!$R156,Shipping!$R$95,$U$167=Shipping!$S$92,Shipping!$S159,$U$167=Shipping!$T$92,Shipping!$T159)+IF(CB70&lt;DATE(2020,1,1),CB70,-CB70))</f>
        <v>-</v>
      </c>
      <c r="CC234" s="52" t="str" cm="1">
        <f t="array" ref="CC234">IF(OR(CC70="",CC70="NO Q",CC70="-"),"-",INDEX(Shipping!$U$3:$V$88,_xlfn.XMATCH(CC$2,IF(Shipping!$D$3:$D$88="GC",Shipping!$A$3:$A$88),0),_xlfn.XMATCH($V$167,Shipping!$U$2:$V$2))/_xlfn.IFS($U$167=Shipping!$R156,Shipping!$R$95,$U$167=Shipping!$S$92,Shipping!$S159,$U$167=Shipping!$T$92,Shipping!$T159)+IF(CC70&lt;DATE(2020,1,1),CC70,-CC70))</f>
        <v>-</v>
      </c>
      <c r="CD234" s="52" t="str" cm="1">
        <f t="array" ref="CD234">IF(OR(CD70="",CD70="NO Q",CD70="-"),"-",INDEX(Shipping!$U$3:$V$88,_xlfn.XMATCH(CD$2,IF(Shipping!$D$3:$D$88="GC",Shipping!$A$3:$A$88),0),_xlfn.XMATCH($V$167,Shipping!$U$2:$V$2))/_xlfn.IFS($U$167=Shipping!$R156,Shipping!$R$95,$U$167=Shipping!$S$92,Shipping!$S159,$U$167=Shipping!$T$92,Shipping!$T159)+IF(CD70&lt;DATE(2020,1,1),CD70,-CD70))</f>
        <v>-</v>
      </c>
      <c r="CE234" s="52" t="str" cm="1">
        <f t="array" ref="CE234">IF(OR(CE70="",CE70="NO Q",CE70="-"),"-",INDEX(Shipping!$U$3:$V$88,_xlfn.XMATCH(CE$2,IF(Shipping!$D$3:$D$88="GC",Shipping!$A$3:$A$88),0),_xlfn.XMATCH($V$167,Shipping!$U$2:$V$2))/_xlfn.IFS($U$167=Shipping!$R156,Shipping!$R$95,$U$167=Shipping!$S$92,Shipping!$S159,$U$167=Shipping!$T$92,Shipping!$T159)+IF(CE70&lt;DATE(2020,1,1),CE70,-CE70))</f>
        <v>-</v>
      </c>
      <c r="CF234" s="52" t="str" cm="1">
        <f t="array" ref="CF234">IF(OR(CF70="",CF70="NO Q",CF70="-"),"-",INDEX(Shipping!$U$3:$V$88,_xlfn.XMATCH(CF$2,IF(Shipping!$D$3:$D$88="GC",Shipping!$A$3:$A$88),0),_xlfn.XMATCH($V$167,Shipping!$U$2:$V$2))/_xlfn.IFS($U$167=Shipping!$R156,Shipping!$R$95,$U$167=Shipping!$S$92,Shipping!$S159,$U$167=Shipping!$T$92,Shipping!$T159)+IF(CF70&lt;DATE(2020,1,1),CF70,-CF70))</f>
        <v>-</v>
      </c>
      <c r="CG234" s="52" t="str" cm="1">
        <f t="array" ref="CG234">IF(OR(CG70="",CG70="NO Q",CG70="-"),"-",INDEX(Shipping!$U$3:$V$88,_xlfn.XMATCH(CG$2,IF(Shipping!$D$3:$D$88="GC",Shipping!$A$3:$A$88),0),_xlfn.XMATCH($V$167,Shipping!$U$2:$V$2))/_xlfn.IFS($U$167=Shipping!$R156,Shipping!$R$95,$U$167=Shipping!$S$92,Shipping!$S159,$U$167=Shipping!$T$92,Shipping!$T159)+IF(CG70&lt;DATE(2020,1,1),CG70,-CG70))</f>
        <v>-</v>
      </c>
      <c r="CH234" s="52" t="str" cm="1">
        <f t="array" ref="CH234">IF(OR(CH70="",CH70="NO Q",CH70="-"),"-",INDEX(Shipping!$U$3:$V$88,_xlfn.XMATCH(CH$2,IF(Shipping!$D$3:$D$88="GC",Shipping!$A$3:$A$88),0),_xlfn.XMATCH($V$167,Shipping!$U$2:$V$2))/_xlfn.IFS($U$167=Shipping!$R156,Shipping!$R$95,$U$167=Shipping!$S$92,Shipping!$S159,$U$167=Shipping!$T$92,Shipping!$T159)+IF(CH70&lt;DATE(2020,1,1),CH70,-CH70))</f>
        <v>-</v>
      </c>
      <c r="CI234" s="52" t="str" cm="1">
        <f t="array" ref="CI234">IF(OR(CI70="",CI70="NO Q",CI70="-"),"-",INDEX(Shipping!$U$3:$V$88,_xlfn.XMATCH(CI$2,IF(Shipping!$D$3:$D$88="GC",Shipping!$A$3:$A$88),0),_xlfn.XMATCH($V$167,Shipping!$U$2:$V$2))/_xlfn.IFS($U$167=Shipping!$R156,Shipping!$R$95,$U$167=Shipping!$S$92,Shipping!$S159,$U$167=Shipping!$T$92,Shipping!$T159)+IF(CI70&lt;DATE(2020,1,1),CI70,-CI70))</f>
        <v>-</v>
      </c>
      <c r="CJ234" s="52" t="str" cm="1">
        <f t="array" ref="CJ234">IF(OR(CJ70="",CJ70="NO Q",CJ70="-"),"-",INDEX(Shipping!$U$3:$V$88,_xlfn.XMATCH(CJ$2,IF(Shipping!$D$3:$D$88="GC",Shipping!$A$3:$A$88),0),_xlfn.XMATCH($V$167,Shipping!$U$2:$V$2))/_xlfn.IFS($U$167=Shipping!$R156,Shipping!$R$95,$U$167=Shipping!$S$92,Shipping!$S159,$U$167=Shipping!$T$92,Shipping!$T159)+IF(CJ70&lt;DATE(2020,1,1),CJ70,-CJ70))</f>
        <v>-</v>
      </c>
      <c r="CK234" s="52" t="str" cm="1">
        <f t="array" ref="CK234">IF(OR(CK70="",CK70="NO Q",CK70="-"),"-",INDEX(Shipping!$U$3:$V$88,_xlfn.XMATCH(CK$2,IF(Shipping!$D$3:$D$88="GC",Shipping!$A$3:$A$88),0),_xlfn.XMATCH($V$167,Shipping!$U$2:$V$2))/_xlfn.IFS($U$167=Shipping!$R156,Shipping!$R$95,$U$167=Shipping!$S$92,Shipping!$S159,$U$167=Shipping!$T$92,Shipping!$T159)+IF(CK70&lt;DATE(2020,1,1),CK70,-CK70))</f>
        <v>-</v>
      </c>
      <c r="CL234" s="52" t="str" cm="1">
        <f t="array" ref="CL234">IF(OR(CL70="",CL70="NO Q",CL70="-"),"-",INDEX(Shipping!$U$3:$V$88,_xlfn.XMATCH(CL$2,IF(Shipping!$D$3:$D$88="GC",Shipping!$A$3:$A$88),0),_xlfn.XMATCH($V$167,Shipping!$U$2:$V$2))/_xlfn.IFS($U$167=Shipping!$R156,Shipping!$R$95,$U$167=Shipping!$S$92,Shipping!$S159,$U$167=Shipping!$T$92,Shipping!$T159)+IF(CL70&lt;DATE(2020,1,1),CL70,-CL70))</f>
        <v>-</v>
      </c>
      <c r="CM234" s="52" t="str" cm="1">
        <f t="array" ref="CM234">IF(OR(CM70="",CM70="NO Q",CM70="-"),"-",INDEX(Shipping!$U$3:$V$88,_xlfn.XMATCH(CM$2,IF(Shipping!$D$3:$D$88="GC",Shipping!$A$3:$A$88),0),_xlfn.XMATCH($V$167,Shipping!$U$2:$V$2))/_xlfn.IFS($U$167=Shipping!$R156,Shipping!$R$95,$U$167=Shipping!$S$92,Shipping!$S159,$U$167=Shipping!$T$92,Shipping!$T159)+IF(CM70&lt;DATE(2020,1,1),CM70,-CM70))</f>
        <v>-</v>
      </c>
    </row>
    <row r="235" spans="2:91">
      <c r="B235" s="47" t="s">
        <v>341</v>
      </c>
      <c r="C235" s="1" t="str" cm="1">
        <f t="array" ref="C235">INDEX(W$2:CM$2,1,_xlfn.XMATCH(D235,$W235:$CM235))</f>
        <v>DECATUR PLASTICS (2cav)</v>
      </c>
      <c r="D235" s="81">
        <f t="shared" si="140"/>
        <v>2.4058194497354495</v>
      </c>
      <c r="W235" s="52" t="str" cm="1">
        <f t="array" ref="W235">IF(OR(W71="",W71="NO Q",W71="-"),"-",INDEX(Shipping!$U$3:$V$88,_xlfn.XMATCH(W$2,IF(Shipping!$D$3:$D$88="GC",Shipping!$A$3:$A$88),0),_xlfn.XMATCH($V$167,Shipping!$U$2:$V$2))/_xlfn.IFS($U$167=Shipping!$R157,Shipping!$R$95,$U$167=Shipping!$S$92,Shipping!$S160,$U$167=Shipping!$T$92,Shipping!$T160)+IF(W71&lt;DATE(2020,1,1),W71,-W71))</f>
        <v>-</v>
      </c>
      <c r="X235" s="52" t="str" cm="1">
        <f t="array" ref="X235">IF(OR(X71="",X71="NO Q",X71="-"),"-",INDEX(Shipping!$U$3:$V$88,_xlfn.XMATCH(X$2,IF(Shipping!$D$3:$D$88="GC",Shipping!$A$3:$A$88),0),_xlfn.XMATCH($V$167,Shipping!$U$2:$V$2))/_xlfn.IFS($U$167=Shipping!$R157,Shipping!$R$95,$U$167=Shipping!$S$92,Shipping!$S160,$U$167=Shipping!$T$92,Shipping!$T160)+IF(X71&lt;DATE(2020,1,1),X71,-X71))</f>
        <v>-</v>
      </c>
      <c r="Y235" s="52" t="str" cm="1">
        <f t="array" ref="Y235">IF(OR(Y71="",Y71="NO Q",Y71="-"),"-",INDEX(Shipping!$U$3:$V$88,_xlfn.XMATCH(Y$2,IF(Shipping!$D$3:$D$88="GC",Shipping!$A$3:$A$88),0),_xlfn.XMATCH($V$167,Shipping!$U$2:$V$2))/_xlfn.IFS($U$167=Shipping!$R157,Shipping!$R$95,$U$167=Shipping!$S$92,Shipping!$S160,$U$167=Shipping!$T$92,Shipping!$T160)+IF(Y71&lt;DATE(2020,1,1),Y71,-Y71))</f>
        <v>-</v>
      </c>
      <c r="Z235" s="52" t="str" cm="1">
        <f t="array" ref="Z235">IF(OR(Z71="",Z71="NO Q",Z71="-"),"-",INDEX(Shipping!$U$3:$V$88,_xlfn.XMATCH(Z$2,IF(Shipping!$D$3:$D$88="GC",Shipping!$A$3:$A$88),0),_xlfn.XMATCH($V$167,Shipping!$U$2:$V$2))/_xlfn.IFS($U$167=Shipping!$R157,Shipping!$R$95,$U$167=Shipping!$S$92,Shipping!$S160,$U$167=Shipping!$T$92,Shipping!$T160)+IF(Z71&lt;DATE(2020,1,1),Z71,-Z71))</f>
        <v>-</v>
      </c>
      <c r="AA235" s="52" t="str" cm="1">
        <f t="array" ref="AA235">IF(OR(AA71="",AA71="NO Q",AA71="-"),"-",INDEX(Shipping!$U$3:$V$88,_xlfn.XMATCH(AA$2,IF(Shipping!$D$3:$D$88="GC",Shipping!$A$3:$A$88),0),_xlfn.XMATCH($V$167,Shipping!$U$2:$V$2))/_xlfn.IFS($U$167=Shipping!$R157,Shipping!$R$95,$U$167=Shipping!$S$92,Shipping!$S160,$U$167=Shipping!$T$92,Shipping!$T160)+IF(AA71&lt;DATE(2020,1,1),AA71,-AA71))</f>
        <v>-</v>
      </c>
      <c r="AB235" s="52" t="str" cm="1">
        <f t="array" ref="AB235">IF(OR(AB71="",AB71="NO Q",AB71="-"),"-",INDEX(Shipping!$U$3:$V$88,_xlfn.XMATCH(AB$2,IF(Shipping!$D$3:$D$88="GC",Shipping!$A$3:$A$88),0),_xlfn.XMATCH($V$167,Shipping!$U$2:$V$2))/_xlfn.IFS($U$167=Shipping!$R157,Shipping!$R$95,$U$167=Shipping!$S$92,Shipping!$S160,$U$167=Shipping!$T$92,Shipping!$T160)+IF(AB71&lt;DATE(2020,1,1),AB71,-AB71))</f>
        <v>-</v>
      </c>
      <c r="AC235" s="52" t="str" cm="1">
        <f t="array" ref="AC235">IF(OR(AC71="",AC71="NO Q",AC71="-"),"-",INDEX(Shipping!$U$3:$V$88,_xlfn.XMATCH(AC$2,IF(Shipping!$D$3:$D$88="GC",Shipping!$A$3:$A$88),0),_xlfn.XMATCH($V$167,Shipping!$U$2:$V$2))/_xlfn.IFS($U$167=Shipping!$R157,Shipping!$R$95,$U$167=Shipping!$S$92,Shipping!$S160,$U$167=Shipping!$T$92,Shipping!$T160)+IF(AC71&lt;DATE(2020,1,1),AC71,-AC71))</f>
        <v>-</v>
      </c>
      <c r="AD235" s="52" cm="1">
        <f t="array" ref="AD235">IF(OR(AD71="",AD71="NO Q",AD71="-"),"-",INDEX(Shipping!$U$3:$V$88,_xlfn.XMATCH(AD$2,IF(Shipping!$D$3:$D$88="GC",Shipping!$A$3:$A$88),0),_xlfn.XMATCH($V$167,Shipping!$U$2:$V$2))/_xlfn.IFS($U$167=Shipping!$R157,Shipping!$R$95,$U$167=Shipping!$S$92,Shipping!$S160,$U$167=Shipping!$T$92,Shipping!$T160)+IF(AD71&lt;DATE(2020,1,1),AD71,-AD71))</f>
        <v>3.6471501515016431</v>
      </c>
      <c r="AE235" s="52" t="str" cm="1">
        <f t="array" ref="AE235">IF(OR(AE71="",AE71="NO Q",AE71="-"),"-",INDEX(Shipping!$U$3:$V$88,_xlfn.XMATCH(AE$2,IF(Shipping!$D$3:$D$88="GC",Shipping!$A$3:$A$88),0),_xlfn.XMATCH($V$167,Shipping!$U$2:$V$2))/_xlfn.IFS($U$167=Shipping!$R157,Shipping!$R$95,$U$167=Shipping!$S$92,Shipping!$S160,$U$167=Shipping!$T$92,Shipping!$T160)+IF(AE71&lt;DATE(2020,1,1),AE71,-AE71))</f>
        <v>-</v>
      </c>
      <c r="AF235" s="52" cm="1">
        <f t="array" ref="AF235">IF(OR(AF71="",AF71="NO Q",AF71="-"),"-",INDEX(Shipping!$U$3:$V$88,_xlfn.XMATCH(AF$2,IF(Shipping!$D$3:$D$88="GC",Shipping!$A$3:$A$88),0),_xlfn.XMATCH($V$167,Shipping!$U$2:$V$2))/_xlfn.IFS($U$167=Shipping!$R157,Shipping!$R$95,$U$167=Shipping!$S$92,Shipping!$S160,$U$167=Shipping!$T$92,Shipping!$T160)+IF(AF71&lt;DATE(2020,1,1),AF71,-AF71))</f>
        <v>2.4058194497354495</v>
      </c>
      <c r="AG235" s="52" t="str" cm="1">
        <f t="array" ref="AG235">IF(OR(AG71="",AG71="NO Q",AG71="-"),"-",INDEX(Shipping!$U$3:$V$88,_xlfn.XMATCH(AG$2,IF(Shipping!$D$3:$D$88="GC",Shipping!$A$3:$A$88),0),_xlfn.XMATCH($V$167,Shipping!$U$2:$V$2))/_xlfn.IFS($U$167=Shipping!$R157,Shipping!$R$95,$U$167=Shipping!$S$92,Shipping!$S160,$U$167=Shipping!$T$92,Shipping!$T160)+IF(AG71&lt;DATE(2020,1,1),AG71,-AG71))</f>
        <v>-</v>
      </c>
      <c r="AH235" s="52" t="str" cm="1">
        <f t="array" ref="AH235">IF(OR(AH71="",AH71="NO Q",AH71="-"),"-",INDEX(Shipping!$U$3:$V$88,_xlfn.XMATCH(AH$2,IF(Shipping!$D$3:$D$88="GC",Shipping!$A$3:$A$88),0),_xlfn.XMATCH($V$167,Shipping!$U$2:$V$2))/_xlfn.IFS($U$167=Shipping!$R157,Shipping!$R$95,$U$167=Shipping!$S$92,Shipping!$S160,$U$167=Shipping!$T$92,Shipping!$T160)+IF(AH71&lt;DATE(2020,1,1),AH71,-AH71))</f>
        <v>-</v>
      </c>
      <c r="AI235" s="52" t="str" cm="1">
        <f t="array" ref="AI235">IF(OR(AI71="",AI71="NO Q",AI71="-"),"-",INDEX(Shipping!$U$3:$V$88,_xlfn.XMATCH(AI$2,IF(Shipping!$D$3:$D$88="GC",Shipping!$A$3:$A$88),0),_xlfn.XMATCH($V$167,Shipping!$U$2:$V$2))/_xlfn.IFS($U$167=Shipping!$R157,Shipping!$R$95,$U$167=Shipping!$S$92,Shipping!$S160,$U$167=Shipping!$T$92,Shipping!$T160)+IF(AI71&lt;DATE(2020,1,1),AI71,-AI71))</f>
        <v>-</v>
      </c>
      <c r="AJ235" s="52" t="str" cm="1">
        <f t="array" ref="AJ235">IF(OR(AJ71="",AJ71="NO Q",AJ71="-"),"-",INDEX(Shipping!$U$3:$V$88,_xlfn.XMATCH(AJ$2,IF(Shipping!$D$3:$D$88="GC",Shipping!$A$3:$A$88),0),_xlfn.XMATCH($V$167,Shipping!$U$2:$V$2))/_xlfn.IFS($U$167=Shipping!$R157,Shipping!$R$95,$U$167=Shipping!$S$92,Shipping!$S160,$U$167=Shipping!$T$92,Shipping!$T160)+IF(AJ71&lt;DATE(2020,1,1),AJ71,-AJ71))</f>
        <v>-</v>
      </c>
      <c r="AK235" s="52" t="str" cm="1">
        <f t="array" ref="AK235">IF(OR(AK71="",AK71="NO Q",AK71="-"),"-",INDEX(Shipping!$U$3:$V$88,_xlfn.XMATCH(AK$2,IF(Shipping!$D$3:$D$88="GC",Shipping!$A$3:$A$88),0),_xlfn.XMATCH($V$167,Shipping!$U$2:$V$2))/_xlfn.IFS($U$167=Shipping!$R157,Shipping!$R$95,$U$167=Shipping!$S$92,Shipping!$S160,$U$167=Shipping!$T$92,Shipping!$T160)+IF(AK71&lt;DATE(2020,1,1),AK71,-AK71))</f>
        <v>-</v>
      </c>
      <c r="AL235" s="52" t="str" cm="1">
        <f t="array" ref="AL235">IF(OR(AL71="",AL71="NO Q",AL71="-"),"-",INDEX(Shipping!$U$3:$V$88,_xlfn.XMATCH(AL$2,IF(Shipping!$D$3:$D$88="GC",Shipping!$A$3:$A$88),0),_xlfn.XMATCH($V$167,Shipping!$U$2:$V$2))/_xlfn.IFS($U$167=Shipping!$R157,Shipping!$R$95,$U$167=Shipping!$S$92,Shipping!$S160,$U$167=Shipping!$T$92,Shipping!$T160)+IF(AL71&lt;DATE(2020,1,1),AL71,-AL71))</f>
        <v>-</v>
      </c>
      <c r="AM235" s="52" cm="1">
        <f t="array" ref="AM235">IF(OR(AM71="",AM71="NO Q",AM71="-"),"-",INDEX(Shipping!$U$3:$V$88,_xlfn.XMATCH(AM$2,IF(Shipping!$D$3:$D$88="GC",Shipping!$A$3:$A$88),0),_xlfn.XMATCH($V$167,Shipping!$U$2:$V$2))/_xlfn.IFS($U$167=Shipping!$R157,Shipping!$R$95,$U$167=Shipping!$S$92,Shipping!$S160,$U$167=Shipping!$T$92,Shipping!$T160)+IF(AM71&lt;DATE(2020,1,1),AM71,-AM71))</f>
        <v>-44032.391534391536</v>
      </c>
      <c r="AN235" s="52" t="str" cm="1">
        <f t="array" ref="AN235">IF(OR(AN71="",AN71="NO Q",AN71="-"),"-",INDEX(Shipping!$U$3:$V$88,_xlfn.XMATCH(AN$2,IF(Shipping!$D$3:$D$88="GC",Shipping!$A$3:$A$88),0),_xlfn.XMATCH($V$167,Shipping!$U$2:$V$2))/_xlfn.IFS($U$167=Shipping!$R157,Shipping!$R$95,$U$167=Shipping!$S$92,Shipping!$S160,$U$167=Shipping!$T$92,Shipping!$T160)+IF(AN71&lt;DATE(2020,1,1),AN71,-AN71))</f>
        <v>-</v>
      </c>
      <c r="AO235" s="52" t="str" cm="1">
        <f t="array" ref="AO235">IF(OR(AO71="",AO71="NO Q",AO71="-"),"-",INDEX(Shipping!$U$3:$V$88,_xlfn.XMATCH(AO$2,IF(Shipping!$D$3:$D$88="GC",Shipping!$A$3:$A$88),0),_xlfn.XMATCH($V$167,Shipping!$U$2:$V$2))/_xlfn.IFS($U$167=Shipping!$R157,Shipping!$R$95,$U$167=Shipping!$S$92,Shipping!$S160,$U$167=Shipping!$T$92,Shipping!$T160)+IF(AO71&lt;DATE(2020,1,1),AO71,-AO71))</f>
        <v>-</v>
      </c>
      <c r="AP235" s="52" t="str" cm="1">
        <f t="array" ref="AP235">IF(OR(AP71="",AP71="NO Q",AP71="-"),"-",INDEX(Shipping!$U$3:$V$88,_xlfn.XMATCH(AP$2,IF(Shipping!$D$3:$D$88="GC",Shipping!$A$3:$A$88),0),_xlfn.XMATCH($V$167,Shipping!$U$2:$V$2))/_xlfn.IFS($U$167=Shipping!$R157,Shipping!$R$95,$U$167=Shipping!$S$92,Shipping!$S160,$U$167=Shipping!$T$92,Shipping!$T160)+IF(AP71&lt;DATE(2020,1,1),AP71,-AP71))</f>
        <v>-</v>
      </c>
      <c r="AQ235" s="52" t="str" cm="1">
        <f t="array" ref="AQ235">IF(OR(AQ71="",AQ71="NO Q",AQ71="-"),"-",INDEX(Shipping!$U$3:$V$88,_xlfn.XMATCH(AQ$2,IF(Shipping!$D$3:$D$88="GC",Shipping!$A$3:$A$88),0),_xlfn.XMATCH($V$167,Shipping!$U$2:$V$2))/_xlfn.IFS($U$167=Shipping!$R157,Shipping!$R$95,$U$167=Shipping!$S$92,Shipping!$S160,$U$167=Shipping!$T$92,Shipping!$T160)+IF(AQ71&lt;DATE(2020,1,1),AQ71,-AQ71))</f>
        <v>-</v>
      </c>
      <c r="AR235" s="52" t="str" cm="1">
        <f t="array" ref="AR235">IF(OR(AR71="",AR71="NO Q",AR71="-"),"-",INDEX(Shipping!$U$3:$V$88,_xlfn.XMATCH(AR$2,IF(Shipping!$D$3:$D$88="GC",Shipping!$A$3:$A$88),0),_xlfn.XMATCH($V$167,Shipping!$U$2:$V$2))/_xlfn.IFS($U$167=Shipping!$R157,Shipping!$R$95,$U$167=Shipping!$S$92,Shipping!$S160,$U$167=Shipping!$T$92,Shipping!$T160)+IF(AR71&lt;DATE(2020,1,1),AR71,-AR71))</f>
        <v>-</v>
      </c>
      <c r="AS235" s="52" t="str" cm="1">
        <f t="array" ref="AS235">IF(OR(AS71="",AS71="NO Q",AS71="-"),"-",INDEX(Shipping!$U$3:$V$88,_xlfn.XMATCH(AS$2,IF(Shipping!$D$3:$D$88="GC",Shipping!$A$3:$A$88),0),_xlfn.XMATCH($V$167,Shipping!$U$2:$V$2))/_xlfn.IFS($U$167=Shipping!$R157,Shipping!$R$95,$U$167=Shipping!$S$92,Shipping!$S160,$U$167=Shipping!$T$92,Shipping!$T160)+IF(AS71&lt;DATE(2020,1,1),AS71,-AS71))</f>
        <v>-</v>
      </c>
      <c r="AT235" s="52" t="str" cm="1">
        <f t="array" ref="AT235">IF(OR(AT71="",AT71="NO Q",AT71="-"),"-",INDEX(Shipping!$U$3:$V$88,_xlfn.XMATCH(AT$2,IF(Shipping!$D$3:$D$88="GC",Shipping!$A$3:$A$88),0),_xlfn.XMATCH($V$167,Shipping!$U$2:$V$2))/_xlfn.IFS($U$167=Shipping!$R157,Shipping!$R$95,$U$167=Shipping!$S$92,Shipping!$S160,$U$167=Shipping!$T$92,Shipping!$T160)+IF(AT71&lt;DATE(2020,1,1),AT71,-AT71))</f>
        <v>-</v>
      </c>
      <c r="AU235" s="52" t="str" cm="1">
        <f t="array" ref="AU235">IF(OR(AU71="",AU71="NO Q",AU71="-"),"-",INDEX(Shipping!$U$3:$V$88,_xlfn.XMATCH(AU$2,IF(Shipping!$D$3:$D$88="GC",Shipping!$A$3:$A$88),0),_xlfn.XMATCH($V$167,Shipping!$U$2:$V$2))/_xlfn.IFS($U$167=Shipping!$R157,Shipping!$R$95,$U$167=Shipping!$S$92,Shipping!$S160,$U$167=Shipping!$T$92,Shipping!$T160)+IF(AU71&lt;DATE(2020,1,1),AU71,-AU71))</f>
        <v>-</v>
      </c>
      <c r="AV235" s="52" t="str" cm="1">
        <f t="array" ref="AV235">IF(OR(AV71="",AV71="NO Q",AV71="-"),"-",INDEX(Shipping!$U$3:$V$88,_xlfn.XMATCH(AV$2,IF(Shipping!$D$3:$D$88="GC",Shipping!$A$3:$A$88),0),_xlfn.XMATCH($V$167,Shipping!$U$2:$V$2))/_xlfn.IFS($U$167=Shipping!$R157,Shipping!$R$95,$U$167=Shipping!$S$92,Shipping!$S160,$U$167=Shipping!$T$92,Shipping!$T160)+IF(AV71&lt;DATE(2020,1,1),AV71,-AV71))</f>
        <v>-</v>
      </c>
      <c r="AW235" s="52" t="str" cm="1">
        <f t="array" ref="AW235">IF(OR(AW71="",AW71="NO Q",AW71="-"),"-",INDEX(Shipping!$U$3:$V$88,_xlfn.XMATCH(AW$2,IF(Shipping!$D$3:$D$88="GC",Shipping!$A$3:$A$88),0),_xlfn.XMATCH($V$167,Shipping!$U$2:$V$2))/_xlfn.IFS($U$167=Shipping!$R157,Shipping!$R$95,$U$167=Shipping!$S$92,Shipping!$S160,$U$167=Shipping!$T$92,Shipping!$T160)+IF(AW71&lt;DATE(2020,1,1),AW71,-AW71))</f>
        <v>-</v>
      </c>
      <c r="AX235" s="52" t="str" cm="1">
        <f t="array" ref="AX235">IF(OR(AX71="",AX71="NO Q",AX71="-"),"-",INDEX(Shipping!$U$3:$V$88,_xlfn.XMATCH(AX$2,IF(Shipping!$D$3:$D$88="GC",Shipping!$A$3:$A$88),0),_xlfn.XMATCH($V$167,Shipping!$U$2:$V$2))/_xlfn.IFS($U$167=Shipping!$R157,Shipping!$R$95,$U$167=Shipping!$S$92,Shipping!$S160,$U$167=Shipping!$T$92,Shipping!$T160)+IF(AX71&lt;DATE(2020,1,1),AX71,-AX71))</f>
        <v>-</v>
      </c>
      <c r="AY235" s="52" t="str" cm="1">
        <f t="array" ref="AY235">IF(OR(AY71="",AY71="NO Q",AY71="-"),"-",INDEX(Shipping!$U$3:$V$88,_xlfn.XMATCH(AY$2,IF(Shipping!$D$3:$D$88="GC",Shipping!$A$3:$A$88),0),_xlfn.XMATCH($V$167,Shipping!$U$2:$V$2))/_xlfn.IFS($U$167=Shipping!$R157,Shipping!$R$95,$U$167=Shipping!$S$92,Shipping!$S160,$U$167=Shipping!$T$92,Shipping!$T160)+IF(AY71&lt;DATE(2020,1,1),AY71,-AY71))</f>
        <v>-</v>
      </c>
      <c r="AZ235" s="52" t="str" cm="1">
        <f t="array" ref="AZ235">IF(OR(AZ71="",AZ71="NO Q",AZ71="-"),"-",INDEX(Shipping!$U$3:$V$88,_xlfn.XMATCH(AZ$2,IF(Shipping!$D$3:$D$88="GC",Shipping!$A$3:$A$88),0),_xlfn.XMATCH($V$167,Shipping!$U$2:$V$2))/_xlfn.IFS($U$167=Shipping!$R157,Shipping!$R$95,$U$167=Shipping!$S$92,Shipping!$S160,$U$167=Shipping!$T$92,Shipping!$T160)+IF(AZ71&lt;DATE(2020,1,1),AZ71,-AZ71))</f>
        <v>-</v>
      </c>
      <c r="BA235" s="52" t="str" cm="1">
        <f t="array" ref="BA235">IF(OR(BA71="",BA71="NO Q",BA71="-"),"-",INDEX(Shipping!$U$3:$V$88,_xlfn.XMATCH(BA$2,IF(Shipping!$D$3:$D$88="GC",Shipping!$A$3:$A$88),0),_xlfn.XMATCH($V$167,Shipping!$U$2:$V$2))/_xlfn.IFS($U$167=Shipping!$R157,Shipping!$R$95,$U$167=Shipping!$S$92,Shipping!$S160,$U$167=Shipping!$T$92,Shipping!$T160)+IF(BA71&lt;DATE(2020,1,1),BA71,-BA71))</f>
        <v>-</v>
      </c>
      <c r="BB235" s="52" t="str" cm="1">
        <f t="array" ref="BB235">IF(OR(BB71="",BB71="NO Q",BB71="-"),"-",INDEX(Shipping!$U$3:$V$88,_xlfn.XMATCH(BB$2,IF(Shipping!$D$3:$D$88="GC",Shipping!$A$3:$A$88),0),_xlfn.XMATCH($V$167,Shipping!$U$2:$V$2))/_xlfn.IFS($U$167=Shipping!$R157,Shipping!$R$95,$U$167=Shipping!$S$92,Shipping!$S160,$U$167=Shipping!$T$92,Shipping!$T160)+IF(BB71&lt;DATE(2020,1,1),BB71,-BB71))</f>
        <v>-</v>
      </c>
      <c r="BC235" s="52" t="str" cm="1">
        <f t="array" ref="BC235">IF(OR(BC71="",BC71="NO Q",BC71="-"),"-",INDEX(Shipping!$U$3:$V$88,_xlfn.XMATCH(BC$2,IF(Shipping!$D$3:$D$88="GC",Shipping!$A$3:$A$88),0),_xlfn.XMATCH($V$167,Shipping!$U$2:$V$2))/_xlfn.IFS($U$167=Shipping!$R157,Shipping!$R$95,$U$167=Shipping!$S$92,Shipping!$S160,$U$167=Shipping!$T$92,Shipping!$T160)+IF(BC71&lt;DATE(2020,1,1),BC71,-BC71))</f>
        <v>-</v>
      </c>
      <c r="BD235" s="52" t="str" cm="1">
        <f t="array" ref="BD235">IF(OR(BD71="",BD71="NO Q",BD71="-"),"-",INDEX(Shipping!$U$3:$V$88,_xlfn.XMATCH(BD$2,IF(Shipping!$D$3:$D$88="GC",Shipping!$A$3:$A$88),0),_xlfn.XMATCH($V$167,Shipping!$U$2:$V$2))/_xlfn.IFS($U$167=Shipping!$R157,Shipping!$R$95,$U$167=Shipping!$S$92,Shipping!$S160,$U$167=Shipping!$T$92,Shipping!$T160)+IF(BD71&lt;DATE(2020,1,1),BD71,-BD71))</f>
        <v>-</v>
      </c>
      <c r="BE235" s="52" t="str" cm="1">
        <f t="array" ref="BE235">IF(OR(BE71="",BE71="NO Q",BE71="-"),"-",INDEX(Shipping!$U$3:$V$88,_xlfn.XMATCH(BE$2,IF(Shipping!$D$3:$D$88="GC",Shipping!$A$3:$A$88),0),_xlfn.XMATCH($V$167,Shipping!$U$2:$V$2))/_xlfn.IFS($U$167=Shipping!$R157,Shipping!$R$95,$U$167=Shipping!$S$92,Shipping!$S160,$U$167=Shipping!$T$92,Shipping!$T160)+IF(BE71&lt;DATE(2020,1,1),BE71,-BE71))</f>
        <v>-</v>
      </c>
      <c r="BF235" s="52" t="str" cm="1">
        <f t="array" ref="BF235">IF(OR(BF71="",BF71="NO Q",BF71="-"),"-",INDEX(Shipping!$U$3:$V$88,_xlfn.XMATCH(BF$2,IF(Shipping!$D$3:$D$88="GC",Shipping!$A$3:$A$88),0),_xlfn.XMATCH($V$167,Shipping!$U$2:$V$2))/_xlfn.IFS($U$167=Shipping!$R157,Shipping!$R$95,$U$167=Shipping!$S$92,Shipping!$S160,$U$167=Shipping!$T$92,Shipping!$T160)+IF(BF71&lt;DATE(2020,1,1),BF71,-BF71))</f>
        <v>-</v>
      </c>
      <c r="BG235" s="52" t="str" cm="1">
        <f t="array" ref="BG235">IF(OR(BG71="",BG71="NO Q",BG71="-"),"-",INDEX(Shipping!$U$3:$V$88,_xlfn.XMATCH(BG$2,IF(Shipping!$D$3:$D$88="GC",Shipping!$A$3:$A$88),0),_xlfn.XMATCH($V$167,Shipping!$U$2:$V$2))/_xlfn.IFS($U$167=Shipping!$R157,Shipping!$R$95,$U$167=Shipping!$S$92,Shipping!$S160,$U$167=Shipping!$T$92,Shipping!$T160)+IF(BG71&lt;DATE(2020,1,1),BG71,-BG71))</f>
        <v>-</v>
      </c>
      <c r="BH235" s="52" t="str" cm="1">
        <f t="array" ref="BH235">IF(OR(BH71="",BH71="NO Q",BH71="-"),"-",INDEX(Shipping!$U$3:$V$88,_xlfn.XMATCH(BH$2,IF(Shipping!$D$3:$D$88="GC",Shipping!$A$3:$A$88),0),_xlfn.XMATCH($V$167,Shipping!$U$2:$V$2))/_xlfn.IFS($U$167=Shipping!$R157,Shipping!$R$95,$U$167=Shipping!$S$92,Shipping!$S160,$U$167=Shipping!$T$92,Shipping!$T160)+IF(BH71&lt;DATE(2020,1,1),BH71,-BH71))</f>
        <v>-</v>
      </c>
      <c r="BI235" s="52" t="str" cm="1">
        <f t="array" ref="BI235">IF(OR(BI71="",BI71="NO Q",BI71="-"),"-",INDEX(Shipping!$U$3:$V$88,_xlfn.XMATCH(BI$2,IF(Shipping!$D$3:$D$88="GC",Shipping!$A$3:$A$88),0),_xlfn.XMATCH($V$167,Shipping!$U$2:$V$2))/_xlfn.IFS($U$167=Shipping!$R157,Shipping!$R$95,$U$167=Shipping!$S$92,Shipping!$S160,$U$167=Shipping!$T$92,Shipping!$T160)+IF(BI71&lt;DATE(2020,1,1),BI71,-BI71))</f>
        <v>-</v>
      </c>
      <c r="BJ235" s="52" t="str" cm="1">
        <f t="array" ref="BJ235">IF(OR(BJ71="",BJ71="NO Q",BJ71="-"),"-",INDEX(Shipping!$U$3:$V$88,_xlfn.XMATCH(BJ$2,IF(Shipping!$D$3:$D$88="GC",Shipping!$A$3:$A$88),0),_xlfn.XMATCH($V$167,Shipping!$U$2:$V$2))/_xlfn.IFS($U$167=Shipping!$R157,Shipping!$R$95,$U$167=Shipping!$S$92,Shipping!$S160,$U$167=Shipping!$T$92,Shipping!$T160)+IF(BJ71&lt;DATE(2020,1,1),BJ71,-BJ71))</f>
        <v>-</v>
      </c>
      <c r="BK235" s="52" cm="1">
        <f t="array" ref="BK235">IF(OR(BK71="",BK71="NO Q",BK71="-"),"-",INDEX(Shipping!$U$3:$V$88,_xlfn.XMATCH(BK$2,IF(Shipping!$D$3:$D$88="GC",Shipping!$A$3:$A$88),0),_xlfn.XMATCH($V$167,Shipping!$U$2:$V$2))/_xlfn.IFS($U$167=Shipping!$R157,Shipping!$R$95,$U$167=Shipping!$S$92,Shipping!$S160,$U$167=Shipping!$T$92,Shipping!$T160)+IF(BK71&lt;DATE(2020,1,1),BK71,-BK71))</f>
        <v>-44032.296296296299</v>
      </c>
      <c r="BL235" s="52" t="str" cm="1">
        <f t="array" ref="BL235">IF(OR(BL71="",BL71="NO Q",BL71="-"),"-",INDEX(Shipping!$U$3:$V$88,_xlfn.XMATCH(BL$2,IF(Shipping!$D$3:$D$88="GC",Shipping!$A$3:$A$88),0),_xlfn.XMATCH($V$167,Shipping!$U$2:$V$2))/_xlfn.IFS($U$167=Shipping!$R157,Shipping!$R$95,$U$167=Shipping!$S$92,Shipping!$S160,$U$167=Shipping!$T$92,Shipping!$T160)+IF(BL71&lt;DATE(2020,1,1),BL71,-BL71))</f>
        <v>-</v>
      </c>
      <c r="BM235" s="52" t="str" cm="1">
        <f t="array" ref="BM235">IF(OR(BM71="",BM71="NO Q",BM71="-"),"-",INDEX(Shipping!$U$3:$V$88,_xlfn.XMATCH(BM$2,IF(Shipping!$D$3:$D$88="GC",Shipping!$A$3:$A$88),0),_xlfn.XMATCH($V$167,Shipping!$U$2:$V$2))/_xlfn.IFS($U$167=Shipping!$R157,Shipping!$R$95,$U$167=Shipping!$S$92,Shipping!$S160,$U$167=Shipping!$T$92,Shipping!$T160)+IF(BM71&lt;DATE(2020,1,1),BM71,-BM71))</f>
        <v>-</v>
      </c>
      <c r="BN235" s="52" t="str" cm="1">
        <f t="array" ref="BN235">IF(OR(BN71="",BN71="NO Q",BN71="-"),"-",INDEX(Shipping!$U$3:$V$88,_xlfn.XMATCH(BN$2,IF(Shipping!$D$3:$D$88="GC",Shipping!$A$3:$A$88),0),_xlfn.XMATCH($V$167,Shipping!$U$2:$V$2))/_xlfn.IFS($U$167=Shipping!$R157,Shipping!$R$95,$U$167=Shipping!$S$92,Shipping!$S160,$U$167=Shipping!$T$92,Shipping!$T160)+IF(BN71&lt;DATE(2020,1,1),BN71,-BN71))</f>
        <v>-</v>
      </c>
      <c r="BO235" s="52" t="str" cm="1">
        <f t="array" ref="BO235">IF(OR(BO71="",BO71="NO Q",BO71="-"),"-",INDEX(Shipping!$U$3:$V$88,_xlfn.XMATCH(BO$2,IF(Shipping!$D$3:$D$88="GC",Shipping!$A$3:$A$88),0),_xlfn.XMATCH($V$167,Shipping!$U$2:$V$2))/_xlfn.IFS($U$167=Shipping!$R157,Shipping!$R$95,$U$167=Shipping!$S$92,Shipping!$S160,$U$167=Shipping!$T$92,Shipping!$T160)+IF(BO71&lt;DATE(2020,1,1),BO71,-BO71))</f>
        <v>-</v>
      </c>
      <c r="BP235" s="52" t="str" cm="1">
        <f t="array" ref="BP235">IF(OR(BP71="",BP71="NO Q",BP71="-"),"-",INDEX(Shipping!$U$3:$V$88,_xlfn.XMATCH(BP$2,IF(Shipping!$D$3:$D$88="GC",Shipping!$A$3:$A$88),0),_xlfn.XMATCH($V$167,Shipping!$U$2:$V$2))/_xlfn.IFS($U$167=Shipping!$R157,Shipping!$R$95,$U$167=Shipping!$S$92,Shipping!$S160,$U$167=Shipping!$T$92,Shipping!$T160)+IF(BP71&lt;DATE(2020,1,1),BP71,-BP71))</f>
        <v>-</v>
      </c>
      <c r="BQ235" s="52" t="str" cm="1">
        <f t="array" ref="BQ235">IF(OR(BQ71="",BQ71="NO Q",BQ71="-"),"-",INDEX(Shipping!$U$3:$V$88,_xlfn.XMATCH(BQ$2,IF(Shipping!$D$3:$D$88="GC",Shipping!$A$3:$A$88),0),_xlfn.XMATCH($V$167,Shipping!$U$2:$V$2))/_xlfn.IFS($U$167=Shipping!$R157,Shipping!$R$95,$U$167=Shipping!$S$92,Shipping!$S160,$U$167=Shipping!$T$92,Shipping!$T160)+IF(BQ71&lt;DATE(2020,1,1),BQ71,-BQ71))</f>
        <v>-</v>
      </c>
      <c r="BR235" s="52" t="str" cm="1">
        <f t="array" ref="BR235">IF(OR(BR71="",BR71="NO Q",BR71="-"),"-",INDEX(Shipping!$U$3:$V$88,_xlfn.XMATCH(BR$2,IF(Shipping!$D$3:$D$88="GC",Shipping!$A$3:$A$88),0),_xlfn.XMATCH($V$167,Shipping!$U$2:$V$2))/_xlfn.IFS($U$167=Shipping!$R157,Shipping!$R$95,$U$167=Shipping!$S$92,Shipping!$S160,$U$167=Shipping!$T$92,Shipping!$T160)+IF(BR71&lt;DATE(2020,1,1),BR71,-BR71))</f>
        <v>-</v>
      </c>
      <c r="BS235" s="52" t="str" cm="1">
        <f t="array" ref="BS235">IF(OR(BS71="",BS71="NO Q",BS71="-"),"-",INDEX(Shipping!$U$3:$V$88,_xlfn.XMATCH(BS$2,IF(Shipping!$D$3:$D$88="GC",Shipping!$A$3:$A$88),0),_xlfn.XMATCH($V$167,Shipping!$U$2:$V$2))/_xlfn.IFS($U$167=Shipping!$R157,Shipping!$R$95,$U$167=Shipping!$S$92,Shipping!$S160,$U$167=Shipping!$T$92,Shipping!$T160)+IF(BS71&lt;DATE(2020,1,1),BS71,-BS71))</f>
        <v>-</v>
      </c>
      <c r="BT235" s="52" t="str" cm="1">
        <f t="array" ref="BT235">IF(OR(BT71="",BT71="NO Q",BT71="-"),"-",INDEX(Shipping!$U$3:$V$88,_xlfn.XMATCH(BT$2,IF(Shipping!$D$3:$D$88="GC",Shipping!$A$3:$A$88),0),_xlfn.XMATCH($V$167,Shipping!$U$2:$V$2))/_xlfn.IFS($U$167=Shipping!$R157,Shipping!$R$95,$U$167=Shipping!$S$92,Shipping!$S160,$U$167=Shipping!$T$92,Shipping!$T160)+IF(BT71&lt;DATE(2020,1,1),BT71,-BT71))</f>
        <v>-</v>
      </c>
      <c r="BU235" s="52" t="str" cm="1">
        <f t="array" ref="BU235">IF(OR(BU71="",BU71="NO Q",BU71="-"),"-",INDEX(Shipping!$U$3:$V$88,_xlfn.XMATCH(BU$2,IF(Shipping!$D$3:$D$88="GC",Shipping!$A$3:$A$88),0),_xlfn.XMATCH($V$167,Shipping!$U$2:$V$2))/_xlfn.IFS($U$167=Shipping!$R157,Shipping!$R$95,$U$167=Shipping!$S$92,Shipping!$S160,$U$167=Shipping!$T$92,Shipping!$T160)+IF(BU71&lt;DATE(2020,1,1),BU71,-BU71))</f>
        <v>-</v>
      </c>
      <c r="BV235" s="52" t="str" cm="1">
        <f t="array" ref="BV235">IF(OR(BV71="",BV71="NO Q",BV71="-"),"-",INDEX(Shipping!$U$3:$V$88,_xlfn.XMATCH(BV$2,IF(Shipping!$D$3:$D$88="GC",Shipping!$A$3:$A$88),0),_xlfn.XMATCH($V$167,Shipping!$U$2:$V$2))/_xlfn.IFS($U$167=Shipping!$R157,Shipping!$R$95,$U$167=Shipping!$S$92,Shipping!$S160,$U$167=Shipping!$T$92,Shipping!$T160)+IF(BV71&lt;DATE(2020,1,1),BV71,-BV71))</f>
        <v>-</v>
      </c>
      <c r="BW235" s="52" t="str" cm="1">
        <f t="array" ref="BW235">IF(OR(BW71="",BW71="NO Q",BW71="-"),"-",INDEX(Shipping!$U$3:$V$88,_xlfn.XMATCH(BW$2,IF(Shipping!$D$3:$D$88="GC",Shipping!$A$3:$A$88),0),_xlfn.XMATCH($V$167,Shipping!$U$2:$V$2))/_xlfn.IFS($U$167=Shipping!$R157,Shipping!$R$95,$U$167=Shipping!$S$92,Shipping!$S160,$U$167=Shipping!$T$92,Shipping!$T160)+IF(BW71&lt;DATE(2020,1,1),BW71,-BW71))</f>
        <v>-</v>
      </c>
      <c r="BX235" s="52" t="str" cm="1">
        <f t="array" ref="BX235">IF(OR(BX71="",BX71="NO Q",BX71="-"),"-",INDEX(Shipping!$U$3:$V$88,_xlfn.XMATCH(BX$2,IF(Shipping!$D$3:$D$88="GC",Shipping!$A$3:$A$88),0),_xlfn.XMATCH($V$167,Shipping!$U$2:$V$2))/_xlfn.IFS($U$167=Shipping!$R157,Shipping!$R$95,$U$167=Shipping!$S$92,Shipping!$S160,$U$167=Shipping!$T$92,Shipping!$T160)+IF(BX71&lt;DATE(2020,1,1),BX71,-BX71))</f>
        <v>-</v>
      </c>
      <c r="BY235" s="52" t="str" cm="1">
        <f t="array" ref="BY235">IF(OR(BY71="",BY71="NO Q",BY71="-"),"-",INDEX(Shipping!$U$3:$V$88,_xlfn.XMATCH(BY$2,IF(Shipping!$D$3:$D$88="GC",Shipping!$A$3:$A$88),0),_xlfn.XMATCH($V$167,Shipping!$U$2:$V$2))/_xlfn.IFS($U$167=Shipping!$R157,Shipping!$R$95,$U$167=Shipping!$S$92,Shipping!$S160,$U$167=Shipping!$T$92,Shipping!$T160)+IF(BY71&lt;DATE(2020,1,1),BY71,-BY71))</f>
        <v>-</v>
      </c>
      <c r="BZ235" s="52" t="str" cm="1">
        <f t="array" ref="BZ235">IF(OR(BZ71="",BZ71="NO Q",BZ71="-"),"-",INDEX(Shipping!$U$3:$V$88,_xlfn.XMATCH(BZ$2,IF(Shipping!$D$3:$D$88="GC",Shipping!$A$3:$A$88),0),_xlfn.XMATCH($V$167,Shipping!$U$2:$V$2))/_xlfn.IFS($U$167=Shipping!$R157,Shipping!$R$95,$U$167=Shipping!$S$92,Shipping!$S160,$U$167=Shipping!$T$92,Shipping!$T160)+IF(BZ71&lt;DATE(2020,1,1),BZ71,-BZ71))</f>
        <v>-</v>
      </c>
      <c r="CA235" s="52" t="str" cm="1">
        <f t="array" ref="CA235">IF(OR(CA71="",CA71="NO Q",CA71="-"),"-",INDEX(Shipping!$U$3:$V$88,_xlfn.XMATCH(CA$2,IF(Shipping!$D$3:$D$88="GC",Shipping!$A$3:$A$88),0),_xlfn.XMATCH($V$167,Shipping!$U$2:$V$2))/_xlfn.IFS($U$167=Shipping!$R157,Shipping!$R$95,$U$167=Shipping!$S$92,Shipping!$S160,$U$167=Shipping!$T$92,Shipping!$T160)+IF(CA71&lt;DATE(2020,1,1),CA71,-CA71))</f>
        <v>-</v>
      </c>
      <c r="CB235" s="52" t="str" cm="1">
        <f t="array" ref="CB235">IF(OR(CB71="",CB71="NO Q",CB71="-"),"-",INDEX(Shipping!$U$3:$V$88,_xlfn.XMATCH(CB$2,IF(Shipping!$D$3:$D$88="GC",Shipping!$A$3:$A$88),0),_xlfn.XMATCH($V$167,Shipping!$U$2:$V$2))/_xlfn.IFS($U$167=Shipping!$R157,Shipping!$R$95,$U$167=Shipping!$S$92,Shipping!$S160,$U$167=Shipping!$T$92,Shipping!$T160)+IF(CB71&lt;DATE(2020,1,1),CB71,-CB71))</f>
        <v>-</v>
      </c>
      <c r="CC235" s="52" t="str" cm="1">
        <f t="array" ref="CC235">IF(OR(CC71="",CC71="NO Q",CC71="-"),"-",INDEX(Shipping!$U$3:$V$88,_xlfn.XMATCH(CC$2,IF(Shipping!$D$3:$D$88="GC",Shipping!$A$3:$A$88),0),_xlfn.XMATCH($V$167,Shipping!$U$2:$V$2))/_xlfn.IFS($U$167=Shipping!$R157,Shipping!$R$95,$U$167=Shipping!$S$92,Shipping!$S160,$U$167=Shipping!$T$92,Shipping!$T160)+IF(CC71&lt;DATE(2020,1,1),CC71,-CC71))</f>
        <v>-</v>
      </c>
      <c r="CD235" s="52" t="str" cm="1">
        <f t="array" ref="CD235">IF(OR(CD71="",CD71="NO Q",CD71="-"),"-",INDEX(Shipping!$U$3:$V$88,_xlfn.XMATCH(CD$2,IF(Shipping!$D$3:$D$88="GC",Shipping!$A$3:$A$88),0),_xlfn.XMATCH($V$167,Shipping!$U$2:$V$2))/_xlfn.IFS($U$167=Shipping!$R157,Shipping!$R$95,$U$167=Shipping!$S$92,Shipping!$S160,$U$167=Shipping!$T$92,Shipping!$T160)+IF(CD71&lt;DATE(2020,1,1),CD71,-CD71))</f>
        <v>-</v>
      </c>
      <c r="CE235" s="52" t="e" cm="1">
        <f t="array" ref="CE235">IF(OR(CE71="",CE71="NO Q",CE71="-"),"-",INDEX(Shipping!$U$3:$V$88,_xlfn.XMATCH(CE$2,IF(Shipping!$D$3:$D$88="GC",Shipping!$A$3:$A$88),0),_xlfn.XMATCH($V$167,Shipping!$U$2:$V$2))/_xlfn.IFS($U$167=Shipping!$R157,Shipping!$R$95,$U$167=Shipping!$S$92,Shipping!$S160,$U$167=Shipping!$T$92,Shipping!$T160)+IF(CE71&lt;DATE(2020,1,1),CE71,-CE71))</f>
        <v>#N/A</v>
      </c>
      <c r="CF235" s="52" t="str" cm="1">
        <f t="array" ref="CF235">IF(OR(CF71="",CF71="NO Q",CF71="-"),"-",INDEX(Shipping!$U$3:$V$88,_xlfn.XMATCH(CF$2,IF(Shipping!$D$3:$D$88="GC",Shipping!$A$3:$A$88),0),_xlfn.XMATCH($V$167,Shipping!$U$2:$V$2))/_xlfn.IFS($U$167=Shipping!$R157,Shipping!$R$95,$U$167=Shipping!$S$92,Shipping!$S160,$U$167=Shipping!$T$92,Shipping!$T160)+IF(CF71&lt;DATE(2020,1,1),CF71,-CF71))</f>
        <v>-</v>
      </c>
      <c r="CG235" s="52" t="str" cm="1">
        <f t="array" ref="CG235">IF(OR(CG71="",CG71="NO Q",CG71="-"),"-",INDEX(Shipping!$U$3:$V$88,_xlfn.XMATCH(CG$2,IF(Shipping!$D$3:$D$88="GC",Shipping!$A$3:$A$88),0),_xlfn.XMATCH($V$167,Shipping!$U$2:$V$2))/_xlfn.IFS($U$167=Shipping!$R157,Shipping!$R$95,$U$167=Shipping!$S$92,Shipping!$S160,$U$167=Shipping!$T$92,Shipping!$T160)+IF(CG71&lt;DATE(2020,1,1),CG71,-CG71))</f>
        <v>-</v>
      </c>
      <c r="CH235" s="52" t="str" cm="1">
        <f t="array" ref="CH235">IF(OR(CH71="",CH71="NO Q",CH71="-"),"-",INDEX(Shipping!$U$3:$V$88,_xlfn.XMATCH(CH$2,IF(Shipping!$D$3:$D$88="GC",Shipping!$A$3:$A$88),0),_xlfn.XMATCH($V$167,Shipping!$U$2:$V$2))/_xlfn.IFS($U$167=Shipping!$R157,Shipping!$R$95,$U$167=Shipping!$S$92,Shipping!$S160,$U$167=Shipping!$T$92,Shipping!$T160)+IF(CH71&lt;DATE(2020,1,1),CH71,-CH71))</f>
        <v>-</v>
      </c>
      <c r="CI235" s="52" t="str" cm="1">
        <f t="array" ref="CI235">IF(OR(CI71="",CI71="NO Q",CI71="-"),"-",INDEX(Shipping!$U$3:$V$88,_xlfn.XMATCH(CI$2,IF(Shipping!$D$3:$D$88="GC",Shipping!$A$3:$A$88),0),_xlfn.XMATCH($V$167,Shipping!$U$2:$V$2))/_xlfn.IFS($U$167=Shipping!$R157,Shipping!$R$95,$U$167=Shipping!$S$92,Shipping!$S160,$U$167=Shipping!$T$92,Shipping!$T160)+IF(CI71&lt;DATE(2020,1,1),CI71,-CI71))</f>
        <v>-</v>
      </c>
      <c r="CJ235" s="52" t="str" cm="1">
        <f t="array" ref="CJ235">IF(OR(CJ71="",CJ71="NO Q",CJ71="-"),"-",INDEX(Shipping!$U$3:$V$88,_xlfn.XMATCH(CJ$2,IF(Shipping!$D$3:$D$88="GC",Shipping!$A$3:$A$88),0),_xlfn.XMATCH($V$167,Shipping!$U$2:$V$2))/_xlfn.IFS($U$167=Shipping!$R157,Shipping!$R$95,$U$167=Shipping!$S$92,Shipping!$S160,$U$167=Shipping!$T$92,Shipping!$T160)+IF(CJ71&lt;DATE(2020,1,1),CJ71,-CJ71))</f>
        <v>-</v>
      </c>
      <c r="CK235" s="52" t="str" cm="1">
        <f t="array" ref="CK235">IF(OR(CK71="",CK71="NO Q",CK71="-"),"-",INDEX(Shipping!$U$3:$V$88,_xlfn.XMATCH(CK$2,IF(Shipping!$D$3:$D$88="GC",Shipping!$A$3:$A$88),0),_xlfn.XMATCH($V$167,Shipping!$U$2:$V$2))/_xlfn.IFS($U$167=Shipping!$R157,Shipping!$R$95,$U$167=Shipping!$S$92,Shipping!$S160,$U$167=Shipping!$T$92,Shipping!$T160)+IF(CK71&lt;DATE(2020,1,1),CK71,-CK71))</f>
        <v>-</v>
      </c>
      <c r="CL235" s="52" t="str" cm="1">
        <f t="array" ref="CL235">IF(OR(CL71="",CL71="NO Q",CL71="-"),"-",INDEX(Shipping!$U$3:$V$88,_xlfn.XMATCH(CL$2,IF(Shipping!$D$3:$D$88="GC",Shipping!$A$3:$A$88),0),_xlfn.XMATCH($V$167,Shipping!$U$2:$V$2))/_xlfn.IFS($U$167=Shipping!$R157,Shipping!$R$95,$U$167=Shipping!$S$92,Shipping!$S160,$U$167=Shipping!$T$92,Shipping!$T160)+IF(CL71&lt;DATE(2020,1,1),CL71,-CL71))</f>
        <v>-</v>
      </c>
      <c r="CM235" s="52" t="str" cm="1">
        <f t="array" ref="CM235">IF(OR(CM71="",CM71="NO Q",CM71="-"),"-",INDEX(Shipping!$U$3:$V$88,_xlfn.XMATCH(CM$2,IF(Shipping!$D$3:$D$88="GC",Shipping!$A$3:$A$88),0),_xlfn.XMATCH($V$167,Shipping!$U$2:$V$2))/_xlfn.IFS($U$167=Shipping!$R157,Shipping!$R$95,$U$167=Shipping!$S$92,Shipping!$S160,$U$167=Shipping!$T$92,Shipping!$T160)+IF(CM71&lt;DATE(2020,1,1),CM71,-CM71))</f>
        <v>-</v>
      </c>
    </row>
    <row r="236" spans="2:91">
      <c r="B236" s="47" t="s">
        <v>342</v>
      </c>
      <c r="C236" s="1" t="str" cm="1">
        <f t="array" ref="C236">INDEX(W$2:CM$2,1,_xlfn.XMATCH(D236,$W236:$CM236))</f>
        <v>CREATIVE LIQUID COATINGS (2cav)</v>
      </c>
      <c r="D236" s="81">
        <f t="shared" si="140"/>
        <v>3.5862496713789884</v>
      </c>
      <c r="W236" s="52" t="str" cm="1">
        <f t="array" ref="W236">IF(OR(W72="",W72="NO Q",W72="-"),"-",INDEX(Shipping!$U$3:$V$88,_xlfn.XMATCH(W$2,IF(Shipping!$D$3:$D$88="GC",Shipping!$A$3:$A$88),0),_xlfn.XMATCH($V$167,Shipping!$U$2:$V$2))/_xlfn.IFS($U$167=Shipping!$R158,Shipping!$R$95,$U$167=Shipping!$S$92,Shipping!$S161,$U$167=Shipping!$T$92,Shipping!$T161)+IF(W72&lt;DATE(2020,1,1),W72,-W72))</f>
        <v>-</v>
      </c>
      <c r="X236" s="52" t="str" cm="1">
        <f t="array" ref="X236">IF(OR(X72="",X72="NO Q",X72="-"),"-",INDEX(Shipping!$U$3:$V$88,_xlfn.XMATCH(X$2,IF(Shipping!$D$3:$D$88="GC",Shipping!$A$3:$A$88),0),_xlfn.XMATCH($V$167,Shipping!$U$2:$V$2))/_xlfn.IFS($U$167=Shipping!$R158,Shipping!$R$95,$U$167=Shipping!$S$92,Shipping!$S161,$U$167=Shipping!$T$92,Shipping!$T161)+IF(X72&lt;DATE(2020,1,1),X72,-X72))</f>
        <v>-</v>
      </c>
      <c r="Y236" s="52" t="str" cm="1">
        <f t="array" ref="Y236">IF(OR(Y72="",Y72="NO Q",Y72="-"),"-",INDEX(Shipping!$U$3:$V$88,_xlfn.XMATCH(Y$2,IF(Shipping!$D$3:$D$88="GC",Shipping!$A$3:$A$88),0),_xlfn.XMATCH($V$167,Shipping!$U$2:$V$2))/_xlfn.IFS($U$167=Shipping!$R158,Shipping!$R$95,$U$167=Shipping!$S$92,Shipping!$S161,$U$167=Shipping!$T$92,Shipping!$T161)+IF(Y72&lt;DATE(2020,1,1),Y72,-Y72))</f>
        <v>-</v>
      </c>
      <c r="Z236" s="52" t="str" cm="1">
        <f t="array" ref="Z236">IF(OR(Z72="",Z72="NO Q",Z72="-"),"-",INDEX(Shipping!$U$3:$V$88,_xlfn.XMATCH(Z$2,IF(Shipping!$D$3:$D$88="GC",Shipping!$A$3:$A$88),0),_xlfn.XMATCH($V$167,Shipping!$U$2:$V$2))/_xlfn.IFS($U$167=Shipping!$R158,Shipping!$R$95,$U$167=Shipping!$S$92,Shipping!$S161,$U$167=Shipping!$T$92,Shipping!$T161)+IF(Z72&lt;DATE(2020,1,1),Z72,-Z72))</f>
        <v>-</v>
      </c>
      <c r="AA236" s="52" t="str" cm="1">
        <f t="array" ref="AA236">IF(OR(AA72="",AA72="NO Q",AA72="-"),"-",INDEX(Shipping!$U$3:$V$88,_xlfn.XMATCH(AA$2,IF(Shipping!$D$3:$D$88="GC",Shipping!$A$3:$A$88),0),_xlfn.XMATCH($V$167,Shipping!$U$2:$V$2))/_xlfn.IFS($U$167=Shipping!$R158,Shipping!$R$95,$U$167=Shipping!$S$92,Shipping!$S161,$U$167=Shipping!$T$92,Shipping!$T161)+IF(AA72&lt;DATE(2020,1,1),AA72,-AA72))</f>
        <v>-</v>
      </c>
      <c r="AB236" s="52" t="str" cm="1">
        <f t="array" ref="AB236">IF(OR(AB72="",AB72="NO Q",AB72="-"),"-",INDEX(Shipping!$U$3:$V$88,_xlfn.XMATCH(AB$2,IF(Shipping!$D$3:$D$88="GC",Shipping!$A$3:$A$88),0),_xlfn.XMATCH($V$167,Shipping!$U$2:$V$2))/_xlfn.IFS($U$167=Shipping!$R158,Shipping!$R$95,$U$167=Shipping!$S$92,Shipping!$S161,$U$167=Shipping!$T$92,Shipping!$T161)+IF(AB72&lt;DATE(2020,1,1),AB72,-AB72))</f>
        <v>-</v>
      </c>
      <c r="AC236" s="52" t="str" cm="1">
        <f t="array" ref="AC236">IF(OR(AC72="",AC72="NO Q",AC72="-"),"-",INDEX(Shipping!$U$3:$V$88,_xlfn.XMATCH(AC$2,IF(Shipping!$D$3:$D$88="GC",Shipping!$A$3:$A$88),0),_xlfn.XMATCH($V$167,Shipping!$U$2:$V$2))/_xlfn.IFS($U$167=Shipping!$R158,Shipping!$R$95,$U$167=Shipping!$S$92,Shipping!$S161,$U$167=Shipping!$T$92,Shipping!$T161)+IF(AC72&lt;DATE(2020,1,1),AC72,-AC72))</f>
        <v>-</v>
      </c>
      <c r="AD236" s="52" cm="1">
        <f t="array" ref="AD236">IF(OR(AD72="",AD72="NO Q",AD72="-"),"-",INDEX(Shipping!$U$3:$V$88,_xlfn.XMATCH(AD$2,IF(Shipping!$D$3:$D$88="GC",Shipping!$A$3:$A$88),0),_xlfn.XMATCH($V$167,Shipping!$U$2:$V$2))/_xlfn.IFS($U$167=Shipping!$R158,Shipping!$R$95,$U$167=Shipping!$S$92,Shipping!$S161,$U$167=Shipping!$T$92,Shipping!$T161)+IF(AD72&lt;DATE(2020,1,1),AD72,-AD72))</f>
        <v>3.5862496713789884</v>
      </c>
      <c r="AE236" s="52" t="str" cm="1">
        <f t="array" ref="AE236">IF(OR(AE72="",AE72="NO Q",AE72="-"),"-",INDEX(Shipping!$U$3:$V$88,_xlfn.XMATCH(AE$2,IF(Shipping!$D$3:$D$88="GC",Shipping!$A$3:$A$88),0),_xlfn.XMATCH($V$167,Shipping!$U$2:$V$2))/_xlfn.IFS($U$167=Shipping!$R158,Shipping!$R$95,$U$167=Shipping!$S$92,Shipping!$S161,$U$167=Shipping!$T$92,Shipping!$T161)+IF(AE72&lt;DATE(2020,1,1),AE72,-AE72))</f>
        <v>-</v>
      </c>
      <c r="AF236" s="52" t="str" cm="1">
        <f t="array" ref="AF236">IF(OR(AF72="",AF72="NO Q",AF72="-"),"-",INDEX(Shipping!$U$3:$V$88,_xlfn.XMATCH(AF$2,IF(Shipping!$D$3:$D$88="GC",Shipping!$A$3:$A$88),0),_xlfn.XMATCH($V$167,Shipping!$U$2:$V$2))/_xlfn.IFS($U$167=Shipping!$R158,Shipping!$R$95,$U$167=Shipping!$S$92,Shipping!$S161,$U$167=Shipping!$T$92,Shipping!$T161)+IF(AF72&lt;DATE(2020,1,1),AF72,-AF72))</f>
        <v>-</v>
      </c>
      <c r="AG236" s="52" t="str" cm="1">
        <f t="array" ref="AG236">IF(OR(AG72="",AG72="NO Q",AG72="-"),"-",INDEX(Shipping!$U$3:$V$88,_xlfn.XMATCH(AG$2,IF(Shipping!$D$3:$D$88="GC",Shipping!$A$3:$A$88),0),_xlfn.XMATCH($V$167,Shipping!$U$2:$V$2))/_xlfn.IFS($U$167=Shipping!$R158,Shipping!$R$95,$U$167=Shipping!$S$92,Shipping!$S161,$U$167=Shipping!$T$92,Shipping!$T161)+IF(AG72&lt;DATE(2020,1,1),AG72,-AG72))</f>
        <v>-</v>
      </c>
      <c r="AH236" s="52" t="str" cm="1">
        <f t="array" ref="AH236">IF(OR(AH72="",AH72="NO Q",AH72="-"),"-",INDEX(Shipping!$U$3:$V$88,_xlfn.XMATCH(AH$2,IF(Shipping!$D$3:$D$88="GC",Shipping!$A$3:$A$88),0),_xlfn.XMATCH($V$167,Shipping!$U$2:$V$2))/_xlfn.IFS($U$167=Shipping!$R158,Shipping!$R$95,$U$167=Shipping!$S$92,Shipping!$S161,$U$167=Shipping!$T$92,Shipping!$T161)+IF(AH72&lt;DATE(2020,1,1),AH72,-AH72))</f>
        <v>-</v>
      </c>
      <c r="AI236" s="52" t="str" cm="1">
        <f t="array" ref="AI236">IF(OR(AI72="",AI72="NO Q",AI72="-"),"-",INDEX(Shipping!$U$3:$V$88,_xlfn.XMATCH(AI$2,IF(Shipping!$D$3:$D$88="GC",Shipping!$A$3:$A$88),0),_xlfn.XMATCH($V$167,Shipping!$U$2:$V$2))/_xlfn.IFS($U$167=Shipping!$R158,Shipping!$R$95,$U$167=Shipping!$S$92,Shipping!$S161,$U$167=Shipping!$T$92,Shipping!$T161)+IF(AI72&lt;DATE(2020,1,1),AI72,-AI72))</f>
        <v>-</v>
      </c>
      <c r="AJ236" s="52" t="str" cm="1">
        <f t="array" ref="AJ236">IF(OR(AJ72="",AJ72="NO Q",AJ72="-"),"-",INDEX(Shipping!$U$3:$V$88,_xlfn.XMATCH(AJ$2,IF(Shipping!$D$3:$D$88="GC",Shipping!$A$3:$A$88),0),_xlfn.XMATCH($V$167,Shipping!$U$2:$V$2))/_xlfn.IFS($U$167=Shipping!$R158,Shipping!$R$95,$U$167=Shipping!$S$92,Shipping!$S161,$U$167=Shipping!$T$92,Shipping!$T161)+IF(AJ72&lt;DATE(2020,1,1),AJ72,-AJ72))</f>
        <v>-</v>
      </c>
      <c r="AK236" s="52" t="str" cm="1">
        <f t="array" ref="AK236">IF(OR(AK72="",AK72="NO Q",AK72="-"),"-",INDEX(Shipping!$U$3:$V$88,_xlfn.XMATCH(AK$2,IF(Shipping!$D$3:$D$88="GC",Shipping!$A$3:$A$88),0),_xlfn.XMATCH($V$167,Shipping!$U$2:$V$2))/_xlfn.IFS($U$167=Shipping!$R158,Shipping!$R$95,$U$167=Shipping!$S$92,Shipping!$S161,$U$167=Shipping!$T$92,Shipping!$T161)+IF(AK72&lt;DATE(2020,1,1),AK72,-AK72))</f>
        <v>-</v>
      </c>
      <c r="AL236" s="52" t="str" cm="1">
        <f t="array" ref="AL236">IF(OR(AL72="",AL72="NO Q",AL72="-"),"-",INDEX(Shipping!$U$3:$V$88,_xlfn.XMATCH(AL$2,IF(Shipping!$D$3:$D$88="GC",Shipping!$A$3:$A$88),0),_xlfn.XMATCH($V$167,Shipping!$U$2:$V$2))/_xlfn.IFS($U$167=Shipping!$R158,Shipping!$R$95,$U$167=Shipping!$S$92,Shipping!$S161,$U$167=Shipping!$T$92,Shipping!$T161)+IF(AL72&lt;DATE(2020,1,1),AL72,-AL72))</f>
        <v>-</v>
      </c>
      <c r="AM236" s="52" cm="1">
        <f t="array" ref="AM236">IF(OR(AM72="",AM72="NO Q",AM72="-"),"-",INDEX(Shipping!$U$3:$V$88,_xlfn.XMATCH(AM$2,IF(Shipping!$D$3:$D$88="GC",Shipping!$A$3:$A$88),0),_xlfn.XMATCH($V$167,Shipping!$U$2:$V$2))/_xlfn.IFS($U$167=Shipping!$R158,Shipping!$R$95,$U$167=Shipping!$S$92,Shipping!$S161,$U$167=Shipping!$T$92,Shipping!$T161)+IF(AM72&lt;DATE(2020,1,1),AM72,-AM72))</f>
        <v>-44032.515993265995</v>
      </c>
      <c r="AN236" s="52" t="str" cm="1">
        <f t="array" ref="AN236">IF(OR(AN72="",AN72="NO Q",AN72="-"),"-",INDEX(Shipping!$U$3:$V$88,_xlfn.XMATCH(AN$2,IF(Shipping!$D$3:$D$88="GC",Shipping!$A$3:$A$88),0),_xlfn.XMATCH($V$167,Shipping!$U$2:$V$2))/_xlfn.IFS($U$167=Shipping!$R158,Shipping!$R$95,$U$167=Shipping!$S$92,Shipping!$S161,$U$167=Shipping!$T$92,Shipping!$T161)+IF(AN72&lt;DATE(2020,1,1),AN72,-AN72))</f>
        <v>-</v>
      </c>
      <c r="AO236" s="52" t="str" cm="1">
        <f t="array" ref="AO236">IF(OR(AO72="",AO72="NO Q",AO72="-"),"-",INDEX(Shipping!$U$3:$V$88,_xlfn.XMATCH(AO$2,IF(Shipping!$D$3:$D$88="GC",Shipping!$A$3:$A$88),0),_xlfn.XMATCH($V$167,Shipping!$U$2:$V$2))/_xlfn.IFS($U$167=Shipping!$R158,Shipping!$R$95,$U$167=Shipping!$S$92,Shipping!$S161,$U$167=Shipping!$T$92,Shipping!$T161)+IF(AO72&lt;DATE(2020,1,1),AO72,-AO72))</f>
        <v>-</v>
      </c>
      <c r="AP236" s="52" t="str" cm="1">
        <f t="array" ref="AP236">IF(OR(AP72="",AP72="NO Q",AP72="-"),"-",INDEX(Shipping!$U$3:$V$88,_xlfn.XMATCH(AP$2,IF(Shipping!$D$3:$D$88="GC",Shipping!$A$3:$A$88),0),_xlfn.XMATCH($V$167,Shipping!$U$2:$V$2))/_xlfn.IFS($U$167=Shipping!$R158,Shipping!$R$95,$U$167=Shipping!$S$92,Shipping!$S161,$U$167=Shipping!$T$92,Shipping!$T161)+IF(AP72&lt;DATE(2020,1,1),AP72,-AP72))</f>
        <v>-</v>
      </c>
      <c r="AQ236" s="52" t="str" cm="1">
        <f t="array" ref="AQ236">IF(OR(AQ72="",AQ72="NO Q",AQ72="-"),"-",INDEX(Shipping!$U$3:$V$88,_xlfn.XMATCH(AQ$2,IF(Shipping!$D$3:$D$88="GC",Shipping!$A$3:$A$88),0),_xlfn.XMATCH($V$167,Shipping!$U$2:$V$2))/_xlfn.IFS($U$167=Shipping!$R158,Shipping!$R$95,$U$167=Shipping!$S$92,Shipping!$S161,$U$167=Shipping!$T$92,Shipping!$T161)+IF(AQ72&lt;DATE(2020,1,1),AQ72,-AQ72))</f>
        <v>-</v>
      </c>
      <c r="AR236" s="52" t="str" cm="1">
        <f t="array" ref="AR236">IF(OR(AR72="",AR72="NO Q",AR72="-"),"-",INDEX(Shipping!$U$3:$V$88,_xlfn.XMATCH(AR$2,IF(Shipping!$D$3:$D$88="GC",Shipping!$A$3:$A$88),0),_xlfn.XMATCH($V$167,Shipping!$U$2:$V$2))/_xlfn.IFS($U$167=Shipping!$R158,Shipping!$R$95,$U$167=Shipping!$S$92,Shipping!$S161,$U$167=Shipping!$T$92,Shipping!$T161)+IF(AR72&lt;DATE(2020,1,1),AR72,-AR72))</f>
        <v>-</v>
      </c>
      <c r="AS236" s="52" t="str" cm="1">
        <f t="array" ref="AS236">IF(OR(AS72="",AS72="NO Q",AS72="-"),"-",INDEX(Shipping!$U$3:$V$88,_xlfn.XMATCH(AS$2,IF(Shipping!$D$3:$D$88="GC",Shipping!$A$3:$A$88),0),_xlfn.XMATCH($V$167,Shipping!$U$2:$V$2))/_xlfn.IFS($U$167=Shipping!$R158,Shipping!$R$95,$U$167=Shipping!$S$92,Shipping!$S161,$U$167=Shipping!$T$92,Shipping!$T161)+IF(AS72&lt;DATE(2020,1,1),AS72,-AS72))</f>
        <v>-</v>
      </c>
      <c r="AT236" s="52" t="str" cm="1">
        <f t="array" ref="AT236">IF(OR(AT72="",AT72="NO Q",AT72="-"),"-",INDEX(Shipping!$U$3:$V$88,_xlfn.XMATCH(AT$2,IF(Shipping!$D$3:$D$88="GC",Shipping!$A$3:$A$88),0),_xlfn.XMATCH($V$167,Shipping!$U$2:$V$2))/_xlfn.IFS($U$167=Shipping!$R158,Shipping!$R$95,$U$167=Shipping!$S$92,Shipping!$S161,$U$167=Shipping!$T$92,Shipping!$T161)+IF(AT72&lt;DATE(2020,1,1),AT72,-AT72))</f>
        <v>-</v>
      </c>
      <c r="AU236" s="52" t="str" cm="1">
        <f t="array" ref="AU236">IF(OR(AU72="",AU72="NO Q",AU72="-"),"-",INDEX(Shipping!$U$3:$V$88,_xlfn.XMATCH(AU$2,IF(Shipping!$D$3:$D$88="GC",Shipping!$A$3:$A$88),0),_xlfn.XMATCH($V$167,Shipping!$U$2:$V$2))/_xlfn.IFS($U$167=Shipping!$R158,Shipping!$R$95,$U$167=Shipping!$S$92,Shipping!$S161,$U$167=Shipping!$T$92,Shipping!$T161)+IF(AU72&lt;DATE(2020,1,1),AU72,-AU72))</f>
        <v>-</v>
      </c>
      <c r="AV236" s="52" t="str" cm="1">
        <f t="array" ref="AV236">IF(OR(AV72="",AV72="NO Q",AV72="-"),"-",INDEX(Shipping!$U$3:$V$88,_xlfn.XMATCH(AV$2,IF(Shipping!$D$3:$D$88="GC",Shipping!$A$3:$A$88),0),_xlfn.XMATCH($V$167,Shipping!$U$2:$V$2))/_xlfn.IFS($U$167=Shipping!$R158,Shipping!$R$95,$U$167=Shipping!$S$92,Shipping!$S161,$U$167=Shipping!$T$92,Shipping!$T161)+IF(AV72&lt;DATE(2020,1,1),AV72,-AV72))</f>
        <v>-</v>
      </c>
      <c r="AW236" s="52" t="str" cm="1">
        <f t="array" ref="AW236">IF(OR(AW72="",AW72="NO Q",AW72="-"),"-",INDEX(Shipping!$U$3:$V$88,_xlfn.XMATCH(AW$2,IF(Shipping!$D$3:$D$88="GC",Shipping!$A$3:$A$88),0),_xlfn.XMATCH($V$167,Shipping!$U$2:$V$2))/_xlfn.IFS($U$167=Shipping!$R158,Shipping!$R$95,$U$167=Shipping!$S$92,Shipping!$S161,$U$167=Shipping!$T$92,Shipping!$T161)+IF(AW72&lt;DATE(2020,1,1),AW72,-AW72))</f>
        <v>-</v>
      </c>
      <c r="AX236" s="52" t="str" cm="1">
        <f t="array" ref="AX236">IF(OR(AX72="",AX72="NO Q",AX72="-"),"-",INDEX(Shipping!$U$3:$V$88,_xlfn.XMATCH(AX$2,IF(Shipping!$D$3:$D$88="GC",Shipping!$A$3:$A$88),0),_xlfn.XMATCH($V$167,Shipping!$U$2:$V$2))/_xlfn.IFS($U$167=Shipping!$R158,Shipping!$R$95,$U$167=Shipping!$S$92,Shipping!$S161,$U$167=Shipping!$T$92,Shipping!$T161)+IF(AX72&lt;DATE(2020,1,1),AX72,-AX72))</f>
        <v>-</v>
      </c>
      <c r="AY236" s="52" t="str" cm="1">
        <f t="array" ref="AY236">IF(OR(AY72="",AY72="NO Q",AY72="-"),"-",INDEX(Shipping!$U$3:$V$88,_xlfn.XMATCH(AY$2,IF(Shipping!$D$3:$D$88="GC",Shipping!$A$3:$A$88),0),_xlfn.XMATCH($V$167,Shipping!$U$2:$V$2))/_xlfn.IFS($U$167=Shipping!$R158,Shipping!$R$95,$U$167=Shipping!$S$92,Shipping!$S161,$U$167=Shipping!$T$92,Shipping!$T161)+IF(AY72&lt;DATE(2020,1,1),AY72,-AY72))</f>
        <v>-</v>
      </c>
      <c r="AZ236" s="52" t="str" cm="1">
        <f t="array" ref="AZ236">IF(OR(AZ72="",AZ72="NO Q",AZ72="-"),"-",INDEX(Shipping!$U$3:$V$88,_xlfn.XMATCH(AZ$2,IF(Shipping!$D$3:$D$88="GC",Shipping!$A$3:$A$88),0),_xlfn.XMATCH($V$167,Shipping!$U$2:$V$2))/_xlfn.IFS($U$167=Shipping!$R158,Shipping!$R$95,$U$167=Shipping!$S$92,Shipping!$S161,$U$167=Shipping!$T$92,Shipping!$T161)+IF(AZ72&lt;DATE(2020,1,1),AZ72,-AZ72))</f>
        <v>-</v>
      </c>
      <c r="BA236" s="52" t="str" cm="1">
        <f t="array" ref="BA236">IF(OR(BA72="",BA72="NO Q",BA72="-"),"-",INDEX(Shipping!$U$3:$V$88,_xlfn.XMATCH(BA$2,IF(Shipping!$D$3:$D$88="GC",Shipping!$A$3:$A$88),0),_xlfn.XMATCH($V$167,Shipping!$U$2:$V$2))/_xlfn.IFS($U$167=Shipping!$R158,Shipping!$R$95,$U$167=Shipping!$S$92,Shipping!$S161,$U$167=Shipping!$T$92,Shipping!$T161)+IF(BA72&lt;DATE(2020,1,1),BA72,-BA72))</f>
        <v>-</v>
      </c>
      <c r="BB236" s="52" t="str" cm="1">
        <f t="array" ref="BB236">IF(OR(BB72="",BB72="NO Q",BB72="-"),"-",INDEX(Shipping!$U$3:$V$88,_xlfn.XMATCH(BB$2,IF(Shipping!$D$3:$D$88="GC",Shipping!$A$3:$A$88),0),_xlfn.XMATCH($V$167,Shipping!$U$2:$V$2))/_xlfn.IFS($U$167=Shipping!$R158,Shipping!$R$95,$U$167=Shipping!$S$92,Shipping!$S161,$U$167=Shipping!$T$92,Shipping!$T161)+IF(BB72&lt;DATE(2020,1,1),BB72,-BB72))</f>
        <v>-</v>
      </c>
      <c r="BC236" s="52" t="str" cm="1">
        <f t="array" ref="BC236">IF(OR(BC72="",BC72="NO Q",BC72="-"),"-",INDEX(Shipping!$U$3:$V$88,_xlfn.XMATCH(BC$2,IF(Shipping!$D$3:$D$88="GC",Shipping!$A$3:$A$88),0),_xlfn.XMATCH($V$167,Shipping!$U$2:$V$2))/_xlfn.IFS($U$167=Shipping!$R158,Shipping!$R$95,$U$167=Shipping!$S$92,Shipping!$S161,$U$167=Shipping!$T$92,Shipping!$T161)+IF(BC72&lt;DATE(2020,1,1),BC72,-BC72))</f>
        <v>-</v>
      </c>
      <c r="BD236" s="52" t="str" cm="1">
        <f t="array" ref="BD236">IF(OR(BD72="",BD72="NO Q",BD72="-"),"-",INDEX(Shipping!$U$3:$V$88,_xlfn.XMATCH(BD$2,IF(Shipping!$D$3:$D$88="GC",Shipping!$A$3:$A$88),0),_xlfn.XMATCH($V$167,Shipping!$U$2:$V$2))/_xlfn.IFS($U$167=Shipping!$R158,Shipping!$R$95,$U$167=Shipping!$S$92,Shipping!$S161,$U$167=Shipping!$T$92,Shipping!$T161)+IF(BD72&lt;DATE(2020,1,1),BD72,-BD72))</f>
        <v>-</v>
      </c>
      <c r="BE236" s="52" t="str" cm="1">
        <f t="array" ref="BE236">IF(OR(BE72="",BE72="NO Q",BE72="-"),"-",INDEX(Shipping!$U$3:$V$88,_xlfn.XMATCH(BE$2,IF(Shipping!$D$3:$D$88="GC",Shipping!$A$3:$A$88),0),_xlfn.XMATCH($V$167,Shipping!$U$2:$V$2))/_xlfn.IFS($U$167=Shipping!$R158,Shipping!$R$95,$U$167=Shipping!$S$92,Shipping!$S161,$U$167=Shipping!$T$92,Shipping!$T161)+IF(BE72&lt;DATE(2020,1,1),BE72,-BE72))</f>
        <v>-</v>
      </c>
      <c r="BF236" s="52" t="str" cm="1">
        <f t="array" ref="BF236">IF(OR(BF72="",BF72="NO Q",BF72="-"),"-",INDEX(Shipping!$U$3:$V$88,_xlfn.XMATCH(BF$2,IF(Shipping!$D$3:$D$88="GC",Shipping!$A$3:$A$88),0),_xlfn.XMATCH($V$167,Shipping!$U$2:$V$2))/_xlfn.IFS($U$167=Shipping!$R158,Shipping!$R$95,$U$167=Shipping!$S$92,Shipping!$S161,$U$167=Shipping!$T$92,Shipping!$T161)+IF(BF72&lt;DATE(2020,1,1),BF72,-BF72))</f>
        <v>-</v>
      </c>
      <c r="BG236" s="52" t="str" cm="1">
        <f t="array" ref="BG236">IF(OR(BG72="",BG72="NO Q",BG72="-"),"-",INDEX(Shipping!$U$3:$V$88,_xlfn.XMATCH(BG$2,IF(Shipping!$D$3:$D$88="GC",Shipping!$A$3:$A$88),0),_xlfn.XMATCH($V$167,Shipping!$U$2:$V$2))/_xlfn.IFS($U$167=Shipping!$R158,Shipping!$R$95,$U$167=Shipping!$S$92,Shipping!$S161,$U$167=Shipping!$T$92,Shipping!$T161)+IF(BG72&lt;DATE(2020,1,1),BG72,-BG72))</f>
        <v>-</v>
      </c>
      <c r="BH236" s="52" t="str" cm="1">
        <f t="array" ref="BH236">IF(OR(BH72="",BH72="NO Q",BH72="-"),"-",INDEX(Shipping!$U$3:$V$88,_xlfn.XMATCH(BH$2,IF(Shipping!$D$3:$D$88="GC",Shipping!$A$3:$A$88),0),_xlfn.XMATCH($V$167,Shipping!$U$2:$V$2))/_xlfn.IFS($U$167=Shipping!$R158,Shipping!$R$95,$U$167=Shipping!$S$92,Shipping!$S161,$U$167=Shipping!$T$92,Shipping!$T161)+IF(BH72&lt;DATE(2020,1,1),BH72,-BH72))</f>
        <v>-</v>
      </c>
      <c r="BI236" s="52" t="str" cm="1">
        <f t="array" ref="BI236">IF(OR(BI72="",BI72="NO Q",BI72="-"),"-",INDEX(Shipping!$U$3:$V$88,_xlfn.XMATCH(BI$2,IF(Shipping!$D$3:$D$88="GC",Shipping!$A$3:$A$88),0),_xlfn.XMATCH($V$167,Shipping!$U$2:$V$2))/_xlfn.IFS($U$167=Shipping!$R158,Shipping!$R$95,$U$167=Shipping!$S$92,Shipping!$S161,$U$167=Shipping!$T$92,Shipping!$T161)+IF(BI72&lt;DATE(2020,1,1),BI72,-BI72))</f>
        <v>-</v>
      </c>
      <c r="BJ236" s="52" t="str" cm="1">
        <f t="array" ref="BJ236">IF(OR(BJ72="",BJ72="NO Q",BJ72="-"),"-",INDEX(Shipping!$U$3:$V$88,_xlfn.XMATCH(BJ$2,IF(Shipping!$D$3:$D$88="GC",Shipping!$A$3:$A$88),0),_xlfn.XMATCH($V$167,Shipping!$U$2:$V$2))/_xlfn.IFS($U$167=Shipping!$R158,Shipping!$R$95,$U$167=Shipping!$S$92,Shipping!$S161,$U$167=Shipping!$T$92,Shipping!$T161)+IF(BJ72&lt;DATE(2020,1,1),BJ72,-BJ72))</f>
        <v>-</v>
      </c>
      <c r="BK236" s="52" t="str" cm="1">
        <f t="array" ref="BK236">IF(OR(BK72="",BK72="NO Q",BK72="-"),"-",INDEX(Shipping!$U$3:$V$88,_xlfn.XMATCH(BK$2,IF(Shipping!$D$3:$D$88="GC",Shipping!$A$3:$A$88),0),_xlfn.XMATCH($V$167,Shipping!$U$2:$V$2))/_xlfn.IFS($U$167=Shipping!$R158,Shipping!$R$95,$U$167=Shipping!$S$92,Shipping!$S161,$U$167=Shipping!$T$92,Shipping!$T161)+IF(BK72&lt;DATE(2020,1,1),BK72,-BK72))</f>
        <v>-</v>
      </c>
      <c r="BL236" s="52" t="str" cm="1">
        <f t="array" ref="BL236">IF(OR(BL72="",BL72="NO Q",BL72="-"),"-",INDEX(Shipping!$U$3:$V$88,_xlfn.XMATCH(BL$2,IF(Shipping!$D$3:$D$88="GC",Shipping!$A$3:$A$88),0),_xlfn.XMATCH($V$167,Shipping!$U$2:$V$2))/_xlfn.IFS($U$167=Shipping!$R158,Shipping!$R$95,$U$167=Shipping!$S$92,Shipping!$S161,$U$167=Shipping!$T$92,Shipping!$T161)+IF(BL72&lt;DATE(2020,1,1),BL72,-BL72))</f>
        <v>-</v>
      </c>
      <c r="BM236" s="52" t="str" cm="1">
        <f t="array" ref="BM236">IF(OR(BM72="",BM72="NO Q",BM72="-"),"-",INDEX(Shipping!$U$3:$V$88,_xlfn.XMATCH(BM$2,IF(Shipping!$D$3:$D$88="GC",Shipping!$A$3:$A$88),0),_xlfn.XMATCH($V$167,Shipping!$U$2:$V$2))/_xlfn.IFS($U$167=Shipping!$R158,Shipping!$R$95,$U$167=Shipping!$S$92,Shipping!$S161,$U$167=Shipping!$T$92,Shipping!$T161)+IF(BM72&lt;DATE(2020,1,1),BM72,-BM72))</f>
        <v>-</v>
      </c>
      <c r="BN236" s="52" t="str" cm="1">
        <f t="array" ref="BN236">IF(OR(BN72="",BN72="NO Q",BN72="-"),"-",INDEX(Shipping!$U$3:$V$88,_xlfn.XMATCH(BN$2,IF(Shipping!$D$3:$D$88="GC",Shipping!$A$3:$A$88),0),_xlfn.XMATCH($V$167,Shipping!$U$2:$V$2))/_xlfn.IFS($U$167=Shipping!$R158,Shipping!$R$95,$U$167=Shipping!$S$92,Shipping!$S161,$U$167=Shipping!$T$92,Shipping!$T161)+IF(BN72&lt;DATE(2020,1,1),BN72,-BN72))</f>
        <v>-</v>
      </c>
      <c r="BO236" s="52" t="str" cm="1">
        <f t="array" ref="BO236">IF(OR(BO72="",BO72="NO Q",BO72="-"),"-",INDEX(Shipping!$U$3:$V$88,_xlfn.XMATCH(BO$2,IF(Shipping!$D$3:$D$88="GC",Shipping!$A$3:$A$88),0),_xlfn.XMATCH($V$167,Shipping!$U$2:$V$2))/_xlfn.IFS($U$167=Shipping!$R158,Shipping!$R$95,$U$167=Shipping!$S$92,Shipping!$S161,$U$167=Shipping!$T$92,Shipping!$T161)+IF(BO72&lt;DATE(2020,1,1),BO72,-BO72))</f>
        <v>-</v>
      </c>
      <c r="BP236" s="52" t="str" cm="1">
        <f t="array" ref="BP236">IF(OR(BP72="",BP72="NO Q",BP72="-"),"-",INDEX(Shipping!$U$3:$V$88,_xlfn.XMATCH(BP$2,IF(Shipping!$D$3:$D$88="GC",Shipping!$A$3:$A$88),0),_xlfn.XMATCH($V$167,Shipping!$U$2:$V$2))/_xlfn.IFS($U$167=Shipping!$R158,Shipping!$R$95,$U$167=Shipping!$S$92,Shipping!$S161,$U$167=Shipping!$T$92,Shipping!$T161)+IF(BP72&lt;DATE(2020,1,1),BP72,-BP72))</f>
        <v>-</v>
      </c>
      <c r="BQ236" s="52" t="str" cm="1">
        <f t="array" ref="BQ236">IF(OR(BQ72="",BQ72="NO Q",BQ72="-"),"-",INDEX(Shipping!$U$3:$V$88,_xlfn.XMATCH(BQ$2,IF(Shipping!$D$3:$D$88="GC",Shipping!$A$3:$A$88),0),_xlfn.XMATCH($V$167,Shipping!$U$2:$V$2))/_xlfn.IFS($U$167=Shipping!$R158,Shipping!$R$95,$U$167=Shipping!$S$92,Shipping!$S161,$U$167=Shipping!$T$92,Shipping!$T161)+IF(BQ72&lt;DATE(2020,1,1),BQ72,-BQ72))</f>
        <v>-</v>
      </c>
      <c r="BR236" s="52" t="str" cm="1">
        <f t="array" ref="BR236">IF(OR(BR72="",BR72="NO Q",BR72="-"),"-",INDEX(Shipping!$U$3:$V$88,_xlfn.XMATCH(BR$2,IF(Shipping!$D$3:$D$88="GC",Shipping!$A$3:$A$88),0),_xlfn.XMATCH($V$167,Shipping!$U$2:$V$2))/_xlfn.IFS($U$167=Shipping!$R158,Shipping!$R$95,$U$167=Shipping!$S$92,Shipping!$S161,$U$167=Shipping!$T$92,Shipping!$T161)+IF(BR72&lt;DATE(2020,1,1),BR72,-BR72))</f>
        <v>-</v>
      </c>
      <c r="BS236" s="52" t="str" cm="1">
        <f t="array" ref="BS236">IF(OR(BS72="",BS72="NO Q",BS72="-"),"-",INDEX(Shipping!$U$3:$V$88,_xlfn.XMATCH(BS$2,IF(Shipping!$D$3:$D$88="GC",Shipping!$A$3:$A$88),0),_xlfn.XMATCH($V$167,Shipping!$U$2:$V$2))/_xlfn.IFS($U$167=Shipping!$R158,Shipping!$R$95,$U$167=Shipping!$S$92,Shipping!$S161,$U$167=Shipping!$T$92,Shipping!$T161)+IF(BS72&lt;DATE(2020,1,1),BS72,-BS72))</f>
        <v>-</v>
      </c>
      <c r="BT236" s="52" t="str" cm="1">
        <f t="array" ref="BT236">IF(OR(BT72="",BT72="NO Q",BT72="-"),"-",INDEX(Shipping!$U$3:$V$88,_xlfn.XMATCH(BT$2,IF(Shipping!$D$3:$D$88="GC",Shipping!$A$3:$A$88),0),_xlfn.XMATCH($V$167,Shipping!$U$2:$V$2))/_xlfn.IFS($U$167=Shipping!$R158,Shipping!$R$95,$U$167=Shipping!$S$92,Shipping!$S161,$U$167=Shipping!$T$92,Shipping!$T161)+IF(BT72&lt;DATE(2020,1,1),BT72,-BT72))</f>
        <v>-</v>
      </c>
      <c r="BU236" s="52" t="str" cm="1">
        <f t="array" ref="BU236">IF(OR(BU72="",BU72="NO Q",BU72="-"),"-",INDEX(Shipping!$U$3:$V$88,_xlfn.XMATCH(BU$2,IF(Shipping!$D$3:$D$88="GC",Shipping!$A$3:$A$88),0),_xlfn.XMATCH($V$167,Shipping!$U$2:$V$2))/_xlfn.IFS($U$167=Shipping!$R158,Shipping!$R$95,$U$167=Shipping!$S$92,Shipping!$S161,$U$167=Shipping!$T$92,Shipping!$T161)+IF(BU72&lt;DATE(2020,1,1),BU72,-BU72))</f>
        <v>-</v>
      </c>
      <c r="BV236" s="52" t="str" cm="1">
        <f t="array" ref="BV236">IF(OR(BV72="",BV72="NO Q",BV72="-"),"-",INDEX(Shipping!$U$3:$V$88,_xlfn.XMATCH(BV$2,IF(Shipping!$D$3:$D$88="GC",Shipping!$A$3:$A$88),0),_xlfn.XMATCH($V$167,Shipping!$U$2:$V$2))/_xlfn.IFS($U$167=Shipping!$R158,Shipping!$R$95,$U$167=Shipping!$S$92,Shipping!$S161,$U$167=Shipping!$T$92,Shipping!$T161)+IF(BV72&lt;DATE(2020,1,1),BV72,-BV72))</f>
        <v>-</v>
      </c>
      <c r="BW236" s="52" t="str" cm="1">
        <f t="array" ref="BW236">IF(OR(BW72="",BW72="NO Q",BW72="-"),"-",INDEX(Shipping!$U$3:$V$88,_xlfn.XMATCH(BW$2,IF(Shipping!$D$3:$D$88="GC",Shipping!$A$3:$A$88),0),_xlfn.XMATCH($V$167,Shipping!$U$2:$V$2))/_xlfn.IFS($U$167=Shipping!$R158,Shipping!$R$95,$U$167=Shipping!$S$92,Shipping!$S161,$U$167=Shipping!$T$92,Shipping!$T161)+IF(BW72&lt;DATE(2020,1,1),BW72,-BW72))</f>
        <v>-</v>
      </c>
      <c r="BX236" s="52" t="str" cm="1">
        <f t="array" ref="BX236">IF(OR(BX72="",BX72="NO Q",BX72="-"),"-",INDEX(Shipping!$U$3:$V$88,_xlfn.XMATCH(BX$2,IF(Shipping!$D$3:$D$88="GC",Shipping!$A$3:$A$88),0),_xlfn.XMATCH($V$167,Shipping!$U$2:$V$2))/_xlfn.IFS($U$167=Shipping!$R158,Shipping!$R$95,$U$167=Shipping!$S$92,Shipping!$S161,$U$167=Shipping!$T$92,Shipping!$T161)+IF(BX72&lt;DATE(2020,1,1),BX72,-BX72))</f>
        <v>-</v>
      </c>
      <c r="BY236" s="52" t="str" cm="1">
        <f t="array" ref="BY236">IF(OR(BY72="",BY72="NO Q",BY72="-"),"-",INDEX(Shipping!$U$3:$V$88,_xlfn.XMATCH(BY$2,IF(Shipping!$D$3:$D$88="GC",Shipping!$A$3:$A$88),0),_xlfn.XMATCH($V$167,Shipping!$U$2:$V$2))/_xlfn.IFS($U$167=Shipping!$R158,Shipping!$R$95,$U$167=Shipping!$S$92,Shipping!$S161,$U$167=Shipping!$T$92,Shipping!$T161)+IF(BY72&lt;DATE(2020,1,1),BY72,-BY72))</f>
        <v>-</v>
      </c>
      <c r="BZ236" s="52" t="str" cm="1">
        <f t="array" ref="BZ236">IF(OR(BZ72="",BZ72="NO Q",BZ72="-"),"-",INDEX(Shipping!$U$3:$V$88,_xlfn.XMATCH(BZ$2,IF(Shipping!$D$3:$D$88="GC",Shipping!$A$3:$A$88),0),_xlfn.XMATCH($V$167,Shipping!$U$2:$V$2))/_xlfn.IFS($U$167=Shipping!$R158,Shipping!$R$95,$U$167=Shipping!$S$92,Shipping!$S161,$U$167=Shipping!$T$92,Shipping!$T161)+IF(BZ72&lt;DATE(2020,1,1),BZ72,-BZ72))</f>
        <v>-</v>
      </c>
      <c r="CA236" s="52" t="str" cm="1">
        <f t="array" ref="CA236">IF(OR(CA72="",CA72="NO Q",CA72="-"),"-",INDEX(Shipping!$U$3:$V$88,_xlfn.XMATCH(CA$2,IF(Shipping!$D$3:$D$88="GC",Shipping!$A$3:$A$88),0),_xlfn.XMATCH($V$167,Shipping!$U$2:$V$2))/_xlfn.IFS($U$167=Shipping!$R158,Shipping!$R$95,$U$167=Shipping!$S$92,Shipping!$S161,$U$167=Shipping!$T$92,Shipping!$T161)+IF(CA72&lt;DATE(2020,1,1),CA72,-CA72))</f>
        <v>-</v>
      </c>
      <c r="CB236" s="52" t="str" cm="1">
        <f t="array" ref="CB236">IF(OR(CB72="",CB72="NO Q",CB72="-"),"-",INDEX(Shipping!$U$3:$V$88,_xlfn.XMATCH(CB$2,IF(Shipping!$D$3:$D$88="GC",Shipping!$A$3:$A$88),0),_xlfn.XMATCH($V$167,Shipping!$U$2:$V$2))/_xlfn.IFS($U$167=Shipping!$R158,Shipping!$R$95,$U$167=Shipping!$S$92,Shipping!$S161,$U$167=Shipping!$T$92,Shipping!$T161)+IF(CB72&lt;DATE(2020,1,1),CB72,-CB72))</f>
        <v>-</v>
      </c>
      <c r="CC236" s="52" t="str" cm="1">
        <f t="array" ref="CC236">IF(OR(CC72="",CC72="NO Q",CC72="-"),"-",INDEX(Shipping!$U$3:$V$88,_xlfn.XMATCH(CC$2,IF(Shipping!$D$3:$D$88="GC",Shipping!$A$3:$A$88),0),_xlfn.XMATCH($V$167,Shipping!$U$2:$V$2))/_xlfn.IFS($U$167=Shipping!$R158,Shipping!$R$95,$U$167=Shipping!$S$92,Shipping!$S161,$U$167=Shipping!$T$92,Shipping!$T161)+IF(CC72&lt;DATE(2020,1,1),CC72,-CC72))</f>
        <v>-</v>
      </c>
      <c r="CD236" s="52" t="str" cm="1">
        <f t="array" ref="CD236">IF(OR(CD72="",CD72="NO Q",CD72="-"),"-",INDEX(Shipping!$U$3:$V$88,_xlfn.XMATCH(CD$2,IF(Shipping!$D$3:$D$88="GC",Shipping!$A$3:$A$88),0),_xlfn.XMATCH($V$167,Shipping!$U$2:$V$2))/_xlfn.IFS($U$167=Shipping!$R158,Shipping!$R$95,$U$167=Shipping!$S$92,Shipping!$S161,$U$167=Shipping!$T$92,Shipping!$T161)+IF(CD72&lt;DATE(2020,1,1),CD72,-CD72))</f>
        <v>-</v>
      </c>
      <c r="CE236" s="52" t="e" cm="1">
        <f t="array" ref="CE236">IF(OR(CE72="",CE72="NO Q",CE72="-"),"-",INDEX(Shipping!$U$3:$V$88,_xlfn.XMATCH(CE$2,IF(Shipping!$D$3:$D$88="GC",Shipping!$A$3:$A$88),0),_xlfn.XMATCH($V$167,Shipping!$U$2:$V$2))/_xlfn.IFS($U$167=Shipping!$R158,Shipping!$R$95,$U$167=Shipping!$S$92,Shipping!$S161,$U$167=Shipping!$T$92,Shipping!$T161)+IF(CE72&lt;DATE(2020,1,1),CE72,-CE72))</f>
        <v>#N/A</v>
      </c>
      <c r="CF236" s="52" t="str" cm="1">
        <f t="array" ref="CF236">IF(OR(CF72="",CF72="NO Q",CF72="-"),"-",INDEX(Shipping!$U$3:$V$88,_xlfn.XMATCH(CF$2,IF(Shipping!$D$3:$D$88="GC",Shipping!$A$3:$A$88),0),_xlfn.XMATCH($V$167,Shipping!$U$2:$V$2))/_xlfn.IFS($U$167=Shipping!$R158,Shipping!$R$95,$U$167=Shipping!$S$92,Shipping!$S161,$U$167=Shipping!$T$92,Shipping!$T161)+IF(CF72&lt;DATE(2020,1,1),CF72,-CF72))</f>
        <v>-</v>
      </c>
      <c r="CG236" s="52" t="str" cm="1">
        <f t="array" ref="CG236">IF(OR(CG72="",CG72="NO Q",CG72="-"),"-",INDEX(Shipping!$U$3:$V$88,_xlfn.XMATCH(CG$2,IF(Shipping!$D$3:$D$88="GC",Shipping!$A$3:$A$88),0),_xlfn.XMATCH($V$167,Shipping!$U$2:$V$2))/_xlfn.IFS($U$167=Shipping!$R158,Shipping!$R$95,$U$167=Shipping!$S$92,Shipping!$S161,$U$167=Shipping!$T$92,Shipping!$T161)+IF(CG72&lt;DATE(2020,1,1),CG72,-CG72))</f>
        <v>-</v>
      </c>
      <c r="CH236" s="52" t="str" cm="1">
        <f t="array" ref="CH236">IF(OR(CH72="",CH72="NO Q",CH72="-"),"-",INDEX(Shipping!$U$3:$V$88,_xlfn.XMATCH(CH$2,IF(Shipping!$D$3:$D$88="GC",Shipping!$A$3:$A$88),0),_xlfn.XMATCH($V$167,Shipping!$U$2:$V$2))/_xlfn.IFS($U$167=Shipping!$R158,Shipping!$R$95,$U$167=Shipping!$S$92,Shipping!$S161,$U$167=Shipping!$T$92,Shipping!$T161)+IF(CH72&lt;DATE(2020,1,1),CH72,-CH72))</f>
        <v>-</v>
      </c>
      <c r="CI236" s="52" t="str" cm="1">
        <f t="array" ref="CI236">IF(OR(CI72="",CI72="NO Q",CI72="-"),"-",INDEX(Shipping!$U$3:$V$88,_xlfn.XMATCH(CI$2,IF(Shipping!$D$3:$D$88="GC",Shipping!$A$3:$A$88),0),_xlfn.XMATCH($V$167,Shipping!$U$2:$V$2))/_xlfn.IFS($U$167=Shipping!$R158,Shipping!$R$95,$U$167=Shipping!$S$92,Shipping!$S161,$U$167=Shipping!$T$92,Shipping!$T161)+IF(CI72&lt;DATE(2020,1,1),CI72,-CI72))</f>
        <v>-</v>
      </c>
      <c r="CJ236" s="52" t="str" cm="1">
        <f t="array" ref="CJ236">IF(OR(CJ72="",CJ72="NO Q",CJ72="-"),"-",INDEX(Shipping!$U$3:$V$88,_xlfn.XMATCH(CJ$2,IF(Shipping!$D$3:$D$88="GC",Shipping!$A$3:$A$88),0),_xlfn.XMATCH($V$167,Shipping!$U$2:$V$2))/_xlfn.IFS($U$167=Shipping!$R158,Shipping!$R$95,$U$167=Shipping!$S$92,Shipping!$S161,$U$167=Shipping!$T$92,Shipping!$T161)+IF(CJ72&lt;DATE(2020,1,1),CJ72,-CJ72))</f>
        <v>-</v>
      </c>
      <c r="CK236" s="52" t="str" cm="1">
        <f t="array" ref="CK236">IF(OR(CK72="",CK72="NO Q",CK72="-"),"-",INDEX(Shipping!$U$3:$V$88,_xlfn.XMATCH(CK$2,IF(Shipping!$D$3:$D$88="GC",Shipping!$A$3:$A$88),0),_xlfn.XMATCH($V$167,Shipping!$U$2:$V$2))/_xlfn.IFS($U$167=Shipping!$R158,Shipping!$R$95,$U$167=Shipping!$S$92,Shipping!$S161,$U$167=Shipping!$T$92,Shipping!$T161)+IF(CK72&lt;DATE(2020,1,1),CK72,-CK72))</f>
        <v>-</v>
      </c>
      <c r="CL236" s="52" t="str" cm="1">
        <f t="array" ref="CL236">IF(OR(CL72="",CL72="NO Q",CL72="-"),"-",INDEX(Shipping!$U$3:$V$88,_xlfn.XMATCH(CL$2,IF(Shipping!$D$3:$D$88="GC",Shipping!$A$3:$A$88),0),_xlfn.XMATCH($V$167,Shipping!$U$2:$V$2))/_xlfn.IFS($U$167=Shipping!$R158,Shipping!$R$95,$U$167=Shipping!$S$92,Shipping!$S161,$U$167=Shipping!$T$92,Shipping!$T161)+IF(CL72&lt;DATE(2020,1,1),CL72,-CL72))</f>
        <v>-</v>
      </c>
      <c r="CM236" s="52" t="str" cm="1">
        <f t="array" ref="CM236">IF(OR(CM72="",CM72="NO Q",CM72="-"),"-",INDEX(Shipping!$U$3:$V$88,_xlfn.XMATCH(CM$2,IF(Shipping!$D$3:$D$88="GC",Shipping!$A$3:$A$88),0),_xlfn.XMATCH($V$167,Shipping!$U$2:$V$2))/_xlfn.IFS($U$167=Shipping!$R158,Shipping!$R$95,$U$167=Shipping!$S$92,Shipping!$S161,$U$167=Shipping!$T$92,Shipping!$T161)+IF(CM72&lt;DATE(2020,1,1),CM72,-CM72))</f>
        <v>-</v>
      </c>
    </row>
    <row r="237" spans="2:91">
      <c r="B237" s="47" t="s">
        <v>343</v>
      </c>
      <c r="C237" s="1" t="str" cm="1">
        <f t="array" ref="C237">INDEX(W$2:CM$2,1,_xlfn.XMATCH(D237,$W237:$CM237))</f>
        <v>CREATIVE LIQUID COATINGS (2cav)</v>
      </c>
      <c r="D237" s="81">
        <f t="shared" si="140"/>
        <v>4.6902224275539739</v>
      </c>
      <c r="W237" s="52" t="str" cm="1">
        <f t="array" ref="W237">IF(OR(W73="",W73="NO Q",W73="-"),"-",INDEX(Shipping!$U$3:$V$88,_xlfn.XMATCH(W$2,IF(Shipping!$D$3:$D$88="GC",Shipping!$A$3:$A$88),0),_xlfn.XMATCH($V$167,Shipping!$U$2:$V$2))/_xlfn.IFS($U$167=Shipping!$R159,Shipping!$R$95,$U$167=Shipping!$S$92,Shipping!$S162,$U$167=Shipping!$T$92,Shipping!$T162)+IF(W73&lt;DATE(2020,1,1),W73,-W73))</f>
        <v>-</v>
      </c>
      <c r="X237" s="52" t="str" cm="1">
        <f t="array" ref="X237">IF(OR(X73="",X73="NO Q",X73="-"),"-",INDEX(Shipping!$U$3:$V$88,_xlfn.XMATCH(X$2,IF(Shipping!$D$3:$D$88="GC",Shipping!$A$3:$A$88),0),_xlfn.XMATCH($V$167,Shipping!$U$2:$V$2))/_xlfn.IFS($U$167=Shipping!$R159,Shipping!$R$95,$U$167=Shipping!$S$92,Shipping!$S162,$U$167=Shipping!$T$92,Shipping!$T162)+IF(X73&lt;DATE(2020,1,1),X73,-X73))</f>
        <v>-</v>
      </c>
      <c r="Y237" s="52" t="str" cm="1">
        <f t="array" ref="Y237">IF(OR(Y73="",Y73="NO Q",Y73="-"),"-",INDEX(Shipping!$U$3:$V$88,_xlfn.XMATCH(Y$2,IF(Shipping!$D$3:$D$88="GC",Shipping!$A$3:$A$88),0),_xlfn.XMATCH($V$167,Shipping!$U$2:$V$2))/_xlfn.IFS($U$167=Shipping!$R159,Shipping!$R$95,$U$167=Shipping!$S$92,Shipping!$S162,$U$167=Shipping!$T$92,Shipping!$T162)+IF(Y73&lt;DATE(2020,1,1),Y73,-Y73))</f>
        <v>-</v>
      </c>
      <c r="Z237" s="52" t="str" cm="1">
        <f t="array" ref="Z237">IF(OR(Z73="",Z73="NO Q",Z73="-"),"-",INDEX(Shipping!$U$3:$V$88,_xlfn.XMATCH(Z$2,IF(Shipping!$D$3:$D$88="GC",Shipping!$A$3:$A$88),0),_xlfn.XMATCH($V$167,Shipping!$U$2:$V$2))/_xlfn.IFS($U$167=Shipping!$R159,Shipping!$R$95,$U$167=Shipping!$S$92,Shipping!$S162,$U$167=Shipping!$T$92,Shipping!$T162)+IF(Z73&lt;DATE(2020,1,1),Z73,-Z73))</f>
        <v>-</v>
      </c>
      <c r="AA237" s="52" t="str" cm="1">
        <f t="array" ref="AA237">IF(OR(AA73="",AA73="NO Q",AA73="-"),"-",INDEX(Shipping!$U$3:$V$88,_xlfn.XMATCH(AA$2,IF(Shipping!$D$3:$D$88="GC",Shipping!$A$3:$A$88),0),_xlfn.XMATCH($V$167,Shipping!$U$2:$V$2))/_xlfn.IFS($U$167=Shipping!$R159,Shipping!$R$95,$U$167=Shipping!$S$92,Shipping!$S162,$U$167=Shipping!$T$92,Shipping!$T162)+IF(AA73&lt;DATE(2020,1,1),AA73,-AA73))</f>
        <v>-</v>
      </c>
      <c r="AB237" s="52" t="str" cm="1">
        <f t="array" ref="AB237">IF(OR(AB73="",AB73="NO Q",AB73="-"),"-",INDEX(Shipping!$U$3:$V$88,_xlfn.XMATCH(AB$2,IF(Shipping!$D$3:$D$88="GC",Shipping!$A$3:$A$88),0),_xlfn.XMATCH($V$167,Shipping!$U$2:$V$2))/_xlfn.IFS($U$167=Shipping!$R159,Shipping!$R$95,$U$167=Shipping!$S$92,Shipping!$S162,$U$167=Shipping!$T$92,Shipping!$T162)+IF(AB73&lt;DATE(2020,1,1),AB73,-AB73))</f>
        <v>-</v>
      </c>
      <c r="AC237" s="52" t="str" cm="1">
        <f t="array" ref="AC237">IF(OR(AC73="",AC73="NO Q",AC73="-"),"-",INDEX(Shipping!$U$3:$V$88,_xlfn.XMATCH(AC$2,IF(Shipping!$D$3:$D$88="GC",Shipping!$A$3:$A$88),0),_xlfn.XMATCH($V$167,Shipping!$U$2:$V$2))/_xlfn.IFS($U$167=Shipping!$R159,Shipping!$R$95,$U$167=Shipping!$S$92,Shipping!$S162,$U$167=Shipping!$T$92,Shipping!$T162)+IF(AC73&lt;DATE(2020,1,1),AC73,-AC73))</f>
        <v>-</v>
      </c>
      <c r="AD237" s="52" cm="1">
        <f t="array" ref="AD237">IF(OR(AD73="",AD73="NO Q",AD73="-"),"-",INDEX(Shipping!$U$3:$V$88,_xlfn.XMATCH(AD$2,IF(Shipping!$D$3:$D$88="GC",Shipping!$A$3:$A$88),0),_xlfn.XMATCH($V$167,Shipping!$U$2:$V$2))/_xlfn.IFS($U$167=Shipping!$R159,Shipping!$R$95,$U$167=Shipping!$S$92,Shipping!$S162,$U$167=Shipping!$T$92,Shipping!$T162)+IF(AD73&lt;DATE(2020,1,1),AD73,-AD73))</f>
        <v>4.6902224275539739</v>
      </c>
      <c r="AE237" s="52" t="str" cm="1">
        <f t="array" ref="AE237">IF(OR(AE73="",AE73="NO Q",AE73="-"),"-",INDEX(Shipping!$U$3:$V$88,_xlfn.XMATCH(AE$2,IF(Shipping!$D$3:$D$88="GC",Shipping!$A$3:$A$88),0),_xlfn.XMATCH($V$167,Shipping!$U$2:$V$2))/_xlfn.IFS($U$167=Shipping!$R159,Shipping!$R$95,$U$167=Shipping!$S$92,Shipping!$S162,$U$167=Shipping!$T$92,Shipping!$T162)+IF(AE73&lt;DATE(2020,1,1),AE73,-AE73))</f>
        <v>-</v>
      </c>
      <c r="AF237" s="52" t="str" cm="1">
        <f t="array" ref="AF237">IF(OR(AF73="",AF73="NO Q",AF73="-"),"-",INDEX(Shipping!$U$3:$V$88,_xlfn.XMATCH(AF$2,IF(Shipping!$D$3:$D$88="GC",Shipping!$A$3:$A$88),0),_xlfn.XMATCH($V$167,Shipping!$U$2:$V$2))/_xlfn.IFS($U$167=Shipping!$R159,Shipping!$R$95,$U$167=Shipping!$S$92,Shipping!$S162,$U$167=Shipping!$T$92,Shipping!$T162)+IF(AF73&lt;DATE(2020,1,1),AF73,-AF73))</f>
        <v>-</v>
      </c>
      <c r="AG237" s="52" t="str" cm="1">
        <f t="array" ref="AG237">IF(OR(AG73="",AG73="NO Q",AG73="-"),"-",INDEX(Shipping!$U$3:$V$88,_xlfn.XMATCH(AG$2,IF(Shipping!$D$3:$D$88="GC",Shipping!$A$3:$A$88),0),_xlfn.XMATCH($V$167,Shipping!$U$2:$V$2))/_xlfn.IFS($U$167=Shipping!$R159,Shipping!$R$95,$U$167=Shipping!$S$92,Shipping!$S162,$U$167=Shipping!$T$92,Shipping!$T162)+IF(AG73&lt;DATE(2020,1,1),AG73,-AG73))</f>
        <v>-</v>
      </c>
      <c r="AH237" s="52" t="str" cm="1">
        <f t="array" ref="AH237">IF(OR(AH73="",AH73="NO Q",AH73="-"),"-",INDEX(Shipping!$U$3:$V$88,_xlfn.XMATCH(AH$2,IF(Shipping!$D$3:$D$88="GC",Shipping!$A$3:$A$88),0),_xlfn.XMATCH($V$167,Shipping!$U$2:$V$2))/_xlfn.IFS($U$167=Shipping!$R159,Shipping!$R$95,$U$167=Shipping!$S$92,Shipping!$S162,$U$167=Shipping!$T$92,Shipping!$T162)+IF(AH73&lt;DATE(2020,1,1),AH73,-AH73))</f>
        <v>-</v>
      </c>
      <c r="AI237" s="52" t="str" cm="1">
        <f t="array" ref="AI237">IF(OR(AI73="",AI73="NO Q",AI73="-"),"-",INDEX(Shipping!$U$3:$V$88,_xlfn.XMATCH(AI$2,IF(Shipping!$D$3:$D$88="GC",Shipping!$A$3:$A$88),0),_xlfn.XMATCH($V$167,Shipping!$U$2:$V$2))/_xlfn.IFS($U$167=Shipping!$R159,Shipping!$R$95,$U$167=Shipping!$S$92,Shipping!$S162,$U$167=Shipping!$T$92,Shipping!$T162)+IF(AI73&lt;DATE(2020,1,1),AI73,-AI73))</f>
        <v>-</v>
      </c>
      <c r="AJ237" s="52" t="str" cm="1">
        <f t="array" ref="AJ237">IF(OR(AJ73="",AJ73="NO Q",AJ73="-"),"-",INDEX(Shipping!$U$3:$V$88,_xlfn.XMATCH(AJ$2,IF(Shipping!$D$3:$D$88="GC",Shipping!$A$3:$A$88),0),_xlfn.XMATCH($V$167,Shipping!$U$2:$V$2))/_xlfn.IFS($U$167=Shipping!$R159,Shipping!$R$95,$U$167=Shipping!$S$92,Shipping!$S162,$U$167=Shipping!$T$92,Shipping!$T162)+IF(AJ73&lt;DATE(2020,1,1),AJ73,-AJ73))</f>
        <v>-</v>
      </c>
      <c r="AK237" s="52" t="str" cm="1">
        <f t="array" ref="AK237">IF(OR(AK73="",AK73="NO Q",AK73="-"),"-",INDEX(Shipping!$U$3:$V$88,_xlfn.XMATCH(AK$2,IF(Shipping!$D$3:$D$88="GC",Shipping!$A$3:$A$88),0),_xlfn.XMATCH($V$167,Shipping!$U$2:$V$2))/_xlfn.IFS($U$167=Shipping!$R159,Shipping!$R$95,$U$167=Shipping!$S$92,Shipping!$S162,$U$167=Shipping!$T$92,Shipping!$T162)+IF(AK73&lt;DATE(2020,1,1),AK73,-AK73))</f>
        <v>-</v>
      </c>
      <c r="AL237" s="52" t="str" cm="1">
        <f t="array" ref="AL237">IF(OR(AL73="",AL73="NO Q",AL73="-"),"-",INDEX(Shipping!$U$3:$V$88,_xlfn.XMATCH(AL$2,IF(Shipping!$D$3:$D$88="GC",Shipping!$A$3:$A$88),0),_xlfn.XMATCH($V$167,Shipping!$U$2:$V$2))/_xlfn.IFS($U$167=Shipping!$R159,Shipping!$R$95,$U$167=Shipping!$S$92,Shipping!$S162,$U$167=Shipping!$T$92,Shipping!$T162)+IF(AL73&lt;DATE(2020,1,1),AL73,-AL73))</f>
        <v>-</v>
      </c>
      <c r="AM237" s="52" cm="1">
        <f t="array" ref="AM237">IF(OR(AM73="",AM73="NO Q",AM73="-"),"-",INDEX(Shipping!$U$3:$V$88,_xlfn.XMATCH(AM$2,IF(Shipping!$D$3:$D$88="GC",Shipping!$A$3:$A$88),0),_xlfn.XMATCH($V$167,Shipping!$U$2:$V$2))/_xlfn.IFS($U$167=Shipping!$R159,Shipping!$R$95,$U$167=Shipping!$S$92,Shipping!$S162,$U$167=Shipping!$T$92,Shipping!$T162)+IF(AM73&lt;DATE(2020,1,1),AM73,-AM73))</f>
        <v>-44032.60399449036</v>
      </c>
      <c r="AN237" s="52" t="str" cm="1">
        <f t="array" ref="AN237">IF(OR(AN73="",AN73="NO Q",AN73="-"),"-",INDEX(Shipping!$U$3:$V$88,_xlfn.XMATCH(AN$2,IF(Shipping!$D$3:$D$88="GC",Shipping!$A$3:$A$88),0),_xlfn.XMATCH($V$167,Shipping!$U$2:$V$2))/_xlfn.IFS($U$167=Shipping!$R159,Shipping!$R$95,$U$167=Shipping!$S$92,Shipping!$S162,$U$167=Shipping!$T$92,Shipping!$T162)+IF(AN73&lt;DATE(2020,1,1),AN73,-AN73))</f>
        <v>-</v>
      </c>
      <c r="AO237" s="52" t="str" cm="1">
        <f t="array" ref="AO237">IF(OR(AO73="",AO73="NO Q",AO73="-"),"-",INDEX(Shipping!$U$3:$V$88,_xlfn.XMATCH(AO$2,IF(Shipping!$D$3:$D$88="GC",Shipping!$A$3:$A$88),0),_xlfn.XMATCH($V$167,Shipping!$U$2:$V$2))/_xlfn.IFS($U$167=Shipping!$R159,Shipping!$R$95,$U$167=Shipping!$S$92,Shipping!$S162,$U$167=Shipping!$T$92,Shipping!$T162)+IF(AO73&lt;DATE(2020,1,1),AO73,-AO73))</f>
        <v>-</v>
      </c>
      <c r="AP237" s="52" t="str" cm="1">
        <f t="array" ref="AP237">IF(OR(AP73="",AP73="NO Q",AP73="-"),"-",INDEX(Shipping!$U$3:$V$88,_xlfn.XMATCH(AP$2,IF(Shipping!$D$3:$D$88="GC",Shipping!$A$3:$A$88),0),_xlfn.XMATCH($V$167,Shipping!$U$2:$V$2))/_xlfn.IFS($U$167=Shipping!$R159,Shipping!$R$95,$U$167=Shipping!$S$92,Shipping!$S162,$U$167=Shipping!$T$92,Shipping!$T162)+IF(AP73&lt;DATE(2020,1,1),AP73,-AP73))</f>
        <v>-</v>
      </c>
      <c r="AQ237" s="52" t="str" cm="1">
        <f t="array" ref="AQ237">IF(OR(AQ73="",AQ73="NO Q",AQ73="-"),"-",INDEX(Shipping!$U$3:$V$88,_xlfn.XMATCH(AQ$2,IF(Shipping!$D$3:$D$88="GC",Shipping!$A$3:$A$88),0),_xlfn.XMATCH($V$167,Shipping!$U$2:$V$2))/_xlfn.IFS($U$167=Shipping!$R159,Shipping!$R$95,$U$167=Shipping!$S$92,Shipping!$S162,$U$167=Shipping!$T$92,Shipping!$T162)+IF(AQ73&lt;DATE(2020,1,1),AQ73,-AQ73))</f>
        <v>-</v>
      </c>
      <c r="AR237" s="52" t="str" cm="1">
        <f t="array" ref="AR237">IF(OR(AR73="",AR73="NO Q",AR73="-"),"-",INDEX(Shipping!$U$3:$V$88,_xlfn.XMATCH(AR$2,IF(Shipping!$D$3:$D$88="GC",Shipping!$A$3:$A$88),0),_xlfn.XMATCH($V$167,Shipping!$U$2:$V$2))/_xlfn.IFS($U$167=Shipping!$R159,Shipping!$R$95,$U$167=Shipping!$S$92,Shipping!$S162,$U$167=Shipping!$T$92,Shipping!$T162)+IF(AR73&lt;DATE(2020,1,1),AR73,-AR73))</f>
        <v>-</v>
      </c>
      <c r="AS237" s="52" t="str" cm="1">
        <f t="array" ref="AS237">IF(OR(AS73="",AS73="NO Q",AS73="-"),"-",INDEX(Shipping!$U$3:$V$88,_xlfn.XMATCH(AS$2,IF(Shipping!$D$3:$D$88="GC",Shipping!$A$3:$A$88),0),_xlfn.XMATCH($V$167,Shipping!$U$2:$V$2))/_xlfn.IFS($U$167=Shipping!$R159,Shipping!$R$95,$U$167=Shipping!$S$92,Shipping!$S162,$U$167=Shipping!$T$92,Shipping!$T162)+IF(AS73&lt;DATE(2020,1,1),AS73,-AS73))</f>
        <v>-</v>
      </c>
      <c r="AT237" s="52" t="str" cm="1">
        <f t="array" ref="AT237">IF(OR(AT73="",AT73="NO Q",AT73="-"),"-",INDEX(Shipping!$U$3:$V$88,_xlfn.XMATCH(AT$2,IF(Shipping!$D$3:$D$88="GC",Shipping!$A$3:$A$88),0),_xlfn.XMATCH($V$167,Shipping!$U$2:$V$2))/_xlfn.IFS($U$167=Shipping!$R159,Shipping!$R$95,$U$167=Shipping!$S$92,Shipping!$S162,$U$167=Shipping!$T$92,Shipping!$T162)+IF(AT73&lt;DATE(2020,1,1),AT73,-AT73))</f>
        <v>-</v>
      </c>
      <c r="AU237" s="52" t="str" cm="1">
        <f t="array" ref="AU237">IF(OR(AU73="",AU73="NO Q",AU73="-"),"-",INDEX(Shipping!$U$3:$V$88,_xlfn.XMATCH(AU$2,IF(Shipping!$D$3:$D$88="GC",Shipping!$A$3:$A$88),0),_xlfn.XMATCH($V$167,Shipping!$U$2:$V$2))/_xlfn.IFS($U$167=Shipping!$R159,Shipping!$R$95,$U$167=Shipping!$S$92,Shipping!$S162,$U$167=Shipping!$T$92,Shipping!$T162)+IF(AU73&lt;DATE(2020,1,1),AU73,-AU73))</f>
        <v>-</v>
      </c>
      <c r="AV237" s="52" t="str" cm="1">
        <f t="array" ref="AV237">IF(OR(AV73="",AV73="NO Q",AV73="-"),"-",INDEX(Shipping!$U$3:$V$88,_xlfn.XMATCH(AV$2,IF(Shipping!$D$3:$D$88="GC",Shipping!$A$3:$A$88),0),_xlfn.XMATCH($V$167,Shipping!$U$2:$V$2))/_xlfn.IFS($U$167=Shipping!$R159,Shipping!$R$95,$U$167=Shipping!$S$92,Shipping!$S162,$U$167=Shipping!$T$92,Shipping!$T162)+IF(AV73&lt;DATE(2020,1,1),AV73,-AV73))</f>
        <v>-</v>
      </c>
      <c r="AW237" s="52" t="str" cm="1">
        <f t="array" ref="AW237">IF(OR(AW73="",AW73="NO Q",AW73="-"),"-",INDEX(Shipping!$U$3:$V$88,_xlfn.XMATCH(AW$2,IF(Shipping!$D$3:$D$88="GC",Shipping!$A$3:$A$88),0),_xlfn.XMATCH($V$167,Shipping!$U$2:$V$2))/_xlfn.IFS($U$167=Shipping!$R159,Shipping!$R$95,$U$167=Shipping!$S$92,Shipping!$S162,$U$167=Shipping!$T$92,Shipping!$T162)+IF(AW73&lt;DATE(2020,1,1),AW73,-AW73))</f>
        <v>-</v>
      </c>
      <c r="AX237" s="52" t="str" cm="1">
        <f t="array" ref="AX237">IF(OR(AX73="",AX73="NO Q",AX73="-"),"-",INDEX(Shipping!$U$3:$V$88,_xlfn.XMATCH(AX$2,IF(Shipping!$D$3:$D$88="GC",Shipping!$A$3:$A$88),0),_xlfn.XMATCH($V$167,Shipping!$U$2:$V$2))/_xlfn.IFS($U$167=Shipping!$R159,Shipping!$R$95,$U$167=Shipping!$S$92,Shipping!$S162,$U$167=Shipping!$T$92,Shipping!$T162)+IF(AX73&lt;DATE(2020,1,1),AX73,-AX73))</f>
        <v>-</v>
      </c>
      <c r="AY237" s="52" t="str" cm="1">
        <f t="array" ref="AY237">IF(OR(AY73="",AY73="NO Q",AY73="-"),"-",INDEX(Shipping!$U$3:$V$88,_xlfn.XMATCH(AY$2,IF(Shipping!$D$3:$D$88="GC",Shipping!$A$3:$A$88),0),_xlfn.XMATCH($V$167,Shipping!$U$2:$V$2))/_xlfn.IFS($U$167=Shipping!$R159,Shipping!$R$95,$U$167=Shipping!$S$92,Shipping!$S162,$U$167=Shipping!$T$92,Shipping!$T162)+IF(AY73&lt;DATE(2020,1,1),AY73,-AY73))</f>
        <v>-</v>
      </c>
      <c r="AZ237" s="52" t="str" cm="1">
        <f t="array" ref="AZ237">IF(OR(AZ73="",AZ73="NO Q",AZ73="-"),"-",INDEX(Shipping!$U$3:$V$88,_xlfn.XMATCH(AZ$2,IF(Shipping!$D$3:$D$88="GC",Shipping!$A$3:$A$88),0),_xlfn.XMATCH($V$167,Shipping!$U$2:$V$2))/_xlfn.IFS($U$167=Shipping!$R159,Shipping!$R$95,$U$167=Shipping!$S$92,Shipping!$S162,$U$167=Shipping!$T$92,Shipping!$T162)+IF(AZ73&lt;DATE(2020,1,1),AZ73,-AZ73))</f>
        <v>-</v>
      </c>
      <c r="BA237" s="52" t="str" cm="1">
        <f t="array" ref="BA237">IF(OR(BA73="",BA73="NO Q",BA73="-"),"-",INDEX(Shipping!$U$3:$V$88,_xlfn.XMATCH(BA$2,IF(Shipping!$D$3:$D$88="GC",Shipping!$A$3:$A$88),0),_xlfn.XMATCH($V$167,Shipping!$U$2:$V$2))/_xlfn.IFS($U$167=Shipping!$R159,Shipping!$R$95,$U$167=Shipping!$S$92,Shipping!$S162,$U$167=Shipping!$T$92,Shipping!$T162)+IF(BA73&lt;DATE(2020,1,1),BA73,-BA73))</f>
        <v>-</v>
      </c>
      <c r="BB237" s="52" t="str" cm="1">
        <f t="array" ref="BB237">IF(OR(BB73="",BB73="NO Q",BB73="-"),"-",INDEX(Shipping!$U$3:$V$88,_xlfn.XMATCH(BB$2,IF(Shipping!$D$3:$D$88="GC",Shipping!$A$3:$A$88),0),_xlfn.XMATCH($V$167,Shipping!$U$2:$V$2))/_xlfn.IFS($U$167=Shipping!$R159,Shipping!$R$95,$U$167=Shipping!$S$92,Shipping!$S162,$U$167=Shipping!$T$92,Shipping!$T162)+IF(BB73&lt;DATE(2020,1,1),BB73,-BB73))</f>
        <v>-</v>
      </c>
      <c r="BC237" s="52" t="str" cm="1">
        <f t="array" ref="BC237">IF(OR(BC73="",BC73="NO Q",BC73="-"),"-",INDEX(Shipping!$U$3:$V$88,_xlfn.XMATCH(BC$2,IF(Shipping!$D$3:$D$88="GC",Shipping!$A$3:$A$88),0),_xlfn.XMATCH($V$167,Shipping!$U$2:$V$2))/_xlfn.IFS($U$167=Shipping!$R159,Shipping!$R$95,$U$167=Shipping!$S$92,Shipping!$S162,$U$167=Shipping!$T$92,Shipping!$T162)+IF(BC73&lt;DATE(2020,1,1),BC73,-BC73))</f>
        <v>-</v>
      </c>
      <c r="BD237" s="52" t="str" cm="1">
        <f t="array" ref="BD237">IF(OR(BD73="",BD73="NO Q",BD73="-"),"-",INDEX(Shipping!$U$3:$V$88,_xlfn.XMATCH(BD$2,IF(Shipping!$D$3:$D$88="GC",Shipping!$A$3:$A$88),0),_xlfn.XMATCH($V$167,Shipping!$U$2:$V$2))/_xlfn.IFS($U$167=Shipping!$R159,Shipping!$R$95,$U$167=Shipping!$S$92,Shipping!$S162,$U$167=Shipping!$T$92,Shipping!$T162)+IF(BD73&lt;DATE(2020,1,1),BD73,-BD73))</f>
        <v>-</v>
      </c>
      <c r="BE237" s="52" t="str" cm="1">
        <f t="array" ref="BE237">IF(OR(BE73="",BE73="NO Q",BE73="-"),"-",INDEX(Shipping!$U$3:$V$88,_xlfn.XMATCH(BE$2,IF(Shipping!$D$3:$D$88="GC",Shipping!$A$3:$A$88),0),_xlfn.XMATCH($V$167,Shipping!$U$2:$V$2))/_xlfn.IFS($U$167=Shipping!$R159,Shipping!$R$95,$U$167=Shipping!$S$92,Shipping!$S162,$U$167=Shipping!$T$92,Shipping!$T162)+IF(BE73&lt;DATE(2020,1,1),BE73,-BE73))</f>
        <v>-</v>
      </c>
      <c r="BF237" s="52" t="str" cm="1">
        <f t="array" ref="BF237">IF(OR(BF73="",BF73="NO Q",BF73="-"),"-",INDEX(Shipping!$U$3:$V$88,_xlfn.XMATCH(BF$2,IF(Shipping!$D$3:$D$88="GC",Shipping!$A$3:$A$88),0),_xlfn.XMATCH($V$167,Shipping!$U$2:$V$2))/_xlfn.IFS($U$167=Shipping!$R159,Shipping!$R$95,$U$167=Shipping!$S$92,Shipping!$S162,$U$167=Shipping!$T$92,Shipping!$T162)+IF(BF73&lt;DATE(2020,1,1),BF73,-BF73))</f>
        <v>-</v>
      </c>
      <c r="BG237" s="52" t="str" cm="1">
        <f t="array" ref="BG237">IF(OR(BG73="",BG73="NO Q",BG73="-"),"-",INDEX(Shipping!$U$3:$V$88,_xlfn.XMATCH(BG$2,IF(Shipping!$D$3:$D$88="GC",Shipping!$A$3:$A$88),0),_xlfn.XMATCH($V$167,Shipping!$U$2:$V$2))/_xlfn.IFS($U$167=Shipping!$R159,Shipping!$R$95,$U$167=Shipping!$S$92,Shipping!$S162,$U$167=Shipping!$T$92,Shipping!$T162)+IF(BG73&lt;DATE(2020,1,1),BG73,-BG73))</f>
        <v>-</v>
      </c>
      <c r="BH237" s="52" t="str" cm="1">
        <f t="array" ref="BH237">IF(OR(BH73="",BH73="NO Q",BH73="-"),"-",INDEX(Shipping!$U$3:$V$88,_xlfn.XMATCH(BH$2,IF(Shipping!$D$3:$D$88="GC",Shipping!$A$3:$A$88),0),_xlfn.XMATCH($V$167,Shipping!$U$2:$V$2))/_xlfn.IFS($U$167=Shipping!$R159,Shipping!$R$95,$U$167=Shipping!$S$92,Shipping!$S162,$U$167=Shipping!$T$92,Shipping!$T162)+IF(BH73&lt;DATE(2020,1,1),BH73,-BH73))</f>
        <v>-</v>
      </c>
      <c r="BI237" s="52" t="str" cm="1">
        <f t="array" ref="BI237">IF(OR(BI73="",BI73="NO Q",BI73="-"),"-",INDEX(Shipping!$U$3:$V$88,_xlfn.XMATCH(BI$2,IF(Shipping!$D$3:$D$88="GC",Shipping!$A$3:$A$88),0),_xlfn.XMATCH($V$167,Shipping!$U$2:$V$2))/_xlfn.IFS($U$167=Shipping!$R159,Shipping!$R$95,$U$167=Shipping!$S$92,Shipping!$S162,$U$167=Shipping!$T$92,Shipping!$T162)+IF(BI73&lt;DATE(2020,1,1),BI73,-BI73))</f>
        <v>-</v>
      </c>
      <c r="BJ237" s="52" t="str" cm="1">
        <f t="array" ref="BJ237">IF(OR(BJ73="",BJ73="NO Q",BJ73="-"),"-",INDEX(Shipping!$U$3:$V$88,_xlfn.XMATCH(BJ$2,IF(Shipping!$D$3:$D$88="GC",Shipping!$A$3:$A$88),0),_xlfn.XMATCH($V$167,Shipping!$U$2:$V$2))/_xlfn.IFS($U$167=Shipping!$R159,Shipping!$R$95,$U$167=Shipping!$S$92,Shipping!$S162,$U$167=Shipping!$T$92,Shipping!$T162)+IF(BJ73&lt;DATE(2020,1,1),BJ73,-BJ73))</f>
        <v>-</v>
      </c>
      <c r="BK237" s="52" t="str" cm="1">
        <f t="array" ref="BK237">IF(OR(BK73="",BK73="NO Q",BK73="-"),"-",INDEX(Shipping!$U$3:$V$88,_xlfn.XMATCH(BK$2,IF(Shipping!$D$3:$D$88="GC",Shipping!$A$3:$A$88),0),_xlfn.XMATCH($V$167,Shipping!$U$2:$V$2))/_xlfn.IFS($U$167=Shipping!$R159,Shipping!$R$95,$U$167=Shipping!$S$92,Shipping!$S162,$U$167=Shipping!$T$92,Shipping!$T162)+IF(BK73&lt;DATE(2020,1,1),BK73,-BK73))</f>
        <v>-</v>
      </c>
      <c r="BL237" s="52" t="str" cm="1">
        <f t="array" ref="BL237">IF(OR(BL73="",BL73="NO Q",BL73="-"),"-",INDEX(Shipping!$U$3:$V$88,_xlfn.XMATCH(BL$2,IF(Shipping!$D$3:$D$88="GC",Shipping!$A$3:$A$88),0),_xlfn.XMATCH($V$167,Shipping!$U$2:$V$2))/_xlfn.IFS($U$167=Shipping!$R159,Shipping!$R$95,$U$167=Shipping!$S$92,Shipping!$S162,$U$167=Shipping!$T$92,Shipping!$T162)+IF(BL73&lt;DATE(2020,1,1),BL73,-BL73))</f>
        <v>-</v>
      </c>
      <c r="BM237" s="52" t="str" cm="1">
        <f t="array" ref="BM237">IF(OR(BM73="",BM73="NO Q",BM73="-"),"-",INDEX(Shipping!$U$3:$V$88,_xlfn.XMATCH(BM$2,IF(Shipping!$D$3:$D$88="GC",Shipping!$A$3:$A$88),0),_xlfn.XMATCH($V$167,Shipping!$U$2:$V$2))/_xlfn.IFS($U$167=Shipping!$R159,Shipping!$R$95,$U$167=Shipping!$S$92,Shipping!$S162,$U$167=Shipping!$T$92,Shipping!$T162)+IF(BM73&lt;DATE(2020,1,1),BM73,-BM73))</f>
        <v>-</v>
      </c>
      <c r="BN237" s="52" t="str" cm="1">
        <f t="array" ref="BN237">IF(OR(BN73="",BN73="NO Q",BN73="-"),"-",INDEX(Shipping!$U$3:$V$88,_xlfn.XMATCH(BN$2,IF(Shipping!$D$3:$D$88="GC",Shipping!$A$3:$A$88),0),_xlfn.XMATCH($V$167,Shipping!$U$2:$V$2))/_xlfn.IFS($U$167=Shipping!$R159,Shipping!$R$95,$U$167=Shipping!$S$92,Shipping!$S162,$U$167=Shipping!$T$92,Shipping!$T162)+IF(BN73&lt;DATE(2020,1,1),BN73,-BN73))</f>
        <v>-</v>
      </c>
      <c r="BO237" s="52" t="str" cm="1">
        <f t="array" ref="BO237">IF(OR(BO73="",BO73="NO Q",BO73="-"),"-",INDEX(Shipping!$U$3:$V$88,_xlfn.XMATCH(BO$2,IF(Shipping!$D$3:$D$88="GC",Shipping!$A$3:$A$88),0),_xlfn.XMATCH($V$167,Shipping!$U$2:$V$2))/_xlfn.IFS($U$167=Shipping!$R159,Shipping!$R$95,$U$167=Shipping!$S$92,Shipping!$S162,$U$167=Shipping!$T$92,Shipping!$T162)+IF(BO73&lt;DATE(2020,1,1),BO73,-BO73))</f>
        <v>-</v>
      </c>
      <c r="BP237" s="52" t="str" cm="1">
        <f t="array" ref="BP237">IF(OR(BP73="",BP73="NO Q",BP73="-"),"-",INDEX(Shipping!$U$3:$V$88,_xlfn.XMATCH(BP$2,IF(Shipping!$D$3:$D$88="GC",Shipping!$A$3:$A$88),0),_xlfn.XMATCH($V$167,Shipping!$U$2:$V$2))/_xlfn.IFS($U$167=Shipping!$R159,Shipping!$R$95,$U$167=Shipping!$S$92,Shipping!$S162,$U$167=Shipping!$T$92,Shipping!$T162)+IF(BP73&lt;DATE(2020,1,1),BP73,-BP73))</f>
        <v>-</v>
      </c>
      <c r="BQ237" s="52" t="str" cm="1">
        <f t="array" ref="BQ237">IF(OR(BQ73="",BQ73="NO Q",BQ73="-"),"-",INDEX(Shipping!$U$3:$V$88,_xlfn.XMATCH(BQ$2,IF(Shipping!$D$3:$D$88="GC",Shipping!$A$3:$A$88),0),_xlfn.XMATCH($V$167,Shipping!$U$2:$V$2))/_xlfn.IFS($U$167=Shipping!$R159,Shipping!$R$95,$U$167=Shipping!$S$92,Shipping!$S162,$U$167=Shipping!$T$92,Shipping!$T162)+IF(BQ73&lt;DATE(2020,1,1),BQ73,-BQ73))</f>
        <v>-</v>
      </c>
      <c r="BR237" s="52" t="str" cm="1">
        <f t="array" ref="BR237">IF(OR(BR73="",BR73="NO Q",BR73="-"),"-",INDEX(Shipping!$U$3:$V$88,_xlfn.XMATCH(BR$2,IF(Shipping!$D$3:$D$88="GC",Shipping!$A$3:$A$88),0),_xlfn.XMATCH($V$167,Shipping!$U$2:$V$2))/_xlfn.IFS($U$167=Shipping!$R159,Shipping!$R$95,$U$167=Shipping!$S$92,Shipping!$S162,$U$167=Shipping!$T$92,Shipping!$T162)+IF(BR73&lt;DATE(2020,1,1),BR73,-BR73))</f>
        <v>-</v>
      </c>
      <c r="BS237" s="52" t="str" cm="1">
        <f t="array" ref="BS237">IF(OR(BS73="",BS73="NO Q",BS73="-"),"-",INDEX(Shipping!$U$3:$V$88,_xlfn.XMATCH(BS$2,IF(Shipping!$D$3:$D$88="GC",Shipping!$A$3:$A$88),0),_xlfn.XMATCH($V$167,Shipping!$U$2:$V$2))/_xlfn.IFS($U$167=Shipping!$R159,Shipping!$R$95,$U$167=Shipping!$S$92,Shipping!$S162,$U$167=Shipping!$T$92,Shipping!$T162)+IF(BS73&lt;DATE(2020,1,1),BS73,-BS73))</f>
        <v>-</v>
      </c>
      <c r="BT237" s="52" t="str" cm="1">
        <f t="array" ref="BT237">IF(OR(BT73="",BT73="NO Q",BT73="-"),"-",INDEX(Shipping!$U$3:$V$88,_xlfn.XMATCH(BT$2,IF(Shipping!$D$3:$D$88="GC",Shipping!$A$3:$A$88),0),_xlfn.XMATCH($V$167,Shipping!$U$2:$V$2))/_xlfn.IFS($U$167=Shipping!$R159,Shipping!$R$95,$U$167=Shipping!$S$92,Shipping!$S162,$U$167=Shipping!$T$92,Shipping!$T162)+IF(BT73&lt;DATE(2020,1,1),BT73,-BT73))</f>
        <v>-</v>
      </c>
      <c r="BU237" s="52" t="str" cm="1">
        <f t="array" ref="BU237">IF(OR(BU73="",BU73="NO Q",BU73="-"),"-",INDEX(Shipping!$U$3:$V$88,_xlfn.XMATCH(BU$2,IF(Shipping!$D$3:$D$88="GC",Shipping!$A$3:$A$88),0),_xlfn.XMATCH($V$167,Shipping!$U$2:$V$2))/_xlfn.IFS($U$167=Shipping!$R159,Shipping!$R$95,$U$167=Shipping!$S$92,Shipping!$S162,$U$167=Shipping!$T$92,Shipping!$T162)+IF(BU73&lt;DATE(2020,1,1),BU73,-BU73))</f>
        <v>-</v>
      </c>
      <c r="BV237" s="52" t="str" cm="1">
        <f t="array" ref="BV237">IF(OR(BV73="",BV73="NO Q",BV73="-"),"-",INDEX(Shipping!$U$3:$V$88,_xlfn.XMATCH(BV$2,IF(Shipping!$D$3:$D$88="GC",Shipping!$A$3:$A$88),0),_xlfn.XMATCH($V$167,Shipping!$U$2:$V$2))/_xlfn.IFS($U$167=Shipping!$R159,Shipping!$R$95,$U$167=Shipping!$S$92,Shipping!$S162,$U$167=Shipping!$T$92,Shipping!$T162)+IF(BV73&lt;DATE(2020,1,1),BV73,-BV73))</f>
        <v>-</v>
      </c>
      <c r="BW237" s="52" t="str" cm="1">
        <f t="array" ref="BW237">IF(OR(BW73="",BW73="NO Q",BW73="-"),"-",INDEX(Shipping!$U$3:$V$88,_xlfn.XMATCH(BW$2,IF(Shipping!$D$3:$D$88="GC",Shipping!$A$3:$A$88),0),_xlfn.XMATCH($V$167,Shipping!$U$2:$V$2))/_xlfn.IFS($U$167=Shipping!$R159,Shipping!$R$95,$U$167=Shipping!$S$92,Shipping!$S162,$U$167=Shipping!$T$92,Shipping!$T162)+IF(BW73&lt;DATE(2020,1,1),BW73,-BW73))</f>
        <v>-</v>
      </c>
      <c r="BX237" s="52" t="str" cm="1">
        <f t="array" ref="BX237">IF(OR(BX73="",BX73="NO Q",BX73="-"),"-",INDEX(Shipping!$U$3:$V$88,_xlfn.XMATCH(BX$2,IF(Shipping!$D$3:$D$88="GC",Shipping!$A$3:$A$88),0),_xlfn.XMATCH($V$167,Shipping!$U$2:$V$2))/_xlfn.IFS($U$167=Shipping!$R159,Shipping!$R$95,$U$167=Shipping!$S$92,Shipping!$S162,$U$167=Shipping!$T$92,Shipping!$T162)+IF(BX73&lt;DATE(2020,1,1),BX73,-BX73))</f>
        <v>-</v>
      </c>
      <c r="BY237" s="52" t="str" cm="1">
        <f t="array" ref="BY237">IF(OR(BY73="",BY73="NO Q",BY73="-"),"-",INDEX(Shipping!$U$3:$V$88,_xlfn.XMATCH(BY$2,IF(Shipping!$D$3:$D$88="GC",Shipping!$A$3:$A$88),0),_xlfn.XMATCH($V$167,Shipping!$U$2:$V$2))/_xlfn.IFS($U$167=Shipping!$R159,Shipping!$R$95,$U$167=Shipping!$S$92,Shipping!$S162,$U$167=Shipping!$T$92,Shipping!$T162)+IF(BY73&lt;DATE(2020,1,1),BY73,-BY73))</f>
        <v>-</v>
      </c>
      <c r="BZ237" s="52" t="str" cm="1">
        <f t="array" ref="BZ237">IF(OR(BZ73="",BZ73="NO Q",BZ73="-"),"-",INDEX(Shipping!$U$3:$V$88,_xlfn.XMATCH(BZ$2,IF(Shipping!$D$3:$D$88="GC",Shipping!$A$3:$A$88),0),_xlfn.XMATCH($V$167,Shipping!$U$2:$V$2))/_xlfn.IFS($U$167=Shipping!$R159,Shipping!$R$95,$U$167=Shipping!$S$92,Shipping!$S162,$U$167=Shipping!$T$92,Shipping!$T162)+IF(BZ73&lt;DATE(2020,1,1),BZ73,-BZ73))</f>
        <v>-</v>
      </c>
      <c r="CA237" s="52" t="str" cm="1">
        <f t="array" ref="CA237">IF(OR(CA73="",CA73="NO Q",CA73="-"),"-",INDEX(Shipping!$U$3:$V$88,_xlfn.XMATCH(CA$2,IF(Shipping!$D$3:$D$88="GC",Shipping!$A$3:$A$88),0),_xlfn.XMATCH($V$167,Shipping!$U$2:$V$2))/_xlfn.IFS($U$167=Shipping!$R159,Shipping!$R$95,$U$167=Shipping!$S$92,Shipping!$S162,$U$167=Shipping!$T$92,Shipping!$T162)+IF(CA73&lt;DATE(2020,1,1),CA73,-CA73))</f>
        <v>-</v>
      </c>
      <c r="CB237" s="52" t="str" cm="1">
        <f t="array" ref="CB237">IF(OR(CB73="",CB73="NO Q",CB73="-"),"-",INDEX(Shipping!$U$3:$V$88,_xlfn.XMATCH(CB$2,IF(Shipping!$D$3:$D$88="GC",Shipping!$A$3:$A$88),0),_xlfn.XMATCH($V$167,Shipping!$U$2:$V$2))/_xlfn.IFS($U$167=Shipping!$R159,Shipping!$R$95,$U$167=Shipping!$S$92,Shipping!$S162,$U$167=Shipping!$T$92,Shipping!$T162)+IF(CB73&lt;DATE(2020,1,1),CB73,-CB73))</f>
        <v>-</v>
      </c>
      <c r="CC237" s="52" t="str" cm="1">
        <f t="array" ref="CC237">IF(OR(CC73="",CC73="NO Q",CC73="-"),"-",INDEX(Shipping!$U$3:$V$88,_xlfn.XMATCH(CC$2,IF(Shipping!$D$3:$D$88="GC",Shipping!$A$3:$A$88),0),_xlfn.XMATCH($V$167,Shipping!$U$2:$V$2))/_xlfn.IFS($U$167=Shipping!$R159,Shipping!$R$95,$U$167=Shipping!$S$92,Shipping!$S162,$U$167=Shipping!$T$92,Shipping!$T162)+IF(CC73&lt;DATE(2020,1,1),CC73,-CC73))</f>
        <v>-</v>
      </c>
      <c r="CD237" s="52" t="str" cm="1">
        <f t="array" ref="CD237">IF(OR(CD73="",CD73="NO Q",CD73="-"),"-",INDEX(Shipping!$U$3:$V$88,_xlfn.XMATCH(CD$2,IF(Shipping!$D$3:$D$88="GC",Shipping!$A$3:$A$88),0),_xlfn.XMATCH($V$167,Shipping!$U$2:$V$2))/_xlfn.IFS($U$167=Shipping!$R159,Shipping!$R$95,$U$167=Shipping!$S$92,Shipping!$S162,$U$167=Shipping!$T$92,Shipping!$T162)+IF(CD73&lt;DATE(2020,1,1),CD73,-CD73))</f>
        <v>-</v>
      </c>
      <c r="CE237" s="52" t="e" cm="1">
        <f t="array" ref="CE237">IF(OR(CE73="",CE73="NO Q",CE73="-"),"-",INDEX(Shipping!$U$3:$V$88,_xlfn.XMATCH(CE$2,IF(Shipping!$D$3:$D$88="GC",Shipping!$A$3:$A$88),0),_xlfn.XMATCH($V$167,Shipping!$U$2:$V$2))/_xlfn.IFS($U$167=Shipping!$R159,Shipping!$R$95,$U$167=Shipping!$S$92,Shipping!$S162,$U$167=Shipping!$T$92,Shipping!$T162)+IF(CE73&lt;DATE(2020,1,1),CE73,-CE73))</f>
        <v>#N/A</v>
      </c>
      <c r="CF237" s="52" t="e" cm="1">
        <f t="array" ref="CF237">IF(OR(CF73="",CF73="NO Q",CF73="-"),"-",INDEX(Shipping!$U$3:$V$88,_xlfn.XMATCH(CF$2,IF(Shipping!$D$3:$D$88="GC",Shipping!$A$3:$A$88),0),_xlfn.XMATCH($V$167,Shipping!$U$2:$V$2))/_xlfn.IFS($U$167=Shipping!$R159,Shipping!$R$95,$U$167=Shipping!$S$92,Shipping!$S162,$U$167=Shipping!$T$92,Shipping!$T162)+IF(CF73&lt;DATE(2020,1,1),CF73,-CF73))</f>
        <v>#N/A</v>
      </c>
      <c r="CG237" s="52" t="str" cm="1">
        <f t="array" ref="CG237">IF(OR(CG73="",CG73="NO Q",CG73="-"),"-",INDEX(Shipping!$U$3:$V$88,_xlfn.XMATCH(CG$2,IF(Shipping!$D$3:$D$88="GC",Shipping!$A$3:$A$88),0),_xlfn.XMATCH($V$167,Shipping!$U$2:$V$2))/_xlfn.IFS($U$167=Shipping!$R159,Shipping!$R$95,$U$167=Shipping!$S$92,Shipping!$S162,$U$167=Shipping!$T$92,Shipping!$T162)+IF(CG73&lt;DATE(2020,1,1),CG73,-CG73))</f>
        <v>-</v>
      </c>
      <c r="CH237" s="52" t="str" cm="1">
        <f t="array" ref="CH237">IF(OR(CH73="",CH73="NO Q",CH73="-"),"-",INDEX(Shipping!$U$3:$V$88,_xlfn.XMATCH(CH$2,IF(Shipping!$D$3:$D$88="GC",Shipping!$A$3:$A$88),0),_xlfn.XMATCH($V$167,Shipping!$U$2:$V$2))/_xlfn.IFS($U$167=Shipping!$R159,Shipping!$R$95,$U$167=Shipping!$S$92,Shipping!$S162,$U$167=Shipping!$T$92,Shipping!$T162)+IF(CH73&lt;DATE(2020,1,1),CH73,-CH73))</f>
        <v>-</v>
      </c>
      <c r="CI237" s="52" t="str" cm="1">
        <f t="array" ref="CI237">IF(OR(CI73="",CI73="NO Q",CI73="-"),"-",INDEX(Shipping!$U$3:$V$88,_xlfn.XMATCH(CI$2,IF(Shipping!$D$3:$D$88="GC",Shipping!$A$3:$A$88),0),_xlfn.XMATCH($V$167,Shipping!$U$2:$V$2))/_xlfn.IFS($U$167=Shipping!$R159,Shipping!$R$95,$U$167=Shipping!$S$92,Shipping!$S162,$U$167=Shipping!$T$92,Shipping!$T162)+IF(CI73&lt;DATE(2020,1,1),CI73,-CI73))</f>
        <v>-</v>
      </c>
      <c r="CJ237" s="52" t="str" cm="1">
        <f t="array" ref="CJ237">IF(OR(CJ73="",CJ73="NO Q",CJ73="-"),"-",INDEX(Shipping!$U$3:$V$88,_xlfn.XMATCH(CJ$2,IF(Shipping!$D$3:$D$88="GC",Shipping!$A$3:$A$88),0),_xlfn.XMATCH($V$167,Shipping!$U$2:$V$2))/_xlfn.IFS($U$167=Shipping!$R159,Shipping!$R$95,$U$167=Shipping!$S$92,Shipping!$S162,$U$167=Shipping!$T$92,Shipping!$T162)+IF(CJ73&lt;DATE(2020,1,1),CJ73,-CJ73))</f>
        <v>-</v>
      </c>
      <c r="CK237" s="52" t="str" cm="1">
        <f t="array" ref="CK237">IF(OR(CK73="",CK73="NO Q",CK73="-"),"-",INDEX(Shipping!$U$3:$V$88,_xlfn.XMATCH(CK$2,IF(Shipping!$D$3:$D$88="GC",Shipping!$A$3:$A$88),0),_xlfn.XMATCH($V$167,Shipping!$U$2:$V$2))/_xlfn.IFS($U$167=Shipping!$R159,Shipping!$R$95,$U$167=Shipping!$S$92,Shipping!$S162,$U$167=Shipping!$T$92,Shipping!$T162)+IF(CK73&lt;DATE(2020,1,1),CK73,-CK73))</f>
        <v>-</v>
      </c>
      <c r="CL237" s="52" t="str" cm="1">
        <f t="array" ref="CL237">IF(OR(CL73="",CL73="NO Q",CL73="-"),"-",INDEX(Shipping!$U$3:$V$88,_xlfn.XMATCH(CL$2,IF(Shipping!$D$3:$D$88="GC",Shipping!$A$3:$A$88),0),_xlfn.XMATCH($V$167,Shipping!$U$2:$V$2))/_xlfn.IFS($U$167=Shipping!$R159,Shipping!$R$95,$U$167=Shipping!$S$92,Shipping!$S162,$U$167=Shipping!$T$92,Shipping!$T162)+IF(CL73&lt;DATE(2020,1,1),CL73,-CL73))</f>
        <v>-</v>
      </c>
      <c r="CM237" s="52" t="str" cm="1">
        <f t="array" ref="CM237">IF(OR(CM73="",CM73="NO Q",CM73="-"),"-",INDEX(Shipping!$U$3:$V$88,_xlfn.XMATCH(CM$2,IF(Shipping!$D$3:$D$88="GC",Shipping!$A$3:$A$88),0),_xlfn.XMATCH($V$167,Shipping!$U$2:$V$2))/_xlfn.IFS($U$167=Shipping!$R159,Shipping!$R$95,$U$167=Shipping!$S$92,Shipping!$S162,$U$167=Shipping!$T$92,Shipping!$T162)+IF(CM73&lt;DATE(2020,1,1),CM73,-CM73))</f>
        <v>-</v>
      </c>
    </row>
    <row r="238" spans="2:91">
      <c r="B238" s="47" t="s">
        <v>344</v>
      </c>
      <c r="C238" s="1" t="e" cm="1">
        <f t="array" ref="C238">INDEX(W$2:CM$2,1,_xlfn.XMATCH(D238,$W238:$CM238))</f>
        <v>#N/A</v>
      </c>
      <c r="D238" s="81">
        <f t="shared" si="140"/>
        <v>0</v>
      </c>
      <c r="W238" s="52" t="str" cm="1">
        <f t="array" ref="W238">IF(OR(W74="",W74="NO Q",W74="-"),"-",INDEX(Shipping!$U$3:$V$88,_xlfn.XMATCH(W$2,IF(Shipping!$D$3:$D$88="GC",Shipping!$A$3:$A$88),0),_xlfn.XMATCH($V$167,Shipping!$U$2:$V$2))/_xlfn.IFS($U$167=Shipping!$R160,Shipping!$R$95,$U$167=Shipping!$S$92,Shipping!$S163,$U$167=Shipping!$T$92,Shipping!$T163)+IF(W74&lt;DATE(2020,1,1),W74,-W74))</f>
        <v>-</v>
      </c>
      <c r="X238" s="52" t="str" cm="1">
        <f t="array" ref="X238">IF(OR(X74="",X74="NO Q",X74="-"),"-",INDEX(Shipping!$U$3:$V$88,_xlfn.XMATCH(X$2,IF(Shipping!$D$3:$D$88="GC",Shipping!$A$3:$A$88),0),_xlfn.XMATCH($V$167,Shipping!$U$2:$V$2))/_xlfn.IFS($U$167=Shipping!$R160,Shipping!$R$95,$U$167=Shipping!$S$92,Shipping!$S163,$U$167=Shipping!$T$92,Shipping!$T163)+IF(X74&lt;DATE(2020,1,1),X74,-X74))</f>
        <v>-</v>
      </c>
      <c r="Y238" s="52" t="str" cm="1">
        <f t="array" ref="Y238">IF(OR(Y74="",Y74="NO Q",Y74="-"),"-",INDEX(Shipping!$U$3:$V$88,_xlfn.XMATCH(Y$2,IF(Shipping!$D$3:$D$88="GC",Shipping!$A$3:$A$88),0),_xlfn.XMATCH($V$167,Shipping!$U$2:$V$2))/_xlfn.IFS($U$167=Shipping!$R160,Shipping!$R$95,$U$167=Shipping!$S$92,Shipping!$S163,$U$167=Shipping!$T$92,Shipping!$T163)+IF(Y74&lt;DATE(2020,1,1),Y74,-Y74))</f>
        <v>-</v>
      </c>
      <c r="Z238" s="52" t="str" cm="1">
        <f t="array" ref="Z238">IF(OR(Z74="",Z74="NO Q",Z74="-"),"-",INDEX(Shipping!$U$3:$V$88,_xlfn.XMATCH(Z$2,IF(Shipping!$D$3:$D$88="GC",Shipping!$A$3:$A$88),0),_xlfn.XMATCH($V$167,Shipping!$U$2:$V$2))/_xlfn.IFS($U$167=Shipping!$R160,Shipping!$R$95,$U$167=Shipping!$S$92,Shipping!$S163,$U$167=Shipping!$T$92,Shipping!$T163)+IF(Z74&lt;DATE(2020,1,1),Z74,-Z74))</f>
        <v>-</v>
      </c>
      <c r="AA238" s="52" t="str" cm="1">
        <f t="array" ref="AA238">IF(OR(AA74="",AA74="NO Q",AA74="-"),"-",INDEX(Shipping!$U$3:$V$88,_xlfn.XMATCH(AA$2,IF(Shipping!$D$3:$D$88="GC",Shipping!$A$3:$A$88),0),_xlfn.XMATCH($V$167,Shipping!$U$2:$V$2))/_xlfn.IFS($U$167=Shipping!$R160,Shipping!$R$95,$U$167=Shipping!$S$92,Shipping!$S163,$U$167=Shipping!$T$92,Shipping!$T163)+IF(AA74&lt;DATE(2020,1,1),AA74,-AA74))</f>
        <v>-</v>
      </c>
      <c r="AB238" s="52" t="str" cm="1">
        <f t="array" ref="AB238">IF(OR(AB74="",AB74="NO Q",AB74="-"),"-",INDEX(Shipping!$U$3:$V$88,_xlfn.XMATCH(AB$2,IF(Shipping!$D$3:$D$88="GC",Shipping!$A$3:$A$88),0),_xlfn.XMATCH($V$167,Shipping!$U$2:$V$2))/_xlfn.IFS($U$167=Shipping!$R160,Shipping!$R$95,$U$167=Shipping!$S$92,Shipping!$S163,$U$167=Shipping!$T$92,Shipping!$T163)+IF(AB74&lt;DATE(2020,1,1),AB74,-AB74))</f>
        <v>-</v>
      </c>
      <c r="AC238" s="52" t="str" cm="1">
        <f t="array" ref="AC238">IF(OR(AC74="",AC74="NO Q",AC74="-"),"-",INDEX(Shipping!$U$3:$V$88,_xlfn.XMATCH(AC$2,IF(Shipping!$D$3:$D$88="GC",Shipping!$A$3:$A$88),0),_xlfn.XMATCH($V$167,Shipping!$U$2:$V$2))/_xlfn.IFS($U$167=Shipping!$R160,Shipping!$R$95,$U$167=Shipping!$S$92,Shipping!$S163,$U$167=Shipping!$T$92,Shipping!$T163)+IF(AC74&lt;DATE(2020,1,1),AC74,-AC74))</f>
        <v>-</v>
      </c>
      <c r="AD238" s="52" t="str" cm="1">
        <f t="array" ref="AD238">IF(OR(AD74="",AD74="NO Q",AD74="-"),"-",INDEX(Shipping!$U$3:$V$88,_xlfn.XMATCH(AD$2,IF(Shipping!$D$3:$D$88="GC",Shipping!$A$3:$A$88),0),_xlfn.XMATCH($V$167,Shipping!$U$2:$V$2))/_xlfn.IFS($U$167=Shipping!$R160,Shipping!$R$95,$U$167=Shipping!$S$92,Shipping!$S163,$U$167=Shipping!$T$92,Shipping!$T163)+IF(AD74&lt;DATE(2020,1,1),AD74,-AD74))</f>
        <v>-</v>
      </c>
      <c r="AE238" s="52" t="str" cm="1">
        <f t="array" ref="AE238">IF(OR(AE74="",AE74="NO Q",AE74="-"),"-",INDEX(Shipping!$U$3:$V$88,_xlfn.XMATCH(AE$2,IF(Shipping!$D$3:$D$88="GC",Shipping!$A$3:$A$88),0),_xlfn.XMATCH($V$167,Shipping!$U$2:$V$2))/_xlfn.IFS($U$167=Shipping!$R160,Shipping!$R$95,$U$167=Shipping!$S$92,Shipping!$S163,$U$167=Shipping!$T$92,Shipping!$T163)+IF(AE74&lt;DATE(2020,1,1),AE74,-AE74))</f>
        <v>-</v>
      </c>
      <c r="AF238" s="52" t="str" cm="1">
        <f t="array" ref="AF238">IF(OR(AF74="",AF74="NO Q",AF74="-"),"-",INDEX(Shipping!$U$3:$V$88,_xlfn.XMATCH(AF$2,IF(Shipping!$D$3:$D$88="GC",Shipping!$A$3:$A$88),0),_xlfn.XMATCH($V$167,Shipping!$U$2:$V$2))/_xlfn.IFS($U$167=Shipping!$R160,Shipping!$R$95,$U$167=Shipping!$S$92,Shipping!$S163,$U$167=Shipping!$T$92,Shipping!$T163)+IF(AF74&lt;DATE(2020,1,1),AF74,-AF74))</f>
        <v>-</v>
      </c>
      <c r="AG238" s="52" t="str" cm="1">
        <f t="array" ref="AG238">IF(OR(AG74="",AG74="NO Q",AG74="-"),"-",INDEX(Shipping!$U$3:$V$88,_xlfn.XMATCH(AG$2,IF(Shipping!$D$3:$D$88="GC",Shipping!$A$3:$A$88),0),_xlfn.XMATCH($V$167,Shipping!$U$2:$V$2))/_xlfn.IFS($U$167=Shipping!$R160,Shipping!$R$95,$U$167=Shipping!$S$92,Shipping!$S163,$U$167=Shipping!$T$92,Shipping!$T163)+IF(AG74&lt;DATE(2020,1,1),AG74,-AG74))</f>
        <v>-</v>
      </c>
      <c r="AH238" s="52" t="str" cm="1">
        <f t="array" ref="AH238">IF(OR(AH74="",AH74="NO Q",AH74="-"),"-",INDEX(Shipping!$U$3:$V$88,_xlfn.XMATCH(AH$2,IF(Shipping!$D$3:$D$88="GC",Shipping!$A$3:$A$88),0),_xlfn.XMATCH($V$167,Shipping!$U$2:$V$2))/_xlfn.IFS($U$167=Shipping!$R160,Shipping!$R$95,$U$167=Shipping!$S$92,Shipping!$S163,$U$167=Shipping!$T$92,Shipping!$T163)+IF(AH74&lt;DATE(2020,1,1),AH74,-AH74))</f>
        <v>-</v>
      </c>
      <c r="AI238" s="52" t="str" cm="1">
        <f t="array" ref="AI238">IF(OR(AI74="",AI74="NO Q",AI74="-"),"-",INDEX(Shipping!$U$3:$V$88,_xlfn.XMATCH(AI$2,IF(Shipping!$D$3:$D$88="GC",Shipping!$A$3:$A$88),0),_xlfn.XMATCH($V$167,Shipping!$U$2:$V$2))/_xlfn.IFS($U$167=Shipping!$R160,Shipping!$R$95,$U$167=Shipping!$S$92,Shipping!$S163,$U$167=Shipping!$T$92,Shipping!$T163)+IF(AI74&lt;DATE(2020,1,1),AI74,-AI74))</f>
        <v>-</v>
      </c>
      <c r="AJ238" s="52" t="str" cm="1">
        <f t="array" ref="AJ238">IF(OR(AJ74="",AJ74="NO Q",AJ74="-"),"-",INDEX(Shipping!$U$3:$V$88,_xlfn.XMATCH(AJ$2,IF(Shipping!$D$3:$D$88="GC",Shipping!$A$3:$A$88),0),_xlfn.XMATCH($V$167,Shipping!$U$2:$V$2))/_xlfn.IFS($U$167=Shipping!$R160,Shipping!$R$95,$U$167=Shipping!$S$92,Shipping!$S163,$U$167=Shipping!$T$92,Shipping!$T163)+IF(AJ74&lt;DATE(2020,1,1),AJ74,-AJ74))</f>
        <v>-</v>
      </c>
      <c r="AK238" s="52" t="str" cm="1">
        <f t="array" ref="AK238">IF(OR(AK74="",AK74="NO Q",AK74="-"),"-",INDEX(Shipping!$U$3:$V$88,_xlfn.XMATCH(AK$2,IF(Shipping!$D$3:$D$88="GC",Shipping!$A$3:$A$88),0),_xlfn.XMATCH($V$167,Shipping!$U$2:$V$2))/_xlfn.IFS($U$167=Shipping!$R160,Shipping!$R$95,$U$167=Shipping!$S$92,Shipping!$S163,$U$167=Shipping!$T$92,Shipping!$T163)+IF(AK74&lt;DATE(2020,1,1),AK74,-AK74))</f>
        <v>-</v>
      </c>
      <c r="AL238" s="52" t="str" cm="1">
        <f t="array" ref="AL238">IF(OR(AL74="",AL74="NO Q",AL74="-"),"-",INDEX(Shipping!$U$3:$V$88,_xlfn.XMATCH(AL$2,IF(Shipping!$D$3:$D$88="GC",Shipping!$A$3:$A$88),0),_xlfn.XMATCH($V$167,Shipping!$U$2:$V$2))/_xlfn.IFS($U$167=Shipping!$R160,Shipping!$R$95,$U$167=Shipping!$S$92,Shipping!$S163,$U$167=Shipping!$T$92,Shipping!$T163)+IF(AL74&lt;DATE(2020,1,1),AL74,-AL74))</f>
        <v>-</v>
      </c>
      <c r="AM238" s="52" t="str" cm="1">
        <f t="array" ref="AM238">IF(OR(AM74="",AM74="NO Q",AM74="-"),"-",INDEX(Shipping!$U$3:$V$88,_xlfn.XMATCH(AM$2,IF(Shipping!$D$3:$D$88="GC",Shipping!$A$3:$A$88),0),_xlfn.XMATCH($V$167,Shipping!$U$2:$V$2))/_xlfn.IFS($U$167=Shipping!$R160,Shipping!$R$95,$U$167=Shipping!$S$92,Shipping!$S163,$U$167=Shipping!$T$92,Shipping!$T163)+IF(AM74&lt;DATE(2020,1,1),AM74,-AM74))</f>
        <v>-</v>
      </c>
      <c r="AN238" s="52" t="str" cm="1">
        <f t="array" ref="AN238">IF(OR(AN74="",AN74="NO Q",AN74="-"),"-",INDEX(Shipping!$U$3:$V$88,_xlfn.XMATCH(AN$2,IF(Shipping!$D$3:$D$88="GC",Shipping!$A$3:$A$88),0),_xlfn.XMATCH($V$167,Shipping!$U$2:$V$2))/_xlfn.IFS($U$167=Shipping!$R160,Shipping!$R$95,$U$167=Shipping!$S$92,Shipping!$S163,$U$167=Shipping!$T$92,Shipping!$T163)+IF(AN74&lt;DATE(2020,1,1),AN74,-AN74))</f>
        <v>-</v>
      </c>
      <c r="AO238" s="52" t="e" cm="1">
        <f t="array" ref="AO238">IF(OR(AO74="",AO74="NO Q",AO74="-"),"-",INDEX(Shipping!$U$3:$V$88,_xlfn.XMATCH(AO$2,IF(Shipping!$D$3:$D$88="GC",Shipping!$A$3:$A$88),0),_xlfn.XMATCH($V$167,Shipping!$U$2:$V$2))/_xlfn.IFS($U$167=Shipping!$R160,Shipping!$R$95,$U$167=Shipping!$S$92,Shipping!$S163,$U$167=Shipping!$T$92,Shipping!$T163)+IF(AO74&lt;DATE(2020,1,1),AO74,-AO74))</f>
        <v>#DIV/0!</v>
      </c>
      <c r="AP238" s="52" t="str" cm="1">
        <f t="array" ref="AP238">IF(OR(AP74="",AP74="NO Q",AP74="-"),"-",INDEX(Shipping!$U$3:$V$88,_xlfn.XMATCH(AP$2,IF(Shipping!$D$3:$D$88="GC",Shipping!$A$3:$A$88),0),_xlfn.XMATCH($V$167,Shipping!$U$2:$V$2))/_xlfn.IFS($U$167=Shipping!$R160,Shipping!$R$95,$U$167=Shipping!$S$92,Shipping!$S163,$U$167=Shipping!$T$92,Shipping!$T163)+IF(AP74&lt;DATE(2020,1,1),AP74,-AP74))</f>
        <v>-</v>
      </c>
      <c r="AQ238" s="52" t="str" cm="1">
        <f t="array" ref="AQ238">IF(OR(AQ74="",AQ74="NO Q",AQ74="-"),"-",INDEX(Shipping!$U$3:$V$88,_xlfn.XMATCH(AQ$2,IF(Shipping!$D$3:$D$88="GC",Shipping!$A$3:$A$88),0),_xlfn.XMATCH($V$167,Shipping!$U$2:$V$2))/_xlfn.IFS($U$167=Shipping!$R160,Shipping!$R$95,$U$167=Shipping!$S$92,Shipping!$S163,$U$167=Shipping!$T$92,Shipping!$T163)+IF(AQ74&lt;DATE(2020,1,1),AQ74,-AQ74))</f>
        <v>-</v>
      </c>
      <c r="AR238" s="52" t="str" cm="1">
        <f t="array" ref="AR238">IF(OR(AR74="",AR74="NO Q",AR74="-"),"-",INDEX(Shipping!$U$3:$V$88,_xlfn.XMATCH(AR$2,IF(Shipping!$D$3:$D$88="GC",Shipping!$A$3:$A$88),0),_xlfn.XMATCH($V$167,Shipping!$U$2:$V$2))/_xlfn.IFS($U$167=Shipping!$R160,Shipping!$R$95,$U$167=Shipping!$S$92,Shipping!$S163,$U$167=Shipping!$T$92,Shipping!$T163)+IF(AR74&lt;DATE(2020,1,1),AR74,-AR74))</f>
        <v>-</v>
      </c>
      <c r="AS238" s="52" t="str" cm="1">
        <f t="array" ref="AS238">IF(OR(AS74="",AS74="NO Q",AS74="-"),"-",INDEX(Shipping!$U$3:$V$88,_xlfn.XMATCH(AS$2,IF(Shipping!$D$3:$D$88="GC",Shipping!$A$3:$A$88),0),_xlfn.XMATCH($V$167,Shipping!$U$2:$V$2))/_xlfn.IFS($U$167=Shipping!$R160,Shipping!$R$95,$U$167=Shipping!$S$92,Shipping!$S163,$U$167=Shipping!$T$92,Shipping!$T163)+IF(AS74&lt;DATE(2020,1,1),AS74,-AS74))</f>
        <v>-</v>
      </c>
      <c r="AT238" s="52" t="str" cm="1">
        <f t="array" ref="AT238">IF(OR(AT74="",AT74="NO Q",AT74="-"),"-",INDEX(Shipping!$U$3:$V$88,_xlfn.XMATCH(AT$2,IF(Shipping!$D$3:$D$88="GC",Shipping!$A$3:$A$88),0),_xlfn.XMATCH($V$167,Shipping!$U$2:$V$2))/_xlfn.IFS($U$167=Shipping!$R160,Shipping!$R$95,$U$167=Shipping!$S$92,Shipping!$S163,$U$167=Shipping!$T$92,Shipping!$T163)+IF(AT74&lt;DATE(2020,1,1),AT74,-AT74))</f>
        <v>-</v>
      </c>
      <c r="AU238" s="52" t="str" cm="1">
        <f t="array" ref="AU238">IF(OR(AU74="",AU74="NO Q",AU74="-"),"-",INDEX(Shipping!$U$3:$V$88,_xlfn.XMATCH(AU$2,IF(Shipping!$D$3:$D$88="GC",Shipping!$A$3:$A$88),0),_xlfn.XMATCH($V$167,Shipping!$U$2:$V$2))/_xlfn.IFS($U$167=Shipping!$R160,Shipping!$R$95,$U$167=Shipping!$S$92,Shipping!$S163,$U$167=Shipping!$T$92,Shipping!$T163)+IF(AU74&lt;DATE(2020,1,1),AU74,-AU74))</f>
        <v>-</v>
      </c>
      <c r="AV238" s="52" t="str" cm="1">
        <f t="array" ref="AV238">IF(OR(AV74="",AV74="NO Q",AV74="-"),"-",INDEX(Shipping!$U$3:$V$88,_xlfn.XMATCH(AV$2,IF(Shipping!$D$3:$D$88="GC",Shipping!$A$3:$A$88),0),_xlfn.XMATCH($V$167,Shipping!$U$2:$V$2))/_xlfn.IFS($U$167=Shipping!$R160,Shipping!$R$95,$U$167=Shipping!$S$92,Shipping!$S163,$U$167=Shipping!$T$92,Shipping!$T163)+IF(AV74&lt;DATE(2020,1,1),AV74,-AV74))</f>
        <v>-</v>
      </c>
      <c r="AW238" s="52" t="str" cm="1">
        <f t="array" ref="AW238">IF(OR(AW74="",AW74="NO Q",AW74="-"),"-",INDEX(Shipping!$U$3:$V$88,_xlfn.XMATCH(AW$2,IF(Shipping!$D$3:$D$88="GC",Shipping!$A$3:$A$88),0),_xlfn.XMATCH($V$167,Shipping!$U$2:$V$2))/_xlfn.IFS($U$167=Shipping!$R160,Shipping!$R$95,$U$167=Shipping!$S$92,Shipping!$S163,$U$167=Shipping!$T$92,Shipping!$T163)+IF(AW74&lt;DATE(2020,1,1),AW74,-AW74))</f>
        <v>-</v>
      </c>
      <c r="AX238" s="52" t="str" cm="1">
        <f t="array" ref="AX238">IF(OR(AX74="",AX74="NO Q",AX74="-"),"-",INDEX(Shipping!$U$3:$V$88,_xlfn.XMATCH(AX$2,IF(Shipping!$D$3:$D$88="GC",Shipping!$A$3:$A$88),0),_xlfn.XMATCH($V$167,Shipping!$U$2:$V$2))/_xlfn.IFS($U$167=Shipping!$R160,Shipping!$R$95,$U$167=Shipping!$S$92,Shipping!$S163,$U$167=Shipping!$T$92,Shipping!$T163)+IF(AX74&lt;DATE(2020,1,1),AX74,-AX74))</f>
        <v>-</v>
      </c>
      <c r="AY238" s="52" t="str" cm="1">
        <f t="array" ref="AY238">IF(OR(AY74="",AY74="NO Q",AY74="-"),"-",INDEX(Shipping!$U$3:$V$88,_xlfn.XMATCH(AY$2,IF(Shipping!$D$3:$D$88="GC",Shipping!$A$3:$A$88),0),_xlfn.XMATCH($V$167,Shipping!$U$2:$V$2))/_xlfn.IFS($U$167=Shipping!$R160,Shipping!$R$95,$U$167=Shipping!$S$92,Shipping!$S163,$U$167=Shipping!$T$92,Shipping!$T163)+IF(AY74&lt;DATE(2020,1,1),AY74,-AY74))</f>
        <v>-</v>
      </c>
      <c r="AZ238" s="52" t="str" cm="1">
        <f t="array" ref="AZ238">IF(OR(AZ74="",AZ74="NO Q",AZ74="-"),"-",INDEX(Shipping!$U$3:$V$88,_xlfn.XMATCH(AZ$2,IF(Shipping!$D$3:$D$88="GC",Shipping!$A$3:$A$88),0),_xlfn.XMATCH($V$167,Shipping!$U$2:$V$2))/_xlfn.IFS($U$167=Shipping!$R160,Shipping!$R$95,$U$167=Shipping!$S$92,Shipping!$S163,$U$167=Shipping!$T$92,Shipping!$T163)+IF(AZ74&lt;DATE(2020,1,1),AZ74,-AZ74))</f>
        <v>-</v>
      </c>
      <c r="BA238" s="52" t="str" cm="1">
        <f t="array" ref="BA238">IF(OR(BA74="",BA74="NO Q",BA74="-"),"-",INDEX(Shipping!$U$3:$V$88,_xlfn.XMATCH(BA$2,IF(Shipping!$D$3:$D$88="GC",Shipping!$A$3:$A$88),0),_xlfn.XMATCH($V$167,Shipping!$U$2:$V$2))/_xlfn.IFS($U$167=Shipping!$R160,Shipping!$R$95,$U$167=Shipping!$S$92,Shipping!$S163,$U$167=Shipping!$T$92,Shipping!$T163)+IF(BA74&lt;DATE(2020,1,1),BA74,-BA74))</f>
        <v>-</v>
      </c>
      <c r="BB238" s="52" t="str" cm="1">
        <f t="array" ref="BB238">IF(OR(BB74="",BB74="NO Q",BB74="-"),"-",INDEX(Shipping!$U$3:$V$88,_xlfn.XMATCH(BB$2,IF(Shipping!$D$3:$D$88="GC",Shipping!$A$3:$A$88),0),_xlfn.XMATCH($V$167,Shipping!$U$2:$V$2))/_xlfn.IFS($U$167=Shipping!$R160,Shipping!$R$95,$U$167=Shipping!$S$92,Shipping!$S163,$U$167=Shipping!$T$92,Shipping!$T163)+IF(BB74&lt;DATE(2020,1,1),BB74,-BB74))</f>
        <v>-</v>
      </c>
      <c r="BC238" s="52" t="str" cm="1">
        <f t="array" ref="BC238">IF(OR(BC74="",BC74="NO Q",BC74="-"),"-",INDEX(Shipping!$U$3:$V$88,_xlfn.XMATCH(BC$2,IF(Shipping!$D$3:$D$88="GC",Shipping!$A$3:$A$88),0),_xlfn.XMATCH($V$167,Shipping!$U$2:$V$2))/_xlfn.IFS($U$167=Shipping!$R160,Shipping!$R$95,$U$167=Shipping!$S$92,Shipping!$S163,$U$167=Shipping!$T$92,Shipping!$T163)+IF(BC74&lt;DATE(2020,1,1),BC74,-BC74))</f>
        <v>-</v>
      </c>
      <c r="BD238" s="52" t="str" cm="1">
        <f t="array" ref="BD238">IF(OR(BD74="",BD74="NO Q",BD74="-"),"-",INDEX(Shipping!$U$3:$V$88,_xlfn.XMATCH(BD$2,IF(Shipping!$D$3:$D$88="GC",Shipping!$A$3:$A$88),0),_xlfn.XMATCH($V$167,Shipping!$U$2:$V$2))/_xlfn.IFS($U$167=Shipping!$R160,Shipping!$R$95,$U$167=Shipping!$S$92,Shipping!$S163,$U$167=Shipping!$T$92,Shipping!$T163)+IF(BD74&lt;DATE(2020,1,1),BD74,-BD74))</f>
        <v>-</v>
      </c>
      <c r="BE238" s="52" t="str" cm="1">
        <f t="array" ref="BE238">IF(OR(BE74="",BE74="NO Q",BE74="-"),"-",INDEX(Shipping!$U$3:$V$88,_xlfn.XMATCH(BE$2,IF(Shipping!$D$3:$D$88="GC",Shipping!$A$3:$A$88),0),_xlfn.XMATCH($V$167,Shipping!$U$2:$V$2))/_xlfn.IFS($U$167=Shipping!$R160,Shipping!$R$95,$U$167=Shipping!$S$92,Shipping!$S163,$U$167=Shipping!$T$92,Shipping!$T163)+IF(BE74&lt;DATE(2020,1,1),BE74,-BE74))</f>
        <v>-</v>
      </c>
      <c r="BF238" s="52" t="str" cm="1">
        <f t="array" ref="BF238">IF(OR(BF74="",BF74="NO Q",BF74="-"),"-",INDEX(Shipping!$U$3:$V$88,_xlfn.XMATCH(BF$2,IF(Shipping!$D$3:$D$88="GC",Shipping!$A$3:$A$88),0),_xlfn.XMATCH($V$167,Shipping!$U$2:$V$2))/_xlfn.IFS($U$167=Shipping!$R160,Shipping!$R$95,$U$167=Shipping!$S$92,Shipping!$S163,$U$167=Shipping!$T$92,Shipping!$T163)+IF(BF74&lt;DATE(2020,1,1),BF74,-BF74))</f>
        <v>-</v>
      </c>
      <c r="BG238" s="52" t="str" cm="1">
        <f t="array" ref="BG238">IF(OR(BG74="",BG74="NO Q",BG74="-"),"-",INDEX(Shipping!$U$3:$V$88,_xlfn.XMATCH(BG$2,IF(Shipping!$D$3:$D$88="GC",Shipping!$A$3:$A$88),0),_xlfn.XMATCH($V$167,Shipping!$U$2:$V$2))/_xlfn.IFS($U$167=Shipping!$R160,Shipping!$R$95,$U$167=Shipping!$S$92,Shipping!$S163,$U$167=Shipping!$T$92,Shipping!$T163)+IF(BG74&lt;DATE(2020,1,1),BG74,-BG74))</f>
        <v>-</v>
      </c>
      <c r="BH238" s="52" t="str" cm="1">
        <f t="array" ref="BH238">IF(OR(BH74="",BH74="NO Q",BH74="-"),"-",INDEX(Shipping!$U$3:$V$88,_xlfn.XMATCH(BH$2,IF(Shipping!$D$3:$D$88="GC",Shipping!$A$3:$A$88),0),_xlfn.XMATCH($V$167,Shipping!$U$2:$V$2))/_xlfn.IFS($U$167=Shipping!$R160,Shipping!$R$95,$U$167=Shipping!$S$92,Shipping!$S163,$U$167=Shipping!$T$92,Shipping!$T163)+IF(BH74&lt;DATE(2020,1,1),BH74,-BH74))</f>
        <v>-</v>
      </c>
      <c r="BI238" s="52" t="str" cm="1">
        <f t="array" ref="BI238">IF(OR(BI74="",BI74="NO Q",BI74="-"),"-",INDEX(Shipping!$U$3:$V$88,_xlfn.XMATCH(BI$2,IF(Shipping!$D$3:$D$88="GC",Shipping!$A$3:$A$88),0),_xlfn.XMATCH($V$167,Shipping!$U$2:$V$2))/_xlfn.IFS($U$167=Shipping!$R160,Shipping!$R$95,$U$167=Shipping!$S$92,Shipping!$S163,$U$167=Shipping!$T$92,Shipping!$T163)+IF(BI74&lt;DATE(2020,1,1),BI74,-BI74))</f>
        <v>-</v>
      </c>
      <c r="BJ238" s="52" t="str" cm="1">
        <f t="array" ref="BJ238">IF(OR(BJ74="",BJ74="NO Q",BJ74="-"),"-",INDEX(Shipping!$U$3:$V$88,_xlfn.XMATCH(BJ$2,IF(Shipping!$D$3:$D$88="GC",Shipping!$A$3:$A$88),0),_xlfn.XMATCH($V$167,Shipping!$U$2:$V$2))/_xlfn.IFS($U$167=Shipping!$R160,Shipping!$R$95,$U$167=Shipping!$S$92,Shipping!$S163,$U$167=Shipping!$T$92,Shipping!$T163)+IF(BJ74&lt;DATE(2020,1,1),BJ74,-BJ74))</f>
        <v>-</v>
      </c>
      <c r="BK238" s="52" t="e" cm="1">
        <f t="array" ref="BK238">IF(OR(BK74="",BK74="NO Q",BK74="-"),"-",INDEX(Shipping!$U$3:$V$88,_xlfn.XMATCH(BK$2,IF(Shipping!$D$3:$D$88="GC",Shipping!$A$3:$A$88),0),_xlfn.XMATCH($V$167,Shipping!$U$2:$V$2))/_xlfn.IFS($U$167=Shipping!$R160,Shipping!$R$95,$U$167=Shipping!$S$92,Shipping!$S163,$U$167=Shipping!$T$92,Shipping!$T163)+IF(BK74&lt;DATE(2020,1,1),BK74,-BK74))</f>
        <v>#DIV/0!</v>
      </c>
      <c r="BL238" s="52" t="str" cm="1">
        <f t="array" ref="BL238">IF(OR(BL74="",BL74="NO Q",BL74="-"),"-",INDEX(Shipping!$U$3:$V$88,_xlfn.XMATCH(BL$2,IF(Shipping!$D$3:$D$88="GC",Shipping!$A$3:$A$88),0),_xlfn.XMATCH($V$167,Shipping!$U$2:$V$2))/_xlfn.IFS($U$167=Shipping!$R160,Shipping!$R$95,$U$167=Shipping!$S$92,Shipping!$S163,$U$167=Shipping!$T$92,Shipping!$T163)+IF(BL74&lt;DATE(2020,1,1),BL74,-BL74))</f>
        <v>-</v>
      </c>
      <c r="BM238" s="52" t="str" cm="1">
        <f t="array" ref="BM238">IF(OR(BM74="",BM74="NO Q",BM74="-"),"-",INDEX(Shipping!$U$3:$V$88,_xlfn.XMATCH(BM$2,IF(Shipping!$D$3:$D$88="GC",Shipping!$A$3:$A$88),0),_xlfn.XMATCH($V$167,Shipping!$U$2:$V$2))/_xlfn.IFS($U$167=Shipping!$R160,Shipping!$R$95,$U$167=Shipping!$S$92,Shipping!$S163,$U$167=Shipping!$T$92,Shipping!$T163)+IF(BM74&lt;DATE(2020,1,1),BM74,-BM74))</f>
        <v>-</v>
      </c>
      <c r="BN238" s="52" t="str" cm="1">
        <f t="array" ref="BN238">IF(OR(BN74="",BN74="NO Q",BN74="-"),"-",INDEX(Shipping!$U$3:$V$88,_xlfn.XMATCH(BN$2,IF(Shipping!$D$3:$D$88="GC",Shipping!$A$3:$A$88),0),_xlfn.XMATCH($V$167,Shipping!$U$2:$V$2))/_xlfn.IFS($U$167=Shipping!$R160,Shipping!$R$95,$U$167=Shipping!$S$92,Shipping!$S163,$U$167=Shipping!$T$92,Shipping!$T163)+IF(BN74&lt;DATE(2020,1,1),BN74,-BN74))</f>
        <v>-</v>
      </c>
      <c r="BO238" s="52" t="e" cm="1">
        <f t="array" ref="BO238">IF(OR(BO74="",BO74="NO Q",BO74="-"),"-",INDEX(Shipping!$U$3:$V$88,_xlfn.XMATCH(BO$2,IF(Shipping!$D$3:$D$88="GC",Shipping!$A$3:$A$88),0),_xlfn.XMATCH($V$167,Shipping!$U$2:$V$2))/_xlfn.IFS($U$167=Shipping!$R160,Shipping!$R$95,$U$167=Shipping!$S$92,Shipping!$S163,$U$167=Shipping!$T$92,Shipping!$T163)+IF(BO74&lt;DATE(2020,1,1),BO74,-BO74))</f>
        <v>#DIV/0!</v>
      </c>
      <c r="BP238" s="52" t="str" cm="1">
        <f t="array" ref="BP238">IF(OR(BP74="",BP74="NO Q",BP74="-"),"-",INDEX(Shipping!$U$3:$V$88,_xlfn.XMATCH(BP$2,IF(Shipping!$D$3:$D$88="GC",Shipping!$A$3:$A$88),0),_xlfn.XMATCH($V$167,Shipping!$U$2:$V$2))/_xlfn.IFS($U$167=Shipping!$R160,Shipping!$R$95,$U$167=Shipping!$S$92,Shipping!$S163,$U$167=Shipping!$T$92,Shipping!$T163)+IF(BP74&lt;DATE(2020,1,1),BP74,-BP74))</f>
        <v>-</v>
      </c>
      <c r="BQ238" s="52" t="str" cm="1">
        <f t="array" ref="BQ238">IF(OR(BQ74="",BQ74="NO Q",BQ74="-"),"-",INDEX(Shipping!$U$3:$V$88,_xlfn.XMATCH(BQ$2,IF(Shipping!$D$3:$D$88="GC",Shipping!$A$3:$A$88),0),_xlfn.XMATCH($V$167,Shipping!$U$2:$V$2))/_xlfn.IFS($U$167=Shipping!$R160,Shipping!$R$95,$U$167=Shipping!$S$92,Shipping!$S163,$U$167=Shipping!$T$92,Shipping!$T163)+IF(BQ74&lt;DATE(2020,1,1),BQ74,-BQ74))</f>
        <v>-</v>
      </c>
      <c r="BR238" s="52" t="str" cm="1">
        <f t="array" ref="BR238">IF(OR(BR74="",BR74="NO Q",BR74="-"),"-",INDEX(Shipping!$U$3:$V$88,_xlfn.XMATCH(BR$2,IF(Shipping!$D$3:$D$88="GC",Shipping!$A$3:$A$88),0),_xlfn.XMATCH($V$167,Shipping!$U$2:$V$2))/_xlfn.IFS($U$167=Shipping!$R160,Shipping!$R$95,$U$167=Shipping!$S$92,Shipping!$S163,$U$167=Shipping!$T$92,Shipping!$T163)+IF(BR74&lt;DATE(2020,1,1),BR74,-BR74))</f>
        <v>-</v>
      </c>
      <c r="BS238" s="52" t="str" cm="1">
        <f t="array" ref="BS238">IF(OR(BS74="",BS74="NO Q",BS74="-"),"-",INDEX(Shipping!$U$3:$V$88,_xlfn.XMATCH(BS$2,IF(Shipping!$D$3:$D$88="GC",Shipping!$A$3:$A$88),0),_xlfn.XMATCH($V$167,Shipping!$U$2:$V$2))/_xlfn.IFS($U$167=Shipping!$R160,Shipping!$R$95,$U$167=Shipping!$S$92,Shipping!$S163,$U$167=Shipping!$T$92,Shipping!$T163)+IF(BS74&lt;DATE(2020,1,1),BS74,-BS74))</f>
        <v>-</v>
      </c>
      <c r="BT238" s="52" t="str" cm="1">
        <f t="array" ref="BT238">IF(OR(BT74="",BT74="NO Q",BT74="-"),"-",INDEX(Shipping!$U$3:$V$88,_xlfn.XMATCH(BT$2,IF(Shipping!$D$3:$D$88="GC",Shipping!$A$3:$A$88),0),_xlfn.XMATCH($V$167,Shipping!$U$2:$V$2))/_xlfn.IFS($U$167=Shipping!$R160,Shipping!$R$95,$U$167=Shipping!$S$92,Shipping!$S163,$U$167=Shipping!$T$92,Shipping!$T163)+IF(BT74&lt;DATE(2020,1,1),BT74,-BT74))</f>
        <v>-</v>
      </c>
      <c r="BU238" s="52" t="str" cm="1">
        <f t="array" ref="BU238">IF(OR(BU74="",BU74="NO Q",BU74="-"),"-",INDEX(Shipping!$U$3:$V$88,_xlfn.XMATCH(BU$2,IF(Shipping!$D$3:$D$88="GC",Shipping!$A$3:$A$88),0),_xlfn.XMATCH($V$167,Shipping!$U$2:$V$2))/_xlfn.IFS($U$167=Shipping!$R160,Shipping!$R$95,$U$167=Shipping!$S$92,Shipping!$S163,$U$167=Shipping!$T$92,Shipping!$T163)+IF(BU74&lt;DATE(2020,1,1),BU74,-BU74))</f>
        <v>-</v>
      </c>
      <c r="BV238" s="52" t="str" cm="1">
        <f t="array" ref="BV238">IF(OR(BV74="",BV74="NO Q",BV74="-"),"-",INDEX(Shipping!$U$3:$V$88,_xlfn.XMATCH(BV$2,IF(Shipping!$D$3:$D$88="GC",Shipping!$A$3:$A$88),0),_xlfn.XMATCH($V$167,Shipping!$U$2:$V$2))/_xlfn.IFS($U$167=Shipping!$R160,Shipping!$R$95,$U$167=Shipping!$S$92,Shipping!$S163,$U$167=Shipping!$T$92,Shipping!$T163)+IF(BV74&lt;DATE(2020,1,1),BV74,-BV74))</f>
        <v>-</v>
      </c>
      <c r="BW238" s="52" t="str" cm="1">
        <f t="array" ref="BW238">IF(OR(BW74="",BW74="NO Q",BW74="-"),"-",INDEX(Shipping!$U$3:$V$88,_xlfn.XMATCH(BW$2,IF(Shipping!$D$3:$D$88="GC",Shipping!$A$3:$A$88),0),_xlfn.XMATCH($V$167,Shipping!$U$2:$V$2))/_xlfn.IFS($U$167=Shipping!$R160,Shipping!$R$95,$U$167=Shipping!$S$92,Shipping!$S163,$U$167=Shipping!$T$92,Shipping!$T163)+IF(BW74&lt;DATE(2020,1,1),BW74,-BW74))</f>
        <v>-</v>
      </c>
      <c r="BX238" s="52" t="str" cm="1">
        <f t="array" ref="BX238">IF(OR(BX74="",BX74="NO Q",BX74="-"),"-",INDEX(Shipping!$U$3:$V$88,_xlfn.XMATCH(BX$2,IF(Shipping!$D$3:$D$88="GC",Shipping!$A$3:$A$88),0),_xlfn.XMATCH($V$167,Shipping!$U$2:$V$2))/_xlfn.IFS($U$167=Shipping!$R160,Shipping!$R$95,$U$167=Shipping!$S$92,Shipping!$S163,$U$167=Shipping!$T$92,Shipping!$T163)+IF(BX74&lt;DATE(2020,1,1),BX74,-BX74))</f>
        <v>-</v>
      </c>
      <c r="BY238" s="52" t="str" cm="1">
        <f t="array" ref="BY238">IF(OR(BY74="",BY74="NO Q",BY74="-"),"-",INDEX(Shipping!$U$3:$V$88,_xlfn.XMATCH(BY$2,IF(Shipping!$D$3:$D$88="GC",Shipping!$A$3:$A$88),0),_xlfn.XMATCH($V$167,Shipping!$U$2:$V$2))/_xlfn.IFS($U$167=Shipping!$R160,Shipping!$R$95,$U$167=Shipping!$S$92,Shipping!$S163,$U$167=Shipping!$T$92,Shipping!$T163)+IF(BY74&lt;DATE(2020,1,1),BY74,-BY74))</f>
        <v>-</v>
      </c>
      <c r="BZ238" s="52" t="str" cm="1">
        <f t="array" ref="BZ238">IF(OR(BZ74="",BZ74="NO Q",BZ74="-"),"-",INDEX(Shipping!$U$3:$V$88,_xlfn.XMATCH(BZ$2,IF(Shipping!$D$3:$D$88="GC",Shipping!$A$3:$A$88),0),_xlfn.XMATCH($V$167,Shipping!$U$2:$V$2))/_xlfn.IFS($U$167=Shipping!$R160,Shipping!$R$95,$U$167=Shipping!$S$92,Shipping!$S163,$U$167=Shipping!$T$92,Shipping!$T163)+IF(BZ74&lt;DATE(2020,1,1),BZ74,-BZ74))</f>
        <v>-</v>
      </c>
      <c r="CA238" s="52" t="str" cm="1">
        <f t="array" ref="CA238">IF(OR(CA74="",CA74="NO Q",CA74="-"),"-",INDEX(Shipping!$U$3:$V$88,_xlfn.XMATCH(CA$2,IF(Shipping!$D$3:$D$88="GC",Shipping!$A$3:$A$88),0),_xlfn.XMATCH($V$167,Shipping!$U$2:$V$2))/_xlfn.IFS($U$167=Shipping!$R160,Shipping!$R$95,$U$167=Shipping!$S$92,Shipping!$S163,$U$167=Shipping!$T$92,Shipping!$T163)+IF(CA74&lt;DATE(2020,1,1),CA74,-CA74))</f>
        <v>-</v>
      </c>
      <c r="CB238" s="52" t="str" cm="1">
        <f t="array" ref="CB238">IF(OR(CB74="",CB74="NO Q",CB74="-"),"-",INDEX(Shipping!$U$3:$V$88,_xlfn.XMATCH(CB$2,IF(Shipping!$D$3:$D$88="GC",Shipping!$A$3:$A$88),0),_xlfn.XMATCH($V$167,Shipping!$U$2:$V$2))/_xlfn.IFS($U$167=Shipping!$R160,Shipping!$R$95,$U$167=Shipping!$S$92,Shipping!$S163,$U$167=Shipping!$T$92,Shipping!$T163)+IF(CB74&lt;DATE(2020,1,1),CB74,-CB74))</f>
        <v>-</v>
      </c>
      <c r="CC238" s="52" t="str" cm="1">
        <f t="array" ref="CC238">IF(OR(CC74="",CC74="NO Q",CC74="-"),"-",INDEX(Shipping!$U$3:$V$88,_xlfn.XMATCH(CC$2,IF(Shipping!$D$3:$D$88="GC",Shipping!$A$3:$A$88),0),_xlfn.XMATCH($V$167,Shipping!$U$2:$V$2))/_xlfn.IFS($U$167=Shipping!$R160,Shipping!$R$95,$U$167=Shipping!$S$92,Shipping!$S163,$U$167=Shipping!$T$92,Shipping!$T163)+IF(CC74&lt;DATE(2020,1,1),CC74,-CC74))</f>
        <v>-</v>
      </c>
      <c r="CD238" s="52" t="str" cm="1">
        <f t="array" ref="CD238">IF(OR(CD74="",CD74="NO Q",CD74="-"),"-",INDEX(Shipping!$U$3:$V$88,_xlfn.XMATCH(CD$2,IF(Shipping!$D$3:$D$88="GC",Shipping!$A$3:$A$88),0),_xlfn.XMATCH($V$167,Shipping!$U$2:$V$2))/_xlfn.IFS($U$167=Shipping!$R160,Shipping!$R$95,$U$167=Shipping!$S$92,Shipping!$S163,$U$167=Shipping!$T$92,Shipping!$T163)+IF(CD74&lt;DATE(2020,1,1),CD74,-CD74))</f>
        <v>-</v>
      </c>
      <c r="CE238" s="52" t="str" cm="1">
        <f t="array" ref="CE238">IF(OR(CE74="",CE74="NO Q",CE74="-"),"-",INDEX(Shipping!$U$3:$V$88,_xlfn.XMATCH(CE$2,IF(Shipping!$D$3:$D$88="GC",Shipping!$A$3:$A$88),0),_xlfn.XMATCH($V$167,Shipping!$U$2:$V$2))/_xlfn.IFS($U$167=Shipping!$R160,Shipping!$R$95,$U$167=Shipping!$S$92,Shipping!$S163,$U$167=Shipping!$T$92,Shipping!$T163)+IF(CE74&lt;DATE(2020,1,1),CE74,-CE74))</f>
        <v>-</v>
      </c>
      <c r="CF238" s="52" t="str" cm="1">
        <f t="array" ref="CF238">IF(OR(CF74="",CF74="NO Q",CF74="-"),"-",INDEX(Shipping!$U$3:$V$88,_xlfn.XMATCH(CF$2,IF(Shipping!$D$3:$D$88="GC",Shipping!$A$3:$A$88),0),_xlfn.XMATCH($V$167,Shipping!$U$2:$V$2))/_xlfn.IFS($U$167=Shipping!$R160,Shipping!$R$95,$U$167=Shipping!$S$92,Shipping!$S163,$U$167=Shipping!$T$92,Shipping!$T163)+IF(CF74&lt;DATE(2020,1,1),CF74,-CF74))</f>
        <v>-</v>
      </c>
      <c r="CG238" s="52" t="str" cm="1">
        <f t="array" ref="CG238">IF(OR(CG74="",CG74="NO Q",CG74="-"),"-",INDEX(Shipping!$U$3:$V$88,_xlfn.XMATCH(CG$2,IF(Shipping!$D$3:$D$88="GC",Shipping!$A$3:$A$88),0),_xlfn.XMATCH($V$167,Shipping!$U$2:$V$2))/_xlfn.IFS($U$167=Shipping!$R160,Shipping!$R$95,$U$167=Shipping!$S$92,Shipping!$S163,$U$167=Shipping!$T$92,Shipping!$T163)+IF(CG74&lt;DATE(2020,1,1),CG74,-CG74))</f>
        <v>-</v>
      </c>
      <c r="CH238" s="52" t="str" cm="1">
        <f t="array" ref="CH238">IF(OR(CH74="",CH74="NO Q",CH74="-"),"-",INDEX(Shipping!$U$3:$V$88,_xlfn.XMATCH(CH$2,IF(Shipping!$D$3:$D$88="GC",Shipping!$A$3:$A$88),0),_xlfn.XMATCH($V$167,Shipping!$U$2:$V$2))/_xlfn.IFS($U$167=Shipping!$R160,Shipping!$R$95,$U$167=Shipping!$S$92,Shipping!$S163,$U$167=Shipping!$T$92,Shipping!$T163)+IF(CH74&lt;DATE(2020,1,1),CH74,-CH74))</f>
        <v>-</v>
      </c>
      <c r="CI238" s="52" t="str" cm="1">
        <f t="array" ref="CI238">IF(OR(CI74="",CI74="NO Q",CI74="-"),"-",INDEX(Shipping!$U$3:$V$88,_xlfn.XMATCH(CI$2,IF(Shipping!$D$3:$D$88="GC",Shipping!$A$3:$A$88),0),_xlfn.XMATCH($V$167,Shipping!$U$2:$V$2))/_xlfn.IFS($U$167=Shipping!$R160,Shipping!$R$95,$U$167=Shipping!$S$92,Shipping!$S163,$U$167=Shipping!$T$92,Shipping!$T163)+IF(CI74&lt;DATE(2020,1,1),CI74,-CI74))</f>
        <v>-</v>
      </c>
      <c r="CJ238" s="52" t="str" cm="1">
        <f t="array" ref="CJ238">IF(OR(CJ74="",CJ74="NO Q",CJ74="-"),"-",INDEX(Shipping!$U$3:$V$88,_xlfn.XMATCH(CJ$2,IF(Shipping!$D$3:$D$88="GC",Shipping!$A$3:$A$88),0),_xlfn.XMATCH($V$167,Shipping!$U$2:$V$2))/_xlfn.IFS($U$167=Shipping!$R160,Shipping!$R$95,$U$167=Shipping!$S$92,Shipping!$S163,$U$167=Shipping!$T$92,Shipping!$T163)+IF(CJ74&lt;DATE(2020,1,1),CJ74,-CJ74))</f>
        <v>-</v>
      </c>
      <c r="CK238" s="52" t="str" cm="1">
        <f t="array" ref="CK238">IF(OR(CK74="",CK74="NO Q",CK74="-"),"-",INDEX(Shipping!$U$3:$V$88,_xlfn.XMATCH(CK$2,IF(Shipping!$D$3:$D$88="GC",Shipping!$A$3:$A$88),0),_xlfn.XMATCH($V$167,Shipping!$U$2:$V$2))/_xlfn.IFS($U$167=Shipping!$R160,Shipping!$R$95,$U$167=Shipping!$S$92,Shipping!$S163,$U$167=Shipping!$T$92,Shipping!$T163)+IF(CK74&lt;DATE(2020,1,1),CK74,-CK74))</f>
        <v>-</v>
      </c>
      <c r="CL238" s="52" t="str" cm="1">
        <f t="array" ref="CL238">IF(OR(CL74="",CL74="NO Q",CL74="-"),"-",INDEX(Shipping!$U$3:$V$88,_xlfn.XMATCH(CL$2,IF(Shipping!$D$3:$D$88="GC",Shipping!$A$3:$A$88),0),_xlfn.XMATCH($V$167,Shipping!$U$2:$V$2))/_xlfn.IFS($U$167=Shipping!$R160,Shipping!$R$95,$U$167=Shipping!$S$92,Shipping!$S163,$U$167=Shipping!$T$92,Shipping!$T163)+IF(CL74&lt;DATE(2020,1,1),CL74,-CL74))</f>
        <v>-</v>
      </c>
      <c r="CM238" s="52" t="str" cm="1">
        <f t="array" ref="CM238">IF(OR(CM74="",CM74="NO Q",CM74="-"),"-",INDEX(Shipping!$U$3:$V$88,_xlfn.XMATCH(CM$2,IF(Shipping!$D$3:$D$88="GC",Shipping!$A$3:$A$88),0),_xlfn.XMATCH($V$167,Shipping!$U$2:$V$2))/_xlfn.IFS($U$167=Shipping!$R160,Shipping!$R$95,$U$167=Shipping!$S$92,Shipping!$S163,$U$167=Shipping!$T$92,Shipping!$T163)+IF(CM74&lt;DATE(2020,1,1),CM74,-CM74))</f>
        <v>-</v>
      </c>
    </row>
    <row r="239" spans="2:91">
      <c r="B239" s="47" t="s">
        <v>345</v>
      </c>
      <c r="C239" s="1" t="e" cm="1">
        <f t="array" ref="C239">INDEX(W$2:CM$2,1,_xlfn.XMATCH(D239,$W239:$CM239))</f>
        <v>#N/A</v>
      </c>
      <c r="D239" s="81">
        <f t="shared" si="140"/>
        <v>0</v>
      </c>
      <c r="W239" s="52" t="str" cm="1">
        <f t="array" ref="W239">IF(OR(W75="",W75="NO Q",W75="-"),"-",INDEX(Shipping!$U$3:$V$88,_xlfn.XMATCH(W$2,IF(Shipping!$D$3:$D$88="GC",Shipping!$A$3:$A$88),0),_xlfn.XMATCH($V$167,Shipping!$U$2:$V$2))/_xlfn.IFS($U$167=Shipping!$R161,Shipping!$R$95,$U$167=Shipping!$S$92,Shipping!$S164,$U$167=Shipping!$T$92,Shipping!$T164)+IF(W75&lt;DATE(2020,1,1),W75,-W75))</f>
        <v>-</v>
      </c>
      <c r="X239" s="52" t="str" cm="1">
        <f t="array" ref="X239">IF(OR(X75="",X75="NO Q",X75="-"),"-",INDEX(Shipping!$U$3:$V$88,_xlfn.XMATCH(X$2,IF(Shipping!$D$3:$D$88="GC",Shipping!$A$3:$A$88),0),_xlfn.XMATCH($V$167,Shipping!$U$2:$V$2))/_xlfn.IFS($U$167=Shipping!$R161,Shipping!$R$95,$U$167=Shipping!$S$92,Shipping!$S164,$U$167=Shipping!$T$92,Shipping!$T164)+IF(X75&lt;DATE(2020,1,1),X75,-X75))</f>
        <v>-</v>
      </c>
      <c r="Y239" s="52" t="str" cm="1">
        <f t="array" ref="Y239">IF(OR(Y75="",Y75="NO Q",Y75="-"),"-",INDEX(Shipping!$U$3:$V$88,_xlfn.XMATCH(Y$2,IF(Shipping!$D$3:$D$88="GC",Shipping!$A$3:$A$88),0),_xlfn.XMATCH($V$167,Shipping!$U$2:$V$2))/_xlfn.IFS($U$167=Shipping!$R161,Shipping!$R$95,$U$167=Shipping!$S$92,Shipping!$S164,$U$167=Shipping!$T$92,Shipping!$T164)+IF(Y75&lt;DATE(2020,1,1),Y75,-Y75))</f>
        <v>-</v>
      </c>
      <c r="Z239" s="52" t="str" cm="1">
        <f t="array" ref="Z239">IF(OR(Z75="",Z75="NO Q",Z75="-"),"-",INDEX(Shipping!$U$3:$V$88,_xlfn.XMATCH(Z$2,IF(Shipping!$D$3:$D$88="GC",Shipping!$A$3:$A$88),0),_xlfn.XMATCH($V$167,Shipping!$U$2:$V$2))/_xlfn.IFS($U$167=Shipping!$R161,Shipping!$R$95,$U$167=Shipping!$S$92,Shipping!$S164,$U$167=Shipping!$T$92,Shipping!$T164)+IF(Z75&lt;DATE(2020,1,1),Z75,-Z75))</f>
        <v>-</v>
      </c>
      <c r="AA239" s="52" t="str" cm="1">
        <f t="array" ref="AA239">IF(OR(AA75="",AA75="NO Q",AA75="-"),"-",INDEX(Shipping!$U$3:$V$88,_xlfn.XMATCH(AA$2,IF(Shipping!$D$3:$D$88="GC",Shipping!$A$3:$A$88),0),_xlfn.XMATCH($V$167,Shipping!$U$2:$V$2))/_xlfn.IFS($U$167=Shipping!$R161,Shipping!$R$95,$U$167=Shipping!$S$92,Shipping!$S164,$U$167=Shipping!$T$92,Shipping!$T164)+IF(AA75&lt;DATE(2020,1,1),AA75,-AA75))</f>
        <v>-</v>
      </c>
      <c r="AB239" s="52" t="str" cm="1">
        <f t="array" ref="AB239">IF(OR(AB75="",AB75="NO Q",AB75="-"),"-",INDEX(Shipping!$U$3:$V$88,_xlfn.XMATCH(AB$2,IF(Shipping!$D$3:$D$88="GC",Shipping!$A$3:$A$88),0),_xlfn.XMATCH($V$167,Shipping!$U$2:$V$2))/_xlfn.IFS($U$167=Shipping!$R161,Shipping!$R$95,$U$167=Shipping!$S$92,Shipping!$S164,$U$167=Shipping!$T$92,Shipping!$T164)+IF(AB75&lt;DATE(2020,1,1),AB75,-AB75))</f>
        <v>-</v>
      </c>
      <c r="AC239" s="52" t="str" cm="1">
        <f t="array" ref="AC239">IF(OR(AC75="",AC75="NO Q",AC75="-"),"-",INDEX(Shipping!$U$3:$V$88,_xlfn.XMATCH(AC$2,IF(Shipping!$D$3:$D$88="GC",Shipping!$A$3:$A$88),0),_xlfn.XMATCH($V$167,Shipping!$U$2:$V$2))/_xlfn.IFS($U$167=Shipping!$R161,Shipping!$R$95,$U$167=Shipping!$S$92,Shipping!$S164,$U$167=Shipping!$T$92,Shipping!$T164)+IF(AC75&lt;DATE(2020,1,1),AC75,-AC75))</f>
        <v>-</v>
      </c>
      <c r="AD239" s="52" t="str" cm="1">
        <f t="array" ref="AD239">IF(OR(AD75="",AD75="NO Q",AD75="-"),"-",INDEX(Shipping!$U$3:$V$88,_xlfn.XMATCH(AD$2,IF(Shipping!$D$3:$D$88="GC",Shipping!$A$3:$A$88),0),_xlfn.XMATCH($V$167,Shipping!$U$2:$V$2))/_xlfn.IFS($U$167=Shipping!$R161,Shipping!$R$95,$U$167=Shipping!$S$92,Shipping!$S164,$U$167=Shipping!$T$92,Shipping!$T164)+IF(AD75&lt;DATE(2020,1,1),AD75,-AD75))</f>
        <v>-</v>
      </c>
      <c r="AE239" s="52" t="str" cm="1">
        <f t="array" ref="AE239">IF(OR(AE75="",AE75="NO Q",AE75="-"),"-",INDEX(Shipping!$U$3:$V$88,_xlfn.XMATCH(AE$2,IF(Shipping!$D$3:$D$88="GC",Shipping!$A$3:$A$88),0),_xlfn.XMATCH($V$167,Shipping!$U$2:$V$2))/_xlfn.IFS($U$167=Shipping!$R161,Shipping!$R$95,$U$167=Shipping!$S$92,Shipping!$S164,$U$167=Shipping!$T$92,Shipping!$T164)+IF(AE75&lt;DATE(2020,1,1),AE75,-AE75))</f>
        <v>-</v>
      </c>
      <c r="AF239" s="52" t="str" cm="1">
        <f t="array" ref="AF239">IF(OR(AF75="",AF75="NO Q",AF75="-"),"-",INDEX(Shipping!$U$3:$V$88,_xlfn.XMATCH(AF$2,IF(Shipping!$D$3:$D$88="GC",Shipping!$A$3:$A$88),0),_xlfn.XMATCH($V$167,Shipping!$U$2:$V$2))/_xlfn.IFS($U$167=Shipping!$R161,Shipping!$R$95,$U$167=Shipping!$S$92,Shipping!$S164,$U$167=Shipping!$T$92,Shipping!$T164)+IF(AF75&lt;DATE(2020,1,1),AF75,-AF75))</f>
        <v>-</v>
      </c>
      <c r="AG239" s="52" t="str" cm="1">
        <f t="array" ref="AG239">IF(OR(AG75="",AG75="NO Q",AG75="-"),"-",INDEX(Shipping!$U$3:$V$88,_xlfn.XMATCH(AG$2,IF(Shipping!$D$3:$D$88="GC",Shipping!$A$3:$A$88),0),_xlfn.XMATCH($V$167,Shipping!$U$2:$V$2))/_xlfn.IFS($U$167=Shipping!$R161,Shipping!$R$95,$U$167=Shipping!$S$92,Shipping!$S164,$U$167=Shipping!$T$92,Shipping!$T164)+IF(AG75&lt;DATE(2020,1,1),AG75,-AG75))</f>
        <v>-</v>
      </c>
      <c r="AH239" s="52" t="str" cm="1">
        <f t="array" ref="AH239">IF(OR(AH75="",AH75="NO Q",AH75="-"),"-",INDEX(Shipping!$U$3:$V$88,_xlfn.XMATCH(AH$2,IF(Shipping!$D$3:$D$88="GC",Shipping!$A$3:$A$88),0),_xlfn.XMATCH($V$167,Shipping!$U$2:$V$2))/_xlfn.IFS($U$167=Shipping!$R161,Shipping!$R$95,$U$167=Shipping!$S$92,Shipping!$S164,$U$167=Shipping!$T$92,Shipping!$T164)+IF(AH75&lt;DATE(2020,1,1),AH75,-AH75))</f>
        <v>-</v>
      </c>
      <c r="AI239" s="52" t="str" cm="1">
        <f t="array" ref="AI239">IF(OR(AI75="",AI75="NO Q",AI75="-"),"-",INDEX(Shipping!$U$3:$V$88,_xlfn.XMATCH(AI$2,IF(Shipping!$D$3:$D$88="GC",Shipping!$A$3:$A$88),0),_xlfn.XMATCH($V$167,Shipping!$U$2:$V$2))/_xlfn.IFS($U$167=Shipping!$R161,Shipping!$R$95,$U$167=Shipping!$S$92,Shipping!$S164,$U$167=Shipping!$T$92,Shipping!$T164)+IF(AI75&lt;DATE(2020,1,1),AI75,-AI75))</f>
        <v>-</v>
      </c>
      <c r="AJ239" s="52" t="str" cm="1">
        <f t="array" ref="AJ239">IF(OR(AJ75="",AJ75="NO Q",AJ75="-"),"-",INDEX(Shipping!$U$3:$V$88,_xlfn.XMATCH(AJ$2,IF(Shipping!$D$3:$D$88="GC",Shipping!$A$3:$A$88),0),_xlfn.XMATCH($V$167,Shipping!$U$2:$V$2))/_xlfn.IFS($U$167=Shipping!$R161,Shipping!$R$95,$U$167=Shipping!$S$92,Shipping!$S164,$U$167=Shipping!$T$92,Shipping!$T164)+IF(AJ75&lt;DATE(2020,1,1),AJ75,-AJ75))</f>
        <v>-</v>
      </c>
      <c r="AK239" s="52" t="str" cm="1">
        <f t="array" ref="AK239">IF(OR(AK75="",AK75="NO Q",AK75="-"),"-",INDEX(Shipping!$U$3:$V$88,_xlfn.XMATCH(AK$2,IF(Shipping!$D$3:$D$88="GC",Shipping!$A$3:$A$88),0),_xlfn.XMATCH($V$167,Shipping!$U$2:$V$2))/_xlfn.IFS($U$167=Shipping!$R161,Shipping!$R$95,$U$167=Shipping!$S$92,Shipping!$S164,$U$167=Shipping!$T$92,Shipping!$T164)+IF(AK75&lt;DATE(2020,1,1),AK75,-AK75))</f>
        <v>-</v>
      </c>
      <c r="AL239" s="52" t="str" cm="1">
        <f t="array" ref="AL239">IF(OR(AL75="",AL75="NO Q",AL75="-"),"-",INDEX(Shipping!$U$3:$V$88,_xlfn.XMATCH(AL$2,IF(Shipping!$D$3:$D$88="GC",Shipping!$A$3:$A$88),0),_xlfn.XMATCH($V$167,Shipping!$U$2:$V$2))/_xlfn.IFS($U$167=Shipping!$R161,Shipping!$R$95,$U$167=Shipping!$S$92,Shipping!$S164,$U$167=Shipping!$T$92,Shipping!$T164)+IF(AL75&lt;DATE(2020,1,1),AL75,-AL75))</f>
        <v>-</v>
      </c>
      <c r="AM239" s="52" t="str" cm="1">
        <f t="array" ref="AM239">IF(OR(AM75="",AM75="NO Q",AM75="-"),"-",INDEX(Shipping!$U$3:$V$88,_xlfn.XMATCH(AM$2,IF(Shipping!$D$3:$D$88="GC",Shipping!$A$3:$A$88),0),_xlfn.XMATCH($V$167,Shipping!$U$2:$V$2))/_xlfn.IFS($U$167=Shipping!$R161,Shipping!$R$95,$U$167=Shipping!$S$92,Shipping!$S164,$U$167=Shipping!$T$92,Shipping!$T164)+IF(AM75&lt;DATE(2020,1,1),AM75,-AM75))</f>
        <v>-</v>
      </c>
      <c r="AN239" s="52" t="str" cm="1">
        <f t="array" ref="AN239">IF(OR(AN75="",AN75="NO Q",AN75="-"),"-",INDEX(Shipping!$U$3:$V$88,_xlfn.XMATCH(AN$2,IF(Shipping!$D$3:$D$88="GC",Shipping!$A$3:$A$88),0),_xlfn.XMATCH($V$167,Shipping!$U$2:$V$2))/_xlfn.IFS($U$167=Shipping!$R161,Shipping!$R$95,$U$167=Shipping!$S$92,Shipping!$S164,$U$167=Shipping!$T$92,Shipping!$T164)+IF(AN75&lt;DATE(2020,1,1),AN75,-AN75))</f>
        <v>-</v>
      </c>
      <c r="AO239" s="52" t="e" cm="1">
        <f t="array" ref="AO239">IF(OR(AO75="",AO75="NO Q",AO75="-"),"-",INDEX(Shipping!$U$3:$V$88,_xlfn.XMATCH(AO$2,IF(Shipping!$D$3:$D$88="GC",Shipping!$A$3:$A$88),0),_xlfn.XMATCH($V$167,Shipping!$U$2:$V$2))/_xlfn.IFS($U$167=Shipping!$R161,Shipping!$R$95,$U$167=Shipping!$S$92,Shipping!$S164,$U$167=Shipping!$T$92,Shipping!$T164)+IF(AO75&lt;DATE(2020,1,1),AO75,-AO75))</f>
        <v>#DIV/0!</v>
      </c>
      <c r="AP239" s="52" t="str" cm="1">
        <f t="array" ref="AP239">IF(OR(AP75="",AP75="NO Q",AP75="-"),"-",INDEX(Shipping!$U$3:$V$88,_xlfn.XMATCH(AP$2,IF(Shipping!$D$3:$D$88="GC",Shipping!$A$3:$A$88),0),_xlfn.XMATCH($V$167,Shipping!$U$2:$V$2))/_xlfn.IFS($U$167=Shipping!$R161,Shipping!$R$95,$U$167=Shipping!$S$92,Shipping!$S164,$U$167=Shipping!$T$92,Shipping!$T164)+IF(AP75&lt;DATE(2020,1,1),AP75,-AP75))</f>
        <v>-</v>
      </c>
      <c r="AQ239" s="52" t="str" cm="1">
        <f t="array" ref="AQ239">IF(OR(AQ75="",AQ75="NO Q",AQ75="-"),"-",INDEX(Shipping!$U$3:$V$88,_xlfn.XMATCH(AQ$2,IF(Shipping!$D$3:$D$88="GC",Shipping!$A$3:$A$88),0),_xlfn.XMATCH($V$167,Shipping!$U$2:$V$2))/_xlfn.IFS($U$167=Shipping!$R161,Shipping!$R$95,$U$167=Shipping!$S$92,Shipping!$S164,$U$167=Shipping!$T$92,Shipping!$T164)+IF(AQ75&lt;DATE(2020,1,1),AQ75,-AQ75))</f>
        <v>-</v>
      </c>
      <c r="AR239" s="52" t="str" cm="1">
        <f t="array" ref="AR239">IF(OR(AR75="",AR75="NO Q",AR75="-"),"-",INDEX(Shipping!$U$3:$V$88,_xlfn.XMATCH(AR$2,IF(Shipping!$D$3:$D$88="GC",Shipping!$A$3:$A$88),0),_xlfn.XMATCH($V$167,Shipping!$U$2:$V$2))/_xlfn.IFS($U$167=Shipping!$R161,Shipping!$R$95,$U$167=Shipping!$S$92,Shipping!$S164,$U$167=Shipping!$T$92,Shipping!$T164)+IF(AR75&lt;DATE(2020,1,1),AR75,-AR75))</f>
        <v>-</v>
      </c>
      <c r="AS239" s="52" t="str" cm="1">
        <f t="array" ref="AS239">IF(OR(AS75="",AS75="NO Q",AS75="-"),"-",INDEX(Shipping!$U$3:$V$88,_xlfn.XMATCH(AS$2,IF(Shipping!$D$3:$D$88="GC",Shipping!$A$3:$A$88),0),_xlfn.XMATCH($V$167,Shipping!$U$2:$V$2))/_xlfn.IFS($U$167=Shipping!$R161,Shipping!$R$95,$U$167=Shipping!$S$92,Shipping!$S164,$U$167=Shipping!$T$92,Shipping!$T164)+IF(AS75&lt;DATE(2020,1,1),AS75,-AS75))</f>
        <v>-</v>
      </c>
      <c r="AT239" s="52" t="str" cm="1">
        <f t="array" ref="AT239">IF(OR(AT75="",AT75="NO Q",AT75="-"),"-",INDEX(Shipping!$U$3:$V$88,_xlfn.XMATCH(AT$2,IF(Shipping!$D$3:$D$88="GC",Shipping!$A$3:$A$88),0),_xlfn.XMATCH($V$167,Shipping!$U$2:$V$2))/_xlfn.IFS($U$167=Shipping!$R161,Shipping!$R$95,$U$167=Shipping!$S$92,Shipping!$S164,$U$167=Shipping!$T$92,Shipping!$T164)+IF(AT75&lt;DATE(2020,1,1),AT75,-AT75))</f>
        <v>-</v>
      </c>
      <c r="AU239" s="52" t="str" cm="1">
        <f t="array" ref="AU239">IF(OR(AU75="",AU75="NO Q",AU75="-"),"-",INDEX(Shipping!$U$3:$V$88,_xlfn.XMATCH(AU$2,IF(Shipping!$D$3:$D$88="GC",Shipping!$A$3:$A$88),0),_xlfn.XMATCH($V$167,Shipping!$U$2:$V$2))/_xlfn.IFS($U$167=Shipping!$R161,Shipping!$R$95,$U$167=Shipping!$S$92,Shipping!$S164,$U$167=Shipping!$T$92,Shipping!$T164)+IF(AU75&lt;DATE(2020,1,1),AU75,-AU75))</f>
        <v>-</v>
      </c>
      <c r="AV239" s="52" t="str" cm="1">
        <f t="array" ref="AV239">IF(OR(AV75="",AV75="NO Q",AV75="-"),"-",INDEX(Shipping!$U$3:$V$88,_xlfn.XMATCH(AV$2,IF(Shipping!$D$3:$D$88="GC",Shipping!$A$3:$A$88),0),_xlfn.XMATCH($V$167,Shipping!$U$2:$V$2))/_xlfn.IFS($U$167=Shipping!$R161,Shipping!$R$95,$U$167=Shipping!$S$92,Shipping!$S164,$U$167=Shipping!$T$92,Shipping!$T164)+IF(AV75&lt;DATE(2020,1,1),AV75,-AV75))</f>
        <v>-</v>
      </c>
      <c r="AW239" s="52" t="str" cm="1">
        <f t="array" ref="AW239">IF(OR(AW75="",AW75="NO Q",AW75="-"),"-",INDEX(Shipping!$U$3:$V$88,_xlfn.XMATCH(AW$2,IF(Shipping!$D$3:$D$88="GC",Shipping!$A$3:$A$88),0),_xlfn.XMATCH($V$167,Shipping!$U$2:$V$2))/_xlfn.IFS($U$167=Shipping!$R161,Shipping!$R$95,$U$167=Shipping!$S$92,Shipping!$S164,$U$167=Shipping!$T$92,Shipping!$T164)+IF(AW75&lt;DATE(2020,1,1),AW75,-AW75))</f>
        <v>-</v>
      </c>
      <c r="AX239" s="52" t="str" cm="1">
        <f t="array" ref="AX239">IF(OR(AX75="",AX75="NO Q",AX75="-"),"-",INDEX(Shipping!$U$3:$V$88,_xlfn.XMATCH(AX$2,IF(Shipping!$D$3:$D$88="GC",Shipping!$A$3:$A$88),0),_xlfn.XMATCH($V$167,Shipping!$U$2:$V$2))/_xlfn.IFS($U$167=Shipping!$R161,Shipping!$R$95,$U$167=Shipping!$S$92,Shipping!$S164,$U$167=Shipping!$T$92,Shipping!$T164)+IF(AX75&lt;DATE(2020,1,1),AX75,-AX75))</f>
        <v>-</v>
      </c>
      <c r="AY239" s="52" t="str" cm="1">
        <f t="array" ref="AY239">IF(OR(AY75="",AY75="NO Q",AY75="-"),"-",INDEX(Shipping!$U$3:$V$88,_xlfn.XMATCH(AY$2,IF(Shipping!$D$3:$D$88="GC",Shipping!$A$3:$A$88),0),_xlfn.XMATCH($V$167,Shipping!$U$2:$V$2))/_xlfn.IFS($U$167=Shipping!$R161,Shipping!$R$95,$U$167=Shipping!$S$92,Shipping!$S164,$U$167=Shipping!$T$92,Shipping!$T164)+IF(AY75&lt;DATE(2020,1,1),AY75,-AY75))</f>
        <v>-</v>
      </c>
      <c r="AZ239" s="52" t="str" cm="1">
        <f t="array" ref="AZ239">IF(OR(AZ75="",AZ75="NO Q",AZ75="-"),"-",INDEX(Shipping!$U$3:$V$88,_xlfn.XMATCH(AZ$2,IF(Shipping!$D$3:$D$88="GC",Shipping!$A$3:$A$88),0),_xlfn.XMATCH($V$167,Shipping!$U$2:$V$2))/_xlfn.IFS($U$167=Shipping!$R161,Shipping!$R$95,$U$167=Shipping!$S$92,Shipping!$S164,$U$167=Shipping!$T$92,Shipping!$T164)+IF(AZ75&lt;DATE(2020,1,1),AZ75,-AZ75))</f>
        <v>-</v>
      </c>
      <c r="BA239" s="52" t="str" cm="1">
        <f t="array" ref="BA239">IF(OR(BA75="",BA75="NO Q",BA75="-"),"-",INDEX(Shipping!$U$3:$V$88,_xlfn.XMATCH(BA$2,IF(Shipping!$D$3:$D$88="GC",Shipping!$A$3:$A$88),0),_xlfn.XMATCH($V$167,Shipping!$U$2:$V$2))/_xlfn.IFS($U$167=Shipping!$R161,Shipping!$R$95,$U$167=Shipping!$S$92,Shipping!$S164,$U$167=Shipping!$T$92,Shipping!$T164)+IF(BA75&lt;DATE(2020,1,1),BA75,-BA75))</f>
        <v>-</v>
      </c>
      <c r="BB239" s="52" t="str" cm="1">
        <f t="array" ref="BB239">IF(OR(BB75="",BB75="NO Q",BB75="-"),"-",INDEX(Shipping!$U$3:$V$88,_xlfn.XMATCH(BB$2,IF(Shipping!$D$3:$D$88="GC",Shipping!$A$3:$A$88),0),_xlfn.XMATCH($V$167,Shipping!$U$2:$V$2))/_xlfn.IFS($U$167=Shipping!$R161,Shipping!$R$95,$U$167=Shipping!$S$92,Shipping!$S164,$U$167=Shipping!$T$92,Shipping!$T164)+IF(BB75&lt;DATE(2020,1,1),BB75,-BB75))</f>
        <v>-</v>
      </c>
      <c r="BC239" s="52" t="str" cm="1">
        <f t="array" ref="BC239">IF(OR(BC75="",BC75="NO Q",BC75="-"),"-",INDEX(Shipping!$U$3:$V$88,_xlfn.XMATCH(BC$2,IF(Shipping!$D$3:$D$88="GC",Shipping!$A$3:$A$88),0),_xlfn.XMATCH($V$167,Shipping!$U$2:$V$2))/_xlfn.IFS($U$167=Shipping!$R161,Shipping!$R$95,$U$167=Shipping!$S$92,Shipping!$S164,$U$167=Shipping!$T$92,Shipping!$T164)+IF(BC75&lt;DATE(2020,1,1),BC75,-BC75))</f>
        <v>-</v>
      </c>
      <c r="BD239" s="52" t="str" cm="1">
        <f t="array" ref="BD239">IF(OR(BD75="",BD75="NO Q",BD75="-"),"-",INDEX(Shipping!$U$3:$V$88,_xlfn.XMATCH(BD$2,IF(Shipping!$D$3:$D$88="GC",Shipping!$A$3:$A$88),0),_xlfn.XMATCH($V$167,Shipping!$U$2:$V$2))/_xlfn.IFS($U$167=Shipping!$R161,Shipping!$R$95,$U$167=Shipping!$S$92,Shipping!$S164,$U$167=Shipping!$T$92,Shipping!$T164)+IF(BD75&lt;DATE(2020,1,1),BD75,-BD75))</f>
        <v>-</v>
      </c>
      <c r="BE239" s="52" t="str" cm="1">
        <f t="array" ref="BE239">IF(OR(BE75="",BE75="NO Q",BE75="-"),"-",INDEX(Shipping!$U$3:$V$88,_xlfn.XMATCH(BE$2,IF(Shipping!$D$3:$D$88="GC",Shipping!$A$3:$A$88),0),_xlfn.XMATCH($V$167,Shipping!$U$2:$V$2))/_xlfn.IFS($U$167=Shipping!$R161,Shipping!$R$95,$U$167=Shipping!$S$92,Shipping!$S164,$U$167=Shipping!$T$92,Shipping!$T164)+IF(BE75&lt;DATE(2020,1,1),BE75,-BE75))</f>
        <v>-</v>
      </c>
      <c r="BF239" s="52" t="str" cm="1">
        <f t="array" ref="BF239">IF(OR(BF75="",BF75="NO Q",BF75="-"),"-",INDEX(Shipping!$U$3:$V$88,_xlfn.XMATCH(BF$2,IF(Shipping!$D$3:$D$88="GC",Shipping!$A$3:$A$88),0),_xlfn.XMATCH($V$167,Shipping!$U$2:$V$2))/_xlfn.IFS($U$167=Shipping!$R161,Shipping!$R$95,$U$167=Shipping!$S$92,Shipping!$S164,$U$167=Shipping!$T$92,Shipping!$T164)+IF(BF75&lt;DATE(2020,1,1),BF75,-BF75))</f>
        <v>-</v>
      </c>
      <c r="BG239" s="52" t="str" cm="1">
        <f t="array" ref="BG239">IF(OR(BG75="",BG75="NO Q",BG75="-"),"-",INDEX(Shipping!$U$3:$V$88,_xlfn.XMATCH(BG$2,IF(Shipping!$D$3:$D$88="GC",Shipping!$A$3:$A$88),0),_xlfn.XMATCH($V$167,Shipping!$U$2:$V$2))/_xlfn.IFS($U$167=Shipping!$R161,Shipping!$R$95,$U$167=Shipping!$S$92,Shipping!$S164,$U$167=Shipping!$T$92,Shipping!$T164)+IF(BG75&lt;DATE(2020,1,1),BG75,-BG75))</f>
        <v>-</v>
      </c>
      <c r="BH239" s="52" t="str" cm="1">
        <f t="array" ref="BH239">IF(OR(BH75="",BH75="NO Q",BH75="-"),"-",INDEX(Shipping!$U$3:$V$88,_xlfn.XMATCH(BH$2,IF(Shipping!$D$3:$D$88="GC",Shipping!$A$3:$A$88),0),_xlfn.XMATCH($V$167,Shipping!$U$2:$V$2))/_xlfn.IFS($U$167=Shipping!$R161,Shipping!$R$95,$U$167=Shipping!$S$92,Shipping!$S164,$U$167=Shipping!$T$92,Shipping!$T164)+IF(BH75&lt;DATE(2020,1,1),BH75,-BH75))</f>
        <v>-</v>
      </c>
      <c r="BI239" s="52" t="str" cm="1">
        <f t="array" ref="BI239">IF(OR(BI75="",BI75="NO Q",BI75="-"),"-",INDEX(Shipping!$U$3:$V$88,_xlfn.XMATCH(BI$2,IF(Shipping!$D$3:$D$88="GC",Shipping!$A$3:$A$88),0),_xlfn.XMATCH($V$167,Shipping!$U$2:$V$2))/_xlfn.IFS($U$167=Shipping!$R161,Shipping!$R$95,$U$167=Shipping!$S$92,Shipping!$S164,$U$167=Shipping!$T$92,Shipping!$T164)+IF(BI75&lt;DATE(2020,1,1),BI75,-BI75))</f>
        <v>-</v>
      </c>
      <c r="BJ239" s="52" t="str" cm="1">
        <f t="array" ref="BJ239">IF(OR(BJ75="",BJ75="NO Q",BJ75="-"),"-",INDEX(Shipping!$U$3:$V$88,_xlfn.XMATCH(BJ$2,IF(Shipping!$D$3:$D$88="GC",Shipping!$A$3:$A$88),0),_xlfn.XMATCH($V$167,Shipping!$U$2:$V$2))/_xlfn.IFS($U$167=Shipping!$R161,Shipping!$R$95,$U$167=Shipping!$S$92,Shipping!$S164,$U$167=Shipping!$T$92,Shipping!$T164)+IF(BJ75&lt;DATE(2020,1,1),BJ75,-BJ75))</f>
        <v>-</v>
      </c>
      <c r="BK239" s="52" t="e" cm="1">
        <f t="array" ref="BK239">IF(OR(BK75="",BK75="NO Q",BK75="-"),"-",INDEX(Shipping!$U$3:$V$88,_xlfn.XMATCH(BK$2,IF(Shipping!$D$3:$D$88="GC",Shipping!$A$3:$A$88),0),_xlfn.XMATCH($V$167,Shipping!$U$2:$V$2))/_xlfn.IFS($U$167=Shipping!$R161,Shipping!$R$95,$U$167=Shipping!$S$92,Shipping!$S164,$U$167=Shipping!$T$92,Shipping!$T164)+IF(BK75&lt;DATE(2020,1,1),BK75,-BK75))</f>
        <v>#DIV/0!</v>
      </c>
      <c r="BL239" s="52" t="str" cm="1">
        <f t="array" ref="BL239">IF(OR(BL75="",BL75="NO Q",BL75="-"),"-",INDEX(Shipping!$U$3:$V$88,_xlfn.XMATCH(BL$2,IF(Shipping!$D$3:$D$88="GC",Shipping!$A$3:$A$88),0),_xlfn.XMATCH($V$167,Shipping!$U$2:$V$2))/_xlfn.IFS($U$167=Shipping!$R161,Shipping!$R$95,$U$167=Shipping!$S$92,Shipping!$S164,$U$167=Shipping!$T$92,Shipping!$T164)+IF(BL75&lt;DATE(2020,1,1),BL75,-BL75))</f>
        <v>-</v>
      </c>
      <c r="BM239" s="52" t="str" cm="1">
        <f t="array" ref="BM239">IF(OR(BM75="",BM75="NO Q",BM75="-"),"-",INDEX(Shipping!$U$3:$V$88,_xlfn.XMATCH(BM$2,IF(Shipping!$D$3:$D$88="GC",Shipping!$A$3:$A$88),0),_xlfn.XMATCH($V$167,Shipping!$U$2:$V$2))/_xlfn.IFS($U$167=Shipping!$R161,Shipping!$R$95,$U$167=Shipping!$S$92,Shipping!$S164,$U$167=Shipping!$T$92,Shipping!$T164)+IF(BM75&lt;DATE(2020,1,1),BM75,-BM75))</f>
        <v>-</v>
      </c>
      <c r="BN239" s="52" t="str" cm="1">
        <f t="array" ref="BN239">IF(OR(BN75="",BN75="NO Q",BN75="-"),"-",INDEX(Shipping!$U$3:$V$88,_xlfn.XMATCH(BN$2,IF(Shipping!$D$3:$D$88="GC",Shipping!$A$3:$A$88),0),_xlfn.XMATCH($V$167,Shipping!$U$2:$V$2))/_xlfn.IFS($U$167=Shipping!$R161,Shipping!$R$95,$U$167=Shipping!$S$92,Shipping!$S164,$U$167=Shipping!$T$92,Shipping!$T164)+IF(BN75&lt;DATE(2020,1,1),BN75,-BN75))</f>
        <v>-</v>
      </c>
      <c r="BO239" s="52" t="e" cm="1">
        <f t="array" ref="BO239">IF(OR(BO75="",BO75="NO Q",BO75="-"),"-",INDEX(Shipping!$U$3:$V$88,_xlfn.XMATCH(BO$2,IF(Shipping!$D$3:$D$88="GC",Shipping!$A$3:$A$88),0),_xlfn.XMATCH($V$167,Shipping!$U$2:$V$2))/_xlfn.IFS($U$167=Shipping!$R161,Shipping!$R$95,$U$167=Shipping!$S$92,Shipping!$S164,$U$167=Shipping!$T$92,Shipping!$T164)+IF(BO75&lt;DATE(2020,1,1),BO75,-BO75))</f>
        <v>#DIV/0!</v>
      </c>
      <c r="BP239" s="52" t="str" cm="1">
        <f t="array" ref="BP239">IF(OR(BP75="",BP75="NO Q",BP75="-"),"-",INDEX(Shipping!$U$3:$V$88,_xlfn.XMATCH(BP$2,IF(Shipping!$D$3:$D$88="GC",Shipping!$A$3:$A$88),0),_xlfn.XMATCH($V$167,Shipping!$U$2:$V$2))/_xlfn.IFS($U$167=Shipping!$R161,Shipping!$R$95,$U$167=Shipping!$S$92,Shipping!$S164,$U$167=Shipping!$T$92,Shipping!$T164)+IF(BP75&lt;DATE(2020,1,1),BP75,-BP75))</f>
        <v>-</v>
      </c>
      <c r="BQ239" s="52" t="str" cm="1">
        <f t="array" ref="BQ239">IF(OR(BQ75="",BQ75="NO Q",BQ75="-"),"-",INDEX(Shipping!$U$3:$V$88,_xlfn.XMATCH(BQ$2,IF(Shipping!$D$3:$D$88="GC",Shipping!$A$3:$A$88),0),_xlfn.XMATCH($V$167,Shipping!$U$2:$V$2))/_xlfn.IFS($U$167=Shipping!$R161,Shipping!$R$95,$U$167=Shipping!$S$92,Shipping!$S164,$U$167=Shipping!$T$92,Shipping!$T164)+IF(BQ75&lt;DATE(2020,1,1),BQ75,-BQ75))</f>
        <v>-</v>
      </c>
      <c r="BR239" s="52" t="str" cm="1">
        <f t="array" ref="BR239">IF(OR(BR75="",BR75="NO Q",BR75="-"),"-",INDEX(Shipping!$U$3:$V$88,_xlfn.XMATCH(BR$2,IF(Shipping!$D$3:$D$88="GC",Shipping!$A$3:$A$88),0),_xlfn.XMATCH($V$167,Shipping!$U$2:$V$2))/_xlfn.IFS($U$167=Shipping!$R161,Shipping!$R$95,$U$167=Shipping!$S$92,Shipping!$S164,$U$167=Shipping!$T$92,Shipping!$T164)+IF(BR75&lt;DATE(2020,1,1),BR75,-BR75))</f>
        <v>-</v>
      </c>
      <c r="BS239" s="52" t="str" cm="1">
        <f t="array" ref="BS239">IF(OR(BS75="",BS75="NO Q",BS75="-"),"-",INDEX(Shipping!$U$3:$V$88,_xlfn.XMATCH(BS$2,IF(Shipping!$D$3:$D$88="GC",Shipping!$A$3:$A$88),0),_xlfn.XMATCH($V$167,Shipping!$U$2:$V$2))/_xlfn.IFS($U$167=Shipping!$R161,Shipping!$R$95,$U$167=Shipping!$S$92,Shipping!$S164,$U$167=Shipping!$T$92,Shipping!$T164)+IF(BS75&lt;DATE(2020,1,1),BS75,-BS75))</f>
        <v>-</v>
      </c>
      <c r="BT239" s="52" t="str" cm="1">
        <f t="array" ref="BT239">IF(OR(BT75="",BT75="NO Q",BT75="-"),"-",INDEX(Shipping!$U$3:$V$88,_xlfn.XMATCH(BT$2,IF(Shipping!$D$3:$D$88="GC",Shipping!$A$3:$A$88),0),_xlfn.XMATCH($V$167,Shipping!$U$2:$V$2))/_xlfn.IFS($U$167=Shipping!$R161,Shipping!$R$95,$U$167=Shipping!$S$92,Shipping!$S164,$U$167=Shipping!$T$92,Shipping!$T164)+IF(BT75&lt;DATE(2020,1,1),BT75,-BT75))</f>
        <v>-</v>
      </c>
      <c r="BU239" s="52" t="str" cm="1">
        <f t="array" ref="BU239">IF(OR(BU75="",BU75="NO Q",BU75="-"),"-",INDEX(Shipping!$U$3:$V$88,_xlfn.XMATCH(BU$2,IF(Shipping!$D$3:$D$88="GC",Shipping!$A$3:$A$88),0),_xlfn.XMATCH($V$167,Shipping!$U$2:$V$2))/_xlfn.IFS($U$167=Shipping!$R161,Shipping!$R$95,$U$167=Shipping!$S$92,Shipping!$S164,$U$167=Shipping!$T$92,Shipping!$T164)+IF(BU75&lt;DATE(2020,1,1),BU75,-BU75))</f>
        <v>-</v>
      </c>
      <c r="BV239" s="52" t="str" cm="1">
        <f t="array" ref="BV239">IF(OR(BV75="",BV75="NO Q",BV75="-"),"-",INDEX(Shipping!$U$3:$V$88,_xlfn.XMATCH(BV$2,IF(Shipping!$D$3:$D$88="GC",Shipping!$A$3:$A$88),0),_xlfn.XMATCH($V$167,Shipping!$U$2:$V$2))/_xlfn.IFS($U$167=Shipping!$R161,Shipping!$R$95,$U$167=Shipping!$S$92,Shipping!$S164,$U$167=Shipping!$T$92,Shipping!$T164)+IF(BV75&lt;DATE(2020,1,1),BV75,-BV75))</f>
        <v>-</v>
      </c>
      <c r="BW239" s="52" t="str" cm="1">
        <f t="array" ref="BW239">IF(OR(BW75="",BW75="NO Q",BW75="-"),"-",INDEX(Shipping!$U$3:$V$88,_xlfn.XMATCH(BW$2,IF(Shipping!$D$3:$D$88="GC",Shipping!$A$3:$A$88),0),_xlfn.XMATCH($V$167,Shipping!$U$2:$V$2))/_xlfn.IFS($U$167=Shipping!$R161,Shipping!$R$95,$U$167=Shipping!$S$92,Shipping!$S164,$U$167=Shipping!$T$92,Shipping!$T164)+IF(BW75&lt;DATE(2020,1,1),BW75,-BW75))</f>
        <v>-</v>
      </c>
      <c r="BX239" s="52" t="str" cm="1">
        <f t="array" ref="BX239">IF(OR(BX75="",BX75="NO Q",BX75="-"),"-",INDEX(Shipping!$U$3:$V$88,_xlfn.XMATCH(BX$2,IF(Shipping!$D$3:$D$88="GC",Shipping!$A$3:$A$88),0),_xlfn.XMATCH($V$167,Shipping!$U$2:$V$2))/_xlfn.IFS($U$167=Shipping!$R161,Shipping!$R$95,$U$167=Shipping!$S$92,Shipping!$S164,$U$167=Shipping!$T$92,Shipping!$T164)+IF(BX75&lt;DATE(2020,1,1),BX75,-BX75))</f>
        <v>-</v>
      </c>
      <c r="BY239" s="52" t="str" cm="1">
        <f t="array" ref="BY239">IF(OR(BY75="",BY75="NO Q",BY75="-"),"-",INDEX(Shipping!$U$3:$V$88,_xlfn.XMATCH(BY$2,IF(Shipping!$D$3:$D$88="GC",Shipping!$A$3:$A$88),0),_xlfn.XMATCH($V$167,Shipping!$U$2:$V$2))/_xlfn.IFS($U$167=Shipping!$R161,Shipping!$R$95,$U$167=Shipping!$S$92,Shipping!$S164,$U$167=Shipping!$T$92,Shipping!$T164)+IF(BY75&lt;DATE(2020,1,1),BY75,-BY75))</f>
        <v>-</v>
      </c>
      <c r="BZ239" s="52" t="str" cm="1">
        <f t="array" ref="BZ239">IF(OR(BZ75="",BZ75="NO Q",BZ75="-"),"-",INDEX(Shipping!$U$3:$V$88,_xlfn.XMATCH(BZ$2,IF(Shipping!$D$3:$D$88="GC",Shipping!$A$3:$A$88),0),_xlfn.XMATCH($V$167,Shipping!$U$2:$V$2))/_xlfn.IFS($U$167=Shipping!$R161,Shipping!$R$95,$U$167=Shipping!$S$92,Shipping!$S164,$U$167=Shipping!$T$92,Shipping!$T164)+IF(BZ75&lt;DATE(2020,1,1),BZ75,-BZ75))</f>
        <v>-</v>
      </c>
      <c r="CA239" s="52" t="str" cm="1">
        <f t="array" ref="CA239">IF(OR(CA75="",CA75="NO Q",CA75="-"),"-",INDEX(Shipping!$U$3:$V$88,_xlfn.XMATCH(CA$2,IF(Shipping!$D$3:$D$88="GC",Shipping!$A$3:$A$88),0),_xlfn.XMATCH($V$167,Shipping!$U$2:$V$2))/_xlfn.IFS($U$167=Shipping!$R161,Shipping!$R$95,$U$167=Shipping!$S$92,Shipping!$S164,$U$167=Shipping!$T$92,Shipping!$T164)+IF(CA75&lt;DATE(2020,1,1),CA75,-CA75))</f>
        <v>-</v>
      </c>
      <c r="CB239" s="52" t="str" cm="1">
        <f t="array" ref="CB239">IF(OR(CB75="",CB75="NO Q",CB75="-"),"-",INDEX(Shipping!$U$3:$V$88,_xlfn.XMATCH(CB$2,IF(Shipping!$D$3:$D$88="GC",Shipping!$A$3:$A$88),0),_xlfn.XMATCH($V$167,Shipping!$U$2:$V$2))/_xlfn.IFS($U$167=Shipping!$R161,Shipping!$R$95,$U$167=Shipping!$S$92,Shipping!$S164,$U$167=Shipping!$T$92,Shipping!$T164)+IF(CB75&lt;DATE(2020,1,1),CB75,-CB75))</f>
        <v>-</v>
      </c>
      <c r="CC239" s="52" t="str" cm="1">
        <f t="array" ref="CC239">IF(OR(CC75="",CC75="NO Q",CC75="-"),"-",INDEX(Shipping!$U$3:$V$88,_xlfn.XMATCH(CC$2,IF(Shipping!$D$3:$D$88="GC",Shipping!$A$3:$A$88),0),_xlfn.XMATCH($V$167,Shipping!$U$2:$V$2))/_xlfn.IFS($U$167=Shipping!$R161,Shipping!$R$95,$U$167=Shipping!$S$92,Shipping!$S164,$U$167=Shipping!$T$92,Shipping!$T164)+IF(CC75&lt;DATE(2020,1,1),CC75,-CC75))</f>
        <v>-</v>
      </c>
      <c r="CD239" s="52" t="str" cm="1">
        <f t="array" ref="CD239">IF(OR(CD75="",CD75="NO Q",CD75="-"),"-",INDEX(Shipping!$U$3:$V$88,_xlfn.XMATCH(CD$2,IF(Shipping!$D$3:$D$88="GC",Shipping!$A$3:$A$88),0),_xlfn.XMATCH($V$167,Shipping!$U$2:$V$2))/_xlfn.IFS($U$167=Shipping!$R161,Shipping!$R$95,$U$167=Shipping!$S$92,Shipping!$S164,$U$167=Shipping!$T$92,Shipping!$T164)+IF(CD75&lt;DATE(2020,1,1),CD75,-CD75))</f>
        <v>-</v>
      </c>
      <c r="CE239" s="52" t="str" cm="1">
        <f t="array" ref="CE239">IF(OR(CE75="",CE75="NO Q",CE75="-"),"-",INDEX(Shipping!$U$3:$V$88,_xlfn.XMATCH(CE$2,IF(Shipping!$D$3:$D$88="GC",Shipping!$A$3:$A$88),0),_xlfn.XMATCH($V$167,Shipping!$U$2:$V$2))/_xlfn.IFS($U$167=Shipping!$R161,Shipping!$R$95,$U$167=Shipping!$S$92,Shipping!$S164,$U$167=Shipping!$T$92,Shipping!$T164)+IF(CE75&lt;DATE(2020,1,1),CE75,-CE75))</f>
        <v>-</v>
      </c>
      <c r="CF239" s="52" t="str" cm="1">
        <f t="array" ref="CF239">IF(OR(CF75="",CF75="NO Q",CF75="-"),"-",INDEX(Shipping!$U$3:$V$88,_xlfn.XMATCH(CF$2,IF(Shipping!$D$3:$D$88="GC",Shipping!$A$3:$A$88),0),_xlfn.XMATCH($V$167,Shipping!$U$2:$V$2))/_xlfn.IFS($U$167=Shipping!$R161,Shipping!$R$95,$U$167=Shipping!$S$92,Shipping!$S164,$U$167=Shipping!$T$92,Shipping!$T164)+IF(CF75&lt;DATE(2020,1,1),CF75,-CF75))</f>
        <v>-</v>
      </c>
      <c r="CG239" s="52" t="str" cm="1">
        <f t="array" ref="CG239">IF(OR(CG75="",CG75="NO Q",CG75="-"),"-",INDEX(Shipping!$U$3:$V$88,_xlfn.XMATCH(CG$2,IF(Shipping!$D$3:$D$88="GC",Shipping!$A$3:$A$88),0),_xlfn.XMATCH($V$167,Shipping!$U$2:$V$2))/_xlfn.IFS($U$167=Shipping!$R161,Shipping!$R$95,$U$167=Shipping!$S$92,Shipping!$S164,$U$167=Shipping!$T$92,Shipping!$T164)+IF(CG75&lt;DATE(2020,1,1),CG75,-CG75))</f>
        <v>-</v>
      </c>
      <c r="CH239" s="52" t="str" cm="1">
        <f t="array" ref="CH239">IF(OR(CH75="",CH75="NO Q",CH75="-"),"-",INDEX(Shipping!$U$3:$V$88,_xlfn.XMATCH(CH$2,IF(Shipping!$D$3:$D$88="GC",Shipping!$A$3:$A$88),0),_xlfn.XMATCH($V$167,Shipping!$U$2:$V$2))/_xlfn.IFS($U$167=Shipping!$R161,Shipping!$R$95,$U$167=Shipping!$S$92,Shipping!$S164,$U$167=Shipping!$T$92,Shipping!$T164)+IF(CH75&lt;DATE(2020,1,1),CH75,-CH75))</f>
        <v>-</v>
      </c>
      <c r="CI239" s="52" t="str" cm="1">
        <f t="array" ref="CI239">IF(OR(CI75="",CI75="NO Q",CI75="-"),"-",INDEX(Shipping!$U$3:$V$88,_xlfn.XMATCH(CI$2,IF(Shipping!$D$3:$D$88="GC",Shipping!$A$3:$A$88),0),_xlfn.XMATCH($V$167,Shipping!$U$2:$V$2))/_xlfn.IFS($U$167=Shipping!$R161,Shipping!$R$95,$U$167=Shipping!$S$92,Shipping!$S164,$U$167=Shipping!$T$92,Shipping!$T164)+IF(CI75&lt;DATE(2020,1,1),CI75,-CI75))</f>
        <v>-</v>
      </c>
      <c r="CJ239" s="52" t="str" cm="1">
        <f t="array" ref="CJ239">IF(OR(CJ75="",CJ75="NO Q",CJ75="-"),"-",INDEX(Shipping!$U$3:$V$88,_xlfn.XMATCH(CJ$2,IF(Shipping!$D$3:$D$88="GC",Shipping!$A$3:$A$88),0),_xlfn.XMATCH($V$167,Shipping!$U$2:$V$2))/_xlfn.IFS($U$167=Shipping!$R161,Shipping!$R$95,$U$167=Shipping!$S$92,Shipping!$S164,$U$167=Shipping!$T$92,Shipping!$T164)+IF(CJ75&lt;DATE(2020,1,1),CJ75,-CJ75))</f>
        <v>-</v>
      </c>
      <c r="CK239" s="52" t="str" cm="1">
        <f t="array" ref="CK239">IF(OR(CK75="",CK75="NO Q",CK75="-"),"-",INDEX(Shipping!$U$3:$V$88,_xlfn.XMATCH(CK$2,IF(Shipping!$D$3:$D$88="GC",Shipping!$A$3:$A$88),0),_xlfn.XMATCH($V$167,Shipping!$U$2:$V$2))/_xlfn.IFS($U$167=Shipping!$R161,Shipping!$R$95,$U$167=Shipping!$S$92,Shipping!$S164,$U$167=Shipping!$T$92,Shipping!$T164)+IF(CK75&lt;DATE(2020,1,1),CK75,-CK75))</f>
        <v>-</v>
      </c>
      <c r="CL239" s="52" t="str" cm="1">
        <f t="array" ref="CL239">IF(OR(CL75="",CL75="NO Q",CL75="-"),"-",INDEX(Shipping!$U$3:$V$88,_xlfn.XMATCH(CL$2,IF(Shipping!$D$3:$D$88="GC",Shipping!$A$3:$A$88),0),_xlfn.XMATCH($V$167,Shipping!$U$2:$V$2))/_xlfn.IFS($U$167=Shipping!$R161,Shipping!$R$95,$U$167=Shipping!$S$92,Shipping!$S164,$U$167=Shipping!$T$92,Shipping!$T164)+IF(CL75&lt;DATE(2020,1,1),CL75,-CL75))</f>
        <v>-</v>
      </c>
      <c r="CM239" s="52" t="str" cm="1">
        <f t="array" ref="CM239">IF(OR(CM75="",CM75="NO Q",CM75="-"),"-",INDEX(Shipping!$U$3:$V$88,_xlfn.XMATCH(CM$2,IF(Shipping!$D$3:$D$88="GC",Shipping!$A$3:$A$88),0),_xlfn.XMATCH($V$167,Shipping!$U$2:$V$2))/_xlfn.IFS($U$167=Shipping!$R161,Shipping!$R$95,$U$167=Shipping!$S$92,Shipping!$S164,$U$167=Shipping!$T$92,Shipping!$T164)+IF(CM75&lt;DATE(2020,1,1),CM75,-CM75))</f>
        <v>-</v>
      </c>
    </row>
    <row r="240" spans="2:91">
      <c r="B240" s="47" t="s">
        <v>346</v>
      </c>
      <c r="C240" s="1" t="str" cm="1">
        <f t="array" ref="C240">INDEX(W$2:CM$2,1,_xlfn.XMATCH(D240,$W240:$CM240))</f>
        <v>DECATUR PLASTICS (2cav)</v>
      </c>
      <c r="D240" s="81">
        <f t="shared" si="140"/>
        <v>0.84616878066378065</v>
      </c>
      <c r="W240" s="52" t="str" cm="1">
        <f t="array" ref="W240">IF(OR(W76="",W76="NO Q",W76="-"),"-",INDEX(Shipping!$U$3:$V$88,_xlfn.XMATCH(W$2,IF(Shipping!$D$3:$D$88="GC",Shipping!$A$3:$A$88),0),_xlfn.XMATCH($V$167,Shipping!$U$2:$V$2))/_xlfn.IFS($U$167=Shipping!$R162,Shipping!$R$95,$U$167=Shipping!$S$92,Shipping!$S165,$U$167=Shipping!$T$92,Shipping!$T165)+IF(W76&lt;DATE(2020,1,1),W76,-W76))</f>
        <v>-</v>
      </c>
      <c r="X240" s="52" t="str" cm="1">
        <f t="array" ref="X240">IF(OR(X76="",X76="NO Q",X76="-"),"-",INDEX(Shipping!$U$3:$V$88,_xlfn.XMATCH(X$2,IF(Shipping!$D$3:$D$88="GC",Shipping!$A$3:$A$88),0),_xlfn.XMATCH($V$167,Shipping!$U$2:$V$2))/_xlfn.IFS($U$167=Shipping!$R162,Shipping!$R$95,$U$167=Shipping!$S$92,Shipping!$S165,$U$167=Shipping!$T$92,Shipping!$T165)+IF(X76&lt;DATE(2020,1,1),X76,-X76))</f>
        <v>-</v>
      </c>
      <c r="Y240" s="52" t="str" cm="1">
        <f t="array" ref="Y240">IF(OR(Y76="",Y76="NO Q",Y76="-"),"-",INDEX(Shipping!$U$3:$V$88,_xlfn.XMATCH(Y$2,IF(Shipping!$D$3:$D$88="GC",Shipping!$A$3:$A$88),0),_xlfn.XMATCH($V$167,Shipping!$U$2:$V$2))/_xlfn.IFS($U$167=Shipping!$R162,Shipping!$R$95,$U$167=Shipping!$S$92,Shipping!$S165,$U$167=Shipping!$T$92,Shipping!$T165)+IF(Y76&lt;DATE(2020,1,1),Y76,-Y76))</f>
        <v>-</v>
      </c>
      <c r="Z240" s="52" t="str" cm="1">
        <f t="array" ref="Z240">IF(OR(Z76="",Z76="NO Q",Z76="-"),"-",INDEX(Shipping!$U$3:$V$88,_xlfn.XMATCH(Z$2,IF(Shipping!$D$3:$D$88="GC",Shipping!$A$3:$A$88),0),_xlfn.XMATCH($V$167,Shipping!$U$2:$V$2))/_xlfn.IFS($U$167=Shipping!$R162,Shipping!$R$95,$U$167=Shipping!$S$92,Shipping!$S165,$U$167=Shipping!$T$92,Shipping!$T165)+IF(Z76&lt;DATE(2020,1,1),Z76,-Z76))</f>
        <v>-</v>
      </c>
      <c r="AA240" s="52" t="str" cm="1">
        <f t="array" ref="AA240">IF(OR(AA76="",AA76="NO Q",AA76="-"),"-",INDEX(Shipping!$U$3:$V$88,_xlfn.XMATCH(AA$2,IF(Shipping!$D$3:$D$88="GC",Shipping!$A$3:$A$88),0),_xlfn.XMATCH($V$167,Shipping!$U$2:$V$2))/_xlfn.IFS($U$167=Shipping!$R162,Shipping!$R$95,$U$167=Shipping!$S$92,Shipping!$S165,$U$167=Shipping!$T$92,Shipping!$T165)+IF(AA76&lt;DATE(2020,1,1),AA76,-AA76))</f>
        <v>-</v>
      </c>
      <c r="AB240" s="52" t="str" cm="1">
        <f t="array" ref="AB240">IF(OR(AB76="",AB76="NO Q",AB76="-"),"-",INDEX(Shipping!$U$3:$V$88,_xlfn.XMATCH(AB$2,IF(Shipping!$D$3:$D$88="GC",Shipping!$A$3:$A$88),0),_xlfn.XMATCH($V$167,Shipping!$U$2:$V$2))/_xlfn.IFS($U$167=Shipping!$R162,Shipping!$R$95,$U$167=Shipping!$S$92,Shipping!$S165,$U$167=Shipping!$T$92,Shipping!$T165)+IF(AB76&lt;DATE(2020,1,1),AB76,-AB76))</f>
        <v>-</v>
      </c>
      <c r="AC240" s="52" t="str" cm="1">
        <f t="array" ref="AC240">IF(OR(AC76="",AC76="NO Q",AC76="-"),"-",INDEX(Shipping!$U$3:$V$88,_xlfn.XMATCH(AC$2,IF(Shipping!$D$3:$D$88="GC",Shipping!$A$3:$A$88),0),_xlfn.XMATCH($V$167,Shipping!$U$2:$V$2))/_xlfn.IFS($U$167=Shipping!$R162,Shipping!$R$95,$U$167=Shipping!$S$92,Shipping!$S165,$U$167=Shipping!$T$92,Shipping!$T165)+IF(AC76&lt;DATE(2020,1,1),AC76,-AC76))</f>
        <v>-</v>
      </c>
      <c r="AD240" s="52" cm="1">
        <f t="array" ref="AD240">IF(OR(AD76="",AD76="NO Q",AD76="-"),"-",INDEX(Shipping!$U$3:$V$88,_xlfn.XMATCH(AD$2,IF(Shipping!$D$3:$D$88="GC",Shipping!$A$3:$A$88),0),_xlfn.XMATCH($V$167,Shipping!$U$2:$V$2))/_xlfn.IFS($U$167=Shipping!$R162,Shipping!$R$95,$U$167=Shipping!$S$92,Shipping!$S165,$U$167=Shipping!$T$92,Shipping!$T165)+IF(AD76&lt;DATE(2020,1,1),AD76,-AD76))</f>
        <v>1.0385350292732232</v>
      </c>
      <c r="AE240" s="52" cm="1">
        <f t="array" ref="AE240">IF(OR(AE76="",AE76="NO Q",AE76="-"),"-",INDEX(Shipping!$U$3:$V$88,_xlfn.XMATCH(AE$2,IF(Shipping!$D$3:$D$88="GC",Shipping!$A$3:$A$88),0),_xlfn.XMATCH($V$167,Shipping!$U$2:$V$2))/_xlfn.IFS($U$167=Shipping!$R162,Shipping!$R$95,$U$167=Shipping!$S$92,Shipping!$S165,$U$167=Shipping!$T$92,Shipping!$T165)+IF(AE76&lt;DATE(2020,1,1),AE76,-AE76))</f>
        <v>1.0695005848287786</v>
      </c>
      <c r="AF240" s="52" cm="1">
        <f t="array" ref="AF240">IF(OR(AF76="",AF76="NO Q",AF76="-"),"-",INDEX(Shipping!$U$3:$V$88,_xlfn.XMATCH(AF$2,IF(Shipping!$D$3:$D$88="GC",Shipping!$A$3:$A$88),0),_xlfn.XMATCH($V$167,Shipping!$U$2:$V$2))/_xlfn.IFS($U$167=Shipping!$R162,Shipping!$R$95,$U$167=Shipping!$S$92,Shipping!$S165,$U$167=Shipping!$T$92,Shipping!$T165)+IF(AF76&lt;DATE(2020,1,1),AF76,-AF76))</f>
        <v>0.84616878066378065</v>
      </c>
      <c r="AG240" s="52" t="str" cm="1">
        <f t="array" ref="AG240">IF(OR(AG76="",AG76="NO Q",AG76="-"),"-",INDEX(Shipping!$U$3:$V$88,_xlfn.XMATCH(AG$2,IF(Shipping!$D$3:$D$88="GC",Shipping!$A$3:$A$88),0),_xlfn.XMATCH($V$167,Shipping!$U$2:$V$2))/_xlfn.IFS($U$167=Shipping!$R162,Shipping!$R$95,$U$167=Shipping!$S$92,Shipping!$S165,$U$167=Shipping!$T$92,Shipping!$T165)+IF(AG76&lt;DATE(2020,1,1),AG76,-AG76))</f>
        <v>-</v>
      </c>
      <c r="AH240" s="52" t="str" cm="1">
        <f t="array" ref="AH240">IF(OR(AH76="",AH76="NO Q",AH76="-"),"-",INDEX(Shipping!$U$3:$V$88,_xlfn.XMATCH(AH$2,IF(Shipping!$D$3:$D$88="GC",Shipping!$A$3:$A$88),0),_xlfn.XMATCH($V$167,Shipping!$U$2:$V$2))/_xlfn.IFS($U$167=Shipping!$R162,Shipping!$R$95,$U$167=Shipping!$S$92,Shipping!$S165,$U$167=Shipping!$T$92,Shipping!$T165)+IF(AH76&lt;DATE(2020,1,1),AH76,-AH76))</f>
        <v>-</v>
      </c>
      <c r="AI240" s="52" t="str" cm="1">
        <f t="array" ref="AI240">IF(OR(AI76="",AI76="NO Q",AI76="-"),"-",INDEX(Shipping!$U$3:$V$88,_xlfn.XMATCH(AI$2,IF(Shipping!$D$3:$D$88="GC",Shipping!$A$3:$A$88),0),_xlfn.XMATCH($V$167,Shipping!$U$2:$V$2))/_xlfn.IFS($U$167=Shipping!$R162,Shipping!$R$95,$U$167=Shipping!$S$92,Shipping!$S165,$U$167=Shipping!$T$92,Shipping!$T165)+IF(AI76&lt;DATE(2020,1,1),AI76,-AI76))</f>
        <v>-</v>
      </c>
      <c r="AJ240" s="52" t="str" cm="1">
        <f t="array" ref="AJ240">IF(OR(AJ76="",AJ76="NO Q",AJ76="-"),"-",INDEX(Shipping!$U$3:$V$88,_xlfn.XMATCH(AJ$2,IF(Shipping!$D$3:$D$88="GC",Shipping!$A$3:$A$88),0),_xlfn.XMATCH($V$167,Shipping!$U$2:$V$2))/_xlfn.IFS($U$167=Shipping!$R162,Shipping!$R$95,$U$167=Shipping!$S$92,Shipping!$S165,$U$167=Shipping!$T$92,Shipping!$T165)+IF(AJ76&lt;DATE(2020,1,1),AJ76,-AJ76))</f>
        <v>-</v>
      </c>
      <c r="AK240" s="52" t="str" cm="1">
        <f t="array" ref="AK240">IF(OR(AK76="",AK76="NO Q",AK76="-"),"-",INDEX(Shipping!$U$3:$V$88,_xlfn.XMATCH(AK$2,IF(Shipping!$D$3:$D$88="GC",Shipping!$A$3:$A$88),0),_xlfn.XMATCH($V$167,Shipping!$U$2:$V$2))/_xlfn.IFS($U$167=Shipping!$R162,Shipping!$R$95,$U$167=Shipping!$S$92,Shipping!$S165,$U$167=Shipping!$T$92,Shipping!$T165)+IF(AK76&lt;DATE(2020,1,1),AK76,-AK76))</f>
        <v>-</v>
      </c>
      <c r="AL240" s="52" t="str" cm="1">
        <f t="array" ref="AL240">IF(OR(AL76="",AL76="NO Q",AL76="-"),"-",INDEX(Shipping!$U$3:$V$88,_xlfn.XMATCH(AL$2,IF(Shipping!$D$3:$D$88="GC",Shipping!$A$3:$A$88),0),_xlfn.XMATCH($V$167,Shipping!$U$2:$V$2))/_xlfn.IFS($U$167=Shipping!$R162,Shipping!$R$95,$U$167=Shipping!$S$92,Shipping!$S165,$U$167=Shipping!$T$92,Shipping!$T165)+IF(AL76&lt;DATE(2020,1,1),AL76,-AL76))</f>
        <v>-</v>
      </c>
      <c r="AM240" s="52" cm="1">
        <f t="array" ref="AM240">IF(OR(AM76="",AM76="NO Q",AM76="-"),"-",INDEX(Shipping!$U$3:$V$88,_xlfn.XMATCH(AM$2,IF(Shipping!$D$3:$D$88="GC",Shipping!$A$3:$A$88),0),_xlfn.XMATCH($V$167,Shipping!$U$2:$V$2))/_xlfn.IFS($U$167=Shipping!$R162,Shipping!$R$95,$U$167=Shipping!$S$92,Shipping!$S165,$U$167=Shipping!$T$92,Shipping!$T165)+IF(AM76&lt;DATE(2020,1,1),AM76,-AM76))</f>
        <v>-44032.958513708516</v>
      </c>
      <c r="AN240" s="52" t="str" cm="1">
        <f t="array" ref="AN240">IF(OR(AN76="",AN76="NO Q",AN76="-"),"-",INDEX(Shipping!$U$3:$V$88,_xlfn.XMATCH(AN$2,IF(Shipping!$D$3:$D$88="GC",Shipping!$A$3:$A$88),0),_xlfn.XMATCH($V$167,Shipping!$U$2:$V$2))/_xlfn.IFS($U$167=Shipping!$R162,Shipping!$R$95,$U$167=Shipping!$S$92,Shipping!$S165,$U$167=Shipping!$T$92,Shipping!$T165)+IF(AN76&lt;DATE(2020,1,1),AN76,-AN76))</f>
        <v>-</v>
      </c>
      <c r="AO240" s="52" t="str" cm="1">
        <f t="array" ref="AO240">IF(OR(AO76="",AO76="NO Q",AO76="-"),"-",INDEX(Shipping!$U$3:$V$88,_xlfn.XMATCH(AO$2,IF(Shipping!$D$3:$D$88="GC",Shipping!$A$3:$A$88),0),_xlfn.XMATCH($V$167,Shipping!$U$2:$V$2))/_xlfn.IFS($U$167=Shipping!$R162,Shipping!$R$95,$U$167=Shipping!$S$92,Shipping!$S165,$U$167=Shipping!$T$92,Shipping!$T165)+IF(AO76&lt;DATE(2020,1,1),AO76,-AO76))</f>
        <v>-</v>
      </c>
      <c r="AP240" s="52" cm="1">
        <f t="array" ref="AP240">IF(OR(AP76="",AP76="NO Q",AP76="-"),"-",INDEX(Shipping!$U$3:$V$88,_xlfn.XMATCH(AP$2,IF(Shipping!$D$3:$D$88="GC",Shipping!$A$3:$A$88),0),_xlfn.XMATCH($V$167,Shipping!$U$2:$V$2))/_xlfn.IFS($U$167=Shipping!$R162,Shipping!$R$95,$U$167=Shipping!$S$92,Shipping!$S165,$U$167=Shipping!$T$92,Shipping!$T165)+IF(AP76&lt;DATE(2020,1,1),AP76,-AP76))</f>
        <v>-44032.969336219336</v>
      </c>
      <c r="AQ240" s="52" t="str" cm="1">
        <f t="array" ref="AQ240">IF(OR(AQ76="",AQ76="NO Q",AQ76="-"),"-",INDEX(Shipping!$U$3:$V$88,_xlfn.XMATCH(AQ$2,IF(Shipping!$D$3:$D$88="GC",Shipping!$A$3:$A$88),0),_xlfn.XMATCH($V$167,Shipping!$U$2:$V$2))/_xlfn.IFS($U$167=Shipping!$R162,Shipping!$R$95,$U$167=Shipping!$S$92,Shipping!$S165,$U$167=Shipping!$T$92,Shipping!$T165)+IF(AQ76&lt;DATE(2020,1,1),AQ76,-AQ76))</f>
        <v>-</v>
      </c>
      <c r="AR240" s="52" t="str" cm="1">
        <f t="array" ref="AR240">IF(OR(AR76="",AR76="NO Q",AR76="-"),"-",INDEX(Shipping!$U$3:$V$88,_xlfn.XMATCH(AR$2,IF(Shipping!$D$3:$D$88="GC",Shipping!$A$3:$A$88),0),_xlfn.XMATCH($V$167,Shipping!$U$2:$V$2))/_xlfn.IFS($U$167=Shipping!$R162,Shipping!$R$95,$U$167=Shipping!$S$92,Shipping!$S165,$U$167=Shipping!$T$92,Shipping!$T165)+IF(AR76&lt;DATE(2020,1,1),AR76,-AR76))</f>
        <v>-</v>
      </c>
      <c r="AS240" s="52" t="str" cm="1">
        <f t="array" ref="AS240">IF(OR(AS76="",AS76="NO Q",AS76="-"),"-",INDEX(Shipping!$U$3:$V$88,_xlfn.XMATCH(AS$2,IF(Shipping!$D$3:$D$88="GC",Shipping!$A$3:$A$88),0),_xlfn.XMATCH($V$167,Shipping!$U$2:$V$2))/_xlfn.IFS($U$167=Shipping!$R162,Shipping!$R$95,$U$167=Shipping!$S$92,Shipping!$S165,$U$167=Shipping!$T$92,Shipping!$T165)+IF(AS76&lt;DATE(2020,1,1),AS76,-AS76))</f>
        <v>-</v>
      </c>
      <c r="AT240" s="52" t="str" cm="1">
        <f t="array" ref="AT240">IF(OR(AT76="",AT76="NO Q",AT76="-"),"-",INDEX(Shipping!$U$3:$V$88,_xlfn.XMATCH(AT$2,IF(Shipping!$D$3:$D$88="GC",Shipping!$A$3:$A$88),0),_xlfn.XMATCH($V$167,Shipping!$U$2:$V$2))/_xlfn.IFS($U$167=Shipping!$R162,Shipping!$R$95,$U$167=Shipping!$S$92,Shipping!$S165,$U$167=Shipping!$T$92,Shipping!$T165)+IF(AT76&lt;DATE(2020,1,1),AT76,-AT76))</f>
        <v>-</v>
      </c>
      <c r="AU240" s="52" t="str" cm="1">
        <f t="array" ref="AU240">IF(OR(AU76="",AU76="NO Q",AU76="-"),"-",INDEX(Shipping!$U$3:$V$88,_xlfn.XMATCH(AU$2,IF(Shipping!$D$3:$D$88="GC",Shipping!$A$3:$A$88),0),_xlfn.XMATCH($V$167,Shipping!$U$2:$V$2))/_xlfn.IFS($U$167=Shipping!$R162,Shipping!$R$95,$U$167=Shipping!$S$92,Shipping!$S165,$U$167=Shipping!$T$92,Shipping!$T165)+IF(AU76&lt;DATE(2020,1,1),AU76,-AU76))</f>
        <v>-</v>
      </c>
      <c r="AV240" s="52" t="str" cm="1">
        <f t="array" ref="AV240">IF(OR(AV76="",AV76="NO Q",AV76="-"),"-",INDEX(Shipping!$U$3:$V$88,_xlfn.XMATCH(AV$2,IF(Shipping!$D$3:$D$88="GC",Shipping!$A$3:$A$88),0),_xlfn.XMATCH($V$167,Shipping!$U$2:$V$2))/_xlfn.IFS($U$167=Shipping!$R162,Shipping!$R$95,$U$167=Shipping!$S$92,Shipping!$S165,$U$167=Shipping!$T$92,Shipping!$T165)+IF(AV76&lt;DATE(2020,1,1),AV76,-AV76))</f>
        <v>-</v>
      </c>
      <c r="AW240" s="52" t="str" cm="1">
        <f t="array" ref="AW240">IF(OR(AW76="",AW76="NO Q",AW76="-"),"-",INDEX(Shipping!$U$3:$V$88,_xlfn.XMATCH(AW$2,IF(Shipping!$D$3:$D$88="GC",Shipping!$A$3:$A$88),0),_xlfn.XMATCH($V$167,Shipping!$U$2:$V$2))/_xlfn.IFS($U$167=Shipping!$R162,Shipping!$R$95,$U$167=Shipping!$S$92,Shipping!$S165,$U$167=Shipping!$T$92,Shipping!$T165)+IF(AW76&lt;DATE(2020,1,1),AW76,-AW76))</f>
        <v>-</v>
      </c>
      <c r="AX240" s="52" t="str" cm="1">
        <f t="array" ref="AX240">IF(OR(AX76="",AX76="NO Q",AX76="-"),"-",INDEX(Shipping!$U$3:$V$88,_xlfn.XMATCH(AX$2,IF(Shipping!$D$3:$D$88="GC",Shipping!$A$3:$A$88),0),_xlfn.XMATCH($V$167,Shipping!$U$2:$V$2))/_xlfn.IFS($U$167=Shipping!$R162,Shipping!$R$95,$U$167=Shipping!$S$92,Shipping!$S165,$U$167=Shipping!$T$92,Shipping!$T165)+IF(AX76&lt;DATE(2020,1,1),AX76,-AX76))</f>
        <v>-</v>
      </c>
      <c r="AY240" s="52" t="str" cm="1">
        <f t="array" ref="AY240">IF(OR(AY76="",AY76="NO Q",AY76="-"),"-",INDEX(Shipping!$U$3:$V$88,_xlfn.XMATCH(AY$2,IF(Shipping!$D$3:$D$88="GC",Shipping!$A$3:$A$88),0),_xlfn.XMATCH($V$167,Shipping!$U$2:$V$2))/_xlfn.IFS($U$167=Shipping!$R162,Shipping!$R$95,$U$167=Shipping!$S$92,Shipping!$S165,$U$167=Shipping!$T$92,Shipping!$T165)+IF(AY76&lt;DATE(2020,1,1),AY76,-AY76))</f>
        <v>-</v>
      </c>
      <c r="AZ240" s="52" t="str" cm="1">
        <f t="array" ref="AZ240">IF(OR(AZ76="",AZ76="NO Q",AZ76="-"),"-",INDEX(Shipping!$U$3:$V$88,_xlfn.XMATCH(AZ$2,IF(Shipping!$D$3:$D$88="GC",Shipping!$A$3:$A$88),0),_xlfn.XMATCH($V$167,Shipping!$U$2:$V$2))/_xlfn.IFS($U$167=Shipping!$R162,Shipping!$R$95,$U$167=Shipping!$S$92,Shipping!$S165,$U$167=Shipping!$T$92,Shipping!$T165)+IF(AZ76&lt;DATE(2020,1,1),AZ76,-AZ76))</f>
        <v>-</v>
      </c>
      <c r="BA240" s="52" t="str" cm="1">
        <f t="array" ref="BA240">IF(OR(BA76="",BA76="NO Q",BA76="-"),"-",INDEX(Shipping!$U$3:$V$88,_xlfn.XMATCH(BA$2,IF(Shipping!$D$3:$D$88="GC",Shipping!$A$3:$A$88),0),_xlfn.XMATCH($V$167,Shipping!$U$2:$V$2))/_xlfn.IFS($U$167=Shipping!$R162,Shipping!$R$95,$U$167=Shipping!$S$92,Shipping!$S165,$U$167=Shipping!$T$92,Shipping!$T165)+IF(BA76&lt;DATE(2020,1,1),BA76,-BA76))</f>
        <v>-</v>
      </c>
      <c r="BB240" s="52" t="str" cm="1">
        <f t="array" ref="BB240">IF(OR(BB76="",BB76="NO Q",BB76="-"),"-",INDEX(Shipping!$U$3:$V$88,_xlfn.XMATCH(BB$2,IF(Shipping!$D$3:$D$88="GC",Shipping!$A$3:$A$88),0),_xlfn.XMATCH($V$167,Shipping!$U$2:$V$2))/_xlfn.IFS($U$167=Shipping!$R162,Shipping!$R$95,$U$167=Shipping!$S$92,Shipping!$S165,$U$167=Shipping!$T$92,Shipping!$T165)+IF(BB76&lt;DATE(2020,1,1),BB76,-BB76))</f>
        <v>-</v>
      </c>
      <c r="BC240" s="52" t="str" cm="1">
        <f t="array" ref="BC240">IF(OR(BC76="",BC76="NO Q",BC76="-"),"-",INDEX(Shipping!$U$3:$V$88,_xlfn.XMATCH(BC$2,IF(Shipping!$D$3:$D$88="GC",Shipping!$A$3:$A$88),0),_xlfn.XMATCH($V$167,Shipping!$U$2:$V$2))/_xlfn.IFS($U$167=Shipping!$R162,Shipping!$R$95,$U$167=Shipping!$S$92,Shipping!$S165,$U$167=Shipping!$T$92,Shipping!$T165)+IF(BC76&lt;DATE(2020,1,1),BC76,-BC76))</f>
        <v>-</v>
      </c>
      <c r="BD240" s="52" t="str" cm="1">
        <f t="array" ref="BD240">IF(OR(BD76="",BD76="NO Q",BD76="-"),"-",INDEX(Shipping!$U$3:$V$88,_xlfn.XMATCH(BD$2,IF(Shipping!$D$3:$D$88="GC",Shipping!$A$3:$A$88),0),_xlfn.XMATCH($V$167,Shipping!$U$2:$V$2))/_xlfn.IFS($U$167=Shipping!$R162,Shipping!$R$95,$U$167=Shipping!$S$92,Shipping!$S165,$U$167=Shipping!$T$92,Shipping!$T165)+IF(BD76&lt;DATE(2020,1,1),BD76,-BD76))</f>
        <v>-</v>
      </c>
      <c r="BE240" s="52" t="str" cm="1">
        <f t="array" ref="BE240">IF(OR(BE76="",BE76="NO Q",BE76="-"),"-",INDEX(Shipping!$U$3:$V$88,_xlfn.XMATCH(BE$2,IF(Shipping!$D$3:$D$88="GC",Shipping!$A$3:$A$88),0),_xlfn.XMATCH($V$167,Shipping!$U$2:$V$2))/_xlfn.IFS($U$167=Shipping!$R162,Shipping!$R$95,$U$167=Shipping!$S$92,Shipping!$S165,$U$167=Shipping!$T$92,Shipping!$T165)+IF(BE76&lt;DATE(2020,1,1),BE76,-BE76))</f>
        <v>-</v>
      </c>
      <c r="BF240" s="52" t="str" cm="1">
        <f t="array" ref="BF240">IF(OR(BF76="",BF76="NO Q",BF76="-"),"-",INDEX(Shipping!$U$3:$V$88,_xlfn.XMATCH(BF$2,IF(Shipping!$D$3:$D$88="GC",Shipping!$A$3:$A$88),0),_xlfn.XMATCH($V$167,Shipping!$U$2:$V$2))/_xlfn.IFS($U$167=Shipping!$R162,Shipping!$R$95,$U$167=Shipping!$S$92,Shipping!$S165,$U$167=Shipping!$T$92,Shipping!$T165)+IF(BF76&lt;DATE(2020,1,1),BF76,-BF76))</f>
        <v>-</v>
      </c>
      <c r="BG240" s="52" t="str" cm="1">
        <f t="array" ref="BG240">IF(OR(BG76="",BG76="NO Q",BG76="-"),"-",INDEX(Shipping!$U$3:$V$88,_xlfn.XMATCH(BG$2,IF(Shipping!$D$3:$D$88="GC",Shipping!$A$3:$A$88),0),_xlfn.XMATCH($V$167,Shipping!$U$2:$V$2))/_xlfn.IFS($U$167=Shipping!$R162,Shipping!$R$95,$U$167=Shipping!$S$92,Shipping!$S165,$U$167=Shipping!$T$92,Shipping!$T165)+IF(BG76&lt;DATE(2020,1,1),BG76,-BG76))</f>
        <v>-</v>
      </c>
      <c r="BH240" s="52" t="str" cm="1">
        <f t="array" ref="BH240">IF(OR(BH76="",BH76="NO Q",BH76="-"),"-",INDEX(Shipping!$U$3:$V$88,_xlfn.XMATCH(BH$2,IF(Shipping!$D$3:$D$88="GC",Shipping!$A$3:$A$88),0),_xlfn.XMATCH($V$167,Shipping!$U$2:$V$2))/_xlfn.IFS($U$167=Shipping!$R162,Shipping!$R$95,$U$167=Shipping!$S$92,Shipping!$S165,$U$167=Shipping!$T$92,Shipping!$T165)+IF(BH76&lt;DATE(2020,1,1),BH76,-BH76))</f>
        <v>-</v>
      </c>
      <c r="BI240" s="52" t="str" cm="1">
        <f t="array" ref="BI240">IF(OR(BI76="",BI76="NO Q",BI76="-"),"-",INDEX(Shipping!$U$3:$V$88,_xlfn.XMATCH(BI$2,IF(Shipping!$D$3:$D$88="GC",Shipping!$A$3:$A$88),0),_xlfn.XMATCH($V$167,Shipping!$U$2:$V$2))/_xlfn.IFS($U$167=Shipping!$R162,Shipping!$R$95,$U$167=Shipping!$S$92,Shipping!$S165,$U$167=Shipping!$T$92,Shipping!$T165)+IF(BI76&lt;DATE(2020,1,1),BI76,-BI76))</f>
        <v>-</v>
      </c>
      <c r="BJ240" s="52" t="str" cm="1">
        <f t="array" ref="BJ240">IF(OR(BJ76="",BJ76="NO Q",BJ76="-"),"-",INDEX(Shipping!$U$3:$V$88,_xlfn.XMATCH(BJ$2,IF(Shipping!$D$3:$D$88="GC",Shipping!$A$3:$A$88),0),_xlfn.XMATCH($V$167,Shipping!$U$2:$V$2))/_xlfn.IFS($U$167=Shipping!$R162,Shipping!$R$95,$U$167=Shipping!$S$92,Shipping!$S165,$U$167=Shipping!$T$92,Shipping!$T165)+IF(BJ76&lt;DATE(2020,1,1),BJ76,-BJ76))</f>
        <v>-</v>
      </c>
      <c r="BK240" s="52" t="str" cm="1">
        <f t="array" ref="BK240">IF(OR(BK76="",BK76="NO Q",BK76="-"),"-",INDEX(Shipping!$U$3:$V$88,_xlfn.XMATCH(BK$2,IF(Shipping!$D$3:$D$88="GC",Shipping!$A$3:$A$88),0),_xlfn.XMATCH($V$167,Shipping!$U$2:$V$2))/_xlfn.IFS($U$167=Shipping!$R162,Shipping!$R$95,$U$167=Shipping!$S$92,Shipping!$S165,$U$167=Shipping!$T$92,Shipping!$T165)+IF(BK76&lt;DATE(2020,1,1),BK76,-BK76))</f>
        <v>-</v>
      </c>
      <c r="BL240" s="52" t="str" cm="1">
        <f t="array" ref="BL240">IF(OR(BL76="",BL76="NO Q",BL76="-"),"-",INDEX(Shipping!$U$3:$V$88,_xlfn.XMATCH(BL$2,IF(Shipping!$D$3:$D$88="GC",Shipping!$A$3:$A$88),0),_xlfn.XMATCH($V$167,Shipping!$U$2:$V$2))/_xlfn.IFS($U$167=Shipping!$R162,Shipping!$R$95,$U$167=Shipping!$S$92,Shipping!$S165,$U$167=Shipping!$T$92,Shipping!$T165)+IF(BL76&lt;DATE(2020,1,1),BL76,-BL76))</f>
        <v>-</v>
      </c>
      <c r="BM240" s="52" t="str" cm="1">
        <f t="array" ref="BM240">IF(OR(BM76="",BM76="NO Q",BM76="-"),"-",INDEX(Shipping!$U$3:$V$88,_xlfn.XMATCH(BM$2,IF(Shipping!$D$3:$D$88="GC",Shipping!$A$3:$A$88),0),_xlfn.XMATCH($V$167,Shipping!$U$2:$V$2))/_xlfn.IFS($U$167=Shipping!$R162,Shipping!$R$95,$U$167=Shipping!$S$92,Shipping!$S165,$U$167=Shipping!$T$92,Shipping!$T165)+IF(BM76&lt;DATE(2020,1,1),BM76,-BM76))</f>
        <v>-</v>
      </c>
      <c r="BN240" s="52" t="str" cm="1">
        <f t="array" ref="BN240">IF(OR(BN76="",BN76="NO Q",BN76="-"),"-",INDEX(Shipping!$U$3:$V$88,_xlfn.XMATCH(BN$2,IF(Shipping!$D$3:$D$88="GC",Shipping!$A$3:$A$88),0),_xlfn.XMATCH($V$167,Shipping!$U$2:$V$2))/_xlfn.IFS($U$167=Shipping!$R162,Shipping!$R$95,$U$167=Shipping!$S$92,Shipping!$S165,$U$167=Shipping!$T$92,Shipping!$T165)+IF(BN76&lt;DATE(2020,1,1),BN76,-BN76))</f>
        <v>-</v>
      </c>
      <c r="BO240" s="52" t="str" cm="1">
        <f t="array" ref="BO240">IF(OR(BO76="",BO76="NO Q",BO76="-"),"-",INDEX(Shipping!$U$3:$V$88,_xlfn.XMATCH(BO$2,IF(Shipping!$D$3:$D$88="GC",Shipping!$A$3:$A$88),0),_xlfn.XMATCH($V$167,Shipping!$U$2:$V$2))/_xlfn.IFS($U$167=Shipping!$R162,Shipping!$R$95,$U$167=Shipping!$S$92,Shipping!$S165,$U$167=Shipping!$T$92,Shipping!$T165)+IF(BO76&lt;DATE(2020,1,1),BO76,-BO76))</f>
        <v>-</v>
      </c>
      <c r="BP240" s="52" t="str" cm="1">
        <f t="array" ref="BP240">IF(OR(BP76="",BP76="NO Q",BP76="-"),"-",INDEX(Shipping!$U$3:$V$88,_xlfn.XMATCH(BP$2,IF(Shipping!$D$3:$D$88="GC",Shipping!$A$3:$A$88),0),_xlfn.XMATCH($V$167,Shipping!$U$2:$V$2))/_xlfn.IFS($U$167=Shipping!$R162,Shipping!$R$95,$U$167=Shipping!$S$92,Shipping!$S165,$U$167=Shipping!$T$92,Shipping!$T165)+IF(BP76&lt;DATE(2020,1,1),BP76,-BP76))</f>
        <v>-</v>
      </c>
      <c r="BQ240" s="52" t="str" cm="1">
        <f t="array" ref="BQ240">IF(OR(BQ76="",BQ76="NO Q",BQ76="-"),"-",INDEX(Shipping!$U$3:$V$88,_xlfn.XMATCH(BQ$2,IF(Shipping!$D$3:$D$88="GC",Shipping!$A$3:$A$88),0),_xlfn.XMATCH($V$167,Shipping!$U$2:$V$2))/_xlfn.IFS($U$167=Shipping!$R162,Shipping!$R$95,$U$167=Shipping!$S$92,Shipping!$S165,$U$167=Shipping!$T$92,Shipping!$T165)+IF(BQ76&lt;DATE(2020,1,1),BQ76,-BQ76))</f>
        <v>-</v>
      </c>
      <c r="BR240" s="52" t="str" cm="1">
        <f t="array" ref="BR240">IF(OR(BR76="",BR76="NO Q",BR76="-"),"-",INDEX(Shipping!$U$3:$V$88,_xlfn.XMATCH(BR$2,IF(Shipping!$D$3:$D$88="GC",Shipping!$A$3:$A$88),0),_xlfn.XMATCH($V$167,Shipping!$U$2:$V$2))/_xlfn.IFS($U$167=Shipping!$R162,Shipping!$R$95,$U$167=Shipping!$S$92,Shipping!$S165,$U$167=Shipping!$T$92,Shipping!$T165)+IF(BR76&lt;DATE(2020,1,1),BR76,-BR76))</f>
        <v>-</v>
      </c>
      <c r="BS240" s="52" t="str" cm="1">
        <f t="array" ref="BS240">IF(OR(BS76="",BS76="NO Q",BS76="-"),"-",INDEX(Shipping!$U$3:$V$88,_xlfn.XMATCH(BS$2,IF(Shipping!$D$3:$D$88="GC",Shipping!$A$3:$A$88),0),_xlfn.XMATCH($V$167,Shipping!$U$2:$V$2))/_xlfn.IFS($U$167=Shipping!$R162,Shipping!$R$95,$U$167=Shipping!$S$92,Shipping!$S165,$U$167=Shipping!$T$92,Shipping!$T165)+IF(BS76&lt;DATE(2020,1,1),BS76,-BS76))</f>
        <v>-</v>
      </c>
      <c r="BT240" s="52" t="str" cm="1">
        <f t="array" ref="BT240">IF(OR(BT76="",BT76="NO Q",BT76="-"),"-",INDEX(Shipping!$U$3:$V$88,_xlfn.XMATCH(BT$2,IF(Shipping!$D$3:$D$88="GC",Shipping!$A$3:$A$88),0),_xlfn.XMATCH($V$167,Shipping!$U$2:$V$2))/_xlfn.IFS($U$167=Shipping!$R162,Shipping!$R$95,$U$167=Shipping!$S$92,Shipping!$S165,$U$167=Shipping!$T$92,Shipping!$T165)+IF(BT76&lt;DATE(2020,1,1),BT76,-BT76))</f>
        <v>-</v>
      </c>
      <c r="BU240" s="52" t="str" cm="1">
        <f t="array" ref="BU240">IF(OR(BU76="",BU76="NO Q",BU76="-"),"-",INDEX(Shipping!$U$3:$V$88,_xlfn.XMATCH(BU$2,IF(Shipping!$D$3:$D$88="GC",Shipping!$A$3:$A$88),0),_xlfn.XMATCH($V$167,Shipping!$U$2:$V$2))/_xlfn.IFS($U$167=Shipping!$R162,Shipping!$R$95,$U$167=Shipping!$S$92,Shipping!$S165,$U$167=Shipping!$T$92,Shipping!$T165)+IF(BU76&lt;DATE(2020,1,1),BU76,-BU76))</f>
        <v>-</v>
      </c>
      <c r="BV240" s="52" t="str" cm="1">
        <f t="array" ref="BV240">IF(OR(BV76="",BV76="NO Q",BV76="-"),"-",INDEX(Shipping!$U$3:$V$88,_xlfn.XMATCH(BV$2,IF(Shipping!$D$3:$D$88="GC",Shipping!$A$3:$A$88),0),_xlfn.XMATCH($V$167,Shipping!$U$2:$V$2))/_xlfn.IFS($U$167=Shipping!$R162,Shipping!$R$95,$U$167=Shipping!$S$92,Shipping!$S165,$U$167=Shipping!$T$92,Shipping!$T165)+IF(BV76&lt;DATE(2020,1,1),BV76,-BV76))</f>
        <v>-</v>
      </c>
      <c r="BW240" s="52" t="str" cm="1">
        <f t="array" ref="BW240">IF(OR(BW76="",BW76="NO Q",BW76="-"),"-",INDEX(Shipping!$U$3:$V$88,_xlfn.XMATCH(BW$2,IF(Shipping!$D$3:$D$88="GC",Shipping!$A$3:$A$88),0),_xlfn.XMATCH($V$167,Shipping!$U$2:$V$2))/_xlfn.IFS($U$167=Shipping!$R162,Shipping!$R$95,$U$167=Shipping!$S$92,Shipping!$S165,$U$167=Shipping!$T$92,Shipping!$T165)+IF(BW76&lt;DATE(2020,1,1),BW76,-BW76))</f>
        <v>-</v>
      </c>
      <c r="BX240" s="52" t="str" cm="1">
        <f t="array" ref="BX240">IF(OR(BX76="",BX76="NO Q",BX76="-"),"-",INDEX(Shipping!$U$3:$V$88,_xlfn.XMATCH(BX$2,IF(Shipping!$D$3:$D$88="GC",Shipping!$A$3:$A$88),0),_xlfn.XMATCH($V$167,Shipping!$U$2:$V$2))/_xlfn.IFS($U$167=Shipping!$R162,Shipping!$R$95,$U$167=Shipping!$S$92,Shipping!$S165,$U$167=Shipping!$T$92,Shipping!$T165)+IF(BX76&lt;DATE(2020,1,1),BX76,-BX76))</f>
        <v>-</v>
      </c>
      <c r="BY240" s="52" t="str" cm="1">
        <f t="array" ref="BY240">IF(OR(BY76="",BY76="NO Q",BY76="-"),"-",INDEX(Shipping!$U$3:$V$88,_xlfn.XMATCH(BY$2,IF(Shipping!$D$3:$D$88="GC",Shipping!$A$3:$A$88),0),_xlfn.XMATCH($V$167,Shipping!$U$2:$V$2))/_xlfn.IFS($U$167=Shipping!$R162,Shipping!$R$95,$U$167=Shipping!$S$92,Shipping!$S165,$U$167=Shipping!$T$92,Shipping!$T165)+IF(BY76&lt;DATE(2020,1,1),BY76,-BY76))</f>
        <v>-</v>
      </c>
      <c r="BZ240" s="52" t="str" cm="1">
        <f t="array" ref="BZ240">IF(OR(BZ76="",BZ76="NO Q",BZ76="-"),"-",INDEX(Shipping!$U$3:$V$88,_xlfn.XMATCH(BZ$2,IF(Shipping!$D$3:$D$88="GC",Shipping!$A$3:$A$88),0),_xlfn.XMATCH($V$167,Shipping!$U$2:$V$2))/_xlfn.IFS($U$167=Shipping!$R162,Shipping!$R$95,$U$167=Shipping!$S$92,Shipping!$S165,$U$167=Shipping!$T$92,Shipping!$T165)+IF(BZ76&lt;DATE(2020,1,1),BZ76,-BZ76))</f>
        <v>-</v>
      </c>
      <c r="CA240" s="52" t="str" cm="1">
        <f t="array" ref="CA240">IF(OR(CA76="",CA76="NO Q",CA76="-"),"-",INDEX(Shipping!$U$3:$V$88,_xlfn.XMATCH(CA$2,IF(Shipping!$D$3:$D$88="GC",Shipping!$A$3:$A$88),0),_xlfn.XMATCH($V$167,Shipping!$U$2:$V$2))/_xlfn.IFS($U$167=Shipping!$R162,Shipping!$R$95,$U$167=Shipping!$S$92,Shipping!$S165,$U$167=Shipping!$T$92,Shipping!$T165)+IF(CA76&lt;DATE(2020,1,1),CA76,-CA76))</f>
        <v>-</v>
      </c>
      <c r="CB240" s="52" t="str" cm="1">
        <f t="array" ref="CB240">IF(OR(CB76="",CB76="NO Q",CB76="-"),"-",INDEX(Shipping!$U$3:$V$88,_xlfn.XMATCH(CB$2,IF(Shipping!$D$3:$D$88="GC",Shipping!$A$3:$A$88),0),_xlfn.XMATCH($V$167,Shipping!$U$2:$V$2))/_xlfn.IFS($U$167=Shipping!$R162,Shipping!$R$95,$U$167=Shipping!$S$92,Shipping!$S165,$U$167=Shipping!$T$92,Shipping!$T165)+IF(CB76&lt;DATE(2020,1,1),CB76,-CB76))</f>
        <v>-</v>
      </c>
      <c r="CC240" s="52" t="str" cm="1">
        <f t="array" ref="CC240">IF(OR(CC76="",CC76="NO Q",CC76="-"),"-",INDEX(Shipping!$U$3:$V$88,_xlfn.XMATCH(CC$2,IF(Shipping!$D$3:$D$88="GC",Shipping!$A$3:$A$88),0),_xlfn.XMATCH($V$167,Shipping!$U$2:$V$2))/_xlfn.IFS($U$167=Shipping!$R162,Shipping!$R$95,$U$167=Shipping!$S$92,Shipping!$S165,$U$167=Shipping!$T$92,Shipping!$T165)+IF(CC76&lt;DATE(2020,1,1),CC76,-CC76))</f>
        <v>-</v>
      </c>
      <c r="CD240" s="52" t="str" cm="1">
        <f t="array" ref="CD240">IF(OR(CD76="",CD76="NO Q",CD76="-"),"-",INDEX(Shipping!$U$3:$V$88,_xlfn.XMATCH(CD$2,IF(Shipping!$D$3:$D$88="GC",Shipping!$A$3:$A$88),0),_xlfn.XMATCH($V$167,Shipping!$U$2:$V$2))/_xlfn.IFS($U$167=Shipping!$R162,Shipping!$R$95,$U$167=Shipping!$S$92,Shipping!$S165,$U$167=Shipping!$T$92,Shipping!$T165)+IF(CD76&lt;DATE(2020,1,1),CD76,-CD76))</f>
        <v>-</v>
      </c>
      <c r="CE240" s="52" t="str" cm="1">
        <f t="array" ref="CE240">IF(OR(CE76="",CE76="NO Q",CE76="-"),"-",INDEX(Shipping!$U$3:$V$88,_xlfn.XMATCH(CE$2,IF(Shipping!$D$3:$D$88="GC",Shipping!$A$3:$A$88),0),_xlfn.XMATCH($V$167,Shipping!$U$2:$V$2))/_xlfn.IFS($U$167=Shipping!$R162,Shipping!$R$95,$U$167=Shipping!$S$92,Shipping!$S165,$U$167=Shipping!$T$92,Shipping!$T165)+IF(CE76&lt;DATE(2020,1,1),CE76,-CE76))</f>
        <v>-</v>
      </c>
      <c r="CF240" s="52" t="e" cm="1">
        <f t="array" ref="CF240">IF(OR(CF76="",CF76="NO Q",CF76="-"),"-",INDEX(Shipping!$U$3:$V$88,_xlfn.XMATCH(CF$2,IF(Shipping!$D$3:$D$88="GC",Shipping!$A$3:$A$88),0),_xlfn.XMATCH($V$167,Shipping!$U$2:$V$2))/_xlfn.IFS($U$167=Shipping!$R162,Shipping!$R$95,$U$167=Shipping!$S$92,Shipping!$S165,$U$167=Shipping!$T$92,Shipping!$T165)+IF(CF76&lt;DATE(2020,1,1),CF76,-CF76))</f>
        <v>#N/A</v>
      </c>
      <c r="CG240" s="52" t="str" cm="1">
        <f t="array" ref="CG240">IF(OR(CG76="",CG76="NO Q",CG76="-"),"-",INDEX(Shipping!$U$3:$V$88,_xlfn.XMATCH(CG$2,IF(Shipping!$D$3:$D$88="GC",Shipping!$A$3:$A$88),0),_xlfn.XMATCH($V$167,Shipping!$U$2:$V$2))/_xlfn.IFS($U$167=Shipping!$R162,Shipping!$R$95,$U$167=Shipping!$S$92,Shipping!$S165,$U$167=Shipping!$T$92,Shipping!$T165)+IF(CG76&lt;DATE(2020,1,1),CG76,-CG76))</f>
        <v>-</v>
      </c>
      <c r="CH240" s="52" t="str" cm="1">
        <f t="array" ref="CH240">IF(OR(CH76="",CH76="NO Q",CH76="-"),"-",INDEX(Shipping!$U$3:$V$88,_xlfn.XMATCH(CH$2,IF(Shipping!$D$3:$D$88="GC",Shipping!$A$3:$A$88),0),_xlfn.XMATCH($V$167,Shipping!$U$2:$V$2))/_xlfn.IFS($U$167=Shipping!$R162,Shipping!$R$95,$U$167=Shipping!$S$92,Shipping!$S165,$U$167=Shipping!$T$92,Shipping!$T165)+IF(CH76&lt;DATE(2020,1,1),CH76,-CH76))</f>
        <v>-</v>
      </c>
      <c r="CI240" s="52" t="str" cm="1">
        <f t="array" ref="CI240">IF(OR(CI76="",CI76="NO Q",CI76="-"),"-",INDEX(Shipping!$U$3:$V$88,_xlfn.XMATCH(CI$2,IF(Shipping!$D$3:$D$88="GC",Shipping!$A$3:$A$88),0),_xlfn.XMATCH($V$167,Shipping!$U$2:$V$2))/_xlfn.IFS($U$167=Shipping!$R162,Shipping!$R$95,$U$167=Shipping!$S$92,Shipping!$S165,$U$167=Shipping!$T$92,Shipping!$T165)+IF(CI76&lt;DATE(2020,1,1),CI76,-CI76))</f>
        <v>-</v>
      </c>
      <c r="CJ240" s="52" t="str" cm="1">
        <f t="array" ref="CJ240">IF(OR(CJ76="",CJ76="NO Q",CJ76="-"),"-",INDEX(Shipping!$U$3:$V$88,_xlfn.XMATCH(CJ$2,IF(Shipping!$D$3:$D$88="GC",Shipping!$A$3:$A$88),0),_xlfn.XMATCH($V$167,Shipping!$U$2:$V$2))/_xlfn.IFS($U$167=Shipping!$R162,Shipping!$R$95,$U$167=Shipping!$S$92,Shipping!$S165,$U$167=Shipping!$T$92,Shipping!$T165)+IF(CJ76&lt;DATE(2020,1,1),CJ76,-CJ76))</f>
        <v>-</v>
      </c>
      <c r="CK240" s="52" t="str" cm="1">
        <f t="array" ref="CK240">IF(OR(CK76="",CK76="NO Q",CK76="-"),"-",INDEX(Shipping!$U$3:$V$88,_xlfn.XMATCH(CK$2,IF(Shipping!$D$3:$D$88="GC",Shipping!$A$3:$A$88),0),_xlfn.XMATCH($V$167,Shipping!$U$2:$V$2))/_xlfn.IFS($U$167=Shipping!$R162,Shipping!$R$95,$U$167=Shipping!$S$92,Shipping!$S165,$U$167=Shipping!$T$92,Shipping!$T165)+IF(CK76&lt;DATE(2020,1,1),CK76,-CK76))</f>
        <v>-</v>
      </c>
      <c r="CL240" s="52" t="str" cm="1">
        <f t="array" ref="CL240">IF(OR(CL76="",CL76="NO Q",CL76="-"),"-",INDEX(Shipping!$U$3:$V$88,_xlfn.XMATCH(CL$2,IF(Shipping!$D$3:$D$88="GC",Shipping!$A$3:$A$88),0),_xlfn.XMATCH($V$167,Shipping!$U$2:$V$2))/_xlfn.IFS($U$167=Shipping!$R162,Shipping!$R$95,$U$167=Shipping!$S$92,Shipping!$S165,$U$167=Shipping!$T$92,Shipping!$T165)+IF(CL76&lt;DATE(2020,1,1),CL76,-CL76))</f>
        <v>-</v>
      </c>
      <c r="CM240" s="52" t="str" cm="1">
        <f t="array" ref="CM240">IF(OR(CM76="",CM76="NO Q",CM76="-"),"-",INDEX(Shipping!$U$3:$V$88,_xlfn.XMATCH(CM$2,IF(Shipping!$D$3:$D$88="GC",Shipping!$A$3:$A$88),0),_xlfn.XMATCH($V$167,Shipping!$U$2:$V$2))/_xlfn.IFS($U$167=Shipping!$R162,Shipping!$R$95,$U$167=Shipping!$S$92,Shipping!$S165,$U$167=Shipping!$T$92,Shipping!$T165)+IF(CM76&lt;DATE(2020,1,1),CM76,-CM76))</f>
        <v>-</v>
      </c>
    </row>
    <row r="241" spans="2:91">
      <c r="B241" s="47" t="s">
        <v>347</v>
      </c>
      <c r="C241" s="1" t="str" cm="1">
        <f t="array" ref="C241">INDEX(W$2:CM$2,1,_xlfn.XMATCH(D241,$W241:$CM241))</f>
        <v>DECATUR PLASTICS (2cav)</v>
      </c>
      <c r="D241" s="81">
        <f t="shared" si="140"/>
        <v>0.76234503066378068</v>
      </c>
      <c r="W241" s="52" t="str" cm="1">
        <f t="array" ref="W241">IF(OR(W77="",W77="NO Q",W77="-"),"-",INDEX(Shipping!$U$3:$V$88,_xlfn.XMATCH(W$2,IF(Shipping!$D$3:$D$88="GC",Shipping!$A$3:$A$88),0),_xlfn.XMATCH($V$167,Shipping!$U$2:$V$2))/_xlfn.IFS($U$167=Shipping!$R163,Shipping!$R$95,$U$167=Shipping!$S$92,Shipping!$S166,$U$167=Shipping!$T$92,Shipping!$T166)+IF(W77&lt;DATE(2020,1,1),W77,-W77))</f>
        <v>-</v>
      </c>
      <c r="X241" s="52" t="str" cm="1">
        <f t="array" ref="X241">IF(OR(X77="",X77="NO Q",X77="-"),"-",INDEX(Shipping!$U$3:$V$88,_xlfn.XMATCH(X$2,IF(Shipping!$D$3:$D$88="GC",Shipping!$A$3:$A$88),0),_xlfn.XMATCH($V$167,Shipping!$U$2:$V$2))/_xlfn.IFS($U$167=Shipping!$R163,Shipping!$R$95,$U$167=Shipping!$S$92,Shipping!$S166,$U$167=Shipping!$T$92,Shipping!$T166)+IF(X77&lt;DATE(2020,1,1),X77,-X77))</f>
        <v>-</v>
      </c>
      <c r="Y241" s="52" t="str" cm="1">
        <f t="array" ref="Y241">IF(OR(Y77="",Y77="NO Q",Y77="-"),"-",INDEX(Shipping!$U$3:$V$88,_xlfn.XMATCH(Y$2,IF(Shipping!$D$3:$D$88="GC",Shipping!$A$3:$A$88),0),_xlfn.XMATCH($V$167,Shipping!$U$2:$V$2))/_xlfn.IFS($U$167=Shipping!$R163,Shipping!$R$95,$U$167=Shipping!$S$92,Shipping!$S166,$U$167=Shipping!$T$92,Shipping!$T166)+IF(Y77&lt;DATE(2020,1,1),Y77,-Y77))</f>
        <v>-</v>
      </c>
      <c r="Z241" s="52" t="str" cm="1">
        <f t="array" ref="Z241">IF(OR(Z77="",Z77="NO Q",Z77="-"),"-",INDEX(Shipping!$U$3:$V$88,_xlfn.XMATCH(Z$2,IF(Shipping!$D$3:$D$88="GC",Shipping!$A$3:$A$88),0),_xlfn.XMATCH($V$167,Shipping!$U$2:$V$2))/_xlfn.IFS($U$167=Shipping!$R163,Shipping!$R$95,$U$167=Shipping!$S$92,Shipping!$S166,$U$167=Shipping!$T$92,Shipping!$T166)+IF(Z77&lt;DATE(2020,1,1),Z77,-Z77))</f>
        <v>-</v>
      </c>
      <c r="AA241" s="52" t="str" cm="1">
        <f t="array" ref="AA241">IF(OR(AA77="",AA77="NO Q",AA77="-"),"-",INDEX(Shipping!$U$3:$V$88,_xlfn.XMATCH(AA$2,IF(Shipping!$D$3:$D$88="GC",Shipping!$A$3:$A$88),0),_xlfn.XMATCH($V$167,Shipping!$U$2:$V$2))/_xlfn.IFS($U$167=Shipping!$R163,Shipping!$R$95,$U$167=Shipping!$S$92,Shipping!$S166,$U$167=Shipping!$T$92,Shipping!$T166)+IF(AA77&lt;DATE(2020,1,1),AA77,-AA77))</f>
        <v>-</v>
      </c>
      <c r="AB241" s="52" t="str" cm="1">
        <f t="array" ref="AB241">IF(OR(AB77="",AB77="NO Q",AB77="-"),"-",INDEX(Shipping!$U$3:$V$88,_xlfn.XMATCH(AB$2,IF(Shipping!$D$3:$D$88="GC",Shipping!$A$3:$A$88),0),_xlfn.XMATCH($V$167,Shipping!$U$2:$V$2))/_xlfn.IFS($U$167=Shipping!$R163,Shipping!$R$95,$U$167=Shipping!$S$92,Shipping!$S166,$U$167=Shipping!$T$92,Shipping!$T166)+IF(AB77&lt;DATE(2020,1,1),AB77,-AB77))</f>
        <v>-</v>
      </c>
      <c r="AC241" s="52" t="str" cm="1">
        <f t="array" ref="AC241">IF(OR(AC77="",AC77="NO Q",AC77="-"),"-",INDEX(Shipping!$U$3:$V$88,_xlfn.XMATCH(AC$2,IF(Shipping!$D$3:$D$88="GC",Shipping!$A$3:$A$88),0),_xlfn.XMATCH($V$167,Shipping!$U$2:$V$2))/_xlfn.IFS($U$167=Shipping!$R163,Shipping!$R$95,$U$167=Shipping!$S$92,Shipping!$S166,$U$167=Shipping!$T$92,Shipping!$T166)+IF(AC77&lt;DATE(2020,1,1),AC77,-AC77))</f>
        <v>-</v>
      </c>
      <c r="AD241" s="52" cm="1">
        <f t="array" ref="AD241">IF(OR(AD77="",AD77="NO Q",AD77="-"),"-",INDEX(Shipping!$U$3:$V$88,_xlfn.XMATCH(AD$2,IF(Shipping!$D$3:$D$88="GC",Shipping!$A$3:$A$88),0),_xlfn.XMATCH($V$167,Shipping!$U$2:$V$2))/_xlfn.IFS($U$167=Shipping!$R163,Shipping!$R$95,$U$167=Shipping!$S$92,Shipping!$S166,$U$167=Shipping!$T$92,Shipping!$T166)+IF(AD77&lt;DATE(2020,1,1),AD77,-AD77))</f>
        <v>0.99073462545530833</v>
      </c>
      <c r="AE241" s="52" t="str" cm="1">
        <f t="array" ref="AE241">IF(OR(AE77="",AE77="NO Q",AE77="-"),"-",INDEX(Shipping!$U$3:$V$88,_xlfn.XMATCH(AE$2,IF(Shipping!$D$3:$D$88="GC",Shipping!$A$3:$A$88),0),_xlfn.XMATCH($V$167,Shipping!$U$2:$V$2))/_xlfn.IFS($U$167=Shipping!$R163,Shipping!$R$95,$U$167=Shipping!$S$92,Shipping!$S166,$U$167=Shipping!$T$92,Shipping!$T166)+IF(AE77&lt;DATE(2020,1,1),AE77,-AE77))</f>
        <v>-</v>
      </c>
      <c r="AF241" s="52" cm="1">
        <f t="array" ref="AF241">IF(OR(AF77="",AF77="NO Q",AF77="-"),"-",INDEX(Shipping!$U$3:$V$88,_xlfn.XMATCH(AF$2,IF(Shipping!$D$3:$D$88="GC",Shipping!$A$3:$A$88),0),_xlfn.XMATCH($V$167,Shipping!$U$2:$V$2))/_xlfn.IFS($U$167=Shipping!$R163,Shipping!$R$95,$U$167=Shipping!$S$92,Shipping!$S166,$U$167=Shipping!$T$92,Shipping!$T166)+IF(AF77&lt;DATE(2020,1,1),AF77,-AF77))</f>
        <v>0.76234503066378068</v>
      </c>
      <c r="AG241" s="52" t="str" cm="1">
        <f t="array" ref="AG241">IF(OR(AG77="",AG77="NO Q",AG77="-"),"-",INDEX(Shipping!$U$3:$V$88,_xlfn.XMATCH(AG$2,IF(Shipping!$D$3:$D$88="GC",Shipping!$A$3:$A$88),0),_xlfn.XMATCH($V$167,Shipping!$U$2:$V$2))/_xlfn.IFS($U$167=Shipping!$R163,Shipping!$R$95,$U$167=Shipping!$S$92,Shipping!$S166,$U$167=Shipping!$T$92,Shipping!$T166)+IF(AG77&lt;DATE(2020,1,1),AG77,-AG77))</f>
        <v>-</v>
      </c>
      <c r="AH241" s="52" t="str" cm="1">
        <f t="array" ref="AH241">IF(OR(AH77="",AH77="NO Q",AH77="-"),"-",INDEX(Shipping!$U$3:$V$88,_xlfn.XMATCH(AH$2,IF(Shipping!$D$3:$D$88="GC",Shipping!$A$3:$A$88),0),_xlfn.XMATCH($V$167,Shipping!$U$2:$V$2))/_xlfn.IFS($U$167=Shipping!$R163,Shipping!$R$95,$U$167=Shipping!$S$92,Shipping!$S166,$U$167=Shipping!$T$92,Shipping!$T166)+IF(AH77&lt;DATE(2020,1,1),AH77,-AH77))</f>
        <v>-</v>
      </c>
      <c r="AI241" s="52" t="str" cm="1">
        <f t="array" ref="AI241">IF(OR(AI77="",AI77="NO Q",AI77="-"),"-",INDEX(Shipping!$U$3:$V$88,_xlfn.XMATCH(AI$2,IF(Shipping!$D$3:$D$88="GC",Shipping!$A$3:$A$88),0),_xlfn.XMATCH($V$167,Shipping!$U$2:$V$2))/_xlfn.IFS($U$167=Shipping!$R163,Shipping!$R$95,$U$167=Shipping!$S$92,Shipping!$S166,$U$167=Shipping!$T$92,Shipping!$T166)+IF(AI77&lt;DATE(2020,1,1),AI77,-AI77))</f>
        <v>-</v>
      </c>
      <c r="AJ241" s="52" t="str" cm="1">
        <f t="array" ref="AJ241">IF(OR(AJ77="",AJ77="NO Q",AJ77="-"),"-",INDEX(Shipping!$U$3:$V$88,_xlfn.XMATCH(AJ$2,IF(Shipping!$D$3:$D$88="GC",Shipping!$A$3:$A$88),0),_xlfn.XMATCH($V$167,Shipping!$U$2:$V$2))/_xlfn.IFS($U$167=Shipping!$R163,Shipping!$R$95,$U$167=Shipping!$S$92,Shipping!$S166,$U$167=Shipping!$T$92,Shipping!$T166)+IF(AJ77&lt;DATE(2020,1,1),AJ77,-AJ77))</f>
        <v>-</v>
      </c>
      <c r="AK241" s="52" t="str" cm="1">
        <f t="array" ref="AK241">IF(OR(AK77="",AK77="NO Q",AK77="-"),"-",INDEX(Shipping!$U$3:$V$88,_xlfn.XMATCH(AK$2,IF(Shipping!$D$3:$D$88="GC",Shipping!$A$3:$A$88),0),_xlfn.XMATCH($V$167,Shipping!$U$2:$V$2))/_xlfn.IFS($U$167=Shipping!$R163,Shipping!$R$95,$U$167=Shipping!$S$92,Shipping!$S166,$U$167=Shipping!$T$92,Shipping!$T166)+IF(AK77&lt;DATE(2020,1,1),AK77,-AK77))</f>
        <v>-</v>
      </c>
      <c r="AL241" s="52" t="str" cm="1">
        <f t="array" ref="AL241">IF(OR(AL77="",AL77="NO Q",AL77="-"),"-",INDEX(Shipping!$U$3:$V$88,_xlfn.XMATCH(AL$2,IF(Shipping!$D$3:$D$88="GC",Shipping!$A$3:$A$88),0),_xlfn.XMATCH($V$167,Shipping!$U$2:$V$2))/_xlfn.IFS($U$167=Shipping!$R163,Shipping!$R$95,$U$167=Shipping!$S$92,Shipping!$S166,$U$167=Shipping!$T$92,Shipping!$T166)+IF(AL77&lt;DATE(2020,1,1),AL77,-AL77))</f>
        <v>-</v>
      </c>
      <c r="AM241" s="52" cm="1">
        <f t="array" ref="AM241">IF(OR(AM77="",AM77="NO Q",AM77="-"),"-",INDEX(Shipping!$U$3:$V$88,_xlfn.XMATCH(AM$2,IF(Shipping!$D$3:$D$88="GC",Shipping!$A$3:$A$88),0),_xlfn.XMATCH($V$167,Shipping!$U$2:$V$2))/_xlfn.IFS($U$167=Shipping!$R163,Shipping!$R$95,$U$167=Shipping!$S$92,Shipping!$S166,$U$167=Shipping!$T$92,Shipping!$T166)+IF(AM77&lt;DATE(2020,1,1),AM77,-AM77))</f>
        <v>-44032.958513708516</v>
      </c>
      <c r="AN241" s="52" t="str" cm="1">
        <f t="array" ref="AN241">IF(OR(AN77="",AN77="NO Q",AN77="-"),"-",INDEX(Shipping!$U$3:$V$88,_xlfn.XMATCH(AN$2,IF(Shipping!$D$3:$D$88="GC",Shipping!$A$3:$A$88),0),_xlfn.XMATCH($V$167,Shipping!$U$2:$V$2))/_xlfn.IFS($U$167=Shipping!$R163,Shipping!$R$95,$U$167=Shipping!$S$92,Shipping!$S166,$U$167=Shipping!$T$92,Shipping!$T166)+IF(AN77&lt;DATE(2020,1,1),AN77,-AN77))</f>
        <v>-</v>
      </c>
      <c r="AO241" s="52" t="str" cm="1">
        <f t="array" ref="AO241">IF(OR(AO77="",AO77="NO Q",AO77="-"),"-",INDEX(Shipping!$U$3:$V$88,_xlfn.XMATCH(AO$2,IF(Shipping!$D$3:$D$88="GC",Shipping!$A$3:$A$88),0),_xlfn.XMATCH($V$167,Shipping!$U$2:$V$2))/_xlfn.IFS($U$167=Shipping!$R163,Shipping!$R$95,$U$167=Shipping!$S$92,Shipping!$S166,$U$167=Shipping!$T$92,Shipping!$T166)+IF(AO77&lt;DATE(2020,1,1),AO77,-AO77))</f>
        <v>-</v>
      </c>
      <c r="AP241" s="52" cm="1">
        <f t="array" ref="AP241">IF(OR(AP77="",AP77="NO Q",AP77="-"),"-",INDEX(Shipping!$U$3:$V$88,_xlfn.XMATCH(AP$2,IF(Shipping!$D$3:$D$88="GC",Shipping!$A$3:$A$88),0),_xlfn.XMATCH($V$167,Shipping!$U$2:$V$2))/_xlfn.IFS($U$167=Shipping!$R163,Shipping!$R$95,$U$167=Shipping!$S$92,Shipping!$S166,$U$167=Shipping!$T$92,Shipping!$T166)+IF(AP77&lt;DATE(2020,1,1),AP77,-AP77))</f>
        <v>-44032.969336219336</v>
      </c>
      <c r="AQ241" s="52" t="str" cm="1">
        <f t="array" ref="AQ241">IF(OR(AQ77="",AQ77="NO Q",AQ77="-"),"-",INDEX(Shipping!$U$3:$V$88,_xlfn.XMATCH(AQ$2,IF(Shipping!$D$3:$D$88="GC",Shipping!$A$3:$A$88),0),_xlfn.XMATCH($V$167,Shipping!$U$2:$V$2))/_xlfn.IFS($U$167=Shipping!$R163,Shipping!$R$95,$U$167=Shipping!$S$92,Shipping!$S166,$U$167=Shipping!$T$92,Shipping!$T166)+IF(AQ77&lt;DATE(2020,1,1),AQ77,-AQ77))</f>
        <v>-</v>
      </c>
      <c r="AR241" s="52" t="str" cm="1">
        <f t="array" ref="AR241">IF(OR(AR77="",AR77="NO Q",AR77="-"),"-",INDEX(Shipping!$U$3:$V$88,_xlfn.XMATCH(AR$2,IF(Shipping!$D$3:$D$88="GC",Shipping!$A$3:$A$88),0),_xlfn.XMATCH($V$167,Shipping!$U$2:$V$2))/_xlfn.IFS($U$167=Shipping!$R163,Shipping!$R$95,$U$167=Shipping!$S$92,Shipping!$S166,$U$167=Shipping!$T$92,Shipping!$T166)+IF(AR77&lt;DATE(2020,1,1),AR77,-AR77))</f>
        <v>-</v>
      </c>
      <c r="AS241" s="52" t="str" cm="1">
        <f t="array" ref="AS241">IF(OR(AS77="",AS77="NO Q",AS77="-"),"-",INDEX(Shipping!$U$3:$V$88,_xlfn.XMATCH(AS$2,IF(Shipping!$D$3:$D$88="GC",Shipping!$A$3:$A$88),0),_xlfn.XMATCH($V$167,Shipping!$U$2:$V$2))/_xlfn.IFS($U$167=Shipping!$R163,Shipping!$R$95,$U$167=Shipping!$S$92,Shipping!$S166,$U$167=Shipping!$T$92,Shipping!$T166)+IF(AS77&lt;DATE(2020,1,1),AS77,-AS77))</f>
        <v>-</v>
      </c>
      <c r="AT241" s="52" t="str" cm="1">
        <f t="array" ref="AT241">IF(OR(AT77="",AT77="NO Q",AT77="-"),"-",INDEX(Shipping!$U$3:$V$88,_xlfn.XMATCH(AT$2,IF(Shipping!$D$3:$D$88="GC",Shipping!$A$3:$A$88),0),_xlfn.XMATCH($V$167,Shipping!$U$2:$V$2))/_xlfn.IFS($U$167=Shipping!$R163,Shipping!$R$95,$U$167=Shipping!$S$92,Shipping!$S166,$U$167=Shipping!$T$92,Shipping!$T166)+IF(AT77&lt;DATE(2020,1,1),AT77,-AT77))</f>
        <v>-</v>
      </c>
      <c r="AU241" s="52" t="str" cm="1">
        <f t="array" ref="AU241">IF(OR(AU77="",AU77="NO Q",AU77="-"),"-",INDEX(Shipping!$U$3:$V$88,_xlfn.XMATCH(AU$2,IF(Shipping!$D$3:$D$88="GC",Shipping!$A$3:$A$88),0),_xlfn.XMATCH($V$167,Shipping!$U$2:$V$2))/_xlfn.IFS($U$167=Shipping!$R163,Shipping!$R$95,$U$167=Shipping!$S$92,Shipping!$S166,$U$167=Shipping!$T$92,Shipping!$T166)+IF(AU77&lt;DATE(2020,1,1),AU77,-AU77))</f>
        <v>-</v>
      </c>
      <c r="AV241" s="52" t="str" cm="1">
        <f t="array" ref="AV241">IF(OR(AV77="",AV77="NO Q",AV77="-"),"-",INDEX(Shipping!$U$3:$V$88,_xlfn.XMATCH(AV$2,IF(Shipping!$D$3:$D$88="GC",Shipping!$A$3:$A$88),0),_xlfn.XMATCH($V$167,Shipping!$U$2:$V$2))/_xlfn.IFS($U$167=Shipping!$R163,Shipping!$R$95,$U$167=Shipping!$S$92,Shipping!$S166,$U$167=Shipping!$T$92,Shipping!$T166)+IF(AV77&lt;DATE(2020,1,1),AV77,-AV77))</f>
        <v>-</v>
      </c>
      <c r="AW241" s="52" t="str" cm="1">
        <f t="array" ref="AW241">IF(OR(AW77="",AW77="NO Q",AW77="-"),"-",INDEX(Shipping!$U$3:$V$88,_xlfn.XMATCH(AW$2,IF(Shipping!$D$3:$D$88="GC",Shipping!$A$3:$A$88),0),_xlfn.XMATCH($V$167,Shipping!$U$2:$V$2))/_xlfn.IFS($U$167=Shipping!$R163,Shipping!$R$95,$U$167=Shipping!$S$92,Shipping!$S166,$U$167=Shipping!$T$92,Shipping!$T166)+IF(AW77&lt;DATE(2020,1,1),AW77,-AW77))</f>
        <v>-</v>
      </c>
      <c r="AX241" s="52" t="str" cm="1">
        <f t="array" ref="AX241">IF(OR(AX77="",AX77="NO Q",AX77="-"),"-",INDEX(Shipping!$U$3:$V$88,_xlfn.XMATCH(AX$2,IF(Shipping!$D$3:$D$88="GC",Shipping!$A$3:$A$88),0),_xlfn.XMATCH($V$167,Shipping!$U$2:$V$2))/_xlfn.IFS($U$167=Shipping!$R163,Shipping!$R$95,$U$167=Shipping!$S$92,Shipping!$S166,$U$167=Shipping!$T$92,Shipping!$T166)+IF(AX77&lt;DATE(2020,1,1),AX77,-AX77))</f>
        <v>-</v>
      </c>
      <c r="AY241" s="52" t="str" cm="1">
        <f t="array" ref="AY241">IF(OR(AY77="",AY77="NO Q",AY77="-"),"-",INDEX(Shipping!$U$3:$V$88,_xlfn.XMATCH(AY$2,IF(Shipping!$D$3:$D$88="GC",Shipping!$A$3:$A$88),0),_xlfn.XMATCH($V$167,Shipping!$U$2:$V$2))/_xlfn.IFS($U$167=Shipping!$R163,Shipping!$R$95,$U$167=Shipping!$S$92,Shipping!$S166,$U$167=Shipping!$T$92,Shipping!$T166)+IF(AY77&lt;DATE(2020,1,1),AY77,-AY77))</f>
        <v>-</v>
      </c>
      <c r="AZ241" s="52" t="str" cm="1">
        <f t="array" ref="AZ241">IF(OR(AZ77="",AZ77="NO Q",AZ77="-"),"-",INDEX(Shipping!$U$3:$V$88,_xlfn.XMATCH(AZ$2,IF(Shipping!$D$3:$D$88="GC",Shipping!$A$3:$A$88),0),_xlfn.XMATCH($V$167,Shipping!$U$2:$V$2))/_xlfn.IFS($U$167=Shipping!$R163,Shipping!$R$95,$U$167=Shipping!$S$92,Shipping!$S166,$U$167=Shipping!$T$92,Shipping!$T166)+IF(AZ77&lt;DATE(2020,1,1),AZ77,-AZ77))</f>
        <v>-</v>
      </c>
      <c r="BA241" s="52" t="str" cm="1">
        <f t="array" ref="BA241">IF(OR(BA77="",BA77="NO Q",BA77="-"),"-",INDEX(Shipping!$U$3:$V$88,_xlfn.XMATCH(BA$2,IF(Shipping!$D$3:$D$88="GC",Shipping!$A$3:$A$88),0),_xlfn.XMATCH($V$167,Shipping!$U$2:$V$2))/_xlfn.IFS($U$167=Shipping!$R163,Shipping!$R$95,$U$167=Shipping!$S$92,Shipping!$S166,$U$167=Shipping!$T$92,Shipping!$T166)+IF(BA77&lt;DATE(2020,1,1),BA77,-BA77))</f>
        <v>-</v>
      </c>
      <c r="BB241" s="52" t="str" cm="1">
        <f t="array" ref="BB241">IF(OR(BB77="",BB77="NO Q",BB77="-"),"-",INDEX(Shipping!$U$3:$V$88,_xlfn.XMATCH(BB$2,IF(Shipping!$D$3:$D$88="GC",Shipping!$A$3:$A$88),0),_xlfn.XMATCH($V$167,Shipping!$U$2:$V$2))/_xlfn.IFS($U$167=Shipping!$R163,Shipping!$R$95,$U$167=Shipping!$S$92,Shipping!$S166,$U$167=Shipping!$T$92,Shipping!$T166)+IF(BB77&lt;DATE(2020,1,1),BB77,-BB77))</f>
        <v>-</v>
      </c>
      <c r="BC241" s="52" t="str" cm="1">
        <f t="array" ref="BC241">IF(OR(BC77="",BC77="NO Q",BC77="-"),"-",INDEX(Shipping!$U$3:$V$88,_xlfn.XMATCH(BC$2,IF(Shipping!$D$3:$D$88="GC",Shipping!$A$3:$A$88),0),_xlfn.XMATCH($V$167,Shipping!$U$2:$V$2))/_xlfn.IFS($U$167=Shipping!$R163,Shipping!$R$95,$U$167=Shipping!$S$92,Shipping!$S166,$U$167=Shipping!$T$92,Shipping!$T166)+IF(BC77&lt;DATE(2020,1,1),BC77,-BC77))</f>
        <v>-</v>
      </c>
      <c r="BD241" s="52" t="str" cm="1">
        <f t="array" ref="BD241">IF(OR(BD77="",BD77="NO Q",BD77="-"),"-",INDEX(Shipping!$U$3:$V$88,_xlfn.XMATCH(BD$2,IF(Shipping!$D$3:$D$88="GC",Shipping!$A$3:$A$88),0),_xlfn.XMATCH($V$167,Shipping!$U$2:$V$2))/_xlfn.IFS($U$167=Shipping!$R163,Shipping!$R$95,$U$167=Shipping!$S$92,Shipping!$S166,$U$167=Shipping!$T$92,Shipping!$T166)+IF(BD77&lt;DATE(2020,1,1),BD77,-BD77))</f>
        <v>-</v>
      </c>
      <c r="BE241" s="52" t="str" cm="1">
        <f t="array" ref="BE241">IF(OR(BE77="",BE77="NO Q",BE77="-"),"-",INDEX(Shipping!$U$3:$V$88,_xlfn.XMATCH(BE$2,IF(Shipping!$D$3:$D$88="GC",Shipping!$A$3:$A$88),0),_xlfn.XMATCH($V$167,Shipping!$U$2:$V$2))/_xlfn.IFS($U$167=Shipping!$R163,Shipping!$R$95,$U$167=Shipping!$S$92,Shipping!$S166,$U$167=Shipping!$T$92,Shipping!$T166)+IF(BE77&lt;DATE(2020,1,1),BE77,-BE77))</f>
        <v>-</v>
      </c>
      <c r="BF241" s="52" t="str" cm="1">
        <f t="array" ref="BF241">IF(OR(BF77="",BF77="NO Q",BF77="-"),"-",INDEX(Shipping!$U$3:$V$88,_xlfn.XMATCH(BF$2,IF(Shipping!$D$3:$D$88="GC",Shipping!$A$3:$A$88),0),_xlfn.XMATCH($V$167,Shipping!$U$2:$V$2))/_xlfn.IFS($U$167=Shipping!$R163,Shipping!$R$95,$U$167=Shipping!$S$92,Shipping!$S166,$U$167=Shipping!$T$92,Shipping!$T166)+IF(BF77&lt;DATE(2020,1,1),BF77,-BF77))</f>
        <v>-</v>
      </c>
      <c r="BG241" s="52" t="str" cm="1">
        <f t="array" ref="BG241">IF(OR(BG77="",BG77="NO Q",BG77="-"),"-",INDEX(Shipping!$U$3:$V$88,_xlfn.XMATCH(BG$2,IF(Shipping!$D$3:$D$88="GC",Shipping!$A$3:$A$88),0),_xlfn.XMATCH($V$167,Shipping!$U$2:$V$2))/_xlfn.IFS($U$167=Shipping!$R163,Shipping!$R$95,$U$167=Shipping!$S$92,Shipping!$S166,$U$167=Shipping!$T$92,Shipping!$T166)+IF(BG77&lt;DATE(2020,1,1),BG77,-BG77))</f>
        <v>-</v>
      </c>
      <c r="BH241" s="52" t="str" cm="1">
        <f t="array" ref="BH241">IF(OR(BH77="",BH77="NO Q",BH77="-"),"-",INDEX(Shipping!$U$3:$V$88,_xlfn.XMATCH(BH$2,IF(Shipping!$D$3:$D$88="GC",Shipping!$A$3:$A$88),0),_xlfn.XMATCH($V$167,Shipping!$U$2:$V$2))/_xlfn.IFS($U$167=Shipping!$R163,Shipping!$R$95,$U$167=Shipping!$S$92,Shipping!$S166,$U$167=Shipping!$T$92,Shipping!$T166)+IF(BH77&lt;DATE(2020,1,1),BH77,-BH77))</f>
        <v>-</v>
      </c>
      <c r="BI241" s="52" t="str" cm="1">
        <f t="array" ref="BI241">IF(OR(BI77="",BI77="NO Q",BI77="-"),"-",INDEX(Shipping!$U$3:$V$88,_xlfn.XMATCH(BI$2,IF(Shipping!$D$3:$D$88="GC",Shipping!$A$3:$A$88),0),_xlfn.XMATCH($V$167,Shipping!$U$2:$V$2))/_xlfn.IFS($U$167=Shipping!$R163,Shipping!$R$95,$U$167=Shipping!$S$92,Shipping!$S166,$U$167=Shipping!$T$92,Shipping!$T166)+IF(BI77&lt;DATE(2020,1,1),BI77,-BI77))</f>
        <v>-</v>
      </c>
      <c r="BJ241" s="52" t="str" cm="1">
        <f t="array" ref="BJ241">IF(OR(BJ77="",BJ77="NO Q",BJ77="-"),"-",INDEX(Shipping!$U$3:$V$88,_xlfn.XMATCH(BJ$2,IF(Shipping!$D$3:$D$88="GC",Shipping!$A$3:$A$88),0),_xlfn.XMATCH($V$167,Shipping!$U$2:$V$2))/_xlfn.IFS($U$167=Shipping!$R163,Shipping!$R$95,$U$167=Shipping!$S$92,Shipping!$S166,$U$167=Shipping!$T$92,Shipping!$T166)+IF(BJ77&lt;DATE(2020,1,1),BJ77,-BJ77))</f>
        <v>-</v>
      </c>
      <c r="BK241" s="52" t="str" cm="1">
        <f t="array" ref="BK241">IF(OR(BK77="",BK77="NO Q",BK77="-"),"-",INDEX(Shipping!$U$3:$V$88,_xlfn.XMATCH(BK$2,IF(Shipping!$D$3:$D$88="GC",Shipping!$A$3:$A$88),0),_xlfn.XMATCH($V$167,Shipping!$U$2:$V$2))/_xlfn.IFS($U$167=Shipping!$R163,Shipping!$R$95,$U$167=Shipping!$S$92,Shipping!$S166,$U$167=Shipping!$T$92,Shipping!$T166)+IF(BK77&lt;DATE(2020,1,1),BK77,-BK77))</f>
        <v>-</v>
      </c>
      <c r="BL241" s="52" t="str" cm="1">
        <f t="array" ref="BL241">IF(OR(BL77="",BL77="NO Q",BL77="-"),"-",INDEX(Shipping!$U$3:$V$88,_xlfn.XMATCH(BL$2,IF(Shipping!$D$3:$D$88="GC",Shipping!$A$3:$A$88),0),_xlfn.XMATCH($V$167,Shipping!$U$2:$V$2))/_xlfn.IFS($U$167=Shipping!$R163,Shipping!$R$95,$U$167=Shipping!$S$92,Shipping!$S166,$U$167=Shipping!$T$92,Shipping!$T166)+IF(BL77&lt;DATE(2020,1,1),BL77,-BL77))</f>
        <v>-</v>
      </c>
      <c r="BM241" s="52" t="str" cm="1">
        <f t="array" ref="BM241">IF(OR(BM77="",BM77="NO Q",BM77="-"),"-",INDEX(Shipping!$U$3:$V$88,_xlfn.XMATCH(BM$2,IF(Shipping!$D$3:$D$88="GC",Shipping!$A$3:$A$88),0),_xlfn.XMATCH($V$167,Shipping!$U$2:$V$2))/_xlfn.IFS($U$167=Shipping!$R163,Shipping!$R$95,$U$167=Shipping!$S$92,Shipping!$S166,$U$167=Shipping!$T$92,Shipping!$T166)+IF(BM77&lt;DATE(2020,1,1),BM77,-BM77))</f>
        <v>-</v>
      </c>
      <c r="BN241" s="52" t="str" cm="1">
        <f t="array" ref="BN241">IF(OR(BN77="",BN77="NO Q",BN77="-"),"-",INDEX(Shipping!$U$3:$V$88,_xlfn.XMATCH(BN$2,IF(Shipping!$D$3:$D$88="GC",Shipping!$A$3:$A$88),0),_xlfn.XMATCH($V$167,Shipping!$U$2:$V$2))/_xlfn.IFS($U$167=Shipping!$R163,Shipping!$R$95,$U$167=Shipping!$S$92,Shipping!$S166,$U$167=Shipping!$T$92,Shipping!$T166)+IF(BN77&lt;DATE(2020,1,1),BN77,-BN77))</f>
        <v>-</v>
      </c>
      <c r="BO241" s="52" t="str" cm="1">
        <f t="array" ref="BO241">IF(OR(BO77="",BO77="NO Q",BO77="-"),"-",INDEX(Shipping!$U$3:$V$88,_xlfn.XMATCH(BO$2,IF(Shipping!$D$3:$D$88="GC",Shipping!$A$3:$A$88),0),_xlfn.XMATCH($V$167,Shipping!$U$2:$V$2))/_xlfn.IFS($U$167=Shipping!$R163,Shipping!$R$95,$U$167=Shipping!$S$92,Shipping!$S166,$U$167=Shipping!$T$92,Shipping!$T166)+IF(BO77&lt;DATE(2020,1,1),BO77,-BO77))</f>
        <v>-</v>
      </c>
      <c r="BP241" s="52" t="str" cm="1">
        <f t="array" ref="BP241">IF(OR(BP77="",BP77="NO Q",BP77="-"),"-",INDEX(Shipping!$U$3:$V$88,_xlfn.XMATCH(BP$2,IF(Shipping!$D$3:$D$88="GC",Shipping!$A$3:$A$88),0),_xlfn.XMATCH($V$167,Shipping!$U$2:$V$2))/_xlfn.IFS($U$167=Shipping!$R163,Shipping!$R$95,$U$167=Shipping!$S$92,Shipping!$S166,$U$167=Shipping!$T$92,Shipping!$T166)+IF(BP77&lt;DATE(2020,1,1),BP77,-BP77))</f>
        <v>-</v>
      </c>
      <c r="BQ241" s="52" t="str" cm="1">
        <f t="array" ref="BQ241">IF(OR(BQ77="",BQ77="NO Q",BQ77="-"),"-",INDEX(Shipping!$U$3:$V$88,_xlfn.XMATCH(BQ$2,IF(Shipping!$D$3:$D$88="GC",Shipping!$A$3:$A$88),0),_xlfn.XMATCH($V$167,Shipping!$U$2:$V$2))/_xlfn.IFS($U$167=Shipping!$R163,Shipping!$R$95,$U$167=Shipping!$S$92,Shipping!$S166,$U$167=Shipping!$T$92,Shipping!$T166)+IF(BQ77&lt;DATE(2020,1,1),BQ77,-BQ77))</f>
        <v>-</v>
      </c>
      <c r="BR241" s="52" t="str" cm="1">
        <f t="array" ref="BR241">IF(OR(BR77="",BR77="NO Q",BR77="-"),"-",INDEX(Shipping!$U$3:$V$88,_xlfn.XMATCH(BR$2,IF(Shipping!$D$3:$D$88="GC",Shipping!$A$3:$A$88),0),_xlfn.XMATCH($V$167,Shipping!$U$2:$V$2))/_xlfn.IFS($U$167=Shipping!$R163,Shipping!$R$95,$U$167=Shipping!$S$92,Shipping!$S166,$U$167=Shipping!$T$92,Shipping!$T166)+IF(BR77&lt;DATE(2020,1,1),BR77,-BR77))</f>
        <v>-</v>
      </c>
      <c r="BS241" s="52" t="str" cm="1">
        <f t="array" ref="BS241">IF(OR(BS77="",BS77="NO Q",BS77="-"),"-",INDEX(Shipping!$U$3:$V$88,_xlfn.XMATCH(BS$2,IF(Shipping!$D$3:$D$88="GC",Shipping!$A$3:$A$88),0),_xlfn.XMATCH($V$167,Shipping!$U$2:$V$2))/_xlfn.IFS($U$167=Shipping!$R163,Shipping!$R$95,$U$167=Shipping!$S$92,Shipping!$S166,$U$167=Shipping!$T$92,Shipping!$T166)+IF(BS77&lt;DATE(2020,1,1),BS77,-BS77))</f>
        <v>-</v>
      </c>
      <c r="BT241" s="52" t="str" cm="1">
        <f t="array" ref="BT241">IF(OR(BT77="",BT77="NO Q",BT77="-"),"-",INDEX(Shipping!$U$3:$V$88,_xlfn.XMATCH(BT$2,IF(Shipping!$D$3:$D$88="GC",Shipping!$A$3:$A$88),0),_xlfn.XMATCH($V$167,Shipping!$U$2:$V$2))/_xlfn.IFS($U$167=Shipping!$R163,Shipping!$R$95,$U$167=Shipping!$S$92,Shipping!$S166,$U$167=Shipping!$T$92,Shipping!$T166)+IF(BT77&lt;DATE(2020,1,1),BT77,-BT77))</f>
        <v>-</v>
      </c>
      <c r="BU241" s="52" t="str" cm="1">
        <f t="array" ref="BU241">IF(OR(BU77="",BU77="NO Q",BU77="-"),"-",INDEX(Shipping!$U$3:$V$88,_xlfn.XMATCH(BU$2,IF(Shipping!$D$3:$D$88="GC",Shipping!$A$3:$A$88),0),_xlfn.XMATCH($V$167,Shipping!$U$2:$V$2))/_xlfn.IFS($U$167=Shipping!$R163,Shipping!$R$95,$U$167=Shipping!$S$92,Shipping!$S166,$U$167=Shipping!$T$92,Shipping!$T166)+IF(BU77&lt;DATE(2020,1,1),BU77,-BU77))</f>
        <v>-</v>
      </c>
      <c r="BV241" s="52" t="str" cm="1">
        <f t="array" ref="BV241">IF(OR(BV77="",BV77="NO Q",BV77="-"),"-",INDEX(Shipping!$U$3:$V$88,_xlfn.XMATCH(BV$2,IF(Shipping!$D$3:$D$88="GC",Shipping!$A$3:$A$88),0),_xlfn.XMATCH($V$167,Shipping!$U$2:$V$2))/_xlfn.IFS($U$167=Shipping!$R163,Shipping!$R$95,$U$167=Shipping!$S$92,Shipping!$S166,$U$167=Shipping!$T$92,Shipping!$T166)+IF(BV77&lt;DATE(2020,1,1),BV77,-BV77))</f>
        <v>-</v>
      </c>
      <c r="BW241" s="52" t="str" cm="1">
        <f t="array" ref="BW241">IF(OR(BW77="",BW77="NO Q",BW77="-"),"-",INDEX(Shipping!$U$3:$V$88,_xlfn.XMATCH(BW$2,IF(Shipping!$D$3:$D$88="GC",Shipping!$A$3:$A$88),0),_xlfn.XMATCH($V$167,Shipping!$U$2:$V$2))/_xlfn.IFS($U$167=Shipping!$R163,Shipping!$R$95,$U$167=Shipping!$S$92,Shipping!$S166,$U$167=Shipping!$T$92,Shipping!$T166)+IF(BW77&lt;DATE(2020,1,1),BW77,-BW77))</f>
        <v>-</v>
      </c>
      <c r="BX241" s="52" t="str" cm="1">
        <f t="array" ref="BX241">IF(OR(BX77="",BX77="NO Q",BX77="-"),"-",INDEX(Shipping!$U$3:$V$88,_xlfn.XMATCH(BX$2,IF(Shipping!$D$3:$D$88="GC",Shipping!$A$3:$A$88),0),_xlfn.XMATCH($V$167,Shipping!$U$2:$V$2))/_xlfn.IFS($U$167=Shipping!$R163,Shipping!$R$95,$U$167=Shipping!$S$92,Shipping!$S166,$U$167=Shipping!$T$92,Shipping!$T166)+IF(BX77&lt;DATE(2020,1,1),BX77,-BX77))</f>
        <v>-</v>
      </c>
      <c r="BY241" s="52" t="str" cm="1">
        <f t="array" ref="BY241">IF(OR(BY77="",BY77="NO Q",BY77="-"),"-",INDEX(Shipping!$U$3:$V$88,_xlfn.XMATCH(BY$2,IF(Shipping!$D$3:$D$88="GC",Shipping!$A$3:$A$88),0),_xlfn.XMATCH($V$167,Shipping!$U$2:$V$2))/_xlfn.IFS($U$167=Shipping!$R163,Shipping!$R$95,$U$167=Shipping!$S$92,Shipping!$S166,$U$167=Shipping!$T$92,Shipping!$T166)+IF(BY77&lt;DATE(2020,1,1),BY77,-BY77))</f>
        <v>-</v>
      </c>
      <c r="BZ241" s="52" t="str" cm="1">
        <f t="array" ref="BZ241">IF(OR(BZ77="",BZ77="NO Q",BZ77="-"),"-",INDEX(Shipping!$U$3:$V$88,_xlfn.XMATCH(BZ$2,IF(Shipping!$D$3:$D$88="GC",Shipping!$A$3:$A$88),0),_xlfn.XMATCH($V$167,Shipping!$U$2:$V$2))/_xlfn.IFS($U$167=Shipping!$R163,Shipping!$R$95,$U$167=Shipping!$S$92,Shipping!$S166,$U$167=Shipping!$T$92,Shipping!$T166)+IF(BZ77&lt;DATE(2020,1,1),BZ77,-BZ77))</f>
        <v>-</v>
      </c>
      <c r="CA241" s="52" t="str" cm="1">
        <f t="array" ref="CA241">IF(OR(CA77="",CA77="NO Q",CA77="-"),"-",INDEX(Shipping!$U$3:$V$88,_xlfn.XMATCH(CA$2,IF(Shipping!$D$3:$D$88="GC",Shipping!$A$3:$A$88),0),_xlfn.XMATCH($V$167,Shipping!$U$2:$V$2))/_xlfn.IFS($U$167=Shipping!$R163,Shipping!$R$95,$U$167=Shipping!$S$92,Shipping!$S166,$U$167=Shipping!$T$92,Shipping!$T166)+IF(CA77&lt;DATE(2020,1,1),CA77,-CA77))</f>
        <v>-</v>
      </c>
      <c r="CB241" s="52" t="str" cm="1">
        <f t="array" ref="CB241">IF(OR(CB77="",CB77="NO Q",CB77="-"),"-",INDEX(Shipping!$U$3:$V$88,_xlfn.XMATCH(CB$2,IF(Shipping!$D$3:$D$88="GC",Shipping!$A$3:$A$88),0),_xlfn.XMATCH($V$167,Shipping!$U$2:$V$2))/_xlfn.IFS($U$167=Shipping!$R163,Shipping!$R$95,$U$167=Shipping!$S$92,Shipping!$S166,$U$167=Shipping!$T$92,Shipping!$T166)+IF(CB77&lt;DATE(2020,1,1),CB77,-CB77))</f>
        <v>-</v>
      </c>
      <c r="CC241" s="52" t="str" cm="1">
        <f t="array" ref="CC241">IF(OR(CC77="",CC77="NO Q",CC77="-"),"-",INDEX(Shipping!$U$3:$V$88,_xlfn.XMATCH(CC$2,IF(Shipping!$D$3:$D$88="GC",Shipping!$A$3:$A$88),0),_xlfn.XMATCH($V$167,Shipping!$U$2:$V$2))/_xlfn.IFS($U$167=Shipping!$R163,Shipping!$R$95,$U$167=Shipping!$S$92,Shipping!$S166,$U$167=Shipping!$T$92,Shipping!$T166)+IF(CC77&lt;DATE(2020,1,1),CC77,-CC77))</f>
        <v>-</v>
      </c>
      <c r="CD241" s="52" t="str" cm="1">
        <f t="array" ref="CD241">IF(OR(CD77="",CD77="NO Q",CD77="-"),"-",INDEX(Shipping!$U$3:$V$88,_xlfn.XMATCH(CD$2,IF(Shipping!$D$3:$D$88="GC",Shipping!$A$3:$A$88),0),_xlfn.XMATCH($V$167,Shipping!$U$2:$V$2))/_xlfn.IFS($U$167=Shipping!$R163,Shipping!$R$95,$U$167=Shipping!$S$92,Shipping!$S166,$U$167=Shipping!$T$92,Shipping!$T166)+IF(CD77&lt;DATE(2020,1,1),CD77,-CD77))</f>
        <v>-</v>
      </c>
      <c r="CE241" s="52" t="str" cm="1">
        <f t="array" ref="CE241">IF(OR(CE77="",CE77="NO Q",CE77="-"),"-",INDEX(Shipping!$U$3:$V$88,_xlfn.XMATCH(CE$2,IF(Shipping!$D$3:$D$88="GC",Shipping!$A$3:$A$88),0),_xlfn.XMATCH($V$167,Shipping!$U$2:$V$2))/_xlfn.IFS($U$167=Shipping!$R163,Shipping!$R$95,$U$167=Shipping!$S$92,Shipping!$S166,$U$167=Shipping!$T$92,Shipping!$T166)+IF(CE77&lt;DATE(2020,1,1),CE77,-CE77))</f>
        <v>-</v>
      </c>
      <c r="CF241" s="52" t="e" cm="1">
        <f t="array" ref="CF241">IF(OR(CF77="",CF77="NO Q",CF77="-"),"-",INDEX(Shipping!$U$3:$V$88,_xlfn.XMATCH(CF$2,IF(Shipping!$D$3:$D$88="GC",Shipping!$A$3:$A$88),0),_xlfn.XMATCH($V$167,Shipping!$U$2:$V$2))/_xlfn.IFS($U$167=Shipping!$R163,Shipping!$R$95,$U$167=Shipping!$S$92,Shipping!$S166,$U$167=Shipping!$T$92,Shipping!$T166)+IF(CF77&lt;DATE(2020,1,1),CF77,-CF77))</f>
        <v>#N/A</v>
      </c>
      <c r="CG241" s="52" t="str" cm="1">
        <f t="array" ref="CG241">IF(OR(CG77="",CG77="NO Q",CG77="-"),"-",INDEX(Shipping!$U$3:$V$88,_xlfn.XMATCH(CG$2,IF(Shipping!$D$3:$D$88="GC",Shipping!$A$3:$A$88),0),_xlfn.XMATCH($V$167,Shipping!$U$2:$V$2))/_xlfn.IFS($U$167=Shipping!$R163,Shipping!$R$95,$U$167=Shipping!$S$92,Shipping!$S166,$U$167=Shipping!$T$92,Shipping!$T166)+IF(CG77&lt;DATE(2020,1,1),CG77,-CG77))</f>
        <v>-</v>
      </c>
      <c r="CH241" s="52" t="str" cm="1">
        <f t="array" ref="CH241">IF(OR(CH77="",CH77="NO Q",CH77="-"),"-",INDEX(Shipping!$U$3:$V$88,_xlfn.XMATCH(CH$2,IF(Shipping!$D$3:$D$88="GC",Shipping!$A$3:$A$88),0),_xlfn.XMATCH($V$167,Shipping!$U$2:$V$2))/_xlfn.IFS($U$167=Shipping!$R163,Shipping!$R$95,$U$167=Shipping!$S$92,Shipping!$S166,$U$167=Shipping!$T$92,Shipping!$T166)+IF(CH77&lt;DATE(2020,1,1),CH77,-CH77))</f>
        <v>-</v>
      </c>
      <c r="CI241" s="52" t="str" cm="1">
        <f t="array" ref="CI241">IF(OR(CI77="",CI77="NO Q",CI77="-"),"-",INDEX(Shipping!$U$3:$V$88,_xlfn.XMATCH(CI$2,IF(Shipping!$D$3:$D$88="GC",Shipping!$A$3:$A$88),0),_xlfn.XMATCH($V$167,Shipping!$U$2:$V$2))/_xlfn.IFS($U$167=Shipping!$R163,Shipping!$R$95,$U$167=Shipping!$S$92,Shipping!$S166,$U$167=Shipping!$T$92,Shipping!$T166)+IF(CI77&lt;DATE(2020,1,1),CI77,-CI77))</f>
        <v>-</v>
      </c>
      <c r="CJ241" s="52" t="str" cm="1">
        <f t="array" ref="CJ241">IF(OR(CJ77="",CJ77="NO Q",CJ77="-"),"-",INDEX(Shipping!$U$3:$V$88,_xlfn.XMATCH(CJ$2,IF(Shipping!$D$3:$D$88="GC",Shipping!$A$3:$A$88),0),_xlfn.XMATCH($V$167,Shipping!$U$2:$V$2))/_xlfn.IFS($U$167=Shipping!$R163,Shipping!$R$95,$U$167=Shipping!$S$92,Shipping!$S166,$U$167=Shipping!$T$92,Shipping!$T166)+IF(CJ77&lt;DATE(2020,1,1),CJ77,-CJ77))</f>
        <v>-</v>
      </c>
      <c r="CK241" s="52" t="str" cm="1">
        <f t="array" ref="CK241">IF(OR(CK77="",CK77="NO Q",CK77="-"),"-",INDEX(Shipping!$U$3:$V$88,_xlfn.XMATCH(CK$2,IF(Shipping!$D$3:$D$88="GC",Shipping!$A$3:$A$88),0),_xlfn.XMATCH($V$167,Shipping!$U$2:$V$2))/_xlfn.IFS($U$167=Shipping!$R163,Shipping!$R$95,$U$167=Shipping!$S$92,Shipping!$S166,$U$167=Shipping!$T$92,Shipping!$T166)+IF(CK77&lt;DATE(2020,1,1),CK77,-CK77))</f>
        <v>-</v>
      </c>
      <c r="CL241" s="52" t="str" cm="1">
        <f t="array" ref="CL241">IF(OR(CL77="",CL77="NO Q",CL77="-"),"-",INDEX(Shipping!$U$3:$V$88,_xlfn.XMATCH(CL$2,IF(Shipping!$D$3:$D$88="GC",Shipping!$A$3:$A$88),0),_xlfn.XMATCH($V$167,Shipping!$U$2:$V$2))/_xlfn.IFS($U$167=Shipping!$R163,Shipping!$R$95,$U$167=Shipping!$S$92,Shipping!$S166,$U$167=Shipping!$T$92,Shipping!$T166)+IF(CL77&lt;DATE(2020,1,1),CL77,-CL77))</f>
        <v>-</v>
      </c>
      <c r="CM241" s="52" t="str" cm="1">
        <f t="array" ref="CM241">IF(OR(CM77="",CM77="NO Q",CM77="-"),"-",INDEX(Shipping!$U$3:$V$88,_xlfn.XMATCH(CM$2,IF(Shipping!$D$3:$D$88="GC",Shipping!$A$3:$A$88),0),_xlfn.XMATCH($V$167,Shipping!$U$2:$V$2))/_xlfn.IFS($U$167=Shipping!$R163,Shipping!$R$95,$U$167=Shipping!$S$92,Shipping!$S166,$U$167=Shipping!$T$92,Shipping!$T166)+IF(CM77&lt;DATE(2020,1,1),CM77,-CM77))</f>
        <v>-</v>
      </c>
    </row>
    <row r="242" spans="2:91">
      <c r="B242" s="47" t="s">
        <v>348</v>
      </c>
      <c r="C242" s="1" t="str" cm="1">
        <f t="array" ref="C242">INDEX(W$2:CM$2,1,_xlfn.XMATCH(D242,$W242:$CM242))</f>
        <v>CREATIVE LIQUID COATINGS (2cav)</v>
      </c>
      <c r="D242" s="81">
        <f t="shared" si="140"/>
        <v>0.62912587147751897</v>
      </c>
      <c r="W242" s="52" t="str" cm="1">
        <f t="array" ref="W242">IF(OR(W78="",W78="NO Q",W78="-"),"-",INDEX(Shipping!$U$3:$V$88,_xlfn.XMATCH(W$2,IF(Shipping!$D$3:$D$88="GC",Shipping!$A$3:$A$88),0),_xlfn.XMATCH($V$167,Shipping!$U$2:$V$2))/_xlfn.IFS($U$167=Shipping!$R164,Shipping!$R$95,$U$167=Shipping!$S$92,Shipping!$S167,$U$167=Shipping!$T$92,Shipping!$T167)+IF(W78&lt;DATE(2020,1,1),W78,-W78))</f>
        <v>-</v>
      </c>
      <c r="X242" s="52" t="str" cm="1">
        <f t="array" ref="X242">IF(OR(X78="",X78="NO Q",X78="-"),"-",INDEX(Shipping!$U$3:$V$88,_xlfn.XMATCH(X$2,IF(Shipping!$D$3:$D$88="GC",Shipping!$A$3:$A$88),0),_xlfn.XMATCH($V$167,Shipping!$U$2:$V$2))/_xlfn.IFS($U$167=Shipping!$R164,Shipping!$R$95,$U$167=Shipping!$S$92,Shipping!$S167,$U$167=Shipping!$T$92,Shipping!$T167)+IF(X78&lt;DATE(2020,1,1),X78,-X78))</f>
        <v>-</v>
      </c>
      <c r="Y242" s="52" t="str" cm="1">
        <f t="array" ref="Y242">IF(OR(Y78="",Y78="NO Q",Y78="-"),"-",INDEX(Shipping!$U$3:$V$88,_xlfn.XMATCH(Y$2,IF(Shipping!$D$3:$D$88="GC",Shipping!$A$3:$A$88),0),_xlfn.XMATCH($V$167,Shipping!$U$2:$V$2))/_xlfn.IFS($U$167=Shipping!$R164,Shipping!$R$95,$U$167=Shipping!$S$92,Shipping!$S167,$U$167=Shipping!$T$92,Shipping!$T167)+IF(Y78&lt;DATE(2020,1,1),Y78,-Y78))</f>
        <v>-</v>
      </c>
      <c r="Z242" s="52" t="str" cm="1">
        <f t="array" ref="Z242">IF(OR(Z78="",Z78="NO Q",Z78="-"),"-",INDEX(Shipping!$U$3:$V$88,_xlfn.XMATCH(Z$2,IF(Shipping!$D$3:$D$88="GC",Shipping!$A$3:$A$88),0),_xlfn.XMATCH($V$167,Shipping!$U$2:$V$2))/_xlfn.IFS($U$167=Shipping!$R164,Shipping!$R$95,$U$167=Shipping!$S$92,Shipping!$S167,$U$167=Shipping!$T$92,Shipping!$T167)+IF(Z78&lt;DATE(2020,1,1),Z78,-Z78))</f>
        <v>-</v>
      </c>
      <c r="AA242" s="52" t="str" cm="1">
        <f t="array" ref="AA242">IF(OR(AA78="",AA78="NO Q",AA78="-"),"-",INDEX(Shipping!$U$3:$V$88,_xlfn.XMATCH(AA$2,IF(Shipping!$D$3:$D$88="GC",Shipping!$A$3:$A$88),0),_xlfn.XMATCH($V$167,Shipping!$U$2:$V$2))/_xlfn.IFS($U$167=Shipping!$R164,Shipping!$R$95,$U$167=Shipping!$S$92,Shipping!$S167,$U$167=Shipping!$T$92,Shipping!$T167)+IF(AA78&lt;DATE(2020,1,1),AA78,-AA78))</f>
        <v>-</v>
      </c>
      <c r="AB242" s="52" t="str" cm="1">
        <f t="array" ref="AB242">IF(OR(AB78="",AB78="NO Q",AB78="-"),"-",INDEX(Shipping!$U$3:$V$88,_xlfn.XMATCH(AB$2,IF(Shipping!$D$3:$D$88="GC",Shipping!$A$3:$A$88),0),_xlfn.XMATCH($V$167,Shipping!$U$2:$V$2))/_xlfn.IFS($U$167=Shipping!$R164,Shipping!$R$95,$U$167=Shipping!$S$92,Shipping!$S167,$U$167=Shipping!$T$92,Shipping!$T167)+IF(AB78&lt;DATE(2020,1,1),AB78,-AB78))</f>
        <v>-</v>
      </c>
      <c r="AC242" s="52" t="str" cm="1">
        <f t="array" ref="AC242">IF(OR(AC78="",AC78="NO Q",AC78="-"),"-",INDEX(Shipping!$U$3:$V$88,_xlfn.XMATCH(AC$2,IF(Shipping!$D$3:$D$88="GC",Shipping!$A$3:$A$88),0),_xlfn.XMATCH($V$167,Shipping!$U$2:$V$2))/_xlfn.IFS($U$167=Shipping!$R164,Shipping!$R$95,$U$167=Shipping!$S$92,Shipping!$S167,$U$167=Shipping!$T$92,Shipping!$T167)+IF(AC78&lt;DATE(2020,1,1),AC78,-AC78))</f>
        <v>-</v>
      </c>
      <c r="AD242" s="52" cm="1">
        <f t="array" ref="AD242">IF(OR(AD78="",AD78="NO Q",AD78="-"),"-",INDEX(Shipping!$U$3:$V$88,_xlfn.XMATCH(AD$2,IF(Shipping!$D$3:$D$88="GC",Shipping!$A$3:$A$88),0),_xlfn.XMATCH($V$167,Shipping!$U$2:$V$2))/_xlfn.IFS($U$167=Shipping!$R164,Shipping!$R$95,$U$167=Shipping!$S$92,Shipping!$S167,$U$167=Shipping!$T$92,Shipping!$T167)+IF(AD78&lt;DATE(2020,1,1),AD78,-AD78))</f>
        <v>0.62912587147751897</v>
      </c>
      <c r="AE242" s="52" t="str" cm="1">
        <f t="array" ref="AE242">IF(OR(AE78="",AE78="NO Q",AE78="-"),"-",INDEX(Shipping!$U$3:$V$88,_xlfn.XMATCH(AE$2,IF(Shipping!$D$3:$D$88="GC",Shipping!$A$3:$A$88),0),_xlfn.XMATCH($V$167,Shipping!$U$2:$V$2))/_xlfn.IFS($U$167=Shipping!$R164,Shipping!$R$95,$U$167=Shipping!$S$92,Shipping!$S167,$U$167=Shipping!$T$92,Shipping!$T167)+IF(AE78&lt;DATE(2020,1,1),AE78,-AE78))</f>
        <v>-</v>
      </c>
      <c r="AF242" s="52" cm="1">
        <f t="array" ref="AF242">IF(OR(AF78="",AF78="NO Q",AF78="-"),"-",INDEX(Shipping!$U$3:$V$88,_xlfn.XMATCH(AF$2,IF(Shipping!$D$3:$D$88="GC",Shipping!$A$3:$A$88),0),_xlfn.XMATCH($V$167,Shipping!$U$2:$V$2))/_xlfn.IFS($U$167=Shipping!$R164,Shipping!$R$95,$U$167=Shipping!$S$92,Shipping!$S167,$U$167=Shipping!$T$92,Shipping!$T167)+IF(AF78&lt;DATE(2020,1,1),AF78,-AF78))</f>
        <v>-44032.929728835981</v>
      </c>
      <c r="AG242" s="52" cm="1">
        <f t="array" ref="AG242">IF(OR(AG78="",AG78="NO Q",AG78="-"),"-",INDEX(Shipping!$U$3:$V$88,_xlfn.XMATCH(AG$2,IF(Shipping!$D$3:$D$88="GC",Shipping!$A$3:$A$88),0),_xlfn.XMATCH($V$167,Shipping!$U$2:$V$2))/_xlfn.IFS($U$167=Shipping!$R164,Shipping!$R$95,$U$167=Shipping!$S$92,Shipping!$S167,$U$167=Shipping!$T$92,Shipping!$T167)+IF(AG78&lt;DATE(2020,1,1),AG78,-AG78))</f>
        <v>-44032.929728835981</v>
      </c>
      <c r="AH242" s="52" t="str" cm="1">
        <f t="array" ref="AH242">IF(OR(AH78="",AH78="NO Q",AH78="-"),"-",INDEX(Shipping!$U$3:$V$88,_xlfn.XMATCH(AH$2,IF(Shipping!$D$3:$D$88="GC",Shipping!$A$3:$A$88),0),_xlfn.XMATCH($V$167,Shipping!$U$2:$V$2))/_xlfn.IFS($U$167=Shipping!$R164,Shipping!$R$95,$U$167=Shipping!$S$92,Shipping!$S167,$U$167=Shipping!$T$92,Shipping!$T167)+IF(AH78&lt;DATE(2020,1,1),AH78,-AH78))</f>
        <v>-</v>
      </c>
      <c r="AI242" s="52" t="str" cm="1">
        <f t="array" ref="AI242">IF(OR(AI78="",AI78="NO Q",AI78="-"),"-",INDEX(Shipping!$U$3:$V$88,_xlfn.XMATCH(AI$2,IF(Shipping!$D$3:$D$88="GC",Shipping!$A$3:$A$88),0),_xlfn.XMATCH($V$167,Shipping!$U$2:$V$2))/_xlfn.IFS($U$167=Shipping!$R164,Shipping!$R$95,$U$167=Shipping!$S$92,Shipping!$S167,$U$167=Shipping!$T$92,Shipping!$T167)+IF(AI78&lt;DATE(2020,1,1),AI78,-AI78))</f>
        <v>-</v>
      </c>
      <c r="AJ242" s="52" t="str" cm="1">
        <f t="array" ref="AJ242">IF(OR(AJ78="",AJ78="NO Q",AJ78="-"),"-",INDEX(Shipping!$U$3:$V$88,_xlfn.XMATCH(AJ$2,IF(Shipping!$D$3:$D$88="GC",Shipping!$A$3:$A$88),0),_xlfn.XMATCH($V$167,Shipping!$U$2:$V$2))/_xlfn.IFS($U$167=Shipping!$R164,Shipping!$R$95,$U$167=Shipping!$S$92,Shipping!$S167,$U$167=Shipping!$T$92,Shipping!$T167)+IF(AJ78&lt;DATE(2020,1,1),AJ78,-AJ78))</f>
        <v>-</v>
      </c>
      <c r="AK242" s="52" t="str" cm="1">
        <f t="array" ref="AK242">IF(OR(AK78="",AK78="NO Q",AK78="-"),"-",INDEX(Shipping!$U$3:$V$88,_xlfn.XMATCH(AK$2,IF(Shipping!$D$3:$D$88="GC",Shipping!$A$3:$A$88),0),_xlfn.XMATCH($V$167,Shipping!$U$2:$V$2))/_xlfn.IFS($U$167=Shipping!$R164,Shipping!$R$95,$U$167=Shipping!$S$92,Shipping!$S167,$U$167=Shipping!$T$92,Shipping!$T167)+IF(AK78&lt;DATE(2020,1,1),AK78,-AK78))</f>
        <v>-</v>
      </c>
      <c r="AL242" s="52" t="str" cm="1">
        <f t="array" ref="AL242">IF(OR(AL78="",AL78="NO Q",AL78="-"),"-",INDEX(Shipping!$U$3:$V$88,_xlfn.XMATCH(AL$2,IF(Shipping!$D$3:$D$88="GC",Shipping!$A$3:$A$88),0),_xlfn.XMATCH($V$167,Shipping!$U$2:$V$2))/_xlfn.IFS($U$167=Shipping!$R164,Shipping!$R$95,$U$167=Shipping!$S$92,Shipping!$S167,$U$167=Shipping!$T$92,Shipping!$T167)+IF(AL78&lt;DATE(2020,1,1),AL78,-AL78))</f>
        <v>-</v>
      </c>
      <c r="AM242" s="52" cm="1">
        <f t="array" ref="AM242">IF(OR(AM78="",AM78="NO Q",AM78="-"),"-",INDEX(Shipping!$U$3:$V$88,_xlfn.XMATCH(AM$2,IF(Shipping!$D$3:$D$88="GC",Shipping!$A$3:$A$88),0),_xlfn.XMATCH($V$167,Shipping!$U$2:$V$2))/_xlfn.IFS($U$167=Shipping!$R164,Shipping!$R$95,$U$167=Shipping!$S$92,Shipping!$S167,$U$167=Shipping!$T$92,Shipping!$T167)+IF(AM78&lt;DATE(2020,1,1),AM78,-AM78))</f>
        <v>-44032.904927248674</v>
      </c>
      <c r="AN242" s="52" t="str" cm="1">
        <f t="array" ref="AN242">IF(OR(AN78="",AN78="NO Q",AN78="-"),"-",INDEX(Shipping!$U$3:$V$88,_xlfn.XMATCH(AN$2,IF(Shipping!$D$3:$D$88="GC",Shipping!$A$3:$A$88),0),_xlfn.XMATCH($V$167,Shipping!$U$2:$V$2))/_xlfn.IFS($U$167=Shipping!$R164,Shipping!$R$95,$U$167=Shipping!$S$92,Shipping!$S167,$U$167=Shipping!$T$92,Shipping!$T167)+IF(AN78&lt;DATE(2020,1,1),AN78,-AN78))</f>
        <v>-</v>
      </c>
      <c r="AO242" s="52" t="str" cm="1">
        <f t="array" ref="AO242">IF(OR(AO78="",AO78="NO Q",AO78="-"),"-",INDEX(Shipping!$U$3:$V$88,_xlfn.XMATCH(AO$2,IF(Shipping!$D$3:$D$88="GC",Shipping!$A$3:$A$88),0),_xlfn.XMATCH($V$167,Shipping!$U$2:$V$2))/_xlfn.IFS($U$167=Shipping!$R164,Shipping!$R$95,$U$167=Shipping!$S$92,Shipping!$S167,$U$167=Shipping!$T$92,Shipping!$T167)+IF(AO78&lt;DATE(2020,1,1),AO78,-AO78))</f>
        <v>-</v>
      </c>
      <c r="AP242" s="52" t="str" cm="1">
        <f t="array" ref="AP242">IF(OR(AP78="",AP78="NO Q",AP78="-"),"-",INDEX(Shipping!$U$3:$V$88,_xlfn.XMATCH(AP$2,IF(Shipping!$D$3:$D$88="GC",Shipping!$A$3:$A$88),0),_xlfn.XMATCH($V$167,Shipping!$U$2:$V$2))/_xlfn.IFS($U$167=Shipping!$R164,Shipping!$R$95,$U$167=Shipping!$S$92,Shipping!$S167,$U$167=Shipping!$T$92,Shipping!$T167)+IF(AP78&lt;DATE(2020,1,1),AP78,-AP78))</f>
        <v>-</v>
      </c>
      <c r="AQ242" s="52" t="str" cm="1">
        <f t="array" ref="AQ242">IF(OR(AQ78="",AQ78="NO Q",AQ78="-"),"-",INDEX(Shipping!$U$3:$V$88,_xlfn.XMATCH(AQ$2,IF(Shipping!$D$3:$D$88="GC",Shipping!$A$3:$A$88),0),_xlfn.XMATCH($V$167,Shipping!$U$2:$V$2))/_xlfn.IFS($U$167=Shipping!$R164,Shipping!$R$95,$U$167=Shipping!$S$92,Shipping!$S167,$U$167=Shipping!$T$92,Shipping!$T167)+IF(AQ78&lt;DATE(2020,1,1),AQ78,-AQ78))</f>
        <v>-</v>
      </c>
      <c r="AR242" s="52" t="str" cm="1">
        <f t="array" ref="AR242">IF(OR(AR78="",AR78="NO Q",AR78="-"),"-",INDEX(Shipping!$U$3:$V$88,_xlfn.XMATCH(AR$2,IF(Shipping!$D$3:$D$88="GC",Shipping!$A$3:$A$88),0),_xlfn.XMATCH($V$167,Shipping!$U$2:$V$2))/_xlfn.IFS($U$167=Shipping!$R164,Shipping!$R$95,$U$167=Shipping!$S$92,Shipping!$S167,$U$167=Shipping!$T$92,Shipping!$T167)+IF(AR78&lt;DATE(2020,1,1),AR78,-AR78))</f>
        <v>-</v>
      </c>
      <c r="AS242" s="52" t="str" cm="1">
        <f t="array" ref="AS242">IF(OR(AS78="",AS78="NO Q",AS78="-"),"-",INDEX(Shipping!$U$3:$V$88,_xlfn.XMATCH(AS$2,IF(Shipping!$D$3:$D$88="GC",Shipping!$A$3:$A$88),0),_xlfn.XMATCH($V$167,Shipping!$U$2:$V$2))/_xlfn.IFS($U$167=Shipping!$R164,Shipping!$R$95,$U$167=Shipping!$S$92,Shipping!$S167,$U$167=Shipping!$T$92,Shipping!$T167)+IF(AS78&lt;DATE(2020,1,1),AS78,-AS78))</f>
        <v>-</v>
      </c>
      <c r="AT242" s="52" t="str" cm="1">
        <f t="array" ref="AT242">IF(OR(AT78="",AT78="NO Q",AT78="-"),"-",INDEX(Shipping!$U$3:$V$88,_xlfn.XMATCH(AT$2,IF(Shipping!$D$3:$D$88="GC",Shipping!$A$3:$A$88),0),_xlfn.XMATCH($V$167,Shipping!$U$2:$V$2))/_xlfn.IFS($U$167=Shipping!$R164,Shipping!$R$95,$U$167=Shipping!$S$92,Shipping!$S167,$U$167=Shipping!$T$92,Shipping!$T167)+IF(AT78&lt;DATE(2020,1,1),AT78,-AT78))</f>
        <v>-</v>
      </c>
      <c r="AU242" s="52" t="str" cm="1">
        <f t="array" ref="AU242">IF(OR(AU78="",AU78="NO Q",AU78="-"),"-",INDEX(Shipping!$U$3:$V$88,_xlfn.XMATCH(AU$2,IF(Shipping!$D$3:$D$88="GC",Shipping!$A$3:$A$88),0),_xlfn.XMATCH($V$167,Shipping!$U$2:$V$2))/_xlfn.IFS($U$167=Shipping!$R164,Shipping!$R$95,$U$167=Shipping!$S$92,Shipping!$S167,$U$167=Shipping!$T$92,Shipping!$T167)+IF(AU78&lt;DATE(2020,1,1),AU78,-AU78))</f>
        <v>-</v>
      </c>
      <c r="AV242" s="52" t="str" cm="1">
        <f t="array" ref="AV242">IF(OR(AV78="",AV78="NO Q",AV78="-"),"-",INDEX(Shipping!$U$3:$V$88,_xlfn.XMATCH(AV$2,IF(Shipping!$D$3:$D$88="GC",Shipping!$A$3:$A$88),0),_xlfn.XMATCH($V$167,Shipping!$U$2:$V$2))/_xlfn.IFS($U$167=Shipping!$R164,Shipping!$R$95,$U$167=Shipping!$S$92,Shipping!$S167,$U$167=Shipping!$T$92,Shipping!$T167)+IF(AV78&lt;DATE(2020,1,1),AV78,-AV78))</f>
        <v>-</v>
      </c>
      <c r="AW242" s="52" t="str" cm="1">
        <f t="array" ref="AW242">IF(OR(AW78="",AW78="NO Q",AW78="-"),"-",INDEX(Shipping!$U$3:$V$88,_xlfn.XMATCH(AW$2,IF(Shipping!$D$3:$D$88="GC",Shipping!$A$3:$A$88),0),_xlfn.XMATCH($V$167,Shipping!$U$2:$V$2))/_xlfn.IFS($U$167=Shipping!$R164,Shipping!$R$95,$U$167=Shipping!$S$92,Shipping!$S167,$U$167=Shipping!$T$92,Shipping!$T167)+IF(AW78&lt;DATE(2020,1,1),AW78,-AW78))</f>
        <v>-</v>
      </c>
      <c r="AX242" s="52" t="str" cm="1">
        <f t="array" ref="AX242">IF(OR(AX78="",AX78="NO Q",AX78="-"),"-",INDEX(Shipping!$U$3:$V$88,_xlfn.XMATCH(AX$2,IF(Shipping!$D$3:$D$88="GC",Shipping!$A$3:$A$88),0),_xlfn.XMATCH($V$167,Shipping!$U$2:$V$2))/_xlfn.IFS($U$167=Shipping!$R164,Shipping!$R$95,$U$167=Shipping!$S$92,Shipping!$S167,$U$167=Shipping!$T$92,Shipping!$T167)+IF(AX78&lt;DATE(2020,1,1),AX78,-AX78))</f>
        <v>-</v>
      </c>
      <c r="AY242" s="52" t="str" cm="1">
        <f t="array" ref="AY242">IF(OR(AY78="",AY78="NO Q",AY78="-"),"-",INDEX(Shipping!$U$3:$V$88,_xlfn.XMATCH(AY$2,IF(Shipping!$D$3:$D$88="GC",Shipping!$A$3:$A$88),0),_xlfn.XMATCH($V$167,Shipping!$U$2:$V$2))/_xlfn.IFS($U$167=Shipping!$R164,Shipping!$R$95,$U$167=Shipping!$S$92,Shipping!$S167,$U$167=Shipping!$T$92,Shipping!$T167)+IF(AY78&lt;DATE(2020,1,1),AY78,-AY78))</f>
        <v>-</v>
      </c>
      <c r="AZ242" s="52" t="str" cm="1">
        <f t="array" ref="AZ242">IF(OR(AZ78="",AZ78="NO Q",AZ78="-"),"-",INDEX(Shipping!$U$3:$V$88,_xlfn.XMATCH(AZ$2,IF(Shipping!$D$3:$D$88="GC",Shipping!$A$3:$A$88),0),_xlfn.XMATCH($V$167,Shipping!$U$2:$V$2))/_xlfn.IFS($U$167=Shipping!$R164,Shipping!$R$95,$U$167=Shipping!$S$92,Shipping!$S167,$U$167=Shipping!$T$92,Shipping!$T167)+IF(AZ78&lt;DATE(2020,1,1),AZ78,-AZ78))</f>
        <v>-</v>
      </c>
      <c r="BA242" s="52" t="str" cm="1">
        <f t="array" ref="BA242">IF(OR(BA78="",BA78="NO Q",BA78="-"),"-",INDEX(Shipping!$U$3:$V$88,_xlfn.XMATCH(BA$2,IF(Shipping!$D$3:$D$88="GC",Shipping!$A$3:$A$88),0),_xlfn.XMATCH($V$167,Shipping!$U$2:$V$2))/_xlfn.IFS($U$167=Shipping!$R164,Shipping!$R$95,$U$167=Shipping!$S$92,Shipping!$S167,$U$167=Shipping!$T$92,Shipping!$T167)+IF(BA78&lt;DATE(2020,1,1),BA78,-BA78))</f>
        <v>-</v>
      </c>
      <c r="BB242" s="52" t="str" cm="1">
        <f t="array" ref="BB242">IF(OR(BB78="",BB78="NO Q",BB78="-"),"-",INDEX(Shipping!$U$3:$V$88,_xlfn.XMATCH(BB$2,IF(Shipping!$D$3:$D$88="GC",Shipping!$A$3:$A$88),0),_xlfn.XMATCH($V$167,Shipping!$U$2:$V$2))/_xlfn.IFS($U$167=Shipping!$R164,Shipping!$R$95,$U$167=Shipping!$S$92,Shipping!$S167,$U$167=Shipping!$T$92,Shipping!$T167)+IF(BB78&lt;DATE(2020,1,1),BB78,-BB78))</f>
        <v>-</v>
      </c>
      <c r="BC242" s="52" t="str" cm="1">
        <f t="array" ref="BC242">IF(OR(BC78="",BC78="NO Q",BC78="-"),"-",INDEX(Shipping!$U$3:$V$88,_xlfn.XMATCH(BC$2,IF(Shipping!$D$3:$D$88="GC",Shipping!$A$3:$A$88),0),_xlfn.XMATCH($V$167,Shipping!$U$2:$V$2))/_xlfn.IFS($U$167=Shipping!$R164,Shipping!$R$95,$U$167=Shipping!$S$92,Shipping!$S167,$U$167=Shipping!$T$92,Shipping!$T167)+IF(BC78&lt;DATE(2020,1,1),BC78,-BC78))</f>
        <v>-</v>
      </c>
      <c r="BD242" s="52" t="str" cm="1">
        <f t="array" ref="BD242">IF(OR(BD78="",BD78="NO Q",BD78="-"),"-",INDEX(Shipping!$U$3:$V$88,_xlfn.XMATCH(BD$2,IF(Shipping!$D$3:$D$88="GC",Shipping!$A$3:$A$88),0),_xlfn.XMATCH($V$167,Shipping!$U$2:$V$2))/_xlfn.IFS($U$167=Shipping!$R164,Shipping!$R$95,$U$167=Shipping!$S$92,Shipping!$S167,$U$167=Shipping!$T$92,Shipping!$T167)+IF(BD78&lt;DATE(2020,1,1),BD78,-BD78))</f>
        <v>-</v>
      </c>
      <c r="BE242" s="52" t="str" cm="1">
        <f t="array" ref="BE242">IF(OR(BE78="",BE78="NO Q",BE78="-"),"-",INDEX(Shipping!$U$3:$V$88,_xlfn.XMATCH(BE$2,IF(Shipping!$D$3:$D$88="GC",Shipping!$A$3:$A$88),0),_xlfn.XMATCH($V$167,Shipping!$U$2:$V$2))/_xlfn.IFS($U$167=Shipping!$R164,Shipping!$R$95,$U$167=Shipping!$S$92,Shipping!$S167,$U$167=Shipping!$T$92,Shipping!$T167)+IF(BE78&lt;DATE(2020,1,1),BE78,-BE78))</f>
        <v>-</v>
      </c>
      <c r="BF242" s="52" t="str" cm="1">
        <f t="array" ref="BF242">IF(OR(BF78="",BF78="NO Q",BF78="-"),"-",INDEX(Shipping!$U$3:$V$88,_xlfn.XMATCH(BF$2,IF(Shipping!$D$3:$D$88="GC",Shipping!$A$3:$A$88),0),_xlfn.XMATCH($V$167,Shipping!$U$2:$V$2))/_xlfn.IFS($U$167=Shipping!$R164,Shipping!$R$95,$U$167=Shipping!$S$92,Shipping!$S167,$U$167=Shipping!$T$92,Shipping!$T167)+IF(BF78&lt;DATE(2020,1,1),BF78,-BF78))</f>
        <v>-</v>
      </c>
      <c r="BG242" s="52" t="str" cm="1">
        <f t="array" ref="BG242">IF(OR(BG78="",BG78="NO Q",BG78="-"),"-",INDEX(Shipping!$U$3:$V$88,_xlfn.XMATCH(BG$2,IF(Shipping!$D$3:$D$88="GC",Shipping!$A$3:$A$88),0),_xlfn.XMATCH($V$167,Shipping!$U$2:$V$2))/_xlfn.IFS($U$167=Shipping!$R164,Shipping!$R$95,$U$167=Shipping!$S$92,Shipping!$S167,$U$167=Shipping!$T$92,Shipping!$T167)+IF(BG78&lt;DATE(2020,1,1),BG78,-BG78))</f>
        <v>-</v>
      </c>
      <c r="BH242" s="52" t="str" cm="1">
        <f t="array" ref="BH242">IF(OR(BH78="",BH78="NO Q",BH78="-"),"-",INDEX(Shipping!$U$3:$V$88,_xlfn.XMATCH(BH$2,IF(Shipping!$D$3:$D$88="GC",Shipping!$A$3:$A$88),0),_xlfn.XMATCH($V$167,Shipping!$U$2:$V$2))/_xlfn.IFS($U$167=Shipping!$R164,Shipping!$R$95,$U$167=Shipping!$S$92,Shipping!$S167,$U$167=Shipping!$T$92,Shipping!$T167)+IF(BH78&lt;DATE(2020,1,1),BH78,-BH78))</f>
        <v>-</v>
      </c>
      <c r="BI242" s="52" t="str" cm="1">
        <f t="array" ref="BI242">IF(OR(BI78="",BI78="NO Q",BI78="-"),"-",INDEX(Shipping!$U$3:$V$88,_xlfn.XMATCH(BI$2,IF(Shipping!$D$3:$D$88="GC",Shipping!$A$3:$A$88),0),_xlfn.XMATCH($V$167,Shipping!$U$2:$V$2))/_xlfn.IFS($U$167=Shipping!$R164,Shipping!$R$95,$U$167=Shipping!$S$92,Shipping!$S167,$U$167=Shipping!$T$92,Shipping!$T167)+IF(BI78&lt;DATE(2020,1,1),BI78,-BI78))</f>
        <v>-</v>
      </c>
      <c r="BJ242" s="52" t="str" cm="1">
        <f t="array" ref="BJ242">IF(OR(BJ78="",BJ78="NO Q",BJ78="-"),"-",INDEX(Shipping!$U$3:$V$88,_xlfn.XMATCH(BJ$2,IF(Shipping!$D$3:$D$88="GC",Shipping!$A$3:$A$88),0),_xlfn.XMATCH($V$167,Shipping!$U$2:$V$2))/_xlfn.IFS($U$167=Shipping!$R164,Shipping!$R$95,$U$167=Shipping!$S$92,Shipping!$S167,$U$167=Shipping!$T$92,Shipping!$T167)+IF(BJ78&lt;DATE(2020,1,1),BJ78,-BJ78))</f>
        <v>-</v>
      </c>
      <c r="BK242" s="52" t="str" cm="1">
        <f t="array" ref="BK242">IF(OR(BK78="",BK78="NO Q",BK78="-"),"-",INDEX(Shipping!$U$3:$V$88,_xlfn.XMATCH(BK$2,IF(Shipping!$D$3:$D$88="GC",Shipping!$A$3:$A$88),0),_xlfn.XMATCH($V$167,Shipping!$U$2:$V$2))/_xlfn.IFS($U$167=Shipping!$R164,Shipping!$R$95,$U$167=Shipping!$S$92,Shipping!$S167,$U$167=Shipping!$T$92,Shipping!$T167)+IF(BK78&lt;DATE(2020,1,1),BK78,-BK78))</f>
        <v>-</v>
      </c>
      <c r="BL242" s="52" t="str" cm="1">
        <f t="array" ref="BL242">IF(OR(BL78="",BL78="NO Q",BL78="-"),"-",INDEX(Shipping!$U$3:$V$88,_xlfn.XMATCH(BL$2,IF(Shipping!$D$3:$D$88="GC",Shipping!$A$3:$A$88),0),_xlfn.XMATCH($V$167,Shipping!$U$2:$V$2))/_xlfn.IFS($U$167=Shipping!$R164,Shipping!$R$95,$U$167=Shipping!$S$92,Shipping!$S167,$U$167=Shipping!$T$92,Shipping!$T167)+IF(BL78&lt;DATE(2020,1,1),BL78,-BL78))</f>
        <v>-</v>
      </c>
      <c r="BM242" s="52" t="str" cm="1">
        <f t="array" ref="BM242">IF(OR(BM78="",BM78="NO Q",BM78="-"),"-",INDEX(Shipping!$U$3:$V$88,_xlfn.XMATCH(BM$2,IF(Shipping!$D$3:$D$88="GC",Shipping!$A$3:$A$88),0),_xlfn.XMATCH($V$167,Shipping!$U$2:$V$2))/_xlfn.IFS($U$167=Shipping!$R164,Shipping!$R$95,$U$167=Shipping!$S$92,Shipping!$S167,$U$167=Shipping!$T$92,Shipping!$T167)+IF(BM78&lt;DATE(2020,1,1),BM78,-BM78))</f>
        <v>-</v>
      </c>
      <c r="BN242" s="52" t="str" cm="1">
        <f t="array" ref="BN242">IF(OR(BN78="",BN78="NO Q",BN78="-"),"-",INDEX(Shipping!$U$3:$V$88,_xlfn.XMATCH(BN$2,IF(Shipping!$D$3:$D$88="GC",Shipping!$A$3:$A$88),0),_xlfn.XMATCH($V$167,Shipping!$U$2:$V$2))/_xlfn.IFS($U$167=Shipping!$R164,Shipping!$R$95,$U$167=Shipping!$S$92,Shipping!$S167,$U$167=Shipping!$T$92,Shipping!$T167)+IF(BN78&lt;DATE(2020,1,1),BN78,-BN78))</f>
        <v>-</v>
      </c>
      <c r="BO242" s="52" t="str" cm="1">
        <f t="array" ref="BO242">IF(OR(BO78="",BO78="NO Q",BO78="-"),"-",INDEX(Shipping!$U$3:$V$88,_xlfn.XMATCH(BO$2,IF(Shipping!$D$3:$D$88="GC",Shipping!$A$3:$A$88),0),_xlfn.XMATCH($V$167,Shipping!$U$2:$V$2))/_xlfn.IFS($U$167=Shipping!$R164,Shipping!$R$95,$U$167=Shipping!$S$92,Shipping!$S167,$U$167=Shipping!$T$92,Shipping!$T167)+IF(BO78&lt;DATE(2020,1,1),BO78,-BO78))</f>
        <v>-</v>
      </c>
      <c r="BP242" s="52" t="str" cm="1">
        <f t="array" ref="BP242">IF(OR(BP78="",BP78="NO Q",BP78="-"),"-",INDEX(Shipping!$U$3:$V$88,_xlfn.XMATCH(BP$2,IF(Shipping!$D$3:$D$88="GC",Shipping!$A$3:$A$88),0),_xlfn.XMATCH($V$167,Shipping!$U$2:$V$2))/_xlfn.IFS($U$167=Shipping!$R164,Shipping!$R$95,$U$167=Shipping!$S$92,Shipping!$S167,$U$167=Shipping!$T$92,Shipping!$T167)+IF(BP78&lt;DATE(2020,1,1),BP78,-BP78))</f>
        <v>-</v>
      </c>
      <c r="BQ242" s="52" t="str" cm="1">
        <f t="array" ref="BQ242">IF(OR(BQ78="",BQ78="NO Q",BQ78="-"),"-",INDEX(Shipping!$U$3:$V$88,_xlfn.XMATCH(BQ$2,IF(Shipping!$D$3:$D$88="GC",Shipping!$A$3:$A$88),0),_xlfn.XMATCH($V$167,Shipping!$U$2:$V$2))/_xlfn.IFS($U$167=Shipping!$R164,Shipping!$R$95,$U$167=Shipping!$S$92,Shipping!$S167,$U$167=Shipping!$T$92,Shipping!$T167)+IF(BQ78&lt;DATE(2020,1,1),BQ78,-BQ78))</f>
        <v>-</v>
      </c>
      <c r="BR242" s="52" t="str" cm="1">
        <f t="array" ref="BR242">IF(OR(BR78="",BR78="NO Q",BR78="-"),"-",INDEX(Shipping!$U$3:$V$88,_xlfn.XMATCH(BR$2,IF(Shipping!$D$3:$D$88="GC",Shipping!$A$3:$A$88),0),_xlfn.XMATCH($V$167,Shipping!$U$2:$V$2))/_xlfn.IFS($U$167=Shipping!$R164,Shipping!$R$95,$U$167=Shipping!$S$92,Shipping!$S167,$U$167=Shipping!$T$92,Shipping!$T167)+IF(BR78&lt;DATE(2020,1,1),BR78,-BR78))</f>
        <v>-</v>
      </c>
      <c r="BS242" s="52" t="str" cm="1">
        <f t="array" ref="BS242">IF(OR(BS78="",BS78="NO Q",BS78="-"),"-",INDEX(Shipping!$U$3:$V$88,_xlfn.XMATCH(BS$2,IF(Shipping!$D$3:$D$88="GC",Shipping!$A$3:$A$88),0),_xlfn.XMATCH($V$167,Shipping!$U$2:$V$2))/_xlfn.IFS($U$167=Shipping!$R164,Shipping!$R$95,$U$167=Shipping!$S$92,Shipping!$S167,$U$167=Shipping!$T$92,Shipping!$T167)+IF(BS78&lt;DATE(2020,1,1),BS78,-BS78))</f>
        <v>-</v>
      </c>
      <c r="BT242" s="52" t="str" cm="1">
        <f t="array" ref="BT242">IF(OR(BT78="",BT78="NO Q",BT78="-"),"-",INDEX(Shipping!$U$3:$V$88,_xlfn.XMATCH(BT$2,IF(Shipping!$D$3:$D$88="GC",Shipping!$A$3:$A$88),0),_xlfn.XMATCH($V$167,Shipping!$U$2:$V$2))/_xlfn.IFS($U$167=Shipping!$R164,Shipping!$R$95,$U$167=Shipping!$S$92,Shipping!$S167,$U$167=Shipping!$T$92,Shipping!$T167)+IF(BT78&lt;DATE(2020,1,1),BT78,-BT78))</f>
        <v>-</v>
      </c>
      <c r="BU242" s="52" t="str" cm="1">
        <f t="array" ref="BU242">IF(OR(BU78="",BU78="NO Q",BU78="-"),"-",INDEX(Shipping!$U$3:$V$88,_xlfn.XMATCH(BU$2,IF(Shipping!$D$3:$D$88="GC",Shipping!$A$3:$A$88),0),_xlfn.XMATCH($V$167,Shipping!$U$2:$V$2))/_xlfn.IFS($U$167=Shipping!$R164,Shipping!$R$95,$U$167=Shipping!$S$92,Shipping!$S167,$U$167=Shipping!$T$92,Shipping!$T167)+IF(BU78&lt;DATE(2020,1,1),BU78,-BU78))</f>
        <v>-</v>
      </c>
      <c r="BV242" s="52" t="str" cm="1">
        <f t="array" ref="BV242">IF(OR(BV78="",BV78="NO Q",BV78="-"),"-",INDEX(Shipping!$U$3:$V$88,_xlfn.XMATCH(BV$2,IF(Shipping!$D$3:$D$88="GC",Shipping!$A$3:$A$88),0),_xlfn.XMATCH($V$167,Shipping!$U$2:$V$2))/_xlfn.IFS($U$167=Shipping!$R164,Shipping!$R$95,$U$167=Shipping!$S$92,Shipping!$S167,$U$167=Shipping!$T$92,Shipping!$T167)+IF(BV78&lt;DATE(2020,1,1),BV78,-BV78))</f>
        <v>-</v>
      </c>
      <c r="BW242" s="52" t="str" cm="1">
        <f t="array" ref="BW242">IF(OR(BW78="",BW78="NO Q",BW78="-"),"-",INDEX(Shipping!$U$3:$V$88,_xlfn.XMATCH(BW$2,IF(Shipping!$D$3:$D$88="GC",Shipping!$A$3:$A$88),0),_xlfn.XMATCH($V$167,Shipping!$U$2:$V$2))/_xlfn.IFS($U$167=Shipping!$R164,Shipping!$R$95,$U$167=Shipping!$S$92,Shipping!$S167,$U$167=Shipping!$T$92,Shipping!$T167)+IF(BW78&lt;DATE(2020,1,1),BW78,-BW78))</f>
        <v>-</v>
      </c>
      <c r="BX242" s="52" t="str" cm="1">
        <f t="array" ref="BX242">IF(OR(BX78="",BX78="NO Q",BX78="-"),"-",INDEX(Shipping!$U$3:$V$88,_xlfn.XMATCH(BX$2,IF(Shipping!$D$3:$D$88="GC",Shipping!$A$3:$A$88),0),_xlfn.XMATCH($V$167,Shipping!$U$2:$V$2))/_xlfn.IFS($U$167=Shipping!$R164,Shipping!$R$95,$U$167=Shipping!$S$92,Shipping!$S167,$U$167=Shipping!$T$92,Shipping!$T167)+IF(BX78&lt;DATE(2020,1,1),BX78,-BX78))</f>
        <v>-</v>
      </c>
      <c r="BY242" s="52" t="str" cm="1">
        <f t="array" ref="BY242">IF(OR(BY78="",BY78="NO Q",BY78="-"),"-",INDEX(Shipping!$U$3:$V$88,_xlfn.XMATCH(BY$2,IF(Shipping!$D$3:$D$88="GC",Shipping!$A$3:$A$88),0),_xlfn.XMATCH($V$167,Shipping!$U$2:$V$2))/_xlfn.IFS($U$167=Shipping!$R164,Shipping!$R$95,$U$167=Shipping!$S$92,Shipping!$S167,$U$167=Shipping!$T$92,Shipping!$T167)+IF(BY78&lt;DATE(2020,1,1),BY78,-BY78))</f>
        <v>-</v>
      </c>
      <c r="BZ242" s="52" t="str" cm="1">
        <f t="array" ref="BZ242">IF(OR(BZ78="",BZ78="NO Q",BZ78="-"),"-",INDEX(Shipping!$U$3:$V$88,_xlfn.XMATCH(BZ$2,IF(Shipping!$D$3:$D$88="GC",Shipping!$A$3:$A$88),0),_xlfn.XMATCH($V$167,Shipping!$U$2:$V$2))/_xlfn.IFS($U$167=Shipping!$R164,Shipping!$R$95,$U$167=Shipping!$S$92,Shipping!$S167,$U$167=Shipping!$T$92,Shipping!$T167)+IF(BZ78&lt;DATE(2020,1,1),BZ78,-BZ78))</f>
        <v>-</v>
      </c>
      <c r="CA242" s="52" t="str" cm="1">
        <f t="array" ref="CA242">IF(OR(CA78="",CA78="NO Q",CA78="-"),"-",INDEX(Shipping!$U$3:$V$88,_xlfn.XMATCH(CA$2,IF(Shipping!$D$3:$D$88="GC",Shipping!$A$3:$A$88),0),_xlfn.XMATCH($V$167,Shipping!$U$2:$V$2))/_xlfn.IFS($U$167=Shipping!$R164,Shipping!$R$95,$U$167=Shipping!$S$92,Shipping!$S167,$U$167=Shipping!$T$92,Shipping!$T167)+IF(CA78&lt;DATE(2020,1,1),CA78,-CA78))</f>
        <v>-</v>
      </c>
      <c r="CB242" s="52" t="str" cm="1">
        <f t="array" ref="CB242">IF(OR(CB78="",CB78="NO Q",CB78="-"),"-",INDEX(Shipping!$U$3:$V$88,_xlfn.XMATCH(CB$2,IF(Shipping!$D$3:$D$88="GC",Shipping!$A$3:$A$88),0),_xlfn.XMATCH($V$167,Shipping!$U$2:$V$2))/_xlfn.IFS($U$167=Shipping!$R164,Shipping!$R$95,$U$167=Shipping!$S$92,Shipping!$S167,$U$167=Shipping!$T$92,Shipping!$T167)+IF(CB78&lt;DATE(2020,1,1),CB78,-CB78))</f>
        <v>-</v>
      </c>
      <c r="CC242" s="52" t="str" cm="1">
        <f t="array" ref="CC242">IF(OR(CC78="",CC78="NO Q",CC78="-"),"-",INDEX(Shipping!$U$3:$V$88,_xlfn.XMATCH(CC$2,IF(Shipping!$D$3:$D$88="GC",Shipping!$A$3:$A$88),0),_xlfn.XMATCH($V$167,Shipping!$U$2:$V$2))/_xlfn.IFS($U$167=Shipping!$R164,Shipping!$R$95,$U$167=Shipping!$S$92,Shipping!$S167,$U$167=Shipping!$T$92,Shipping!$T167)+IF(CC78&lt;DATE(2020,1,1),CC78,-CC78))</f>
        <v>-</v>
      </c>
      <c r="CD242" s="52" t="str" cm="1">
        <f t="array" ref="CD242">IF(OR(CD78="",CD78="NO Q",CD78="-"),"-",INDEX(Shipping!$U$3:$V$88,_xlfn.XMATCH(CD$2,IF(Shipping!$D$3:$D$88="GC",Shipping!$A$3:$A$88),0),_xlfn.XMATCH($V$167,Shipping!$U$2:$V$2))/_xlfn.IFS($U$167=Shipping!$R164,Shipping!$R$95,$U$167=Shipping!$S$92,Shipping!$S167,$U$167=Shipping!$T$92,Shipping!$T167)+IF(CD78&lt;DATE(2020,1,1),CD78,-CD78))</f>
        <v>-</v>
      </c>
      <c r="CE242" s="52" t="str" cm="1">
        <f t="array" ref="CE242">IF(OR(CE78="",CE78="NO Q",CE78="-"),"-",INDEX(Shipping!$U$3:$V$88,_xlfn.XMATCH(CE$2,IF(Shipping!$D$3:$D$88="GC",Shipping!$A$3:$A$88),0),_xlfn.XMATCH($V$167,Shipping!$U$2:$V$2))/_xlfn.IFS($U$167=Shipping!$R164,Shipping!$R$95,$U$167=Shipping!$S$92,Shipping!$S167,$U$167=Shipping!$T$92,Shipping!$T167)+IF(CE78&lt;DATE(2020,1,1),CE78,-CE78))</f>
        <v>-</v>
      </c>
      <c r="CF242" s="52" t="str" cm="1">
        <f t="array" ref="CF242">IF(OR(CF78="",CF78="NO Q",CF78="-"),"-",INDEX(Shipping!$U$3:$V$88,_xlfn.XMATCH(CF$2,IF(Shipping!$D$3:$D$88="GC",Shipping!$A$3:$A$88),0),_xlfn.XMATCH($V$167,Shipping!$U$2:$V$2))/_xlfn.IFS($U$167=Shipping!$R164,Shipping!$R$95,$U$167=Shipping!$S$92,Shipping!$S167,$U$167=Shipping!$T$92,Shipping!$T167)+IF(CF78&lt;DATE(2020,1,1),CF78,-CF78))</f>
        <v>-</v>
      </c>
      <c r="CG242" s="52" t="str" cm="1">
        <f t="array" ref="CG242">IF(OR(CG78="",CG78="NO Q",CG78="-"),"-",INDEX(Shipping!$U$3:$V$88,_xlfn.XMATCH(CG$2,IF(Shipping!$D$3:$D$88="GC",Shipping!$A$3:$A$88),0),_xlfn.XMATCH($V$167,Shipping!$U$2:$V$2))/_xlfn.IFS($U$167=Shipping!$R164,Shipping!$R$95,$U$167=Shipping!$S$92,Shipping!$S167,$U$167=Shipping!$T$92,Shipping!$T167)+IF(CG78&lt;DATE(2020,1,1),CG78,-CG78))</f>
        <v>-</v>
      </c>
      <c r="CH242" s="52" t="str" cm="1">
        <f t="array" ref="CH242">IF(OR(CH78="",CH78="NO Q",CH78="-"),"-",INDEX(Shipping!$U$3:$V$88,_xlfn.XMATCH(CH$2,IF(Shipping!$D$3:$D$88="GC",Shipping!$A$3:$A$88),0),_xlfn.XMATCH($V$167,Shipping!$U$2:$V$2))/_xlfn.IFS($U$167=Shipping!$R164,Shipping!$R$95,$U$167=Shipping!$S$92,Shipping!$S167,$U$167=Shipping!$T$92,Shipping!$T167)+IF(CH78&lt;DATE(2020,1,1),CH78,-CH78))</f>
        <v>-</v>
      </c>
      <c r="CI242" s="52" t="str" cm="1">
        <f t="array" ref="CI242">IF(OR(CI78="",CI78="NO Q",CI78="-"),"-",INDEX(Shipping!$U$3:$V$88,_xlfn.XMATCH(CI$2,IF(Shipping!$D$3:$D$88="GC",Shipping!$A$3:$A$88),0),_xlfn.XMATCH($V$167,Shipping!$U$2:$V$2))/_xlfn.IFS($U$167=Shipping!$R164,Shipping!$R$95,$U$167=Shipping!$S$92,Shipping!$S167,$U$167=Shipping!$T$92,Shipping!$T167)+IF(CI78&lt;DATE(2020,1,1),CI78,-CI78))</f>
        <v>-</v>
      </c>
      <c r="CJ242" s="52" t="str" cm="1">
        <f t="array" ref="CJ242">IF(OR(CJ78="",CJ78="NO Q",CJ78="-"),"-",INDEX(Shipping!$U$3:$V$88,_xlfn.XMATCH(CJ$2,IF(Shipping!$D$3:$D$88="GC",Shipping!$A$3:$A$88),0),_xlfn.XMATCH($V$167,Shipping!$U$2:$V$2))/_xlfn.IFS($U$167=Shipping!$R164,Shipping!$R$95,$U$167=Shipping!$S$92,Shipping!$S167,$U$167=Shipping!$T$92,Shipping!$T167)+IF(CJ78&lt;DATE(2020,1,1),CJ78,-CJ78))</f>
        <v>-</v>
      </c>
      <c r="CK242" s="52" t="str" cm="1">
        <f t="array" ref="CK242">IF(OR(CK78="",CK78="NO Q",CK78="-"),"-",INDEX(Shipping!$U$3:$V$88,_xlfn.XMATCH(CK$2,IF(Shipping!$D$3:$D$88="GC",Shipping!$A$3:$A$88),0),_xlfn.XMATCH($V$167,Shipping!$U$2:$V$2))/_xlfn.IFS($U$167=Shipping!$R164,Shipping!$R$95,$U$167=Shipping!$S$92,Shipping!$S167,$U$167=Shipping!$T$92,Shipping!$T167)+IF(CK78&lt;DATE(2020,1,1),CK78,-CK78))</f>
        <v>-</v>
      </c>
      <c r="CL242" s="52" t="str" cm="1">
        <f t="array" ref="CL242">IF(OR(CL78="",CL78="NO Q",CL78="-"),"-",INDEX(Shipping!$U$3:$V$88,_xlfn.XMATCH(CL$2,IF(Shipping!$D$3:$D$88="GC",Shipping!$A$3:$A$88),0),_xlfn.XMATCH($V$167,Shipping!$U$2:$V$2))/_xlfn.IFS($U$167=Shipping!$R164,Shipping!$R$95,$U$167=Shipping!$S$92,Shipping!$S167,$U$167=Shipping!$T$92,Shipping!$T167)+IF(CL78&lt;DATE(2020,1,1),CL78,-CL78))</f>
        <v>-</v>
      </c>
      <c r="CM242" s="52" t="str" cm="1">
        <f t="array" ref="CM242">IF(OR(CM78="",CM78="NO Q",CM78="-"),"-",INDEX(Shipping!$U$3:$V$88,_xlfn.XMATCH(CM$2,IF(Shipping!$D$3:$D$88="GC",Shipping!$A$3:$A$88),0),_xlfn.XMATCH($V$167,Shipping!$U$2:$V$2))/_xlfn.IFS($U$167=Shipping!$R164,Shipping!$R$95,$U$167=Shipping!$S$92,Shipping!$S167,$U$167=Shipping!$T$92,Shipping!$T167)+IF(CM78&lt;DATE(2020,1,1),CM78,-CM78))</f>
        <v>-</v>
      </c>
    </row>
    <row r="243" spans="2:91">
      <c r="B243" s="47" t="s">
        <v>349</v>
      </c>
      <c r="C243" s="1" t="e" cm="1">
        <f t="array" ref="C243">INDEX(W$2:CM$2,1,_xlfn.XMATCH(D243,$W243:$CM243))</f>
        <v>#N/A</v>
      </c>
      <c r="D243" s="81">
        <f t="shared" si="140"/>
        <v>0</v>
      </c>
      <c r="W243" s="52" t="str" cm="1">
        <f t="array" ref="W243">IF(OR(W79="",W79="NO Q",W79="-"),"-",INDEX(Shipping!$U$3:$V$88,_xlfn.XMATCH(W$2,IF(Shipping!$D$3:$D$88="GC",Shipping!$A$3:$A$88),0),_xlfn.XMATCH($V$167,Shipping!$U$2:$V$2))/_xlfn.IFS($U$167=Shipping!$R165,Shipping!$R$95,$U$167=Shipping!$S$92,Shipping!$S168,$U$167=Shipping!$T$92,Shipping!$T168)+IF(W79&lt;DATE(2020,1,1),W79,-W79))</f>
        <v>-</v>
      </c>
      <c r="X243" s="52" t="str" cm="1">
        <f t="array" ref="X243">IF(OR(X79="",X79="NO Q",X79="-"),"-",INDEX(Shipping!$U$3:$V$88,_xlfn.XMATCH(X$2,IF(Shipping!$D$3:$D$88="GC",Shipping!$A$3:$A$88),0),_xlfn.XMATCH($V$167,Shipping!$U$2:$V$2))/_xlfn.IFS($U$167=Shipping!$R165,Shipping!$R$95,$U$167=Shipping!$S$92,Shipping!$S168,$U$167=Shipping!$T$92,Shipping!$T168)+IF(X79&lt;DATE(2020,1,1),X79,-X79))</f>
        <v>-</v>
      </c>
      <c r="Y243" s="52" t="str" cm="1">
        <f t="array" ref="Y243">IF(OR(Y79="",Y79="NO Q",Y79="-"),"-",INDEX(Shipping!$U$3:$V$88,_xlfn.XMATCH(Y$2,IF(Shipping!$D$3:$D$88="GC",Shipping!$A$3:$A$88),0),_xlfn.XMATCH($V$167,Shipping!$U$2:$V$2))/_xlfn.IFS($U$167=Shipping!$R165,Shipping!$R$95,$U$167=Shipping!$S$92,Shipping!$S168,$U$167=Shipping!$T$92,Shipping!$T168)+IF(Y79&lt;DATE(2020,1,1),Y79,-Y79))</f>
        <v>-</v>
      </c>
      <c r="Z243" s="52" t="str" cm="1">
        <f t="array" ref="Z243">IF(OR(Z79="",Z79="NO Q",Z79="-"),"-",INDEX(Shipping!$U$3:$V$88,_xlfn.XMATCH(Z$2,IF(Shipping!$D$3:$D$88="GC",Shipping!$A$3:$A$88),0),_xlfn.XMATCH($V$167,Shipping!$U$2:$V$2))/_xlfn.IFS($U$167=Shipping!$R165,Shipping!$R$95,$U$167=Shipping!$S$92,Shipping!$S168,$U$167=Shipping!$T$92,Shipping!$T168)+IF(Z79&lt;DATE(2020,1,1),Z79,-Z79))</f>
        <v>-</v>
      </c>
      <c r="AA243" s="52" t="str" cm="1">
        <f t="array" ref="AA243">IF(OR(AA79="",AA79="NO Q",AA79="-"),"-",INDEX(Shipping!$U$3:$V$88,_xlfn.XMATCH(AA$2,IF(Shipping!$D$3:$D$88="GC",Shipping!$A$3:$A$88),0),_xlfn.XMATCH($V$167,Shipping!$U$2:$V$2))/_xlfn.IFS($U$167=Shipping!$R165,Shipping!$R$95,$U$167=Shipping!$S$92,Shipping!$S168,$U$167=Shipping!$T$92,Shipping!$T168)+IF(AA79&lt;DATE(2020,1,1),AA79,-AA79))</f>
        <v>-</v>
      </c>
      <c r="AB243" s="52" t="str" cm="1">
        <f t="array" ref="AB243">IF(OR(AB79="",AB79="NO Q",AB79="-"),"-",INDEX(Shipping!$U$3:$V$88,_xlfn.XMATCH(AB$2,IF(Shipping!$D$3:$D$88="GC",Shipping!$A$3:$A$88),0),_xlfn.XMATCH($V$167,Shipping!$U$2:$V$2))/_xlfn.IFS($U$167=Shipping!$R165,Shipping!$R$95,$U$167=Shipping!$S$92,Shipping!$S168,$U$167=Shipping!$T$92,Shipping!$T168)+IF(AB79&lt;DATE(2020,1,1),AB79,-AB79))</f>
        <v>-</v>
      </c>
      <c r="AC243" s="52" t="str" cm="1">
        <f t="array" ref="AC243">IF(OR(AC79="",AC79="NO Q",AC79="-"),"-",INDEX(Shipping!$U$3:$V$88,_xlfn.XMATCH(AC$2,IF(Shipping!$D$3:$D$88="GC",Shipping!$A$3:$A$88),0),_xlfn.XMATCH($V$167,Shipping!$U$2:$V$2))/_xlfn.IFS($U$167=Shipping!$R165,Shipping!$R$95,$U$167=Shipping!$S$92,Shipping!$S168,$U$167=Shipping!$T$92,Shipping!$T168)+IF(AC79&lt;DATE(2020,1,1),AC79,-AC79))</f>
        <v>-</v>
      </c>
      <c r="AD243" s="52" t="str" cm="1">
        <f t="array" ref="AD243">IF(OR(AD79="",AD79="NO Q",AD79="-"),"-",INDEX(Shipping!$U$3:$V$88,_xlfn.XMATCH(AD$2,IF(Shipping!$D$3:$D$88="GC",Shipping!$A$3:$A$88),0),_xlfn.XMATCH($V$167,Shipping!$U$2:$V$2))/_xlfn.IFS($U$167=Shipping!$R165,Shipping!$R$95,$U$167=Shipping!$S$92,Shipping!$S168,$U$167=Shipping!$T$92,Shipping!$T168)+IF(AD79&lt;DATE(2020,1,1),AD79,-AD79))</f>
        <v>-</v>
      </c>
      <c r="AE243" s="52" t="str" cm="1">
        <f t="array" ref="AE243">IF(OR(AE79="",AE79="NO Q",AE79="-"),"-",INDEX(Shipping!$U$3:$V$88,_xlfn.XMATCH(AE$2,IF(Shipping!$D$3:$D$88="GC",Shipping!$A$3:$A$88),0),_xlfn.XMATCH($V$167,Shipping!$U$2:$V$2))/_xlfn.IFS($U$167=Shipping!$R165,Shipping!$R$95,$U$167=Shipping!$S$92,Shipping!$S168,$U$167=Shipping!$T$92,Shipping!$T168)+IF(AE79&lt;DATE(2020,1,1),AE79,-AE79))</f>
        <v>-</v>
      </c>
      <c r="AF243" s="52" cm="1">
        <f t="array" ref="AF243">IF(OR(AF79="",AF79="NO Q",AF79="-"),"-",INDEX(Shipping!$U$3:$V$88,_xlfn.XMATCH(AF$2,IF(Shipping!$D$3:$D$88="GC",Shipping!$A$3:$A$88),0),_xlfn.XMATCH($V$167,Shipping!$U$2:$V$2))/_xlfn.IFS($U$167=Shipping!$R165,Shipping!$R$95,$U$167=Shipping!$S$92,Shipping!$S168,$U$167=Shipping!$T$92,Shipping!$T168)+IF(AF79&lt;DATE(2020,1,1),AF79,-AF79))</f>
        <v>-44032.887566137564</v>
      </c>
      <c r="AG243" s="52" cm="1">
        <f t="array" ref="AG243">IF(OR(AG79="",AG79="NO Q",AG79="-"),"-",INDEX(Shipping!$U$3:$V$88,_xlfn.XMATCH(AG$2,IF(Shipping!$D$3:$D$88="GC",Shipping!$A$3:$A$88),0),_xlfn.XMATCH($V$167,Shipping!$U$2:$V$2))/_xlfn.IFS($U$167=Shipping!$R165,Shipping!$R$95,$U$167=Shipping!$S$92,Shipping!$S168,$U$167=Shipping!$T$92,Shipping!$T168)+IF(AG79&lt;DATE(2020,1,1),AG79,-AG79))</f>
        <v>-44032.887566137564</v>
      </c>
      <c r="AH243" s="52" t="str" cm="1">
        <f t="array" ref="AH243">IF(OR(AH79="",AH79="NO Q",AH79="-"),"-",INDEX(Shipping!$U$3:$V$88,_xlfn.XMATCH(AH$2,IF(Shipping!$D$3:$D$88="GC",Shipping!$A$3:$A$88),0),_xlfn.XMATCH($V$167,Shipping!$U$2:$V$2))/_xlfn.IFS($U$167=Shipping!$R165,Shipping!$R$95,$U$167=Shipping!$S$92,Shipping!$S168,$U$167=Shipping!$T$92,Shipping!$T168)+IF(AH79&lt;DATE(2020,1,1),AH79,-AH79))</f>
        <v>-</v>
      </c>
      <c r="AI243" s="52" t="str" cm="1">
        <f t="array" ref="AI243">IF(OR(AI79="",AI79="NO Q",AI79="-"),"-",INDEX(Shipping!$U$3:$V$88,_xlfn.XMATCH(AI$2,IF(Shipping!$D$3:$D$88="GC",Shipping!$A$3:$A$88),0),_xlfn.XMATCH($V$167,Shipping!$U$2:$V$2))/_xlfn.IFS($U$167=Shipping!$R165,Shipping!$R$95,$U$167=Shipping!$S$92,Shipping!$S168,$U$167=Shipping!$T$92,Shipping!$T168)+IF(AI79&lt;DATE(2020,1,1),AI79,-AI79))</f>
        <v>-</v>
      </c>
      <c r="AJ243" s="52" t="str" cm="1">
        <f t="array" ref="AJ243">IF(OR(AJ79="",AJ79="NO Q",AJ79="-"),"-",INDEX(Shipping!$U$3:$V$88,_xlfn.XMATCH(AJ$2,IF(Shipping!$D$3:$D$88="GC",Shipping!$A$3:$A$88),0),_xlfn.XMATCH($V$167,Shipping!$U$2:$V$2))/_xlfn.IFS($U$167=Shipping!$R165,Shipping!$R$95,$U$167=Shipping!$S$92,Shipping!$S168,$U$167=Shipping!$T$92,Shipping!$T168)+IF(AJ79&lt;DATE(2020,1,1),AJ79,-AJ79))</f>
        <v>-</v>
      </c>
      <c r="AK243" s="52" t="str" cm="1">
        <f t="array" ref="AK243">IF(OR(AK79="",AK79="NO Q",AK79="-"),"-",INDEX(Shipping!$U$3:$V$88,_xlfn.XMATCH(AK$2,IF(Shipping!$D$3:$D$88="GC",Shipping!$A$3:$A$88),0),_xlfn.XMATCH($V$167,Shipping!$U$2:$V$2))/_xlfn.IFS($U$167=Shipping!$R165,Shipping!$R$95,$U$167=Shipping!$S$92,Shipping!$S168,$U$167=Shipping!$T$92,Shipping!$T168)+IF(AK79&lt;DATE(2020,1,1),AK79,-AK79))</f>
        <v>-</v>
      </c>
      <c r="AL243" s="52" t="str" cm="1">
        <f t="array" ref="AL243">IF(OR(AL79="",AL79="NO Q",AL79="-"),"-",INDEX(Shipping!$U$3:$V$88,_xlfn.XMATCH(AL$2,IF(Shipping!$D$3:$D$88="GC",Shipping!$A$3:$A$88),0),_xlfn.XMATCH($V$167,Shipping!$U$2:$V$2))/_xlfn.IFS($U$167=Shipping!$R165,Shipping!$R$95,$U$167=Shipping!$S$92,Shipping!$S168,$U$167=Shipping!$T$92,Shipping!$T168)+IF(AL79&lt;DATE(2020,1,1),AL79,-AL79))</f>
        <v>-</v>
      </c>
      <c r="AM243" s="52" cm="1">
        <f t="array" ref="AM243">IF(OR(AM79="",AM79="NO Q",AM79="-"),"-",INDEX(Shipping!$U$3:$V$88,_xlfn.XMATCH(AM$2,IF(Shipping!$D$3:$D$88="GC",Shipping!$A$3:$A$88),0),_xlfn.XMATCH($V$167,Shipping!$U$2:$V$2))/_xlfn.IFS($U$167=Shipping!$R165,Shipping!$R$95,$U$167=Shipping!$S$92,Shipping!$S168,$U$167=Shipping!$T$92,Shipping!$T168)+IF(AM79&lt;DATE(2020,1,1),AM79,-AM79))</f>
        <v>-44032.847883597882</v>
      </c>
      <c r="AN243" s="52" t="str" cm="1">
        <f t="array" ref="AN243">IF(OR(AN79="",AN79="NO Q",AN79="-"),"-",INDEX(Shipping!$U$3:$V$88,_xlfn.XMATCH(AN$2,IF(Shipping!$D$3:$D$88="GC",Shipping!$A$3:$A$88),0),_xlfn.XMATCH($V$167,Shipping!$U$2:$V$2))/_xlfn.IFS($U$167=Shipping!$R165,Shipping!$R$95,$U$167=Shipping!$S$92,Shipping!$S168,$U$167=Shipping!$T$92,Shipping!$T168)+IF(AN79&lt;DATE(2020,1,1),AN79,-AN79))</f>
        <v>-</v>
      </c>
      <c r="AO243" s="52" t="str" cm="1">
        <f t="array" ref="AO243">IF(OR(AO79="",AO79="NO Q",AO79="-"),"-",INDEX(Shipping!$U$3:$V$88,_xlfn.XMATCH(AO$2,IF(Shipping!$D$3:$D$88="GC",Shipping!$A$3:$A$88),0),_xlfn.XMATCH($V$167,Shipping!$U$2:$V$2))/_xlfn.IFS($U$167=Shipping!$R165,Shipping!$R$95,$U$167=Shipping!$S$92,Shipping!$S168,$U$167=Shipping!$T$92,Shipping!$T168)+IF(AO79&lt;DATE(2020,1,1),AO79,-AO79))</f>
        <v>-</v>
      </c>
      <c r="AP243" s="52" cm="1">
        <f t="array" ref="AP243">IF(OR(AP79="",AP79="NO Q",AP79="-"),"-",INDEX(Shipping!$U$3:$V$88,_xlfn.XMATCH(AP$2,IF(Shipping!$D$3:$D$88="GC",Shipping!$A$3:$A$88),0),_xlfn.XMATCH($V$167,Shipping!$U$2:$V$2))/_xlfn.IFS($U$167=Shipping!$R165,Shipping!$R$95,$U$167=Shipping!$S$92,Shipping!$S168,$U$167=Shipping!$T$92,Shipping!$T168)+IF(AP79&lt;DATE(2020,1,1),AP79,-AP79))</f>
        <v>-44032.887566137564</v>
      </c>
      <c r="AQ243" s="52" t="str" cm="1">
        <f t="array" ref="AQ243">IF(OR(AQ79="",AQ79="NO Q",AQ79="-"),"-",INDEX(Shipping!$U$3:$V$88,_xlfn.XMATCH(AQ$2,IF(Shipping!$D$3:$D$88="GC",Shipping!$A$3:$A$88),0),_xlfn.XMATCH($V$167,Shipping!$U$2:$V$2))/_xlfn.IFS($U$167=Shipping!$R165,Shipping!$R$95,$U$167=Shipping!$S$92,Shipping!$S168,$U$167=Shipping!$T$92,Shipping!$T168)+IF(AQ79&lt;DATE(2020,1,1),AQ79,-AQ79))</f>
        <v>-</v>
      </c>
      <c r="AR243" s="52" t="str" cm="1">
        <f t="array" ref="AR243">IF(OR(AR79="",AR79="NO Q",AR79="-"),"-",INDEX(Shipping!$U$3:$V$88,_xlfn.XMATCH(AR$2,IF(Shipping!$D$3:$D$88="GC",Shipping!$A$3:$A$88),0),_xlfn.XMATCH($V$167,Shipping!$U$2:$V$2))/_xlfn.IFS($U$167=Shipping!$R165,Shipping!$R$95,$U$167=Shipping!$S$92,Shipping!$S168,$U$167=Shipping!$T$92,Shipping!$T168)+IF(AR79&lt;DATE(2020,1,1),AR79,-AR79))</f>
        <v>-</v>
      </c>
      <c r="AS243" s="52" t="str" cm="1">
        <f t="array" ref="AS243">IF(OR(AS79="",AS79="NO Q",AS79="-"),"-",INDEX(Shipping!$U$3:$V$88,_xlfn.XMATCH(AS$2,IF(Shipping!$D$3:$D$88="GC",Shipping!$A$3:$A$88),0),_xlfn.XMATCH($V$167,Shipping!$U$2:$V$2))/_xlfn.IFS($U$167=Shipping!$R165,Shipping!$R$95,$U$167=Shipping!$S$92,Shipping!$S168,$U$167=Shipping!$T$92,Shipping!$T168)+IF(AS79&lt;DATE(2020,1,1),AS79,-AS79))</f>
        <v>-</v>
      </c>
      <c r="AT243" s="52" t="str" cm="1">
        <f t="array" ref="AT243">IF(OR(AT79="",AT79="NO Q",AT79="-"),"-",INDEX(Shipping!$U$3:$V$88,_xlfn.XMATCH(AT$2,IF(Shipping!$D$3:$D$88="GC",Shipping!$A$3:$A$88),0),_xlfn.XMATCH($V$167,Shipping!$U$2:$V$2))/_xlfn.IFS($U$167=Shipping!$R165,Shipping!$R$95,$U$167=Shipping!$S$92,Shipping!$S168,$U$167=Shipping!$T$92,Shipping!$T168)+IF(AT79&lt;DATE(2020,1,1),AT79,-AT79))</f>
        <v>-</v>
      </c>
      <c r="AU243" s="52" t="str" cm="1">
        <f t="array" ref="AU243">IF(OR(AU79="",AU79="NO Q",AU79="-"),"-",INDEX(Shipping!$U$3:$V$88,_xlfn.XMATCH(AU$2,IF(Shipping!$D$3:$D$88="GC",Shipping!$A$3:$A$88),0),_xlfn.XMATCH($V$167,Shipping!$U$2:$V$2))/_xlfn.IFS($U$167=Shipping!$R165,Shipping!$R$95,$U$167=Shipping!$S$92,Shipping!$S168,$U$167=Shipping!$T$92,Shipping!$T168)+IF(AU79&lt;DATE(2020,1,1),AU79,-AU79))</f>
        <v>-</v>
      </c>
      <c r="AV243" s="52" t="str" cm="1">
        <f t="array" ref="AV243">IF(OR(AV79="",AV79="NO Q",AV79="-"),"-",INDEX(Shipping!$U$3:$V$88,_xlfn.XMATCH(AV$2,IF(Shipping!$D$3:$D$88="GC",Shipping!$A$3:$A$88),0),_xlfn.XMATCH($V$167,Shipping!$U$2:$V$2))/_xlfn.IFS($U$167=Shipping!$R165,Shipping!$R$95,$U$167=Shipping!$S$92,Shipping!$S168,$U$167=Shipping!$T$92,Shipping!$T168)+IF(AV79&lt;DATE(2020,1,1),AV79,-AV79))</f>
        <v>-</v>
      </c>
      <c r="AW243" s="52" t="str" cm="1">
        <f t="array" ref="AW243">IF(OR(AW79="",AW79="NO Q",AW79="-"),"-",INDEX(Shipping!$U$3:$V$88,_xlfn.XMATCH(AW$2,IF(Shipping!$D$3:$D$88="GC",Shipping!$A$3:$A$88),0),_xlfn.XMATCH($V$167,Shipping!$U$2:$V$2))/_xlfn.IFS($U$167=Shipping!$R165,Shipping!$R$95,$U$167=Shipping!$S$92,Shipping!$S168,$U$167=Shipping!$T$92,Shipping!$T168)+IF(AW79&lt;DATE(2020,1,1),AW79,-AW79))</f>
        <v>-</v>
      </c>
      <c r="AX243" s="52" t="str" cm="1">
        <f t="array" ref="AX243">IF(OR(AX79="",AX79="NO Q",AX79="-"),"-",INDEX(Shipping!$U$3:$V$88,_xlfn.XMATCH(AX$2,IF(Shipping!$D$3:$D$88="GC",Shipping!$A$3:$A$88),0),_xlfn.XMATCH($V$167,Shipping!$U$2:$V$2))/_xlfn.IFS($U$167=Shipping!$R165,Shipping!$R$95,$U$167=Shipping!$S$92,Shipping!$S168,$U$167=Shipping!$T$92,Shipping!$T168)+IF(AX79&lt;DATE(2020,1,1),AX79,-AX79))</f>
        <v>-</v>
      </c>
      <c r="AY243" s="52" t="str" cm="1">
        <f t="array" ref="AY243">IF(OR(AY79="",AY79="NO Q",AY79="-"),"-",INDEX(Shipping!$U$3:$V$88,_xlfn.XMATCH(AY$2,IF(Shipping!$D$3:$D$88="GC",Shipping!$A$3:$A$88),0),_xlfn.XMATCH($V$167,Shipping!$U$2:$V$2))/_xlfn.IFS($U$167=Shipping!$R165,Shipping!$R$95,$U$167=Shipping!$S$92,Shipping!$S168,$U$167=Shipping!$T$92,Shipping!$T168)+IF(AY79&lt;DATE(2020,1,1),AY79,-AY79))</f>
        <v>-</v>
      </c>
      <c r="AZ243" s="52" t="str" cm="1">
        <f t="array" ref="AZ243">IF(OR(AZ79="",AZ79="NO Q",AZ79="-"),"-",INDEX(Shipping!$U$3:$V$88,_xlfn.XMATCH(AZ$2,IF(Shipping!$D$3:$D$88="GC",Shipping!$A$3:$A$88),0),_xlfn.XMATCH($V$167,Shipping!$U$2:$V$2))/_xlfn.IFS($U$167=Shipping!$R165,Shipping!$R$95,$U$167=Shipping!$S$92,Shipping!$S168,$U$167=Shipping!$T$92,Shipping!$T168)+IF(AZ79&lt;DATE(2020,1,1),AZ79,-AZ79))</f>
        <v>-</v>
      </c>
      <c r="BA243" s="52" t="str" cm="1">
        <f t="array" ref="BA243">IF(OR(BA79="",BA79="NO Q",BA79="-"),"-",INDEX(Shipping!$U$3:$V$88,_xlfn.XMATCH(BA$2,IF(Shipping!$D$3:$D$88="GC",Shipping!$A$3:$A$88),0),_xlfn.XMATCH($V$167,Shipping!$U$2:$V$2))/_xlfn.IFS($U$167=Shipping!$R165,Shipping!$R$95,$U$167=Shipping!$S$92,Shipping!$S168,$U$167=Shipping!$T$92,Shipping!$T168)+IF(BA79&lt;DATE(2020,1,1),BA79,-BA79))</f>
        <v>-</v>
      </c>
      <c r="BB243" s="52" t="str" cm="1">
        <f t="array" ref="BB243">IF(OR(BB79="",BB79="NO Q",BB79="-"),"-",INDEX(Shipping!$U$3:$V$88,_xlfn.XMATCH(BB$2,IF(Shipping!$D$3:$D$88="GC",Shipping!$A$3:$A$88),0),_xlfn.XMATCH($V$167,Shipping!$U$2:$V$2))/_xlfn.IFS($U$167=Shipping!$R165,Shipping!$R$95,$U$167=Shipping!$S$92,Shipping!$S168,$U$167=Shipping!$T$92,Shipping!$T168)+IF(BB79&lt;DATE(2020,1,1),BB79,-BB79))</f>
        <v>-</v>
      </c>
      <c r="BC243" s="52" t="str" cm="1">
        <f t="array" ref="BC243">IF(OR(BC79="",BC79="NO Q",BC79="-"),"-",INDEX(Shipping!$U$3:$V$88,_xlfn.XMATCH(BC$2,IF(Shipping!$D$3:$D$88="GC",Shipping!$A$3:$A$88),0),_xlfn.XMATCH($V$167,Shipping!$U$2:$V$2))/_xlfn.IFS($U$167=Shipping!$R165,Shipping!$R$95,$U$167=Shipping!$S$92,Shipping!$S168,$U$167=Shipping!$T$92,Shipping!$T168)+IF(BC79&lt;DATE(2020,1,1),BC79,-BC79))</f>
        <v>-</v>
      </c>
      <c r="BD243" s="52" t="str" cm="1">
        <f t="array" ref="BD243">IF(OR(BD79="",BD79="NO Q",BD79="-"),"-",INDEX(Shipping!$U$3:$V$88,_xlfn.XMATCH(BD$2,IF(Shipping!$D$3:$D$88="GC",Shipping!$A$3:$A$88),0),_xlfn.XMATCH($V$167,Shipping!$U$2:$V$2))/_xlfn.IFS($U$167=Shipping!$R165,Shipping!$R$95,$U$167=Shipping!$S$92,Shipping!$S168,$U$167=Shipping!$T$92,Shipping!$T168)+IF(BD79&lt;DATE(2020,1,1),BD79,-BD79))</f>
        <v>-</v>
      </c>
      <c r="BE243" s="52" t="str" cm="1">
        <f t="array" ref="BE243">IF(OR(BE79="",BE79="NO Q",BE79="-"),"-",INDEX(Shipping!$U$3:$V$88,_xlfn.XMATCH(BE$2,IF(Shipping!$D$3:$D$88="GC",Shipping!$A$3:$A$88),0),_xlfn.XMATCH($V$167,Shipping!$U$2:$V$2))/_xlfn.IFS($U$167=Shipping!$R165,Shipping!$R$95,$U$167=Shipping!$S$92,Shipping!$S168,$U$167=Shipping!$T$92,Shipping!$T168)+IF(BE79&lt;DATE(2020,1,1),BE79,-BE79))</f>
        <v>-</v>
      </c>
      <c r="BF243" s="52" t="str" cm="1">
        <f t="array" ref="BF243">IF(OR(BF79="",BF79="NO Q",BF79="-"),"-",INDEX(Shipping!$U$3:$V$88,_xlfn.XMATCH(BF$2,IF(Shipping!$D$3:$D$88="GC",Shipping!$A$3:$A$88),0),_xlfn.XMATCH($V$167,Shipping!$U$2:$V$2))/_xlfn.IFS($U$167=Shipping!$R165,Shipping!$R$95,$U$167=Shipping!$S$92,Shipping!$S168,$U$167=Shipping!$T$92,Shipping!$T168)+IF(BF79&lt;DATE(2020,1,1),BF79,-BF79))</f>
        <v>-</v>
      </c>
      <c r="BG243" s="52" t="str" cm="1">
        <f t="array" ref="BG243">IF(OR(BG79="",BG79="NO Q",BG79="-"),"-",INDEX(Shipping!$U$3:$V$88,_xlfn.XMATCH(BG$2,IF(Shipping!$D$3:$D$88="GC",Shipping!$A$3:$A$88),0),_xlfn.XMATCH($V$167,Shipping!$U$2:$V$2))/_xlfn.IFS($U$167=Shipping!$R165,Shipping!$R$95,$U$167=Shipping!$S$92,Shipping!$S168,$U$167=Shipping!$T$92,Shipping!$T168)+IF(BG79&lt;DATE(2020,1,1),BG79,-BG79))</f>
        <v>-</v>
      </c>
      <c r="BH243" s="52" t="str" cm="1">
        <f t="array" ref="BH243">IF(OR(BH79="",BH79="NO Q",BH79="-"),"-",INDEX(Shipping!$U$3:$V$88,_xlfn.XMATCH(BH$2,IF(Shipping!$D$3:$D$88="GC",Shipping!$A$3:$A$88),0),_xlfn.XMATCH($V$167,Shipping!$U$2:$V$2))/_xlfn.IFS($U$167=Shipping!$R165,Shipping!$R$95,$U$167=Shipping!$S$92,Shipping!$S168,$U$167=Shipping!$T$92,Shipping!$T168)+IF(BH79&lt;DATE(2020,1,1),BH79,-BH79))</f>
        <v>-</v>
      </c>
      <c r="BI243" s="52" t="str" cm="1">
        <f t="array" ref="BI243">IF(OR(BI79="",BI79="NO Q",BI79="-"),"-",INDEX(Shipping!$U$3:$V$88,_xlfn.XMATCH(BI$2,IF(Shipping!$D$3:$D$88="GC",Shipping!$A$3:$A$88),0),_xlfn.XMATCH($V$167,Shipping!$U$2:$V$2))/_xlfn.IFS($U$167=Shipping!$R165,Shipping!$R$95,$U$167=Shipping!$S$92,Shipping!$S168,$U$167=Shipping!$T$92,Shipping!$T168)+IF(BI79&lt;DATE(2020,1,1),BI79,-BI79))</f>
        <v>-</v>
      </c>
      <c r="BJ243" s="52" t="str" cm="1">
        <f t="array" ref="BJ243">IF(OR(BJ79="",BJ79="NO Q",BJ79="-"),"-",INDEX(Shipping!$U$3:$V$88,_xlfn.XMATCH(BJ$2,IF(Shipping!$D$3:$D$88="GC",Shipping!$A$3:$A$88),0),_xlfn.XMATCH($V$167,Shipping!$U$2:$V$2))/_xlfn.IFS($U$167=Shipping!$R165,Shipping!$R$95,$U$167=Shipping!$S$92,Shipping!$S168,$U$167=Shipping!$T$92,Shipping!$T168)+IF(BJ79&lt;DATE(2020,1,1),BJ79,-BJ79))</f>
        <v>-</v>
      </c>
      <c r="BK243" s="52" t="str" cm="1">
        <f t="array" ref="BK243">IF(OR(BK79="",BK79="NO Q",BK79="-"),"-",INDEX(Shipping!$U$3:$V$88,_xlfn.XMATCH(BK$2,IF(Shipping!$D$3:$D$88="GC",Shipping!$A$3:$A$88),0),_xlfn.XMATCH($V$167,Shipping!$U$2:$V$2))/_xlfn.IFS($U$167=Shipping!$R165,Shipping!$R$95,$U$167=Shipping!$S$92,Shipping!$S168,$U$167=Shipping!$T$92,Shipping!$T168)+IF(BK79&lt;DATE(2020,1,1),BK79,-BK79))</f>
        <v>-</v>
      </c>
      <c r="BL243" s="52" t="str" cm="1">
        <f t="array" ref="BL243">IF(OR(BL79="",BL79="NO Q",BL79="-"),"-",INDEX(Shipping!$U$3:$V$88,_xlfn.XMATCH(BL$2,IF(Shipping!$D$3:$D$88="GC",Shipping!$A$3:$A$88),0),_xlfn.XMATCH($V$167,Shipping!$U$2:$V$2))/_xlfn.IFS($U$167=Shipping!$R165,Shipping!$R$95,$U$167=Shipping!$S$92,Shipping!$S168,$U$167=Shipping!$T$92,Shipping!$T168)+IF(BL79&lt;DATE(2020,1,1),BL79,-BL79))</f>
        <v>-</v>
      </c>
      <c r="BM243" s="52" t="str" cm="1">
        <f t="array" ref="BM243">IF(OR(BM79="",BM79="NO Q",BM79="-"),"-",INDEX(Shipping!$U$3:$V$88,_xlfn.XMATCH(BM$2,IF(Shipping!$D$3:$D$88="GC",Shipping!$A$3:$A$88),0),_xlfn.XMATCH($V$167,Shipping!$U$2:$V$2))/_xlfn.IFS($U$167=Shipping!$R165,Shipping!$R$95,$U$167=Shipping!$S$92,Shipping!$S168,$U$167=Shipping!$T$92,Shipping!$T168)+IF(BM79&lt;DATE(2020,1,1),BM79,-BM79))</f>
        <v>-</v>
      </c>
      <c r="BN243" s="52" t="str" cm="1">
        <f t="array" ref="BN243">IF(OR(BN79="",BN79="NO Q",BN79="-"),"-",INDEX(Shipping!$U$3:$V$88,_xlfn.XMATCH(BN$2,IF(Shipping!$D$3:$D$88="GC",Shipping!$A$3:$A$88),0),_xlfn.XMATCH($V$167,Shipping!$U$2:$V$2))/_xlfn.IFS($U$167=Shipping!$R165,Shipping!$R$95,$U$167=Shipping!$S$92,Shipping!$S168,$U$167=Shipping!$T$92,Shipping!$T168)+IF(BN79&lt;DATE(2020,1,1),BN79,-BN79))</f>
        <v>-</v>
      </c>
      <c r="BO243" s="52" t="str" cm="1">
        <f t="array" ref="BO243">IF(OR(BO79="",BO79="NO Q",BO79="-"),"-",INDEX(Shipping!$U$3:$V$88,_xlfn.XMATCH(BO$2,IF(Shipping!$D$3:$D$88="GC",Shipping!$A$3:$A$88),0),_xlfn.XMATCH($V$167,Shipping!$U$2:$V$2))/_xlfn.IFS($U$167=Shipping!$R165,Shipping!$R$95,$U$167=Shipping!$S$92,Shipping!$S168,$U$167=Shipping!$T$92,Shipping!$T168)+IF(BO79&lt;DATE(2020,1,1),BO79,-BO79))</f>
        <v>-</v>
      </c>
      <c r="BP243" s="52" t="str" cm="1">
        <f t="array" ref="BP243">IF(OR(BP79="",BP79="NO Q",BP79="-"),"-",INDEX(Shipping!$U$3:$V$88,_xlfn.XMATCH(BP$2,IF(Shipping!$D$3:$D$88="GC",Shipping!$A$3:$A$88),0),_xlfn.XMATCH($V$167,Shipping!$U$2:$V$2))/_xlfn.IFS($U$167=Shipping!$R165,Shipping!$R$95,$U$167=Shipping!$S$92,Shipping!$S168,$U$167=Shipping!$T$92,Shipping!$T168)+IF(BP79&lt;DATE(2020,1,1),BP79,-BP79))</f>
        <v>-</v>
      </c>
      <c r="BQ243" s="52" t="str" cm="1">
        <f t="array" ref="BQ243">IF(OR(BQ79="",BQ79="NO Q",BQ79="-"),"-",INDEX(Shipping!$U$3:$V$88,_xlfn.XMATCH(BQ$2,IF(Shipping!$D$3:$D$88="GC",Shipping!$A$3:$A$88),0),_xlfn.XMATCH($V$167,Shipping!$U$2:$V$2))/_xlfn.IFS($U$167=Shipping!$R165,Shipping!$R$95,$U$167=Shipping!$S$92,Shipping!$S168,$U$167=Shipping!$T$92,Shipping!$T168)+IF(BQ79&lt;DATE(2020,1,1),BQ79,-BQ79))</f>
        <v>-</v>
      </c>
      <c r="BR243" s="52" t="str" cm="1">
        <f t="array" ref="BR243">IF(OR(BR79="",BR79="NO Q",BR79="-"),"-",INDEX(Shipping!$U$3:$V$88,_xlfn.XMATCH(BR$2,IF(Shipping!$D$3:$D$88="GC",Shipping!$A$3:$A$88),0),_xlfn.XMATCH($V$167,Shipping!$U$2:$V$2))/_xlfn.IFS($U$167=Shipping!$R165,Shipping!$R$95,$U$167=Shipping!$S$92,Shipping!$S168,$U$167=Shipping!$T$92,Shipping!$T168)+IF(BR79&lt;DATE(2020,1,1),BR79,-BR79))</f>
        <v>-</v>
      </c>
      <c r="BS243" s="52" t="str" cm="1">
        <f t="array" ref="BS243">IF(OR(BS79="",BS79="NO Q",BS79="-"),"-",INDEX(Shipping!$U$3:$V$88,_xlfn.XMATCH(BS$2,IF(Shipping!$D$3:$D$88="GC",Shipping!$A$3:$A$88),0),_xlfn.XMATCH($V$167,Shipping!$U$2:$V$2))/_xlfn.IFS($U$167=Shipping!$R165,Shipping!$R$95,$U$167=Shipping!$S$92,Shipping!$S168,$U$167=Shipping!$T$92,Shipping!$T168)+IF(BS79&lt;DATE(2020,1,1),BS79,-BS79))</f>
        <v>-</v>
      </c>
      <c r="BT243" s="52" t="str" cm="1">
        <f t="array" ref="BT243">IF(OR(BT79="",BT79="NO Q",BT79="-"),"-",INDEX(Shipping!$U$3:$V$88,_xlfn.XMATCH(BT$2,IF(Shipping!$D$3:$D$88="GC",Shipping!$A$3:$A$88),0),_xlfn.XMATCH($V$167,Shipping!$U$2:$V$2))/_xlfn.IFS($U$167=Shipping!$R165,Shipping!$R$95,$U$167=Shipping!$S$92,Shipping!$S168,$U$167=Shipping!$T$92,Shipping!$T168)+IF(BT79&lt;DATE(2020,1,1),BT79,-BT79))</f>
        <v>-</v>
      </c>
      <c r="BU243" s="52" t="str" cm="1">
        <f t="array" ref="BU243">IF(OR(BU79="",BU79="NO Q",BU79="-"),"-",INDEX(Shipping!$U$3:$V$88,_xlfn.XMATCH(BU$2,IF(Shipping!$D$3:$D$88="GC",Shipping!$A$3:$A$88),0),_xlfn.XMATCH($V$167,Shipping!$U$2:$V$2))/_xlfn.IFS($U$167=Shipping!$R165,Shipping!$R$95,$U$167=Shipping!$S$92,Shipping!$S168,$U$167=Shipping!$T$92,Shipping!$T168)+IF(BU79&lt;DATE(2020,1,1),BU79,-BU79))</f>
        <v>-</v>
      </c>
      <c r="BV243" s="52" t="str" cm="1">
        <f t="array" ref="BV243">IF(OR(BV79="",BV79="NO Q",BV79="-"),"-",INDEX(Shipping!$U$3:$V$88,_xlfn.XMATCH(BV$2,IF(Shipping!$D$3:$D$88="GC",Shipping!$A$3:$A$88),0),_xlfn.XMATCH($V$167,Shipping!$U$2:$V$2))/_xlfn.IFS($U$167=Shipping!$R165,Shipping!$R$95,$U$167=Shipping!$S$92,Shipping!$S168,$U$167=Shipping!$T$92,Shipping!$T168)+IF(BV79&lt;DATE(2020,1,1),BV79,-BV79))</f>
        <v>-</v>
      </c>
      <c r="BW243" s="52" t="str" cm="1">
        <f t="array" ref="BW243">IF(OR(BW79="",BW79="NO Q",BW79="-"),"-",INDEX(Shipping!$U$3:$V$88,_xlfn.XMATCH(BW$2,IF(Shipping!$D$3:$D$88="GC",Shipping!$A$3:$A$88),0),_xlfn.XMATCH($V$167,Shipping!$U$2:$V$2))/_xlfn.IFS($U$167=Shipping!$R165,Shipping!$R$95,$U$167=Shipping!$S$92,Shipping!$S168,$U$167=Shipping!$T$92,Shipping!$T168)+IF(BW79&lt;DATE(2020,1,1),BW79,-BW79))</f>
        <v>-</v>
      </c>
      <c r="BX243" s="52" t="str" cm="1">
        <f t="array" ref="BX243">IF(OR(BX79="",BX79="NO Q",BX79="-"),"-",INDEX(Shipping!$U$3:$V$88,_xlfn.XMATCH(BX$2,IF(Shipping!$D$3:$D$88="GC",Shipping!$A$3:$A$88),0),_xlfn.XMATCH($V$167,Shipping!$U$2:$V$2))/_xlfn.IFS($U$167=Shipping!$R165,Shipping!$R$95,$U$167=Shipping!$S$92,Shipping!$S168,$U$167=Shipping!$T$92,Shipping!$T168)+IF(BX79&lt;DATE(2020,1,1),BX79,-BX79))</f>
        <v>-</v>
      </c>
      <c r="BY243" s="52" t="str" cm="1">
        <f t="array" ref="BY243">IF(OR(BY79="",BY79="NO Q",BY79="-"),"-",INDEX(Shipping!$U$3:$V$88,_xlfn.XMATCH(BY$2,IF(Shipping!$D$3:$D$88="GC",Shipping!$A$3:$A$88),0),_xlfn.XMATCH($V$167,Shipping!$U$2:$V$2))/_xlfn.IFS($U$167=Shipping!$R165,Shipping!$R$95,$U$167=Shipping!$S$92,Shipping!$S168,$U$167=Shipping!$T$92,Shipping!$T168)+IF(BY79&lt;DATE(2020,1,1),BY79,-BY79))</f>
        <v>-</v>
      </c>
      <c r="BZ243" s="52" t="str" cm="1">
        <f t="array" ref="BZ243">IF(OR(BZ79="",BZ79="NO Q",BZ79="-"),"-",INDEX(Shipping!$U$3:$V$88,_xlfn.XMATCH(BZ$2,IF(Shipping!$D$3:$D$88="GC",Shipping!$A$3:$A$88),0),_xlfn.XMATCH($V$167,Shipping!$U$2:$V$2))/_xlfn.IFS($U$167=Shipping!$R165,Shipping!$R$95,$U$167=Shipping!$S$92,Shipping!$S168,$U$167=Shipping!$T$92,Shipping!$T168)+IF(BZ79&lt;DATE(2020,1,1),BZ79,-BZ79))</f>
        <v>-</v>
      </c>
      <c r="CA243" s="52" t="str" cm="1">
        <f t="array" ref="CA243">IF(OR(CA79="",CA79="NO Q",CA79="-"),"-",INDEX(Shipping!$U$3:$V$88,_xlfn.XMATCH(CA$2,IF(Shipping!$D$3:$D$88="GC",Shipping!$A$3:$A$88),0),_xlfn.XMATCH($V$167,Shipping!$U$2:$V$2))/_xlfn.IFS($U$167=Shipping!$R165,Shipping!$R$95,$U$167=Shipping!$S$92,Shipping!$S168,$U$167=Shipping!$T$92,Shipping!$T168)+IF(CA79&lt;DATE(2020,1,1),CA79,-CA79))</f>
        <v>-</v>
      </c>
      <c r="CB243" s="52" t="str" cm="1">
        <f t="array" ref="CB243">IF(OR(CB79="",CB79="NO Q",CB79="-"),"-",INDEX(Shipping!$U$3:$V$88,_xlfn.XMATCH(CB$2,IF(Shipping!$D$3:$D$88="GC",Shipping!$A$3:$A$88),0),_xlfn.XMATCH($V$167,Shipping!$U$2:$V$2))/_xlfn.IFS($U$167=Shipping!$R165,Shipping!$R$95,$U$167=Shipping!$S$92,Shipping!$S168,$U$167=Shipping!$T$92,Shipping!$T168)+IF(CB79&lt;DATE(2020,1,1),CB79,-CB79))</f>
        <v>-</v>
      </c>
      <c r="CC243" s="52" t="str" cm="1">
        <f t="array" ref="CC243">IF(OR(CC79="",CC79="NO Q",CC79="-"),"-",INDEX(Shipping!$U$3:$V$88,_xlfn.XMATCH(CC$2,IF(Shipping!$D$3:$D$88="GC",Shipping!$A$3:$A$88),0),_xlfn.XMATCH($V$167,Shipping!$U$2:$V$2))/_xlfn.IFS($U$167=Shipping!$R165,Shipping!$R$95,$U$167=Shipping!$S$92,Shipping!$S168,$U$167=Shipping!$T$92,Shipping!$T168)+IF(CC79&lt;DATE(2020,1,1),CC79,-CC79))</f>
        <v>-</v>
      </c>
      <c r="CD243" s="52" t="str" cm="1">
        <f t="array" ref="CD243">IF(OR(CD79="",CD79="NO Q",CD79="-"),"-",INDEX(Shipping!$U$3:$V$88,_xlfn.XMATCH(CD$2,IF(Shipping!$D$3:$D$88="GC",Shipping!$A$3:$A$88),0),_xlfn.XMATCH($V$167,Shipping!$U$2:$V$2))/_xlfn.IFS($U$167=Shipping!$R165,Shipping!$R$95,$U$167=Shipping!$S$92,Shipping!$S168,$U$167=Shipping!$T$92,Shipping!$T168)+IF(CD79&lt;DATE(2020,1,1),CD79,-CD79))</f>
        <v>-</v>
      </c>
      <c r="CE243" s="52" t="str" cm="1">
        <f t="array" ref="CE243">IF(OR(CE79="",CE79="NO Q",CE79="-"),"-",INDEX(Shipping!$U$3:$V$88,_xlfn.XMATCH(CE$2,IF(Shipping!$D$3:$D$88="GC",Shipping!$A$3:$A$88),0),_xlfn.XMATCH($V$167,Shipping!$U$2:$V$2))/_xlfn.IFS($U$167=Shipping!$R165,Shipping!$R$95,$U$167=Shipping!$S$92,Shipping!$S168,$U$167=Shipping!$T$92,Shipping!$T168)+IF(CE79&lt;DATE(2020,1,1),CE79,-CE79))</f>
        <v>-</v>
      </c>
      <c r="CF243" s="52" t="str" cm="1">
        <f t="array" ref="CF243">IF(OR(CF79="",CF79="NO Q",CF79="-"),"-",INDEX(Shipping!$U$3:$V$88,_xlfn.XMATCH(CF$2,IF(Shipping!$D$3:$D$88="GC",Shipping!$A$3:$A$88),0),_xlfn.XMATCH($V$167,Shipping!$U$2:$V$2))/_xlfn.IFS($U$167=Shipping!$R165,Shipping!$R$95,$U$167=Shipping!$S$92,Shipping!$S168,$U$167=Shipping!$T$92,Shipping!$T168)+IF(CF79&lt;DATE(2020,1,1),CF79,-CF79))</f>
        <v>-</v>
      </c>
      <c r="CG243" s="52" t="str" cm="1">
        <f t="array" ref="CG243">IF(OR(CG79="",CG79="NO Q",CG79="-"),"-",INDEX(Shipping!$U$3:$V$88,_xlfn.XMATCH(CG$2,IF(Shipping!$D$3:$D$88="GC",Shipping!$A$3:$A$88),0),_xlfn.XMATCH($V$167,Shipping!$U$2:$V$2))/_xlfn.IFS($U$167=Shipping!$R165,Shipping!$R$95,$U$167=Shipping!$S$92,Shipping!$S168,$U$167=Shipping!$T$92,Shipping!$T168)+IF(CG79&lt;DATE(2020,1,1),CG79,-CG79))</f>
        <v>-</v>
      </c>
      <c r="CH243" s="52" t="str" cm="1">
        <f t="array" ref="CH243">IF(OR(CH79="",CH79="NO Q",CH79="-"),"-",INDEX(Shipping!$U$3:$V$88,_xlfn.XMATCH(CH$2,IF(Shipping!$D$3:$D$88="GC",Shipping!$A$3:$A$88),0),_xlfn.XMATCH($V$167,Shipping!$U$2:$V$2))/_xlfn.IFS($U$167=Shipping!$R165,Shipping!$R$95,$U$167=Shipping!$S$92,Shipping!$S168,$U$167=Shipping!$T$92,Shipping!$T168)+IF(CH79&lt;DATE(2020,1,1),CH79,-CH79))</f>
        <v>-</v>
      </c>
      <c r="CI243" s="52" t="str" cm="1">
        <f t="array" ref="CI243">IF(OR(CI79="",CI79="NO Q",CI79="-"),"-",INDEX(Shipping!$U$3:$V$88,_xlfn.XMATCH(CI$2,IF(Shipping!$D$3:$D$88="GC",Shipping!$A$3:$A$88),0),_xlfn.XMATCH($V$167,Shipping!$U$2:$V$2))/_xlfn.IFS($U$167=Shipping!$R165,Shipping!$R$95,$U$167=Shipping!$S$92,Shipping!$S168,$U$167=Shipping!$T$92,Shipping!$T168)+IF(CI79&lt;DATE(2020,1,1),CI79,-CI79))</f>
        <v>-</v>
      </c>
      <c r="CJ243" s="52" t="str" cm="1">
        <f t="array" ref="CJ243">IF(OR(CJ79="",CJ79="NO Q",CJ79="-"),"-",INDEX(Shipping!$U$3:$V$88,_xlfn.XMATCH(CJ$2,IF(Shipping!$D$3:$D$88="GC",Shipping!$A$3:$A$88),0),_xlfn.XMATCH($V$167,Shipping!$U$2:$V$2))/_xlfn.IFS($U$167=Shipping!$R165,Shipping!$R$95,$U$167=Shipping!$S$92,Shipping!$S168,$U$167=Shipping!$T$92,Shipping!$T168)+IF(CJ79&lt;DATE(2020,1,1),CJ79,-CJ79))</f>
        <v>-</v>
      </c>
      <c r="CK243" s="52" t="str" cm="1">
        <f t="array" ref="CK243">IF(OR(CK79="",CK79="NO Q",CK79="-"),"-",INDEX(Shipping!$U$3:$V$88,_xlfn.XMATCH(CK$2,IF(Shipping!$D$3:$D$88="GC",Shipping!$A$3:$A$88),0),_xlfn.XMATCH($V$167,Shipping!$U$2:$V$2))/_xlfn.IFS($U$167=Shipping!$R165,Shipping!$R$95,$U$167=Shipping!$S$92,Shipping!$S168,$U$167=Shipping!$T$92,Shipping!$T168)+IF(CK79&lt;DATE(2020,1,1),CK79,-CK79))</f>
        <v>-</v>
      </c>
      <c r="CL243" s="52" t="str" cm="1">
        <f t="array" ref="CL243">IF(OR(CL79="",CL79="NO Q",CL79="-"),"-",INDEX(Shipping!$U$3:$V$88,_xlfn.XMATCH(CL$2,IF(Shipping!$D$3:$D$88="GC",Shipping!$A$3:$A$88),0),_xlfn.XMATCH($V$167,Shipping!$U$2:$V$2))/_xlfn.IFS($U$167=Shipping!$R165,Shipping!$R$95,$U$167=Shipping!$S$92,Shipping!$S168,$U$167=Shipping!$T$92,Shipping!$T168)+IF(CL79&lt;DATE(2020,1,1),CL79,-CL79))</f>
        <v>-</v>
      </c>
      <c r="CM243" s="52" t="str" cm="1">
        <f t="array" ref="CM243">IF(OR(CM79="",CM79="NO Q",CM79="-"),"-",INDEX(Shipping!$U$3:$V$88,_xlfn.XMATCH(CM$2,IF(Shipping!$D$3:$D$88="GC",Shipping!$A$3:$A$88),0),_xlfn.XMATCH($V$167,Shipping!$U$2:$V$2))/_xlfn.IFS($U$167=Shipping!$R165,Shipping!$R$95,$U$167=Shipping!$S$92,Shipping!$S168,$U$167=Shipping!$T$92,Shipping!$T168)+IF(CM79&lt;DATE(2020,1,1),CM79,-CM79))</f>
        <v>-</v>
      </c>
    </row>
    <row r="244" spans="2:91">
      <c r="B244" s="47" t="s">
        <v>350</v>
      </c>
      <c r="C244" s="1" t="str" cm="1">
        <f t="array" ref="C244">INDEX(W$2:CM$2,1,_xlfn.XMATCH(D244,$W244:$CM244))</f>
        <v>CREATIVE LIQUID COATINGS (2cav)</v>
      </c>
      <c r="D244" s="81">
        <f t="shared" si="140"/>
        <v>0.40248503929025126</v>
      </c>
      <c r="W244" s="52" t="str" cm="1">
        <f t="array" ref="W244">IF(OR(W80="",W80="NO Q",W80="-"),"-",INDEX(Shipping!$U$3:$V$88,_xlfn.XMATCH(W$2,IF(Shipping!$D$3:$D$88="GC",Shipping!$A$3:$A$88),0),_xlfn.XMATCH($V$167,Shipping!$U$2:$V$2))/_xlfn.IFS($U$167=Shipping!$R166,Shipping!$R$95,$U$167=Shipping!$S$92,Shipping!$S169,$U$167=Shipping!$T$92,Shipping!$T169)+IF(W80&lt;DATE(2020,1,1),W80,-W80))</f>
        <v>-</v>
      </c>
      <c r="X244" s="52" t="str" cm="1">
        <f t="array" ref="X244">IF(OR(X80="",X80="NO Q",X80="-"),"-",INDEX(Shipping!$U$3:$V$88,_xlfn.XMATCH(X$2,IF(Shipping!$D$3:$D$88="GC",Shipping!$A$3:$A$88),0),_xlfn.XMATCH($V$167,Shipping!$U$2:$V$2))/_xlfn.IFS($U$167=Shipping!$R166,Shipping!$R$95,$U$167=Shipping!$S$92,Shipping!$S169,$U$167=Shipping!$T$92,Shipping!$T169)+IF(X80&lt;DATE(2020,1,1),X80,-X80))</f>
        <v>-</v>
      </c>
      <c r="Y244" s="52" t="str" cm="1">
        <f t="array" ref="Y244">IF(OR(Y80="",Y80="NO Q",Y80="-"),"-",INDEX(Shipping!$U$3:$V$88,_xlfn.XMATCH(Y$2,IF(Shipping!$D$3:$D$88="GC",Shipping!$A$3:$A$88),0),_xlfn.XMATCH($V$167,Shipping!$U$2:$V$2))/_xlfn.IFS($U$167=Shipping!$R166,Shipping!$R$95,$U$167=Shipping!$S$92,Shipping!$S169,$U$167=Shipping!$T$92,Shipping!$T169)+IF(Y80&lt;DATE(2020,1,1),Y80,-Y80))</f>
        <v>-</v>
      </c>
      <c r="Z244" s="52" t="str" cm="1">
        <f t="array" ref="Z244">IF(OR(Z80="",Z80="NO Q",Z80="-"),"-",INDEX(Shipping!$U$3:$V$88,_xlfn.XMATCH(Z$2,IF(Shipping!$D$3:$D$88="GC",Shipping!$A$3:$A$88),0),_xlfn.XMATCH($V$167,Shipping!$U$2:$V$2))/_xlfn.IFS($U$167=Shipping!$R166,Shipping!$R$95,$U$167=Shipping!$S$92,Shipping!$S169,$U$167=Shipping!$T$92,Shipping!$T169)+IF(Z80&lt;DATE(2020,1,1),Z80,-Z80))</f>
        <v>-</v>
      </c>
      <c r="AA244" s="52" t="str" cm="1">
        <f t="array" ref="AA244">IF(OR(AA80="",AA80="NO Q",AA80="-"),"-",INDEX(Shipping!$U$3:$V$88,_xlfn.XMATCH(AA$2,IF(Shipping!$D$3:$D$88="GC",Shipping!$A$3:$A$88),0),_xlfn.XMATCH($V$167,Shipping!$U$2:$V$2))/_xlfn.IFS($U$167=Shipping!$R166,Shipping!$R$95,$U$167=Shipping!$S$92,Shipping!$S169,$U$167=Shipping!$T$92,Shipping!$T169)+IF(AA80&lt;DATE(2020,1,1),AA80,-AA80))</f>
        <v>-</v>
      </c>
      <c r="AB244" s="52" t="str" cm="1">
        <f t="array" ref="AB244">IF(OR(AB80="",AB80="NO Q",AB80="-"),"-",INDEX(Shipping!$U$3:$V$88,_xlfn.XMATCH(AB$2,IF(Shipping!$D$3:$D$88="GC",Shipping!$A$3:$A$88),0),_xlfn.XMATCH($V$167,Shipping!$U$2:$V$2))/_xlfn.IFS($U$167=Shipping!$R166,Shipping!$R$95,$U$167=Shipping!$S$92,Shipping!$S169,$U$167=Shipping!$T$92,Shipping!$T169)+IF(AB80&lt;DATE(2020,1,1),AB80,-AB80))</f>
        <v>-</v>
      </c>
      <c r="AC244" s="52" t="str" cm="1">
        <f t="array" ref="AC244">IF(OR(AC80="",AC80="NO Q",AC80="-"),"-",INDEX(Shipping!$U$3:$V$88,_xlfn.XMATCH(AC$2,IF(Shipping!$D$3:$D$88="GC",Shipping!$A$3:$A$88),0),_xlfn.XMATCH($V$167,Shipping!$U$2:$V$2))/_xlfn.IFS($U$167=Shipping!$R166,Shipping!$R$95,$U$167=Shipping!$S$92,Shipping!$S169,$U$167=Shipping!$T$92,Shipping!$T169)+IF(AC80&lt;DATE(2020,1,1),AC80,-AC80))</f>
        <v>-</v>
      </c>
      <c r="AD244" s="52" cm="1">
        <f t="array" ref="AD244">IF(OR(AD80="",AD80="NO Q",AD80="-"),"-",INDEX(Shipping!$U$3:$V$88,_xlfn.XMATCH(AD$2,IF(Shipping!$D$3:$D$88="GC",Shipping!$A$3:$A$88),0),_xlfn.XMATCH($V$167,Shipping!$U$2:$V$2))/_xlfn.IFS($U$167=Shipping!$R166,Shipping!$R$95,$U$167=Shipping!$S$92,Shipping!$S169,$U$167=Shipping!$T$92,Shipping!$T169)+IF(AD80&lt;DATE(2020,1,1),AD80,-AD80))</f>
        <v>0.40248503929025126</v>
      </c>
      <c r="AE244" s="52" t="str" cm="1">
        <f t="array" ref="AE244">IF(OR(AE80="",AE80="NO Q",AE80="-"),"-",INDEX(Shipping!$U$3:$V$88,_xlfn.XMATCH(AE$2,IF(Shipping!$D$3:$D$88="GC",Shipping!$A$3:$A$88),0),_xlfn.XMATCH($V$167,Shipping!$U$2:$V$2))/_xlfn.IFS($U$167=Shipping!$R166,Shipping!$R$95,$U$167=Shipping!$S$92,Shipping!$S169,$U$167=Shipping!$T$92,Shipping!$T169)+IF(AE80&lt;DATE(2020,1,1),AE80,-AE80))</f>
        <v>-</v>
      </c>
      <c r="AF244" s="52" cm="1">
        <f t="array" ref="AF244">IF(OR(AF80="",AF80="NO Q",AF80="-"),"-",INDEX(Shipping!$U$3:$V$88,_xlfn.XMATCH(AF$2,IF(Shipping!$D$3:$D$88="GC",Shipping!$A$3:$A$88),0),_xlfn.XMATCH($V$167,Shipping!$U$2:$V$2))/_xlfn.IFS($U$167=Shipping!$R166,Shipping!$R$95,$U$167=Shipping!$S$92,Shipping!$S169,$U$167=Shipping!$T$92,Shipping!$T169)+IF(AF80&lt;DATE(2020,1,1),AF80,-AF80))</f>
        <v>-44032.98118969638</v>
      </c>
      <c r="AG244" s="52" cm="1">
        <f t="array" ref="AG244">IF(OR(AG80="",AG80="NO Q",AG80="-"),"-",INDEX(Shipping!$U$3:$V$88,_xlfn.XMATCH(AG$2,IF(Shipping!$D$3:$D$88="GC",Shipping!$A$3:$A$88),0),_xlfn.XMATCH($V$167,Shipping!$U$2:$V$2))/_xlfn.IFS($U$167=Shipping!$R166,Shipping!$R$95,$U$167=Shipping!$S$92,Shipping!$S169,$U$167=Shipping!$T$92,Shipping!$T169)+IF(AG80&lt;DATE(2020,1,1),AG80,-AG80))</f>
        <v>-44032.98118969638</v>
      </c>
      <c r="AH244" s="52" t="str" cm="1">
        <f t="array" ref="AH244">IF(OR(AH80="",AH80="NO Q",AH80="-"),"-",INDEX(Shipping!$U$3:$V$88,_xlfn.XMATCH(AH$2,IF(Shipping!$D$3:$D$88="GC",Shipping!$A$3:$A$88),0),_xlfn.XMATCH($V$167,Shipping!$U$2:$V$2))/_xlfn.IFS($U$167=Shipping!$R166,Shipping!$R$95,$U$167=Shipping!$S$92,Shipping!$S169,$U$167=Shipping!$T$92,Shipping!$T169)+IF(AH80&lt;DATE(2020,1,1),AH80,-AH80))</f>
        <v>-</v>
      </c>
      <c r="AI244" s="52" t="str" cm="1">
        <f t="array" ref="AI244">IF(OR(AI80="",AI80="NO Q",AI80="-"),"-",INDEX(Shipping!$U$3:$V$88,_xlfn.XMATCH(AI$2,IF(Shipping!$D$3:$D$88="GC",Shipping!$A$3:$A$88),0),_xlfn.XMATCH($V$167,Shipping!$U$2:$V$2))/_xlfn.IFS($U$167=Shipping!$R166,Shipping!$R$95,$U$167=Shipping!$S$92,Shipping!$S169,$U$167=Shipping!$T$92,Shipping!$T169)+IF(AI80&lt;DATE(2020,1,1),AI80,-AI80))</f>
        <v>-</v>
      </c>
      <c r="AJ244" s="52" t="str" cm="1">
        <f t="array" ref="AJ244">IF(OR(AJ80="",AJ80="NO Q",AJ80="-"),"-",INDEX(Shipping!$U$3:$V$88,_xlfn.XMATCH(AJ$2,IF(Shipping!$D$3:$D$88="GC",Shipping!$A$3:$A$88),0),_xlfn.XMATCH($V$167,Shipping!$U$2:$V$2))/_xlfn.IFS($U$167=Shipping!$R166,Shipping!$R$95,$U$167=Shipping!$S$92,Shipping!$S169,$U$167=Shipping!$T$92,Shipping!$T169)+IF(AJ80&lt;DATE(2020,1,1),AJ80,-AJ80))</f>
        <v>-</v>
      </c>
      <c r="AK244" s="52" t="str" cm="1">
        <f t="array" ref="AK244">IF(OR(AK80="",AK80="NO Q",AK80="-"),"-",INDEX(Shipping!$U$3:$V$88,_xlfn.XMATCH(AK$2,IF(Shipping!$D$3:$D$88="GC",Shipping!$A$3:$A$88),0),_xlfn.XMATCH($V$167,Shipping!$U$2:$V$2))/_xlfn.IFS($U$167=Shipping!$R166,Shipping!$R$95,$U$167=Shipping!$S$92,Shipping!$S169,$U$167=Shipping!$T$92,Shipping!$T169)+IF(AK80&lt;DATE(2020,1,1),AK80,-AK80))</f>
        <v>-</v>
      </c>
      <c r="AL244" s="52" t="str" cm="1">
        <f t="array" ref="AL244">IF(OR(AL80="",AL80="NO Q",AL80="-"),"-",INDEX(Shipping!$U$3:$V$88,_xlfn.XMATCH(AL$2,IF(Shipping!$D$3:$D$88="GC",Shipping!$A$3:$A$88),0),_xlfn.XMATCH($V$167,Shipping!$U$2:$V$2))/_xlfn.IFS($U$167=Shipping!$R166,Shipping!$R$95,$U$167=Shipping!$S$92,Shipping!$S169,$U$167=Shipping!$T$92,Shipping!$T169)+IF(AL80&lt;DATE(2020,1,1),AL80,-AL80))</f>
        <v>-</v>
      </c>
      <c r="AM244" s="52" cm="1">
        <f t="array" ref="AM244">IF(OR(AM80="",AM80="NO Q",AM80="-"),"-",INDEX(Shipping!$U$3:$V$88,_xlfn.XMATCH(AM$2,IF(Shipping!$D$3:$D$88="GC",Shipping!$A$3:$A$88),0),_xlfn.XMATCH($V$167,Shipping!$U$2:$V$2))/_xlfn.IFS($U$167=Shipping!$R166,Shipping!$R$95,$U$167=Shipping!$S$92,Shipping!$S169,$U$167=Shipping!$T$92,Shipping!$T169)+IF(AM80&lt;DATE(2020,1,1),AM80,-AM80))</f>
        <v>-44032.974550765692</v>
      </c>
      <c r="AN244" s="52" t="str" cm="1">
        <f t="array" ref="AN244">IF(OR(AN80="",AN80="NO Q",AN80="-"),"-",INDEX(Shipping!$U$3:$V$88,_xlfn.XMATCH(AN$2,IF(Shipping!$D$3:$D$88="GC",Shipping!$A$3:$A$88),0),_xlfn.XMATCH($V$167,Shipping!$U$2:$V$2))/_xlfn.IFS($U$167=Shipping!$R166,Shipping!$R$95,$U$167=Shipping!$S$92,Shipping!$S169,$U$167=Shipping!$T$92,Shipping!$T169)+IF(AN80&lt;DATE(2020,1,1),AN80,-AN80))</f>
        <v>-</v>
      </c>
      <c r="AO244" s="52" t="str" cm="1">
        <f t="array" ref="AO244">IF(OR(AO80="",AO80="NO Q",AO80="-"),"-",INDEX(Shipping!$U$3:$V$88,_xlfn.XMATCH(AO$2,IF(Shipping!$D$3:$D$88="GC",Shipping!$A$3:$A$88),0),_xlfn.XMATCH($V$167,Shipping!$U$2:$V$2))/_xlfn.IFS($U$167=Shipping!$R166,Shipping!$R$95,$U$167=Shipping!$S$92,Shipping!$S169,$U$167=Shipping!$T$92,Shipping!$T169)+IF(AO80&lt;DATE(2020,1,1),AO80,-AO80))</f>
        <v>-</v>
      </c>
      <c r="AP244" s="52" t="str" cm="1">
        <f t="array" ref="AP244">IF(OR(AP80="",AP80="NO Q",AP80="-"),"-",INDEX(Shipping!$U$3:$V$88,_xlfn.XMATCH(AP$2,IF(Shipping!$D$3:$D$88="GC",Shipping!$A$3:$A$88),0),_xlfn.XMATCH($V$167,Shipping!$U$2:$V$2))/_xlfn.IFS($U$167=Shipping!$R166,Shipping!$R$95,$U$167=Shipping!$S$92,Shipping!$S169,$U$167=Shipping!$T$92,Shipping!$T169)+IF(AP80&lt;DATE(2020,1,1),AP80,-AP80))</f>
        <v>-</v>
      </c>
      <c r="AQ244" s="52" t="str" cm="1">
        <f t="array" ref="AQ244">IF(OR(AQ80="",AQ80="NO Q",AQ80="-"),"-",INDEX(Shipping!$U$3:$V$88,_xlfn.XMATCH(AQ$2,IF(Shipping!$D$3:$D$88="GC",Shipping!$A$3:$A$88),0),_xlfn.XMATCH($V$167,Shipping!$U$2:$V$2))/_xlfn.IFS($U$167=Shipping!$R166,Shipping!$R$95,$U$167=Shipping!$S$92,Shipping!$S169,$U$167=Shipping!$T$92,Shipping!$T169)+IF(AQ80&lt;DATE(2020,1,1),AQ80,-AQ80))</f>
        <v>-</v>
      </c>
      <c r="AR244" s="52" t="str" cm="1">
        <f t="array" ref="AR244">IF(OR(AR80="",AR80="NO Q",AR80="-"),"-",INDEX(Shipping!$U$3:$V$88,_xlfn.XMATCH(AR$2,IF(Shipping!$D$3:$D$88="GC",Shipping!$A$3:$A$88),0),_xlfn.XMATCH($V$167,Shipping!$U$2:$V$2))/_xlfn.IFS($U$167=Shipping!$R166,Shipping!$R$95,$U$167=Shipping!$S$92,Shipping!$S169,$U$167=Shipping!$T$92,Shipping!$T169)+IF(AR80&lt;DATE(2020,1,1),AR80,-AR80))</f>
        <v>-</v>
      </c>
      <c r="AS244" s="52" t="str" cm="1">
        <f t="array" ref="AS244">IF(OR(AS80="",AS80="NO Q",AS80="-"),"-",INDEX(Shipping!$U$3:$V$88,_xlfn.XMATCH(AS$2,IF(Shipping!$D$3:$D$88="GC",Shipping!$A$3:$A$88),0),_xlfn.XMATCH($V$167,Shipping!$U$2:$V$2))/_xlfn.IFS($U$167=Shipping!$R166,Shipping!$R$95,$U$167=Shipping!$S$92,Shipping!$S169,$U$167=Shipping!$T$92,Shipping!$T169)+IF(AS80&lt;DATE(2020,1,1),AS80,-AS80))</f>
        <v>-</v>
      </c>
      <c r="AT244" s="52" t="str" cm="1">
        <f t="array" ref="AT244">IF(OR(AT80="",AT80="NO Q",AT80="-"),"-",INDEX(Shipping!$U$3:$V$88,_xlfn.XMATCH(AT$2,IF(Shipping!$D$3:$D$88="GC",Shipping!$A$3:$A$88),0),_xlfn.XMATCH($V$167,Shipping!$U$2:$V$2))/_xlfn.IFS($U$167=Shipping!$R166,Shipping!$R$95,$U$167=Shipping!$S$92,Shipping!$S169,$U$167=Shipping!$T$92,Shipping!$T169)+IF(AT80&lt;DATE(2020,1,1),AT80,-AT80))</f>
        <v>-</v>
      </c>
      <c r="AU244" s="52" t="str" cm="1">
        <f t="array" ref="AU244">IF(OR(AU80="",AU80="NO Q",AU80="-"),"-",INDEX(Shipping!$U$3:$V$88,_xlfn.XMATCH(AU$2,IF(Shipping!$D$3:$D$88="GC",Shipping!$A$3:$A$88),0),_xlfn.XMATCH($V$167,Shipping!$U$2:$V$2))/_xlfn.IFS($U$167=Shipping!$R166,Shipping!$R$95,$U$167=Shipping!$S$92,Shipping!$S169,$U$167=Shipping!$T$92,Shipping!$T169)+IF(AU80&lt;DATE(2020,1,1),AU80,-AU80))</f>
        <v>-</v>
      </c>
      <c r="AV244" s="52" t="str" cm="1">
        <f t="array" ref="AV244">IF(OR(AV80="",AV80="NO Q",AV80="-"),"-",INDEX(Shipping!$U$3:$V$88,_xlfn.XMATCH(AV$2,IF(Shipping!$D$3:$D$88="GC",Shipping!$A$3:$A$88),0),_xlfn.XMATCH($V$167,Shipping!$U$2:$V$2))/_xlfn.IFS($U$167=Shipping!$R166,Shipping!$R$95,$U$167=Shipping!$S$92,Shipping!$S169,$U$167=Shipping!$T$92,Shipping!$T169)+IF(AV80&lt;DATE(2020,1,1),AV80,-AV80))</f>
        <v>-</v>
      </c>
      <c r="AW244" s="52" t="str" cm="1">
        <f t="array" ref="AW244">IF(OR(AW80="",AW80="NO Q",AW80="-"),"-",INDEX(Shipping!$U$3:$V$88,_xlfn.XMATCH(AW$2,IF(Shipping!$D$3:$D$88="GC",Shipping!$A$3:$A$88),0),_xlfn.XMATCH($V$167,Shipping!$U$2:$V$2))/_xlfn.IFS($U$167=Shipping!$R166,Shipping!$R$95,$U$167=Shipping!$S$92,Shipping!$S169,$U$167=Shipping!$T$92,Shipping!$T169)+IF(AW80&lt;DATE(2020,1,1),AW80,-AW80))</f>
        <v>-</v>
      </c>
      <c r="AX244" s="52" t="str" cm="1">
        <f t="array" ref="AX244">IF(OR(AX80="",AX80="NO Q",AX80="-"),"-",INDEX(Shipping!$U$3:$V$88,_xlfn.XMATCH(AX$2,IF(Shipping!$D$3:$D$88="GC",Shipping!$A$3:$A$88),0),_xlfn.XMATCH($V$167,Shipping!$U$2:$V$2))/_xlfn.IFS($U$167=Shipping!$R166,Shipping!$R$95,$U$167=Shipping!$S$92,Shipping!$S169,$U$167=Shipping!$T$92,Shipping!$T169)+IF(AX80&lt;DATE(2020,1,1),AX80,-AX80))</f>
        <v>-</v>
      </c>
      <c r="AY244" s="52" t="str" cm="1">
        <f t="array" ref="AY244">IF(OR(AY80="",AY80="NO Q",AY80="-"),"-",INDEX(Shipping!$U$3:$V$88,_xlfn.XMATCH(AY$2,IF(Shipping!$D$3:$D$88="GC",Shipping!$A$3:$A$88),0),_xlfn.XMATCH($V$167,Shipping!$U$2:$V$2))/_xlfn.IFS($U$167=Shipping!$R166,Shipping!$R$95,$U$167=Shipping!$S$92,Shipping!$S169,$U$167=Shipping!$T$92,Shipping!$T169)+IF(AY80&lt;DATE(2020,1,1),AY80,-AY80))</f>
        <v>-</v>
      </c>
      <c r="AZ244" s="52" t="str" cm="1">
        <f t="array" ref="AZ244">IF(OR(AZ80="",AZ80="NO Q",AZ80="-"),"-",INDEX(Shipping!$U$3:$V$88,_xlfn.XMATCH(AZ$2,IF(Shipping!$D$3:$D$88="GC",Shipping!$A$3:$A$88),0),_xlfn.XMATCH($V$167,Shipping!$U$2:$V$2))/_xlfn.IFS($U$167=Shipping!$R166,Shipping!$R$95,$U$167=Shipping!$S$92,Shipping!$S169,$U$167=Shipping!$T$92,Shipping!$T169)+IF(AZ80&lt;DATE(2020,1,1),AZ80,-AZ80))</f>
        <v>-</v>
      </c>
      <c r="BA244" s="52" t="str" cm="1">
        <f t="array" ref="BA244">IF(OR(BA80="",BA80="NO Q",BA80="-"),"-",INDEX(Shipping!$U$3:$V$88,_xlfn.XMATCH(BA$2,IF(Shipping!$D$3:$D$88="GC",Shipping!$A$3:$A$88),0),_xlfn.XMATCH($V$167,Shipping!$U$2:$V$2))/_xlfn.IFS($U$167=Shipping!$R166,Shipping!$R$95,$U$167=Shipping!$S$92,Shipping!$S169,$U$167=Shipping!$T$92,Shipping!$T169)+IF(BA80&lt;DATE(2020,1,1),BA80,-BA80))</f>
        <v>-</v>
      </c>
      <c r="BB244" s="52" t="str" cm="1">
        <f t="array" ref="BB244">IF(OR(BB80="",BB80="NO Q",BB80="-"),"-",INDEX(Shipping!$U$3:$V$88,_xlfn.XMATCH(BB$2,IF(Shipping!$D$3:$D$88="GC",Shipping!$A$3:$A$88),0),_xlfn.XMATCH($V$167,Shipping!$U$2:$V$2))/_xlfn.IFS($U$167=Shipping!$R166,Shipping!$R$95,$U$167=Shipping!$S$92,Shipping!$S169,$U$167=Shipping!$T$92,Shipping!$T169)+IF(BB80&lt;DATE(2020,1,1),BB80,-BB80))</f>
        <v>-</v>
      </c>
      <c r="BC244" s="52" t="str" cm="1">
        <f t="array" ref="BC244">IF(OR(BC80="",BC80="NO Q",BC80="-"),"-",INDEX(Shipping!$U$3:$V$88,_xlfn.XMATCH(BC$2,IF(Shipping!$D$3:$D$88="GC",Shipping!$A$3:$A$88),0),_xlfn.XMATCH($V$167,Shipping!$U$2:$V$2))/_xlfn.IFS($U$167=Shipping!$R166,Shipping!$R$95,$U$167=Shipping!$S$92,Shipping!$S169,$U$167=Shipping!$T$92,Shipping!$T169)+IF(BC80&lt;DATE(2020,1,1),BC80,-BC80))</f>
        <v>-</v>
      </c>
      <c r="BD244" s="52" t="str" cm="1">
        <f t="array" ref="BD244">IF(OR(BD80="",BD80="NO Q",BD80="-"),"-",INDEX(Shipping!$U$3:$V$88,_xlfn.XMATCH(BD$2,IF(Shipping!$D$3:$D$88="GC",Shipping!$A$3:$A$88),0),_xlfn.XMATCH($V$167,Shipping!$U$2:$V$2))/_xlfn.IFS($U$167=Shipping!$R166,Shipping!$R$95,$U$167=Shipping!$S$92,Shipping!$S169,$U$167=Shipping!$T$92,Shipping!$T169)+IF(BD80&lt;DATE(2020,1,1),BD80,-BD80))</f>
        <v>-</v>
      </c>
      <c r="BE244" s="52" t="str" cm="1">
        <f t="array" ref="BE244">IF(OR(BE80="",BE80="NO Q",BE80="-"),"-",INDEX(Shipping!$U$3:$V$88,_xlfn.XMATCH(BE$2,IF(Shipping!$D$3:$D$88="GC",Shipping!$A$3:$A$88),0),_xlfn.XMATCH($V$167,Shipping!$U$2:$V$2))/_xlfn.IFS($U$167=Shipping!$R166,Shipping!$R$95,$U$167=Shipping!$S$92,Shipping!$S169,$U$167=Shipping!$T$92,Shipping!$T169)+IF(BE80&lt;DATE(2020,1,1),BE80,-BE80))</f>
        <v>-</v>
      </c>
      <c r="BF244" s="52" t="str" cm="1">
        <f t="array" ref="BF244">IF(OR(BF80="",BF80="NO Q",BF80="-"),"-",INDEX(Shipping!$U$3:$V$88,_xlfn.XMATCH(BF$2,IF(Shipping!$D$3:$D$88="GC",Shipping!$A$3:$A$88),0),_xlfn.XMATCH($V$167,Shipping!$U$2:$V$2))/_xlfn.IFS($U$167=Shipping!$R166,Shipping!$R$95,$U$167=Shipping!$S$92,Shipping!$S169,$U$167=Shipping!$T$92,Shipping!$T169)+IF(BF80&lt;DATE(2020,1,1),BF80,-BF80))</f>
        <v>-</v>
      </c>
      <c r="BG244" s="52" t="str" cm="1">
        <f t="array" ref="BG244">IF(OR(BG80="",BG80="NO Q",BG80="-"),"-",INDEX(Shipping!$U$3:$V$88,_xlfn.XMATCH(BG$2,IF(Shipping!$D$3:$D$88="GC",Shipping!$A$3:$A$88),0),_xlfn.XMATCH($V$167,Shipping!$U$2:$V$2))/_xlfn.IFS($U$167=Shipping!$R166,Shipping!$R$95,$U$167=Shipping!$S$92,Shipping!$S169,$U$167=Shipping!$T$92,Shipping!$T169)+IF(BG80&lt;DATE(2020,1,1),BG80,-BG80))</f>
        <v>-</v>
      </c>
      <c r="BH244" s="52" t="str" cm="1">
        <f t="array" ref="BH244">IF(OR(BH80="",BH80="NO Q",BH80="-"),"-",INDEX(Shipping!$U$3:$V$88,_xlfn.XMATCH(BH$2,IF(Shipping!$D$3:$D$88="GC",Shipping!$A$3:$A$88),0),_xlfn.XMATCH($V$167,Shipping!$U$2:$V$2))/_xlfn.IFS($U$167=Shipping!$R166,Shipping!$R$95,$U$167=Shipping!$S$92,Shipping!$S169,$U$167=Shipping!$T$92,Shipping!$T169)+IF(BH80&lt;DATE(2020,1,1),BH80,-BH80))</f>
        <v>-</v>
      </c>
      <c r="BI244" s="52" t="str" cm="1">
        <f t="array" ref="BI244">IF(OR(BI80="",BI80="NO Q",BI80="-"),"-",INDEX(Shipping!$U$3:$V$88,_xlfn.XMATCH(BI$2,IF(Shipping!$D$3:$D$88="GC",Shipping!$A$3:$A$88),0),_xlfn.XMATCH($V$167,Shipping!$U$2:$V$2))/_xlfn.IFS($U$167=Shipping!$R166,Shipping!$R$95,$U$167=Shipping!$S$92,Shipping!$S169,$U$167=Shipping!$T$92,Shipping!$T169)+IF(BI80&lt;DATE(2020,1,1),BI80,-BI80))</f>
        <v>-</v>
      </c>
      <c r="BJ244" s="52" t="str" cm="1">
        <f t="array" ref="BJ244">IF(OR(BJ80="",BJ80="NO Q",BJ80="-"),"-",INDEX(Shipping!$U$3:$V$88,_xlfn.XMATCH(BJ$2,IF(Shipping!$D$3:$D$88="GC",Shipping!$A$3:$A$88),0),_xlfn.XMATCH($V$167,Shipping!$U$2:$V$2))/_xlfn.IFS($U$167=Shipping!$R166,Shipping!$R$95,$U$167=Shipping!$S$92,Shipping!$S169,$U$167=Shipping!$T$92,Shipping!$T169)+IF(BJ80&lt;DATE(2020,1,1),BJ80,-BJ80))</f>
        <v>-</v>
      </c>
      <c r="BK244" s="52" t="str" cm="1">
        <f t="array" ref="BK244">IF(OR(BK80="",BK80="NO Q",BK80="-"),"-",INDEX(Shipping!$U$3:$V$88,_xlfn.XMATCH(BK$2,IF(Shipping!$D$3:$D$88="GC",Shipping!$A$3:$A$88),0),_xlfn.XMATCH($V$167,Shipping!$U$2:$V$2))/_xlfn.IFS($U$167=Shipping!$R166,Shipping!$R$95,$U$167=Shipping!$S$92,Shipping!$S169,$U$167=Shipping!$T$92,Shipping!$T169)+IF(BK80&lt;DATE(2020,1,1),BK80,-BK80))</f>
        <v>-</v>
      </c>
      <c r="BL244" s="52" t="str" cm="1">
        <f t="array" ref="BL244">IF(OR(BL80="",BL80="NO Q",BL80="-"),"-",INDEX(Shipping!$U$3:$V$88,_xlfn.XMATCH(BL$2,IF(Shipping!$D$3:$D$88="GC",Shipping!$A$3:$A$88),0),_xlfn.XMATCH($V$167,Shipping!$U$2:$V$2))/_xlfn.IFS($U$167=Shipping!$R166,Shipping!$R$95,$U$167=Shipping!$S$92,Shipping!$S169,$U$167=Shipping!$T$92,Shipping!$T169)+IF(BL80&lt;DATE(2020,1,1),BL80,-BL80))</f>
        <v>-</v>
      </c>
      <c r="BM244" s="52" t="str" cm="1">
        <f t="array" ref="BM244">IF(OR(BM80="",BM80="NO Q",BM80="-"),"-",INDEX(Shipping!$U$3:$V$88,_xlfn.XMATCH(BM$2,IF(Shipping!$D$3:$D$88="GC",Shipping!$A$3:$A$88),0),_xlfn.XMATCH($V$167,Shipping!$U$2:$V$2))/_xlfn.IFS($U$167=Shipping!$R166,Shipping!$R$95,$U$167=Shipping!$S$92,Shipping!$S169,$U$167=Shipping!$T$92,Shipping!$T169)+IF(BM80&lt;DATE(2020,1,1),BM80,-BM80))</f>
        <v>-</v>
      </c>
      <c r="BN244" s="52" t="str" cm="1">
        <f t="array" ref="BN244">IF(OR(BN80="",BN80="NO Q",BN80="-"),"-",INDEX(Shipping!$U$3:$V$88,_xlfn.XMATCH(BN$2,IF(Shipping!$D$3:$D$88="GC",Shipping!$A$3:$A$88),0),_xlfn.XMATCH($V$167,Shipping!$U$2:$V$2))/_xlfn.IFS($U$167=Shipping!$R166,Shipping!$R$95,$U$167=Shipping!$S$92,Shipping!$S169,$U$167=Shipping!$T$92,Shipping!$T169)+IF(BN80&lt;DATE(2020,1,1),BN80,-BN80))</f>
        <v>-</v>
      </c>
      <c r="BO244" s="52" t="str" cm="1">
        <f t="array" ref="BO244">IF(OR(BO80="",BO80="NO Q",BO80="-"),"-",INDEX(Shipping!$U$3:$V$88,_xlfn.XMATCH(BO$2,IF(Shipping!$D$3:$D$88="GC",Shipping!$A$3:$A$88),0),_xlfn.XMATCH($V$167,Shipping!$U$2:$V$2))/_xlfn.IFS($U$167=Shipping!$R166,Shipping!$R$95,$U$167=Shipping!$S$92,Shipping!$S169,$U$167=Shipping!$T$92,Shipping!$T169)+IF(BO80&lt;DATE(2020,1,1),BO80,-BO80))</f>
        <v>-</v>
      </c>
      <c r="BP244" s="52" t="str" cm="1">
        <f t="array" ref="BP244">IF(OR(BP80="",BP80="NO Q",BP80="-"),"-",INDEX(Shipping!$U$3:$V$88,_xlfn.XMATCH(BP$2,IF(Shipping!$D$3:$D$88="GC",Shipping!$A$3:$A$88),0),_xlfn.XMATCH($V$167,Shipping!$U$2:$V$2))/_xlfn.IFS($U$167=Shipping!$R166,Shipping!$R$95,$U$167=Shipping!$S$92,Shipping!$S169,$U$167=Shipping!$T$92,Shipping!$T169)+IF(BP80&lt;DATE(2020,1,1),BP80,-BP80))</f>
        <v>-</v>
      </c>
      <c r="BQ244" s="52" t="str" cm="1">
        <f t="array" ref="BQ244">IF(OR(BQ80="",BQ80="NO Q",BQ80="-"),"-",INDEX(Shipping!$U$3:$V$88,_xlfn.XMATCH(BQ$2,IF(Shipping!$D$3:$D$88="GC",Shipping!$A$3:$A$88),0),_xlfn.XMATCH($V$167,Shipping!$U$2:$V$2))/_xlfn.IFS($U$167=Shipping!$R166,Shipping!$R$95,$U$167=Shipping!$S$92,Shipping!$S169,$U$167=Shipping!$T$92,Shipping!$T169)+IF(BQ80&lt;DATE(2020,1,1),BQ80,-BQ80))</f>
        <v>-</v>
      </c>
      <c r="BR244" s="52" t="str" cm="1">
        <f t="array" ref="BR244">IF(OR(BR80="",BR80="NO Q",BR80="-"),"-",INDEX(Shipping!$U$3:$V$88,_xlfn.XMATCH(BR$2,IF(Shipping!$D$3:$D$88="GC",Shipping!$A$3:$A$88),0),_xlfn.XMATCH($V$167,Shipping!$U$2:$V$2))/_xlfn.IFS($U$167=Shipping!$R166,Shipping!$R$95,$U$167=Shipping!$S$92,Shipping!$S169,$U$167=Shipping!$T$92,Shipping!$T169)+IF(BR80&lt;DATE(2020,1,1),BR80,-BR80))</f>
        <v>-</v>
      </c>
      <c r="BS244" s="52" t="str" cm="1">
        <f t="array" ref="BS244">IF(OR(BS80="",BS80="NO Q",BS80="-"),"-",INDEX(Shipping!$U$3:$V$88,_xlfn.XMATCH(BS$2,IF(Shipping!$D$3:$D$88="GC",Shipping!$A$3:$A$88),0),_xlfn.XMATCH($V$167,Shipping!$U$2:$V$2))/_xlfn.IFS($U$167=Shipping!$R166,Shipping!$R$95,$U$167=Shipping!$S$92,Shipping!$S169,$U$167=Shipping!$T$92,Shipping!$T169)+IF(BS80&lt;DATE(2020,1,1),BS80,-BS80))</f>
        <v>-</v>
      </c>
      <c r="BT244" s="52" t="str" cm="1">
        <f t="array" ref="BT244">IF(OR(BT80="",BT80="NO Q",BT80="-"),"-",INDEX(Shipping!$U$3:$V$88,_xlfn.XMATCH(BT$2,IF(Shipping!$D$3:$D$88="GC",Shipping!$A$3:$A$88),0),_xlfn.XMATCH($V$167,Shipping!$U$2:$V$2))/_xlfn.IFS($U$167=Shipping!$R166,Shipping!$R$95,$U$167=Shipping!$S$92,Shipping!$S169,$U$167=Shipping!$T$92,Shipping!$T169)+IF(BT80&lt;DATE(2020,1,1),BT80,-BT80))</f>
        <v>-</v>
      </c>
      <c r="BU244" s="52" t="str" cm="1">
        <f t="array" ref="BU244">IF(OR(BU80="",BU80="NO Q",BU80="-"),"-",INDEX(Shipping!$U$3:$V$88,_xlfn.XMATCH(BU$2,IF(Shipping!$D$3:$D$88="GC",Shipping!$A$3:$A$88),0),_xlfn.XMATCH($V$167,Shipping!$U$2:$V$2))/_xlfn.IFS($U$167=Shipping!$R166,Shipping!$R$95,$U$167=Shipping!$S$92,Shipping!$S169,$U$167=Shipping!$T$92,Shipping!$T169)+IF(BU80&lt;DATE(2020,1,1),BU80,-BU80))</f>
        <v>-</v>
      </c>
      <c r="BV244" s="52" t="str" cm="1">
        <f t="array" ref="BV244">IF(OR(BV80="",BV80="NO Q",BV80="-"),"-",INDEX(Shipping!$U$3:$V$88,_xlfn.XMATCH(BV$2,IF(Shipping!$D$3:$D$88="GC",Shipping!$A$3:$A$88),0),_xlfn.XMATCH($V$167,Shipping!$U$2:$V$2))/_xlfn.IFS($U$167=Shipping!$R166,Shipping!$R$95,$U$167=Shipping!$S$92,Shipping!$S169,$U$167=Shipping!$T$92,Shipping!$T169)+IF(BV80&lt;DATE(2020,1,1),BV80,-BV80))</f>
        <v>-</v>
      </c>
      <c r="BW244" s="52" t="str" cm="1">
        <f t="array" ref="BW244">IF(OR(BW80="",BW80="NO Q",BW80="-"),"-",INDEX(Shipping!$U$3:$V$88,_xlfn.XMATCH(BW$2,IF(Shipping!$D$3:$D$88="GC",Shipping!$A$3:$A$88),0),_xlfn.XMATCH($V$167,Shipping!$U$2:$V$2))/_xlfn.IFS($U$167=Shipping!$R166,Shipping!$R$95,$U$167=Shipping!$S$92,Shipping!$S169,$U$167=Shipping!$T$92,Shipping!$T169)+IF(BW80&lt;DATE(2020,1,1),BW80,-BW80))</f>
        <v>-</v>
      </c>
      <c r="BX244" s="52" t="str" cm="1">
        <f t="array" ref="BX244">IF(OR(BX80="",BX80="NO Q",BX80="-"),"-",INDEX(Shipping!$U$3:$V$88,_xlfn.XMATCH(BX$2,IF(Shipping!$D$3:$D$88="GC",Shipping!$A$3:$A$88),0),_xlfn.XMATCH($V$167,Shipping!$U$2:$V$2))/_xlfn.IFS($U$167=Shipping!$R166,Shipping!$R$95,$U$167=Shipping!$S$92,Shipping!$S169,$U$167=Shipping!$T$92,Shipping!$T169)+IF(BX80&lt;DATE(2020,1,1),BX80,-BX80))</f>
        <v>-</v>
      </c>
      <c r="BY244" s="52" t="str" cm="1">
        <f t="array" ref="BY244">IF(OR(BY80="",BY80="NO Q",BY80="-"),"-",INDEX(Shipping!$U$3:$V$88,_xlfn.XMATCH(BY$2,IF(Shipping!$D$3:$D$88="GC",Shipping!$A$3:$A$88),0),_xlfn.XMATCH($V$167,Shipping!$U$2:$V$2))/_xlfn.IFS($U$167=Shipping!$R166,Shipping!$R$95,$U$167=Shipping!$S$92,Shipping!$S169,$U$167=Shipping!$T$92,Shipping!$T169)+IF(BY80&lt;DATE(2020,1,1),BY80,-BY80))</f>
        <v>-</v>
      </c>
      <c r="BZ244" s="52" t="str" cm="1">
        <f t="array" ref="BZ244">IF(OR(BZ80="",BZ80="NO Q",BZ80="-"),"-",INDEX(Shipping!$U$3:$V$88,_xlfn.XMATCH(BZ$2,IF(Shipping!$D$3:$D$88="GC",Shipping!$A$3:$A$88),0),_xlfn.XMATCH($V$167,Shipping!$U$2:$V$2))/_xlfn.IFS($U$167=Shipping!$R166,Shipping!$R$95,$U$167=Shipping!$S$92,Shipping!$S169,$U$167=Shipping!$T$92,Shipping!$T169)+IF(BZ80&lt;DATE(2020,1,1),BZ80,-BZ80))</f>
        <v>-</v>
      </c>
      <c r="CA244" s="52" t="str" cm="1">
        <f t="array" ref="CA244">IF(OR(CA80="",CA80="NO Q",CA80="-"),"-",INDEX(Shipping!$U$3:$V$88,_xlfn.XMATCH(CA$2,IF(Shipping!$D$3:$D$88="GC",Shipping!$A$3:$A$88),0),_xlfn.XMATCH($V$167,Shipping!$U$2:$V$2))/_xlfn.IFS($U$167=Shipping!$R166,Shipping!$R$95,$U$167=Shipping!$S$92,Shipping!$S169,$U$167=Shipping!$T$92,Shipping!$T169)+IF(CA80&lt;DATE(2020,1,1),CA80,-CA80))</f>
        <v>-</v>
      </c>
      <c r="CB244" s="52" t="str" cm="1">
        <f t="array" ref="CB244">IF(OR(CB80="",CB80="NO Q",CB80="-"),"-",INDEX(Shipping!$U$3:$V$88,_xlfn.XMATCH(CB$2,IF(Shipping!$D$3:$D$88="GC",Shipping!$A$3:$A$88),0),_xlfn.XMATCH($V$167,Shipping!$U$2:$V$2))/_xlfn.IFS($U$167=Shipping!$R166,Shipping!$R$95,$U$167=Shipping!$S$92,Shipping!$S169,$U$167=Shipping!$T$92,Shipping!$T169)+IF(CB80&lt;DATE(2020,1,1),CB80,-CB80))</f>
        <v>-</v>
      </c>
      <c r="CC244" s="52" t="str" cm="1">
        <f t="array" ref="CC244">IF(OR(CC80="",CC80="NO Q",CC80="-"),"-",INDEX(Shipping!$U$3:$V$88,_xlfn.XMATCH(CC$2,IF(Shipping!$D$3:$D$88="GC",Shipping!$A$3:$A$88),0),_xlfn.XMATCH($V$167,Shipping!$U$2:$V$2))/_xlfn.IFS($U$167=Shipping!$R166,Shipping!$R$95,$U$167=Shipping!$S$92,Shipping!$S169,$U$167=Shipping!$T$92,Shipping!$T169)+IF(CC80&lt;DATE(2020,1,1),CC80,-CC80))</f>
        <v>-</v>
      </c>
      <c r="CD244" s="52" t="str" cm="1">
        <f t="array" ref="CD244">IF(OR(CD80="",CD80="NO Q",CD80="-"),"-",INDEX(Shipping!$U$3:$V$88,_xlfn.XMATCH(CD$2,IF(Shipping!$D$3:$D$88="GC",Shipping!$A$3:$A$88),0),_xlfn.XMATCH($V$167,Shipping!$U$2:$V$2))/_xlfn.IFS($U$167=Shipping!$R166,Shipping!$R$95,$U$167=Shipping!$S$92,Shipping!$S169,$U$167=Shipping!$T$92,Shipping!$T169)+IF(CD80&lt;DATE(2020,1,1),CD80,-CD80))</f>
        <v>-</v>
      </c>
      <c r="CE244" s="52" t="str" cm="1">
        <f t="array" ref="CE244">IF(OR(CE80="",CE80="NO Q",CE80="-"),"-",INDEX(Shipping!$U$3:$V$88,_xlfn.XMATCH(CE$2,IF(Shipping!$D$3:$D$88="GC",Shipping!$A$3:$A$88),0),_xlfn.XMATCH($V$167,Shipping!$U$2:$V$2))/_xlfn.IFS($U$167=Shipping!$R166,Shipping!$R$95,$U$167=Shipping!$S$92,Shipping!$S169,$U$167=Shipping!$T$92,Shipping!$T169)+IF(CE80&lt;DATE(2020,1,1),CE80,-CE80))</f>
        <v>-</v>
      </c>
      <c r="CF244" s="52" t="str" cm="1">
        <f t="array" ref="CF244">IF(OR(CF80="",CF80="NO Q",CF80="-"),"-",INDEX(Shipping!$U$3:$V$88,_xlfn.XMATCH(CF$2,IF(Shipping!$D$3:$D$88="GC",Shipping!$A$3:$A$88),0),_xlfn.XMATCH($V$167,Shipping!$U$2:$V$2))/_xlfn.IFS($U$167=Shipping!$R166,Shipping!$R$95,$U$167=Shipping!$S$92,Shipping!$S169,$U$167=Shipping!$T$92,Shipping!$T169)+IF(CF80&lt;DATE(2020,1,1),CF80,-CF80))</f>
        <v>-</v>
      </c>
      <c r="CG244" s="52" t="str" cm="1">
        <f t="array" ref="CG244">IF(OR(CG80="",CG80="NO Q",CG80="-"),"-",INDEX(Shipping!$U$3:$V$88,_xlfn.XMATCH(CG$2,IF(Shipping!$D$3:$D$88="GC",Shipping!$A$3:$A$88),0),_xlfn.XMATCH($V$167,Shipping!$U$2:$V$2))/_xlfn.IFS($U$167=Shipping!$R166,Shipping!$R$95,$U$167=Shipping!$S$92,Shipping!$S169,$U$167=Shipping!$T$92,Shipping!$T169)+IF(CG80&lt;DATE(2020,1,1),CG80,-CG80))</f>
        <v>-</v>
      </c>
      <c r="CH244" s="52" t="str" cm="1">
        <f t="array" ref="CH244">IF(OR(CH80="",CH80="NO Q",CH80="-"),"-",INDEX(Shipping!$U$3:$V$88,_xlfn.XMATCH(CH$2,IF(Shipping!$D$3:$D$88="GC",Shipping!$A$3:$A$88),0),_xlfn.XMATCH($V$167,Shipping!$U$2:$V$2))/_xlfn.IFS($U$167=Shipping!$R166,Shipping!$R$95,$U$167=Shipping!$S$92,Shipping!$S169,$U$167=Shipping!$T$92,Shipping!$T169)+IF(CH80&lt;DATE(2020,1,1),CH80,-CH80))</f>
        <v>-</v>
      </c>
      <c r="CI244" s="52" t="str" cm="1">
        <f t="array" ref="CI244">IF(OR(CI80="",CI80="NO Q",CI80="-"),"-",INDEX(Shipping!$U$3:$V$88,_xlfn.XMATCH(CI$2,IF(Shipping!$D$3:$D$88="GC",Shipping!$A$3:$A$88),0),_xlfn.XMATCH($V$167,Shipping!$U$2:$V$2))/_xlfn.IFS($U$167=Shipping!$R166,Shipping!$R$95,$U$167=Shipping!$S$92,Shipping!$S169,$U$167=Shipping!$T$92,Shipping!$T169)+IF(CI80&lt;DATE(2020,1,1),CI80,-CI80))</f>
        <v>-</v>
      </c>
      <c r="CJ244" s="52" t="str" cm="1">
        <f t="array" ref="CJ244">IF(OR(CJ80="",CJ80="NO Q",CJ80="-"),"-",INDEX(Shipping!$U$3:$V$88,_xlfn.XMATCH(CJ$2,IF(Shipping!$D$3:$D$88="GC",Shipping!$A$3:$A$88),0),_xlfn.XMATCH($V$167,Shipping!$U$2:$V$2))/_xlfn.IFS($U$167=Shipping!$R166,Shipping!$R$95,$U$167=Shipping!$S$92,Shipping!$S169,$U$167=Shipping!$T$92,Shipping!$T169)+IF(CJ80&lt;DATE(2020,1,1),CJ80,-CJ80))</f>
        <v>-</v>
      </c>
      <c r="CK244" s="52" t="str" cm="1">
        <f t="array" ref="CK244">IF(OR(CK80="",CK80="NO Q",CK80="-"),"-",INDEX(Shipping!$U$3:$V$88,_xlfn.XMATCH(CK$2,IF(Shipping!$D$3:$D$88="GC",Shipping!$A$3:$A$88),0),_xlfn.XMATCH($V$167,Shipping!$U$2:$V$2))/_xlfn.IFS($U$167=Shipping!$R166,Shipping!$R$95,$U$167=Shipping!$S$92,Shipping!$S169,$U$167=Shipping!$T$92,Shipping!$T169)+IF(CK80&lt;DATE(2020,1,1),CK80,-CK80))</f>
        <v>-</v>
      </c>
      <c r="CL244" s="52" t="str" cm="1">
        <f t="array" ref="CL244">IF(OR(CL80="",CL80="NO Q",CL80="-"),"-",INDEX(Shipping!$U$3:$V$88,_xlfn.XMATCH(CL$2,IF(Shipping!$D$3:$D$88="GC",Shipping!$A$3:$A$88),0),_xlfn.XMATCH($V$167,Shipping!$U$2:$V$2))/_xlfn.IFS($U$167=Shipping!$R166,Shipping!$R$95,$U$167=Shipping!$S$92,Shipping!$S169,$U$167=Shipping!$T$92,Shipping!$T169)+IF(CL80&lt;DATE(2020,1,1),CL80,-CL80))</f>
        <v>-</v>
      </c>
      <c r="CM244" s="52" t="str" cm="1">
        <f t="array" ref="CM244">IF(OR(CM80="",CM80="NO Q",CM80="-"),"-",INDEX(Shipping!$U$3:$V$88,_xlfn.XMATCH(CM$2,IF(Shipping!$D$3:$D$88="GC",Shipping!$A$3:$A$88),0),_xlfn.XMATCH($V$167,Shipping!$U$2:$V$2))/_xlfn.IFS($U$167=Shipping!$R166,Shipping!$R$95,$U$167=Shipping!$S$92,Shipping!$S169,$U$167=Shipping!$T$92,Shipping!$T169)+IF(CM80&lt;DATE(2020,1,1),CM80,-CM80))</f>
        <v>-</v>
      </c>
    </row>
    <row r="245" spans="2:91">
      <c r="B245" s="47" t="s">
        <v>351</v>
      </c>
      <c r="C245" s="1" t="str" cm="1">
        <f t="array" ref="C245">INDEX(W$2:CM$2,1,_xlfn.XMATCH(D245,$W245:$CM245))</f>
        <v>CREATIVE LIQUID COATINGS (2cav)</v>
      </c>
      <c r="D245" s="81">
        <f t="shared" si="140"/>
        <v>0.47411314501712348</v>
      </c>
      <c r="W245" s="52" t="str" cm="1">
        <f t="array" ref="W245">IF(OR(W81="",W81="NO Q",W81="-"),"-",INDEX(Shipping!$U$3:$V$88,_xlfn.XMATCH(W$2,IF(Shipping!$D$3:$D$88="GC",Shipping!$A$3:$A$88),0),_xlfn.XMATCH($V$167,Shipping!$U$2:$V$2))/_xlfn.IFS($U$167=Shipping!$R167,Shipping!$R$95,$U$167=Shipping!$S$92,Shipping!$S170,$U$167=Shipping!$T$92,Shipping!$T170)+IF(W81&lt;DATE(2020,1,1),W81,-W81))</f>
        <v>-</v>
      </c>
      <c r="X245" s="52" t="str" cm="1">
        <f t="array" ref="X245">IF(OR(X81="",X81="NO Q",X81="-"),"-",INDEX(Shipping!$U$3:$V$88,_xlfn.XMATCH(X$2,IF(Shipping!$D$3:$D$88="GC",Shipping!$A$3:$A$88),0),_xlfn.XMATCH($V$167,Shipping!$U$2:$V$2))/_xlfn.IFS($U$167=Shipping!$R167,Shipping!$R$95,$U$167=Shipping!$S$92,Shipping!$S170,$U$167=Shipping!$T$92,Shipping!$T170)+IF(X81&lt;DATE(2020,1,1),X81,-X81))</f>
        <v>-</v>
      </c>
      <c r="Y245" s="52" t="str" cm="1">
        <f t="array" ref="Y245">IF(OR(Y81="",Y81="NO Q",Y81="-"),"-",INDEX(Shipping!$U$3:$V$88,_xlfn.XMATCH(Y$2,IF(Shipping!$D$3:$D$88="GC",Shipping!$A$3:$A$88),0),_xlfn.XMATCH($V$167,Shipping!$U$2:$V$2))/_xlfn.IFS($U$167=Shipping!$R167,Shipping!$R$95,$U$167=Shipping!$S$92,Shipping!$S170,$U$167=Shipping!$T$92,Shipping!$T170)+IF(Y81&lt;DATE(2020,1,1),Y81,-Y81))</f>
        <v>-</v>
      </c>
      <c r="Z245" s="52" t="str" cm="1">
        <f t="array" ref="Z245">IF(OR(Z81="",Z81="NO Q",Z81="-"),"-",INDEX(Shipping!$U$3:$V$88,_xlfn.XMATCH(Z$2,IF(Shipping!$D$3:$D$88="GC",Shipping!$A$3:$A$88),0),_xlfn.XMATCH($V$167,Shipping!$U$2:$V$2))/_xlfn.IFS($U$167=Shipping!$R167,Shipping!$R$95,$U$167=Shipping!$S$92,Shipping!$S170,$U$167=Shipping!$T$92,Shipping!$T170)+IF(Z81&lt;DATE(2020,1,1),Z81,-Z81))</f>
        <v>-</v>
      </c>
      <c r="AA245" s="52" t="str" cm="1">
        <f t="array" ref="AA245">IF(OR(AA81="",AA81="NO Q",AA81="-"),"-",INDEX(Shipping!$U$3:$V$88,_xlfn.XMATCH(AA$2,IF(Shipping!$D$3:$D$88="GC",Shipping!$A$3:$A$88),0),_xlfn.XMATCH($V$167,Shipping!$U$2:$V$2))/_xlfn.IFS($U$167=Shipping!$R167,Shipping!$R$95,$U$167=Shipping!$S$92,Shipping!$S170,$U$167=Shipping!$T$92,Shipping!$T170)+IF(AA81&lt;DATE(2020,1,1),AA81,-AA81))</f>
        <v>-</v>
      </c>
      <c r="AB245" s="52" t="str" cm="1">
        <f t="array" ref="AB245">IF(OR(AB81="",AB81="NO Q",AB81="-"),"-",INDEX(Shipping!$U$3:$V$88,_xlfn.XMATCH(AB$2,IF(Shipping!$D$3:$D$88="GC",Shipping!$A$3:$A$88),0),_xlfn.XMATCH($V$167,Shipping!$U$2:$V$2))/_xlfn.IFS($U$167=Shipping!$R167,Shipping!$R$95,$U$167=Shipping!$S$92,Shipping!$S170,$U$167=Shipping!$T$92,Shipping!$T170)+IF(AB81&lt;DATE(2020,1,1),AB81,-AB81))</f>
        <v>-</v>
      </c>
      <c r="AC245" s="52" t="str" cm="1">
        <f t="array" ref="AC245">IF(OR(AC81="",AC81="NO Q",AC81="-"),"-",INDEX(Shipping!$U$3:$V$88,_xlfn.XMATCH(AC$2,IF(Shipping!$D$3:$D$88="GC",Shipping!$A$3:$A$88),0),_xlfn.XMATCH($V$167,Shipping!$U$2:$V$2))/_xlfn.IFS($U$167=Shipping!$R167,Shipping!$R$95,$U$167=Shipping!$S$92,Shipping!$S170,$U$167=Shipping!$T$92,Shipping!$T170)+IF(AC81&lt;DATE(2020,1,1),AC81,-AC81))</f>
        <v>-</v>
      </c>
      <c r="AD245" s="52" cm="1">
        <f t="array" ref="AD245">IF(OR(AD81="",AD81="NO Q",AD81="-"),"-",INDEX(Shipping!$U$3:$V$88,_xlfn.XMATCH(AD$2,IF(Shipping!$D$3:$D$88="GC",Shipping!$A$3:$A$88),0),_xlfn.XMATCH($V$167,Shipping!$U$2:$V$2))/_xlfn.IFS($U$167=Shipping!$R167,Shipping!$R$95,$U$167=Shipping!$S$92,Shipping!$S170,$U$167=Shipping!$T$92,Shipping!$T170)+IF(AD81&lt;DATE(2020,1,1),AD81,-AD81))</f>
        <v>0.47411314501712348</v>
      </c>
      <c r="AE245" s="52" t="str" cm="1">
        <f t="array" ref="AE245">IF(OR(AE81="",AE81="NO Q",AE81="-"),"-",INDEX(Shipping!$U$3:$V$88,_xlfn.XMATCH(AE$2,IF(Shipping!$D$3:$D$88="GC",Shipping!$A$3:$A$88),0),_xlfn.XMATCH($V$167,Shipping!$U$2:$V$2))/_xlfn.IFS($U$167=Shipping!$R167,Shipping!$R$95,$U$167=Shipping!$S$92,Shipping!$S170,$U$167=Shipping!$T$92,Shipping!$T170)+IF(AE81&lt;DATE(2020,1,1),AE81,-AE81))</f>
        <v>-</v>
      </c>
      <c r="AF245" s="52" t="str" cm="1">
        <f t="array" ref="AF245">IF(OR(AF81="",AF81="NO Q",AF81="-"),"-",INDEX(Shipping!$U$3:$V$88,_xlfn.XMATCH(AF$2,IF(Shipping!$D$3:$D$88="GC",Shipping!$A$3:$A$88),0),_xlfn.XMATCH($V$167,Shipping!$U$2:$V$2))/_xlfn.IFS($U$167=Shipping!$R167,Shipping!$R$95,$U$167=Shipping!$S$92,Shipping!$S170,$U$167=Shipping!$T$92,Shipping!$T170)+IF(AF81&lt;DATE(2020,1,1),AF81,-AF81))</f>
        <v>-</v>
      </c>
      <c r="AG245" s="52" t="str" cm="1">
        <f t="array" ref="AG245">IF(OR(AG81="",AG81="NO Q",AG81="-"),"-",INDEX(Shipping!$U$3:$V$88,_xlfn.XMATCH(AG$2,IF(Shipping!$D$3:$D$88="GC",Shipping!$A$3:$A$88),0),_xlfn.XMATCH($V$167,Shipping!$U$2:$V$2))/_xlfn.IFS($U$167=Shipping!$R167,Shipping!$R$95,$U$167=Shipping!$S$92,Shipping!$S170,$U$167=Shipping!$T$92,Shipping!$T170)+IF(AG81&lt;DATE(2020,1,1),AG81,-AG81))</f>
        <v>-</v>
      </c>
      <c r="AH245" s="52" t="str" cm="1">
        <f t="array" ref="AH245">IF(OR(AH81="",AH81="NO Q",AH81="-"),"-",INDEX(Shipping!$U$3:$V$88,_xlfn.XMATCH(AH$2,IF(Shipping!$D$3:$D$88="GC",Shipping!$A$3:$A$88),0),_xlfn.XMATCH($V$167,Shipping!$U$2:$V$2))/_xlfn.IFS($U$167=Shipping!$R167,Shipping!$R$95,$U$167=Shipping!$S$92,Shipping!$S170,$U$167=Shipping!$T$92,Shipping!$T170)+IF(AH81&lt;DATE(2020,1,1),AH81,-AH81))</f>
        <v>-</v>
      </c>
      <c r="AI245" s="52" t="str" cm="1">
        <f t="array" ref="AI245">IF(OR(AI81="",AI81="NO Q",AI81="-"),"-",INDEX(Shipping!$U$3:$V$88,_xlfn.XMATCH(AI$2,IF(Shipping!$D$3:$D$88="GC",Shipping!$A$3:$A$88),0),_xlfn.XMATCH($V$167,Shipping!$U$2:$V$2))/_xlfn.IFS($U$167=Shipping!$R167,Shipping!$R$95,$U$167=Shipping!$S$92,Shipping!$S170,$U$167=Shipping!$T$92,Shipping!$T170)+IF(AI81&lt;DATE(2020,1,1),AI81,-AI81))</f>
        <v>-</v>
      </c>
      <c r="AJ245" s="52" t="str" cm="1">
        <f t="array" ref="AJ245">IF(OR(AJ81="",AJ81="NO Q",AJ81="-"),"-",INDEX(Shipping!$U$3:$V$88,_xlfn.XMATCH(AJ$2,IF(Shipping!$D$3:$D$88="GC",Shipping!$A$3:$A$88),0),_xlfn.XMATCH($V$167,Shipping!$U$2:$V$2))/_xlfn.IFS($U$167=Shipping!$R167,Shipping!$R$95,$U$167=Shipping!$S$92,Shipping!$S170,$U$167=Shipping!$T$92,Shipping!$T170)+IF(AJ81&lt;DATE(2020,1,1),AJ81,-AJ81))</f>
        <v>-</v>
      </c>
      <c r="AK245" s="52" t="str" cm="1">
        <f t="array" ref="AK245">IF(OR(AK81="",AK81="NO Q",AK81="-"),"-",INDEX(Shipping!$U$3:$V$88,_xlfn.XMATCH(AK$2,IF(Shipping!$D$3:$D$88="GC",Shipping!$A$3:$A$88),0),_xlfn.XMATCH($V$167,Shipping!$U$2:$V$2))/_xlfn.IFS($U$167=Shipping!$R167,Shipping!$R$95,$U$167=Shipping!$S$92,Shipping!$S170,$U$167=Shipping!$T$92,Shipping!$T170)+IF(AK81&lt;DATE(2020,1,1),AK81,-AK81))</f>
        <v>-</v>
      </c>
      <c r="AL245" s="52" t="str" cm="1">
        <f t="array" ref="AL245">IF(OR(AL81="",AL81="NO Q",AL81="-"),"-",INDEX(Shipping!$U$3:$V$88,_xlfn.XMATCH(AL$2,IF(Shipping!$D$3:$D$88="GC",Shipping!$A$3:$A$88),0),_xlfn.XMATCH($V$167,Shipping!$U$2:$V$2))/_xlfn.IFS($U$167=Shipping!$R167,Shipping!$R$95,$U$167=Shipping!$S$92,Shipping!$S170,$U$167=Shipping!$T$92,Shipping!$T170)+IF(AL81&lt;DATE(2020,1,1),AL81,-AL81))</f>
        <v>-</v>
      </c>
      <c r="AM245" s="52" cm="1">
        <f t="array" ref="AM245">IF(OR(AM81="",AM81="NO Q",AM81="-"),"-",INDEX(Shipping!$U$3:$V$88,_xlfn.XMATCH(AM$2,IF(Shipping!$D$3:$D$88="GC",Shipping!$A$3:$A$88),0),_xlfn.XMATCH($V$167,Shipping!$U$2:$V$2))/_xlfn.IFS($U$167=Shipping!$R167,Shipping!$R$95,$U$167=Shipping!$S$92,Shipping!$S170,$U$167=Shipping!$T$92,Shipping!$T170)+IF(AM81&lt;DATE(2020,1,1),AM81,-AM81))</f>
        <v>-44032.974550765692</v>
      </c>
      <c r="AN245" s="52" t="str" cm="1">
        <f t="array" ref="AN245">IF(OR(AN81="",AN81="NO Q",AN81="-"),"-",INDEX(Shipping!$U$3:$V$88,_xlfn.XMATCH(AN$2,IF(Shipping!$D$3:$D$88="GC",Shipping!$A$3:$A$88),0),_xlfn.XMATCH($V$167,Shipping!$U$2:$V$2))/_xlfn.IFS($U$167=Shipping!$R167,Shipping!$R$95,$U$167=Shipping!$S$92,Shipping!$S170,$U$167=Shipping!$T$92,Shipping!$T170)+IF(AN81&lt;DATE(2020,1,1),AN81,-AN81))</f>
        <v>-</v>
      </c>
      <c r="AO245" s="52" t="str" cm="1">
        <f t="array" ref="AO245">IF(OR(AO81="",AO81="NO Q",AO81="-"),"-",INDEX(Shipping!$U$3:$V$88,_xlfn.XMATCH(AO$2,IF(Shipping!$D$3:$D$88="GC",Shipping!$A$3:$A$88),0),_xlfn.XMATCH($V$167,Shipping!$U$2:$V$2))/_xlfn.IFS($U$167=Shipping!$R167,Shipping!$R$95,$U$167=Shipping!$S$92,Shipping!$S170,$U$167=Shipping!$T$92,Shipping!$T170)+IF(AO81&lt;DATE(2020,1,1),AO81,-AO81))</f>
        <v>-</v>
      </c>
      <c r="AP245" s="52" t="str" cm="1">
        <f t="array" ref="AP245">IF(OR(AP81="",AP81="NO Q",AP81="-"),"-",INDEX(Shipping!$U$3:$V$88,_xlfn.XMATCH(AP$2,IF(Shipping!$D$3:$D$88="GC",Shipping!$A$3:$A$88),0),_xlfn.XMATCH($V$167,Shipping!$U$2:$V$2))/_xlfn.IFS($U$167=Shipping!$R167,Shipping!$R$95,$U$167=Shipping!$S$92,Shipping!$S170,$U$167=Shipping!$T$92,Shipping!$T170)+IF(AP81&lt;DATE(2020,1,1),AP81,-AP81))</f>
        <v>-</v>
      </c>
      <c r="AQ245" s="52" t="str" cm="1">
        <f t="array" ref="AQ245">IF(OR(AQ81="",AQ81="NO Q",AQ81="-"),"-",INDEX(Shipping!$U$3:$V$88,_xlfn.XMATCH(AQ$2,IF(Shipping!$D$3:$D$88="GC",Shipping!$A$3:$A$88),0),_xlfn.XMATCH($V$167,Shipping!$U$2:$V$2))/_xlfn.IFS($U$167=Shipping!$R167,Shipping!$R$95,$U$167=Shipping!$S$92,Shipping!$S170,$U$167=Shipping!$T$92,Shipping!$T170)+IF(AQ81&lt;DATE(2020,1,1),AQ81,-AQ81))</f>
        <v>-</v>
      </c>
      <c r="AR245" s="52" t="str" cm="1">
        <f t="array" ref="AR245">IF(OR(AR81="",AR81="NO Q",AR81="-"),"-",INDEX(Shipping!$U$3:$V$88,_xlfn.XMATCH(AR$2,IF(Shipping!$D$3:$D$88="GC",Shipping!$A$3:$A$88),0),_xlfn.XMATCH($V$167,Shipping!$U$2:$V$2))/_xlfn.IFS($U$167=Shipping!$R167,Shipping!$R$95,$U$167=Shipping!$S$92,Shipping!$S170,$U$167=Shipping!$T$92,Shipping!$T170)+IF(AR81&lt;DATE(2020,1,1),AR81,-AR81))</f>
        <v>-</v>
      </c>
      <c r="AS245" s="52" t="str" cm="1">
        <f t="array" ref="AS245">IF(OR(AS81="",AS81="NO Q",AS81="-"),"-",INDEX(Shipping!$U$3:$V$88,_xlfn.XMATCH(AS$2,IF(Shipping!$D$3:$D$88="GC",Shipping!$A$3:$A$88),0),_xlfn.XMATCH($V$167,Shipping!$U$2:$V$2))/_xlfn.IFS($U$167=Shipping!$R167,Shipping!$R$95,$U$167=Shipping!$S$92,Shipping!$S170,$U$167=Shipping!$T$92,Shipping!$T170)+IF(AS81&lt;DATE(2020,1,1),AS81,-AS81))</f>
        <v>-</v>
      </c>
      <c r="AT245" s="52" t="str" cm="1">
        <f t="array" ref="AT245">IF(OR(AT81="",AT81="NO Q",AT81="-"),"-",INDEX(Shipping!$U$3:$V$88,_xlfn.XMATCH(AT$2,IF(Shipping!$D$3:$D$88="GC",Shipping!$A$3:$A$88),0),_xlfn.XMATCH($V$167,Shipping!$U$2:$V$2))/_xlfn.IFS($U$167=Shipping!$R167,Shipping!$R$95,$U$167=Shipping!$S$92,Shipping!$S170,$U$167=Shipping!$T$92,Shipping!$T170)+IF(AT81&lt;DATE(2020,1,1),AT81,-AT81))</f>
        <v>-</v>
      </c>
      <c r="AU245" s="52" t="str" cm="1">
        <f t="array" ref="AU245">IF(OR(AU81="",AU81="NO Q",AU81="-"),"-",INDEX(Shipping!$U$3:$V$88,_xlfn.XMATCH(AU$2,IF(Shipping!$D$3:$D$88="GC",Shipping!$A$3:$A$88),0),_xlfn.XMATCH($V$167,Shipping!$U$2:$V$2))/_xlfn.IFS($U$167=Shipping!$R167,Shipping!$R$95,$U$167=Shipping!$S$92,Shipping!$S170,$U$167=Shipping!$T$92,Shipping!$T170)+IF(AU81&lt;DATE(2020,1,1),AU81,-AU81))</f>
        <v>-</v>
      </c>
      <c r="AV245" s="52" t="str" cm="1">
        <f t="array" ref="AV245">IF(OR(AV81="",AV81="NO Q",AV81="-"),"-",INDEX(Shipping!$U$3:$V$88,_xlfn.XMATCH(AV$2,IF(Shipping!$D$3:$D$88="GC",Shipping!$A$3:$A$88),0),_xlfn.XMATCH($V$167,Shipping!$U$2:$V$2))/_xlfn.IFS($U$167=Shipping!$R167,Shipping!$R$95,$U$167=Shipping!$S$92,Shipping!$S170,$U$167=Shipping!$T$92,Shipping!$T170)+IF(AV81&lt;DATE(2020,1,1),AV81,-AV81))</f>
        <v>-</v>
      </c>
      <c r="AW245" s="52" t="str" cm="1">
        <f t="array" ref="AW245">IF(OR(AW81="",AW81="NO Q",AW81="-"),"-",INDEX(Shipping!$U$3:$V$88,_xlfn.XMATCH(AW$2,IF(Shipping!$D$3:$D$88="GC",Shipping!$A$3:$A$88),0),_xlfn.XMATCH($V$167,Shipping!$U$2:$V$2))/_xlfn.IFS($U$167=Shipping!$R167,Shipping!$R$95,$U$167=Shipping!$S$92,Shipping!$S170,$U$167=Shipping!$T$92,Shipping!$T170)+IF(AW81&lt;DATE(2020,1,1),AW81,-AW81))</f>
        <v>-</v>
      </c>
      <c r="AX245" s="52" t="str" cm="1">
        <f t="array" ref="AX245">IF(OR(AX81="",AX81="NO Q",AX81="-"),"-",INDEX(Shipping!$U$3:$V$88,_xlfn.XMATCH(AX$2,IF(Shipping!$D$3:$D$88="GC",Shipping!$A$3:$A$88),0),_xlfn.XMATCH($V$167,Shipping!$U$2:$V$2))/_xlfn.IFS($U$167=Shipping!$R167,Shipping!$R$95,$U$167=Shipping!$S$92,Shipping!$S170,$U$167=Shipping!$T$92,Shipping!$T170)+IF(AX81&lt;DATE(2020,1,1),AX81,-AX81))</f>
        <v>-</v>
      </c>
      <c r="AY245" s="52" t="str" cm="1">
        <f t="array" ref="AY245">IF(OR(AY81="",AY81="NO Q",AY81="-"),"-",INDEX(Shipping!$U$3:$V$88,_xlfn.XMATCH(AY$2,IF(Shipping!$D$3:$D$88="GC",Shipping!$A$3:$A$88),0),_xlfn.XMATCH($V$167,Shipping!$U$2:$V$2))/_xlfn.IFS($U$167=Shipping!$R167,Shipping!$R$95,$U$167=Shipping!$S$92,Shipping!$S170,$U$167=Shipping!$T$92,Shipping!$T170)+IF(AY81&lt;DATE(2020,1,1),AY81,-AY81))</f>
        <v>-</v>
      </c>
      <c r="AZ245" s="52" t="str" cm="1">
        <f t="array" ref="AZ245">IF(OR(AZ81="",AZ81="NO Q",AZ81="-"),"-",INDEX(Shipping!$U$3:$V$88,_xlfn.XMATCH(AZ$2,IF(Shipping!$D$3:$D$88="GC",Shipping!$A$3:$A$88),0),_xlfn.XMATCH($V$167,Shipping!$U$2:$V$2))/_xlfn.IFS($U$167=Shipping!$R167,Shipping!$R$95,$U$167=Shipping!$S$92,Shipping!$S170,$U$167=Shipping!$T$92,Shipping!$T170)+IF(AZ81&lt;DATE(2020,1,1),AZ81,-AZ81))</f>
        <v>-</v>
      </c>
      <c r="BA245" s="52" t="str" cm="1">
        <f t="array" ref="BA245">IF(OR(BA81="",BA81="NO Q",BA81="-"),"-",INDEX(Shipping!$U$3:$V$88,_xlfn.XMATCH(BA$2,IF(Shipping!$D$3:$D$88="GC",Shipping!$A$3:$A$88),0),_xlfn.XMATCH($V$167,Shipping!$U$2:$V$2))/_xlfn.IFS($U$167=Shipping!$R167,Shipping!$R$95,$U$167=Shipping!$S$92,Shipping!$S170,$U$167=Shipping!$T$92,Shipping!$T170)+IF(BA81&lt;DATE(2020,1,1),BA81,-BA81))</f>
        <v>-</v>
      </c>
      <c r="BB245" s="52" t="str" cm="1">
        <f t="array" ref="BB245">IF(OR(BB81="",BB81="NO Q",BB81="-"),"-",INDEX(Shipping!$U$3:$V$88,_xlfn.XMATCH(BB$2,IF(Shipping!$D$3:$D$88="GC",Shipping!$A$3:$A$88),0),_xlfn.XMATCH($V$167,Shipping!$U$2:$V$2))/_xlfn.IFS($U$167=Shipping!$R167,Shipping!$R$95,$U$167=Shipping!$S$92,Shipping!$S170,$U$167=Shipping!$T$92,Shipping!$T170)+IF(BB81&lt;DATE(2020,1,1),BB81,-BB81))</f>
        <v>-</v>
      </c>
      <c r="BC245" s="52" t="str" cm="1">
        <f t="array" ref="BC245">IF(OR(BC81="",BC81="NO Q",BC81="-"),"-",INDEX(Shipping!$U$3:$V$88,_xlfn.XMATCH(BC$2,IF(Shipping!$D$3:$D$88="GC",Shipping!$A$3:$A$88),0),_xlfn.XMATCH($V$167,Shipping!$U$2:$V$2))/_xlfn.IFS($U$167=Shipping!$R167,Shipping!$R$95,$U$167=Shipping!$S$92,Shipping!$S170,$U$167=Shipping!$T$92,Shipping!$T170)+IF(BC81&lt;DATE(2020,1,1),BC81,-BC81))</f>
        <v>-</v>
      </c>
      <c r="BD245" s="52" t="str" cm="1">
        <f t="array" ref="BD245">IF(OR(BD81="",BD81="NO Q",BD81="-"),"-",INDEX(Shipping!$U$3:$V$88,_xlfn.XMATCH(BD$2,IF(Shipping!$D$3:$D$88="GC",Shipping!$A$3:$A$88),0),_xlfn.XMATCH($V$167,Shipping!$U$2:$V$2))/_xlfn.IFS($U$167=Shipping!$R167,Shipping!$R$95,$U$167=Shipping!$S$92,Shipping!$S170,$U$167=Shipping!$T$92,Shipping!$T170)+IF(BD81&lt;DATE(2020,1,1),BD81,-BD81))</f>
        <v>-</v>
      </c>
      <c r="BE245" s="52" t="str" cm="1">
        <f t="array" ref="BE245">IF(OR(BE81="",BE81="NO Q",BE81="-"),"-",INDEX(Shipping!$U$3:$V$88,_xlfn.XMATCH(BE$2,IF(Shipping!$D$3:$D$88="GC",Shipping!$A$3:$A$88),0),_xlfn.XMATCH($V$167,Shipping!$U$2:$V$2))/_xlfn.IFS($U$167=Shipping!$R167,Shipping!$R$95,$U$167=Shipping!$S$92,Shipping!$S170,$U$167=Shipping!$T$92,Shipping!$T170)+IF(BE81&lt;DATE(2020,1,1),BE81,-BE81))</f>
        <v>-</v>
      </c>
      <c r="BF245" s="52" t="str" cm="1">
        <f t="array" ref="BF245">IF(OR(BF81="",BF81="NO Q",BF81="-"),"-",INDEX(Shipping!$U$3:$V$88,_xlfn.XMATCH(BF$2,IF(Shipping!$D$3:$D$88="GC",Shipping!$A$3:$A$88),0),_xlfn.XMATCH($V$167,Shipping!$U$2:$V$2))/_xlfn.IFS($U$167=Shipping!$R167,Shipping!$R$95,$U$167=Shipping!$S$92,Shipping!$S170,$U$167=Shipping!$T$92,Shipping!$T170)+IF(BF81&lt;DATE(2020,1,1),BF81,-BF81))</f>
        <v>-</v>
      </c>
      <c r="BG245" s="52" t="str" cm="1">
        <f t="array" ref="BG245">IF(OR(BG81="",BG81="NO Q",BG81="-"),"-",INDEX(Shipping!$U$3:$V$88,_xlfn.XMATCH(BG$2,IF(Shipping!$D$3:$D$88="GC",Shipping!$A$3:$A$88),0),_xlfn.XMATCH($V$167,Shipping!$U$2:$V$2))/_xlfn.IFS($U$167=Shipping!$R167,Shipping!$R$95,$U$167=Shipping!$S$92,Shipping!$S170,$U$167=Shipping!$T$92,Shipping!$T170)+IF(BG81&lt;DATE(2020,1,1),BG81,-BG81))</f>
        <v>-</v>
      </c>
      <c r="BH245" s="52" t="str" cm="1">
        <f t="array" ref="BH245">IF(OR(BH81="",BH81="NO Q",BH81="-"),"-",INDEX(Shipping!$U$3:$V$88,_xlfn.XMATCH(BH$2,IF(Shipping!$D$3:$D$88="GC",Shipping!$A$3:$A$88),0),_xlfn.XMATCH($V$167,Shipping!$U$2:$V$2))/_xlfn.IFS($U$167=Shipping!$R167,Shipping!$R$95,$U$167=Shipping!$S$92,Shipping!$S170,$U$167=Shipping!$T$92,Shipping!$T170)+IF(BH81&lt;DATE(2020,1,1),BH81,-BH81))</f>
        <v>-</v>
      </c>
      <c r="BI245" s="52" t="str" cm="1">
        <f t="array" ref="BI245">IF(OR(BI81="",BI81="NO Q",BI81="-"),"-",INDEX(Shipping!$U$3:$V$88,_xlfn.XMATCH(BI$2,IF(Shipping!$D$3:$D$88="GC",Shipping!$A$3:$A$88),0),_xlfn.XMATCH($V$167,Shipping!$U$2:$V$2))/_xlfn.IFS($U$167=Shipping!$R167,Shipping!$R$95,$U$167=Shipping!$S$92,Shipping!$S170,$U$167=Shipping!$T$92,Shipping!$T170)+IF(BI81&lt;DATE(2020,1,1),BI81,-BI81))</f>
        <v>-</v>
      </c>
      <c r="BJ245" s="52" t="str" cm="1">
        <f t="array" ref="BJ245">IF(OR(BJ81="",BJ81="NO Q",BJ81="-"),"-",INDEX(Shipping!$U$3:$V$88,_xlfn.XMATCH(BJ$2,IF(Shipping!$D$3:$D$88="GC",Shipping!$A$3:$A$88),0),_xlfn.XMATCH($V$167,Shipping!$U$2:$V$2))/_xlfn.IFS($U$167=Shipping!$R167,Shipping!$R$95,$U$167=Shipping!$S$92,Shipping!$S170,$U$167=Shipping!$T$92,Shipping!$T170)+IF(BJ81&lt;DATE(2020,1,1),BJ81,-BJ81))</f>
        <v>-</v>
      </c>
      <c r="BK245" s="52" t="str" cm="1">
        <f t="array" ref="BK245">IF(OR(BK81="",BK81="NO Q",BK81="-"),"-",INDEX(Shipping!$U$3:$V$88,_xlfn.XMATCH(BK$2,IF(Shipping!$D$3:$D$88="GC",Shipping!$A$3:$A$88),0),_xlfn.XMATCH($V$167,Shipping!$U$2:$V$2))/_xlfn.IFS($U$167=Shipping!$R167,Shipping!$R$95,$U$167=Shipping!$S$92,Shipping!$S170,$U$167=Shipping!$T$92,Shipping!$T170)+IF(BK81&lt;DATE(2020,1,1),BK81,-BK81))</f>
        <v>-</v>
      </c>
      <c r="BL245" s="52" t="str" cm="1">
        <f t="array" ref="BL245">IF(OR(BL81="",BL81="NO Q",BL81="-"),"-",INDEX(Shipping!$U$3:$V$88,_xlfn.XMATCH(BL$2,IF(Shipping!$D$3:$D$88="GC",Shipping!$A$3:$A$88),0),_xlfn.XMATCH($V$167,Shipping!$U$2:$V$2))/_xlfn.IFS($U$167=Shipping!$R167,Shipping!$R$95,$U$167=Shipping!$S$92,Shipping!$S170,$U$167=Shipping!$T$92,Shipping!$T170)+IF(BL81&lt;DATE(2020,1,1),BL81,-BL81))</f>
        <v>-</v>
      </c>
      <c r="BM245" s="52" t="str" cm="1">
        <f t="array" ref="BM245">IF(OR(BM81="",BM81="NO Q",BM81="-"),"-",INDEX(Shipping!$U$3:$V$88,_xlfn.XMATCH(BM$2,IF(Shipping!$D$3:$D$88="GC",Shipping!$A$3:$A$88),0),_xlfn.XMATCH($V$167,Shipping!$U$2:$V$2))/_xlfn.IFS($U$167=Shipping!$R167,Shipping!$R$95,$U$167=Shipping!$S$92,Shipping!$S170,$U$167=Shipping!$T$92,Shipping!$T170)+IF(BM81&lt;DATE(2020,1,1),BM81,-BM81))</f>
        <v>-</v>
      </c>
      <c r="BN245" s="52" t="str" cm="1">
        <f t="array" ref="BN245">IF(OR(BN81="",BN81="NO Q",BN81="-"),"-",INDEX(Shipping!$U$3:$V$88,_xlfn.XMATCH(BN$2,IF(Shipping!$D$3:$D$88="GC",Shipping!$A$3:$A$88),0),_xlfn.XMATCH($V$167,Shipping!$U$2:$V$2))/_xlfn.IFS($U$167=Shipping!$R167,Shipping!$R$95,$U$167=Shipping!$S$92,Shipping!$S170,$U$167=Shipping!$T$92,Shipping!$T170)+IF(BN81&lt;DATE(2020,1,1),BN81,-BN81))</f>
        <v>-</v>
      </c>
      <c r="BO245" s="52" t="str" cm="1">
        <f t="array" ref="BO245">IF(OR(BO81="",BO81="NO Q",BO81="-"),"-",INDEX(Shipping!$U$3:$V$88,_xlfn.XMATCH(BO$2,IF(Shipping!$D$3:$D$88="GC",Shipping!$A$3:$A$88),0),_xlfn.XMATCH($V$167,Shipping!$U$2:$V$2))/_xlfn.IFS($U$167=Shipping!$R167,Shipping!$R$95,$U$167=Shipping!$S$92,Shipping!$S170,$U$167=Shipping!$T$92,Shipping!$T170)+IF(BO81&lt;DATE(2020,1,1),BO81,-BO81))</f>
        <v>-</v>
      </c>
      <c r="BP245" s="52" t="str" cm="1">
        <f t="array" ref="BP245">IF(OR(BP81="",BP81="NO Q",BP81="-"),"-",INDEX(Shipping!$U$3:$V$88,_xlfn.XMATCH(BP$2,IF(Shipping!$D$3:$D$88="GC",Shipping!$A$3:$A$88),0),_xlfn.XMATCH($V$167,Shipping!$U$2:$V$2))/_xlfn.IFS($U$167=Shipping!$R167,Shipping!$R$95,$U$167=Shipping!$S$92,Shipping!$S170,$U$167=Shipping!$T$92,Shipping!$T170)+IF(BP81&lt;DATE(2020,1,1),BP81,-BP81))</f>
        <v>-</v>
      </c>
      <c r="BQ245" s="52" t="str" cm="1">
        <f t="array" ref="BQ245">IF(OR(BQ81="",BQ81="NO Q",BQ81="-"),"-",INDEX(Shipping!$U$3:$V$88,_xlfn.XMATCH(BQ$2,IF(Shipping!$D$3:$D$88="GC",Shipping!$A$3:$A$88),0),_xlfn.XMATCH($V$167,Shipping!$U$2:$V$2))/_xlfn.IFS($U$167=Shipping!$R167,Shipping!$R$95,$U$167=Shipping!$S$92,Shipping!$S170,$U$167=Shipping!$T$92,Shipping!$T170)+IF(BQ81&lt;DATE(2020,1,1),BQ81,-BQ81))</f>
        <v>-</v>
      </c>
      <c r="BR245" s="52" t="str" cm="1">
        <f t="array" ref="BR245">IF(OR(BR81="",BR81="NO Q",BR81="-"),"-",INDEX(Shipping!$U$3:$V$88,_xlfn.XMATCH(BR$2,IF(Shipping!$D$3:$D$88="GC",Shipping!$A$3:$A$88),0),_xlfn.XMATCH($V$167,Shipping!$U$2:$V$2))/_xlfn.IFS($U$167=Shipping!$R167,Shipping!$R$95,$U$167=Shipping!$S$92,Shipping!$S170,$U$167=Shipping!$T$92,Shipping!$T170)+IF(BR81&lt;DATE(2020,1,1),BR81,-BR81))</f>
        <v>-</v>
      </c>
      <c r="BS245" s="52" t="str" cm="1">
        <f t="array" ref="BS245">IF(OR(BS81="",BS81="NO Q",BS81="-"),"-",INDEX(Shipping!$U$3:$V$88,_xlfn.XMATCH(BS$2,IF(Shipping!$D$3:$D$88="GC",Shipping!$A$3:$A$88),0),_xlfn.XMATCH($V$167,Shipping!$U$2:$V$2))/_xlfn.IFS($U$167=Shipping!$R167,Shipping!$R$95,$U$167=Shipping!$S$92,Shipping!$S170,$U$167=Shipping!$T$92,Shipping!$T170)+IF(BS81&lt;DATE(2020,1,1),BS81,-BS81))</f>
        <v>-</v>
      </c>
      <c r="BT245" s="52" t="str" cm="1">
        <f t="array" ref="BT245">IF(OR(BT81="",BT81="NO Q",BT81="-"),"-",INDEX(Shipping!$U$3:$V$88,_xlfn.XMATCH(BT$2,IF(Shipping!$D$3:$D$88="GC",Shipping!$A$3:$A$88),0),_xlfn.XMATCH($V$167,Shipping!$U$2:$V$2))/_xlfn.IFS($U$167=Shipping!$R167,Shipping!$R$95,$U$167=Shipping!$S$92,Shipping!$S170,$U$167=Shipping!$T$92,Shipping!$T170)+IF(BT81&lt;DATE(2020,1,1),BT81,-BT81))</f>
        <v>-</v>
      </c>
      <c r="BU245" s="52" t="str" cm="1">
        <f t="array" ref="BU245">IF(OR(BU81="",BU81="NO Q",BU81="-"),"-",INDEX(Shipping!$U$3:$V$88,_xlfn.XMATCH(BU$2,IF(Shipping!$D$3:$D$88="GC",Shipping!$A$3:$A$88),0),_xlfn.XMATCH($V$167,Shipping!$U$2:$V$2))/_xlfn.IFS($U$167=Shipping!$R167,Shipping!$R$95,$U$167=Shipping!$S$92,Shipping!$S170,$U$167=Shipping!$T$92,Shipping!$T170)+IF(BU81&lt;DATE(2020,1,1),BU81,-BU81))</f>
        <v>-</v>
      </c>
      <c r="BV245" s="52" t="str" cm="1">
        <f t="array" ref="BV245">IF(OR(BV81="",BV81="NO Q",BV81="-"),"-",INDEX(Shipping!$U$3:$V$88,_xlfn.XMATCH(BV$2,IF(Shipping!$D$3:$D$88="GC",Shipping!$A$3:$A$88),0),_xlfn.XMATCH($V$167,Shipping!$U$2:$V$2))/_xlfn.IFS($U$167=Shipping!$R167,Shipping!$R$95,$U$167=Shipping!$S$92,Shipping!$S170,$U$167=Shipping!$T$92,Shipping!$T170)+IF(BV81&lt;DATE(2020,1,1),BV81,-BV81))</f>
        <v>-</v>
      </c>
      <c r="BW245" s="52" t="str" cm="1">
        <f t="array" ref="BW245">IF(OR(BW81="",BW81="NO Q",BW81="-"),"-",INDEX(Shipping!$U$3:$V$88,_xlfn.XMATCH(BW$2,IF(Shipping!$D$3:$D$88="GC",Shipping!$A$3:$A$88),0),_xlfn.XMATCH($V$167,Shipping!$U$2:$V$2))/_xlfn.IFS($U$167=Shipping!$R167,Shipping!$R$95,$U$167=Shipping!$S$92,Shipping!$S170,$U$167=Shipping!$T$92,Shipping!$T170)+IF(BW81&lt;DATE(2020,1,1),BW81,-BW81))</f>
        <v>-</v>
      </c>
      <c r="BX245" s="52" t="str" cm="1">
        <f t="array" ref="BX245">IF(OR(BX81="",BX81="NO Q",BX81="-"),"-",INDEX(Shipping!$U$3:$V$88,_xlfn.XMATCH(BX$2,IF(Shipping!$D$3:$D$88="GC",Shipping!$A$3:$A$88),0),_xlfn.XMATCH($V$167,Shipping!$U$2:$V$2))/_xlfn.IFS($U$167=Shipping!$R167,Shipping!$R$95,$U$167=Shipping!$S$92,Shipping!$S170,$U$167=Shipping!$T$92,Shipping!$T170)+IF(BX81&lt;DATE(2020,1,1),BX81,-BX81))</f>
        <v>-</v>
      </c>
      <c r="BY245" s="52" t="str" cm="1">
        <f t="array" ref="BY245">IF(OR(BY81="",BY81="NO Q",BY81="-"),"-",INDEX(Shipping!$U$3:$V$88,_xlfn.XMATCH(BY$2,IF(Shipping!$D$3:$D$88="GC",Shipping!$A$3:$A$88),0),_xlfn.XMATCH($V$167,Shipping!$U$2:$V$2))/_xlfn.IFS($U$167=Shipping!$R167,Shipping!$R$95,$U$167=Shipping!$S$92,Shipping!$S170,$U$167=Shipping!$T$92,Shipping!$T170)+IF(BY81&lt;DATE(2020,1,1),BY81,-BY81))</f>
        <v>-</v>
      </c>
      <c r="BZ245" s="52" t="str" cm="1">
        <f t="array" ref="BZ245">IF(OR(BZ81="",BZ81="NO Q",BZ81="-"),"-",INDEX(Shipping!$U$3:$V$88,_xlfn.XMATCH(BZ$2,IF(Shipping!$D$3:$D$88="GC",Shipping!$A$3:$A$88),0),_xlfn.XMATCH($V$167,Shipping!$U$2:$V$2))/_xlfn.IFS($U$167=Shipping!$R167,Shipping!$R$95,$U$167=Shipping!$S$92,Shipping!$S170,$U$167=Shipping!$T$92,Shipping!$T170)+IF(BZ81&lt;DATE(2020,1,1),BZ81,-BZ81))</f>
        <v>-</v>
      </c>
      <c r="CA245" s="52" t="str" cm="1">
        <f t="array" ref="CA245">IF(OR(CA81="",CA81="NO Q",CA81="-"),"-",INDEX(Shipping!$U$3:$V$88,_xlfn.XMATCH(CA$2,IF(Shipping!$D$3:$D$88="GC",Shipping!$A$3:$A$88),0),_xlfn.XMATCH($V$167,Shipping!$U$2:$V$2))/_xlfn.IFS($U$167=Shipping!$R167,Shipping!$R$95,$U$167=Shipping!$S$92,Shipping!$S170,$U$167=Shipping!$T$92,Shipping!$T170)+IF(CA81&lt;DATE(2020,1,1),CA81,-CA81))</f>
        <v>-</v>
      </c>
      <c r="CB245" s="52" t="str" cm="1">
        <f t="array" ref="CB245">IF(OR(CB81="",CB81="NO Q",CB81="-"),"-",INDEX(Shipping!$U$3:$V$88,_xlfn.XMATCH(CB$2,IF(Shipping!$D$3:$D$88="GC",Shipping!$A$3:$A$88),0),_xlfn.XMATCH($V$167,Shipping!$U$2:$V$2))/_xlfn.IFS($U$167=Shipping!$R167,Shipping!$R$95,$U$167=Shipping!$S$92,Shipping!$S170,$U$167=Shipping!$T$92,Shipping!$T170)+IF(CB81&lt;DATE(2020,1,1),CB81,-CB81))</f>
        <v>-</v>
      </c>
      <c r="CC245" s="52" t="str" cm="1">
        <f t="array" ref="CC245">IF(OR(CC81="",CC81="NO Q",CC81="-"),"-",INDEX(Shipping!$U$3:$V$88,_xlfn.XMATCH(CC$2,IF(Shipping!$D$3:$D$88="GC",Shipping!$A$3:$A$88),0),_xlfn.XMATCH($V$167,Shipping!$U$2:$V$2))/_xlfn.IFS($U$167=Shipping!$R167,Shipping!$R$95,$U$167=Shipping!$S$92,Shipping!$S170,$U$167=Shipping!$T$92,Shipping!$T170)+IF(CC81&lt;DATE(2020,1,1),CC81,-CC81))</f>
        <v>-</v>
      </c>
      <c r="CD245" s="52" t="str" cm="1">
        <f t="array" ref="CD245">IF(OR(CD81="",CD81="NO Q",CD81="-"),"-",INDEX(Shipping!$U$3:$V$88,_xlfn.XMATCH(CD$2,IF(Shipping!$D$3:$D$88="GC",Shipping!$A$3:$A$88),0),_xlfn.XMATCH($V$167,Shipping!$U$2:$V$2))/_xlfn.IFS($U$167=Shipping!$R167,Shipping!$R$95,$U$167=Shipping!$S$92,Shipping!$S170,$U$167=Shipping!$T$92,Shipping!$T170)+IF(CD81&lt;DATE(2020,1,1),CD81,-CD81))</f>
        <v>-</v>
      </c>
      <c r="CE245" s="52" t="e" cm="1">
        <f t="array" ref="CE245">IF(OR(CE81="",CE81="NO Q",CE81="-"),"-",INDEX(Shipping!$U$3:$V$88,_xlfn.XMATCH(CE$2,IF(Shipping!$D$3:$D$88="GC",Shipping!$A$3:$A$88),0),_xlfn.XMATCH($V$167,Shipping!$U$2:$V$2))/_xlfn.IFS($U$167=Shipping!$R167,Shipping!$R$95,$U$167=Shipping!$S$92,Shipping!$S170,$U$167=Shipping!$T$92,Shipping!$T170)+IF(CE81&lt;DATE(2020,1,1),CE81,-CE81))</f>
        <v>#N/A</v>
      </c>
      <c r="CF245" s="52" t="str" cm="1">
        <f t="array" ref="CF245">IF(OR(CF81="",CF81="NO Q",CF81="-"),"-",INDEX(Shipping!$U$3:$V$88,_xlfn.XMATCH(CF$2,IF(Shipping!$D$3:$D$88="GC",Shipping!$A$3:$A$88),0),_xlfn.XMATCH($V$167,Shipping!$U$2:$V$2))/_xlfn.IFS($U$167=Shipping!$R167,Shipping!$R$95,$U$167=Shipping!$S$92,Shipping!$S170,$U$167=Shipping!$T$92,Shipping!$T170)+IF(CF81&lt;DATE(2020,1,1),CF81,-CF81))</f>
        <v>-</v>
      </c>
      <c r="CG245" s="52" t="str" cm="1">
        <f t="array" ref="CG245">IF(OR(CG81="",CG81="NO Q",CG81="-"),"-",INDEX(Shipping!$U$3:$V$88,_xlfn.XMATCH(CG$2,IF(Shipping!$D$3:$D$88="GC",Shipping!$A$3:$A$88),0),_xlfn.XMATCH($V$167,Shipping!$U$2:$V$2))/_xlfn.IFS($U$167=Shipping!$R167,Shipping!$R$95,$U$167=Shipping!$S$92,Shipping!$S170,$U$167=Shipping!$T$92,Shipping!$T170)+IF(CG81&lt;DATE(2020,1,1),CG81,-CG81))</f>
        <v>-</v>
      </c>
      <c r="CH245" s="52" t="str" cm="1">
        <f t="array" ref="CH245">IF(OR(CH81="",CH81="NO Q",CH81="-"),"-",INDEX(Shipping!$U$3:$V$88,_xlfn.XMATCH(CH$2,IF(Shipping!$D$3:$D$88="GC",Shipping!$A$3:$A$88),0),_xlfn.XMATCH($V$167,Shipping!$U$2:$V$2))/_xlfn.IFS($U$167=Shipping!$R167,Shipping!$R$95,$U$167=Shipping!$S$92,Shipping!$S170,$U$167=Shipping!$T$92,Shipping!$T170)+IF(CH81&lt;DATE(2020,1,1),CH81,-CH81))</f>
        <v>-</v>
      </c>
      <c r="CI245" s="52" t="str" cm="1">
        <f t="array" ref="CI245">IF(OR(CI81="",CI81="NO Q",CI81="-"),"-",INDEX(Shipping!$U$3:$V$88,_xlfn.XMATCH(CI$2,IF(Shipping!$D$3:$D$88="GC",Shipping!$A$3:$A$88),0),_xlfn.XMATCH($V$167,Shipping!$U$2:$V$2))/_xlfn.IFS($U$167=Shipping!$R167,Shipping!$R$95,$U$167=Shipping!$S$92,Shipping!$S170,$U$167=Shipping!$T$92,Shipping!$T170)+IF(CI81&lt;DATE(2020,1,1),CI81,-CI81))</f>
        <v>-</v>
      </c>
      <c r="CJ245" s="52" t="str" cm="1">
        <f t="array" ref="CJ245">IF(OR(CJ81="",CJ81="NO Q",CJ81="-"),"-",INDEX(Shipping!$U$3:$V$88,_xlfn.XMATCH(CJ$2,IF(Shipping!$D$3:$D$88="GC",Shipping!$A$3:$A$88),0),_xlfn.XMATCH($V$167,Shipping!$U$2:$V$2))/_xlfn.IFS($U$167=Shipping!$R167,Shipping!$R$95,$U$167=Shipping!$S$92,Shipping!$S170,$U$167=Shipping!$T$92,Shipping!$T170)+IF(CJ81&lt;DATE(2020,1,1),CJ81,-CJ81))</f>
        <v>-</v>
      </c>
      <c r="CK245" s="52" t="str" cm="1">
        <f t="array" ref="CK245">IF(OR(CK81="",CK81="NO Q",CK81="-"),"-",INDEX(Shipping!$U$3:$V$88,_xlfn.XMATCH(CK$2,IF(Shipping!$D$3:$D$88="GC",Shipping!$A$3:$A$88),0),_xlfn.XMATCH($V$167,Shipping!$U$2:$V$2))/_xlfn.IFS($U$167=Shipping!$R167,Shipping!$R$95,$U$167=Shipping!$S$92,Shipping!$S170,$U$167=Shipping!$T$92,Shipping!$T170)+IF(CK81&lt;DATE(2020,1,1),CK81,-CK81))</f>
        <v>-</v>
      </c>
      <c r="CL245" s="52" t="str" cm="1">
        <f t="array" ref="CL245">IF(OR(CL81="",CL81="NO Q",CL81="-"),"-",INDEX(Shipping!$U$3:$V$88,_xlfn.XMATCH(CL$2,IF(Shipping!$D$3:$D$88="GC",Shipping!$A$3:$A$88),0),_xlfn.XMATCH($V$167,Shipping!$U$2:$V$2))/_xlfn.IFS($U$167=Shipping!$R167,Shipping!$R$95,$U$167=Shipping!$S$92,Shipping!$S170,$U$167=Shipping!$T$92,Shipping!$T170)+IF(CL81&lt;DATE(2020,1,1),CL81,-CL81))</f>
        <v>-</v>
      </c>
      <c r="CM245" s="52" t="str" cm="1">
        <f t="array" ref="CM245">IF(OR(CM81="",CM81="NO Q",CM81="-"),"-",INDEX(Shipping!$U$3:$V$88,_xlfn.XMATCH(CM$2,IF(Shipping!$D$3:$D$88="GC",Shipping!$A$3:$A$88),0),_xlfn.XMATCH($V$167,Shipping!$U$2:$V$2))/_xlfn.IFS($U$167=Shipping!$R167,Shipping!$R$95,$U$167=Shipping!$S$92,Shipping!$S170,$U$167=Shipping!$T$92,Shipping!$T170)+IF(CM81&lt;DATE(2020,1,1),CM81,-CM81))</f>
        <v>-</v>
      </c>
    </row>
    <row r="246" spans="2:91">
      <c r="B246" s="47" t="s">
        <v>352</v>
      </c>
      <c r="C246" s="1" t="e" cm="1">
        <f t="array" ref="C246">INDEX(W$2:CM$2,1,_xlfn.XMATCH(D246,$W246:$CM246))</f>
        <v>#N/A</v>
      </c>
      <c r="D246" s="81">
        <f t="shared" si="140"/>
        <v>0</v>
      </c>
      <c r="W246" s="52" t="str" cm="1">
        <f t="array" ref="W246">IF(OR(W82="",W82="NO Q",W82="-"),"-",INDEX(Shipping!$U$3:$V$88,_xlfn.XMATCH(W$2,IF(Shipping!$D$3:$D$88="GC",Shipping!$A$3:$A$88),0),_xlfn.XMATCH($V$167,Shipping!$U$2:$V$2))/_xlfn.IFS($U$167=Shipping!$R168,Shipping!$R$95,$U$167=Shipping!$S$92,Shipping!$S171,$U$167=Shipping!$T$92,Shipping!$T171)+IF(W82&lt;DATE(2020,1,1),W82,-W82))</f>
        <v>-</v>
      </c>
      <c r="X246" s="52" t="str" cm="1">
        <f t="array" ref="X246">IF(OR(X82="",X82="NO Q",X82="-"),"-",INDEX(Shipping!$U$3:$V$88,_xlfn.XMATCH(X$2,IF(Shipping!$D$3:$D$88="GC",Shipping!$A$3:$A$88),0),_xlfn.XMATCH($V$167,Shipping!$U$2:$V$2))/_xlfn.IFS($U$167=Shipping!$R168,Shipping!$R$95,$U$167=Shipping!$S$92,Shipping!$S171,$U$167=Shipping!$T$92,Shipping!$T171)+IF(X82&lt;DATE(2020,1,1),X82,-X82))</f>
        <v>-</v>
      </c>
      <c r="Y246" s="52" t="str" cm="1">
        <f t="array" ref="Y246">IF(OR(Y82="",Y82="NO Q",Y82="-"),"-",INDEX(Shipping!$U$3:$V$88,_xlfn.XMATCH(Y$2,IF(Shipping!$D$3:$D$88="GC",Shipping!$A$3:$A$88),0),_xlfn.XMATCH($V$167,Shipping!$U$2:$V$2))/_xlfn.IFS($U$167=Shipping!$R168,Shipping!$R$95,$U$167=Shipping!$S$92,Shipping!$S171,$U$167=Shipping!$T$92,Shipping!$T171)+IF(Y82&lt;DATE(2020,1,1),Y82,-Y82))</f>
        <v>-</v>
      </c>
      <c r="Z246" s="52" t="str" cm="1">
        <f t="array" ref="Z246">IF(OR(Z82="",Z82="NO Q",Z82="-"),"-",INDEX(Shipping!$U$3:$V$88,_xlfn.XMATCH(Z$2,IF(Shipping!$D$3:$D$88="GC",Shipping!$A$3:$A$88),0),_xlfn.XMATCH($V$167,Shipping!$U$2:$V$2))/_xlfn.IFS($U$167=Shipping!$R168,Shipping!$R$95,$U$167=Shipping!$S$92,Shipping!$S171,$U$167=Shipping!$T$92,Shipping!$T171)+IF(Z82&lt;DATE(2020,1,1),Z82,-Z82))</f>
        <v>-</v>
      </c>
      <c r="AA246" s="52" t="str" cm="1">
        <f t="array" ref="AA246">IF(OR(AA82="",AA82="NO Q",AA82="-"),"-",INDEX(Shipping!$U$3:$V$88,_xlfn.XMATCH(AA$2,IF(Shipping!$D$3:$D$88="GC",Shipping!$A$3:$A$88),0),_xlfn.XMATCH($V$167,Shipping!$U$2:$V$2))/_xlfn.IFS($U$167=Shipping!$R168,Shipping!$R$95,$U$167=Shipping!$S$92,Shipping!$S171,$U$167=Shipping!$T$92,Shipping!$T171)+IF(AA82&lt;DATE(2020,1,1),AA82,-AA82))</f>
        <v>-</v>
      </c>
      <c r="AB246" s="52" t="str" cm="1">
        <f t="array" ref="AB246">IF(OR(AB82="",AB82="NO Q",AB82="-"),"-",INDEX(Shipping!$U$3:$V$88,_xlfn.XMATCH(AB$2,IF(Shipping!$D$3:$D$88="GC",Shipping!$A$3:$A$88),0),_xlfn.XMATCH($V$167,Shipping!$U$2:$V$2))/_xlfn.IFS($U$167=Shipping!$R168,Shipping!$R$95,$U$167=Shipping!$S$92,Shipping!$S171,$U$167=Shipping!$T$92,Shipping!$T171)+IF(AB82&lt;DATE(2020,1,1),AB82,-AB82))</f>
        <v>-</v>
      </c>
      <c r="AC246" s="52" t="str" cm="1">
        <f t="array" ref="AC246">IF(OR(AC82="",AC82="NO Q",AC82="-"),"-",INDEX(Shipping!$U$3:$V$88,_xlfn.XMATCH(AC$2,IF(Shipping!$D$3:$D$88="GC",Shipping!$A$3:$A$88),0),_xlfn.XMATCH($V$167,Shipping!$U$2:$V$2))/_xlfn.IFS($U$167=Shipping!$R168,Shipping!$R$95,$U$167=Shipping!$S$92,Shipping!$S171,$U$167=Shipping!$T$92,Shipping!$T171)+IF(AC82&lt;DATE(2020,1,1),AC82,-AC82))</f>
        <v>-</v>
      </c>
      <c r="AD246" s="52" t="str" cm="1">
        <f t="array" ref="AD246">IF(OR(AD82="",AD82="NO Q",AD82="-"),"-",INDEX(Shipping!$U$3:$V$88,_xlfn.XMATCH(AD$2,IF(Shipping!$D$3:$D$88="GC",Shipping!$A$3:$A$88),0),_xlfn.XMATCH($V$167,Shipping!$U$2:$V$2))/_xlfn.IFS($U$167=Shipping!$R168,Shipping!$R$95,$U$167=Shipping!$S$92,Shipping!$S171,$U$167=Shipping!$T$92,Shipping!$T171)+IF(AD82&lt;DATE(2020,1,1),AD82,-AD82))</f>
        <v>-</v>
      </c>
      <c r="AE246" s="52" t="str" cm="1">
        <f t="array" ref="AE246">IF(OR(AE82="",AE82="NO Q",AE82="-"),"-",INDEX(Shipping!$U$3:$V$88,_xlfn.XMATCH(AE$2,IF(Shipping!$D$3:$D$88="GC",Shipping!$A$3:$A$88),0),_xlfn.XMATCH($V$167,Shipping!$U$2:$V$2))/_xlfn.IFS($U$167=Shipping!$R168,Shipping!$R$95,$U$167=Shipping!$S$92,Shipping!$S171,$U$167=Shipping!$T$92,Shipping!$T171)+IF(AE82&lt;DATE(2020,1,1),AE82,-AE82))</f>
        <v>-</v>
      </c>
      <c r="AF246" s="52" t="e" cm="1">
        <f t="array" ref="AF246">IF(OR(AF82="",AF82="NO Q",AF82="-"),"-",INDEX(Shipping!$U$3:$V$88,_xlfn.XMATCH(AF$2,IF(Shipping!$D$3:$D$88="GC",Shipping!$A$3:$A$88),0),_xlfn.XMATCH($V$167,Shipping!$U$2:$V$2))/_xlfn.IFS($U$167=Shipping!$R168,Shipping!$R$95,$U$167=Shipping!$S$92,Shipping!$S171,$U$167=Shipping!$T$92,Shipping!$T171)+IF(AF82&lt;DATE(2020,1,1),AF82,-AF82))</f>
        <v>#DIV/0!</v>
      </c>
      <c r="AG246" s="52" t="str" cm="1">
        <f t="array" ref="AG246">IF(OR(AG82="",AG82="NO Q",AG82="-"),"-",INDEX(Shipping!$U$3:$V$88,_xlfn.XMATCH(AG$2,IF(Shipping!$D$3:$D$88="GC",Shipping!$A$3:$A$88),0),_xlfn.XMATCH($V$167,Shipping!$U$2:$V$2))/_xlfn.IFS($U$167=Shipping!$R168,Shipping!$R$95,$U$167=Shipping!$S$92,Shipping!$S171,$U$167=Shipping!$T$92,Shipping!$T171)+IF(AG82&lt;DATE(2020,1,1),AG82,-AG82))</f>
        <v>-</v>
      </c>
      <c r="AH246" s="52" t="str" cm="1">
        <f t="array" ref="AH246">IF(OR(AH82="",AH82="NO Q",AH82="-"),"-",INDEX(Shipping!$U$3:$V$88,_xlfn.XMATCH(AH$2,IF(Shipping!$D$3:$D$88="GC",Shipping!$A$3:$A$88),0),_xlfn.XMATCH($V$167,Shipping!$U$2:$V$2))/_xlfn.IFS($U$167=Shipping!$R168,Shipping!$R$95,$U$167=Shipping!$S$92,Shipping!$S171,$U$167=Shipping!$T$92,Shipping!$T171)+IF(AH82&lt;DATE(2020,1,1),AH82,-AH82))</f>
        <v>-</v>
      </c>
      <c r="AI246" s="52" t="str" cm="1">
        <f t="array" ref="AI246">IF(OR(AI82="",AI82="NO Q",AI82="-"),"-",INDEX(Shipping!$U$3:$V$88,_xlfn.XMATCH(AI$2,IF(Shipping!$D$3:$D$88="GC",Shipping!$A$3:$A$88),0),_xlfn.XMATCH($V$167,Shipping!$U$2:$V$2))/_xlfn.IFS($U$167=Shipping!$R168,Shipping!$R$95,$U$167=Shipping!$S$92,Shipping!$S171,$U$167=Shipping!$T$92,Shipping!$T171)+IF(AI82&lt;DATE(2020,1,1),AI82,-AI82))</f>
        <v>-</v>
      </c>
      <c r="AJ246" s="52" t="str" cm="1">
        <f t="array" ref="AJ246">IF(OR(AJ82="",AJ82="NO Q",AJ82="-"),"-",INDEX(Shipping!$U$3:$V$88,_xlfn.XMATCH(AJ$2,IF(Shipping!$D$3:$D$88="GC",Shipping!$A$3:$A$88),0),_xlfn.XMATCH($V$167,Shipping!$U$2:$V$2))/_xlfn.IFS($U$167=Shipping!$R168,Shipping!$R$95,$U$167=Shipping!$S$92,Shipping!$S171,$U$167=Shipping!$T$92,Shipping!$T171)+IF(AJ82&lt;DATE(2020,1,1),AJ82,-AJ82))</f>
        <v>-</v>
      </c>
      <c r="AK246" s="52" t="str" cm="1">
        <f t="array" ref="AK246">IF(OR(AK82="",AK82="NO Q",AK82="-"),"-",INDEX(Shipping!$U$3:$V$88,_xlfn.XMATCH(AK$2,IF(Shipping!$D$3:$D$88="GC",Shipping!$A$3:$A$88),0),_xlfn.XMATCH($V$167,Shipping!$U$2:$V$2))/_xlfn.IFS($U$167=Shipping!$R168,Shipping!$R$95,$U$167=Shipping!$S$92,Shipping!$S171,$U$167=Shipping!$T$92,Shipping!$T171)+IF(AK82&lt;DATE(2020,1,1),AK82,-AK82))</f>
        <v>-</v>
      </c>
      <c r="AL246" s="52" t="str" cm="1">
        <f t="array" ref="AL246">IF(OR(AL82="",AL82="NO Q",AL82="-"),"-",INDEX(Shipping!$U$3:$V$88,_xlfn.XMATCH(AL$2,IF(Shipping!$D$3:$D$88="GC",Shipping!$A$3:$A$88),0),_xlfn.XMATCH($V$167,Shipping!$U$2:$V$2))/_xlfn.IFS($U$167=Shipping!$R168,Shipping!$R$95,$U$167=Shipping!$S$92,Shipping!$S171,$U$167=Shipping!$T$92,Shipping!$T171)+IF(AL82&lt;DATE(2020,1,1),AL82,-AL82))</f>
        <v>-</v>
      </c>
      <c r="AM246" s="52" t="e" cm="1">
        <f t="array" ref="AM246">IF(OR(AM82="",AM82="NO Q",AM82="-"),"-",INDEX(Shipping!$U$3:$V$88,_xlfn.XMATCH(AM$2,IF(Shipping!$D$3:$D$88="GC",Shipping!$A$3:$A$88),0),_xlfn.XMATCH($V$167,Shipping!$U$2:$V$2))/_xlfn.IFS($U$167=Shipping!$R168,Shipping!$R$95,$U$167=Shipping!$S$92,Shipping!$S171,$U$167=Shipping!$T$92,Shipping!$T171)+IF(AM82&lt;DATE(2020,1,1),AM82,-AM82))</f>
        <v>#DIV/0!</v>
      </c>
      <c r="AN246" s="52" t="str" cm="1">
        <f t="array" ref="AN246">IF(OR(AN82="",AN82="NO Q",AN82="-"),"-",INDEX(Shipping!$U$3:$V$88,_xlfn.XMATCH(AN$2,IF(Shipping!$D$3:$D$88="GC",Shipping!$A$3:$A$88),0),_xlfn.XMATCH($V$167,Shipping!$U$2:$V$2))/_xlfn.IFS($U$167=Shipping!$R168,Shipping!$R$95,$U$167=Shipping!$S$92,Shipping!$S171,$U$167=Shipping!$T$92,Shipping!$T171)+IF(AN82&lt;DATE(2020,1,1),AN82,-AN82))</f>
        <v>-</v>
      </c>
      <c r="AO246" s="52" t="str" cm="1">
        <f t="array" ref="AO246">IF(OR(AO82="",AO82="NO Q",AO82="-"),"-",INDEX(Shipping!$U$3:$V$88,_xlfn.XMATCH(AO$2,IF(Shipping!$D$3:$D$88="GC",Shipping!$A$3:$A$88),0),_xlfn.XMATCH($V$167,Shipping!$U$2:$V$2))/_xlfn.IFS($U$167=Shipping!$R168,Shipping!$R$95,$U$167=Shipping!$S$92,Shipping!$S171,$U$167=Shipping!$T$92,Shipping!$T171)+IF(AO82&lt;DATE(2020,1,1),AO82,-AO82))</f>
        <v>-</v>
      </c>
      <c r="AP246" s="52" t="e" cm="1">
        <f t="array" ref="AP246">IF(OR(AP82="",AP82="NO Q",AP82="-"),"-",INDEX(Shipping!$U$3:$V$88,_xlfn.XMATCH(AP$2,IF(Shipping!$D$3:$D$88="GC",Shipping!$A$3:$A$88),0),_xlfn.XMATCH($V$167,Shipping!$U$2:$V$2))/_xlfn.IFS($U$167=Shipping!$R168,Shipping!$R$95,$U$167=Shipping!$S$92,Shipping!$S171,$U$167=Shipping!$T$92,Shipping!$T171)+IF(AP82&lt;DATE(2020,1,1),AP82,-AP82))</f>
        <v>#DIV/0!</v>
      </c>
      <c r="AQ246" s="52" t="str" cm="1">
        <f t="array" ref="AQ246">IF(OR(AQ82="",AQ82="NO Q",AQ82="-"),"-",INDEX(Shipping!$U$3:$V$88,_xlfn.XMATCH(AQ$2,IF(Shipping!$D$3:$D$88="GC",Shipping!$A$3:$A$88),0),_xlfn.XMATCH($V$167,Shipping!$U$2:$V$2))/_xlfn.IFS($U$167=Shipping!$R168,Shipping!$R$95,$U$167=Shipping!$S$92,Shipping!$S171,$U$167=Shipping!$T$92,Shipping!$T171)+IF(AQ82&lt;DATE(2020,1,1),AQ82,-AQ82))</f>
        <v>-</v>
      </c>
      <c r="AR246" s="52" t="str" cm="1">
        <f t="array" ref="AR246">IF(OR(AR82="",AR82="NO Q",AR82="-"),"-",INDEX(Shipping!$U$3:$V$88,_xlfn.XMATCH(AR$2,IF(Shipping!$D$3:$D$88="GC",Shipping!$A$3:$A$88),0),_xlfn.XMATCH($V$167,Shipping!$U$2:$V$2))/_xlfn.IFS($U$167=Shipping!$R168,Shipping!$R$95,$U$167=Shipping!$S$92,Shipping!$S171,$U$167=Shipping!$T$92,Shipping!$T171)+IF(AR82&lt;DATE(2020,1,1),AR82,-AR82))</f>
        <v>-</v>
      </c>
      <c r="AS246" s="52" t="str" cm="1">
        <f t="array" ref="AS246">IF(OR(AS82="",AS82="NO Q",AS82="-"),"-",INDEX(Shipping!$U$3:$V$88,_xlfn.XMATCH(AS$2,IF(Shipping!$D$3:$D$88="GC",Shipping!$A$3:$A$88),0),_xlfn.XMATCH($V$167,Shipping!$U$2:$V$2))/_xlfn.IFS($U$167=Shipping!$R168,Shipping!$R$95,$U$167=Shipping!$S$92,Shipping!$S171,$U$167=Shipping!$T$92,Shipping!$T171)+IF(AS82&lt;DATE(2020,1,1),AS82,-AS82))</f>
        <v>-</v>
      </c>
      <c r="AT246" s="52" t="str" cm="1">
        <f t="array" ref="AT246">IF(OR(AT82="",AT82="NO Q",AT82="-"),"-",INDEX(Shipping!$U$3:$V$88,_xlfn.XMATCH(AT$2,IF(Shipping!$D$3:$D$88="GC",Shipping!$A$3:$A$88),0),_xlfn.XMATCH($V$167,Shipping!$U$2:$V$2))/_xlfn.IFS($U$167=Shipping!$R168,Shipping!$R$95,$U$167=Shipping!$S$92,Shipping!$S171,$U$167=Shipping!$T$92,Shipping!$T171)+IF(AT82&lt;DATE(2020,1,1),AT82,-AT82))</f>
        <v>-</v>
      </c>
      <c r="AU246" s="52" t="str" cm="1">
        <f t="array" ref="AU246">IF(OR(AU82="",AU82="NO Q",AU82="-"),"-",INDEX(Shipping!$U$3:$V$88,_xlfn.XMATCH(AU$2,IF(Shipping!$D$3:$D$88="GC",Shipping!$A$3:$A$88),0),_xlfn.XMATCH($V$167,Shipping!$U$2:$V$2))/_xlfn.IFS($U$167=Shipping!$R168,Shipping!$R$95,$U$167=Shipping!$S$92,Shipping!$S171,$U$167=Shipping!$T$92,Shipping!$T171)+IF(AU82&lt;DATE(2020,1,1),AU82,-AU82))</f>
        <v>-</v>
      </c>
      <c r="AV246" s="52" t="str" cm="1">
        <f t="array" ref="AV246">IF(OR(AV82="",AV82="NO Q",AV82="-"),"-",INDEX(Shipping!$U$3:$V$88,_xlfn.XMATCH(AV$2,IF(Shipping!$D$3:$D$88="GC",Shipping!$A$3:$A$88),0),_xlfn.XMATCH($V$167,Shipping!$U$2:$V$2))/_xlfn.IFS($U$167=Shipping!$R168,Shipping!$R$95,$U$167=Shipping!$S$92,Shipping!$S171,$U$167=Shipping!$T$92,Shipping!$T171)+IF(AV82&lt;DATE(2020,1,1),AV82,-AV82))</f>
        <v>-</v>
      </c>
      <c r="AW246" s="52" t="str" cm="1">
        <f t="array" ref="AW246">IF(OR(AW82="",AW82="NO Q",AW82="-"),"-",INDEX(Shipping!$U$3:$V$88,_xlfn.XMATCH(AW$2,IF(Shipping!$D$3:$D$88="GC",Shipping!$A$3:$A$88),0),_xlfn.XMATCH($V$167,Shipping!$U$2:$V$2))/_xlfn.IFS($U$167=Shipping!$R168,Shipping!$R$95,$U$167=Shipping!$S$92,Shipping!$S171,$U$167=Shipping!$T$92,Shipping!$T171)+IF(AW82&lt;DATE(2020,1,1),AW82,-AW82))</f>
        <v>-</v>
      </c>
      <c r="AX246" s="52" t="str" cm="1">
        <f t="array" ref="AX246">IF(OR(AX82="",AX82="NO Q",AX82="-"),"-",INDEX(Shipping!$U$3:$V$88,_xlfn.XMATCH(AX$2,IF(Shipping!$D$3:$D$88="GC",Shipping!$A$3:$A$88),0),_xlfn.XMATCH($V$167,Shipping!$U$2:$V$2))/_xlfn.IFS($U$167=Shipping!$R168,Shipping!$R$95,$U$167=Shipping!$S$92,Shipping!$S171,$U$167=Shipping!$T$92,Shipping!$T171)+IF(AX82&lt;DATE(2020,1,1),AX82,-AX82))</f>
        <v>-</v>
      </c>
      <c r="AY246" s="52" t="str" cm="1">
        <f t="array" ref="AY246">IF(OR(AY82="",AY82="NO Q",AY82="-"),"-",INDEX(Shipping!$U$3:$V$88,_xlfn.XMATCH(AY$2,IF(Shipping!$D$3:$D$88="GC",Shipping!$A$3:$A$88),0),_xlfn.XMATCH($V$167,Shipping!$U$2:$V$2))/_xlfn.IFS($U$167=Shipping!$R168,Shipping!$R$95,$U$167=Shipping!$S$92,Shipping!$S171,$U$167=Shipping!$T$92,Shipping!$T171)+IF(AY82&lt;DATE(2020,1,1),AY82,-AY82))</f>
        <v>-</v>
      </c>
      <c r="AZ246" s="52" t="str" cm="1">
        <f t="array" ref="AZ246">IF(OR(AZ82="",AZ82="NO Q",AZ82="-"),"-",INDEX(Shipping!$U$3:$V$88,_xlfn.XMATCH(AZ$2,IF(Shipping!$D$3:$D$88="GC",Shipping!$A$3:$A$88),0),_xlfn.XMATCH($V$167,Shipping!$U$2:$V$2))/_xlfn.IFS($U$167=Shipping!$R168,Shipping!$R$95,$U$167=Shipping!$S$92,Shipping!$S171,$U$167=Shipping!$T$92,Shipping!$T171)+IF(AZ82&lt;DATE(2020,1,1),AZ82,-AZ82))</f>
        <v>-</v>
      </c>
      <c r="BA246" s="52" t="str" cm="1">
        <f t="array" ref="BA246">IF(OR(BA82="",BA82="NO Q",BA82="-"),"-",INDEX(Shipping!$U$3:$V$88,_xlfn.XMATCH(BA$2,IF(Shipping!$D$3:$D$88="GC",Shipping!$A$3:$A$88),0),_xlfn.XMATCH($V$167,Shipping!$U$2:$V$2))/_xlfn.IFS($U$167=Shipping!$R168,Shipping!$R$95,$U$167=Shipping!$S$92,Shipping!$S171,$U$167=Shipping!$T$92,Shipping!$T171)+IF(BA82&lt;DATE(2020,1,1),BA82,-BA82))</f>
        <v>-</v>
      </c>
      <c r="BB246" s="52" t="str" cm="1">
        <f t="array" ref="BB246">IF(OR(BB82="",BB82="NO Q",BB82="-"),"-",INDEX(Shipping!$U$3:$V$88,_xlfn.XMATCH(BB$2,IF(Shipping!$D$3:$D$88="GC",Shipping!$A$3:$A$88),0),_xlfn.XMATCH($V$167,Shipping!$U$2:$V$2))/_xlfn.IFS($U$167=Shipping!$R168,Shipping!$R$95,$U$167=Shipping!$S$92,Shipping!$S171,$U$167=Shipping!$T$92,Shipping!$T171)+IF(BB82&lt;DATE(2020,1,1),BB82,-BB82))</f>
        <v>-</v>
      </c>
      <c r="BC246" s="52" t="str" cm="1">
        <f t="array" ref="BC246">IF(OR(BC82="",BC82="NO Q",BC82="-"),"-",INDEX(Shipping!$U$3:$V$88,_xlfn.XMATCH(BC$2,IF(Shipping!$D$3:$D$88="GC",Shipping!$A$3:$A$88),0),_xlfn.XMATCH($V$167,Shipping!$U$2:$V$2))/_xlfn.IFS($U$167=Shipping!$R168,Shipping!$R$95,$U$167=Shipping!$S$92,Shipping!$S171,$U$167=Shipping!$T$92,Shipping!$T171)+IF(BC82&lt;DATE(2020,1,1),BC82,-BC82))</f>
        <v>-</v>
      </c>
      <c r="BD246" s="52" t="str" cm="1">
        <f t="array" ref="BD246">IF(OR(BD82="",BD82="NO Q",BD82="-"),"-",INDEX(Shipping!$U$3:$V$88,_xlfn.XMATCH(BD$2,IF(Shipping!$D$3:$D$88="GC",Shipping!$A$3:$A$88),0),_xlfn.XMATCH($V$167,Shipping!$U$2:$V$2))/_xlfn.IFS($U$167=Shipping!$R168,Shipping!$R$95,$U$167=Shipping!$S$92,Shipping!$S171,$U$167=Shipping!$T$92,Shipping!$T171)+IF(BD82&lt;DATE(2020,1,1),BD82,-BD82))</f>
        <v>-</v>
      </c>
      <c r="BE246" s="52" t="str" cm="1">
        <f t="array" ref="BE246">IF(OR(BE82="",BE82="NO Q",BE82="-"),"-",INDEX(Shipping!$U$3:$V$88,_xlfn.XMATCH(BE$2,IF(Shipping!$D$3:$D$88="GC",Shipping!$A$3:$A$88),0),_xlfn.XMATCH($V$167,Shipping!$U$2:$V$2))/_xlfn.IFS($U$167=Shipping!$R168,Shipping!$R$95,$U$167=Shipping!$S$92,Shipping!$S171,$U$167=Shipping!$T$92,Shipping!$T171)+IF(BE82&lt;DATE(2020,1,1),BE82,-BE82))</f>
        <v>-</v>
      </c>
      <c r="BF246" s="52" t="str" cm="1">
        <f t="array" ref="BF246">IF(OR(BF82="",BF82="NO Q",BF82="-"),"-",INDEX(Shipping!$U$3:$V$88,_xlfn.XMATCH(BF$2,IF(Shipping!$D$3:$D$88="GC",Shipping!$A$3:$A$88),0),_xlfn.XMATCH($V$167,Shipping!$U$2:$V$2))/_xlfn.IFS($U$167=Shipping!$R168,Shipping!$R$95,$U$167=Shipping!$S$92,Shipping!$S171,$U$167=Shipping!$T$92,Shipping!$T171)+IF(BF82&lt;DATE(2020,1,1),BF82,-BF82))</f>
        <v>-</v>
      </c>
      <c r="BG246" s="52" t="str" cm="1">
        <f t="array" ref="BG246">IF(OR(BG82="",BG82="NO Q",BG82="-"),"-",INDEX(Shipping!$U$3:$V$88,_xlfn.XMATCH(BG$2,IF(Shipping!$D$3:$D$88="GC",Shipping!$A$3:$A$88),0),_xlfn.XMATCH($V$167,Shipping!$U$2:$V$2))/_xlfn.IFS($U$167=Shipping!$R168,Shipping!$R$95,$U$167=Shipping!$S$92,Shipping!$S171,$U$167=Shipping!$T$92,Shipping!$T171)+IF(BG82&lt;DATE(2020,1,1),BG82,-BG82))</f>
        <v>-</v>
      </c>
      <c r="BH246" s="52" t="str" cm="1">
        <f t="array" ref="BH246">IF(OR(BH82="",BH82="NO Q",BH82="-"),"-",INDEX(Shipping!$U$3:$V$88,_xlfn.XMATCH(BH$2,IF(Shipping!$D$3:$D$88="GC",Shipping!$A$3:$A$88),0),_xlfn.XMATCH($V$167,Shipping!$U$2:$V$2))/_xlfn.IFS($U$167=Shipping!$R168,Shipping!$R$95,$U$167=Shipping!$S$92,Shipping!$S171,$U$167=Shipping!$T$92,Shipping!$T171)+IF(BH82&lt;DATE(2020,1,1),BH82,-BH82))</f>
        <v>-</v>
      </c>
      <c r="BI246" s="52" t="str" cm="1">
        <f t="array" ref="BI246">IF(OR(BI82="",BI82="NO Q",BI82="-"),"-",INDEX(Shipping!$U$3:$V$88,_xlfn.XMATCH(BI$2,IF(Shipping!$D$3:$D$88="GC",Shipping!$A$3:$A$88),0),_xlfn.XMATCH($V$167,Shipping!$U$2:$V$2))/_xlfn.IFS($U$167=Shipping!$R168,Shipping!$R$95,$U$167=Shipping!$S$92,Shipping!$S171,$U$167=Shipping!$T$92,Shipping!$T171)+IF(BI82&lt;DATE(2020,1,1),BI82,-BI82))</f>
        <v>-</v>
      </c>
      <c r="BJ246" s="52" t="str" cm="1">
        <f t="array" ref="BJ246">IF(OR(BJ82="",BJ82="NO Q",BJ82="-"),"-",INDEX(Shipping!$U$3:$V$88,_xlfn.XMATCH(BJ$2,IF(Shipping!$D$3:$D$88="GC",Shipping!$A$3:$A$88),0),_xlfn.XMATCH($V$167,Shipping!$U$2:$V$2))/_xlfn.IFS($U$167=Shipping!$R168,Shipping!$R$95,$U$167=Shipping!$S$92,Shipping!$S171,$U$167=Shipping!$T$92,Shipping!$T171)+IF(BJ82&lt;DATE(2020,1,1),BJ82,-BJ82))</f>
        <v>-</v>
      </c>
      <c r="BK246" s="52" t="e" cm="1">
        <f t="array" ref="BK246">IF(OR(BK82="",BK82="NO Q",BK82="-"),"-",INDEX(Shipping!$U$3:$V$88,_xlfn.XMATCH(BK$2,IF(Shipping!$D$3:$D$88="GC",Shipping!$A$3:$A$88),0),_xlfn.XMATCH($V$167,Shipping!$U$2:$V$2))/_xlfn.IFS($U$167=Shipping!$R168,Shipping!$R$95,$U$167=Shipping!$S$92,Shipping!$S171,$U$167=Shipping!$T$92,Shipping!$T171)+IF(BK82&lt;DATE(2020,1,1),BK82,-BK82))</f>
        <v>#DIV/0!</v>
      </c>
      <c r="BL246" s="52" t="str" cm="1">
        <f t="array" ref="BL246">IF(OR(BL82="",BL82="NO Q",BL82="-"),"-",INDEX(Shipping!$U$3:$V$88,_xlfn.XMATCH(BL$2,IF(Shipping!$D$3:$D$88="GC",Shipping!$A$3:$A$88),0),_xlfn.XMATCH($V$167,Shipping!$U$2:$V$2))/_xlfn.IFS($U$167=Shipping!$R168,Shipping!$R$95,$U$167=Shipping!$S$92,Shipping!$S171,$U$167=Shipping!$T$92,Shipping!$T171)+IF(BL82&lt;DATE(2020,1,1),BL82,-BL82))</f>
        <v>-</v>
      </c>
      <c r="BM246" s="52" t="str" cm="1">
        <f t="array" ref="BM246">IF(OR(BM82="",BM82="NO Q",BM82="-"),"-",INDEX(Shipping!$U$3:$V$88,_xlfn.XMATCH(BM$2,IF(Shipping!$D$3:$D$88="GC",Shipping!$A$3:$A$88),0),_xlfn.XMATCH($V$167,Shipping!$U$2:$V$2))/_xlfn.IFS($U$167=Shipping!$R168,Shipping!$R$95,$U$167=Shipping!$S$92,Shipping!$S171,$U$167=Shipping!$T$92,Shipping!$T171)+IF(BM82&lt;DATE(2020,1,1),BM82,-BM82))</f>
        <v>-</v>
      </c>
      <c r="BN246" s="52" t="str" cm="1">
        <f t="array" ref="BN246">IF(OR(BN82="",BN82="NO Q",BN82="-"),"-",INDEX(Shipping!$U$3:$V$88,_xlfn.XMATCH(BN$2,IF(Shipping!$D$3:$D$88="GC",Shipping!$A$3:$A$88),0),_xlfn.XMATCH($V$167,Shipping!$U$2:$V$2))/_xlfn.IFS($U$167=Shipping!$R168,Shipping!$R$95,$U$167=Shipping!$S$92,Shipping!$S171,$U$167=Shipping!$T$92,Shipping!$T171)+IF(BN82&lt;DATE(2020,1,1),BN82,-BN82))</f>
        <v>-</v>
      </c>
      <c r="BO246" s="52" t="e" cm="1">
        <f t="array" ref="BO246">IF(OR(BO82="",BO82="NO Q",BO82="-"),"-",INDEX(Shipping!$U$3:$V$88,_xlfn.XMATCH(BO$2,IF(Shipping!$D$3:$D$88="GC",Shipping!$A$3:$A$88),0),_xlfn.XMATCH($V$167,Shipping!$U$2:$V$2))/_xlfn.IFS($U$167=Shipping!$R168,Shipping!$R$95,$U$167=Shipping!$S$92,Shipping!$S171,$U$167=Shipping!$T$92,Shipping!$T171)+IF(BO82&lt;DATE(2020,1,1),BO82,-BO82))</f>
        <v>#DIV/0!</v>
      </c>
      <c r="BP246" s="52" t="str" cm="1">
        <f t="array" ref="BP246">IF(OR(BP82="",BP82="NO Q",BP82="-"),"-",INDEX(Shipping!$U$3:$V$88,_xlfn.XMATCH(BP$2,IF(Shipping!$D$3:$D$88="GC",Shipping!$A$3:$A$88),0),_xlfn.XMATCH($V$167,Shipping!$U$2:$V$2))/_xlfn.IFS($U$167=Shipping!$R168,Shipping!$R$95,$U$167=Shipping!$S$92,Shipping!$S171,$U$167=Shipping!$T$92,Shipping!$T171)+IF(BP82&lt;DATE(2020,1,1),BP82,-BP82))</f>
        <v>-</v>
      </c>
      <c r="BQ246" s="52" t="str" cm="1">
        <f t="array" ref="BQ246">IF(OR(BQ82="",BQ82="NO Q",BQ82="-"),"-",INDEX(Shipping!$U$3:$V$88,_xlfn.XMATCH(BQ$2,IF(Shipping!$D$3:$D$88="GC",Shipping!$A$3:$A$88),0),_xlfn.XMATCH($V$167,Shipping!$U$2:$V$2))/_xlfn.IFS($U$167=Shipping!$R168,Shipping!$R$95,$U$167=Shipping!$S$92,Shipping!$S171,$U$167=Shipping!$T$92,Shipping!$T171)+IF(BQ82&lt;DATE(2020,1,1),BQ82,-BQ82))</f>
        <v>-</v>
      </c>
      <c r="BR246" s="52" t="str" cm="1">
        <f t="array" ref="BR246">IF(OR(BR82="",BR82="NO Q",BR82="-"),"-",INDEX(Shipping!$U$3:$V$88,_xlfn.XMATCH(BR$2,IF(Shipping!$D$3:$D$88="GC",Shipping!$A$3:$A$88),0),_xlfn.XMATCH($V$167,Shipping!$U$2:$V$2))/_xlfn.IFS($U$167=Shipping!$R168,Shipping!$R$95,$U$167=Shipping!$S$92,Shipping!$S171,$U$167=Shipping!$T$92,Shipping!$T171)+IF(BR82&lt;DATE(2020,1,1),BR82,-BR82))</f>
        <v>-</v>
      </c>
      <c r="BS246" s="52" t="str" cm="1">
        <f t="array" ref="BS246">IF(OR(BS82="",BS82="NO Q",BS82="-"),"-",INDEX(Shipping!$U$3:$V$88,_xlfn.XMATCH(BS$2,IF(Shipping!$D$3:$D$88="GC",Shipping!$A$3:$A$88),0),_xlfn.XMATCH($V$167,Shipping!$U$2:$V$2))/_xlfn.IFS($U$167=Shipping!$R168,Shipping!$R$95,$U$167=Shipping!$S$92,Shipping!$S171,$U$167=Shipping!$T$92,Shipping!$T171)+IF(BS82&lt;DATE(2020,1,1),BS82,-BS82))</f>
        <v>-</v>
      </c>
      <c r="BT246" s="52" t="str" cm="1">
        <f t="array" ref="BT246">IF(OR(BT82="",BT82="NO Q",BT82="-"),"-",INDEX(Shipping!$U$3:$V$88,_xlfn.XMATCH(BT$2,IF(Shipping!$D$3:$D$88="GC",Shipping!$A$3:$A$88),0),_xlfn.XMATCH($V$167,Shipping!$U$2:$V$2))/_xlfn.IFS($U$167=Shipping!$R168,Shipping!$R$95,$U$167=Shipping!$S$92,Shipping!$S171,$U$167=Shipping!$T$92,Shipping!$T171)+IF(BT82&lt;DATE(2020,1,1),BT82,-BT82))</f>
        <v>-</v>
      </c>
      <c r="BU246" s="52" t="str" cm="1">
        <f t="array" ref="BU246">IF(OR(BU82="",BU82="NO Q",BU82="-"),"-",INDEX(Shipping!$U$3:$V$88,_xlfn.XMATCH(BU$2,IF(Shipping!$D$3:$D$88="GC",Shipping!$A$3:$A$88),0),_xlfn.XMATCH($V$167,Shipping!$U$2:$V$2))/_xlfn.IFS($U$167=Shipping!$R168,Shipping!$R$95,$U$167=Shipping!$S$92,Shipping!$S171,$U$167=Shipping!$T$92,Shipping!$T171)+IF(BU82&lt;DATE(2020,1,1),BU82,-BU82))</f>
        <v>-</v>
      </c>
      <c r="BV246" s="52" t="str" cm="1">
        <f t="array" ref="BV246">IF(OR(BV82="",BV82="NO Q",BV82="-"),"-",INDEX(Shipping!$U$3:$V$88,_xlfn.XMATCH(BV$2,IF(Shipping!$D$3:$D$88="GC",Shipping!$A$3:$A$88),0),_xlfn.XMATCH($V$167,Shipping!$U$2:$V$2))/_xlfn.IFS($U$167=Shipping!$R168,Shipping!$R$95,$U$167=Shipping!$S$92,Shipping!$S171,$U$167=Shipping!$T$92,Shipping!$T171)+IF(BV82&lt;DATE(2020,1,1),BV82,-BV82))</f>
        <v>-</v>
      </c>
      <c r="BW246" s="52" t="str" cm="1">
        <f t="array" ref="BW246">IF(OR(BW82="",BW82="NO Q",BW82="-"),"-",INDEX(Shipping!$U$3:$V$88,_xlfn.XMATCH(BW$2,IF(Shipping!$D$3:$D$88="GC",Shipping!$A$3:$A$88),0),_xlfn.XMATCH($V$167,Shipping!$U$2:$V$2))/_xlfn.IFS($U$167=Shipping!$R168,Shipping!$R$95,$U$167=Shipping!$S$92,Shipping!$S171,$U$167=Shipping!$T$92,Shipping!$T171)+IF(BW82&lt;DATE(2020,1,1),BW82,-BW82))</f>
        <v>-</v>
      </c>
      <c r="BX246" s="52" t="str" cm="1">
        <f t="array" ref="BX246">IF(OR(BX82="",BX82="NO Q",BX82="-"),"-",INDEX(Shipping!$U$3:$V$88,_xlfn.XMATCH(BX$2,IF(Shipping!$D$3:$D$88="GC",Shipping!$A$3:$A$88),0),_xlfn.XMATCH($V$167,Shipping!$U$2:$V$2))/_xlfn.IFS($U$167=Shipping!$R168,Shipping!$R$95,$U$167=Shipping!$S$92,Shipping!$S171,$U$167=Shipping!$T$92,Shipping!$T171)+IF(BX82&lt;DATE(2020,1,1),BX82,-BX82))</f>
        <v>-</v>
      </c>
      <c r="BY246" s="52" t="str" cm="1">
        <f t="array" ref="BY246">IF(OR(BY82="",BY82="NO Q",BY82="-"),"-",INDEX(Shipping!$U$3:$V$88,_xlfn.XMATCH(BY$2,IF(Shipping!$D$3:$D$88="GC",Shipping!$A$3:$A$88),0),_xlfn.XMATCH($V$167,Shipping!$U$2:$V$2))/_xlfn.IFS($U$167=Shipping!$R168,Shipping!$R$95,$U$167=Shipping!$S$92,Shipping!$S171,$U$167=Shipping!$T$92,Shipping!$T171)+IF(BY82&lt;DATE(2020,1,1),BY82,-BY82))</f>
        <v>-</v>
      </c>
      <c r="BZ246" s="52" t="str" cm="1">
        <f t="array" ref="BZ246">IF(OR(BZ82="",BZ82="NO Q",BZ82="-"),"-",INDEX(Shipping!$U$3:$V$88,_xlfn.XMATCH(BZ$2,IF(Shipping!$D$3:$D$88="GC",Shipping!$A$3:$A$88),0),_xlfn.XMATCH($V$167,Shipping!$U$2:$V$2))/_xlfn.IFS($U$167=Shipping!$R168,Shipping!$R$95,$U$167=Shipping!$S$92,Shipping!$S171,$U$167=Shipping!$T$92,Shipping!$T171)+IF(BZ82&lt;DATE(2020,1,1),BZ82,-BZ82))</f>
        <v>-</v>
      </c>
      <c r="CA246" s="52" t="str" cm="1">
        <f t="array" ref="CA246">IF(OR(CA82="",CA82="NO Q",CA82="-"),"-",INDEX(Shipping!$U$3:$V$88,_xlfn.XMATCH(CA$2,IF(Shipping!$D$3:$D$88="GC",Shipping!$A$3:$A$88),0),_xlfn.XMATCH($V$167,Shipping!$U$2:$V$2))/_xlfn.IFS($U$167=Shipping!$R168,Shipping!$R$95,$U$167=Shipping!$S$92,Shipping!$S171,$U$167=Shipping!$T$92,Shipping!$T171)+IF(CA82&lt;DATE(2020,1,1),CA82,-CA82))</f>
        <v>-</v>
      </c>
      <c r="CB246" s="52" t="str" cm="1">
        <f t="array" ref="CB246">IF(OR(CB82="",CB82="NO Q",CB82="-"),"-",INDEX(Shipping!$U$3:$V$88,_xlfn.XMATCH(CB$2,IF(Shipping!$D$3:$D$88="GC",Shipping!$A$3:$A$88),0),_xlfn.XMATCH($V$167,Shipping!$U$2:$V$2))/_xlfn.IFS($U$167=Shipping!$R168,Shipping!$R$95,$U$167=Shipping!$S$92,Shipping!$S171,$U$167=Shipping!$T$92,Shipping!$T171)+IF(CB82&lt;DATE(2020,1,1),CB82,-CB82))</f>
        <v>-</v>
      </c>
      <c r="CC246" s="52" t="str" cm="1">
        <f t="array" ref="CC246">IF(OR(CC82="",CC82="NO Q",CC82="-"),"-",INDEX(Shipping!$U$3:$V$88,_xlfn.XMATCH(CC$2,IF(Shipping!$D$3:$D$88="GC",Shipping!$A$3:$A$88),0),_xlfn.XMATCH($V$167,Shipping!$U$2:$V$2))/_xlfn.IFS($U$167=Shipping!$R168,Shipping!$R$95,$U$167=Shipping!$S$92,Shipping!$S171,$U$167=Shipping!$T$92,Shipping!$T171)+IF(CC82&lt;DATE(2020,1,1),CC82,-CC82))</f>
        <v>-</v>
      </c>
      <c r="CD246" s="52" t="str" cm="1">
        <f t="array" ref="CD246">IF(OR(CD82="",CD82="NO Q",CD82="-"),"-",INDEX(Shipping!$U$3:$V$88,_xlfn.XMATCH(CD$2,IF(Shipping!$D$3:$D$88="GC",Shipping!$A$3:$A$88),0),_xlfn.XMATCH($V$167,Shipping!$U$2:$V$2))/_xlfn.IFS($U$167=Shipping!$R168,Shipping!$R$95,$U$167=Shipping!$S$92,Shipping!$S171,$U$167=Shipping!$T$92,Shipping!$T171)+IF(CD82&lt;DATE(2020,1,1),CD82,-CD82))</f>
        <v>-</v>
      </c>
      <c r="CE246" s="52" t="str" cm="1">
        <f t="array" ref="CE246">IF(OR(CE82="",CE82="NO Q",CE82="-"),"-",INDEX(Shipping!$U$3:$V$88,_xlfn.XMATCH(CE$2,IF(Shipping!$D$3:$D$88="GC",Shipping!$A$3:$A$88),0),_xlfn.XMATCH($V$167,Shipping!$U$2:$V$2))/_xlfn.IFS($U$167=Shipping!$R168,Shipping!$R$95,$U$167=Shipping!$S$92,Shipping!$S171,$U$167=Shipping!$T$92,Shipping!$T171)+IF(CE82&lt;DATE(2020,1,1),CE82,-CE82))</f>
        <v>-</v>
      </c>
      <c r="CF246" s="52" t="str" cm="1">
        <f t="array" ref="CF246">IF(OR(CF82="",CF82="NO Q",CF82="-"),"-",INDEX(Shipping!$U$3:$V$88,_xlfn.XMATCH(CF$2,IF(Shipping!$D$3:$D$88="GC",Shipping!$A$3:$A$88),0),_xlfn.XMATCH($V$167,Shipping!$U$2:$V$2))/_xlfn.IFS($U$167=Shipping!$R168,Shipping!$R$95,$U$167=Shipping!$S$92,Shipping!$S171,$U$167=Shipping!$T$92,Shipping!$T171)+IF(CF82&lt;DATE(2020,1,1),CF82,-CF82))</f>
        <v>-</v>
      </c>
      <c r="CG246" s="52" t="str" cm="1">
        <f t="array" ref="CG246">IF(OR(CG82="",CG82="NO Q",CG82="-"),"-",INDEX(Shipping!$U$3:$V$88,_xlfn.XMATCH(CG$2,IF(Shipping!$D$3:$D$88="GC",Shipping!$A$3:$A$88),0),_xlfn.XMATCH($V$167,Shipping!$U$2:$V$2))/_xlfn.IFS($U$167=Shipping!$R168,Shipping!$R$95,$U$167=Shipping!$S$92,Shipping!$S171,$U$167=Shipping!$T$92,Shipping!$T171)+IF(CG82&lt;DATE(2020,1,1),CG82,-CG82))</f>
        <v>-</v>
      </c>
      <c r="CH246" s="52" t="str" cm="1">
        <f t="array" ref="CH246">IF(OR(CH82="",CH82="NO Q",CH82="-"),"-",INDEX(Shipping!$U$3:$V$88,_xlfn.XMATCH(CH$2,IF(Shipping!$D$3:$D$88="GC",Shipping!$A$3:$A$88),0),_xlfn.XMATCH($V$167,Shipping!$U$2:$V$2))/_xlfn.IFS($U$167=Shipping!$R168,Shipping!$R$95,$U$167=Shipping!$S$92,Shipping!$S171,$U$167=Shipping!$T$92,Shipping!$T171)+IF(CH82&lt;DATE(2020,1,1),CH82,-CH82))</f>
        <v>-</v>
      </c>
      <c r="CI246" s="52" t="str" cm="1">
        <f t="array" ref="CI246">IF(OR(CI82="",CI82="NO Q",CI82="-"),"-",INDEX(Shipping!$U$3:$V$88,_xlfn.XMATCH(CI$2,IF(Shipping!$D$3:$D$88="GC",Shipping!$A$3:$A$88),0),_xlfn.XMATCH($V$167,Shipping!$U$2:$V$2))/_xlfn.IFS($U$167=Shipping!$R168,Shipping!$R$95,$U$167=Shipping!$S$92,Shipping!$S171,$U$167=Shipping!$T$92,Shipping!$T171)+IF(CI82&lt;DATE(2020,1,1),CI82,-CI82))</f>
        <v>-</v>
      </c>
      <c r="CJ246" s="52" t="str" cm="1">
        <f t="array" ref="CJ246">IF(OR(CJ82="",CJ82="NO Q",CJ82="-"),"-",INDEX(Shipping!$U$3:$V$88,_xlfn.XMATCH(CJ$2,IF(Shipping!$D$3:$D$88="GC",Shipping!$A$3:$A$88),0),_xlfn.XMATCH($V$167,Shipping!$U$2:$V$2))/_xlfn.IFS($U$167=Shipping!$R168,Shipping!$R$95,$U$167=Shipping!$S$92,Shipping!$S171,$U$167=Shipping!$T$92,Shipping!$T171)+IF(CJ82&lt;DATE(2020,1,1),CJ82,-CJ82))</f>
        <v>-</v>
      </c>
      <c r="CK246" s="52" t="str" cm="1">
        <f t="array" ref="CK246">IF(OR(CK82="",CK82="NO Q",CK82="-"),"-",INDEX(Shipping!$U$3:$V$88,_xlfn.XMATCH(CK$2,IF(Shipping!$D$3:$D$88="GC",Shipping!$A$3:$A$88),0),_xlfn.XMATCH($V$167,Shipping!$U$2:$V$2))/_xlfn.IFS($U$167=Shipping!$R168,Shipping!$R$95,$U$167=Shipping!$S$92,Shipping!$S171,$U$167=Shipping!$T$92,Shipping!$T171)+IF(CK82&lt;DATE(2020,1,1),CK82,-CK82))</f>
        <v>-</v>
      </c>
      <c r="CL246" s="52" t="str" cm="1">
        <f t="array" ref="CL246">IF(OR(CL82="",CL82="NO Q",CL82="-"),"-",INDEX(Shipping!$U$3:$V$88,_xlfn.XMATCH(CL$2,IF(Shipping!$D$3:$D$88="GC",Shipping!$A$3:$A$88),0),_xlfn.XMATCH($V$167,Shipping!$U$2:$V$2))/_xlfn.IFS($U$167=Shipping!$R168,Shipping!$R$95,$U$167=Shipping!$S$92,Shipping!$S171,$U$167=Shipping!$T$92,Shipping!$T171)+IF(CL82&lt;DATE(2020,1,1),CL82,-CL82))</f>
        <v>-</v>
      </c>
      <c r="CM246" s="52" t="str" cm="1">
        <f t="array" ref="CM246">IF(OR(CM82="",CM82="NO Q",CM82="-"),"-",INDEX(Shipping!$U$3:$V$88,_xlfn.XMATCH(CM$2,IF(Shipping!$D$3:$D$88="GC",Shipping!$A$3:$A$88),0),_xlfn.XMATCH($V$167,Shipping!$U$2:$V$2))/_xlfn.IFS($U$167=Shipping!$R168,Shipping!$R$95,$U$167=Shipping!$S$92,Shipping!$S171,$U$167=Shipping!$T$92,Shipping!$T171)+IF(CM82&lt;DATE(2020,1,1),CM82,-CM82))</f>
        <v>-</v>
      </c>
    </row>
    <row r="247" spans="2:91">
      <c r="B247" s="47" t="s">
        <v>353</v>
      </c>
      <c r="C247" s="1" t="e" cm="1">
        <f t="array" ref="C247">INDEX(W$2:CM$2,1,_xlfn.XMATCH(D247,$W247:$CM247))</f>
        <v>#N/A</v>
      </c>
      <c r="D247" s="81">
        <f t="shared" si="140"/>
        <v>0</v>
      </c>
      <c r="W247" s="52" t="str" cm="1">
        <f t="array" ref="W247">IF(OR(W83="",W83="NO Q",W83="-"),"-",INDEX(Shipping!$U$3:$V$88,_xlfn.XMATCH(W$2,IF(Shipping!$D$3:$D$88="GC",Shipping!$A$3:$A$88),0),_xlfn.XMATCH($V$167,Shipping!$U$2:$V$2))/_xlfn.IFS($U$167=Shipping!$R169,Shipping!$R$95,$U$167=Shipping!$S$92,Shipping!$S172,$U$167=Shipping!$T$92,Shipping!$T172)+IF(W83&lt;DATE(2020,1,1),W83,-W83))</f>
        <v>-</v>
      </c>
      <c r="X247" s="52" t="str" cm="1">
        <f t="array" ref="X247">IF(OR(X83="",X83="NO Q",X83="-"),"-",INDEX(Shipping!$U$3:$V$88,_xlfn.XMATCH(X$2,IF(Shipping!$D$3:$D$88="GC",Shipping!$A$3:$A$88),0),_xlfn.XMATCH($V$167,Shipping!$U$2:$V$2))/_xlfn.IFS($U$167=Shipping!$R169,Shipping!$R$95,$U$167=Shipping!$S$92,Shipping!$S172,$U$167=Shipping!$T$92,Shipping!$T172)+IF(X83&lt;DATE(2020,1,1),X83,-X83))</f>
        <v>-</v>
      </c>
      <c r="Y247" s="52" t="str" cm="1">
        <f t="array" ref="Y247">IF(OR(Y83="",Y83="NO Q",Y83="-"),"-",INDEX(Shipping!$U$3:$V$88,_xlfn.XMATCH(Y$2,IF(Shipping!$D$3:$D$88="GC",Shipping!$A$3:$A$88),0),_xlfn.XMATCH($V$167,Shipping!$U$2:$V$2))/_xlfn.IFS($U$167=Shipping!$R169,Shipping!$R$95,$U$167=Shipping!$S$92,Shipping!$S172,$U$167=Shipping!$T$92,Shipping!$T172)+IF(Y83&lt;DATE(2020,1,1),Y83,-Y83))</f>
        <v>-</v>
      </c>
      <c r="Z247" s="52" t="str" cm="1">
        <f t="array" ref="Z247">IF(OR(Z83="",Z83="NO Q",Z83="-"),"-",INDEX(Shipping!$U$3:$V$88,_xlfn.XMATCH(Z$2,IF(Shipping!$D$3:$D$88="GC",Shipping!$A$3:$A$88),0),_xlfn.XMATCH($V$167,Shipping!$U$2:$V$2))/_xlfn.IFS($U$167=Shipping!$R169,Shipping!$R$95,$U$167=Shipping!$S$92,Shipping!$S172,$U$167=Shipping!$T$92,Shipping!$T172)+IF(Z83&lt;DATE(2020,1,1),Z83,-Z83))</f>
        <v>-</v>
      </c>
      <c r="AA247" s="52" t="str" cm="1">
        <f t="array" ref="AA247">IF(OR(AA83="",AA83="NO Q",AA83="-"),"-",INDEX(Shipping!$U$3:$V$88,_xlfn.XMATCH(AA$2,IF(Shipping!$D$3:$D$88="GC",Shipping!$A$3:$A$88),0),_xlfn.XMATCH($V$167,Shipping!$U$2:$V$2))/_xlfn.IFS($U$167=Shipping!$R169,Shipping!$R$95,$U$167=Shipping!$S$92,Shipping!$S172,$U$167=Shipping!$T$92,Shipping!$T172)+IF(AA83&lt;DATE(2020,1,1),AA83,-AA83))</f>
        <v>-</v>
      </c>
      <c r="AB247" s="52" t="str" cm="1">
        <f t="array" ref="AB247">IF(OR(AB83="",AB83="NO Q",AB83="-"),"-",INDEX(Shipping!$U$3:$V$88,_xlfn.XMATCH(AB$2,IF(Shipping!$D$3:$D$88="GC",Shipping!$A$3:$A$88),0),_xlfn.XMATCH($V$167,Shipping!$U$2:$V$2))/_xlfn.IFS($U$167=Shipping!$R169,Shipping!$R$95,$U$167=Shipping!$S$92,Shipping!$S172,$U$167=Shipping!$T$92,Shipping!$T172)+IF(AB83&lt;DATE(2020,1,1),AB83,-AB83))</f>
        <v>-</v>
      </c>
      <c r="AC247" s="52" t="str" cm="1">
        <f t="array" ref="AC247">IF(OR(AC83="",AC83="NO Q",AC83="-"),"-",INDEX(Shipping!$U$3:$V$88,_xlfn.XMATCH(AC$2,IF(Shipping!$D$3:$D$88="GC",Shipping!$A$3:$A$88),0),_xlfn.XMATCH($V$167,Shipping!$U$2:$V$2))/_xlfn.IFS($U$167=Shipping!$R169,Shipping!$R$95,$U$167=Shipping!$S$92,Shipping!$S172,$U$167=Shipping!$T$92,Shipping!$T172)+IF(AC83&lt;DATE(2020,1,1),AC83,-AC83))</f>
        <v>-</v>
      </c>
      <c r="AD247" s="52" t="str" cm="1">
        <f t="array" ref="AD247">IF(OR(AD83="",AD83="NO Q",AD83="-"),"-",INDEX(Shipping!$U$3:$V$88,_xlfn.XMATCH(AD$2,IF(Shipping!$D$3:$D$88="GC",Shipping!$A$3:$A$88),0),_xlfn.XMATCH($V$167,Shipping!$U$2:$V$2))/_xlfn.IFS($U$167=Shipping!$R169,Shipping!$R$95,$U$167=Shipping!$S$92,Shipping!$S172,$U$167=Shipping!$T$92,Shipping!$T172)+IF(AD83&lt;DATE(2020,1,1),AD83,-AD83))</f>
        <v>-</v>
      </c>
      <c r="AE247" s="52" t="str" cm="1">
        <f t="array" ref="AE247">IF(OR(AE83="",AE83="NO Q",AE83="-"),"-",INDEX(Shipping!$U$3:$V$88,_xlfn.XMATCH(AE$2,IF(Shipping!$D$3:$D$88="GC",Shipping!$A$3:$A$88),0),_xlfn.XMATCH($V$167,Shipping!$U$2:$V$2))/_xlfn.IFS($U$167=Shipping!$R169,Shipping!$R$95,$U$167=Shipping!$S$92,Shipping!$S172,$U$167=Shipping!$T$92,Shipping!$T172)+IF(AE83&lt;DATE(2020,1,1),AE83,-AE83))</f>
        <v>-</v>
      </c>
      <c r="AF247" s="52" t="e" cm="1">
        <f t="array" ref="AF247">IF(OR(AF83="",AF83="NO Q",AF83="-"),"-",INDEX(Shipping!$U$3:$V$88,_xlfn.XMATCH(AF$2,IF(Shipping!$D$3:$D$88="GC",Shipping!$A$3:$A$88),0),_xlfn.XMATCH($V$167,Shipping!$U$2:$V$2))/_xlfn.IFS($U$167=Shipping!$R169,Shipping!$R$95,$U$167=Shipping!$S$92,Shipping!$S172,$U$167=Shipping!$T$92,Shipping!$T172)+IF(AF83&lt;DATE(2020,1,1),AF83,-AF83))</f>
        <v>#DIV/0!</v>
      </c>
      <c r="AG247" s="52" t="str" cm="1">
        <f t="array" ref="AG247">IF(OR(AG83="",AG83="NO Q",AG83="-"),"-",INDEX(Shipping!$U$3:$V$88,_xlfn.XMATCH(AG$2,IF(Shipping!$D$3:$D$88="GC",Shipping!$A$3:$A$88),0),_xlfn.XMATCH($V$167,Shipping!$U$2:$V$2))/_xlfn.IFS($U$167=Shipping!$R169,Shipping!$R$95,$U$167=Shipping!$S$92,Shipping!$S172,$U$167=Shipping!$T$92,Shipping!$T172)+IF(AG83&lt;DATE(2020,1,1),AG83,-AG83))</f>
        <v>-</v>
      </c>
      <c r="AH247" s="52" t="str" cm="1">
        <f t="array" ref="AH247">IF(OR(AH83="",AH83="NO Q",AH83="-"),"-",INDEX(Shipping!$U$3:$V$88,_xlfn.XMATCH(AH$2,IF(Shipping!$D$3:$D$88="GC",Shipping!$A$3:$A$88),0),_xlfn.XMATCH($V$167,Shipping!$U$2:$V$2))/_xlfn.IFS($U$167=Shipping!$R169,Shipping!$R$95,$U$167=Shipping!$S$92,Shipping!$S172,$U$167=Shipping!$T$92,Shipping!$T172)+IF(AH83&lt;DATE(2020,1,1),AH83,-AH83))</f>
        <v>-</v>
      </c>
      <c r="AI247" s="52" t="str" cm="1">
        <f t="array" ref="AI247">IF(OR(AI83="",AI83="NO Q",AI83="-"),"-",INDEX(Shipping!$U$3:$V$88,_xlfn.XMATCH(AI$2,IF(Shipping!$D$3:$D$88="GC",Shipping!$A$3:$A$88),0),_xlfn.XMATCH($V$167,Shipping!$U$2:$V$2))/_xlfn.IFS($U$167=Shipping!$R169,Shipping!$R$95,$U$167=Shipping!$S$92,Shipping!$S172,$U$167=Shipping!$T$92,Shipping!$T172)+IF(AI83&lt;DATE(2020,1,1),AI83,-AI83))</f>
        <v>-</v>
      </c>
      <c r="AJ247" s="52" t="str" cm="1">
        <f t="array" ref="AJ247">IF(OR(AJ83="",AJ83="NO Q",AJ83="-"),"-",INDEX(Shipping!$U$3:$V$88,_xlfn.XMATCH(AJ$2,IF(Shipping!$D$3:$D$88="GC",Shipping!$A$3:$A$88),0),_xlfn.XMATCH($V$167,Shipping!$U$2:$V$2))/_xlfn.IFS($U$167=Shipping!$R169,Shipping!$R$95,$U$167=Shipping!$S$92,Shipping!$S172,$U$167=Shipping!$T$92,Shipping!$T172)+IF(AJ83&lt;DATE(2020,1,1),AJ83,-AJ83))</f>
        <v>-</v>
      </c>
      <c r="AK247" s="52" t="str" cm="1">
        <f t="array" ref="AK247">IF(OR(AK83="",AK83="NO Q",AK83="-"),"-",INDEX(Shipping!$U$3:$V$88,_xlfn.XMATCH(AK$2,IF(Shipping!$D$3:$D$88="GC",Shipping!$A$3:$A$88),0),_xlfn.XMATCH($V$167,Shipping!$U$2:$V$2))/_xlfn.IFS($U$167=Shipping!$R169,Shipping!$R$95,$U$167=Shipping!$S$92,Shipping!$S172,$U$167=Shipping!$T$92,Shipping!$T172)+IF(AK83&lt;DATE(2020,1,1),AK83,-AK83))</f>
        <v>-</v>
      </c>
      <c r="AL247" s="52" t="str" cm="1">
        <f t="array" ref="AL247">IF(OR(AL83="",AL83="NO Q",AL83="-"),"-",INDEX(Shipping!$U$3:$V$88,_xlfn.XMATCH(AL$2,IF(Shipping!$D$3:$D$88="GC",Shipping!$A$3:$A$88),0),_xlfn.XMATCH($V$167,Shipping!$U$2:$V$2))/_xlfn.IFS($U$167=Shipping!$R169,Shipping!$R$95,$U$167=Shipping!$S$92,Shipping!$S172,$U$167=Shipping!$T$92,Shipping!$T172)+IF(AL83&lt;DATE(2020,1,1),AL83,-AL83))</f>
        <v>-</v>
      </c>
      <c r="AM247" s="52" t="e" cm="1">
        <f t="array" ref="AM247">IF(OR(AM83="",AM83="NO Q",AM83="-"),"-",INDEX(Shipping!$U$3:$V$88,_xlfn.XMATCH(AM$2,IF(Shipping!$D$3:$D$88="GC",Shipping!$A$3:$A$88),0),_xlfn.XMATCH($V$167,Shipping!$U$2:$V$2))/_xlfn.IFS($U$167=Shipping!$R169,Shipping!$R$95,$U$167=Shipping!$S$92,Shipping!$S172,$U$167=Shipping!$T$92,Shipping!$T172)+IF(AM83&lt;DATE(2020,1,1),AM83,-AM83))</f>
        <v>#DIV/0!</v>
      </c>
      <c r="AN247" s="52" t="str" cm="1">
        <f t="array" ref="AN247">IF(OR(AN83="",AN83="NO Q",AN83="-"),"-",INDEX(Shipping!$U$3:$V$88,_xlfn.XMATCH(AN$2,IF(Shipping!$D$3:$D$88="GC",Shipping!$A$3:$A$88),0),_xlfn.XMATCH($V$167,Shipping!$U$2:$V$2))/_xlfn.IFS($U$167=Shipping!$R169,Shipping!$R$95,$U$167=Shipping!$S$92,Shipping!$S172,$U$167=Shipping!$T$92,Shipping!$T172)+IF(AN83&lt;DATE(2020,1,1),AN83,-AN83))</f>
        <v>-</v>
      </c>
      <c r="AO247" s="52" t="str" cm="1">
        <f t="array" ref="AO247">IF(OR(AO83="",AO83="NO Q",AO83="-"),"-",INDEX(Shipping!$U$3:$V$88,_xlfn.XMATCH(AO$2,IF(Shipping!$D$3:$D$88="GC",Shipping!$A$3:$A$88),0),_xlfn.XMATCH($V$167,Shipping!$U$2:$V$2))/_xlfn.IFS($U$167=Shipping!$R169,Shipping!$R$95,$U$167=Shipping!$S$92,Shipping!$S172,$U$167=Shipping!$T$92,Shipping!$T172)+IF(AO83&lt;DATE(2020,1,1),AO83,-AO83))</f>
        <v>-</v>
      </c>
      <c r="AP247" s="52" t="e" cm="1">
        <f t="array" ref="AP247">IF(OR(AP83="",AP83="NO Q",AP83="-"),"-",INDEX(Shipping!$U$3:$V$88,_xlfn.XMATCH(AP$2,IF(Shipping!$D$3:$D$88="GC",Shipping!$A$3:$A$88),0),_xlfn.XMATCH($V$167,Shipping!$U$2:$V$2))/_xlfn.IFS($U$167=Shipping!$R169,Shipping!$R$95,$U$167=Shipping!$S$92,Shipping!$S172,$U$167=Shipping!$T$92,Shipping!$T172)+IF(AP83&lt;DATE(2020,1,1),AP83,-AP83))</f>
        <v>#DIV/0!</v>
      </c>
      <c r="AQ247" s="52" t="str" cm="1">
        <f t="array" ref="AQ247">IF(OR(AQ83="",AQ83="NO Q",AQ83="-"),"-",INDEX(Shipping!$U$3:$V$88,_xlfn.XMATCH(AQ$2,IF(Shipping!$D$3:$D$88="GC",Shipping!$A$3:$A$88),0),_xlfn.XMATCH($V$167,Shipping!$U$2:$V$2))/_xlfn.IFS($U$167=Shipping!$R169,Shipping!$R$95,$U$167=Shipping!$S$92,Shipping!$S172,$U$167=Shipping!$T$92,Shipping!$T172)+IF(AQ83&lt;DATE(2020,1,1),AQ83,-AQ83))</f>
        <v>-</v>
      </c>
      <c r="AR247" s="52" t="str" cm="1">
        <f t="array" ref="AR247">IF(OR(AR83="",AR83="NO Q",AR83="-"),"-",INDEX(Shipping!$U$3:$V$88,_xlfn.XMATCH(AR$2,IF(Shipping!$D$3:$D$88="GC",Shipping!$A$3:$A$88),0),_xlfn.XMATCH($V$167,Shipping!$U$2:$V$2))/_xlfn.IFS($U$167=Shipping!$R169,Shipping!$R$95,$U$167=Shipping!$S$92,Shipping!$S172,$U$167=Shipping!$T$92,Shipping!$T172)+IF(AR83&lt;DATE(2020,1,1),AR83,-AR83))</f>
        <v>-</v>
      </c>
      <c r="AS247" s="52" t="str" cm="1">
        <f t="array" ref="AS247">IF(OR(AS83="",AS83="NO Q",AS83="-"),"-",INDEX(Shipping!$U$3:$V$88,_xlfn.XMATCH(AS$2,IF(Shipping!$D$3:$D$88="GC",Shipping!$A$3:$A$88),0),_xlfn.XMATCH($V$167,Shipping!$U$2:$V$2))/_xlfn.IFS($U$167=Shipping!$R169,Shipping!$R$95,$U$167=Shipping!$S$92,Shipping!$S172,$U$167=Shipping!$T$92,Shipping!$T172)+IF(AS83&lt;DATE(2020,1,1),AS83,-AS83))</f>
        <v>-</v>
      </c>
      <c r="AT247" s="52" t="str" cm="1">
        <f t="array" ref="AT247">IF(OR(AT83="",AT83="NO Q",AT83="-"),"-",INDEX(Shipping!$U$3:$V$88,_xlfn.XMATCH(AT$2,IF(Shipping!$D$3:$D$88="GC",Shipping!$A$3:$A$88),0),_xlfn.XMATCH($V$167,Shipping!$U$2:$V$2))/_xlfn.IFS($U$167=Shipping!$R169,Shipping!$R$95,$U$167=Shipping!$S$92,Shipping!$S172,$U$167=Shipping!$T$92,Shipping!$T172)+IF(AT83&lt;DATE(2020,1,1),AT83,-AT83))</f>
        <v>-</v>
      </c>
      <c r="AU247" s="52" t="str" cm="1">
        <f t="array" ref="AU247">IF(OR(AU83="",AU83="NO Q",AU83="-"),"-",INDEX(Shipping!$U$3:$V$88,_xlfn.XMATCH(AU$2,IF(Shipping!$D$3:$D$88="GC",Shipping!$A$3:$A$88),0),_xlfn.XMATCH($V$167,Shipping!$U$2:$V$2))/_xlfn.IFS($U$167=Shipping!$R169,Shipping!$R$95,$U$167=Shipping!$S$92,Shipping!$S172,$U$167=Shipping!$T$92,Shipping!$T172)+IF(AU83&lt;DATE(2020,1,1),AU83,-AU83))</f>
        <v>-</v>
      </c>
      <c r="AV247" s="52" t="str" cm="1">
        <f t="array" ref="AV247">IF(OR(AV83="",AV83="NO Q",AV83="-"),"-",INDEX(Shipping!$U$3:$V$88,_xlfn.XMATCH(AV$2,IF(Shipping!$D$3:$D$88="GC",Shipping!$A$3:$A$88),0),_xlfn.XMATCH($V$167,Shipping!$U$2:$V$2))/_xlfn.IFS($U$167=Shipping!$R169,Shipping!$R$95,$U$167=Shipping!$S$92,Shipping!$S172,$U$167=Shipping!$T$92,Shipping!$T172)+IF(AV83&lt;DATE(2020,1,1),AV83,-AV83))</f>
        <v>-</v>
      </c>
      <c r="AW247" s="52" t="str" cm="1">
        <f t="array" ref="AW247">IF(OR(AW83="",AW83="NO Q",AW83="-"),"-",INDEX(Shipping!$U$3:$V$88,_xlfn.XMATCH(AW$2,IF(Shipping!$D$3:$D$88="GC",Shipping!$A$3:$A$88),0),_xlfn.XMATCH($V$167,Shipping!$U$2:$V$2))/_xlfn.IFS($U$167=Shipping!$R169,Shipping!$R$95,$U$167=Shipping!$S$92,Shipping!$S172,$U$167=Shipping!$T$92,Shipping!$T172)+IF(AW83&lt;DATE(2020,1,1),AW83,-AW83))</f>
        <v>-</v>
      </c>
      <c r="AX247" s="52" t="str" cm="1">
        <f t="array" ref="AX247">IF(OR(AX83="",AX83="NO Q",AX83="-"),"-",INDEX(Shipping!$U$3:$V$88,_xlfn.XMATCH(AX$2,IF(Shipping!$D$3:$D$88="GC",Shipping!$A$3:$A$88),0),_xlfn.XMATCH($V$167,Shipping!$U$2:$V$2))/_xlfn.IFS($U$167=Shipping!$R169,Shipping!$R$95,$U$167=Shipping!$S$92,Shipping!$S172,$U$167=Shipping!$T$92,Shipping!$T172)+IF(AX83&lt;DATE(2020,1,1),AX83,-AX83))</f>
        <v>-</v>
      </c>
      <c r="AY247" s="52" t="str" cm="1">
        <f t="array" ref="AY247">IF(OR(AY83="",AY83="NO Q",AY83="-"),"-",INDEX(Shipping!$U$3:$V$88,_xlfn.XMATCH(AY$2,IF(Shipping!$D$3:$D$88="GC",Shipping!$A$3:$A$88),0),_xlfn.XMATCH($V$167,Shipping!$U$2:$V$2))/_xlfn.IFS($U$167=Shipping!$R169,Shipping!$R$95,$U$167=Shipping!$S$92,Shipping!$S172,$U$167=Shipping!$T$92,Shipping!$T172)+IF(AY83&lt;DATE(2020,1,1),AY83,-AY83))</f>
        <v>-</v>
      </c>
      <c r="AZ247" s="52" t="str" cm="1">
        <f t="array" ref="AZ247">IF(OR(AZ83="",AZ83="NO Q",AZ83="-"),"-",INDEX(Shipping!$U$3:$V$88,_xlfn.XMATCH(AZ$2,IF(Shipping!$D$3:$D$88="GC",Shipping!$A$3:$A$88),0),_xlfn.XMATCH($V$167,Shipping!$U$2:$V$2))/_xlfn.IFS($U$167=Shipping!$R169,Shipping!$R$95,$U$167=Shipping!$S$92,Shipping!$S172,$U$167=Shipping!$T$92,Shipping!$T172)+IF(AZ83&lt;DATE(2020,1,1),AZ83,-AZ83))</f>
        <v>-</v>
      </c>
      <c r="BA247" s="52" t="str" cm="1">
        <f t="array" ref="BA247">IF(OR(BA83="",BA83="NO Q",BA83="-"),"-",INDEX(Shipping!$U$3:$V$88,_xlfn.XMATCH(BA$2,IF(Shipping!$D$3:$D$88="GC",Shipping!$A$3:$A$88),0),_xlfn.XMATCH($V$167,Shipping!$U$2:$V$2))/_xlfn.IFS($U$167=Shipping!$R169,Shipping!$R$95,$U$167=Shipping!$S$92,Shipping!$S172,$U$167=Shipping!$T$92,Shipping!$T172)+IF(BA83&lt;DATE(2020,1,1),BA83,-BA83))</f>
        <v>-</v>
      </c>
      <c r="BB247" s="52" t="str" cm="1">
        <f t="array" ref="BB247">IF(OR(BB83="",BB83="NO Q",BB83="-"),"-",INDEX(Shipping!$U$3:$V$88,_xlfn.XMATCH(BB$2,IF(Shipping!$D$3:$D$88="GC",Shipping!$A$3:$A$88),0),_xlfn.XMATCH($V$167,Shipping!$U$2:$V$2))/_xlfn.IFS($U$167=Shipping!$R169,Shipping!$R$95,$U$167=Shipping!$S$92,Shipping!$S172,$U$167=Shipping!$T$92,Shipping!$T172)+IF(BB83&lt;DATE(2020,1,1),BB83,-BB83))</f>
        <v>-</v>
      </c>
      <c r="BC247" s="52" t="str" cm="1">
        <f t="array" ref="BC247">IF(OR(BC83="",BC83="NO Q",BC83="-"),"-",INDEX(Shipping!$U$3:$V$88,_xlfn.XMATCH(BC$2,IF(Shipping!$D$3:$D$88="GC",Shipping!$A$3:$A$88),0),_xlfn.XMATCH($V$167,Shipping!$U$2:$V$2))/_xlfn.IFS($U$167=Shipping!$R169,Shipping!$R$95,$U$167=Shipping!$S$92,Shipping!$S172,$U$167=Shipping!$T$92,Shipping!$T172)+IF(BC83&lt;DATE(2020,1,1),BC83,-BC83))</f>
        <v>-</v>
      </c>
      <c r="BD247" s="52" t="str" cm="1">
        <f t="array" ref="BD247">IF(OR(BD83="",BD83="NO Q",BD83="-"),"-",INDEX(Shipping!$U$3:$V$88,_xlfn.XMATCH(BD$2,IF(Shipping!$D$3:$D$88="GC",Shipping!$A$3:$A$88),0),_xlfn.XMATCH($V$167,Shipping!$U$2:$V$2))/_xlfn.IFS($U$167=Shipping!$R169,Shipping!$R$95,$U$167=Shipping!$S$92,Shipping!$S172,$U$167=Shipping!$T$92,Shipping!$T172)+IF(BD83&lt;DATE(2020,1,1),BD83,-BD83))</f>
        <v>-</v>
      </c>
      <c r="BE247" s="52" t="str" cm="1">
        <f t="array" ref="BE247">IF(OR(BE83="",BE83="NO Q",BE83="-"),"-",INDEX(Shipping!$U$3:$V$88,_xlfn.XMATCH(BE$2,IF(Shipping!$D$3:$D$88="GC",Shipping!$A$3:$A$88),0),_xlfn.XMATCH($V$167,Shipping!$U$2:$V$2))/_xlfn.IFS($U$167=Shipping!$R169,Shipping!$R$95,$U$167=Shipping!$S$92,Shipping!$S172,$U$167=Shipping!$T$92,Shipping!$T172)+IF(BE83&lt;DATE(2020,1,1),BE83,-BE83))</f>
        <v>-</v>
      </c>
      <c r="BF247" s="52" t="str" cm="1">
        <f t="array" ref="BF247">IF(OR(BF83="",BF83="NO Q",BF83="-"),"-",INDEX(Shipping!$U$3:$V$88,_xlfn.XMATCH(BF$2,IF(Shipping!$D$3:$D$88="GC",Shipping!$A$3:$A$88),0),_xlfn.XMATCH($V$167,Shipping!$U$2:$V$2))/_xlfn.IFS($U$167=Shipping!$R169,Shipping!$R$95,$U$167=Shipping!$S$92,Shipping!$S172,$U$167=Shipping!$T$92,Shipping!$T172)+IF(BF83&lt;DATE(2020,1,1),BF83,-BF83))</f>
        <v>-</v>
      </c>
      <c r="BG247" s="52" t="str" cm="1">
        <f t="array" ref="BG247">IF(OR(BG83="",BG83="NO Q",BG83="-"),"-",INDEX(Shipping!$U$3:$V$88,_xlfn.XMATCH(BG$2,IF(Shipping!$D$3:$D$88="GC",Shipping!$A$3:$A$88),0),_xlfn.XMATCH($V$167,Shipping!$U$2:$V$2))/_xlfn.IFS($U$167=Shipping!$R169,Shipping!$R$95,$U$167=Shipping!$S$92,Shipping!$S172,$U$167=Shipping!$T$92,Shipping!$T172)+IF(BG83&lt;DATE(2020,1,1),BG83,-BG83))</f>
        <v>-</v>
      </c>
      <c r="BH247" s="52" t="str" cm="1">
        <f t="array" ref="BH247">IF(OR(BH83="",BH83="NO Q",BH83="-"),"-",INDEX(Shipping!$U$3:$V$88,_xlfn.XMATCH(BH$2,IF(Shipping!$D$3:$D$88="GC",Shipping!$A$3:$A$88),0),_xlfn.XMATCH($V$167,Shipping!$U$2:$V$2))/_xlfn.IFS($U$167=Shipping!$R169,Shipping!$R$95,$U$167=Shipping!$S$92,Shipping!$S172,$U$167=Shipping!$T$92,Shipping!$T172)+IF(BH83&lt;DATE(2020,1,1),BH83,-BH83))</f>
        <v>-</v>
      </c>
      <c r="BI247" s="52" t="str" cm="1">
        <f t="array" ref="BI247">IF(OR(BI83="",BI83="NO Q",BI83="-"),"-",INDEX(Shipping!$U$3:$V$88,_xlfn.XMATCH(BI$2,IF(Shipping!$D$3:$D$88="GC",Shipping!$A$3:$A$88),0),_xlfn.XMATCH($V$167,Shipping!$U$2:$V$2))/_xlfn.IFS($U$167=Shipping!$R169,Shipping!$R$95,$U$167=Shipping!$S$92,Shipping!$S172,$U$167=Shipping!$T$92,Shipping!$T172)+IF(BI83&lt;DATE(2020,1,1),BI83,-BI83))</f>
        <v>-</v>
      </c>
      <c r="BJ247" s="52" t="str" cm="1">
        <f t="array" ref="BJ247">IF(OR(BJ83="",BJ83="NO Q",BJ83="-"),"-",INDEX(Shipping!$U$3:$V$88,_xlfn.XMATCH(BJ$2,IF(Shipping!$D$3:$D$88="GC",Shipping!$A$3:$A$88),0),_xlfn.XMATCH($V$167,Shipping!$U$2:$V$2))/_xlfn.IFS($U$167=Shipping!$R169,Shipping!$R$95,$U$167=Shipping!$S$92,Shipping!$S172,$U$167=Shipping!$T$92,Shipping!$T172)+IF(BJ83&lt;DATE(2020,1,1),BJ83,-BJ83))</f>
        <v>-</v>
      </c>
      <c r="BK247" s="52" t="e" cm="1">
        <f t="array" ref="BK247">IF(OR(BK83="",BK83="NO Q",BK83="-"),"-",INDEX(Shipping!$U$3:$V$88,_xlfn.XMATCH(BK$2,IF(Shipping!$D$3:$D$88="GC",Shipping!$A$3:$A$88),0),_xlfn.XMATCH($V$167,Shipping!$U$2:$V$2))/_xlfn.IFS($U$167=Shipping!$R169,Shipping!$R$95,$U$167=Shipping!$S$92,Shipping!$S172,$U$167=Shipping!$T$92,Shipping!$T172)+IF(BK83&lt;DATE(2020,1,1),BK83,-BK83))</f>
        <v>#DIV/0!</v>
      </c>
      <c r="BL247" s="52" t="str" cm="1">
        <f t="array" ref="BL247">IF(OR(BL83="",BL83="NO Q",BL83="-"),"-",INDEX(Shipping!$U$3:$V$88,_xlfn.XMATCH(BL$2,IF(Shipping!$D$3:$D$88="GC",Shipping!$A$3:$A$88),0),_xlfn.XMATCH($V$167,Shipping!$U$2:$V$2))/_xlfn.IFS($U$167=Shipping!$R169,Shipping!$R$95,$U$167=Shipping!$S$92,Shipping!$S172,$U$167=Shipping!$T$92,Shipping!$T172)+IF(BL83&lt;DATE(2020,1,1),BL83,-BL83))</f>
        <v>-</v>
      </c>
      <c r="BM247" s="52" t="str" cm="1">
        <f t="array" ref="BM247">IF(OR(BM83="",BM83="NO Q",BM83="-"),"-",INDEX(Shipping!$U$3:$V$88,_xlfn.XMATCH(BM$2,IF(Shipping!$D$3:$D$88="GC",Shipping!$A$3:$A$88),0),_xlfn.XMATCH($V$167,Shipping!$U$2:$V$2))/_xlfn.IFS($U$167=Shipping!$R169,Shipping!$R$95,$U$167=Shipping!$S$92,Shipping!$S172,$U$167=Shipping!$T$92,Shipping!$T172)+IF(BM83&lt;DATE(2020,1,1),BM83,-BM83))</f>
        <v>-</v>
      </c>
      <c r="BN247" s="52" t="str" cm="1">
        <f t="array" ref="BN247">IF(OR(BN83="",BN83="NO Q",BN83="-"),"-",INDEX(Shipping!$U$3:$V$88,_xlfn.XMATCH(BN$2,IF(Shipping!$D$3:$D$88="GC",Shipping!$A$3:$A$88),0),_xlfn.XMATCH($V$167,Shipping!$U$2:$V$2))/_xlfn.IFS($U$167=Shipping!$R169,Shipping!$R$95,$U$167=Shipping!$S$92,Shipping!$S172,$U$167=Shipping!$T$92,Shipping!$T172)+IF(BN83&lt;DATE(2020,1,1),BN83,-BN83))</f>
        <v>-</v>
      </c>
      <c r="BO247" s="52" t="e" cm="1">
        <f t="array" ref="BO247">IF(OR(BO83="",BO83="NO Q",BO83="-"),"-",INDEX(Shipping!$U$3:$V$88,_xlfn.XMATCH(BO$2,IF(Shipping!$D$3:$D$88="GC",Shipping!$A$3:$A$88),0),_xlfn.XMATCH($V$167,Shipping!$U$2:$V$2))/_xlfn.IFS($U$167=Shipping!$R169,Shipping!$R$95,$U$167=Shipping!$S$92,Shipping!$S172,$U$167=Shipping!$T$92,Shipping!$T172)+IF(BO83&lt;DATE(2020,1,1),BO83,-BO83))</f>
        <v>#DIV/0!</v>
      </c>
      <c r="BP247" s="52" t="str" cm="1">
        <f t="array" ref="BP247">IF(OR(BP83="",BP83="NO Q",BP83="-"),"-",INDEX(Shipping!$U$3:$V$88,_xlfn.XMATCH(BP$2,IF(Shipping!$D$3:$D$88="GC",Shipping!$A$3:$A$88),0),_xlfn.XMATCH($V$167,Shipping!$U$2:$V$2))/_xlfn.IFS($U$167=Shipping!$R169,Shipping!$R$95,$U$167=Shipping!$S$92,Shipping!$S172,$U$167=Shipping!$T$92,Shipping!$T172)+IF(BP83&lt;DATE(2020,1,1),BP83,-BP83))</f>
        <v>-</v>
      </c>
      <c r="BQ247" s="52" t="str" cm="1">
        <f t="array" ref="BQ247">IF(OR(BQ83="",BQ83="NO Q",BQ83="-"),"-",INDEX(Shipping!$U$3:$V$88,_xlfn.XMATCH(BQ$2,IF(Shipping!$D$3:$D$88="GC",Shipping!$A$3:$A$88),0),_xlfn.XMATCH($V$167,Shipping!$U$2:$V$2))/_xlfn.IFS($U$167=Shipping!$R169,Shipping!$R$95,$U$167=Shipping!$S$92,Shipping!$S172,$U$167=Shipping!$T$92,Shipping!$T172)+IF(BQ83&lt;DATE(2020,1,1),BQ83,-BQ83))</f>
        <v>-</v>
      </c>
      <c r="BR247" s="52" t="str" cm="1">
        <f t="array" ref="BR247">IF(OR(BR83="",BR83="NO Q",BR83="-"),"-",INDEX(Shipping!$U$3:$V$88,_xlfn.XMATCH(BR$2,IF(Shipping!$D$3:$D$88="GC",Shipping!$A$3:$A$88),0),_xlfn.XMATCH($V$167,Shipping!$U$2:$V$2))/_xlfn.IFS($U$167=Shipping!$R169,Shipping!$R$95,$U$167=Shipping!$S$92,Shipping!$S172,$U$167=Shipping!$T$92,Shipping!$T172)+IF(BR83&lt;DATE(2020,1,1),BR83,-BR83))</f>
        <v>-</v>
      </c>
      <c r="BS247" s="52" t="str" cm="1">
        <f t="array" ref="BS247">IF(OR(BS83="",BS83="NO Q",BS83="-"),"-",INDEX(Shipping!$U$3:$V$88,_xlfn.XMATCH(BS$2,IF(Shipping!$D$3:$D$88="GC",Shipping!$A$3:$A$88),0),_xlfn.XMATCH($V$167,Shipping!$U$2:$V$2))/_xlfn.IFS($U$167=Shipping!$R169,Shipping!$R$95,$U$167=Shipping!$S$92,Shipping!$S172,$U$167=Shipping!$T$92,Shipping!$T172)+IF(BS83&lt;DATE(2020,1,1),BS83,-BS83))</f>
        <v>-</v>
      </c>
      <c r="BT247" s="52" t="str" cm="1">
        <f t="array" ref="BT247">IF(OR(BT83="",BT83="NO Q",BT83="-"),"-",INDEX(Shipping!$U$3:$V$88,_xlfn.XMATCH(BT$2,IF(Shipping!$D$3:$D$88="GC",Shipping!$A$3:$A$88),0),_xlfn.XMATCH($V$167,Shipping!$U$2:$V$2))/_xlfn.IFS($U$167=Shipping!$R169,Shipping!$R$95,$U$167=Shipping!$S$92,Shipping!$S172,$U$167=Shipping!$T$92,Shipping!$T172)+IF(BT83&lt;DATE(2020,1,1),BT83,-BT83))</f>
        <v>-</v>
      </c>
      <c r="BU247" s="52" t="str" cm="1">
        <f t="array" ref="BU247">IF(OR(BU83="",BU83="NO Q",BU83="-"),"-",INDEX(Shipping!$U$3:$V$88,_xlfn.XMATCH(BU$2,IF(Shipping!$D$3:$D$88="GC",Shipping!$A$3:$A$88),0),_xlfn.XMATCH($V$167,Shipping!$U$2:$V$2))/_xlfn.IFS($U$167=Shipping!$R169,Shipping!$R$95,$U$167=Shipping!$S$92,Shipping!$S172,$U$167=Shipping!$T$92,Shipping!$T172)+IF(BU83&lt;DATE(2020,1,1),BU83,-BU83))</f>
        <v>-</v>
      </c>
      <c r="BV247" s="52" t="str" cm="1">
        <f t="array" ref="BV247">IF(OR(BV83="",BV83="NO Q",BV83="-"),"-",INDEX(Shipping!$U$3:$V$88,_xlfn.XMATCH(BV$2,IF(Shipping!$D$3:$D$88="GC",Shipping!$A$3:$A$88),0),_xlfn.XMATCH($V$167,Shipping!$U$2:$V$2))/_xlfn.IFS($U$167=Shipping!$R169,Shipping!$R$95,$U$167=Shipping!$S$92,Shipping!$S172,$U$167=Shipping!$T$92,Shipping!$T172)+IF(BV83&lt;DATE(2020,1,1),BV83,-BV83))</f>
        <v>-</v>
      </c>
      <c r="BW247" s="52" t="str" cm="1">
        <f t="array" ref="BW247">IF(OR(BW83="",BW83="NO Q",BW83="-"),"-",INDEX(Shipping!$U$3:$V$88,_xlfn.XMATCH(BW$2,IF(Shipping!$D$3:$D$88="GC",Shipping!$A$3:$A$88),0),_xlfn.XMATCH($V$167,Shipping!$U$2:$V$2))/_xlfn.IFS($U$167=Shipping!$R169,Shipping!$R$95,$U$167=Shipping!$S$92,Shipping!$S172,$U$167=Shipping!$T$92,Shipping!$T172)+IF(BW83&lt;DATE(2020,1,1),BW83,-BW83))</f>
        <v>-</v>
      </c>
      <c r="BX247" s="52" t="str" cm="1">
        <f t="array" ref="BX247">IF(OR(BX83="",BX83="NO Q",BX83="-"),"-",INDEX(Shipping!$U$3:$V$88,_xlfn.XMATCH(BX$2,IF(Shipping!$D$3:$D$88="GC",Shipping!$A$3:$A$88),0),_xlfn.XMATCH($V$167,Shipping!$U$2:$V$2))/_xlfn.IFS($U$167=Shipping!$R169,Shipping!$R$95,$U$167=Shipping!$S$92,Shipping!$S172,$U$167=Shipping!$T$92,Shipping!$T172)+IF(BX83&lt;DATE(2020,1,1),BX83,-BX83))</f>
        <v>-</v>
      </c>
      <c r="BY247" s="52" t="str" cm="1">
        <f t="array" ref="BY247">IF(OR(BY83="",BY83="NO Q",BY83="-"),"-",INDEX(Shipping!$U$3:$V$88,_xlfn.XMATCH(BY$2,IF(Shipping!$D$3:$D$88="GC",Shipping!$A$3:$A$88),0),_xlfn.XMATCH($V$167,Shipping!$U$2:$V$2))/_xlfn.IFS($U$167=Shipping!$R169,Shipping!$R$95,$U$167=Shipping!$S$92,Shipping!$S172,$U$167=Shipping!$T$92,Shipping!$T172)+IF(BY83&lt;DATE(2020,1,1),BY83,-BY83))</f>
        <v>-</v>
      </c>
      <c r="BZ247" s="52" t="str" cm="1">
        <f t="array" ref="BZ247">IF(OR(BZ83="",BZ83="NO Q",BZ83="-"),"-",INDEX(Shipping!$U$3:$V$88,_xlfn.XMATCH(BZ$2,IF(Shipping!$D$3:$D$88="GC",Shipping!$A$3:$A$88),0),_xlfn.XMATCH($V$167,Shipping!$U$2:$V$2))/_xlfn.IFS($U$167=Shipping!$R169,Shipping!$R$95,$U$167=Shipping!$S$92,Shipping!$S172,$U$167=Shipping!$T$92,Shipping!$T172)+IF(BZ83&lt;DATE(2020,1,1),BZ83,-BZ83))</f>
        <v>-</v>
      </c>
      <c r="CA247" s="52" t="str" cm="1">
        <f t="array" ref="CA247">IF(OR(CA83="",CA83="NO Q",CA83="-"),"-",INDEX(Shipping!$U$3:$V$88,_xlfn.XMATCH(CA$2,IF(Shipping!$D$3:$D$88="GC",Shipping!$A$3:$A$88),0),_xlfn.XMATCH($V$167,Shipping!$U$2:$V$2))/_xlfn.IFS($U$167=Shipping!$R169,Shipping!$R$95,$U$167=Shipping!$S$92,Shipping!$S172,$U$167=Shipping!$T$92,Shipping!$T172)+IF(CA83&lt;DATE(2020,1,1),CA83,-CA83))</f>
        <v>-</v>
      </c>
      <c r="CB247" s="52" t="str" cm="1">
        <f t="array" ref="CB247">IF(OR(CB83="",CB83="NO Q",CB83="-"),"-",INDEX(Shipping!$U$3:$V$88,_xlfn.XMATCH(CB$2,IF(Shipping!$D$3:$D$88="GC",Shipping!$A$3:$A$88),0),_xlfn.XMATCH($V$167,Shipping!$U$2:$V$2))/_xlfn.IFS($U$167=Shipping!$R169,Shipping!$R$95,$U$167=Shipping!$S$92,Shipping!$S172,$U$167=Shipping!$T$92,Shipping!$T172)+IF(CB83&lt;DATE(2020,1,1),CB83,-CB83))</f>
        <v>-</v>
      </c>
      <c r="CC247" s="52" t="str" cm="1">
        <f t="array" ref="CC247">IF(OR(CC83="",CC83="NO Q",CC83="-"),"-",INDEX(Shipping!$U$3:$V$88,_xlfn.XMATCH(CC$2,IF(Shipping!$D$3:$D$88="GC",Shipping!$A$3:$A$88),0),_xlfn.XMATCH($V$167,Shipping!$U$2:$V$2))/_xlfn.IFS($U$167=Shipping!$R169,Shipping!$R$95,$U$167=Shipping!$S$92,Shipping!$S172,$U$167=Shipping!$T$92,Shipping!$T172)+IF(CC83&lt;DATE(2020,1,1),CC83,-CC83))</f>
        <v>-</v>
      </c>
      <c r="CD247" s="52" t="str" cm="1">
        <f t="array" ref="CD247">IF(OR(CD83="",CD83="NO Q",CD83="-"),"-",INDEX(Shipping!$U$3:$V$88,_xlfn.XMATCH(CD$2,IF(Shipping!$D$3:$D$88="GC",Shipping!$A$3:$A$88),0),_xlfn.XMATCH($V$167,Shipping!$U$2:$V$2))/_xlfn.IFS($U$167=Shipping!$R169,Shipping!$R$95,$U$167=Shipping!$S$92,Shipping!$S172,$U$167=Shipping!$T$92,Shipping!$T172)+IF(CD83&lt;DATE(2020,1,1),CD83,-CD83))</f>
        <v>-</v>
      </c>
      <c r="CE247" s="52" t="str" cm="1">
        <f t="array" ref="CE247">IF(OR(CE83="",CE83="NO Q",CE83="-"),"-",INDEX(Shipping!$U$3:$V$88,_xlfn.XMATCH(CE$2,IF(Shipping!$D$3:$D$88="GC",Shipping!$A$3:$A$88),0),_xlfn.XMATCH($V$167,Shipping!$U$2:$V$2))/_xlfn.IFS($U$167=Shipping!$R169,Shipping!$R$95,$U$167=Shipping!$S$92,Shipping!$S172,$U$167=Shipping!$T$92,Shipping!$T172)+IF(CE83&lt;DATE(2020,1,1),CE83,-CE83))</f>
        <v>-</v>
      </c>
      <c r="CF247" s="52" t="e" cm="1">
        <f t="array" ref="CF247">IF(OR(CF83="",CF83="NO Q",CF83="-"),"-",INDEX(Shipping!$U$3:$V$88,_xlfn.XMATCH(CF$2,IF(Shipping!$D$3:$D$88="GC",Shipping!$A$3:$A$88),0),_xlfn.XMATCH($V$167,Shipping!$U$2:$V$2))/_xlfn.IFS($U$167=Shipping!$R169,Shipping!$R$95,$U$167=Shipping!$S$92,Shipping!$S172,$U$167=Shipping!$T$92,Shipping!$T172)+IF(CF83&lt;DATE(2020,1,1),CF83,-CF83))</f>
        <v>#N/A</v>
      </c>
      <c r="CG247" s="52" t="str" cm="1">
        <f t="array" ref="CG247">IF(OR(CG83="",CG83="NO Q",CG83="-"),"-",INDEX(Shipping!$U$3:$V$88,_xlfn.XMATCH(CG$2,IF(Shipping!$D$3:$D$88="GC",Shipping!$A$3:$A$88),0),_xlfn.XMATCH($V$167,Shipping!$U$2:$V$2))/_xlfn.IFS($U$167=Shipping!$R169,Shipping!$R$95,$U$167=Shipping!$S$92,Shipping!$S172,$U$167=Shipping!$T$92,Shipping!$T172)+IF(CG83&lt;DATE(2020,1,1),CG83,-CG83))</f>
        <v>-</v>
      </c>
      <c r="CH247" s="52" t="str" cm="1">
        <f t="array" ref="CH247">IF(OR(CH83="",CH83="NO Q",CH83="-"),"-",INDEX(Shipping!$U$3:$V$88,_xlfn.XMATCH(CH$2,IF(Shipping!$D$3:$D$88="GC",Shipping!$A$3:$A$88),0),_xlfn.XMATCH($V$167,Shipping!$U$2:$V$2))/_xlfn.IFS($U$167=Shipping!$R169,Shipping!$R$95,$U$167=Shipping!$S$92,Shipping!$S172,$U$167=Shipping!$T$92,Shipping!$T172)+IF(CH83&lt;DATE(2020,1,1),CH83,-CH83))</f>
        <v>-</v>
      </c>
      <c r="CI247" s="52" t="str" cm="1">
        <f t="array" ref="CI247">IF(OR(CI83="",CI83="NO Q",CI83="-"),"-",INDEX(Shipping!$U$3:$V$88,_xlfn.XMATCH(CI$2,IF(Shipping!$D$3:$D$88="GC",Shipping!$A$3:$A$88),0),_xlfn.XMATCH($V$167,Shipping!$U$2:$V$2))/_xlfn.IFS($U$167=Shipping!$R169,Shipping!$R$95,$U$167=Shipping!$S$92,Shipping!$S172,$U$167=Shipping!$T$92,Shipping!$T172)+IF(CI83&lt;DATE(2020,1,1),CI83,-CI83))</f>
        <v>-</v>
      </c>
      <c r="CJ247" s="52" t="str" cm="1">
        <f t="array" ref="CJ247">IF(OR(CJ83="",CJ83="NO Q",CJ83="-"),"-",INDEX(Shipping!$U$3:$V$88,_xlfn.XMATCH(CJ$2,IF(Shipping!$D$3:$D$88="GC",Shipping!$A$3:$A$88),0),_xlfn.XMATCH($V$167,Shipping!$U$2:$V$2))/_xlfn.IFS($U$167=Shipping!$R169,Shipping!$R$95,$U$167=Shipping!$S$92,Shipping!$S172,$U$167=Shipping!$T$92,Shipping!$T172)+IF(CJ83&lt;DATE(2020,1,1),CJ83,-CJ83))</f>
        <v>-</v>
      </c>
      <c r="CK247" s="52" t="str" cm="1">
        <f t="array" ref="CK247">IF(OR(CK83="",CK83="NO Q",CK83="-"),"-",INDEX(Shipping!$U$3:$V$88,_xlfn.XMATCH(CK$2,IF(Shipping!$D$3:$D$88="GC",Shipping!$A$3:$A$88),0),_xlfn.XMATCH($V$167,Shipping!$U$2:$V$2))/_xlfn.IFS($U$167=Shipping!$R169,Shipping!$R$95,$U$167=Shipping!$S$92,Shipping!$S172,$U$167=Shipping!$T$92,Shipping!$T172)+IF(CK83&lt;DATE(2020,1,1),CK83,-CK83))</f>
        <v>-</v>
      </c>
      <c r="CL247" s="52" t="str" cm="1">
        <f t="array" ref="CL247">IF(OR(CL83="",CL83="NO Q",CL83="-"),"-",INDEX(Shipping!$U$3:$V$88,_xlfn.XMATCH(CL$2,IF(Shipping!$D$3:$D$88="GC",Shipping!$A$3:$A$88),0),_xlfn.XMATCH($V$167,Shipping!$U$2:$V$2))/_xlfn.IFS($U$167=Shipping!$R169,Shipping!$R$95,$U$167=Shipping!$S$92,Shipping!$S172,$U$167=Shipping!$T$92,Shipping!$T172)+IF(CL83&lt;DATE(2020,1,1),CL83,-CL83))</f>
        <v>-</v>
      </c>
      <c r="CM247" s="52" t="str" cm="1">
        <f t="array" ref="CM247">IF(OR(CM83="",CM83="NO Q",CM83="-"),"-",INDEX(Shipping!$U$3:$V$88,_xlfn.XMATCH(CM$2,IF(Shipping!$D$3:$D$88="GC",Shipping!$A$3:$A$88),0),_xlfn.XMATCH($V$167,Shipping!$U$2:$V$2))/_xlfn.IFS($U$167=Shipping!$R169,Shipping!$R$95,$U$167=Shipping!$S$92,Shipping!$S172,$U$167=Shipping!$T$92,Shipping!$T172)+IF(CM83&lt;DATE(2020,1,1),CM83,-CM83))</f>
        <v>-</v>
      </c>
    </row>
    <row r="248" spans="2:91">
      <c r="B248" s="47" t="s">
        <v>354</v>
      </c>
      <c r="C248" s="1" t="e" cm="1">
        <f t="array" ref="C248">INDEX(W$2:CM$2,1,_xlfn.XMATCH(D248,$W248:$CM248))</f>
        <v>#N/A</v>
      </c>
      <c r="D248" s="81">
        <f t="shared" si="140"/>
        <v>0</v>
      </c>
      <c r="W248" s="52" t="str" cm="1">
        <f t="array" ref="W248">IF(OR(W84="",W84="NO Q",W84="-"),"-",INDEX(Shipping!$U$3:$V$88,_xlfn.XMATCH(W$2,IF(Shipping!$D$3:$D$88="GC",Shipping!$A$3:$A$88),0),_xlfn.XMATCH($V$167,Shipping!$U$2:$V$2))/_xlfn.IFS($U$167=Shipping!$R170,Shipping!$R$95,$U$167=Shipping!$S$92,Shipping!$S173,$U$167=Shipping!$T$92,Shipping!$T173)+IF(W84&lt;DATE(2020,1,1),W84,-W84))</f>
        <v>-</v>
      </c>
      <c r="X248" s="52" t="str" cm="1">
        <f t="array" ref="X248">IF(OR(X84="",X84="NO Q",X84="-"),"-",INDEX(Shipping!$U$3:$V$88,_xlfn.XMATCH(X$2,IF(Shipping!$D$3:$D$88="GC",Shipping!$A$3:$A$88),0),_xlfn.XMATCH($V$167,Shipping!$U$2:$V$2))/_xlfn.IFS($U$167=Shipping!$R170,Shipping!$R$95,$U$167=Shipping!$S$92,Shipping!$S173,$U$167=Shipping!$T$92,Shipping!$T173)+IF(X84&lt;DATE(2020,1,1),X84,-X84))</f>
        <v>-</v>
      </c>
      <c r="Y248" s="52" t="str" cm="1">
        <f t="array" ref="Y248">IF(OR(Y84="",Y84="NO Q",Y84="-"),"-",INDEX(Shipping!$U$3:$V$88,_xlfn.XMATCH(Y$2,IF(Shipping!$D$3:$D$88="GC",Shipping!$A$3:$A$88),0),_xlfn.XMATCH($V$167,Shipping!$U$2:$V$2))/_xlfn.IFS($U$167=Shipping!$R170,Shipping!$R$95,$U$167=Shipping!$S$92,Shipping!$S173,$U$167=Shipping!$T$92,Shipping!$T173)+IF(Y84&lt;DATE(2020,1,1),Y84,-Y84))</f>
        <v>-</v>
      </c>
      <c r="Z248" s="52" t="str" cm="1">
        <f t="array" ref="Z248">IF(OR(Z84="",Z84="NO Q",Z84="-"),"-",INDEX(Shipping!$U$3:$V$88,_xlfn.XMATCH(Z$2,IF(Shipping!$D$3:$D$88="GC",Shipping!$A$3:$A$88),0),_xlfn.XMATCH($V$167,Shipping!$U$2:$V$2))/_xlfn.IFS($U$167=Shipping!$R170,Shipping!$R$95,$U$167=Shipping!$S$92,Shipping!$S173,$U$167=Shipping!$T$92,Shipping!$T173)+IF(Z84&lt;DATE(2020,1,1),Z84,-Z84))</f>
        <v>-</v>
      </c>
      <c r="AA248" s="52" t="str" cm="1">
        <f t="array" ref="AA248">IF(OR(AA84="",AA84="NO Q",AA84="-"),"-",INDEX(Shipping!$U$3:$V$88,_xlfn.XMATCH(AA$2,IF(Shipping!$D$3:$D$88="GC",Shipping!$A$3:$A$88),0),_xlfn.XMATCH($V$167,Shipping!$U$2:$V$2))/_xlfn.IFS($U$167=Shipping!$R170,Shipping!$R$95,$U$167=Shipping!$S$92,Shipping!$S173,$U$167=Shipping!$T$92,Shipping!$T173)+IF(AA84&lt;DATE(2020,1,1),AA84,-AA84))</f>
        <v>-</v>
      </c>
      <c r="AB248" s="52" t="str" cm="1">
        <f t="array" ref="AB248">IF(OR(AB84="",AB84="NO Q",AB84="-"),"-",INDEX(Shipping!$U$3:$V$88,_xlfn.XMATCH(AB$2,IF(Shipping!$D$3:$D$88="GC",Shipping!$A$3:$A$88),0),_xlfn.XMATCH($V$167,Shipping!$U$2:$V$2))/_xlfn.IFS($U$167=Shipping!$R170,Shipping!$R$95,$U$167=Shipping!$S$92,Shipping!$S173,$U$167=Shipping!$T$92,Shipping!$T173)+IF(AB84&lt;DATE(2020,1,1),AB84,-AB84))</f>
        <v>-</v>
      </c>
      <c r="AC248" s="52" t="str" cm="1">
        <f t="array" ref="AC248">IF(OR(AC84="",AC84="NO Q",AC84="-"),"-",INDEX(Shipping!$U$3:$V$88,_xlfn.XMATCH(AC$2,IF(Shipping!$D$3:$D$88="GC",Shipping!$A$3:$A$88),0),_xlfn.XMATCH($V$167,Shipping!$U$2:$V$2))/_xlfn.IFS($U$167=Shipping!$R170,Shipping!$R$95,$U$167=Shipping!$S$92,Shipping!$S173,$U$167=Shipping!$T$92,Shipping!$T173)+IF(AC84&lt;DATE(2020,1,1),AC84,-AC84))</f>
        <v>-</v>
      </c>
      <c r="AD248" s="52" t="str" cm="1">
        <f t="array" ref="AD248">IF(OR(AD84="",AD84="NO Q",AD84="-"),"-",INDEX(Shipping!$U$3:$V$88,_xlfn.XMATCH(AD$2,IF(Shipping!$D$3:$D$88="GC",Shipping!$A$3:$A$88),0),_xlfn.XMATCH($V$167,Shipping!$U$2:$V$2))/_xlfn.IFS($U$167=Shipping!$R170,Shipping!$R$95,$U$167=Shipping!$S$92,Shipping!$S173,$U$167=Shipping!$T$92,Shipping!$T173)+IF(AD84&lt;DATE(2020,1,1),AD84,-AD84))</f>
        <v>-</v>
      </c>
      <c r="AE248" s="52" t="str" cm="1">
        <f t="array" ref="AE248">IF(OR(AE84="",AE84="NO Q",AE84="-"),"-",INDEX(Shipping!$U$3:$V$88,_xlfn.XMATCH(AE$2,IF(Shipping!$D$3:$D$88="GC",Shipping!$A$3:$A$88),0),_xlfn.XMATCH($V$167,Shipping!$U$2:$V$2))/_xlfn.IFS($U$167=Shipping!$R170,Shipping!$R$95,$U$167=Shipping!$S$92,Shipping!$S173,$U$167=Shipping!$T$92,Shipping!$T173)+IF(AE84&lt;DATE(2020,1,1),AE84,-AE84))</f>
        <v>-</v>
      </c>
      <c r="AF248" s="52" t="str" cm="1">
        <f t="array" ref="AF248">IF(OR(AF84="",AF84="NO Q",AF84="-"),"-",INDEX(Shipping!$U$3:$V$88,_xlfn.XMATCH(AF$2,IF(Shipping!$D$3:$D$88="GC",Shipping!$A$3:$A$88),0),_xlfn.XMATCH($V$167,Shipping!$U$2:$V$2))/_xlfn.IFS($U$167=Shipping!$R170,Shipping!$R$95,$U$167=Shipping!$S$92,Shipping!$S173,$U$167=Shipping!$T$92,Shipping!$T173)+IF(AF84&lt;DATE(2020,1,1),AF84,-AF84))</f>
        <v>-</v>
      </c>
      <c r="AG248" s="52" t="str" cm="1">
        <f t="array" ref="AG248">IF(OR(AG84="",AG84="NO Q",AG84="-"),"-",INDEX(Shipping!$U$3:$V$88,_xlfn.XMATCH(AG$2,IF(Shipping!$D$3:$D$88="GC",Shipping!$A$3:$A$88),0),_xlfn.XMATCH($V$167,Shipping!$U$2:$V$2))/_xlfn.IFS($U$167=Shipping!$R170,Shipping!$R$95,$U$167=Shipping!$S$92,Shipping!$S173,$U$167=Shipping!$T$92,Shipping!$T173)+IF(AG84&lt;DATE(2020,1,1),AG84,-AG84))</f>
        <v>-</v>
      </c>
      <c r="AH248" s="52" t="str" cm="1">
        <f t="array" ref="AH248">IF(OR(AH84="",AH84="NO Q",AH84="-"),"-",INDEX(Shipping!$U$3:$V$88,_xlfn.XMATCH(AH$2,IF(Shipping!$D$3:$D$88="GC",Shipping!$A$3:$A$88),0),_xlfn.XMATCH($V$167,Shipping!$U$2:$V$2))/_xlfn.IFS($U$167=Shipping!$R170,Shipping!$R$95,$U$167=Shipping!$S$92,Shipping!$S173,$U$167=Shipping!$T$92,Shipping!$T173)+IF(AH84&lt;DATE(2020,1,1),AH84,-AH84))</f>
        <v>-</v>
      </c>
      <c r="AI248" s="52" t="str" cm="1">
        <f t="array" ref="AI248">IF(OR(AI84="",AI84="NO Q",AI84="-"),"-",INDEX(Shipping!$U$3:$V$88,_xlfn.XMATCH(AI$2,IF(Shipping!$D$3:$D$88="GC",Shipping!$A$3:$A$88),0),_xlfn.XMATCH($V$167,Shipping!$U$2:$V$2))/_xlfn.IFS($U$167=Shipping!$R170,Shipping!$R$95,$U$167=Shipping!$S$92,Shipping!$S173,$U$167=Shipping!$T$92,Shipping!$T173)+IF(AI84&lt;DATE(2020,1,1),AI84,-AI84))</f>
        <v>-</v>
      </c>
      <c r="AJ248" s="52" t="str" cm="1">
        <f t="array" ref="AJ248">IF(OR(AJ84="",AJ84="NO Q",AJ84="-"),"-",INDEX(Shipping!$U$3:$V$88,_xlfn.XMATCH(AJ$2,IF(Shipping!$D$3:$D$88="GC",Shipping!$A$3:$A$88),0),_xlfn.XMATCH($V$167,Shipping!$U$2:$V$2))/_xlfn.IFS($U$167=Shipping!$R170,Shipping!$R$95,$U$167=Shipping!$S$92,Shipping!$S173,$U$167=Shipping!$T$92,Shipping!$T173)+IF(AJ84&lt;DATE(2020,1,1),AJ84,-AJ84))</f>
        <v>-</v>
      </c>
      <c r="AK248" s="52" t="str" cm="1">
        <f t="array" ref="AK248">IF(OR(AK84="",AK84="NO Q",AK84="-"),"-",INDEX(Shipping!$U$3:$V$88,_xlfn.XMATCH(AK$2,IF(Shipping!$D$3:$D$88="GC",Shipping!$A$3:$A$88),0),_xlfn.XMATCH($V$167,Shipping!$U$2:$V$2))/_xlfn.IFS($U$167=Shipping!$R170,Shipping!$R$95,$U$167=Shipping!$S$92,Shipping!$S173,$U$167=Shipping!$T$92,Shipping!$T173)+IF(AK84&lt;DATE(2020,1,1),AK84,-AK84))</f>
        <v>-</v>
      </c>
      <c r="AL248" s="52" t="str" cm="1">
        <f t="array" ref="AL248">IF(OR(AL84="",AL84="NO Q",AL84="-"),"-",INDEX(Shipping!$U$3:$V$88,_xlfn.XMATCH(AL$2,IF(Shipping!$D$3:$D$88="GC",Shipping!$A$3:$A$88),0),_xlfn.XMATCH($V$167,Shipping!$U$2:$V$2))/_xlfn.IFS($U$167=Shipping!$R170,Shipping!$R$95,$U$167=Shipping!$S$92,Shipping!$S173,$U$167=Shipping!$T$92,Shipping!$T173)+IF(AL84&lt;DATE(2020,1,1),AL84,-AL84))</f>
        <v>-</v>
      </c>
      <c r="AM248" s="52" t="str" cm="1">
        <f t="array" ref="AM248">IF(OR(AM84="",AM84="NO Q",AM84="-"),"-",INDEX(Shipping!$U$3:$V$88,_xlfn.XMATCH(AM$2,IF(Shipping!$D$3:$D$88="GC",Shipping!$A$3:$A$88),0),_xlfn.XMATCH($V$167,Shipping!$U$2:$V$2))/_xlfn.IFS($U$167=Shipping!$R170,Shipping!$R$95,$U$167=Shipping!$S$92,Shipping!$S173,$U$167=Shipping!$T$92,Shipping!$T173)+IF(AM84&lt;DATE(2020,1,1),AM84,-AM84))</f>
        <v>-</v>
      </c>
      <c r="AN248" s="52" t="str" cm="1">
        <f t="array" ref="AN248">IF(OR(AN84="",AN84="NO Q",AN84="-"),"-",INDEX(Shipping!$U$3:$V$88,_xlfn.XMATCH(AN$2,IF(Shipping!$D$3:$D$88="GC",Shipping!$A$3:$A$88),0),_xlfn.XMATCH($V$167,Shipping!$U$2:$V$2))/_xlfn.IFS($U$167=Shipping!$R170,Shipping!$R$95,$U$167=Shipping!$S$92,Shipping!$S173,$U$167=Shipping!$T$92,Shipping!$T173)+IF(AN84&lt;DATE(2020,1,1),AN84,-AN84))</f>
        <v>-</v>
      </c>
      <c r="AO248" s="52" cm="1">
        <f t="array" ref="AO248">IF(OR(AO84="",AO84="NO Q",AO84="-"),"-",INDEX(Shipping!$U$3:$V$88,_xlfn.XMATCH(AO$2,IF(Shipping!$D$3:$D$88="GC",Shipping!$A$3:$A$88),0),_xlfn.XMATCH($V$167,Shipping!$U$2:$V$2))/_xlfn.IFS($U$167=Shipping!$R170,Shipping!$R$95,$U$167=Shipping!$S$92,Shipping!$S173,$U$167=Shipping!$T$92,Shipping!$T173)+IF(AO84&lt;DATE(2020,1,1),AO84,-AO84))</f>
        <v>-44033.993183620863</v>
      </c>
      <c r="AP248" s="52" t="str" cm="1">
        <f t="array" ref="AP248">IF(OR(AP84="",AP84="NO Q",AP84="-"),"-",INDEX(Shipping!$U$3:$V$88,_xlfn.XMATCH(AP$2,IF(Shipping!$D$3:$D$88="GC",Shipping!$A$3:$A$88),0),_xlfn.XMATCH($V$167,Shipping!$U$2:$V$2))/_xlfn.IFS($U$167=Shipping!$R170,Shipping!$R$95,$U$167=Shipping!$S$92,Shipping!$S173,$U$167=Shipping!$T$92,Shipping!$T173)+IF(AP84&lt;DATE(2020,1,1),AP84,-AP84))</f>
        <v>-</v>
      </c>
      <c r="AQ248" s="52" t="str" cm="1">
        <f t="array" ref="AQ248">IF(OR(AQ84="",AQ84="NO Q",AQ84="-"),"-",INDEX(Shipping!$U$3:$V$88,_xlfn.XMATCH(AQ$2,IF(Shipping!$D$3:$D$88="GC",Shipping!$A$3:$A$88),0),_xlfn.XMATCH($V$167,Shipping!$U$2:$V$2))/_xlfn.IFS($U$167=Shipping!$R170,Shipping!$R$95,$U$167=Shipping!$S$92,Shipping!$S173,$U$167=Shipping!$T$92,Shipping!$T173)+IF(AQ84&lt;DATE(2020,1,1),AQ84,-AQ84))</f>
        <v>-</v>
      </c>
      <c r="AR248" s="52" t="str" cm="1">
        <f t="array" ref="AR248">IF(OR(AR84="",AR84="NO Q",AR84="-"),"-",INDEX(Shipping!$U$3:$V$88,_xlfn.XMATCH(AR$2,IF(Shipping!$D$3:$D$88="GC",Shipping!$A$3:$A$88),0),_xlfn.XMATCH($V$167,Shipping!$U$2:$V$2))/_xlfn.IFS($U$167=Shipping!$R170,Shipping!$R$95,$U$167=Shipping!$S$92,Shipping!$S173,$U$167=Shipping!$T$92,Shipping!$T173)+IF(AR84&lt;DATE(2020,1,1),AR84,-AR84))</f>
        <v>-</v>
      </c>
      <c r="AS248" s="52" t="str" cm="1">
        <f t="array" ref="AS248">IF(OR(AS84="",AS84="NO Q",AS84="-"),"-",INDEX(Shipping!$U$3:$V$88,_xlfn.XMATCH(AS$2,IF(Shipping!$D$3:$D$88="GC",Shipping!$A$3:$A$88),0),_xlfn.XMATCH($V$167,Shipping!$U$2:$V$2))/_xlfn.IFS($U$167=Shipping!$R170,Shipping!$R$95,$U$167=Shipping!$S$92,Shipping!$S173,$U$167=Shipping!$T$92,Shipping!$T173)+IF(AS84&lt;DATE(2020,1,1),AS84,-AS84))</f>
        <v>-</v>
      </c>
      <c r="AT248" s="52" t="str" cm="1">
        <f t="array" ref="AT248">IF(OR(AT84="",AT84="NO Q",AT84="-"),"-",INDEX(Shipping!$U$3:$V$88,_xlfn.XMATCH(AT$2,IF(Shipping!$D$3:$D$88="GC",Shipping!$A$3:$A$88),0),_xlfn.XMATCH($V$167,Shipping!$U$2:$V$2))/_xlfn.IFS($U$167=Shipping!$R170,Shipping!$R$95,$U$167=Shipping!$S$92,Shipping!$S173,$U$167=Shipping!$T$92,Shipping!$T173)+IF(AT84&lt;DATE(2020,1,1),AT84,-AT84))</f>
        <v>-</v>
      </c>
      <c r="AU248" s="52" t="str" cm="1">
        <f t="array" ref="AU248">IF(OR(AU84="",AU84="NO Q",AU84="-"),"-",INDEX(Shipping!$U$3:$V$88,_xlfn.XMATCH(AU$2,IF(Shipping!$D$3:$D$88="GC",Shipping!$A$3:$A$88),0),_xlfn.XMATCH($V$167,Shipping!$U$2:$V$2))/_xlfn.IFS($U$167=Shipping!$R170,Shipping!$R$95,$U$167=Shipping!$S$92,Shipping!$S173,$U$167=Shipping!$T$92,Shipping!$T173)+IF(AU84&lt;DATE(2020,1,1),AU84,-AU84))</f>
        <v>-</v>
      </c>
      <c r="AV248" s="52" t="str" cm="1">
        <f t="array" ref="AV248">IF(OR(AV84="",AV84="NO Q",AV84="-"),"-",INDEX(Shipping!$U$3:$V$88,_xlfn.XMATCH(AV$2,IF(Shipping!$D$3:$D$88="GC",Shipping!$A$3:$A$88),0),_xlfn.XMATCH($V$167,Shipping!$U$2:$V$2))/_xlfn.IFS($U$167=Shipping!$R170,Shipping!$R$95,$U$167=Shipping!$S$92,Shipping!$S173,$U$167=Shipping!$T$92,Shipping!$T173)+IF(AV84&lt;DATE(2020,1,1),AV84,-AV84))</f>
        <v>-</v>
      </c>
      <c r="AW248" s="52" t="str" cm="1">
        <f t="array" ref="AW248">IF(OR(AW84="",AW84="NO Q",AW84="-"),"-",INDEX(Shipping!$U$3:$V$88,_xlfn.XMATCH(AW$2,IF(Shipping!$D$3:$D$88="GC",Shipping!$A$3:$A$88),0),_xlfn.XMATCH($V$167,Shipping!$U$2:$V$2))/_xlfn.IFS($U$167=Shipping!$R170,Shipping!$R$95,$U$167=Shipping!$S$92,Shipping!$S173,$U$167=Shipping!$T$92,Shipping!$T173)+IF(AW84&lt;DATE(2020,1,1),AW84,-AW84))</f>
        <v>-</v>
      </c>
      <c r="AX248" s="52" t="str" cm="1">
        <f t="array" ref="AX248">IF(OR(AX84="",AX84="NO Q",AX84="-"),"-",INDEX(Shipping!$U$3:$V$88,_xlfn.XMATCH(AX$2,IF(Shipping!$D$3:$D$88="GC",Shipping!$A$3:$A$88),0),_xlfn.XMATCH($V$167,Shipping!$U$2:$V$2))/_xlfn.IFS($U$167=Shipping!$R170,Shipping!$R$95,$U$167=Shipping!$S$92,Shipping!$S173,$U$167=Shipping!$T$92,Shipping!$T173)+IF(AX84&lt;DATE(2020,1,1),AX84,-AX84))</f>
        <v>-</v>
      </c>
      <c r="AY248" s="52" t="str" cm="1">
        <f t="array" ref="AY248">IF(OR(AY84="",AY84="NO Q",AY84="-"),"-",INDEX(Shipping!$U$3:$V$88,_xlfn.XMATCH(AY$2,IF(Shipping!$D$3:$D$88="GC",Shipping!$A$3:$A$88),0),_xlfn.XMATCH($V$167,Shipping!$U$2:$V$2))/_xlfn.IFS($U$167=Shipping!$R170,Shipping!$R$95,$U$167=Shipping!$S$92,Shipping!$S173,$U$167=Shipping!$T$92,Shipping!$T173)+IF(AY84&lt;DATE(2020,1,1),AY84,-AY84))</f>
        <v>-</v>
      </c>
      <c r="AZ248" s="52" t="str" cm="1">
        <f t="array" ref="AZ248">IF(OR(AZ84="",AZ84="NO Q",AZ84="-"),"-",INDEX(Shipping!$U$3:$V$88,_xlfn.XMATCH(AZ$2,IF(Shipping!$D$3:$D$88="GC",Shipping!$A$3:$A$88),0),_xlfn.XMATCH($V$167,Shipping!$U$2:$V$2))/_xlfn.IFS($U$167=Shipping!$R170,Shipping!$R$95,$U$167=Shipping!$S$92,Shipping!$S173,$U$167=Shipping!$T$92,Shipping!$T173)+IF(AZ84&lt;DATE(2020,1,1),AZ84,-AZ84))</f>
        <v>-</v>
      </c>
      <c r="BA248" s="52" t="str" cm="1">
        <f t="array" ref="BA248">IF(OR(BA84="",BA84="NO Q",BA84="-"),"-",INDEX(Shipping!$U$3:$V$88,_xlfn.XMATCH(BA$2,IF(Shipping!$D$3:$D$88="GC",Shipping!$A$3:$A$88),0),_xlfn.XMATCH($V$167,Shipping!$U$2:$V$2))/_xlfn.IFS($U$167=Shipping!$R170,Shipping!$R$95,$U$167=Shipping!$S$92,Shipping!$S173,$U$167=Shipping!$T$92,Shipping!$T173)+IF(BA84&lt;DATE(2020,1,1),BA84,-BA84))</f>
        <v>-</v>
      </c>
      <c r="BB248" s="52" t="str" cm="1">
        <f t="array" ref="BB248">IF(OR(BB84="",BB84="NO Q",BB84="-"),"-",INDEX(Shipping!$U$3:$V$88,_xlfn.XMATCH(BB$2,IF(Shipping!$D$3:$D$88="GC",Shipping!$A$3:$A$88),0),_xlfn.XMATCH($V$167,Shipping!$U$2:$V$2))/_xlfn.IFS($U$167=Shipping!$R170,Shipping!$R$95,$U$167=Shipping!$S$92,Shipping!$S173,$U$167=Shipping!$T$92,Shipping!$T173)+IF(BB84&lt;DATE(2020,1,1),BB84,-BB84))</f>
        <v>-</v>
      </c>
      <c r="BC248" s="52" t="str" cm="1">
        <f t="array" ref="BC248">IF(OR(BC84="",BC84="NO Q",BC84="-"),"-",INDEX(Shipping!$U$3:$V$88,_xlfn.XMATCH(BC$2,IF(Shipping!$D$3:$D$88="GC",Shipping!$A$3:$A$88),0),_xlfn.XMATCH($V$167,Shipping!$U$2:$V$2))/_xlfn.IFS($U$167=Shipping!$R170,Shipping!$R$95,$U$167=Shipping!$S$92,Shipping!$S173,$U$167=Shipping!$T$92,Shipping!$T173)+IF(BC84&lt;DATE(2020,1,1),BC84,-BC84))</f>
        <v>-</v>
      </c>
      <c r="BD248" s="52" t="str" cm="1">
        <f t="array" ref="BD248">IF(OR(BD84="",BD84="NO Q",BD84="-"),"-",INDEX(Shipping!$U$3:$V$88,_xlfn.XMATCH(BD$2,IF(Shipping!$D$3:$D$88="GC",Shipping!$A$3:$A$88),0),_xlfn.XMATCH($V$167,Shipping!$U$2:$V$2))/_xlfn.IFS($U$167=Shipping!$R170,Shipping!$R$95,$U$167=Shipping!$S$92,Shipping!$S173,$U$167=Shipping!$T$92,Shipping!$T173)+IF(BD84&lt;DATE(2020,1,1),BD84,-BD84))</f>
        <v>-</v>
      </c>
      <c r="BE248" s="52" t="str" cm="1">
        <f t="array" ref="BE248">IF(OR(BE84="",BE84="NO Q",BE84="-"),"-",INDEX(Shipping!$U$3:$V$88,_xlfn.XMATCH(BE$2,IF(Shipping!$D$3:$D$88="GC",Shipping!$A$3:$A$88),0),_xlfn.XMATCH($V$167,Shipping!$U$2:$V$2))/_xlfn.IFS($U$167=Shipping!$R170,Shipping!$R$95,$U$167=Shipping!$S$92,Shipping!$S173,$U$167=Shipping!$T$92,Shipping!$T173)+IF(BE84&lt;DATE(2020,1,1),BE84,-BE84))</f>
        <v>-</v>
      </c>
      <c r="BF248" s="52" t="str" cm="1">
        <f t="array" ref="BF248">IF(OR(BF84="",BF84="NO Q",BF84="-"),"-",INDEX(Shipping!$U$3:$V$88,_xlfn.XMATCH(BF$2,IF(Shipping!$D$3:$D$88="GC",Shipping!$A$3:$A$88),0),_xlfn.XMATCH($V$167,Shipping!$U$2:$V$2))/_xlfn.IFS($U$167=Shipping!$R170,Shipping!$R$95,$U$167=Shipping!$S$92,Shipping!$S173,$U$167=Shipping!$T$92,Shipping!$T173)+IF(BF84&lt;DATE(2020,1,1),BF84,-BF84))</f>
        <v>-</v>
      </c>
      <c r="BG248" s="52" t="str" cm="1">
        <f t="array" ref="BG248">IF(OR(BG84="",BG84="NO Q",BG84="-"),"-",INDEX(Shipping!$U$3:$V$88,_xlfn.XMATCH(BG$2,IF(Shipping!$D$3:$D$88="GC",Shipping!$A$3:$A$88),0),_xlfn.XMATCH($V$167,Shipping!$U$2:$V$2))/_xlfn.IFS($U$167=Shipping!$R170,Shipping!$R$95,$U$167=Shipping!$S$92,Shipping!$S173,$U$167=Shipping!$T$92,Shipping!$T173)+IF(BG84&lt;DATE(2020,1,1),BG84,-BG84))</f>
        <v>-</v>
      </c>
      <c r="BH248" s="52" t="str" cm="1">
        <f t="array" ref="BH248">IF(OR(BH84="",BH84="NO Q",BH84="-"),"-",INDEX(Shipping!$U$3:$V$88,_xlfn.XMATCH(BH$2,IF(Shipping!$D$3:$D$88="GC",Shipping!$A$3:$A$88),0),_xlfn.XMATCH($V$167,Shipping!$U$2:$V$2))/_xlfn.IFS($U$167=Shipping!$R170,Shipping!$R$95,$U$167=Shipping!$S$92,Shipping!$S173,$U$167=Shipping!$T$92,Shipping!$T173)+IF(BH84&lt;DATE(2020,1,1),BH84,-BH84))</f>
        <v>-</v>
      </c>
      <c r="BI248" s="52" t="str" cm="1">
        <f t="array" ref="BI248">IF(OR(BI84="",BI84="NO Q",BI84="-"),"-",INDEX(Shipping!$U$3:$V$88,_xlfn.XMATCH(BI$2,IF(Shipping!$D$3:$D$88="GC",Shipping!$A$3:$A$88),0),_xlfn.XMATCH($V$167,Shipping!$U$2:$V$2))/_xlfn.IFS($U$167=Shipping!$R170,Shipping!$R$95,$U$167=Shipping!$S$92,Shipping!$S173,$U$167=Shipping!$T$92,Shipping!$T173)+IF(BI84&lt;DATE(2020,1,1),BI84,-BI84))</f>
        <v>-</v>
      </c>
      <c r="BJ248" s="52" t="str" cm="1">
        <f t="array" ref="BJ248">IF(OR(BJ84="",BJ84="NO Q",BJ84="-"),"-",INDEX(Shipping!$U$3:$V$88,_xlfn.XMATCH(BJ$2,IF(Shipping!$D$3:$D$88="GC",Shipping!$A$3:$A$88),0),_xlfn.XMATCH($V$167,Shipping!$U$2:$V$2))/_xlfn.IFS($U$167=Shipping!$R170,Shipping!$R$95,$U$167=Shipping!$S$92,Shipping!$S173,$U$167=Shipping!$T$92,Shipping!$T173)+IF(BJ84&lt;DATE(2020,1,1),BJ84,-BJ84))</f>
        <v>-</v>
      </c>
      <c r="BK248" s="52" t="str" cm="1">
        <f t="array" ref="BK248">IF(OR(BK84="",BK84="NO Q",BK84="-"),"-",INDEX(Shipping!$U$3:$V$88,_xlfn.XMATCH(BK$2,IF(Shipping!$D$3:$D$88="GC",Shipping!$A$3:$A$88),0),_xlfn.XMATCH($V$167,Shipping!$U$2:$V$2))/_xlfn.IFS($U$167=Shipping!$R170,Shipping!$R$95,$U$167=Shipping!$S$92,Shipping!$S173,$U$167=Shipping!$T$92,Shipping!$T173)+IF(BK84&lt;DATE(2020,1,1),BK84,-BK84))</f>
        <v>-</v>
      </c>
      <c r="BL248" s="52" t="str" cm="1">
        <f t="array" ref="BL248">IF(OR(BL84="",BL84="NO Q",BL84="-"),"-",INDEX(Shipping!$U$3:$V$88,_xlfn.XMATCH(BL$2,IF(Shipping!$D$3:$D$88="GC",Shipping!$A$3:$A$88),0),_xlfn.XMATCH($V$167,Shipping!$U$2:$V$2))/_xlfn.IFS($U$167=Shipping!$R170,Shipping!$R$95,$U$167=Shipping!$S$92,Shipping!$S173,$U$167=Shipping!$T$92,Shipping!$T173)+IF(BL84&lt;DATE(2020,1,1),BL84,-BL84))</f>
        <v>-</v>
      </c>
      <c r="BM248" s="52" t="str" cm="1">
        <f t="array" ref="BM248">IF(OR(BM84="",BM84="NO Q",BM84="-"),"-",INDEX(Shipping!$U$3:$V$88,_xlfn.XMATCH(BM$2,IF(Shipping!$D$3:$D$88="GC",Shipping!$A$3:$A$88),0),_xlfn.XMATCH($V$167,Shipping!$U$2:$V$2))/_xlfn.IFS($U$167=Shipping!$R170,Shipping!$R$95,$U$167=Shipping!$S$92,Shipping!$S173,$U$167=Shipping!$T$92,Shipping!$T173)+IF(BM84&lt;DATE(2020,1,1),BM84,-BM84))</f>
        <v>-</v>
      </c>
      <c r="BN248" s="52" t="str" cm="1">
        <f t="array" ref="BN248">IF(OR(BN84="",BN84="NO Q",BN84="-"),"-",INDEX(Shipping!$U$3:$V$88,_xlfn.XMATCH(BN$2,IF(Shipping!$D$3:$D$88="GC",Shipping!$A$3:$A$88),0),_xlfn.XMATCH($V$167,Shipping!$U$2:$V$2))/_xlfn.IFS($U$167=Shipping!$R170,Shipping!$R$95,$U$167=Shipping!$S$92,Shipping!$S173,$U$167=Shipping!$T$92,Shipping!$T173)+IF(BN84&lt;DATE(2020,1,1),BN84,-BN84))</f>
        <v>-</v>
      </c>
      <c r="BO248" s="52" cm="1">
        <f t="array" ref="BO248">IF(OR(BO84="",BO84="NO Q",BO84="-"),"-",INDEX(Shipping!$U$3:$V$88,_xlfn.XMATCH(BO$2,IF(Shipping!$D$3:$D$88="GC",Shipping!$A$3:$A$88),0),_xlfn.XMATCH($V$167,Shipping!$U$2:$V$2))/_xlfn.IFS($U$167=Shipping!$R170,Shipping!$R$95,$U$167=Shipping!$S$92,Shipping!$S173,$U$167=Shipping!$T$92,Shipping!$T173)+IF(BO84&lt;DATE(2020,1,1),BO84,-BO84))</f>
        <v>-44034</v>
      </c>
      <c r="BP248" s="52" t="str" cm="1">
        <f t="array" ref="BP248">IF(OR(BP84="",BP84="NO Q",BP84="-"),"-",INDEX(Shipping!$U$3:$V$88,_xlfn.XMATCH(BP$2,IF(Shipping!$D$3:$D$88="GC",Shipping!$A$3:$A$88),0),_xlfn.XMATCH($V$167,Shipping!$U$2:$V$2))/_xlfn.IFS($U$167=Shipping!$R170,Shipping!$R$95,$U$167=Shipping!$S$92,Shipping!$S173,$U$167=Shipping!$T$92,Shipping!$T173)+IF(BP84&lt;DATE(2020,1,1),BP84,-BP84))</f>
        <v>-</v>
      </c>
      <c r="BQ248" s="52" t="str" cm="1">
        <f t="array" ref="BQ248">IF(OR(BQ84="",BQ84="NO Q",BQ84="-"),"-",INDEX(Shipping!$U$3:$V$88,_xlfn.XMATCH(BQ$2,IF(Shipping!$D$3:$D$88="GC",Shipping!$A$3:$A$88),0),_xlfn.XMATCH($V$167,Shipping!$U$2:$V$2))/_xlfn.IFS($U$167=Shipping!$R170,Shipping!$R$95,$U$167=Shipping!$S$92,Shipping!$S173,$U$167=Shipping!$T$92,Shipping!$T173)+IF(BQ84&lt;DATE(2020,1,1),BQ84,-BQ84))</f>
        <v>-</v>
      </c>
      <c r="BR248" s="52" t="str" cm="1">
        <f t="array" ref="BR248">IF(OR(BR84="",BR84="NO Q",BR84="-"),"-",INDEX(Shipping!$U$3:$V$88,_xlfn.XMATCH(BR$2,IF(Shipping!$D$3:$D$88="GC",Shipping!$A$3:$A$88),0),_xlfn.XMATCH($V$167,Shipping!$U$2:$V$2))/_xlfn.IFS($U$167=Shipping!$R170,Shipping!$R$95,$U$167=Shipping!$S$92,Shipping!$S173,$U$167=Shipping!$T$92,Shipping!$T173)+IF(BR84&lt;DATE(2020,1,1),BR84,-BR84))</f>
        <v>-</v>
      </c>
      <c r="BS248" s="52" t="str" cm="1">
        <f t="array" ref="BS248">IF(OR(BS84="",BS84="NO Q",BS84="-"),"-",INDEX(Shipping!$U$3:$V$88,_xlfn.XMATCH(BS$2,IF(Shipping!$D$3:$D$88="GC",Shipping!$A$3:$A$88),0),_xlfn.XMATCH($V$167,Shipping!$U$2:$V$2))/_xlfn.IFS($U$167=Shipping!$R170,Shipping!$R$95,$U$167=Shipping!$S$92,Shipping!$S173,$U$167=Shipping!$T$92,Shipping!$T173)+IF(BS84&lt;DATE(2020,1,1),BS84,-BS84))</f>
        <v>-</v>
      </c>
      <c r="BT248" s="52" t="str" cm="1">
        <f t="array" ref="BT248">IF(OR(BT84="",BT84="NO Q",BT84="-"),"-",INDEX(Shipping!$U$3:$V$88,_xlfn.XMATCH(BT$2,IF(Shipping!$D$3:$D$88="GC",Shipping!$A$3:$A$88),0),_xlfn.XMATCH($V$167,Shipping!$U$2:$V$2))/_xlfn.IFS($U$167=Shipping!$R170,Shipping!$R$95,$U$167=Shipping!$S$92,Shipping!$S173,$U$167=Shipping!$T$92,Shipping!$T173)+IF(BT84&lt;DATE(2020,1,1),BT84,-BT84))</f>
        <v>-</v>
      </c>
      <c r="BU248" s="52" t="str" cm="1">
        <f t="array" ref="BU248">IF(OR(BU84="",BU84="NO Q",BU84="-"),"-",INDEX(Shipping!$U$3:$V$88,_xlfn.XMATCH(BU$2,IF(Shipping!$D$3:$D$88="GC",Shipping!$A$3:$A$88),0),_xlfn.XMATCH($V$167,Shipping!$U$2:$V$2))/_xlfn.IFS($U$167=Shipping!$R170,Shipping!$R$95,$U$167=Shipping!$S$92,Shipping!$S173,$U$167=Shipping!$T$92,Shipping!$T173)+IF(BU84&lt;DATE(2020,1,1),BU84,-BU84))</f>
        <v>-</v>
      </c>
      <c r="BV248" s="52" t="str" cm="1">
        <f t="array" ref="BV248">IF(OR(BV84="",BV84="NO Q",BV84="-"),"-",INDEX(Shipping!$U$3:$V$88,_xlfn.XMATCH(BV$2,IF(Shipping!$D$3:$D$88="GC",Shipping!$A$3:$A$88),0),_xlfn.XMATCH($V$167,Shipping!$U$2:$V$2))/_xlfn.IFS($U$167=Shipping!$R170,Shipping!$R$95,$U$167=Shipping!$S$92,Shipping!$S173,$U$167=Shipping!$T$92,Shipping!$T173)+IF(BV84&lt;DATE(2020,1,1),BV84,-BV84))</f>
        <v>-</v>
      </c>
      <c r="BW248" s="52" t="str" cm="1">
        <f t="array" ref="BW248">IF(OR(BW84="",BW84="NO Q",BW84="-"),"-",INDEX(Shipping!$U$3:$V$88,_xlfn.XMATCH(BW$2,IF(Shipping!$D$3:$D$88="GC",Shipping!$A$3:$A$88),0),_xlfn.XMATCH($V$167,Shipping!$U$2:$V$2))/_xlfn.IFS($U$167=Shipping!$R170,Shipping!$R$95,$U$167=Shipping!$S$92,Shipping!$S173,$U$167=Shipping!$T$92,Shipping!$T173)+IF(BW84&lt;DATE(2020,1,1),BW84,-BW84))</f>
        <v>-</v>
      </c>
      <c r="BX248" s="52" t="str" cm="1">
        <f t="array" ref="BX248">IF(OR(BX84="",BX84="NO Q",BX84="-"),"-",INDEX(Shipping!$U$3:$V$88,_xlfn.XMATCH(BX$2,IF(Shipping!$D$3:$D$88="GC",Shipping!$A$3:$A$88),0),_xlfn.XMATCH($V$167,Shipping!$U$2:$V$2))/_xlfn.IFS($U$167=Shipping!$R170,Shipping!$R$95,$U$167=Shipping!$S$92,Shipping!$S173,$U$167=Shipping!$T$92,Shipping!$T173)+IF(BX84&lt;DATE(2020,1,1),BX84,-BX84))</f>
        <v>-</v>
      </c>
      <c r="BY248" s="52" t="str" cm="1">
        <f t="array" ref="BY248">IF(OR(BY84="",BY84="NO Q",BY84="-"),"-",INDEX(Shipping!$U$3:$V$88,_xlfn.XMATCH(BY$2,IF(Shipping!$D$3:$D$88="GC",Shipping!$A$3:$A$88),0),_xlfn.XMATCH($V$167,Shipping!$U$2:$V$2))/_xlfn.IFS($U$167=Shipping!$R170,Shipping!$R$95,$U$167=Shipping!$S$92,Shipping!$S173,$U$167=Shipping!$T$92,Shipping!$T173)+IF(BY84&lt;DATE(2020,1,1),BY84,-BY84))</f>
        <v>-</v>
      </c>
      <c r="BZ248" s="52" t="str" cm="1">
        <f t="array" ref="BZ248">IF(OR(BZ84="",BZ84="NO Q",BZ84="-"),"-",INDEX(Shipping!$U$3:$V$88,_xlfn.XMATCH(BZ$2,IF(Shipping!$D$3:$D$88="GC",Shipping!$A$3:$A$88),0),_xlfn.XMATCH($V$167,Shipping!$U$2:$V$2))/_xlfn.IFS($U$167=Shipping!$R170,Shipping!$R$95,$U$167=Shipping!$S$92,Shipping!$S173,$U$167=Shipping!$T$92,Shipping!$T173)+IF(BZ84&lt;DATE(2020,1,1),BZ84,-BZ84))</f>
        <v>-</v>
      </c>
      <c r="CA248" s="52" t="str" cm="1">
        <f t="array" ref="CA248">IF(OR(CA84="",CA84="NO Q",CA84="-"),"-",INDEX(Shipping!$U$3:$V$88,_xlfn.XMATCH(CA$2,IF(Shipping!$D$3:$D$88="GC",Shipping!$A$3:$A$88),0),_xlfn.XMATCH($V$167,Shipping!$U$2:$V$2))/_xlfn.IFS($U$167=Shipping!$R170,Shipping!$R$95,$U$167=Shipping!$S$92,Shipping!$S173,$U$167=Shipping!$T$92,Shipping!$T173)+IF(CA84&lt;DATE(2020,1,1),CA84,-CA84))</f>
        <v>-</v>
      </c>
      <c r="CB248" s="52" t="str" cm="1">
        <f t="array" ref="CB248">IF(OR(CB84="",CB84="NO Q",CB84="-"),"-",INDEX(Shipping!$U$3:$V$88,_xlfn.XMATCH(CB$2,IF(Shipping!$D$3:$D$88="GC",Shipping!$A$3:$A$88),0),_xlfn.XMATCH($V$167,Shipping!$U$2:$V$2))/_xlfn.IFS($U$167=Shipping!$R170,Shipping!$R$95,$U$167=Shipping!$S$92,Shipping!$S173,$U$167=Shipping!$T$92,Shipping!$T173)+IF(CB84&lt;DATE(2020,1,1),CB84,-CB84))</f>
        <v>-</v>
      </c>
      <c r="CC248" s="52" t="str" cm="1">
        <f t="array" ref="CC248">IF(OR(CC84="",CC84="NO Q",CC84="-"),"-",INDEX(Shipping!$U$3:$V$88,_xlfn.XMATCH(CC$2,IF(Shipping!$D$3:$D$88="GC",Shipping!$A$3:$A$88),0),_xlfn.XMATCH($V$167,Shipping!$U$2:$V$2))/_xlfn.IFS($U$167=Shipping!$R170,Shipping!$R$95,$U$167=Shipping!$S$92,Shipping!$S173,$U$167=Shipping!$T$92,Shipping!$T173)+IF(CC84&lt;DATE(2020,1,1),CC84,-CC84))</f>
        <v>-</v>
      </c>
      <c r="CD248" s="52" t="str" cm="1">
        <f t="array" ref="CD248">IF(OR(CD84="",CD84="NO Q",CD84="-"),"-",INDEX(Shipping!$U$3:$V$88,_xlfn.XMATCH(CD$2,IF(Shipping!$D$3:$D$88="GC",Shipping!$A$3:$A$88),0),_xlfn.XMATCH($V$167,Shipping!$U$2:$V$2))/_xlfn.IFS($U$167=Shipping!$R170,Shipping!$R$95,$U$167=Shipping!$S$92,Shipping!$S173,$U$167=Shipping!$T$92,Shipping!$T173)+IF(CD84&lt;DATE(2020,1,1),CD84,-CD84))</f>
        <v>-</v>
      </c>
      <c r="CE248" s="52" t="str" cm="1">
        <f t="array" ref="CE248">IF(OR(CE84="",CE84="NO Q",CE84="-"),"-",INDEX(Shipping!$U$3:$V$88,_xlfn.XMATCH(CE$2,IF(Shipping!$D$3:$D$88="GC",Shipping!$A$3:$A$88),0),_xlfn.XMATCH($V$167,Shipping!$U$2:$V$2))/_xlfn.IFS($U$167=Shipping!$R170,Shipping!$R$95,$U$167=Shipping!$S$92,Shipping!$S173,$U$167=Shipping!$T$92,Shipping!$T173)+IF(CE84&lt;DATE(2020,1,1),CE84,-CE84))</f>
        <v>-</v>
      </c>
      <c r="CF248" s="52" t="str" cm="1">
        <f t="array" ref="CF248">IF(OR(CF84="",CF84="NO Q",CF84="-"),"-",INDEX(Shipping!$U$3:$V$88,_xlfn.XMATCH(CF$2,IF(Shipping!$D$3:$D$88="GC",Shipping!$A$3:$A$88),0),_xlfn.XMATCH($V$167,Shipping!$U$2:$V$2))/_xlfn.IFS($U$167=Shipping!$R170,Shipping!$R$95,$U$167=Shipping!$S$92,Shipping!$S173,$U$167=Shipping!$T$92,Shipping!$T173)+IF(CF84&lt;DATE(2020,1,1),CF84,-CF84))</f>
        <v>-</v>
      </c>
      <c r="CG248" s="52" t="str" cm="1">
        <f t="array" ref="CG248">IF(OR(CG84="",CG84="NO Q",CG84="-"),"-",INDEX(Shipping!$U$3:$V$88,_xlfn.XMATCH(CG$2,IF(Shipping!$D$3:$D$88="GC",Shipping!$A$3:$A$88),0),_xlfn.XMATCH($V$167,Shipping!$U$2:$V$2))/_xlfn.IFS($U$167=Shipping!$R170,Shipping!$R$95,$U$167=Shipping!$S$92,Shipping!$S173,$U$167=Shipping!$T$92,Shipping!$T173)+IF(CG84&lt;DATE(2020,1,1),CG84,-CG84))</f>
        <v>-</v>
      </c>
      <c r="CH248" s="52" t="str" cm="1">
        <f t="array" ref="CH248">IF(OR(CH84="",CH84="NO Q",CH84="-"),"-",INDEX(Shipping!$U$3:$V$88,_xlfn.XMATCH(CH$2,IF(Shipping!$D$3:$D$88="GC",Shipping!$A$3:$A$88),0),_xlfn.XMATCH($V$167,Shipping!$U$2:$V$2))/_xlfn.IFS($U$167=Shipping!$R170,Shipping!$R$95,$U$167=Shipping!$S$92,Shipping!$S173,$U$167=Shipping!$T$92,Shipping!$T173)+IF(CH84&lt;DATE(2020,1,1),CH84,-CH84))</f>
        <v>-</v>
      </c>
      <c r="CI248" s="52" t="str" cm="1">
        <f t="array" ref="CI248">IF(OR(CI84="",CI84="NO Q",CI84="-"),"-",INDEX(Shipping!$U$3:$V$88,_xlfn.XMATCH(CI$2,IF(Shipping!$D$3:$D$88="GC",Shipping!$A$3:$A$88),0),_xlfn.XMATCH($V$167,Shipping!$U$2:$V$2))/_xlfn.IFS($U$167=Shipping!$R170,Shipping!$R$95,$U$167=Shipping!$S$92,Shipping!$S173,$U$167=Shipping!$T$92,Shipping!$T173)+IF(CI84&lt;DATE(2020,1,1),CI84,-CI84))</f>
        <v>-</v>
      </c>
      <c r="CJ248" s="52" t="str" cm="1">
        <f t="array" ref="CJ248">IF(OR(CJ84="",CJ84="NO Q",CJ84="-"),"-",INDEX(Shipping!$U$3:$V$88,_xlfn.XMATCH(CJ$2,IF(Shipping!$D$3:$D$88="GC",Shipping!$A$3:$A$88),0),_xlfn.XMATCH($V$167,Shipping!$U$2:$V$2))/_xlfn.IFS($U$167=Shipping!$R170,Shipping!$R$95,$U$167=Shipping!$S$92,Shipping!$S173,$U$167=Shipping!$T$92,Shipping!$T173)+IF(CJ84&lt;DATE(2020,1,1),CJ84,-CJ84))</f>
        <v>-</v>
      </c>
      <c r="CK248" s="52" t="str" cm="1">
        <f t="array" ref="CK248">IF(OR(CK84="",CK84="NO Q",CK84="-"),"-",INDEX(Shipping!$U$3:$V$88,_xlfn.XMATCH(CK$2,IF(Shipping!$D$3:$D$88="GC",Shipping!$A$3:$A$88),0),_xlfn.XMATCH($V$167,Shipping!$U$2:$V$2))/_xlfn.IFS($U$167=Shipping!$R170,Shipping!$R$95,$U$167=Shipping!$S$92,Shipping!$S173,$U$167=Shipping!$T$92,Shipping!$T173)+IF(CK84&lt;DATE(2020,1,1),CK84,-CK84))</f>
        <v>-</v>
      </c>
      <c r="CL248" s="52" t="str" cm="1">
        <f t="array" ref="CL248">IF(OR(CL84="",CL84="NO Q",CL84="-"),"-",INDEX(Shipping!$U$3:$V$88,_xlfn.XMATCH(CL$2,IF(Shipping!$D$3:$D$88="GC",Shipping!$A$3:$A$88),0),_xlfn.XMATCH($V$167,Shipping!$U$2:$V$2))/_xlfn.IFS($U$167=Shipping!$R170,Shipping!$R$95,$U$167=Shipping!$S$92,Shipping!$S173,$U$167=Shipping!$T$92,Shipping!$T173)+IF(CL84&lt;DATE(2020,1,1),CL84,-CL84))</f>
        <v>-</v>
      </c>
      <c r="CM248" s="52" t="str" cm="1">
        <f t="array" ref="CM248">IF(OR(CM84="",CM84="NO Q",CM84="-"),"-",INDEX(Shipping!$U$3:$V$88,_xlfn.XMATCH(CM$2,IF(Shipping!$D$3:$D$88="GC",Shipping!$A$3:$A$88),0),_xlfn.XMATCH($V$167,Shipping!$U$2:$V$2))/_xlfn.IFS($U$167=Shipping!$R170,Shipping!$R$95,$U$167=Shipping!$S$92,Shipping!$S173,$U$167=Shipping!$T$92,Shipping!$T173)+IF(CM84&lt;DATE(2020,1,1),CM84,-CM84))</f>
        <v>-</v>
      </c>
    </row>
    <row r="249" spans="2:91">
      <c r="B249" s="47" t="s">
        <v>354</v>
      </c>
      <c r="C249" s="1" t="e" cm="1">
        <f t="array" ref="C249">INDEX(W$2:CM$2,1,_xlfn.XMATCH(D249,$W249:$CM249))</f>
        <v>#N/A</v>
      </c>
      <c r="D249" s="81">
        <f t="shared" si="140"/>
        <v>0</v>
      </c>
      <c r="W249" s="52" t="str" cm="1">
        <f t="array" ref="W249">IF(OR(W85="",W85="NO Q",W85="-"),"-",INDEX(Shipping!$U$3:$V$88,_xlfn.XMATCH(W$2,IF(Shipping!$D$3:$D$88="GC",Shipping!$A$3:$A$88),0),_xlfn.XMATCH($V$167,Shipping!$U$2:$V$2))/_xlfn.IFS($U$167=Shipping!$R171,Shipping!$R$95,$U$167=Shipping!$S$92,Shipping!$S174,$U$167=Shipping!$T$92,Shipping!$T174)+IF(W85&lt;DATE(2020,1,1),W85,-W85))</f>
        <v>-</v>
      </c>
      <c r="X249" s="52" t="str" cm="1">
        <f t="array" ref="X249">IF(OR(X85="",X85="NO Q",X85="-"),"-",INDEX(Shipping!$U$3:$V$88,_xlfn.XMATCH(X$2,IF(Shipping!$D$3:$D$88="GC",Shipping!$A$3:$A$88),0),_xlfn.XMATCH($V$167,Shipping!$U$2:$V$2))/_xlfn.IFS($U$167=Shipping!$R171,Shipping!$R$95,$U$167=Shipping!$S$92,Shipping!$S174,$U$167=Shipping!$T$92,Shipping!$T174)+IF(X85&lt;DATE(2020,1,1),X85,-X85))</f>
        <v>-</v>
      </c>
      <c r="Y249" s="52" t="str" cm="1">
        <f t="array" ref="Y249">IF(OR(Y85="",Y85="NO Q",Y85="-"),"-",INDEX(Shipping!$U$3:$V$88,_xlfn.XMATCH(Y$2,IF(Shipping!$D$3:$D$88="GC",Shipping!$A$3:$A$88),0),_xlfn.XMATCH($V$167,Shipping!$U$2:$V$2))/_xlfn.IFS($U$167=Shipping!$R171,Shipping!$R$95,$U$167=Shipping!$S$92,Shipping!$S174,$U$167=Shipping!$T$92,Shipping!$T174)+IF(Y85&lt;DATE(2020,1,1),Y85,-Y85))</f>
        <v>-</v>
      </c>
      <c r="Z249" s="52" t="str" cm="1">
        <f t="array" ref="Z249">IF(OR(Z85="",Z85="NO Q",Z85="-"),"-",INDEX(Shipping!$U$3:$V$88,_xlfn.XMATCH(Z$2,IF(Shipping!$D$3:$D$88="GC",Shipping!$A$3:$A$88),0),_xlfn.XMATCH($V$167,Shipping!$U$2:$V$2))/_xlfn.IFS($U$167=Shipping!$R171,Shipping!$R$95,$U$167=Shipping!$S$92,Shipping!$S174,$U$167=Shipping!$T$92,Shipping!$T174)+IF(Z85&lt;DATE(2020,1,1),Z85,-Z85))</f>
        <v>-</v>
      </c>
      <c r="AA249" s="52" t="str" cm="1">
        <f t="array" ref="AA249">IF(OR(AA85="",AA85="NO Q",AA85="-"),"-",INDEX(Shipping!$U$3:$V$88,_xlfn.XMATCH(AA$2,IF(Shipping!$D$3:$D$88="GC",Shipping!$A$3:$A$88),0),_xlfn.XMATCH($V$167,Shipping!$U$2:$V$2))/_xlfn.IFS($U$167=Shipping!$R171,Shipping!$R$95,$U$167=Shipping!$S$92,Shipping!$S174,$U$167=Shipping!$T$92,Shipping!$T174)+IF(AA85&lt;DATE(2020,1,1),AA85,-AA85))</f>
        <v>-</v>
      </c>
      <c r="AB249" s="52" t="str" cm="1">
        <f t="array" ref="AB249">IF(OR(AB85="",AB85="NO Q",AB85="-"),"-",INDEX(Shipping!$U$3:$V$88,_xlfn.XMATCH(AB$2,IF(Shipping!$D$3:$D$88="GC",Shipping!$A$3:$A$88),0),_xlfn.XMATCH($V$167,Shipping!$U$2:$V$2))/_xlfn.IFS($U$167=Shipping!$R171,Shipping!$R$95,$U$167=Shipping!$S$92,Shipping!$S174,$U$167=Shipping!$T$92,Shipping!$T174)+IF(AB85&lt;DATE(2020,1,1),AB85,-AB85))</f>
        <v>-</v>
      </c>
      <c r="AC249" s="52" t="str" cm="1">
        <f t="array" ref="AC249">IF(OR(AC85="",AC85="NO Q",AC85="-"),"-",INDEX(Shipping!$U$3:$V$88,_xlfn.XMATCH(AC$2,IF(Shipping!$D$3:$D$88="GC",Shipping!$A$3:$A$88),0),_xlfn.XMATCH($V$167,Shipping!$U$2:$V$2))/_xlfn.IFS($U$167=Shipping!$R171,Shipping!$R$95,$U$167=Shipping!$S$92,Shipping!$S174,$U$167=Shipping!$T$92,Shipping!$T174)+IF(AC85&lt;DATE(2020,1,1),AC85,-AC85))</f>
        <v>-</v>
      </c>
      <c r="AD249" s="52" t="str" cm="1">
        <f t="array" ref="AD249">IF(OR(AD85="",AD85="NO Q",AD85="-"),"-",INDEX(Shipping!$U$3:$V$88,_xlfn.XMATCH(AD$2,IF(Shipping!$D$3:$D$88="GC",Shipping!$A$3:$A$88),0),_xlfn.XMATCH($V$167,Shipping!$U$2:$V$2))/_xlfn.IFS($U$167=Shipping!$R171,Shipping!$R$95,$U$167=Shipping!$S$92,Shipping!$S174,$U$167=Shipping!$T$92,Shipping!$T174)+IF(AD85&lt;DATE(2020,1,1),AD85,-AD85))</f>
        <v>-</v>
      </c>
      <c r="AE249" s="52" t="str" cm="1">
        <f t="array" ref="AE249">IF(OR(AE85="",AE85="NO Q",AE85="-"),"-",INDEX(Shipping!$U$3:$V$88,_xlfn.XMATCH(AE$2,IF(Shipping!$D$3:$D$88="GC",Shipping!$A$3:$A$88),0),_xlfn.XMATCH($V$167,Shipping!$U$2:$V$2))/_xlfn.IFS($U$167=Shipping!$R171,Shipping!$R$95,$U$167=Shipping!$S$92,Shipping!$S174,$U$167=Shipping!$T$92,Shipping!$T174)+IF(AE85&lt;DATE(2020,1,1),AE85,-AE85))</f>
        <v>-</v>
      </c>
      <c r="AF249" s="52" t="str" cm="1">
        <f t="array" ref="AF249">IF(OR(AF85="",AF85="NO Q",AF85="-"),"-",INDEX(Shipping!$U$3:$V$88,_xlfn.XMATCH(AF$2,IF(Shipping!$D$3:$D$88="GC",Shipping!$A$3:$A$88),0),_xlfn.XMATCH($V$167,Shipping!$U$2:$V$2))/_xlfn.IFS($U$167=Shipping!$R171,Shipping!$R$95,$U$167=Shipping!$S$92,Shipping!$S174,$U$167=Shipping!$T$92,Shipping!$T174)+IF(AF85&lt;DATE(2020,1,1),AF85,-AF85))</f>
        <v>-</v>
      </c>
      <c r="AG249" s="52" t="str" cm="1">
        <f t="array" ref="AG249">IF(OR(AG85="",AG85="NO Q",AG85="-"),"-",INDEX(Shipping!$U$3:$V$88,_xlfn.XMATCH(AG$2,IF(Shipping!$D$3:$D$88="GC",Shipping!$A$3:$A$88),0),_xlfn.XMATCH($V$167,Shipping!$U$2:$V$2))/_xlfn.IFS($U$167=Shipping!$R171,Shipping!$R$95,$U$167=Shipping!$S$92,Shipping!$S174,$U$167=Shipping!$T$92,Shipping!$T174)+IF(AG85&lt;DATE(2020,1,1),AG85,-AG85))</f>
        <v>-</v>
      </c>
      <c r="AH249" s="52" t="str" cm="1">
        <f t="array" ref="AH249">IF(OR(AH85="",AH85="NO Q",AH85="-"),"-",INDEX(Shipping!$U$3:$V$88,_xlfn.XMATCH(AH$2,IF(Shipping!$D$3:$D$88="GC",Shipping!$A$3:$A$88),0),_xlfn.XMATCH($V$167,Shipping!$U$2:$V$2))/_xlfn.IFS($U$167=Shipping!$R171,Shipping!$R$95,$U$167=Shipping!$S$92,Shipping!$S174,$U$167=Shipping!$T$92,Shipping!$T174)+IF(AH85&lt;DATE(2020,1,1),AH85,-AH85))</f>
        <v>-</v>
      </c>
      <c r="AI249" s="52" t="str" cm="1">
        <f t="array" ref="AI249">IF(OR(AI85="",AI85="NO Q",AI85="-"),"-",INDEX(Shipping!$U$3:$V$88,_xlfn.XMATCH(AI$2,IF(Shipping!$D$3:$D$88="GC",Shipping!$A$3:$A$88),0),_xlfn.XMATCH($V$167,Shipping!$U$2:$V$2))/_xlfn.IFS($U$167=Shipping!$R171,Shipping!$R$95,$U$167=Shipping!$S$92,Shipping!$S174,$U$167=Shipping!$T$92,Shipping!$T174)+IF(AI85&lt;DATE(2020,1,1),AI85,-AI85))</f>
        <v>-</v>
      </c>
      <c r="AJ249" s="52" t="str" cm="1">
        <f t="array" ref="AJ249">IF(OR(AJ85="",AJ85="NO Q",AJ85="-"),"-",INDEX(Shipping!$U$3:$V$88,_xlfn.XMATCH(AJ$2,IF(Shipping!$D$3:$D$88="GC",Shipping!$A$3:$A$88),0),_xlfn.XMATCH($V$167,Shipping!$U$2:$V$2))/_xlfn.IFS($U$167=Shipping!$R171,Shipping!$R$95,$U$167=Shipping!$S$92,Shipping!$S174,$U$167=Shipping!$T$92,Shipping!$T174)+IF(AJ85&lt;DATE(2020,1,1),AJ85,-AJ85))</f>
        <v>-</v>
      </c>
      <c r="AK249" s="52" t="str" cm="1">
        <f t="array" ref="AK249">IF(OR(AK85="",AK85="NO Q",AK85="-"),"-",INDEX(Shipping!$U$3:$V$88,_xlfn.XMATCH(AK$2,IF(Shipping!$D$3:$D$88="GC",Shipping!$A$3:$A$88),0),_xlfn.XMATCH($V$167,Shipping!$U$2:$V$2))/_xlfn.IFS($U$167=Shipping!$R171,Shipping!$R$95,$U$167=Shipping!$S$92,Shipping!$S174,$U$167=Shipping!$T$92,Shipping!$T174)+IF(AK85&lt;DATE(2020,1,1),AK85,-AK85))</f>
        <v>-</v>
      </c>
      <c r="AL249" s="52" t="str" cm="1">
        <f t="array" ref="AL249">IF(OR(AL85="",AL85="NO Q",AL85="-"),"-",INDEX(Shipping!$U$3:$V$88,_xlfn.XMATCH(AL$2,IF(Shipping!$D$3:$D$88="GC",Shipping!$A$3:$A$88),0),_xlfn.XMATCH($V$167,Shipping!$U$2:$V$2))/_xlfn.IFS($U$167=Shipping!$R171,Shipping!$R$95,$U$167=Shipping!$S$92,Shipping!$S174,$U$167=Shipping!$T$92,Shipping!$T174)+IF(AL85&lt;DATE(2020,1,1),AL85,-AL85))</f>
        <v>-</v>
      </c>
      <c r="AM249" s="52" t="str" cm="1">
        <f t="array" ref="AM249">IF(OR(AM85="",AM85="NO Q",AM85="-"),"-",INDEX(Shipping!$U$3:$V$88,_xlfn.XMATCH(AM$2,IF(Shipping!$D$3:$D$88="GC",Shipping!$A$3:$A$88),0),_xlfn.XMATCH($V$167,Shipping!$U$2:$V$2))/_xlfn.IFS($U$167=Shipping!$R171,Shipping!$R$95,$U$167=Shipping!$S$92,Shipping!$S174,$U$167=Shipping!$T$92,Shipping!$T174)+IF(AM85&lt;DATE(2020,1,1),AM85,-AM85))</f>
        <v>-</v>
      </c>
      <c r="AN249" s="52" t="str" cm="1">
        <f t="array" ref="AN249">IF(OR(AN85="",AN85="NO Q",AN85="-"),"-",INDEX(Shipping!$U$3:$V$88,_xlfn.XMATCH(AN$2,IF(Shipping!$D$3:$D$88="GC",Shipping!$A$3:$A$88),0),_xlfn.XMATCH($V$167,Shipping!$U$2:$V$2))/_xlfn.IFS($U$167=Shipping!$R171,Shipping!$R$95,$U$167=Shipping!$S$92,Shipping!$S174,$U$167=Shipping!$T$92,Shipping!$T174)+IF(AN85&lt;DATE(2020,1,1),AN85,-AN85))</f>
        <v>-</v>
      </c>
      <c r="AO249" s="52" cm="1">
        <f t="array" ref="AO249">IF(OR(AO85="",AO85="NO Q",AO85="-"),"-",INDEX(Shipping!$U$3:$V$88,_xlfn.XMATCH(AO$2,IF(Shipping!$D$3:$D$88="GC",Shipping!$A$3:$A$88),0),_xlfn.XMATCH($V$167,Shipping!$U$2:$V$2))/_xlfn.IFS($U$167=Shipping!$R171,Shipping!$R$95,$U$167=Shipping!$S$92,Shipping!$S174,$U$167=Shipping!$T$92,Shipping!$T174)+IF(AO85&lt;DATE(2020,1,1),AO85,-AO85))</f>
        <v>-44033.989289191821</v>
      </c>
      <c r="AP249" s="52" t="str" cm="1">
        <f t="array" ref="AP249">IF(OR(AP85="",AP85="NO Q",AP85="-"),"-",INDEX(Shipping!$U$3:$V$88,_xlfn.XMATCH(AP$2,IF(Shipping!$D$3:$D$88="GC",Shipping!$A$3:$A$88),0),_xlfn.XMATCH($V$167,Shipping!$U$2:$V$2))/_xlfn.IFS($U$167=Shipping!$R171,Shipping!$R$95,$U$167=Shipping!$S$92,Shipping!$S174,$U$167=Shipping!$T$92,Shipping!$T174)+IF(AP85&lt;DATE(2020,1,1),AP85,-AP85))</f>
        <v>-</v>
      </c>
      <c r="AQ249" s="52" t="str" cm="1">
        <f t="array" ref="AQ249">IF(OR(AQ85="",AQ85="NO Q",AQ85="-"),"-",INDEX(Shipping!$U$3:$V$88,_xlfn.XMATCH(AQ$2,IF(Shipping!$D$3:$D$88="GC",Shipping!$A$3:$A$88),0),_xlfn.XMATCH($V$167,Shipping!$U$2:$V$2))/_xlfn.IFS($U$167=Shipping!$R171,Shipping!$R$95,$U$167=Shipping!$S$92,Shipping!$S174,$U$167=Shipping!$T$92,Shipping!$T174)+IF(AQ85&lt;DATE(2020,1,1),AQ85,-AQ85))</f>
        <v>-</v>
      </c>
      <c r="AR249" s="52" t="str" cm="1">
        <f t="array" ref="AR249">IF(OR(AR85="",AR85="NO Q",AR85="-"),"-",INDEX(Shipping!$U$3:$V$88,_xlfn.XMATCH(AR$2,IF(Shipping!$D$3:$D$88="GC",Shipping!$A$3:$A$88),0),_xlfn.XMATCH($V$167,Shipping!$U$2:$V$2))/_xlfn.IFS($U$167=Shipping!$R171,Shipping!$R$95,$U$167=Shipping!$S$92,Shipping!$S174,$U$167=Shipping!$T$92,Shipping!$T174)+IF(AR85&lt;DATE(2020,1,1),AR85,-AR85))</f>
        <v>-</v>
      </c>
      <c r="AS249" s="52" t="str" cm="1">
        <f t="array" ref="AS249">IF(OR(AS85="",AS85="NO Q",AS85="-"),"-",INDEX(Shipping!$U$3:$V$88,_xlfn.XMATCH(AS$2,IF(Shipping!$D$3:$D$88="GC",Shipping!$A$3:$A$88),0),_xlfn.XMATCH($V$167,Shipping!$U$2:$V$2))/_xlfn.IFS($U$167=Shipping!$R171,Shipping!$R$95,$U$167=Shipping!$S$92,Shipping!$S174,$U$167=Shipping!$T$92,Shipping!$T174)+IF(AS85&lt;DATE(2020,1,1),AS85,-AS85))</f>
        <v>-</v>
      </c>
      <c r="AT249" s="52" t="str" cm="1">
        <f t="array" ref="AT249">IF(OR(AT85="",AT85="NO Q",AT85="-"),"-",INDEX(Shipping!$U$3:$V$88,_xlfn.XMATCH(AT$2,IF(Shipping!$D$3:$D$88="GC",Shipping!$A$3:$A$88),0),_xlfn.XMATCH($V$167,Shipping!$U$2:$V$2))/_xlfn.IFS($U$167=Shipping!$R171,Shipping!$R$95,$U$167=Shipping!$S$92,Shipping!$S174,$U$167=Shipping!$T$92,Shipping!$T174)+IF(AT85&lt;DATE(2020,1,1),AT85,-AT85))</f>
        <v>-</v>
      </c>
      <c r="AU249" s="52" t="str" cm="1">
        <f t="array" ref="AU249">IF(OR(AU85="",AU85="NO Q",AU85="-"),"-",INDEX(Shipping!$U$3:$V$88,_xlfn.XMATCH(AU$2,IF(Shipping!$D$3:$D$88="GC",Shipping!$A$3:$A$88),0),_xlfn.XMATCH($V$167,Shipping!$U$2:$V$2))/_xlfn.IFS($U$167=Shipping!$R171,Shipping!$R$95,$U$167=Shipping!$S$92,Shipping!$S174,$U$167=Shipping!$T$92,Shipping!$T174)+IF(AU85&lt;DATE(2020,1,1),AU85,-AU85))</f>
        <v>-</v>
      </c>
      <c r="AV249" s="52" t="str" cm="1">
        <f t="array" ref="AV249">IF(OR(AV85="",AV85="NO Q",AV85="-"),"-",INDEX(Shipping!$U$3:$V$88,_xlfn.XMATCH(AV$2,IF(Shipping!$D$3:$D$88="GC",Shipping!$A$3:$A$88),0),_xlfn.XMATCH($V$167,Shipping!$U$2:$V$2))/_xlfn.IFS($U$167=Shipping!$R171,Shipping!$R$95,$U$167=Shipping!$S$92,Shipping!$S174,$U$167=Shipping!$T$92,Shipping!$T174)+IF(AV85&lt;DATE(2020,1,1),AV85,-AV85))</f>
        <v>-</v>
      </c>
      <c r="AW249" s="52" t="str" cm="1">
        <f t="array" ref="AW249">IF(OR(AW85="",AW85="NO Q",AW85="-"),"-",INDEX(Shipping!$U$3:$V$88,_xlfn.XMATCH(AW$2,IF(Shipping!$D$3:$D$88="GC",Shipping!$A$3:$A$88),0),_xlfn.XMATCH($V$167,Shipping!$U$2:$V$2))/_xlfn.IFS($U$167=Shipping!$R171,Shipping!$R$95,$U$167=Shipping!$S$92,Shipping!$S174,$U$167=Shipping!$T$92,Shipping!$T174)+IF(AW85&lt;DATE(2020,1,1),AW85,-AW85))</f>
        <v>-</v>
      </c>
      <c r="AX249" s="52" t="str" cm="1">
        <f t="array" ref="AX249">IF(OR(AX85="",AX85="NO Q",AX85="-"),"-",INDEX(Shipping!$U$3:$V$88,_xlfn.XMATCH(AX$2,IF(Shipping!$D$3:$D$88="GC",Shipping!$A$3:$A$88),0),_xlfn.XMATCH($V$167,Shipping!$U$2:$V$2))/_xlfn.IFS($U$167=Shipping!$R171,Shipping!$R$95,$U$167=Shipping!$S$92,Shipping!$S174,$U$167=Shipping!$T$92,Shipping!$T174)+IF(AX85&lt;DATE(2020,1,1),AX85,-AX85))</f>
        <v>-</v>
      </c>
      <c r="AY249" s="52" t="str" cm="1">
        <f t="array" ref="AY249">IF(OR(AY85="",AY85="NO Q",AY85="-"),"-",INDEX(Shipping!$U$3:$V$88,_xlfn.XMATCH(AY$2,IF(Shipping!$D$3:$D$88="GC",Shipping!$A$3:$A$88),0),_xlfn.XMATCH($V$167,Shipping!$U$2:$V$2))/_xlfn.IFS($U$167=Shipping!$R171,Shipping!$R$95,$U$167=Shipping!$S$92,Shipping!$S174,$U$167=Shipping!$T$92,Shipping!$T174)+IF(AY85&lt;DATE(2020,1,1),AY85,-AY85))</f>
        <v>-</v>
      </c>
      <c r="AZ249" s="52" t="str" cm="1">
        <f t="array" ref="AZ249">IF(OR(AZ85="",AZ85="NO Q",AZ85="-"),"-",INDEX(Shipping!$U$3:$V$88,_xlfn.XMATCH(AZ$2,IF(Shipping!$D$3:$D$88="GC",Shipping!$A$3:$A$88),0),_xlfn.XMATCH($V$167,Shipping!$U$2:$V$2))/_xlfn.IFS($U$167=Shipping!$R171,Shipping!$R$95,$U$167=Shipping!$S$92,Shipping!$S174,$U$167=Shipping!$T$92,Shipping!$T174)+IF(AZ85&lt;DATE(2020,1,1),AZ85,-AZ85))</f>
        <v>-</v>
      </c>
      <c r="BA249" s="52" t="str" cm="1">
        <f t="array" ref="BA249">IF(OR(BA85="",BA85="NO Q",BA85="-"),"-",INDEX(Shipping!$U$3:$V$88,_xlfn.XMATCH(BA$2,IF(Shipping!$D$3:$D$88="GC",Shipping!$A$3:$A$88),0),_xlfn.XMATCH($V$167,Shipping!$U$2:$V$2))/_xlfn.IFS($U$167=Shipping!$R171,Shipping!$R$95,$U$167=Shipping!$S$92,Shipping!$S174,$U$167=Shipping!$T$92,Shipping!$T174)+IF(BA85&lt;DATE(2020,1,1),BA85,-BA85))</f>
        <v>-</v>
      </c>
      <c r="BB249" s="52" t="str" cm="1">
        <f t="array" ref="BB249">IF(OR(BB85="",BB85="NO Q",BB85="-"),"-",INDEX(Shipping!$U$3:$V$88,_xlfn.XMATCH(BB$2,IF(Shipping!$D$3:$D$88="GC",Shipping!$A$3:$A$88),0),_xlfn.XMATCH($V$167,Shipping!$U$2:$V$2))/_xlfn.IFS($U$167=Shipping!$R171,Shipping!$R$95,$U$167=Shipping!$S$92,Shipping!$S174,$U$167=Shipping!$T$92,Shipping!$T174)+IF(BB85&lt;DATE(2020,1,1),BB85,-BB85))</f>
        <v>-</v>
      </c>
      <c r="BC249" s="52" t="str" cm="1">
        <f t="array" ref="BC249">IF(OR(BC85="",BC85="NO Q",BC85="-"),"-",INDEX(Shipping!$U$3:$V$88,_xlfn.XMATCH(BC$2,IF(Shipping!$D$3:$D$88="GC",Shipping!$A$3:$A$88),0),_xlfn.XMATCH($V$167,Shipping!$U$2:$V$2))/_xlfn.IFS($U$167=Shipping!$R171,Shipping!$R$95,$U$167=Shipping!$S$92,Shipping!$S174,$U$167=Shipping!$T$92,Shipping!$T174)+IF(BC85&lt;DATE(2020,1,1),BC85,-BC85))</f>
        <v>-</v>
      </c>
      <c r="BD249" s="52" t="str" cm="1">
        <f t="array" ref="BD249">IF(OR(BD85="",BD85="NO Q",BD85="-"),"-",INDEX(Shipping!$U$3:$V$88,_xlfn.XMATCH(BD$2,IF(Shipping!$D$3:$D$88="GC",Shipping!$A$3:$A$88),0),_xlfn.XMATCH($V$167,Shipping!$U$2:$V$2))/_xlfn.IFS($U$167=Shipping!$R171,Shipping!$R$95,$U$167=Shipping!$S$92,Shipping!$S174,$U$167=Shipping!$T$92,Shipping!$T174)+IF(BD85&lt;DATE(2020,1,1),BD85,-BD85))</f>
        <v>-</v>
      </c>
      <c r="BE249" s="52" t="str" cm="1">
        <f t="array" ref="BE249">IF(OR(BE85="",BE85="NO Q",BE85="-"),"-",INDEX(Shipping!$U$3:$V$88,_xlfn.XMATCH(BE$2,IF(Shipping!$D$3:$D$88="GC",Shipping!$A$3:$A$88),0),_xlfn.XMATCH($V$167,Shipping!$U$2:$V$2))/_xlfn.IFS($U$167=Shipping!$R171,Shipping!$R$95,$U$167=Shipping!$S$92,Shipping!$S174,$U$167=Shipping!$T$92,Shipping!$T174)+IF(BE85&lt;DATE(2020,1,1),BE85,-BE85))</f>
        <v>-</v>
      </c>
      <c r="BF249" s="52" t="str" cm="1">
        <f t="array" ref="BF249">IF(OR(BF85="",BF85="NO Q",BF85="-"),"-",INDEX(Shipping!$U$3:$V$88,_xlfn.XMATCH(BF$2,IF(Shipping!$D$3:$D$88="GC",Shipping!$A$3:$A$88),0),_xlfn.XMATCH($V$167,Shipping!$U$2:$V$2))/_xlfn.IFS($U$167=Shipping!$R171,Shipping!$R$95,$U$167=Shipping!$S$92,Shipping!$S174,$U$167=Shipping!$T$92,Shipping!$T174)+IF(BF85&lt;DATE(2020,1,1),BF85,-BF85))</f>
        <v>-</v>
      </c>
      <c r="BG249" s="52" t="str" cm="1">
        <f t="array" ref="BG249">IF(OR(BG85="",BG85="NO Q",BG85="-"),"-",INDEX(Shipping!$U$3:$V$88,_xlfn.XMATCH(BG$2,IF(Shipping!$D$3:$D$88="GC",Shipping!$A$3:$A$88),0),_xlfn.XMATCH($V$167,Shipping!$U$2:$V$2))/_xlfn.IFS($U$167=Shipping!$R171,Shipping!$R$95,$U$167=Shipping!$S$92,Shipping!$S174,$U$167=Shipping!$T$92,Shipping!$T174)+IF(BG85&lt;DATE(2020,1,1),BG85,-BG85))</f>
        <v>-</v>
      </c>
      <c r="BH249" s="52" t="str" cm="1">
        <f t="array" ref="BH249">IF(OR(BH85="",BH85="NO Q",BH85="-"),"-",INDEX(Shipping!$U$3:$V$88,_xlfn.XMATCH(BH$2,IF(Shipping!$D$3:$D$88="GC",Shipping!$A$3:$A$88),0),_xlfn.XMATCH($V$167,Shipping!$U$2:$V$2))/_xlfn.IFS($U$167=Shipping!$R171,Shipping!$R$95,$U$167=Shipping!$S$92,Shipping!$S174,$U$167=Shipping!$T$92,Shipping!$T174)+IF(BH85&lt;DATE(2020,1,1),BH85,-BH85))</f>
        <v>-</v>
      </c>
      <c r="BI249" s="52" t="str" cm="1">
        <f t="array" ref="BI249">IF(OR(BI85="",BI85="NO Q",BI85="-"),"-",INDEX(Shipping!$U$3:$V$88,_xlfn.XMATCH(BI$2,IF(Shipping!$D$3:$D$88="GC",Shipping!$A$3:$A$88),0),_xlfn.XMATCH($V$167,Shipping!$U$2:$V$2))/_xlfn.IFS($U$167=Shipping!$R171,Shipping!$R$95,$U$167=Shipping!$S$92,Shipping!$S174,$U$167=Shipping!$T$92,Shipping!$T174)+IF(BI85&lt;DATE(2020,1,1),BI85,-BI85))</f>
        <v>-</v>
      </c>
      <c r="BJ249" s="52" t="str" cm="1">
        <f t="array" ref="BJ249">IF(OR(BJ85="",BJ85="NO Q",BJ85="-"),"-",INDEX(Shipping!$U$3:$V$88,_xlfn.XMATCH(BJ$2,IF(Shipping!$D$3:$D$88="GC",Shipping!$A$3:$A$88),0),_xlfn.XMATCH($V$167,Shipping!$U$2:$V$2))/_xlfn.IFS($U$167=Shipping!$R171,Shipping!$R$95,$U$167=Shipping!$S$92,Shipping!$S174,$U$167=Shipping!$T$92,Shipping!$T174)+IF(BJ85&lt;DATE(2020,1,1),BJ85,-BJ85))</f>
        <v>-</v>
      </c>
      <c r="BK249" s="52" t="str" cm="1">
        <f t="array" ref="BK249">IF(OR(BK85="",BK85="NO Q",BK85="-"),"-",INDEX(Shipping!$U$3:$V$88,_xlfn.XMATCH(BK$2,IF(Shipping!$D$3:$D$88="GC",Shipping!$A$3:$A$88),0),_xlfn.XMATCH($V$167,Shipping!$U$2:$V$2))/_xlfn.IFS($U$167=Shipping!$R171,Shipping!$R$95,$U$167=Shipping!$S$92,Shipping!$S174,$U$167=Shipping!$T$92,Shipping!$T174)+IF(BK85&lt;DATE(2020,1,1),BK85,-BK85))</f>
        <v>-</v>
      </c>
      <c r="BL249" s="52" t="str" cm="1">
        <f t="array" ref="BL249">IF(OR(BL85="",BL85="NO Q",BL85="-"),"-",INDEX(Shipping!$U$3:$V$88,_xlfn.XMATCH(BL$2,IF(Shipping!$D$3:$D$88="GC",Shipping!$A$3:$A$88),0),_xlfn.XMATCH($V$167,Shipping!$U$2:$V$2))/_xlfn.IFS($U$167=Shipping!$R171,Shipping!$R$95,$U$167=Shipping!$S$92,Shipping!$S174,$U$167=Shipping!$T$92,Shipping!$T174)+IF(BL85&lt;DATE(2020,1,1),BL85,-BL85))</f>
        <v>-</v>
      </c>
      <c r="BM249" s="52" t="str" cm="1">
        <f t="array" ref="BM249">IF(OR(BM85="",BM85="NO Q",BM85="-"),"-",INDEX(Shipping!$U$3:$V$88,_xlfn.XMATCH(BM$2,IF(Shipping!$D$3:$D$88="GC",Shipping!$A$3:$A$88),0),_xlfn.XMATCH($V$167,Shipping!$U$2:$V$2))/_xlfn.IFS($U$167=Shipping!$R171,Shipping!$R$95,$U$167=Shipping!$S$92,Shipping!$S174,$U$167=Shipping!$T$92,Shipping!$T174)+IF(BM85&lt;DATE(2020,1,1),BM85,-BM85))</f>
        <v>-</v>
      </c>
      <c r="BN249" s="52" t="str" cm="1">
        <f t="array" ref="BN249">IF(OR(BN85="",BN85="NO Q",BN85="-"),"-",INDEX(Shipping!$U$3:$V$88,_xlfn.XMATCH(BN$2,IF(Shipping!$D$3:$D$88="GC",Shipping!$A$3:$A$88),0),_xlfn.XMATCH($V$167,Shipping!$U$2:$V$2))/_xlfn.IFS($U$167=Shipping!$R171,Shipping!$R$95,$U$167=Shipping!$S$92,Shipping!$S174,$U$167=Shipping!$T$92,Shipping!$T174)+IF(BN85&lt;DATE(2020,1,1),BN85,-BN85))</f>
        <v>-</v>
      </c>
      <c r="BO249" s="52" cm="1">
        <f t="array" ref="BO249">IF(OR(BO85="",BO85="NO Q",BO85="-"),"-",INDEX(Shipping!$U$3:$V$88,_xlfn.XMATCH(BO$2,IF(Shipping!$D$3:$D$88="GC",Shipping!$A$3:$A$88),0),_xlfn.XMATCH($V$167,Shipping!$U$2:$V$2))/_xlfn.IFS($U$167=Shipping!$R171,Shipping!$R$95,$U$167=Shipping!$S$92,Shipping!$S174,$U$167=Shipping!$T$92,Shipping!$T174)+IF(BO85&lt;DATE(2020,1,1),BO85,-BO85))</f>
        <v>-44034</v>
      </c>
      <c r="BP249" s="52" t="str" cm="1">
        <f t="array" ref="BP249">IF(OR(BP85="",BP85="NO Q",BP85="-"),"-",INDEX(Shipping!$U$3:$V$88,_xlfn.XMATCH(BP$2,IF(Shipping!$D$3:$D$88="GC",Shipping!$A$3:$A$88),0),_xlfn.XMATCH($V$167,Shipping!$U$2:$V$2))/_xlfn.IFS($U$167=Shipping!$R171,Shipping!$R$95,$U$167=Shipping!$S$92,Shipping!$S174,$U$167=Shipping!$T$92,Shipping!$T174)+IF(BP85&lt;DATE(2020,1,1),BP85,-BP85))</f>
        <v>-</v>
      </c>
      <c r="BQ249" s="52" t="str" cm="1">
        <f t="array" ref="BQ249">IF(OR(BQ85="",BQ85="NO Q",BQ85="-"),"-",INDEX(Shipping!$U$3:$V$88,_xlfn.XMATCH(BQ$2,IF(Shipping!$D$3:$D$88="GC",Shipping!$A$3:$A$88),0),_xlfn.XMATCH($V$167,Shipping!$U$2:$V$2))/_xlfn.IFS($U$167=Shipping!$R171,Shipping!$R$95,$U$167=Shipping!$S$92,Shipping!$S174,$U$167=Shipping!$T$92,Shipping!$T174)+IF(BQ85&lt;DATE(2020,1,1),BQ85,-BQ85))</f>
        <v>-</v>
      </c>
      <c r="BR249" s="52" t="str" cm="1">
        <f t="array" ref="BR249">IF(OR(BR85="",BR85="NO Q",BR85="-"),"-",INDEX(Shipping!$U$3:$V$88,_xlfn.XMATCH(BR$2,IF(Shipping!$D$3:$D$88="GC",Shipping!$A$3:$A$88),0),_xlfn.XMATCH($V$167,Shipping!$U$2:$V$2))/_xlfn.IFS($U$167=Shipping!$R171,Shipping!$R$95,$U$167=Shipping!$S$92,Shipping!$S174,$U$167=Shipping!$T$92,Shipping!$T174)+IF(BR85&lt;DATE(2020,1,1),BR85,-BR85))</f>
        <v>-</v>
      </c>
      <c r="BS249" s="52" t="str" cm="1">
        <f t="array" ref="BS249">IF(OR(BS85="",BS85="NO Q",BS85="-"),"-",INDEX(Shipping!$U$3:$V$88,_xlfn.XMATCH(BS$2,IF(Shipping!$D$3:$D$88="GC",Shipping!$A$3:$A$88),0),_xlfn.XMATCH($V$167,Shipping!$U$2:$V$2))/_xlfn.IFS($U$167=Shipping!$R171,Shipping!$R$95,$U$167=Shipping!$S$92,Shipping!$S174,$U$167=Shipping!$T$92,Shipping!$T174)+IF(BS85&lt;DATE(2020,1,1),BS85,-BS85))</f>
        <v>-</v>
      </c>
      <c r="BT249" s="52" t="str" cm="1">
        <f t="array" ref="BT249">IF(OR(BT85="",BT85="NO Q",BT85="-"),"-",INDEX(Shipping!$U$3:$V$88,_xlfn.XMATCH(BT$2,IF(Shipping!$D$3:$D$88="GC",Shipping!$A$3:$A$88),0),_xlfn.XMATCH($V$167,Shipping!$U$2:$V$2))/_xlfn.IFS($U$167=Shipping!$R171,Shipping!$R$95,$U$167=Shipping!$S$92,Shipping!$S174,$U$167=Shipping!$T$92,Shipping!$T174)+IF(BT85&lt;DATE(2020,1,1),BT85,-BT85))</f>
        <v>-</v>
      </c>
      <c r="BU249" s="52" t="str" cm="1">
        <f t="array" ref="BU249">IF(OR(BU85="",BU85="NO Q",BU85="-"),"-",INDEX(Shipping!$U$3:$V$88,_xlfn.XMATCH(BU$2,IF(Shipping!$D$3:$D$88="GC",Shipping!$A$3:$A$88),0),_xlfn.XMATCH($V$167,Shipping!$U$2:$V$2))/_xlfn.IFS($U$167=Shipping!$R171,Shipping!$R$95,$U$167=Shipping!$S$92,Shipping!$S174,$U$167=Shipping!$T$92,Shipping!$T174)+IF(BU85&lt;DATE(2020,1,1),BU85,-BU85))</f>
        <v>-</v>
      </c>
      <c r="BV249" s="52" t="str" cm="1">
        <f t="array" ref="BV249">IF(OR(BV85="",BV85="NO Q",BV85="-"),"-",INDEX(Shipping!$U$3:$V$88,_xlfn.XMATCH(BV$2,IF(Shipping!$D$3:$D$88="GC",Shipping!$A$3:$A$88),0),_xlfn.XMATCH($V$167,Shipping!$U$2:$V$2))/_xlfn.IFS($U$167=Shipping!$R171,Shipping!$R$95,$U$167=Shipping!$S$92,Shipping!$S174,$U$167=Shipping!$T$92,Shipping!$T174)+IF(BV85&lt;DATE(2020,1,1),BV85,-BV85))</f>
        <v>-</v>
      </c>
      <c r="BW249" s="52" t="str" cm="1">
        <f t="array" ref="BW249">IF(OR(BW85="",BW85="NO Q",BW85="-"),"-",INDEX(Shipping!$U$3:$V$88,_xlfn.XMATCH(BW$2,IF(Shipping!$D$3:$D$88="GC",Shipping!$A$3:$A$88),0),_xlfn.XMATCH($V$167,Shipping!$U$2:$V$2))/_xlfn.IFS($U$167=Shipping!$R171,Shipping!$R$95,$U$167=Shipping!$S$92,Shipping!$S174,$U$167=Shipping!$T$92,Shipping!$T174)+IF(BW85&lt;DATE(2020,1,1),BW85,-BW85))</f>
        <v>-</v>
      </c>
      <c r="BX249" s="52" t="str" cm="1">
        <f t="array" ref="BX249">IF(OR(BX85="",BX85="NO Q",BX85="-"),"-",INDEX(Shipping!$U$3:$V$88,_xlfn.XMATCH(BX$2,IF(Shipping!$D$3:$D$88="GC",Shipping!$A$3:$A$88),0),_xlfn.XMATCH($V$167,Shipping!$U$2:$V$2))/_xlfn.IFS($U$167=Shipping!$R171,Shipping!$R$95,$U$167=Shipping!$S$92,Shipping!$S174,$U$167=Shipping!$T$92,Shipping!$T174)+IF(BX85&lt;DATE(2020,1,1),BX85,-BX85))</f>
        <v>-</v>
      </c>
      <c r="BY249" s="52" t="str" cm="1">
        <f t="array" ref="BY249">IF(OR(BY85="",BY85="NO Q",BY85="-"),"-",INDEX(Shipping!$U$3:$V$88,_xlfn.XMATCH(BY$2,IF(Shipping!$D$3:$D$88="GC",Shipping!$A$3:$A$88),0),_xlfn.XMATCH($V$167,Shipping!$U$2:$V$2))/_xlfn.IFS($U$167=Shipping!$R171,Shipping!$R$95,$U$167=Shipping!$S$92,Shipping!$S174,$U$167=Shipping!$T$92,Shipping!$T174)+IF(BY85&lt;DATE(2020,1,1),BY85,-BY85))</f>
        <v>-</v>
      </c>
      <c r="BZ249" s="52" t="str" cm="1">
        <f t="array" ref="BZ249">IF(OR(BZ85="",BZ85="NO Q",BZ85="-"),"-",INDEX(Shipping!$U$3:$V$88,_xlfn.XMATCH(BZ$2,IF(Shipping!$D$3:$D$88="GC",Shipping!$A$3:$A$88),0),_xlfn.XMATCH($V$167,Shipping!$U$2:$V$2))/_xlfn.IFS($U$167=Shipping!$R171,Shipping!$R$95,$U$167=Shipping!$S$92,Shipping!$S174,$U$167=Shipping!$T$92,Shipping!$T174)+IF(BZ85&lt;DATE(2020,1,1),BZ85,-BZ85))</f>
        <v>-</v>
      </c>
      <c r="CA249" s="52" t="str" cm="1">
        <f t="array" ref="CA249">IF(OR(CA85="",CA85="NO Q",CA85="-"),"-",INDEX(Shipping!$U$3:$V$88,_xlfn.XMATCH(CA$2,IF(Shipping!$D$3:$D$88="GC",Shipping!$A$3:$A$88),0),_xlfn.XMATCH($V$167,Shipping!$U$2:$V$2))/_xlfn.IFS($U$167=Shipping!$R171,Shipping!$R$95,$U$167=Shipping!$S$92,Shipping!$S174,$U$167=Shipping!$T$92,Shipping!$T174)+IF(CA85&lt;DATE(2020,1,1),CA85,-CA85))</f>
        <v>-</v>
      </c>
      <c r="CB249" s="52" t="str" cm="1">
        <f t="array" ref="CB249">IF(OR(CB85="",CB85="NO Q",CB85="-"),"-",INDEX(Shipping!$U$3:$V$88,_xlfn.XMATCH(CB$2,IF(Shipping!$D$3:$D$88="GC",Shipping!$A$3:$A$88),0),_xlfn.XMATCH($V$167,Shipping!$U$2:$V$2))/_xlfn.IFS($U$167=Shipping!$R171,Shipping!$R$95,$U$167=Shipping!$S$92,Shipping!$S174,$U$167=Shipping!$T$92,Shipping!$T174)+IF(CB85&lt;DATE(2020,1,1),CB85,-CB85))</f>
        <v>-</v>
      </c>
      <c r="CC249" s="52" t="str" cm="1">
        <f t="array" ref="CC249">IF(OR(CC85="",CC85="NO Q",CC85="-"),"-",INDEX(Shipping!$U$3:$V$88,_xlfn.XMATCH(CC$2,IF(Shipping!$D$3:$D$88="GC",Shipping!$A$3:$A$88),0),_xlfn.XMATCH($V$167,Shipping!$U$2:$V$2))/_xlfn.IFS($U$167=Shipping!$R171,Shipping!$R$95,$U$167=Shipping!$S$92,Shipping!$S174,$U$167=Shipping!$T$92,Shipping!$T174)+IF(CC85&lt;DATE(2020,1,1),CC85,-CC85))</f>
        <v>-</v>
      </c>
      <c r="CD249" s="52" t="str" cm="1">
        <f t="array" ref="CD249">IF(OR(CD85="",CD85="NO Q",CD85="-"),"-",INDEX(Shipping!$U$3:$V$88,_xlfn.XMATCH(CD$2,IF(Shipping!$D$3:$D$88="GC",Shipping!$A$3:$A$88),0),_xlfn.XMATCH($V$167,Shipping!$U$2:$V$2))/_xlfn.IFS($U$167=Shipping!$R171,Shipping!$R$95,$U$167=Shipping!$S$92,Shipping!$S174,$U$167=Shipping!$T$92,Shipping!$T174)+IF(CD85&lt;DATE(2020,1,1),CD85,-CD85))</f>
        <v>-</v>
      </c>
      <c r="CE249" s="52" t="str" cm="1">
        <f t="array" ref="CE249">IF(OR(CE85="",CE85="NO Q",CE85="-"),"-",INDEX(Shipping!$U$3:$V$88,_xlfn.XMATCH(CE$2,IF(Shipping!$D$3:$D$88="GC",Shipping!$A$3:$A$88),0),_xlfn.XMATCH($V$167,Shipping!$U$2:$V$2))/_xlfn.IFS($U$167=Shipping!$R171,Shipping!$R$95,$U$167=Shipping!$S$92,Shipping!$S174,$U$167=Shipping!$T$92,Shipping!$T174)+IF(CE85&lt;DATE(2020,1,1),CE85,-CE85))</f>
        <v>-</v>
      </c>
      <c r="CF249" s="52" t="str" cm="1">
        <f t="array" ref="CF249">IF(OR(CF85="",CF85="NO Q",CF85="-"),"-",INDEX(Shipping!$U$3:$V$88,_xlfn.XMATCH(CF$2,IF(Shipping!$D$3:$D$88="GC",Shipping!$A$3:$A$88),0),_xlfn.XMATCH($V$167,Shipping!$U$2:$V$2))/_xlfn.IFS($U$167=Shipping!$R171,Shipping!$R$95,$U$167=Shipping!$S$92,Shipping!$S174,$U$167=Shipping!$T$92,Shipping!$T174)+IF(CF85&lt;DATE(2020,1,1),CF85,-CF85))</f>
        <v>-</v>
      </c>
      <c r="CG249" s="52" t="str" cm="1">
        <f t="array" ref="CG249">IF(OR(CG85="",CG85="NO Q",CG85="-"),"-",INDEX(Shipping!$U$3:$V$88,_xlfn.XMATCH(CG$2,IF(Shipping!$D$3:$D$88="GC",Shipping!$A$3:$A$88),0),_xlfn.XMATCH($V$167,Shipping!$U$2:$V$2))/_xlfn.IFS($U$167=Shipping!$R171,Shipping!$R$95,$U$167=Shipping!$S$92,Shipping!$S174,$U$167=Shipping!$T$92,Shipping!$T174)+IF(CG85&lt;DATE(2020,1,1),CG85,-CG85))</f>
        <v>-</v>
      </c>
      <c r="CH249" s="52" t="str" cm="1">
        <f t="array" ref="CH249">IF(OR(CH85="",CH85="NO Q",CH85="-"),"-",INDEX(Shipping!$U$3:$V$88,_xlfn.XMATCH(CH$2,IF(Shipping!$D$3:$D$88="GC",Shipping!$A$3:$A$88),0),_xlfn.XMATCH($V$167,Shipping!$U$2:$V$2))/_xlfn.IFS($U$167=Shipping!$R171,Shipping!$R$95,$U$167=Shipping!$S$92,Shipping!$S174,$U$167=Shipping!$T$92,Shipping!$T174)+IF(CH85&lt;DATE(2020,1,1),CH85,-CH85))</f>
        <v>-</v>
      </c>
      <c r="CI249" s="52" t="str" cm="1">
        <f t="array" ref="CI249">IF(OR(CI85="",CI85="NO Q",CI85="-"),"-",INDEX(Shipping!$U$3:$V$88,_xlfn.XMATCH(CI$2,IF(Shipping!$D$3:$D$88="GC",Shipping!$A$3:$A$88),0),_xlfn.XMATCH($V$167,Shipping!$U$2:$V$2))/_xlfn.IFS($U$167=Shipping!$R171,Shipping!$R$95,$U$167=Shipping!$S$92,Shipping!$S174,$U$167=Shipping!$T$92,Shipping!$T174)+IF(CI85&lt;DATE(2020,1,1),CI85,-CI85))</f>
        <v>-</v>
      </c>
      <c r="CJ249" s="52" t="str" cm="1">
        <f t="array" ref="CJ249">IF(OR(CJ85="",CJ85="NO Q",CJ85="-"),"-",INDEX(Shipping!$U$3:$V$88,_xlfn.XMATCH(CJ$2,IF(Shipping!$D$3:$D$88="GC",Shipping!$A$3:$A$88),0),_xlfn.XMATCH($V$167,Shipping!$U$2:$V$2))/_xlfn.IFS($U$167=Shipping!$R171,Shipping!$R$95,$U$167=Shipping!$S$92,Shipping!$S174,$U$167=Shipping!$T$92,Shipping!$T174)+IF(CJ85&lt;DATE(2020,1,1),CJ85,-CJ85))</f>
        <v>-</v>
      </c>
      <c r="CK249" s="52" t="str" cm="1">
        <f t="array" ref="CK249">IF(OR(CK85="",CK85="NO Q",CK85="-"),"-",INDEX(Shipping!$U$3:$V$88,_xlfn.XMATCH(CK$2,IF(Shipping!$D$3:$D$88="GC",Shipping!$A$3:$A$88),0),_xlfn.XMATCH($V$167,Shipping!$U$2:$V$2))/_xlfn.IFS($U$167=Shipping!$R171,Shipping!$R$95,$U$167=Shipping!$S$92,Shipping!$S174,$U$167=Shipping!$T$92,Shipping!$T174)+IF(CK85&lt;DATE(2020,1,1),CK85,-CK85))</f>
        <v>-</v>
      </c>
      <c r="CL249" s="52" t="str" cm="1">
        <f t="array" ref="CL249">IF(OR(CL85="",CL85="NO Q",CL85="-"),"-",INDEX(Shipping!$U$3:$V$88,_xlfn.XMATCH(CL$2,IF(Shipping!$D$3:$D$88="GC",Shipping!$A$3:$A$88),0),_xlfn.XMATCH($V$167,Shipping!$U$2:$V$2))/_xlfn.IFS($U$167=Shipping!$R171,Shipping!$R$95,$U$167=Shipping!$S$92,Shipping!$S174,$U$167=Shipping!$T$92,Shipping!$T174)+IF(CL85&lt;DATE(2020,1,1),CL85,-CL85))</f>
        <v>-</v>
      </c>
      <c r="CM249" s="52" t="str" cm="1">
        <f t="array" ref="CM249">IF(OR(CM85="",CM85="NO Q",CM85="-"),"-",INDEX(Shipping!$U$3:$V$88,_xlfn.XMATCH(CM$2,IF(Shipping!$D$3:$D$88="GC",Shipping!$A$3:$A$88),0),_xlfn.XMATCH($V$167,Shipping!$U$2:$V$2))/_xlfn.IFS($U$167=Shipping!$R171,Shipping!$R$95,$U$167=Shipping!$S$92,Shipping!$S174,$U$167=Shipping!$T$92,Shipping!$T174)+IF(CM85&lt;DATE(2020,1,1),CM85,-CM85))</f>
        <v>-</v>
      </c>
    </row>
    <row r="250" spans="2:91">
      <c r="B250" s="47" t="s">
        <v>355</v>
      </c>
      <c r="C250" s="1" t="e" cm="1">
        <f t="array" ref="C250">INDEX(W$2:CM$2,1,_xlfn.XMATCH(D250,$W250:$CM250))</f>
        <v>#N/A</v>
      </c>
      <c r="D250" s="81">
        <f t="shared" si="140"/>
        <v>0</v>
      </c>
      <c r="W250" s="52" t="str" cm="1">
        <f t="array" ref="W250">IF(OR(W86="",W86="NO Q",W86="-"),"-",INDEX(Shipping!$U$3:$V$88,_xlfn.XMATCH(W$2,IF(Shipping!$D$3:$D$88="GC",Shipping!$A$3:$A$88),0),_xlfn.XMATCH($V$167,Shipping!$U$2:$V$2))/_xlfn.IFS($U$167=Shipping!$R172,Shipping!$R$95,$U$167=Shipping!$S$92,Shipping!$S175,$U$167=Shipping!$T$92,Shipping!$T175)+IF(W86&lt;DATE(2020,1,1),W86,-W86))</f>
        <v>-</v>
      </c>
      <c r="X250" s="52" t="str" cm="1">
        <f t="array" ref="X250">IF(OR(X86="",X86="NO Q",X86="-"),"-",INDEX(Shipping!$U$3:$V$88,_xlfn.XMATCH(X$2,IF(Shipping!$D$3:$D$88="GC",Shipping!$A$3:$A$88),0),_xlfn.XMATCH($V$167,Shipping!$U$2:$V$2))/_xlfn.IFS($U$167=Shipping!$R172,Shipping!$R$95,$U$167=Shipping!$S$92,Shipping!$S175,$U$167=Shipping!$T$92,Shipping!$T175)+IF(X86&lt;DATE(2020,1,1),X86,-X86))</f>
        <v>-</v>
      </c>
      <c r="Y250" s="52" t="str" cm="1">
        <f t="array" ref="Y250">IF(OR(Y86="",Y86="NO Q",Y86="-"),"-",INDEX(Shipping!$U$3:$V$88,_xlfn.XMATCH(Y$2,IF(Shipping!$D$3:$D$88="GC",Shipping!$A$3:$A$88),0),_xlfn.XMATCH($V$167,Shipping!$U$2:$V$2))/_xlfn.IFS($U$167=Shipping!$R172,Shipping!$R$95,$U$167=Shipping!$S$92,Shipping!$S175,$U$167=Shipping!$T$92,Shipping!$T175)+IF(Y86&lt;DATE(2020,1,1),Y86,-Y86))</f>
        <v>-</v>
      </c>
      <c r="Z250" s="52" t="str" cm="1">
        <f t="array" ref="Z250">IF(OR(Z86="",Z86="NO Q",Z86="-"),"-",INDEX(Shipping!$U$3:$V$88,_xlfn.XMATCH(Z$2,IF(Shipping!$D$3:$D$88="GC",Shipping!$A$3:$A$88),0),_xlfn.XMATCH($V$167,Shipping!$U$2:$V$2))/_xlfn.IFS($U$167=Shipping!$R172,Shipping!$R$95,$U$167=Shipping!$S$92,Shipping!$S175,$U$167=Shipping!$T$92,Shipping!$T175)+IF(Z86&lt;DATE(2020,1,1),Z86,-Z86))</f>
        <v>-</v>
      </c>
      <c r="AA250" s="52" t="str" cm="1">
        <f t="array" ref="AA250">IF(OR(AA86="",AA86="NO Q",AA86="-"),"-",INDEX(Shipping!$U$3:$V$88,_xlfn.XMATCH(AA$2,IF(Shipping!$D$3:$D$88="GC",Shipping!$A$3:$A$88),0),_xlfn.XMATCH($V$167,Shipping!$U$2:$V$2))/_xlfn.IFS($U$167=Shipping!$R172,Shipping!$R$95,$U$167=Shipping!$S$92,Shipping!$S175,$U$167=Shipping!$T$92,Shipping!$T175)+IF(AA86&lt;DATE(2020,1,1),AA86,-AA86))</f>
        <v>-</v>
      </c>
      <c r="AB250" s="52" t="str" cm="1">
        <f t="array" ref="AB250">IF(OR(AB86="",AB86="NO Q",AB86="-"),"-",INDEX(Shipping!$U$3:$V$88,_xlfn.XMATCH(AB$2,IF(Shipping!$D$3:$D$88="GC",Shipping!$A$3:$A$88),0),_xlfn.XMATCH($V$167,Shipping!$U$2:$V$2))/_xlfn.IFS($U$167=Shipping!$R172,Shipping!$R$95,$U$167=Shipping!$S$92,Shipping!$S175,$U$167=Shipping!$T$92,Shipping!$T175)+IF(AB86&lt;DATE(2020,1,1),AB86,-AB86))</f>
        <v>-</v>
      </c>
      <c r="AC250" s="52" t="str" cm="1">
        <f t="array" ref="AC250">IF(OR(AC86="",AC86="NO Q",AC86="-"),"-",INDEX(Shipping!$U$3:$V$88,_xlfn.XMATCH(AC$2,IF(Shipping!$D$3:$D$88="GC",Shipping!$A$3:$A$88),0),_xlfn.XMATCH($V$167,Shipping!$U$2:$V$2))/_xlfn.IFS($U$167=Shipping!$R172,Shipping!$R$95,$U$167=Shipping!$S$92,Shipping!$S175,$U$167=Shipping!$T$92,Shipping!$T175)+IF(AC86&lt;DATE(2020,1,1),AC86,-AC86))</f>
        <v>-</v>
      </c>
      <c r="AD250" s="52" t="str" cm="1">
        <f t="array" ref="AD250">IF(OR(AD86="",AD86="NO Q",AD86="-"),"-",INDEX(Shipping!$U$3:$V$88,_xlfn.XMATCH(AD$2,IF(Shipping!$D$3:$D$88="GC",Shipping!$A$3:$A$88),0),_xlfn.XMATCH($V$167,Shipping!$U$2:$V$2))/_xlfn.IFS($U$167=Shipping!$R172,Shipping!$R$95,$U$167=Shipping!$S$92,Shipping!$S175,$U$167=Shipping!$T$92,Shipping!$T175)+IF(AD86&lt;DATE(2020,1,1),AD86,-AD86))</f>
        <v>-</v>
      </c>
      <c r="AE250" s="52" t="str" cm="1">
        <f t="array" ref="AE250">IF(OR(AE86="",AE86="NO Q",AE86="-"),"-",INDEX(Shipping!$U$3:$V$88,_xlfn.XMATCH(AE$2,IF(Shipping!$D$3:$D$88="GC",Shipping!$A$3:$A$88),0),_xlfn.XMATCH($V$167,Shipping!$U$2:$V$2))/_xlfn.IFS($U$167=Shipping!$R172,Shipping!$R$95,$U$167=Shipping!$S$92,Shipping!$S175,$U$167=Shipping!$T$92,Shipping!$T175)+IF(AE86&lt;DATE(2020,1,1),AE86,-AE86))</f>
        <v>-</v>
      </c>
      <c r="AF250" s="52" t="str" cm="1">
        <f t="array" ref="AF250">IF(OR(AF86="",AF86="NO Q",AF86="-"),"-",INDEX(Shipping!$U$3:$V$88,_xlfn.XMATCH(AF$2,IF(Shipping!$D$3:$D$88="GC",Shipping!$A$3:$A$88),0),_xlfn.XMATCH($V$167,Shipping!$U$2:$V$2))/_xlfn.IFS($U$167=Shipping!$R172,Shipping!$R$95,$U$167=Shipping!$S$92,Shipping!$S175,$U$167=Shipping!$T$92,Shipping!$T175)+IF(AF86&lt;DATE(2020,1,1),AF86,-AF86))</f>
        <v>-</v>
      </c>
      <c r="AG250" s="52" t="str" cm="1">
        <f t="array" ref="AG250">IF(OR(AG86="",AG86="NO Q",AG86="-"),"-",INDEX(Shipping!$U$3:$V$88,_xlfn.XMATCH(AG$2,IF(Shipping!$D$3:$D$88="GC",Shipping!$A$3:$A$88),0),_xlfn.XMATCH($V$167,Shipping!$U$2:$V$2))/_xlfn.IFS($U$167=Shipping!$R172,Shipping!$R$95,$U$167=Shipping!$S$92,Shipping!$S175,$U$167=Shipping!$T$92,Shipping!$T175)+IF(AG86&lt;DATE(2020,1,1),AG86,-AG86))</f>
        <v>-</v>
      </c>
      <c r="AH250" s="52" t="str" cm="1">
        <f t="array" ref="AH250">IF(OR(AH86="",AH86="NO Q",AH86="-"),"-",INDEX(Shipping!$U$3:$V$88,_xlfn.XMATCH(AH$2,IF(Shipping!$D$3:$D$88="GC",Shipping!$A$3:$A$88),0),_xlfn.XMATCH($V$167,Shipping!$U$2:$V$2))/_xlfn.IFS($U$167=Shipping!$R172,Shipping!$R$95,$U$167=Shipping!$S$92,Shipping!$S175,$U$167=Shipping!$T$92,Shipping!$T175)+IF(AH86&lt;DATE(2020,1,1),AH86,-AH86))</f>
        <v>-</v>
      </c>
      <c r="AI250" s="52" t="str" cm="1">
        <f t="array" ref="AI250">IF(OR(AI86="",AI86="NO Q",AI86="-"),"-",INDEX(Shipping!$U$3:$V$88,_xlfn.XMATCH(AI$2,IF(Shipping!$D$3:$D$88="GC",Shipping!$A$3:$A$88),0),_xlfn.XMATCH($V$167,Shipping!$U$2:$V$2))/_xlfn.IFS($U$167=Shipping!$R172,Shipping!$R$95,$U$167=Shipping!$S$92,Shipping!$S175,$U$167=Shipping!$T$92,Shipping!$T175)+IF(AI86&lt;DATE(2020,1,1),AI86,-AI86))</f>
        <v>-</v>
      </c>
      <c r="AJ250" s="52" t="str" cm="1">
        <f t="array" ref="AJ250">IF(OR(AJ86="",AJ86="NO Q",AJ86="-"),"-",INDEX(Shipping!$U$3:$V$88,_xlfn.XMATCH(AJ$2,IF(Shipping!$D$3:$D$88="GC",Shipping!$A$3:$A$88),0),_xlfn.XMATCH($V$167,Shipping!$U$2:$V$2))/_xlfn.IFS($U$167=Shipping!$R172,Shipping!$R$95,$U$167=Shipping!$S$92,Shipping!$S175,$U$167=Shipping!$T$92,Shipping!$T175)+IF(AJ86&lt;DATE(2020,1,1),AJ86,-AJ86))</f>
        <v>-</v>
      </c>
      <c r="AK250" s="52" t="str" cm="1">
        <f t="array" ref="AK250">IF(OR(AK86="",AK86="NO Q",AK86="-"),"-",INDEX(Shipping!$U$3:$V$88,_xlfn.XMATCH(AK$2,IF(Shipping!$D$3:$D$88="GC",Shipping!$A$3:$A$88),0),_xlfn.XMATCH($V$167,Shipping!$U$2:$V$2))/_xlfn.IFS($U$167=Shipping!$R172,Shipping!$R$95,$U$167=Shipping!$S$92,Shipping!$S175,$U$167=Shipping!$T$92,Shipping!$T175)+IF(AK86&lt;DATE(2020,1,1),AK86,-AK86))</f>
        <v>-</v>
      </c>
      <c r="AL250" s="52" t="str" cm="1">
        <f t="array" ref="AL250">IF(OR(AL86="",AL86="NO Q",AL86="-"),"-",INDEX(Shipping!$U$3:$V$88,_xlfn.XMATCH(AL$2,IF(Shipping!$D$3:$D$88="GC",Shipping!$A$3:$A$88),0),_xlfn.XMATCH($V$167,Shipping!$U$2:$V$2))/_xlfn.IFS($U$167=Shipping!$R172,Shipping!$R$95,$U$167=Shipping!$S$92,Shipping!$S175,$U$167=Shipping!$T$92,Shipping!$T175)+IF(AL86&lt;DATE(2020,1,1),AL86,-AL86))</f>
        <v>-</v>
      </c>
      <c r="AM250" s="52" t="str" cm="1">
        <f t="array" ref="AM250">IF(OR(AM86="",AM86="NO Q",AM86="-"),"-",INDEX(Shipping!$U$3:$V$88,_xlfn.XMATCH(AM$2,IF(Shipping!$D$3:$D$88="GC",Shipping!$A$3:$A$88),0),_xlfn.XMATCH($V$167,Shipping!$U$2:$V$2))/_xlfn.IFS($U$167=Shipping!$R172,Shipping!$R$95,$U$167=Shipping!$S$92,Shipping!$S175,$U$167=Shipping!$T$92,Shipping!$T175)+IF(AM86&lt;DATE(2020,1,1),AM86,-AM86))</f>
        <v>-</v>
      </c>
      <c r="AN250" s="52" t="str" cm="1">
        <f t="array" ref="AN250">IF(OR(AN86="",AN86="NO Q",AN86="-"),"-",INDEX(Shipping!$U$3:$V$88,_xlfn.XMATCH(AN$2,IF(Shipping!$D$3:$D$88="GC",Shipping!$A$3:$A$88),0),_xlfn.XMATCH($V$167,Shipping!$U$2:$V$2))/_xlfn.IFS($U$167=Shipping!$R172,Shipping!$R$95,$U$167=Shipping!$S$92,Shipping!$S175,$U$167=Shipping!$T$92,Shipping!$T175)+IF(AN86&lt;DATE(2020,1,1),AN86,-AN86))</f>
        <v>-</v>
      </c>
      <c r="AO250" s="52" t="str" cm="1">
        <f t="array" ref="AO250">IF(OR(AO86="",AO86="NO Q",AO86="-"),"-",INDEX(Shipping!$U$3:$V$88,_xlfn.XMATCH(AO$2,IF(Shipping!$D$3:$D$88="GC",Shipping!$A$3:$A$88),0),_xlfn.XMATCH($V$167,Shipping!$U$2:$V$2))/_xlfn.IFS($U$167=Shipping!$R172,Shipping!$R$95,$U$167=Shipping!$S$92,Shipping!$S175,$U$167=Shipping!$T$92,Shipping!$T175)+IF(AO86&lt;DATE(2020,1,1),AO86,-AO86))</f>
        <v>-</v>
      </c>
      <c r="AP250" s="52" t="str" cm="1">
        <f t="array" ref="AP250">IF(OR(AP86="",AP86="NO Q",AP86="-"),"-",INDEX(Shipping!$U$3:$V$88,_xlfn.XMATCH(AP$2,IF(Shipping!$D$3:$D$88="GC",Shipping!$A$3:$A$88),0),_xlfn.XMATCH($V$167,Shipping!$U$2:$V$2))/_xlfn.IFS($U$167=Shipping!$R172,Shipping!$R$95,$U$167=Shipping!$S$92,Shipping!$S175,$U$167=Shipping!$T$92,Shipping!$T175)+IF(AP86&lt;DATE(2020,1,1),AP86,-AP86))</f>
        <v>-</v>
      </c>
      <c r="AQ250" s="52" t="str" cm="1">
        <f t="array" ref="AQ250">IF(OR(AQ86="",AQ86="NO Q",AQ86="-"),"-",INDEX(Shipping!$U$3:$V$88,_xlfn.XMATCH(AQ$2,IF(Shipping!$D$3:$D$88="GC",Shipping!$A$3:$A$88),0),_xlfn.XMATCH($V$167,Shipping!$U$2:$V$2))/_xlfn.IFS($U$167=Shipping!$R172,Shipping!$R$95,$U$167=Shipping!$S$92,Shipping!$S175,$U$167=Shipping!$T$92,Shipping!$T175)+IF(AQ86&lt;DATE(2020,1,1),AQ86,-AQ86))</f>
        <v>-</v>
      </c>
      <c r="AR250" s="52" t="e" cm="1">
        <f t="array" ref="AR250">IF(OR(AR86="",AR86="NO Q",AR86="-"),"-",INDEX(Shipping!$U$3:$V$88,_xlfn.XMATCH(AR$2,IF(Shipping!$D$3:$D$88="GC",Shipping!$A$3:$A$88),0),_xlfn.XMATCH($V$167,Shipping!$U$2:$V$2))/_xlfn.IFS($U$167=Shipping!$R172,Shipping!$R$95,$U$167=Shipping!$S$92,Shipping!$S175,$U$167=Shipping!$T$92,Shipping!$T175)+IF(AR86&lt;DATE(2020,1,1),AR86,-AR86))</f>
        <v>#DIV/0!</v>
      </c>
      <c r="AS250" s="52" t="str" cm="1">
        <f t="array" ref="AS250">IF(OR(AS86="",AS86="NO Q",AS86="-"),"-",INDEX(Shipping!$U$3:$V$88,_xlfn.XMATCH(AS$2,IF(Shipping!$D$3:$D$88="GC",Shipping!$A$3:$A$88),0),_xlfn.XMATCH($V$167,Shipping!$U$2:$V$2))/_xlfn.IFS($U$167=Shipping!$R172,Shipping!$R$95,$U$167=Shipping!$S$92,Shipping!$S175,$U$167=Shipping!$T$92,Shipping!$T175)+IF(AS86&lt;DATE(2020,1,1),AS86,-AS86))</f>
        <v>-</v>
      </c>
      <c r="AT250" s="52" t="str" cm="1">
        <f t="array" ref="AT250">IF(OR(AT86="",AT86="NO Q",AT86="-"),"-",INDEX(Shipping!$U$3:$V$88,_xlfn.XMATCH(AT$2,IF(Shipping!$D$3:$D$88="GC",Shipping!$A$3:$A$88),0),_xlfn.XMATCH($V$167,Shipping!$U$2:$V$2))/_xlfn.IFS($U$167=Shipping!$R172,Shipping!$R$95,$U$167=Shipping!$S$92,Shipping!$S175,$U$167=Shipping!$T$92,Shipping!$T175)+IF(AT86&lt;DATE(2020,1,1),AT86,-AT86))</f>
        <v>-</v>
      </c>
      <c r="AU250" s="52" t="str" cm="1">
        <f t="array" ref="AU250">IF(OR(AU86="",AU86="NO Q",AU86="-"),"-",INDEX(Shipping!$U$3:$V$88,_xlfn.XMATCH(AU$2,IF(Shipping!$D$3:$D$88="GC",Shipping!$A$3:$A$88),0),_xlfn.XMATCH($V$167,Shipping!$U$2:$V$2))/_xlfn.IFS($U$167=Shipping!$R172,Shipping!$R$95,$U$167=Shipping!$S$92,Shipping!$S175,$U$167=Shipping!$T$92,Shipping!$T175)+IF(AU86&lt;DATE(2020,1,1),AU86,-AU86))</f>
        <v>-</v>
      </c>
      <c r="AV250" s="52" t="str" cm="1">
        <f t="array" ref="AV250">IF(OR(AV86="",AV86="NO Q",AV86="-"),"-",INDEX(Shipping!$U$3:$V$88,_xlfn.XMATCH(AV$2,IF(Shipping!$D$3:$D$88="GC",Shipping!$A$3:$A$88),0),_xlfn.XMATCH($V$167,Shipping!$U$2:$V$2))/_xlfn.IFS($U$167=Shipping!$R172,Shipping!$R$95,$U$167=Shipping!$S$92,Shipping!$S175,$U$167=Shipping!$T$92,Shipping!$T175)+IF(AV86&lt;DATE(2020,1,1),AV86,-AV86))</f>
        <v>-</v>
      </c>
      <c r="AW250" s="52" t="str" cm="1">
        <f t="array" ref="AW250">IF(OR(AW86="",AW86="NO Q",AW86="-"),"-",INDEX(Shipping!$U$3:$V$88,_xlfn.XMATCH(AW$2,IF(Shipping!$D$3:$D$88="GC",Shipping!$A$3:$A$88),0),_xlfn.XMATCH($V$167,Shipping!$U$2:$V$2))/_xlfn.IFS($U$167=Shipping!$R172,Shipping!$R$95,$U$167=Shipping!$S$92,Shipping!$S175,$U$167=Shipping!$T$92,Shipping!$T175)+IF(AW86&lt;DATE(2020,1,1),AW86,-AW86))</f>
        <v>-</v>
      </c>
      <c r="AX250" s="52" t="str" cm="1">
        <f t="array" ref="AX250">IF(OR(AX86="",AX86="NO Q",AX86="-"),"-",INDEX(Shipping!$U$3:$V$88,_xlfn.XMATCH(AX$2,IF(Shipping!$D$3:$D$88="GC",Shipping!$A$3:$A$88),0),_xlfn.XMATCH($V$167,Shipping!$U$2:$V$2))/_xlfn.IFS($U$167=Shipping!$R172,Shipping!$R$95,$U$167=Shipping!$S$92,Shipping!$S175,$U$167=Shipping!$T$92,Shipping!$T175)+IF(AX86&lt;DATE(2020,1,1),AX86,-AX86))</f>
        <v>-</v>
      </c>
      <c r="AY250" s="52" t="str" cm="1">
        <f t="array" ref="AY250">IF(OR(AY86="",AY86="NO Q",AY86="-"),"-",INDEX(Shipping!$U$3:$V$88,_xlfn.XMATCH(AY$2,IF(Shipping!$D$3:$D$88="GC",Shipping!$A$3:$A$88),0),_xlfn.XMATCH($V$167,Shipping!$U$2:$V$2))/_xlfn.IFS($U$167=Shipping!$R172,Shipping!$R$95,$U$167=Shipping!$S$92,Shipping!$S175,$U$167=Shipping!$T$92,Shipping!$T175)+IF(AY86&lt;DATE(2020,1,1),AY86,-AY86))</f>
        <v>-</v>
      </c>
      <c r="AZ250" s="52" t="str" cm="1">
        <f t="array" ref="AZ250">IF(OR(AZ86="",AZ86="NO Q",AZ86="-"),"-",INDEX(Shipping!$U$3:$V$88,_xlfn.XMATCH(AZ$2,IF(Shipping!$D$3:$D$88="GC",Shipping!$A$3:$A$88),0),_xlfn.XMATCH($V$167,Shipping!$U$2:$V$2))/_xlfn.IFS($U$167=Shipping!$R172,Shipping!$R$95,$U$167=Shipping!$S$92,Shipping!$S175,$U$167=Shipping!$T$92,Shipping!$T175)+IF(AZ86&lt;DATE(2020,1,1),AZ86,-AZ86))</f>
        <v>-</v>
      </c>
      <c r="BA250" s="52" t="str" cm="1">
        <f t="array" ref="BA250">IF(OR(BA86="",BA86="NO Q",BA86="-"),"-",INDEX(Shipping!$U$3:$V$88,_xlfn.XMATCH(BA$2,IF(Shipping!$D$3:$D$88="GC",Shipping!$A$3:$A$88),0),_xlfn.XMATCH($V$167,Shipping!$U$2:$V$2))/_xlfn.IFS($U$167=Shipping!$R172,Shipping!$R$95,$U$167=Shipping!$S$92,Shipping!$S175,$U$167=Shipping!$T$92,Shipping!$T175)+IF(BA86&lt;DATE(2020,1,1),BA86,-BA86))</f>
        <v>-</v>
      </c>
      <c r="BB250" s="52" t="str" cm="1">
        <f t="array" ref="BB250">IF(OR(BB86="",BB86="NO Q",BB86="-"),"-",INDEX(Shipping!$U$3:$V$88,_xlfn.XMATCH(BB$2,IF(Shipping!$D$3:$D$88="GC",Shipping!$A$3:$A$88),0),_xlfn.XMATCH($V$167,Shipping!$U$2:$V$2))/_xlfn.IFS($U$167=Shipping!$R172,Shipping!$R$95,$U$167=Shipping!$S$92,Shipping!$S175,$U$167=Shipping!$T$92,Shipping!$T175)+IF(BB86&lt;DATE(2020,1,1),BB86,-BB86))</f>
        <v>-</v>
      </c>
      <c r="BC250" s="52" t="str" cm="1">
        <f t="array" ref="BC250">IF(OR(BC86="",BC86="NO Q",BC86="-"),"-",INDEX(Shipping!$U$3:$V$88,_xlfn.XMATCH(BC$2,IF(Shipping!$D$3:$D$88="GC",Shipping!$A$3:$A$88),0),_xlfn.XMATCH($V$167,Shipping!$U$2:$V$2))/_xlfn.IFS($U$167=Shipping!$R172,Shipping!$R$95,$U$167=Shipping!$S$92,Shipping!$S175,$U$167=Shipping!$T$92,Shipping!$T175)+IF(BC86&lt;DATE(2020,1,1),BC86,-BC86))</f>
        <v>-</v>
      </c>
      <c r="BD250" s="52" t="str" cm="1">
        <f t="array" ref="BD250">IF(OR(BD86="",BD86="NO Q",BD86="-"),"-",INDEX(Shipping!$U$3:$V$88,_xlfn.XMATCH(BD$2,IF(Shipping!$D$3:$D$88="GC",Shipping!$A$3:$A$88),0),_xlfn.XMATCH($V$167,Shipping!$U$2:$V$2))/_xlfn.IFS($U$167=Shipping!$R172,Shipping!$R$95,$U$167=Shipping!$S$92,Shipping!$S175,$U$167=Shipping!$T$92,Shipping!$T175)+IF(BD86&lt;DATE(2020,1,1),BD86,-BD86))</f>
        <v>-</v>
      </c>
      <c r="BE250" s="52" t="str" cm="1">
        <f t="array" ref="BE250">IF(OR(BE86="",BE86="NO Q",BE86="-"),"-",INDEX(Shipping!$U$3:$V$88,_xlfn.XMATCH(BE$2,IF(Shipping!$D$3:$D$88="GC",Shipping!$A$3:$A$88),0),_xlfn.XMATCH($V$167,Shipping!$U$2:$V$2))/_xlfn.IFS($U$167=Shipping!$R172,Shipping!$R$95,$U$167=Shipping!$S$92,Shipping!$S175,$U$167=Shipping!$T$92,Shipping!$T175)+IF(BE86&lt;DATE(2020,1,1),BE86,-BE86))</f>
        <v>-</v>
      </c>
      <c r="BF250" s="52" t="str" cm="1">
        <f t="array" ref="BF250">IF(OR(BF86="",BF86="NO Q",BF86="-"),"-",INDEX(Shipping!$U$3:$V$88,_xlfn.XMATCH(BF$2,IF(Shipping!$D$3:$D$88="GC",Shipping!$A$3:$A$88),0),_xlfn.XMATCH($V$167,Shipping!$U$2:$V$2))/_xlfn.IFS($U$167=Shipping!$R172,Shipping!$R$95,$U$167=Shipping!$S$92,Shipping!$S175,$U$167=Shipping!$T$92,Shipping!$T175)+IF(BF86&lt;DATE(2020,1,1),BF86,-BF86))</f>
        <v>-</v>
      </c>
      <c r="BG250" s="52" t="str" cm="1">
        <f t="array" ref="BG250">IF(OR(BG86="",BG86="NO Q",BG86="-"),"-",INDEX(Shipping!$U$3:$V$88,_xlfn.XMATCH(BG$2,IF(Shipping!$D$3:$D$88="GC",Shipping!$A$3:$A$88),0),_xlfn.XMATCH($V$167,Shipping!$U$2:$V$2))/_xlfn.IFS($U$167=Shipping!$R172,Shipping!$R$95,$U$167=Shipping!$S$92,Shipping!$S175,$U$167=Shipping!$T$92,Shipping!$T175)+IF(BG86&lt;DATE(2020,1,1),BG86,-BG86))</f>
        <v>-</v>
      </c>
      <c r="BH250" s="52" t="str" cm="1">
        <f t="array" ref="BH250">IF(OR(BH86="",BH86="NO Q",BH86="-"),"-",INDEX(Shipping!$U$3:$V$88,_xlfn.XMATCH(BH$2,IF(Shipping!$D$3:$D$88="GC",Shipping!$A$3:$A$88),0),_xlfn.XMATCH($V$167,Shipping!$U$2:$V$2))/_xlfn.IFS($U$167=Shipping!$R172,Shipping!$R$95,$U$167=Shipping!$S$92,Shipping!$S175,$U$167=Shipping!$T$92,Shipping!$T175)+IF(BH86&lt;DATE(2020,1,1),BH86,-BH86))</f>
        <v>-</v>
      </c>
      <c r="BI250" s="52" t="str" cm="1">
        <f t="array" ref="BI250">IF(OR(BI86="",BI86="NO Q",BI86="-"),"-",INDEX(Shipping!$U$3:$V$88,_xlfn.XMATCH(BI$2,IF(Shipping!$D$3:$D$88="GC",Shipping!$A$3:$A$88),0),_xlfn.XMATCH($V$167,Shipping!$U$2:$V$2))/_xlfn.IFS($U$167=Shipping!$R172,Shipping!$R$95,$U$167=Shipping!$S$92,Shipping!$S175,$U$167=Shipping!$T$92,Shipping!$T175)+IF(BI86&lt;DATE(2020,1,1),BI86,-BI86))</f>
        <v>-</v>
      </c>
      <c r="BJ250" s="52" t="str" cm="1">
        <f t="array" ref="BJ250">IF(OR(BJ86="",BJ86="NO Q",BJ86="-"),"-",INDEX(Shipping!$U$3:$V$88,_xlfn.XMATCH(BJ$2,IF(Shipping!$D$3:$D$88="GC",Shipping!$A$3:$A$88),0),_xlfn.XMATCH($V$167,Shipping!$U$2:$V$2))/_xlfn.IFS($U$167=Shipping!$R172,Shipping!$R$95,$U$167=Shipping!$S$92,Shipping!$S175,$U$167=Shipping!$T$92,Shipping!$T175)+IF(BJ86&lt;DATE(2020,1,1),BJ86,-BJ86))</f>
        <v>-</v>
      </c>
      <c r="BK250" s="52" t="str" cm="1">
        <f t="array" ref="BK250">IF(OR(BK86="",BK86="NO Q",BK86="-"),"-",INDEX(Shipping!$U$3:$V$88,_xlfn.XMATCH(BK$2,IF(Shipping!$D$3:$D$88="GC",Shipping!$A$3:$A$88),0),_xlfn.XMATCH($V$167,Shipping!$U$2:$V$2))/_xlfn.IFS($U$167=Shipping!$R172,Shipping!$R$95,$U$167=Shipping!$S$92,Shipping!$S175,$U$167=Shipping!$T$92,Shipping!$T175)+IF(BK86&lt;DATE(2020,1,1),BK86,-BK86))</f>
        <v>-</v>
      </c>
      <c r="BL250" s="52" t="str" cm="1">
        <f t="array" ref="BL250">IF(OR(BL86="",BL86="NO Q",BL86="-"),"-",INDEX(Shipping!$U$3:$V$88,_xlfn.XMATCH(BL$2,IF(Shipping!$D$3:$D$88="GC",Shipping!$A$3:$A$88),0),_xlfn.XMATCH($V$167,Shipping!$U$2:$V$2))/_xlfn.IFS($U$167=Shipping!$R172,Shipping!$R$95,$U$167=Shipping!$S$92,Shipping!$S175,$U$167=Shipping!$T$92,Shipping!$T175)+IF(BL86&lt;DATE(2020,1,1),BL86,-BL86))</f>
        <v>-</v>
      </c>
      <c r="BM250" s="52" t="str" cm="1">
        <f t="array" ref="BM250">IF(OR(BM86="",BM86="NO Q",BM86="-"),"-",INDEX(Shipping!$U$3:$V$88,_xlfn.XMATCH(BM$2,IF(Shipping!$D$3:$D$88="GC",Shipping!$A$3:$A$88),0),_xlfn.XMATCH($V$167,Shipping!$U$2:$V$2))/_xlfn.IFS($U$167=Shipping!$R172,Shipping!$R$95,$U$167=Shipping!$S$92,Shipping!$S175,$U$167=Shipping!$T$92,Shipping!$T175)+IF(BM86&lt;DATE(2020,1,1),BM86,-BM86))</f>
        <v>-</v>
      </c>
      <c r="BN250" s="52" t="str" cm="1">
        <f t="array" ref="BN250">IF(OR(BN86="",BN86="NO Q",BN86="-"),"-",INDEX(Shipping!$U$3:$V$88,_xlfn.XMATCH(BN$2,IF(Shipping!$D$3:$D$88="GC",Shipping!$A$3:$A$88),0),_xlfn.XMATCH($V$167,Shipping!$U$2:$V$2))/_xlfn.IFS($U$167=Shipping!$R172,Shipping!$R$95,$U$167=Shipping!$S$92,Shipping!$S175,$U$167=Shipping!$T$92,Shipping!$T175)+IF(BN86&lt;DATE(2020,1,1),BN86,-BN86))</f>
        <v>-</v>
      </c>
      <c r="BO250" s="52" t="str" cm="1">
        <f t="array" ref="BO250">IF(OR(BO86="",BO86="NO Q",BO86="-"),"-",INDEX(Shipping!$U$3:$V$88,_xlfn.XMATCH(BO$2,IF(Shipping!$D$3:$D$88="GC",Shipping!$A$3:$A$88),0),_xlfn.XMATCH($V$167,Shipping!$U$2:$V$2))/_xlfn.IFS($U$167=Shipping!$R172,Shipping!$R$95,$U$167=Shipping!$S$92,Shipping!$S175,$U$167=Shipping!$T$92,Shipping!$T175)+IF(BO86&lt;DATE(2020,1,1),BO86,-BO86))</f>
        <v>-</v>
      </c>
      <c r="BP250" s="52" t="str" cm="1">
        <f t="array" ref="BP250">IF(OR(BP86="",BP86="NO Q",BP86="-"),"-",INDEX(Shipping!$U$3:$V$88,_xlfn.XMATCH(BP$2,IF(Shipping!$D$3:$D$88="GC",Shipping!$A$3:$A$88),0),_xlfn.XMATCH($V$167,Shipping!$U$2:$V$2))/_xlfn.IFS($U$167=Shipping!$R172,Shipping!$R$95,$U$167=Shipping!$S$92,Shipping!$S175,$U$167=Shipping!$T$92,Shipping!$T175)+IF(BP86&lt;DATE(2020,1,1),BP86,-BP86))</f>
        <v>-</v>
      </c>
      <c r="BQ250" s="52" t="str" cm="1">
        <f t="array" ref="BQ250">IF(OR(BQ86="",BQ86="NO Q",BQ86="-"),"-",INDEX(Shipping!$U$3:$V$88,_xlfn.XMATCH(BQ$2,IF(Shipping!$D$3:$D$88="GC",Shipping!$A$3:$A$88),0),_xlfn.XMATCH($V$167,Shipping!$U$2:$V$2))/_xlfn.IFS($U$167=Shipping!$R172,Shipping!$R$95,$U$167=Shipping!$S$92,Shipping!$S175,$U$167=Shipping!$T$92,Shipping!$T175)+IF(BQ86&lt;DATE(2020,1,1),BQ86,-BQ86))</f>
        <v>-</v>
      </c>
      <c r="BR250" s="52" t="str" cm="1">
        <f t="array" ref="BR250">IF(OR(BR86="",BR86="NO Q",BR86="-"),"-",INDEX(Shipping!$U$3:$V$88,_xlfn.XMATCH(BR$2,IF(Shipping!$D$3:$D$88="GC",Shipping!$A$3:$A$88),0),_xlfn.XMATCH($V$167,Shipping!$U$2:$V$2))/_xlfn.IFS($U$167=Shipping!$R172,Shipping!$R$95,$U$167=Shipping!$S$92,Shipping!$S175,$U$167=Shipping!$T$92,Shipping!$T175)+IF(BR86&lt;DATE(2020,1,1),BR86,-BR86))</f>
        <v>-</v>
      </c>
      <c r="BS250" s="52" t="str" cm="1">
        <f t="array" ref="BS250">IF(OR(BS86="",BS86="NO Q",BS86="-"),"-",INDEX(Shipping!$U$3:$V$88,_xlfn.XMATCH(BS$2,IF(Shipping!$D$3:$D$88="GC",Shipping!$A$3:$A$88),0),_xlfn.XMATCH($V$167,Shipping!$U$2:$V$2))/_xlfn.IFS($U$167=Shipping!$R172,Shipping!$R$95,$U$167=Shipping!$S$92,Shipping!$S175,$U$167=Shipping!$T$92,Shipping!$T175)+IF(BS86&lt;DATE(2020,1,1),BS86,-BS86))</f>
        <v>-</v>
      </c>
      <c r="BT250" s="52" t="str" cm="1">
        <f t="array" ref="BT250">IF(OR(BT86="",BT86="NO Q",BT86="-"),"-",INDEX(Shipping!$U$3:$V$88,_xlfn.XMATCH(BT$2,IF(Shipping!$D$3:$D$88="GC",Shipping!$A$3:$A$88),0),_xlfn.XMATCH($V$167,Shipping!$U$2:$V$2))/_xlfn.IFS($U$167=Shipping!$R172,Shipping!$R$95,$U$167=Shipping!$S$92,Shipping!$S175,$U$167=Shipping!$T$92,Shipping!$T175)+IF(BT86&lt;DATE(2020,1,1),BT86,-BT86))</f>
        <v>-</v>
      </c>
      <c r="BU250" s="52" t="str" cm="1">
        <f t="array" ref="BU250">IF(OR(BU86="",BU86="NO Q",BU86="-"),"-",INDEX(Shipping!$U$3:$V$88,_xlfn.XMATCH(BU$2,IF(Shipping!$D$3:$D$88="GC",Shipping!$A$3:$A$88),0),_xlfn.XMATCH($V$167,Shipping!$U$2:$V$2))/_xlfn.IFS($U$167=Shipping!$R172,Shipping!$R$95,$U$167=Shipping!$S$92,Shipping!$S175,$U$167=Shipping!$T$92,Shipping!$T175)+IF(BU86&lt;DATE(2020,1,1),BU86,-BU86))</f>
        <v>-</v>
      </c>
      <c r="BV250" s="52" t="str" cm="1">
        <f t="array" ref="BV250">IF(OR(BV86="",BV86="NO Q",BV86="-"),"-",INDEX(Shipping!$U$3:$V$88,_xlfn.XMATCH(BV$2,IF(Shipping!$D$3:$D$88="GC",Shipping!$A$3:$A$88),0),_xlfn.XMATCH($V$167,Shipping!$U$2:$V$2))/_xlfn.IFS($U$167=Shipping!$R172,Shipping!$R$95,$U$167=Shipping!$S$92,Shipping!$S175,$U$167=Shipping!$T$92,Shipping!$T175)+IF(BV86&lt;DATE(2020,1,1),BV86,-BV86))</f>
        <v>-</v>
      </c>
      <c r="BW250" s="52" t="str" cm="1">
        <f t="array" ref="BW250">IF(OR(BW86="",BW86="NO Q",BW86="-"),"-",INDEX(Shipping!$U$3:$V$88,_xlfn.XMATCH(BW$2,IF(Shipping!$D$3:$D$88="GC",Shipping!$A$3:$A$88),0),_xlfn.XMATCH($V$167,Shipping!$U$2:$V$2))/_xlfn.IFS($U$167=Shipping!$R172,Shipping!$R$95,$U$167=Shipping!$S$92,Shipping!$S175,$U$167=Shipping!$T$92,Shipping!$T175)+IF(BW86&lt;DATE(2020,1,1),BW86,-BW86))</f>
        <v>-</v>
      </c>
      <c r="BX250" s="52" t="str" cm="1">
        <f t="array" ref="BX250">IF(OR(BX86="",BX86="NO Q",BX86="-"),"-",INDEX(Shipping!$U$3:$V$88,_xlfn.XMATCH(BX$2,IF(Shipping!$D$3:$D$88="GC",Shipping!$A$3:$A$88),0),_xlfn.XMATCH($V$167,Shipping!$U$2:$V$2))/_xlfn.IFS($U$167=Shipping!$R172,Shipping!$R$95,$U$167=Shipping!$S$92,Shipping!$S175,$U$167=Shipping!$T$92,Shipping!$T175)+IF(BX86&lt;DATE(2020,1,1),BX86,-BX86))</f>
        <v>-</v>
      </c>
      <c r="BY250" s="52" t="str" cm="1">
        <f t="array" ref="BY250">IF(OR(BY86="",BY86="NO Q",BY86="-"),"-",INDEX(Shipping!$U$3:$V$88,_xlfn.XMATCH(BY$2,IF(Shipping!$D$3:$D$88="GC",Shipping!$A$3:$A$88),0),_xlfn.XMATCH($V$167,Shipping!$U$2:$V$2))/_xlfn.IFS($U$167=Shipping!$R172,Shipping!$R$95,$U$167=Shipping!$S$92,Shipping!$S175,$U$167=Shipping!$T$92,Shipping!$T175)+IF(BY86&lt;DATE(2020,1,1),BY86,-BY86))</f>
        <v>-</v>
      </c>
      <c r="BZ250" s="52" t="str" cm="1">
        <f t="array" ref="BZ250">IF(OR(BZ86="",BZ86="NO Q",BZ86="-"),"-",INDEX(Shipping!$U$3:$V$88,_xlfn.XMATCH(BZ$2,IF(Shipping!$D$3:$D$88="GC",Shipping!$A$3:$A$88),0),_xlfn.XMATCH($V$167,Shipping!$U$2:$V$2))/_xlfn.IFS($U$167=Shipping!$R172,Shipping!$R$95,$U$167=Shipping!$S$92,Shipping!$S175,$U$167=Shipping!$T$92,Shipping!$T175)+IF(BZ86&lt;DATE(2020,1,1),BZ86,-BZ86))</f>
        <v>-</v>
      </c>
      <c r="CA250" s="52" t="str" cm="1">
        <f t="array" ref="CA250">IF(OR(CA86="",CA86="NO Q",CA86="-"),"-",INDEX(Shipping!$U$3:$V$88,_xlfn.XMATCH(CA$2,IF(Shipping!$D$3:$D$88="GC",Shipping!$A$3:$A$88),0),_xlfn.XMATCH($V$167,Shipping!$U$2:$V$2))/_xlfn.IFS($U$167=Shipping!$R172,Shipping!$R$95,$U$167=Shipping!$S$92,Shipping!$S175,$U$167=Shipping!$T$92,Shipping!$T175)+IF(CA86&lt;DATE(2020,1,1),CA86,-CA86))</f>
        <v>-</v>
      </c>
      <c r="CB250" s="52" t="str" cm="1">
        <f t="array" ref="CB250">IF(OR(CB86="",CB86="NO Q",CB86="-"),"-",INDEX(Shipping!$U$3:$V$88,_xlfn.XMATCH(CB$2,IF(Shipping!$D$3:$D$88="GC",Shipping!$A$3:$A$88),0),_xlfn.XMATCH($V$167,Shipping!$U$2:$V$2))/_xlfn.IFS($U$167=Shipping!$R172,Shipping!$R$95,$U$167=Shipping!$S$92,Shipping!$S175,$U$167=Shipping!$T$92,Shipping!$T175)+IF(CB86&lt;DATE(2020,1,1),CB86,-CB86))</f>
        <v>-</v>
      </c>
      <c r="CC250" s="52" t="str" cm="1">
        <f t="array" ref="CC250">IF(OR(CC86="",CC86="NO Q",CC86="-"),"-",INDEX(Shipping!$U$3:$V$88,_xlfn.XMATCH(CC$2,IF(Shipping!$D$3:$D$88="GC",Shipping!$A$3:$A$88),0),_xlfn.XMATCH($V$167,Shipping!$U$2:$V$2))/_xlfn.IFS($U$167=Shipping!$R172,Shipping!$R$95,$U$167=Shipping!$S$92,Shipping!$S175,$U$167=Shipping!$T$92,Shipping!$T175)+IF(CC86&lt;DATE(2020,1,1),CC86,-CC86))</f>
        <v>-</v>
      </c>
      <c r="CD250" s="52" t="str" cm="1">
        <f t="array" ref="CD250">IF(OR(CD86="",CD86="NO Q",CD86="-"),"-",INDEX(Shipping!$U$3:$V$88,_xlfn.XMATCH(CD$2,IF(Shipping!$D$3:$D$88="GC",Shipping!$A$3:$A$88),0),_xlfn.XMATCH($V$167,Shipping!$U$2:$V$2))/_xlfn.IFS($U$167=Shipping!$R172,Shipping!$R$95,$U$167=Shipping!$S$92,Shipping!$S175,$U$167=Shipping!$T$92,Shipping!$T175)+IF(CD86&lt;DATE(2020,1,1),CD86,-CD86))</f>
        <v>-</v>
      </c>
      <c r="CE250" s="52" t="str" cm="1">
        <f t="array" ref="CE250">IF(OR(CE86="",CE86="NO Q",CE86="-"),"-",INDEX(Shipping!$U$3:$V$88,_xlfn.XMATCH(CE$2,IF(Shipping!$D$3:$D$88="GC",Shipping!$A$3:$A$88),0),_xlfn.XMATCH($V$167,Shipping!$U$2:$V$2))/_xlfn.IFS($U$167=Shipping!$R172,Shipping!$R$95,$U$167=Shipping!$S$92,Shipping!$S175,$U$167=Shipping!$T$92,Shipping!$T175)+IF(CE86&lt;DATE(2020,1,1),CE86,-CE86))</f>
        <v>-</v>
      </c>
      <c r="CF250" s="52" t="str" cm="1">
        <f t="array" ref="CF250">IF(OR(CF86="",CF86="NO Q",CF86="-"),"-",INDEX(Shipping!$U$3:$V$88,_xlfn.XMATCH(CF$2,IF(Shipping!$D$3:$D$88="GC",Shipping!$A$3:$A$88),0),_xlfn.XMATCH($V$167,Shipping!$U$2:$V$2))/_xlfn.IFS($U$167=Shipping!$R172,Shipping!$R$95,$U$167=Shipping!$S$92,Shipping!$S175,$U$167=Shipping!$T$92,Shipping!$T175)+IF(CF86&lt;DATE(2020,1,1),CF86,-CF86))</f>
        <v>-</v>
      </c>
      <c r="CG250" s="52" t="str" cm="1">
        <f t="array" ref="CG250">IF(OR(CG86="",CG86="NO Q",CG86="-"),"-",INDEX(Shipping!$U$3:$V$88,_xlfn.XMATCH(CG$2,IF(Shipping!$D$3:$D$88="GC",Shipping!$A$3:$A$88),0),_xlfn.XMATCH($V$167,Shipping!$U$2:$V$2))/_xlfn.IFS($U$167=Shipping!$R172,Shipping!$R$95,$U$167=Shipping!$S$92,Shipping!$S175,$U$167=Shipping!$T$92,Shipping!$T175)+IF(CG86&lt;DATE(2020,1,1),CG86,-CG86))</f>
        <v>-</v>
      </c>
      <c r="CH250" s="52" t="str" cm="1">
        <f t="array" ref="CH250">IF(OR(CH86="",CH86="NO Q",CH86="-"),"-",INDEX(Shipping!$U$3:$V$88,_xlfn.XMATCH(CH$2,IF(Shipping!$D$3:$D$88="GC",Shipping!$A$3:$A$88),0),_xlfn.XMATCH($V$167,Shipping!$U$2:$V$2))/_xlfn.IFS($U$167=Shipping!$R172,Shipping!$R$95,$U$167=Shipping!$S$92,Shipping!$S175,$U$167=Shipping!$T$92,Shipping!$T175)+IF(CH86&lt;DATE(2020,1,1),CH86,-CH86))</f>
        <v>-</v>
      </c>
      <c r="CI250" s="52" t="str" cm="1">
        <f t="array" ref="CI250">IF(OR(CI86="",CI86="NO Q",CI86="-"),"-",INDEX(Shipping!$U$3:$V$88,_xlfn.XMATCH(CI$2,IF(Shipping!$D$3:$D$88="GC",Shipping!$A$3:$A$88),0),_xlfn.XMATCH($V$167,Shipping!$U$2:$V$2))/_xlfn.IFS($U$167=Shipping!$R172,Shipping!$R$95,$U$167=Shipping!$S$92,Shipping!$S175,$U$167=Shipping!$T$92,Shipping!$T175)+IF(CI86&lt;DATE(2020,1,1),CI86,-CI86))</f>
        <v>-</v>
      </c>
      <c r="CJ250" s="52" t="str" cm="1">
        <f t="array" ref="CJ250">IF(OR(CJ86="",CJ86="NO Q",CJ86="-"),"-",INDEX(Shipping!$U$3:$V$88,_xlfn.XMATCH(CJ$2,IF(Shipping!$D$3:$D$88="GC",Shipping!$A$3:$A$88),0),_xlfn.XMATCH($V$167,Shipping!$U$2:$V$2))/_xlfn.IFS($U$167=Shipping!$R172,Shipping!$R$95,$U$167=Shipping!$S$92,Shipping!$S175,$U$167=Shipping!$T$92,Shipping!$T175)+IF(CJ86&lt;DATE(2020,1,1),CJ86,-CJ86))</f>
        <v>-</v>
      </c>
      <c r="CK250" s="52" t="str" cm="1">
        <f t="array" ref="CK250">IF(OR(CK86="",CK86="NO Q",CK86="-"),"-",INDEX(Shipping!$U$3:$V$88,_xlfn.XMATCH(CK$2,IF(Shipping!$D$3:$D$88="GC",Shipping!$A$3:$A$88),0),_xlfn.XMATCH($V$167,Shipping!$U$2:$V$2))/_xlfn.IFS($U$167=Shipping!$R172,Shipping!$R$95,$U$167=Shipping!$S$92,Shipping!$S175,$U$167=Shipping!$T$92,Shipping!$T175)+IF(CK86&lt;DATE(2020,1,1),CK86,-CK86))</f>
        <v>-</v>
      </c>
      <c r="CL250" s="52" t="e" cm="1">
        <f t="array" ref="CL250">IF(OR(CL86="",CL86="NO Q",CL86="-"),"-",INDEX(Shipping!$U$3:$V$88,_xlfn.XMATCH(CL$2,IF(Shipping!$D$3:$D$88="GC",Shipping!$A$3:$A$88),0),_xlfn.XMATCH($V$167,Shipping!$U$2:$V$2))/_xlfn.IFS($U$167=Shipping!$R172,Shipping!$R$95,$U$167=Shipping!$S$92,Shipping!$S175,$U$167=Shipping!$T$92,Shipping!$T175)+IF(CL86&lt;DATE(2020,1,1),CL86,-CL86))</f>
        <v>#N/A</v>
      </c>
      <c r="CM250" s="52" t="str" cm="1">
        <f t="array" ref="CM250">IF(OR(CM86="",CM86="NO Q",CM86="-"),"-",INDEX(Shipping!$U$3:$V$88,_xlfn.XMATCH(CM$2,IF(Shipping!$D$3:$D$88="GC",Shipping!$A$3:$A$88),0),_xlfn.XMATCH($V$167,Shipping!$U$2:$V$2))/_xlfn.IFS($U$167=Shipping!$R172,Shipping!$R$95,$U$167=Shipping!$S$92,Shipping!$S175,$U$167=Shipping!$T$92,Shipping!$T175)+IF(CM86&lt;DATE(2020,1,1),CM86,-CM86))</f>
        <v>-</v>
      </c>
    </row>
    <row r="251" spans="2:91">
      <c r="B251" s="47" t="s">
        <v>356</v>
      </c>
      <c r="C251" s="1" t="e" cm="1">
        <f t="array" ref="C251">INDEX(W$2:CM$2,1,_xlfn.XMATCH(D251,$W251:$CM251))</f>
        <v>#N/A</v>
      </c>
      <c r="D251" s="81">
        <f t="shared" si="140"/>
        <v>0</v>
      </c>
      <c r="W251" s="52" t="str" cm="1">
        <f t="array" ref="W251">IF(OR(W87="",W87="NO Q",W87="-"),"-",INDEX(Shipping!$U$3:$V$88,_xlfn.XMATCH(W$2,IF(Shipping!$D$3:$D$88="GC",Shipping!$A$3:$A$88),0),_xlfn.XMATCH($V$167,Shipping!$U$2:$V$2))/_xlfn.IFS($U$167=Shipping!$R173,Shipping!$R$95,$U$167=Shipping!$S$92,Shipping!$S176,$U$167=Shipping!$T$92,Shipping!$T176)+IF(W87&lt;DATE(2020,1,1),W87,-W87))</f>
        <v>-</v>
      </c>
      <c r="X251" s="52" t="str" cm="1">
        <f t="array" ref="X251">IF(OR(X87="",X87="NO Q",X87="-"),"-",INDEX(Shipping!$U$3:$V$88,_xlfn.XMATCH(X$2,IF(Shipping!$D$3:$D$88="GC",Shipping!$A$3:$A$88),0),_xlfn.XMATCH($V$167,Shipping!$U$2:$V$2))/_xlfn.IFS($U$167=Shipping!$R173,Shipping!$R$95,$U$167=Shipping!$S$92,Shipping!$S176,$U$167=Shipping!$T$92,Shipping!$T176)+IF(X87&lt;DATE(2020,1,1),X87,-X87))</f>
        <v>-</v>
      </c>
      <c r="Y251" s="52" t="str" cm="1">
        <f t="array" ref="Y251">IF(OR(Y87="",Y87="NO Q",Y87="-"),"-",INDEX(Shipping!$U$3:$V$88,_xlfn.XMATCH(Y$2,IF(Shipping!$D$3:$D$88="GC",Shipping!$A$3:$A$88),0),_xlfn.XMATCH($V$167,Shipping!$U$2:$V$2))/_xlfn.IFS($U$167=Shipping!$R173,Shipping!$R$95,$U$167=Shipping!$S$92,Shipping!$S176,$U$167=Shipping!$T$92,Shipping!$T176)+IF(Y87&lt;DATE(2020,1,1),Y87,-Y87))</f>
        <v>-</v>
      </c>
      <c r="Z251" s="52" t="str" cm="1">
        <f t="array" ref="Z251">IF(OR(Z87="",Z87="NO Q",Z87="-"),"-",INDEX(Shipping!$U$3:$V$88,_xlfn.XMATCH(Z$2,IF(Shipping!$D$3:$D$88="GC",Shipping!$A$3:$A$88),0),_xlfn.XMATCH($V$167,Shipping!$U$2:$V$2))/_xlfn.IFS($U$167=Shipping!$R173,Shipping!$R$95,$U$167=Shipping!$S$92,Shipping!$S176,$U$167=Shipping!$T$92,Shipping!$T176)+IF(Z87&lt;DATE(2020,1,1),Z87,-Z87))</f>
        <v>-</v>
      </c>
      <c r="AA251" s="52" t="str" cm="1">
        <f t="array" ref="AA251">IF(OR(AA87="",AA87="NO Q",AA87="-"),"-",INDEX(Shipping!$U$3:$V$88,_xlfn.XMATCH(AA$2,IF(Shipping!$D$3:$D$88="GC",Shipping!$A$3:$A$88),0),_xlfn.XMATCH($V$167,Shipping!$U$2:$V$2))/_xlfn.IFS($U$167=Shipping!$R173,Shipping!$R$95,$U$167=Shipping!$S$92,Shipping!$S176,$U$167=Shipping!$T$92,Shipping!$T176)+IF(AA87&lt;DATE(2020,1,1),AA87,-AA87))</f>
        <v>-</v>
      </c>
      <c r="AB251" s="52" t="str" cm="1">
        <f t="array" ref="AB251">IF(OR(AB87="",AB87="NO Q",AB87="-"),"-",INDEX(Shipping!$U$3:$V$88,_xlfn.XMATCH(AB$2,IF(Shipping!$D$3:$D$88="GC",Shipping!$A$3:$A$88),0),_xlfn.XMATCH($V$167,Shipping!$U$2:$V$2))/_xlfn.IFS($U$167=Shipping!$R173,Shipping!$R$95,$U$167=Shipping!$S$92,Shipping!$S176,$U$167=Shipping!$T$92,Shipping!$T176)+IF(AB87&lt;DATE(2020,1,1),AB87,-AB87))</f>
        <v>-</v>
      </c>
      <c r="AC251" s="52" t="str" cm="1">
        <f t="array" ref="AC251">IF(OR(AC87="",AC87="NO Q",AC87="-"),"-",INDEX(Shipping!$U$3:$V$88,_xlfn.XMATCH(AC$2,IF(Shipping!$D$3:$D$88="GC",Shipping!$A$3:$A$88),0),_xlfn.XMATCH($V$167,Shipping!$U$2:$V$2))/_xlfn.IFS($U$167=Shipping!$R173,Shipping!$R$95,$U$167=Shipping!$S$92,Shipping!$S176,$U$167=Shipping!$T$92,Shipping!$T176)+IF(AC87&lt;DATE(2020,1,1),AC87,-AC87))</f>
        <v>-</v>
      </c>
      <c r="AD251" s="52" t="str" cm="1">
        <f t="array" ref="AD251">IF(OR(AD87="",AD87="NO Q",AD87="-"),"-",INDEX(Shipping!$U$3:$V$88,_xlfn.XMATCH(AD$2,IF(Shipping!$D$3:$D$88="GC",Shipping!$A$3:$A$88),0),_xlfn.XMATCH($V$167,Shipping!$U$2:$V$2))/_xlfn.IFS($U$167=Shipping!$R173,Shipping!$R$95,$U$167=Shipping!$S$92,Shipping!$S176,$U$167=Shipping!$T$92,Shipping!$T176)+IF(AD87&lt;DATE(2020,1,1),AD87,-AD87))</f>
        <v>-</v>
      </c>
      <c r="AE251" s="52" t="str" cm="1">
        <f t="array" ref="AE251">IF(OR(AE87="",AE87="NO Q",AE87="-"),"-",INDEX(Shipping!$U$3:$V$88,_xlfn.XMATCH(AE$2,IF(Shipping!$D$3:$D$88="GC",Shipping!$A$3:$A$88),0),_xlfn.XMATCH($V$167,Shipping!$U$2:$V$2))/_xlfn.IFS($U$167=Shipping!$R173,Shipping!$R$95,$U$167=Shipping!$S$92,Shipping!$S176,$U$167=Shipping!$T$92,Shipping!$T176)+IF(AE87&lt;DATE(2020,1,1),AE87,-AE87))</f>
        <v>-</v>
      </c>
      <c r="AF251" s="52" t="str" cm="1">
        <f t="array" ref="AF251">IF(OR(AF87="",AF87="NO Q",AF87="-"),"-",INDEX(Shipping!$U$3:$V$88,_xlfn.XMATCH(AF$2,IF(Shipping!$D$3:$D$88="GC",Shipping!$A$3:$A$88),0),_xlfn.XMATCH($V$167,Shipping!$U$2:$V$2))/_xlfn.IFS($U$167=Shipping!$R173,Shipping!$R$95,$U$167=Shipping!$S$92,Shipping!$S176,$U$167=Shipping!$T$92,Shipping!$T176)+IF(AF87&lt;DATE(2020,1,1),AF87,-AF87))</f>
        <v>-</v>
      </c>
      <c r="AG251" s="52" t="str" cm="1">
        <f t="array" ref="AG251">IF(OR(AG87="",AG87="NO Q",AG87="-"),"-",INDEX(Shipping!$U$3:$V$88,_xlfn.XMATCH(AG$2,IF(Shipping!$D$3:$D$88="GC",Shipping!$A$3:$A$88),0),_xlfn.XMATCH($V$167,Shipping!$U$2:$V$2))/_xlfn.IFS($U$167=Shipping!$R173,Shipping!$R$95,$U$167=Shipping!$S$92,Shipping!$S176,$U$167=Shipping!$T$92,Shipping!$T176)+IF(AG87&lt;DATE(2020,1,1),AG87,-AG87))</f>
        <v>-</v>
      </c>
      <c r="AH251" s="52" t="str" cm="1">
        <f t="array" ref="AH251">IF(OR(AH87="",AH87="NO Q",AH87="-"),"-",INDEX(Shipping!$U$3:$V$88,_xlfn.XMATCH(AH$2,IF(Shipping!$D$3:$D$88="GC",Shipping!$A$3:$A$88),0),_xlfn.XMATCH($V$167,Shipping!$U$2:$V$2))/_xlfn.IFS($U$167=Shipping!$R173,Shipping!$R$95,$U$167=Shipping!$S$92,Shipping!$S176,$U$167=Shipping!$T$92,Shipping!$T176)+IF(AH87&lt;DATE(2020,1,1),AH87,-AH87))</f>
        <v>-</v>
      </c>
      <c r="AI251" s="52" t="str" cm="1">
        <f t="array" ref="AI251">IF(OR(AI87="",AI87="NO Q",AI87="-"),"-",INDEX(Shipping!$U$3:$V$88,_xlfn.XMATCH(AI$2,IF(Shipping!$D$3:$D$88="GC",Shipping!$A$3:$A$88),0),_xlfn.XMATCH($V$167,Shipping!$U$2:$V$2))/_xlfn.IFS($U$167=Shipping!$R173,Shipping!$R$95,$U$167=Shipping!$S$92,Shipping!$S176,$U$167=Shipping!$T$92,Shipping!$T176)+IF(AI87&lt;DATE(2020,1,1),AI87,-AI87))</f>
        <v>-</v>
      </c>
      <c r="AJ251" s="52" t="str" cm="1">
        <f t="array" ref="AJ251">IF(OR(AJ87="",AJ87="NO Q",AJ87="-"),"-",INDEX(Shipping!$U$3:$V$88,_xlfn.XMATCH(AJ$2,IF(Shipping!$D$3:$D$88="GC",Shipping!$A$3:$A$88),0),_xlfn.XMATCH($V$167,Shipping!$U$2:$V$2))/_xlfn.IFS($U$167=Shipping!$R173,Shipping!$R$95,$U$167=Shipping!$S$92,Shipping!$S176,$U$167=Shipping!$T$92,Shipping!$T176)+IF(AJ87&lt;DATE(2020,1,1),AJ87,-AJ87))</f>
        <v>-</v>
      </c>
      <c r="AK251" s="52" t="str" cm="1">
        <f t="array" ref="AK251">IF(OR(AK87="",AK87="NO Q",AK87="-"),"-",INDEX(Shipping!$U$3:$V$88,_xlfn.XMATCH(AK$2,IF(Shipping!$D$3:$D$88="GC",Shipping!$A$3:$A$88),0),_xlfn.XMATCH($V$167,Shipping!$U$2:$V$2))/_xlfn.IFS($U$167=Shipping!$R173,Shipping!$R$95,$U$167=Shipping!$S$92,Shipping!$S176,$U$167=Shipping!$T$92,Shipping!$T176)+IF(AK87&lt;DATE(2020,1,1),AK87,-AK87))</f>
        <v>-</v>
      </c>
      <c r="AL251" s="52" t="str" cm="1">
        <f t="array" ref="AL251">IF(OR(AL87="",AL87="NO Q",AL87="-"),"-",INDEX(Shipping!$U$3:$V$88,_xlfn.XMATCH(AL$2,IF(Shipping!$D$3:$D$88="GC",Shipping!$A$3:$A$88),0),_xlfn.XMATCH($V$167,Shipping!$U$2:$V$2))/_xlfn.IFS($U$167=Shipping!$R173,Shipping!$R$95,$U$167=Shipping!$S$92,Shipping!$S176,$U$167=Shipping!$T$92,Shipping!$T176)+IF(AL87&lt;DATE(2020,1,1),AL87,-AL87))</f>
        <v>-</v>
      </c>
      <c r="AM251" s="52" t="str" cm="1">
        <f t="array" ref="AM251">IF(OR(AM87="",AM87="NO Q",AM87="-"),"-",INDEX(Shipping!$U$3:$V$88,_xlfn.XMATCH(AM$2,IF(Shipping!$D$3:$D$88="GC",Shipping!$A$3:$A$88),0),_xlfn.XMATCH($V$167,Shipping!$U$2:$V$2))/_xlfn.IFS($U$167=Shipping!$R173,Shipping!$R$95,$U$167=Shipping!$S$92,Shipping!$S176,$U$167=Shipping!$T$92,Shipping!$T176)+IF(AM87&lt;DATE(2020,1,1),AM87,-AM87))</f>
        <v>-</v>
      </c>
      <c r="AN251" s="52" t="str" cm="1">
        <f t="array" ref="AN251">IF(OR(AN87="",AN87="NO Q",AN87="-"),"-",INDEX(Shipping!$U$3:$V$88,_xlfn.XMATCH(AN$2,IF(Shipping!$D$3:$D$88="GC",Shipping!$A$3:$A$88),0),_xlfn.XMATCH($V$167,Shipping!$U$2:$V$2))/_xlfn.IFS($U$167=Shipping!$R173,Shipping!$R$95,$U$167=Shipping!$S$92,Shipping!$S176,$U$167=Shipping!$T$92,Shipping!$T176)+IF(AN87&lt;DATE(2020,1,1),AN87,-AN87))</f>
        <v>-</v>
      </c>
      <c r="AO251" s="52" t="str" cm="1">
        <f t="array" ref="AO251">IF(OR(AO87="",AO87="NO Q",AO87="-"),"-",INDEX(Shipping!$U$3:$V$88,_xlfn.XMATCH(AO$2,IF(Shipping!$D$3:$D$88="GC",Shipping!$A$3:$A$88),0),_xlfn.XMATCH($V$167,Shipping!$U$2:$V$2))/_xlfn.IFS($U$167=Shipping!$R173,Shipping!$R$95,$U$167=Shipping!$S$92,Shipping!$S176,$U$167=Shipping!$T$92,Shipping!$T176)+IF(AO87&lt;DATE(2020,1,1),AO87,-AO87))</f>
        <v>-</v>
      </c>
      <c r="AP251" s="52" t="str" cm="1">
        <f t="array" ref="AP251">IF(OR(AP87="",AP87="NO Q",AP87="-"),"-",INDEX(Shipping!$U$3:$V$88,_xlfn.XMATCH(AP$2,IF(Shipping!$D$3:$D$88="GC",Shipping!$A$3:$A$88),0),_xlfn.XMATCH($V$167,Shipping!$U$2:$V$2))/_xlfn.IFS($U$167=Shipping!$R173,Shipping!$R$95,$U$167=Shipping!$S$92,Shipping!$S176,$U$167=Shipping!$T$92,Shipping!$T176)+IF(AP87&lt;DATE(2020,1,1),AP87,-AP87))</f>
        <v>-</v>
      </c>
      <c r="AQ251" s="52" t="str" cm="1">
        <f t="array" ref="AQ251">IF(OR(AQ87="",AQ87="NO Q",AQ87="-"),"-",INDEX(Shipping!$U$3:$V$88,_xlfn.XMATCH(AQ$2,IF(Shipping!$D$3:$D$88="GC",Shipping!$A$3:$A$88),0),_xlfn.XMATCH($V$167,Shipping!$U$2:$V$2))/_xlfn.IFS($U$167=Shipping!$R173,Shipping!$R$95,$U$167=Shipping!$S$92,Shipping!$S176,$U$167=Shipping!$T$92,Shipping!$T176)+IF(AQ87&lt;DATE(2020,1,1),AQ87,-AQ87))</f>
        <v>-</v>
      </c>
      <c r="AR251" s="52" t="str" cm="1">
        <f t="array" ref="AR251">IF(OR(AR87="",AR87="NO Q",AR87="-"),"-",INDEX(Shipping!$U$3:$V$88,_xlfn.XMATCH(AR$2,IF(Shipping!$D$3:$D$88="GC",Shipping!$A$3:$A$88),0),_xlfn.XMATCH($V$167,Shipping!$U$2:$V$2))/_xlfn.IFS($U$167=Shipping!$R173,Shipping!$R$95,$U$167=Shipping!$S$92,Shipping!$S176,$U$167=Shipping!$T$92,Shipping!$T176)+IF(AR87&lt;DATE(2020,1,1),AR87,-AR87))</f>
        <v>-</v>
      </c>
      <c r="AS251" s="52" t="str" cm="1">
        <f t="array" ref="AS251">IF(OR(AS87="",AS87="NO Q",AS87="-"),"-",INDEX(Shipping!$U$3:$V$88,_xlfn.XMATCH(AS$2,IF(Shipping!$D$3:$D$88="GC",Shipping!$A$3:$A$88),0),_xlfn.XMATCH($V$167,Shipping!$U$2:$V$2))/_xlfn.IFS($U$167=Shipping!$R173,Shipping!$R$95,$U$167=Shipping!$S$92,Shipping!$S176,$U$167=Shipping!$T$92,Shipping!$T176)+IF(AS87&lt;DATE(2020,1,1),AS87,-AS87))</f>
        <v>-</v>
      </c>
      <c r="AT251" s="52" t="str" cm="1">
        <f t="array" ref="AT251">IF(OR(AT87="",AT87="NO Q",AT87="-"),"-",INDEX(Shipping!$U$3:$V$88,_xlfn.XMATCH(AT$2,IF(Shipping!$D$3:$D$88="GC",Shipping!$A$3:$A$88),0),_xlfn.XMATCH($V$167,Shipping!$U$2:$V$2))/_xlfn.IFS($U$167=Shipping!$R173,Shipping!$R$95,$U$167=Shipping!$S$92,Shipping!$S176,$U$167=Shipping!$T$92,Shipping!$T176)+IF(AT87&lt;DATE(2020,1,1),AT87,-AT87))</f>
        <v>-</v>
      </c>
      <c r="AU251" s="52" t="str" cm="1">
        <f t="array" ref="AU251">IF(OR(AU87="",AU87="NO Q",AU87="-"),"-",INDEX(Shipping!$U$3:$V$88,_xlfn.XMATCH(AU$2,IF(Shipping!$D$3:$D$88="GC",Shipping!$A$3:$A$88),0),_xlfn.XMATCH($V$167,Shipping!$U$2:$V$2))/_xlfn.IFS($U$167=Shipping!$R173,Shipping!$R$95,$U$167=Shipping!$S$92,Shipping!$S176,$U$167=Shipping!$T$92,Shipping!$T176)+IF(AU87&lt;DATE(2020,1,1),AU87,-AU87))</f>
        <v>-</v>
      </c>
      <c r="AV251" s="52" t="str" cm="1">
        <f t="array" ref="AV251">IF(OR(AV87="",AV87="NO Q",AV87="-"),"-",INDEX(Shipping!$U$3:$V$88,_xlfn.XMATCH(AV$2,IF(Shipping!$D$3:$D$88="GC",Shipping!$A$3:$A$88),0),_xlfn.XMATCH($V$167,Shipping!$U$2:$V$2))/_xlfn.IFS($U$167=Shipping!$R173,Shipping!$R$95,$U$167=Shipping!$S$92,Shipping!$S176,$U$167=Shipping!$T$92,Shipping!$T176)+IF(AV87&lt;DATE(2020,1,1),AV87,-AV87))</f>
        <v>-</v>
      </c>
      <c r="AW251" s="52" t="str" cm="1">
        <f t="array" ref="AW251">IF(OR(AW87="",AW87="NO Q",AW87="-"),"-",INDEX(Shipping!$U$3:$V$88,_xlfn.XMATCH(AW$2,IF(Shipping!$D$3:$D$88="GC",Shipping!$A$3:$A$88),0),_xlfn.XMATCH($V$167,Shipping!$U$2:$V$2))/_xlfn.IFS($U$167=Shipping!$R173,Shipping!$R$95,$U$167=Shipping!$S$92,Shipping!$S176,$U$167=Shipping!$T$92,Shipping!$T176)+IF(AW87&lt;DATE(2020,1,1),AW87,-AW87))</f>
        <v>-</v>
      </c>
      <c r="AX251" s="52" t="str" cm="1">
        <f t="array" ref="AX251">IF(OR(AX87="",AX87="NO Q",AX87="-"),"-",INDEX(Shipping!$U$3:$V$88,_xlfn.XMATCH(AX$2,IF(Shipping!$D$3:$D$88="GC",Shipping!$A$3:$A$88),0),_xlfn.XMATCH($V$167,Shipping!$U$2:$V$2))/_xlfn.IFS($U$167=Shipping!$R173,Shipping!$R$95,$U$167=Shipping!$S$92,Shipping!$S176,$U$167=Shipping!$T$92,Shipping!$T176)+IF(AX87&lt;DATE(2020,1,1),AX87,-AX87))</f>
        <v>-</v>
      </c>
      <c r="AY251" s="52" t="str" cm="1">
        <f t="array" ref="AY251">IF(OR(AY87="",AY87="NO Q",AY87="-"),"-",INDEX(Shipping!$U$3:$V$88,_xlfn.XMATCH(AY$2,IF(Shipping!$D$3:$D$88="GC",Shipping!$A$3:$A$88),0),_xlfn.XMATCH($V$167,Shipping!$U$2:$V$2))/_xlfn.IFS($U$167=Shipping!$R173,Shipping!$R$95,$U$167=Shipping!$S$92,Shipping!$S176,$U$167=Shipping!$T$92,Shipping!$T176)+IF(AY87&lt;DATE(2020,1,1),AY87,-AY87))</f>
        <v>-</v>
      </c>
      <c r="AZ251" s="52" t="str" cm="1">
        <f t="array" ref="AZ251">IF(OR(AZ87="",AZ87="NO Q",AZ87="-"),"-",INDEX(Shipping!$U$3:$V$88,_xlfn.XMATCH(AZ$2,IF(Shipping!$D$3:$D$88="GC",Shipping!$A$3:$A$88),0),_xlfn.XMATCH($V$167,Shipping!$U$2:$V$2))/_xlfn.IFS($U$167=Shipping!$R173,Shipping!$R$95,$U$167=Shipping!$S$92,Shipping!$S176,$U$167=Shipping!$T$92,Shipping!$T176)+IF(AZ87&lt;DATE(2020,1,1),AZ87,-AZ87))</f>
        <v>-</v>
      </c>
      <c r="BA251" s="52" t="e" cm="1">
        <f t="array" ref="BA251">IF(OR(BA87="",BA87="NO Q",BA87="-"),"-",INDEX(Shipping!$U$3:$V$88,_xlfn.XMATCH(BA$2,IF(Shipping!$D$3:$D$88="GC",Shipping!$A$3:$A$88),0),_xlfn.XMATCH($V$167,Shipping!$U$2:$V$2))/_xlfn.IFS($U$167=Shipping!$R173,Shipping!$R$95,$U$167=Shipping!$S$92,Shipping!$S176,$U$167=Shipping!$T$92,Shipping!$T176)+IF(BA87&lt;DATE(2020,1,1),BA87,-BA87))</f>
        <v>#DIV/0!</v>
      </c>
      <c r="BB251" s="52" t="e" cm="1">
        <f t="array" ref="BB251">IF(OR(BB87="",BB87="NO Q",BB87="-"),"-",INDEX(Shipping!$U$3:$V$88,_xlfn.XMATCH(BB$2,IF(Shipping!$D$3:$D$88="GC",Shipping!$A$3:$A$88),0),_xlfn.XMATCH($V$167,Shipping!$U$2:$V$2))/_xlfn.IFS($U$167=Shipping!$R173,Shipping!$R$95,$U$167=Shipping!$S$92,Shipping!$S176,$U$167=Shipping!$T$92,Shipping!$T176)+IF(BB87&lt;DATE(2020,1,1),BB87,-BB87))</f>
        <v>#DIV/0!</v>
      </c>
      <c r="BC251" s="52" t="str" cm="1">
        <f t="array" ref="BC251">IF(OR(BC87="",BC87="NO Q",BC87="-"),"-",INDEX(Shipping!$U$3:$V$88,_xlfn.XMATCH(BC$2,IF(Shipping!$D$3:$D$88="GC",Shipping!$A$3:$A$88),0),_xlfn.XMATCH($V$167,Shipping!$U$2:$V$2))/_xlfn.IFS($U$167=Shipping!$R173,Shipping!$R$95,$U$167=Shipping!$S$92,Shipping!$S176,$U$167=Shipping!$T$92,Shipping!$T176)+IF(BC87&lt;DATE(2020,1,1),BC87,-BC87))</f>
        <v>-</v>
      </c>
      <c r="BD251" s="52" t="str" cm="1">
        <f t="array" ref="BD251">IF(OR(BD87="",BD87="NO Q",BD87="-"),"-",INDEX(Shipping!$U$3:$V$88,_xlfn.XMATCH(BD$2,IF(Shipping!$D$3:$D$88="GC",Shipping!$A$3:$A$88),0),_xlfn.XMATCH($V$167,Shipping!$U$2:$V$2))/_xlfn.IFS($U$167=Shipping!$R173,Shipping!$R$95,$U$167=Shipping!$S$92,Shipping!$S176,$U$167=Shipping!$T$92,Shipping!$T176)+IF(BD87&lt;DATE(2020,1,1),BD87,-BD87))</f>
        <v>-</v>
      </c>
      <c r="BE251" s="52" t="str" cm="1">
        <f t="array" ref="BE251">IF(OR(BE87="",BE87="NO Q",BE87="-"),"-",INDEX(Shipping!$U$3:$V$88,_xlfn.XMATCH(BE$2,IF(Shipping!$D$3:$D$88="GC",Shipping!$A$3:$A$88),0),_xlfn.XMATCH($V$167,Shipping!$U$2:$V$2))/_xlfn.IFS($U$167=Shipping!$R173,Shipping!$R$95,$U$167=Shipping!$S$92,Shipping!$S176,$U$167=Shipping!$T$92,Shipping!$T176)+IF(BE87&lt;DATE(2020,1,1),BE87,-BE87))</f>
        <v>-</v>
      </c>
      <c r="BF251" s="52" t="str" cm="1">
        <f t="array" ref="BF251">IF(OR(BF87="",BF87="NO Q",BF87="-"),"-",INDEX(Shipping!$U$3:$V$88,_xlfn.XMATCH(BF$2,IF(Shipping!$D$3:$D$88="GC",Shipping!$A$3:$A$88),0),_xlfn.XMATCH($V$167,Shipping!$U$2:$V$2))/_xlfn.IFS($U$167=Shipping!$R173,Shipping!$R$95,$U$167=Shipping!$S$92,Shipping!$S176,$U$167=Shipping!$T$92,Shipping!$T176)+IF(BF87&lt;DATE(2020,1,1),BF87,-BF87))</f>
        <v>-</v>
      </c>
      <c r="BG251" s="52" t="str" cm="1">
        <f t="array" ref="BG251">IF(OR(BG87="",BG87="NO Q",BG87="-"),"-",INDEX(Shipping!$U$3:$V$88,_xlfn.XMATCH(BG$2,IF(Shipping!$D$3:$D$88="GC",Shipping!$A$3:$A$88),0),_xlfn.XMATCH($V$167,Shipping!$U$2:$V$2))/_xlfn.IFS($U$167=Shipping!$R173,Shipping!$R$95,$U$167=Shipping!$S$92,Shipping!$S176,$U$167=Shipping!$T$92,Shipping!$T176)+IF(BG87&lt;DATE(2020,1,1),BG87,-BG87))</f>
        <v>-</v>
      </c>
      <c r="BH251" s="52" t="str" cm="1">
        <f t="array" ref="BH251">IF(OR(BH87="",BH87="NO Q",BH87="-"),"-",INDEX(Shipping!$U$3:$V$88,_xlfn.XMATCH(BH$2,IF(Shipping!$D$3:$D$88="GC",Shipping!$A$3:$A$88),0),_xlfn.XMATCH($V$167,Shipping!$U$2:$V$2))/_xlfn.IFS($U$167=Shipping!$R173,Shipping!$R$95,$U$167=Shipping!$S$92,Shipping!$S176,$U$167=Shipping!$T$92,Shipping!$T176)+IF(BH87&lt;DATE(2020,1,1),BH87,-BH87))</f>
        <v>-</v>
      </c>
      <c r="BI251" s="52" t="str" cm="1">
        <f t="array" ref="BI251">IF(OR(BI87="",BI87="NO Q",BI87="-"),"-",INDEX(Shipping!$U$3:$V$88,_xlfn.XMATCH(BI$2,IF(Shipping!$D$3:$D$88="GC",Shipping!$A$3:$A$88),0),_xlfn.XMATCH($V$167,Shipping!$U$2:$V$2))/_xlfn.IFS($U$167=Shipping!$R173,Shipping!$R$95,$U$167=Shipping!$S$92,Shipping!$S176,$U$167=Shipping!$T$92,Shipping!$T176)+IF(BI87&lt;DATE(2020,1,1),BI87,-BI87))</f>
        <v>-</v>
      </c>
      <c r="BJ251" s="52" t="str" cm="1">
        <f t="array" ref="BJ251">IF(OR(BJ87="",BJ87="NO Q",BJ87="-"),"-",INDEX(Shipping!$U$3:$V$88,_xlfn.XMATCH(BJ$2,IF(Shipping!$D$3:$D$88="GC",Shipping!$A$3:$A$88),0),_xlfn.XMATCH($V$167,Shipping!$U$2:$V$2))/_xlfn.IFS($U$167=Shipping!$R173,Shipping!$R$95,$U$167=Shipping!$S$92,Shipping!$S176,$U$167=Shipping!$T$92,Shipping!$T176)+IF(BJ87&lt;DATE(2020,1,1),BJ87,-BJ87))</f>
        <v>-</v>
      </c>
      <c r="BK251" s="52" t="str" cm="1">
        <f t="array" ref="BK251">IF(OR(BK87="",BK87="NO Q",BK87="-"),"-",INDEX(Shipping!$U$3:$V$88,_xlfn.XMATCH(BK$2,IF(Shipping!$D$3:$D$88="GC",Shipping!$A$3:$A$88),0),_xlfn.XMATCH($V$167,Shipping!$U$2:$V$2))/_xlfn.IFS($U$167=Shipping!$R173,Shipping!$R$95,$U$167=Shipping!$S$92,Shipping!$S176,$U$167=Shipping!$T$92,Shipping!$T176)+IF(BK87&lt;DATE(2020,1,1),BK87,-BK87))</f>
        <v>-</v>
      </c>
      <c r="BL251" s="52" t="str" cm="1">
        <f t="array" ref="BL251">IF(OR(BL87="",BL87="NO Q",BL87="-"),"-",INDEX(Shipping!$U$3:$V$88,_xlfn.XMATCH(BL$2,IF(Shipping!$D$3:$D$88="GC",Shipping!$A$3:$A$88),0),_xlfn.XMATCH($V$167,Shipping!$U$2:$V$2))/_xlfn.IFS($U$167=Shipping!$R173,Shipping!$R$95,$U$167=Shipping!$S$92,Shipping!$S176,$U$167=Shipping!$T$92,Shipping!$T176)+IF(BL87&lt;DATE(2020,1,1),BL87,-BL87))</f>
        <v>-</v>
      </c>
      <c r="BM251" s="52" t="str" cm="1">
        <f t="array" ref="BM251">IF(OR(BM87="",BM87="NO Q",BM87="-"),"-",INDEX(Shipping!$U$3:$V$88,_xlfn.XMATCH(BM$2,IF(Shipping!$D$3:$D$88="GC",Shipping!$A$3:$A$88),0),_xlfn.XMATCH($V$167,Shipping!$U$2:$V$2))/_xlfn.IFS($U$167=Shipping!$R173,Shipping!$R$95,$U$167=Shipping!$S$92,Shipping!$S176,$U$167=Shipping!$T$92,Shipping!$T176)+IF(BM87&lt;DATE(2020,1,1),BM87,-BM87))</f>
        <v>-</v>
      </c>
      <c r="BN251" s="52" t="str" cm="1">
        <f t="array" ref="BN251">IF(OR(BN87="",BN87="NO Q",BN87="-"),"-",INDEX(Shipping!$U$3:$V$88,_xlfn.XMATCH(BN$2,IF(Shipping!$D$3:$D$88="GC",Shipping!$A$3:$A$88),0),_xlfn.XMATCH($V$167,Shipping!$U$2:$V$2))/_xlfn.IFS($U$167=Shipping!$R173,Shipping!$R$95,$U$167=Shipping!$S$92,Shipping!$S176,$U$167=Shipping!$T$92,Shipping!$T176)+IF(BN87&lt;DATE(2020,1,1),BN87,-BN87))</f>
        <v>-</v>
      </c>
      <c r="BO251" s="52" t="str" cm="1">
        <f t="array" ref="BO251">IF(OR(BO87="",BO87="NO Q",BO87="-"),"-",INDEX(Shipping!$U$3:$V$88,_xlfn.XMATCH(BO$2,IF(Shipping!$D$3:$D$88="GC",Shipping!$A$3:$A$88),0),_xlfn.XMATCH($V$167,Shipping!$U$2:$V$2))/_xlfn.IFS($U$167=Shipping!$R173,Shipping!$R$95,$U$167=Shipping!$S$92,Shipping!$S176,$U$167=Shipping!$T$92,Shipping!$T176)+IF(BO87&lt;DATE(2020,1,1),BO87,-BO87))</f>
        <v>-</v>
      </c>
      <c r="BP251" s="52" t="str" cm="1">
        <f t="array" ref="BP251">IF(OR(BP87="",BP87="NO Q",BP87="-"),"-",INDEX(Shipping!$U$3:$V$88,_xlfn.XMATCH(BP$2,IF(Shipping!$D$3:$D$88="GC",Shipping!$A$3:$A$88),0),_xlfn.XMATCH($V$167,Shipping!$U$2:$V$2))/_xlfn.IFS($U$167=Shipping!$R173,Shipping!$R$95,$U$167=Shipping!$S$92,Shipping!$S176,$U$167=Shipping!$T$92,Shipping!$T176)+IF(BP87&lt;DATE(2020,1,1),BP87,-BP87))</f>
        <v>-</v>
      </c>
      <c r="BQ251" s="52" t="str" cm="1">
        <f t="array" ref="BQ251">IF(OR(BQ87="",BQ87="NO Q",BQ87="-"),"-",INDEX(Shipping!$U$3:$V$88,_xlfn.XMATCH(BQ$2,IF(Shipping!$D$3:$D$88="GC",Shipping!$A$3:$A$88),0),_xlfn.XMATCH($V$167,Shipping!$U$2:$V$2))/_xlfn.IFS($U$167=Shipping!$R173,Shipping!$R$95,$U$167=Shipping!$S$92,Shipping!$S176,$U$167=Shipping!$T$92,Shipping!$T176)+IF(BQ87&lt;DATE(2020,1,1),BQ87,-BQ87))</f>
        <v>-</v>
      </c>
      <c r="BR251" s="52" t="str" cm="1">
        <f t="array" ref="BR251">IF(OR(BR87="",BR87="NO Q",BR87="-"),"-",INDEX(Shipping!$U$3:$V$88,_xlfn.XMATCH(BR$2,IF(Shipping!$D$3:$D$88="GC",Shipping!$A$3:$A$88),0),_xlfn.XMATCH($V$167,Shipping!$U$2:$V$2))/_xlfn.IFS($U$167=Shipping!$R173,Shipping!$R$95,$U$167=Shipping!$S$92,Shipping!$S176,$U$167=Shipping!$T$92,Shipping!$T176)+IF(BR87&lt;DATE(2020,1,1),BR87,-BR87))</f>
        <v>-</v>
      </c>
      <c r="BS251" s="52" t="str" cm="1">
        <f t="array" ref="BS251">IF(OR(BS87="",BS87="NO Q",BS87="-"),"-",INDEX(Shipping!$U$3:$V$88,_xlfn.XMATCH(BS$2,IF(Shipping!$D$3:$D$88="GC",Shipping!$A$3:$A$88),0),_xlfn.XMATCH($V$167,Shipping!$U$2:$V$2))/_xlfn.IFS($U$167=Shipping!$R173,Shipping!$R$95,$U$167=Shipping!$S$92,Shipping!$S176,$U$167=Shipping!$T$92,Shipping!$T176)+IF(BS87&lt;DATE(2020,1,1),BS87,-BS87))</f>
        <v>-</v>
      </c>
      <c r="BT251" s="52" t="str" cm="1">
        <f t="array" ref="BT251">IF(OR(BT87="",BT87="NO Q",BT87="-"),"-",INDEX(Shipping!$U$3:$V$88,_xlfn.XMATCH(BT$2,IF(Shipping!$D$3:$D$88="GC",Shipping!$A$3:$A$88),0),_xlfn.XMATCH($V$167,Shipping!$U$2:$V$2))/_xlfn.IFS($U$167=Shipping!$R173,Shipping!$R$95,$U$167=Shipping!$S$92,Shipping!$S176,$U$167=Shipping!$T$92,Shipping!$T176)+IF(BT87&lt;DATE(2020,1,1),BT87,-BT87))</f>
        <v>-</v>
      </c>
      <c r="BU251" s="52" t="str" cm="1">
        <f t="array" ref="BU251">IF(OR(BU87="",BU87="NO Q",BU87="-"),"-",INDEX(Shipping!$U$3:$V$88,_xlfn.XMATCH(BU$2,IF(Shipping!$D$3:$D$88="GC",Shipping!$A$3:$A$88),0),_xlfn.XMATCH($V$167,Shipping!$U$2:$V$2))/_xlfn.IFS($U$167=Shipping!$R173,Shipping!$R$95,$U$167=Shipping!$S$92,Shipping!$S176,$U$167=Shipping!$T$92,Shipping!$T176)+IF(BU87&lt;DATE(2020,1,1),BU87,-BU87))</f>
        <v>-</v>
      </c>
      <c r="BV251" s="52" t="str" cm="1">
        <f t="array" ref="BV251">IF(OR(BV87="",BV87="NO Q",BV87="-"),"-",INDEX(Shipping!$U$3:$V$88,_xlfn.XMATCH(BV$2,IF(Shipping!$D$3:$D$88="GC",Shipping!$A$3:$A$88),0),_xlfn.XMATCH($V$167,Shipping!$U$2:$V$2))/_xlfn.IFS($U$167=Shipping!$R173,Shipping!$R$95,$U$167=Shipping!$S$92,Shipping!$S176,$U$167=Shipping!$T$92,Shipping!$T176)+IF(BV87&lt;DATE(2020,1,1),BV87,-BV87))</f>
        <v>-</v>
      </c>
      <c r="BW251" s="52" t="str" cm="1">
        <f t="array" ref="BW251">IF(OR(BW87="",BW87="NO Q",BW87="-"),"-",INDEX(Shipping!$U$3:$V$88,_xlfn.XMATCH(BW$2,IF(Shipping!$D$3:$D$88="GC",Shipping!$A$3:$A$88),0),_xlfn.XMATCH($V$167,Shipping!$U$2:$V$2))/_xlfn.IFS($U$167=Shipping!$R173,Shipping!$R$95,$U$167=Shipping!$S$92,Shipping!$S176,$U$167=Shipping!$T$92,Shipping!$T176)+IF(BW87&lt;DATE(2020,1,1),BW87,-BW87))</f>
        <v>-</v>
      </c>
      <c r="BX251" s="52" t="str" cm="1">
        <f t="array" ref="BX251">IF(OR(BX87="",BX87="NO Q",BX87="-"),"-",INDEX(Shipping!$U$3:$V$88,_xlfn.XMATCH(BX$2,IF(Shipping!$D$3:$D$88="GC",Shipping!$A$3:$A$88),0),_xlfn.XMATCH($V$167,Shipping!$U$2:$V$2))/_xlfn.IFS($U$167=Shipping!$R173,Shipping!$R$95,$U$167=Shipping!$S$92,Shipping!$S176,$U$167=Shipping!$T$92,Shipping!$T176)+IF(BX87&lt;DATE(2020,1,1),BX87,-BX87))</f>
        <v>-</v>
      </c>
      <c r="BY251" s="52" t="str" cm="1">
        <f t="array" ref="BY251">IF(OR(BY87="",BY87="NO Q",BY87="-"),"-",INDEX(Shipping!$U$3:$V$88,_xlfn.XMATCH(BY$2,IF(Shipping!$D$3:$D$88="GC",Shipping!$A$3:$A$88),0),_xlfn.XMATCH($V$167,Shipping!$U$2:$V$2))/_xlfn.IFS($U$167=Shipping!$R173,Shipping!$R$95,$U$167=Shipping!$S$92,Shipping!$S176,$U$167=Shipping!$T$92,Shipping!$T176)+IF(BY87&lt;DATE(2020,1,1),BY87,-BY87))</f>
        <v>-</v>
      </c>
      <c r="BZ251" s="52" t="str" cm="1">
        <f t="array" ref="BZ251">IF(OR(BZ87="",BZ87="NO Q",BZ87="-"),"-",INDEX(Shipping!$U$3:$V$88,_xlfn.XMATCH(BZ$2,IF(Shipping!$D$3:$D$88="GC",Shipping!$A$3:$A$88),0),_xlfn.XMATCH($V$167,Shipping!$U$2:$V$2))/_xlfn.IFS($U$167=Shipping!$R173,Shipping!$R$95,$U$167=Shipping!$S$92,Shipping!$S176,$U$167=Shipping!$T$92,Shipping!$T176)+IF(BZ87&lt;DATE(2020,1,1),BZ87,-BZ87))</f>
        <v>-</v>
      </c>
      <c r="CA251" s="52" t="str" cm="1">
        <f t="array" ref="CA251">IF(OR(CA87="",CA87="NO Q",CA87="-"),"-",INDEX(Shipping!$U$3:$V$88,_xlfn.XMATCH(CA$2,IF(Shipping!$D$3:$D$88="GC",Shipping!$A$3:$A$88),0),_xlfn.XMATCH($V$167,Shipping!$U$2:$V$2))/_xlfn.IFS($U$167=Shipping!$R173,Shipping!$R$95,$U$167=Shipping!$S$92,Shipping!$S176,$U$167=Shipping!$T$92,Shipping!$T176)+IF(CA87&lt;DATE(2020,1,1),CA87,-CA87))</f>
        <v>-</v>
      </c>
      <c r="CB251" s="52" t="str" cm="1">
        <f t="array" ref="CB251">IF(OR(CB87="",CB87="NO Q",CB87="-"),"-",INDEX(Shipping!$U$3:$V$88,_xlfn.XMATCH(CB$2,IF(Shipping!$D$3:$D$88="GC",Shipping!$A$3:$A$88),0),_xlfn.XMATCH($V$167,Shipping!$U$2:$V$2))/_xlfn.IFS($U$167=Shipping!$R173,Shipping!$R$95,$U$167=Shipping!$S$92,Shipping!$S176,$U$167=Shipping!$T$92,Shipping!$T176)+IF(CB87&lt;DATE(2020,1,1),CB87,-CB87))</f>
        <v>-</v>
      </c>
      <c r="CC251" s="52" t="str" cm="1">
        <f t="array" ref="CC251">IF(OR(CC87="",CC87="NO Q",CC87="-"),"-",INDEX(Shipping!$U$3:$V$88,_xlfn.XMATCH(CC$2,IF(Shipping!$D$3:$D$88="GC",Shipping!$A$3:$A$88),0),_xlfn.XMATCH($V$167,Shipping!$U$2:$V$2))/_xlfn.IFS($U$167=Shipping!$R173,Shipping!$R$95,$U$167=Shipping!$S$92,Shipping!$S176,$U$167=Shipping!$T$92,Shipping!$T176)+IF(CC87&lt;DATE(2020,1,1),CC87,-CC87))</f>
        <v>-</v>
      </c>
      <c r="CD251" s="52" t="str" cm="1">
        <f t="array" ref="CD251">IF(OR(CD87="",CD87="NO Q",CD87="-"),"-",INDEX(Shipping!$U$3:$V$88,_xlfn.XMATCH(CD$2,IF(Shipping!$D$3:$D$88="GC",Shipping!$A$3:$A$88),0),_xlfn.XMATCH($V$167,Shipping!$U$2:$V$2))/_xlfn.IFS($U$167=Shipping!$R173,Shipping!$R$95,$U$167=Shipping!$S$92,Shipping!$S176,$U$167=Shipping!$T$92,Shipping!$T176)+IF(CD87&lt;DATE(2020,1,1),CD87,-CD87))</f>
        <v>-</v>
      </c>
      <c r="CE251" s="52" t="str" cm="1">
        <f t="array" ref="CE251">IF(OR(CE87="",CE87="NO Q",CE87="-"),"-",INDEX(Shipping!$U$3:$V$88,_xlfn.XMATCH(CE$2,IF(Shipping!$D$3:$D$88="GC",Shipping!$A$3:$A$88),0),_xlfn.XMATCH($V$167,Shipping!$U$2:$V$2))/_xlfn.IFS($U$167=Shipping!$R173,Shipping!$R$95,$U$167=Shipping!$S$92,Shipping!$S176,$U$167=Shipping!$T$92,Shipping!$T176)+IF(CE87&lt;DATE(2020,1,1),CE87,-CE87))</f>
        <v>-</v>
      </c>
      <c r="CF251" s="52" t="str" cm="1">
        <f t="array" ref="CF251">IF(OR(CF87="",CF87="NO Q",CF87="-"),"-",INDEX(Shipping!$U$3:$V$88,_xlfn.XMATCH(CF$2,IF(Shipping!$D$3:$D$88="GC",Shipping!$A$3:$A$88),0),_xlfn.XMATCH($V$167,Shipping!$U$2:$V$2))/_xlfn.IFS($U$167=Shipping!$R173,Shipping!$R$95,$U$167=Shipping!$S$92,Shipping!$S176,$U$167=Shipping!$T$92,Shipping!$T176)+IF(CF87&lt;DATE(2020,1,1),CF87,-CF87))</f>
        <v>-</v>
      </c>
      <c r="CG251" s="52" t="str" cm="1">
        <f t="array" ref="CG251">IF(OR(CG87="",CG87="NO Q",CG87="-"),"-",INDEX(Shipping!$U$3:$V$88,_xlfn.XMATCH(CG$2,IF(Shipping!$D$3:$D$88="GC",Shipping!$A$3:$A$88),0),_xlfn.XMATCH($V$167,Shipping!$U$2:$V$2))/_xlfn.IFS($U$167=Shipping!$R173,Shipping!$R$95,$U$167=Shipping!$S$92,Shipping!$S176,$U$167=Shipping!$T$92,Shipping!$T176)+IF(CG87&lt;DATE(2020,1,1),CG87,-CG87))</f>
        <v>-</v>
      </c>
      <c r="CH251" s="52" t="str" cm="1">
        <f t="array" ref="CH251">IF(OR(CH87="",CH87="NO Q",CH87="-"),"-",INDEX(Shipping!$U$3:$V$88,_xlfn.XMATCH(CH$2,IF(Shipping!$D$3:$D$88="GC",Shipping!$A$3:$A$88),0),_xlfn.XMATCH($V$167,Shipping!$U$2:$V$2))/_xlfn.IFS($U$167=Shipping!$R173,Shipping!$R$95,$U$167=Shipping!$S$92,Shipping!$S176,$U$167=Shipping!$T$92,Shipping!$T176)+IF(CH87&lt;DATE(2020,1,1),CH87,-CH87))</f>
        <v>-</v>
      </c>
      <c r="CI251" s="52" t="str" cm="1">
        <f t="array" ref="CI251">IF(OR(CI87="",CI87="NO Q",CI87="-"),"-",INDEX(Shipping!$U$3:$V$88,_xlfn.XMATCH(CI$2,IF(Shipping!$D$3:$D$88="GC",Shipping!$A$3:$A$88),0),_xlfn.XMATCH($V$167,Shipping!$U$2:$V$2))/_xlfn.IFS($U$167=Shipping!$R173,Shipping!$R$95,$U$167=Shipping!$S$92,Shipping!$S176,$U$167=Shipping!$T$92,Shipping!$T176)+IF(CI87&lt;DATE(2020,1,1),CI87,-CI87))</f>
        <v>-</v>
      </c>
      <c r="CJ251" s="52" t="str" cm="1">
        <f t="array" ref="CJ251">IF(OR(CJ87="",CJ87="NO Q",CJ87="-"),"-",INDEX(Shipping!$U$3:$V$88,_xlfn.XMATCH(CJ$2,IF(Shipping!$D$3:$D$88="GC",Shipping!$A$3:$A$88),0),_xlfn.XMATCH($V$167,Shipping!$U$2:$V$2))/_xlfn.IFS($U$167=Shipping!$R173,Shipping!$R$95,$U$167=Shipping!$S$92,Shipping!$S176,$U$167=Shipping!$T$92,Shipping!$T176)+IF(CJ87&lt;DATE(2020,1,1),CJ87,-CJ87))</f>
        <v>-</v>
      </c>
      <c r="CK251" s="52" t="str" cm="1">
        <f t="array" ref="CK251">IF(OR(CK87="",CK87="NO Q",CK87="-"),"-",INDEX(Shipping!$U$3:$V$88,_xlfn.XMATCH(CK$2,IF(Shipping!$D$3:$D$88="GC",Shipping!$A$3:$A$88),0),_xlfn.XMATCH($V$167,Shipping!$U$2:$V$2))/_xlfn.IFS($U$167=Shipping!$R173,Shipping!$R$95,$U$167=Shipping!$S$92,Shipping!$S176,$U$167=Shipping!$T$92,Shipping!$T176)+IF(CK87&lt;DATE(2020,1,1),CK87,-CK87))</f>
        <v>-</v>
      </c>
      <c r="CL251" s="52" t="str" cm="1">
        <f t="array" ref="CL251">IF(OR(CL87="",CL87="NO Q",CL87="-"),"-",INDEX(Shipping!$U$3:$V$88,_xlfn.XMATCH(CL$2,IF(Shipping!$D$3:$D$88="GC",Shipping!$A$3:$A$88),0),_xlfn.XMATCH($V$167,Shipping!$U$2:$V$2))/_xlfn.IFS($U$167=Shipping!$R173,Shipping!$R$95,$U$167=Shipping!$S$92,Shipping!$S176,$U$167=Shipping!$T$92,Shipping!$T176)+IF(CL87&lt;DATE(2020,1,1),CL87,-CL87))</f>
        <v>-</v>
      </c>
      <c r="CM251" s="52" t="str" cm="1">
        <f t="array" ref="CM251">IF(OR(CM87="",CM87="NO Q",CM87="-"),"-",INDEX(Shipping!$U$3:$V$88,_xlfn.XMATCH(CM$2,IF(Shipping!$D$3:$D$88="GC",Shipping!$A$3:$A$88),0),_xlfn.XMATCH($V$167,Shipping!$U$2:$V$2))/_xlfn.IFS($U$167=Shipping!$R173,Shipping!$R$95,$U$167=Shipping!$S$92,Shipping!$S176,$U$167=Shipping!$T$92,Shipping!$T176)+IF(CM87&lt;DATE(2020,1,1),CM87,-CM87))</f>
        <v>-</v>
      </c>
    </row>
    <row r="252" spans="2:91">
      <c r="B252" s="47" t="s">
        <v>357</v>
      </c>
      <c r="C252" s="1" t="e" cm="1">
        <f t="array" ref="C252">INDEX(W$2:CM$2,1,_xlfn.XMATCH(D252,$W252:$CM252))</f>
        <v>#N/A</v>
      </c>
      <c r="D252" s="81">
        <f t="shared" si="140"/>
        <v>0</v>
      </c>
      <c r="W252" s="52" t="str" cm="1">
        <f t="array" ref="W252">IF(OR(W88="",W88="NO Q",W88="-"),"-",INDEX(Shipping!$U$3:$V$88,_xlfn.XMATCH(W$2,IF(Shipping!$D$3:$D$88="GC",Shipping!$A$3:$A$88),0),_xlfn.XMATCH($V$167,Shipping!$U$2:$V$2))/_xlfn.IFS($U$167=Shipping!$R174,Shipping!$R$95,$U$167=Shipping!$S$92,Shipping!$S177,$U$167=Shipping!$T$92,Shipping!$T177)+IF(W88&lt;DATE(2020,1,1),W88,-W88))</f>
        <v>-</v>
      </c>
      <c r="X252" s="52" t="str" cm="1">
        <f t="array" ref="X252">IF(OR(X88="",X88="NO Q",X88="-"),"-",INDEX(Shipping!$U$3:$V$88,_xlfn.XMATCH(X$2,IF(Shipping!$D$3:$D$88="GC",Shipping!$A$3:$A$88),0),_xlfn.XMATCH($V$167,Shipping!$U$2:$V$2))/_xlfn.IFS($U$167=Shipping!$R174,Shipping!$R$95,$U$167=Shipping!$S$92,Shipping!$S177,$U$167=Shipping!$T$92,Shipping!$T177)+IF(X88&lt;DATE(2020,1,1),X88,-X88))</f>
        <v>-</v>
      </c>
      <c r="Y252" s="52" t="str" cm="1">
        <f t="array" ref="Y252">IF(OR(Y88="",Y88="NO Q",Y88="-"),"-",INDEX(Shipping!$U$3:$V$88,_xlfn.XMATCH(Y$2,IF(Shipping!$D$3:$D$88="GC",Shipping!$A$3:$A$88),0),_xlfn.XMATCH($V$167,Shipping!$U$2:$V$2))/_xlfn.IFS($U$167=Shipping!$R174,Shipping!$R$95,$U$167=Shipping!$S$92,Shipping!$S177,$U$167=Shipping!$T$92,Shipping!$T177)+IF(Y88&lt;DATE(2020,1,1),Y88,-Y88))</f>
        <v>-</v>
      </c>
      <c r="Z252" s="52" t="str" cm="1">
        <f t="array" ref="Z252">IF(OR(Z88="",Z88="NO Q",Z88="-"),"-",INDEX(Shipping!$U$3:$V$88,_xlfn.XMATCH(Z$2,IF(Shipping!$D$3:$D$88="GC",Shipping!$A$3:$A$88),0),_xlfn.XMATCH($V$167,Shipping!$U$2:$V$2))/_xlfn.IFS($U$167=Shipping!$R174,Shipping!$R$95,$U$167=Shipping!$S$92,Shipping!$S177,$U$167=Shipping!$T$92,Shipping!$T177)+IF(Z88&lt;DATE(2020,1,1),Z88,-Z88))</f>
        <v>-</v>
      </c>
      <c r="AA252" s="52" t="str" cm="1">
        <f t="array" ref="AA252">IF(OR(AA88="",AA88="NO Q",AA88="-"),"-",INDEX(Shipping!$U$3:$V$88,_xlfn.XMATCH(AA$2,IF(Shipping!$D$3:$D$88="GC",Shipping!$A$3:$A$88),0),_xlfn.XMATCH($V$167,Shipping!$U$2:$V$2))/_xlfn.IFS($U$167=Shipping!$R174,Shipping!$R$95,$U$167=Shipping!$S$92,Shipping!$S177,$U$167=Shipping!$T$92,Shipping!$T177)+IF(AA88&lt;DATE(2020,1,1),AA88,-AA88))</f>
        <v>-</v>
      </c>
      <c r="AB252" s="52" t="str" cm="1">
        <f t="array" ref="AB252">IF(OR(AB88="",AB88="NO Q",AB88="-"),"-",INDEX(Shipping!$U$3:$V$88,_xlfn.XMATCH(AB$2,IF(Shipping!$D$3:$D$88="GC",Shipping!$A$3:$A$88),0),_xlfn.XMATCH($V$167,Shipping!$U$2:$V$2))/_xlfn.IFS($U$167=Shipping!$R174,Shipping!$R$95,$U$167=Shipping!$S$92,Shipping!$S177,$U$167=Shipping!$T$92,Shipping!$T177)+IF(AB88&lt;DATE(2020,1,1),AB88,-AB88))</f>
        <v>-</v>
      </c>
      <c r="AC252" s="52" t="str" cm="1">
        <f t="array" ref="AC252">IF(OR(AC88="",AC88="NO Q",AC88="-"),"-",INDEX(Shipping!$U$3:$V$88,_xlfn.XMATCH(AC$2,IF(Shipping!$D$3:$D$88="GC",Shipping!$A$3:$A$88),0),_xlfn.XMATCH($V$167,Shipping!$U$2:$V$2))/_xlfn.IFS($U$167=Shipping!$R174,Shipping!$R$95,$U$167=Shipping!$S$92,Shipping!$S177,$U$167=Shipping!$T$92,Shipping!$T177)+IF(AC88&lt;DATE(2020,1,1),AC88,-AC88))</f>
        <v>-</v>
      </c>
      <c r="AD252" s="52" t="str" cm="1">
        <f t="array" ref="AD252">IF(OR(AD88="",AD88="NO Q",AD88="-"),"-",INDEX(Shipping!$U$3:$V$88,_xlfn.XMATCH(AD$2,IF(Shipping!$D$3:$D$88="GC",Shipping!$A$3:$A$88),0),_xlfn.XMATCH($V$167,Shipping!$U$2:$V$2))/_xlfn.IFS($U$167=Shipping!$R174,Shipping!$R$95,$U$167=Shipping!$S$92,Shipping!$S177,$U$167=Shipping!$T$92,Shipping!$T177)+IF(AD88&lt;DATE(2020,1,1),AD88,-AD88))</f>
        <v>-</v>
      </c>
      <c r="AE252" s="52" t="str" cm="1">
        <f t="array" ref="AE252">IF(OR(AE88="",AE88="NO Q",AE88="-"),"-",INDEX(Shipping!$U$3:$V$88,_xlfn.XMATCH(AE$2,IF(Shipping!$D$3:$D$88="GC",Shipping!$A$3:$A$88),0),_xlfn.XMATCH($V$167,Shipping!$U$2:$V$2))/_xlfn.IFS($U$167=Shipping!$R174,Shipping!$R$95,$U$167=Shipping!$S$92,Shipping!$S177,$U$167=Shipping!$T$92,Shipping!$T177)+IF(AE88&lt;DATE(2020,1,1),AE88,-AE88))</f>
        <v>-</v>
      </c>
      <c r="AF252" s="52" t="str" cm="1">
        <f t="array" ref="AF252">IF(OR(AF88="",AF88="NO Q",AF88="-"),"-",INDEX(Shipping!$U$3:$V$88,_xlfn.XMATCH(AF$2,IF(Shipping!$D$3:$D$88="GC",Shipping!$A$3:$A$88),0),_xlfn.XMATCH($V$167,Shipping!$U$2:$V$2))/_xlfn.IFS($U$167=Shipping!$R174,Shipping!$R$95,$U$167=Shipping!$S$92,Shipping!$S177,$U$167=Shipping!$T$92,Shipping!$T177)+IF(AF88&lt;DATE(2020,1,1),AF88,-AF88))</f>
        <v>-</v>
      </c>
      <c r="AG252" s="52" t="str" cm="1">
        <f t="array" ref="AG252">IF(OR(AG88="",AG88="NO Q",AG88="-"),"-",INDEX(Shipping!$U$3:$V$88,_xlfn.XMATCH(AG$2,IF(Shipping!$D$3:$D$88="GC",Shipping!$A$3:$A$88),0),_xlfn.XMATCH($V$167,Shipping!$U$2:$V$2))/_xlfn.IFS($U$167=Shipping!$R174,Shipping!$R$95,$U$167=Shipping!$S$92,Shipping!$S177,$U$167=Shipping!$T$92,Shipping!$T177)+IF(AG88&lt;DATE(2020,1,1),AG88,-AG88))</f>
        <v>-</v>
      </c>
      <c r="AH252" s="52" t="str" cm="1">
        <f t="array" ref="AH252">IF(OR(AH88="",AH88="NO Q",AH88="-"),"-",INDEX(Shipping!$U$3:$V$88,_xlfn.XMATCH(AH$2,IF(Shipping!$D$3:$D$88="GC",Shipping!$A$3:$A$88),0),_xlfn.XMATCH($V$167,Shipping!$U$2:$V$2))/_xlfn.IFS($U$167=Shipping!$R174,Shipping!$R$95,$U$167=Shipping!$S$92,Shipping!$S177,$U$167=Shipping!$T$92,Shipping!$T177)+IF(AH88&lt;DATE(2020,1,1),AH88,-AH88))</f>
        <v>-</v>
      </c>
      <c r="AI252" s="52" t="str" cm="1">
        <f t="array" ref="AI252">IF(OR(AI88="",AI88="NO Q",AI88="-"),"-",INDEX(Shipping!$U$3:$V$88,_xlfn.XMATCH(AI$2,IF(Shipping!$D$3:$D$88="GC",Shipping!$A$3:$A$88),0),_xlfn.XMATCH($V$167,Shipping!$U$2:$V$2))/_xlfn.IFS($U$167=Shipping!$R174,Shipping!$R$95,$U$167=Shipping!$S$92,Shipping!$S177,$U$167=Shipping!$T$92,Shipping!$T177)+IF(AI88&lt;DATE(2020,1,1),AI88,-AI88))</f>
        <v>-</v>
      </c>
      <c r="AJ252" s="52" t="str" cm="1">
        <f t="array" ref="AJ252">IF(OR(AJ88="",AJ88="NO Q",AJ88="-"),"-",INDEX(Shipping!$U$3:$V$88,_xlfn.XMATCH(AJ$2,IF(Shipping!$D$3:$D$88="GC",Shipping!$A$3:$A$88),0),_xlfn.XMATCH($V$167,Shipping!$U$2:$V$2))/_xlfn.IFS($U$167=Shipping!$R174,Shipping!$R$95,$U$167=Shipping!$S$92,Shipping!$S177,$U$167=Shipping!$T$92,Shipping!$T177)+IF(AJ88&lt;DATE(2020,1,1),AJ88,-AJ88))</f>
        <v>-</v>
      </c>
      <c r="AK252" s="52" t="str" cm="1">
        <f t="array" ref="AK252">IF(OR(AK88="",AK88="NO Q",AK88="-"),"-",INDEX(Shipping!$U$3:$V$88,_xlfn.XMATCH(AK$2,IF(Shipping!$D$3:$D$88="GC",Shipping!$A$3:$A$88),0),_xlfn.XMATCH($V$167,Shipping!$U$2:$V$2))/_xlfn.IFS($U$167=Shipping!$R174,Shipping!$R$95,$U$167=Shipping!$S$92,Shipping!$S177,$U$167=Shipping!$T$92,Shipping!$T177)+IF(AK88&lt;DATE(2020,1,1),AK88,-AK88))</f>
        <v>-</v>
      </c>
      <c r="AL252" s="52" t="str" cm="1">
        <f t="array" ref="AL252">IF(OR(AL88="",AL88="NO Q",AL88="-"),"-",INDEX(Shipping!$U$3:$V$88,_xlfn.XMATCH(AL$2,IF(Shipping!$D$3:$D$88="GC",Shipping!$A$3:$A$88),0),_xlfn.XMATCH($V$167,Shipping!$U$2:$V$2))/_xlfn.IFS($U$167=Shipping!$R174,Shipping!$R$95,$U$167=Shipping!$S$92,Shipping!$S177,$U$167=Shipping!$T$92,Shipping!$T177)+IF(AL88&lt;DATE(2020,1,1),AL88,-AL88))</f>
        <v>-</v>
      </c>
      <c r="AM252" s="52" t="str" cm="1">
        <f t="array" ref="AM252">IF(OR(AM88="",AM88="NO Q",AM88="-"),"-",INDEX(Shipping!$U$3:$V$88,_xlfn.XMATCH(AM$2,IF(Shipping!$D$3:$D$88="GC",Shipping!$A$3:$A$88),0),_xlfn.XMATCH($V$167,Shipping!$U$2:$V$2))/_xlfn.IFS($U$167=Shipping!$R174,Shipping!$R$95,$U$167=Shipping!$S$92,Shipping!$S177,$U$167=Shipping!$T$92,Shipping!$T177)+IF(AM88&lt;DATE(2020,1,1),AM88,-AM88))</f>
        <v>-</v>
      </c>
      <c r="AN252" s="52" t="str" cm="1">
        <f t="array" ref="AN252">IF(OR(AN88="",AN88="NO Q",AN88="-"),"-",INDEX(Shipping!$U$3:$V$88,_xlfn.XMATCH(AN$2,IF(Shipping!$D$3:$D$88="GC",Shipping!$A$3:$A$88),0),_xlfn.XMATCH($V$167,Shipping!$U$2:$V$2))/_xlfn.IFS($U$167=Shipping!$R174,Shipping!$R$95,$U$167=Shipping!$S$92,Shipping!$S177,$U$167=Shipping!$T$92,Shipping!$T177)+IF(AN88&lt;DATE(2020,1,1),AN88,-AN88))</f>
        <v>-</v>
      </c>
      <c r="AO252" s="52" t="str" cm="1">
        <f t="array" ref="AO252">IF(OR(AO88="",AO88="NO Q",AO88="-"),"-",INDEX(Shipping!$U$3:$V$88,_xlfn.XMATCH(AO$2,IF(Shipping!$D$3:$D$88="GC",Shipping!$A$3:$A$88),0),_xlfn.XMATCH($V$167,Shipping!$U$2:$V$2))/_xlfn.IFS($U$167=Shipping!$R174,Shipping!$R$95,$U$167=Shipping!$S$92,Shipping!$S177,$U$167=Shipping!$T$92,Shipping!$T177)+IF(AO88&lt;DATE(2020,1,1),AO88,-AO88))</f>
        <v>-</v>
      </c>
      <c r="AP252" s="52" t="str" cm="1">
        <f t="array" ref="AP252">IF(OR(AP88="",AP88="NO Q",AP88="-"),"-",INDEX(Shipping!$U$3:$V$88,_xlfn.XMATCH(AP$2,IF(Shipping!$D$3:$D$88="GC",Shipping!$A$3:$A$88),0),_xlfn.XMATCH($V$167,Shipping!$U$2:$V$2))/_xlfn.IFS($U$167=Shipping!$R174,Shipping!$R$95,$U$167=Shipping!$S$92,Shipping!$S177,$U$167=Shipping!$T$92,Shipping!$T177)+IF(AP88&lt;DATE(2020,1,1),AP88,-AP88))</f>
        <v>-</v>
      </c>
      <c r="AQ252" s="52" t="str" cm="1">
        <f t="array" ref="AQ252">IF(OR(AQ88="",AQ88="NO Q",AQ88="-"),"-",INDEX(Shipping!$U$3:$V$88,_xlfn.XMATCH(AQ$2,IF(Shipping!$D$3:$D$88="GC",Shipping!$A$3:$A$88),0),_xlfn.XMATCH($V$167,Shipping!$U$2:$V$2))/_xlfn.IFS($U$167=Shipping!$R174,Shipping!$R$95,$U$167=Shipping!$S$92,Shipping!$S177,$U$167=Shipping!$T$92,Shipping!$T177)+IF(AQ88&lt;DATE(2020,1,1),AQ88,-AQ88))</f>
        <v>-</v>
      </c>
      <c r="AR252" s="52" t="str" cm="1">
        <f t="array" ref="AR252">IF(OR(AR88="",AR88="NO Q",AR88="-"),"-",INDEX(Shipping!$U$3:$V$88,_xlfn.XMATCH(AR$2,IF(Shipping!$D$3:$D$88="GC",Shipping!$A$3:$A$88),0),_xlfn.XMATCH($V$167,Shipping!$U$2:$V$2))/_xlfn.IFS($U$167=Shipping!$R174,Shipping!$R$95,$U$167=Shipping!$S$92,Shipping!$S177,$U$167=Shipping!$T$92,Shipping!$T177)+IF(AR88&lt;DATE(2020,1,1),AR88,-AR88))</f>
        <v>-</v>
      </c>
      <c r="AS252" s="52" t="str" cm="1">
        <f t="array" ref="AS252">IF(OR(AS88="",AS88="NO Q",AS88="-"),"-",INDEX(Shipping!$U$3:$V$88,_xlfn.XMATCH(AS$2,IF(Shipping!$D$3:$D$88="GC",Shipping!$A$3:$A$88),0),_xlfn.XMATCH($V$167,Shipping!$U$2:$V$2))/_xlfn.IFS($U$167=Shipping!$R174,Shipping!$R$95,$U$167=Shipping!$S$92,Shipping!$S177,$U$167=Shipping!$T$92,Shipping!$T177)+IF(AS88&lt;DATE(2020,1,1),AS88,-AS88))</f>
        <v>-</v>
      </c>
      <c r="AT252" s="52" t="str" cm="1">
        <f t="array" ref="AT252">IF(OR(AT88="",AT88="NO Q",AT88="-"),"-",INDEX(Shipping!$U$3:$V$88,_xlfn.XMATCH(AT$2,IF(Shipping!$D$3:$D$88="GC",Shipping!$A$3:$A$88),0),_xlfn.XMATCH($V$167,Shipping!$U$2:$V$2))/_xlfn.IFS($U$167=Shipping!$R174,Shipping!$R$95,$U$167=Shipping!$S$92,Shipping!$S177,$U$167=Shipping!$T$92,Shipping!$T177)+IF(AT88&lt;DATE(2020,1,1),AT88,-AT88))</f>
        <v>-</v>
      </c>
      <c r="AU252" s="52" t="str" cm="1">
        <f t="array" ref="AU252">IF(OR(AU88="",AU88="NO Q",AU88="-"),"-",INDEX(Shipping!$U$3:$V$88,_xlfn.XMATCH(AU$2,IF(Shipping!$D$3:$D$88="GC",Shipping!$A$3:$A$88),0),_xlfn.XMATCH($V$167,Shipping!$U$2:$V$2))/_xlfn.IFS($U$167=Shipping!$R174,Shipping!$R$95,$U$167=Shipping!$S$92,Shipping!$S177,$U$167=Shipping!$T$92,Shipping!$T177)+IF(AU88&lt;DATE(2020,1,1),AU88,-AU88))</f>
        <v>-</v>
      </c>
      <c r="AV252" s="52" t="str" cm="1">
        <f t="array" ref="AV252">IF(OR(AV88="",AV88="NO Q",AV88="-"),"-",INDEX(Shipping!$U$3:$V$88,_xlfn.XMATCH(AV$2,IF(Shipping!$D$3:$D$88="GC",Shipping!$A$3:$A$88),0),_xlfn.XMATCH($V$167,Shipping!$U$2:$V$2))/_xlfn.IFS($U$167=Shipping!$R174,Shipping!$R$95,$U$167=Shipping!$S$92,Shipping!$S177,$U$167=Shipping!$T$92,Shipping!$T177)+IF(AV88&lt;DATE(2020,1,1),AV88,-AV88))</f>
        <v>-</v>
      </c>
      <c r="AW252" s="52" t="str" cm="1">
        <f t="array" ref="AW252">IF(OR(AW88="",AW88="NO Q",AW88="-"),"-",INDEX(Shipping!$U$3:$V$88,_xlfn.XMATCH(AW$2,IF(Shipping!$D$3:$D$88="GC",Shipping!$A$3:$A$88),0),_xlfn.XMATCH($V$167,Shipping!$U$2:$V$2))/_xlfn.IFS($U$167=Shipping!$R174,Shipping!$R$95,$U$167=Shipping!$S$92,Shipping!$S177,$U$167=Shipping!$T$92,Shipping!$T177)+IF(AW88&lt;DATE(2020,1,1),AW88,-AW88))</f>
        <v>-</v>
      </c>
      <c r="AX252" s="52" t="str" cm="1">
        <f t="array" ref="AX252">IF(OR(AX88="",AX88="NO Q",AX88="-"),"-",INDEX(Shipping!$U$3:$V$88,_xlfn.XMATCH(AX$2,IF(Shipping!$D$3:$D$88="GC",Shipping!$A$3:$A$88),0),_xlfn.XMATCH($V$167,Shipping!$U$2:$V$2))/_xlfn.IFS($U$167=Shipping!$R174,Shipping!$R$95,$U$167=Shipping!$S$92,Shipping!$S177,$U$167=Shipping!$T$92,Shipping!$T177)+IF(AX88&lt;DATE(2020,1,1),AX88,-AX88))</f>
        <v>-</v>
      </c>
      <c r="AY252" s="52" t="str" cm="1">
        <f t="array" ref="AY252">IF(OR(AY88="",AY88="NO Q",AY88="-"),"-",INDEX(Shipping!$U$3:$V$88,_xlfn.XMATCH(AY$2,IF(Shipping!$D$3:$D$88="GC",Shipping!$A$3:$A$88),0),_xlfn.XMATCH($V$167,Shipping!$U$2:$V$2))/_xlfn.IFS($U$167=Shipping!$R174,Shipping!$R$95,$U$167=Shipping!$S$92,Shipping!$S177,$U$167=Shipping!$T$92,Shipping!$T177)+IF(AY88&lt;DATE(2020,1,1),AY88,-AY88))</f>
        <v>-</v>
      </c>
      <c r="AZ252" s="52" t="str" cm="1">
        <f t="array" ref="AZ252">IF(OR(AZ88="",AZ88="NO Q",AZ88="-"),"-",INDEX(Shipping!$U$3:$V$88,_xlfn.XMATCH(AZ$2,IF(Shipping!$D$3:$D$88="GC",Shipping!$A$3:$A$88),0),_xlfn.XMATCH($V$167,Shipping!$U$2:$V$2))/_xlfn.IFS($U$167=Shipping!$R174,Shipping!$R$95,$U$167=Shipping!$S$92,Shipping!$S177,$U$167=Shipping!$T$92,Shipping!$T177)+IF(AZ88&lt;DATE(2020,1,1),AZ88,-AZ88))</f>
        <v>-</v>
      </c>
      <c r="BA252" s="52" t="e" cm="1">
        <f t="array" ref="BA252">IF(OR(BA88="",BA88="NO Q",BA88="-"),"-",INDEX(Shipping!$U$3:$V$88,_xlfn.XMATCH(BA$2,IF(Shipping!$D$3:$D$88="GC",Shipping!$A$3:$A$88),0),_xlfn.XMATCH($V$167,Shipping!$U$2:$V$2))/_xlfn.IFS($U$167=Shipping!$R174,Shipping!$R$95,$U$167=Shipping!$S$92,Shipping!$S177,$U$167=Shipping!$T$92,Shipping!$T177)+IF(BA88&lt;DATE(2020,1,1),BA88,-BA88))</f>
        <v>#DIV/0!</v>
      </c>
      <c r="BB252" s="52" t="e" cm="1">
        <f t="array" ref="BB252">IF(OR(BB88="",BB88="NO Q",BB88="-"),"-",INDEX(Shipping!$U$3:$V$88,_xlfn.XMATCH(BB$2,IF(Shipping!$D$3:$D$88="GC",Shipping!$A$3:$A$88),0),_xlfn.XMATCH($V$167,Shipping!$U$2:$V$2))/_xlfn.IFS($U$167=Shipping!$R174,Shipping!$R$95,$U$167=Shipping!$S$92,Shipping!$S177,$U$167=Shipping!$T$92,Shipping!$T177)+IF(BB88&lt;DATE(2020,1,1),BB88,-BB88))</f>
        <v>#DIV/0!</v>
      </c>
      <c r="BC252" s="52" t="str" cm="1">
        <f t="array" ref="BC252">IF(OR(BC88="",BC88="NO Q",BC88="-"),"-",INDEX(Shipping!$U$3:$V$88,_xlfn.XMATCH(BC$2,IF(Shipping!$D$3:$D$88="GC",Shipping!$A$3:$A$88),0),_xlfn.XMATCH($V$167,Shipping!$U$2:$V$2))/_xlfn.IFS($U$167=Shipping!$R174,Shipping!$R$95,$U$167=Shipping!$S$92,Shipping!$S177,$U$167=Shipping!$T$92,Shipping!$T177)+IF(BC88&lt;DATE(2020,1,1),BC88,-BC88))</f>
        <v>-</v>
      </c>
      <c r="BD252" s="52" t="str" cm="1">
        <f t="array" ref="BD252">IF(OR(BD88="",BD88="NO Q",BD88="-"),"-",INDEX(Shipping!$U$3:$V$88,_xlfn.XMATCH(BD$2,IF(Shipping!$D$3:$D$88="GC",Shipping!$A$3:$A$88),0),_xlfn.XMATCH($V$167,Shipping!$U$2:$V$2))/_xlfn.IFS($U$167=Shipping!$R174,Shipping!$R$95,$U$167=Shipping!$S$92,Shipping!$S177,$U$167=Shipping!$T$92,Shipping!$T177)+IF(BD88&lt;DATE(2020,1,1),BD88,-BD88))</f>
        <v>-</v>
      </c>
      <c r="BE252" s="52" t="str" cm="1">
        <f t="array" ref="BE252">IF(OR(BE88="",BE88="NO Q",BE88="-"),"-",INDEX(Shipping!$U$3:$V$88,_xlfn.XMATCH(BE$2,IF(Shipping!$D$3:$D$88="GC",Shipping!$A$3:$A$88),0),_xlfn.XMATCH($V$167,Shipping!$U$2:$V$2))/_xlfn.IFS($U$167=Shipping!$R174,Shipping!$R$95,$U$167=Shipping!$S$92,Shipping!$S177,$U$167=Shipping!$T$92,Shipping!$T177)+IF(BE88&lt;DATE(2020,1,1),BE88,-BE88))</f>
        <v>-</v>
      </c>
      <c r="BF252" s="52" t="str" cm="1">
        <f t="array" ref="BF252">IF(OR(BF88="",BF88="NO Q",BF88="-"),"-",INDEX(Shipping!$U$3:$V$88,_xlfn.XMATCH(BF$2,IF(Shipping!$D$3:$D$88="GC",Shipping!$A$3:$A$88),0),_xlfn.XMATCH($V$167,Shipping!$U$2:$V$2))/_xlfn.IFS($U$167=Shipping!$R174,Shipping!$R$95,$U$167=Shipping!$S$92,Shipping!$S177,$U$167=Shipping!$T$92,Shipping!$T177)+IF(BF88&lt;DATE(2020,1,1),BF88,-BF88))</f>
        <v>-</v>
      </c>
      <c r="BG252" s="52" t="str" cm="1">
        <f t="array" ref="BG252">IF(OR(BG88="",BG88="NO Q",BG88="-"),"-",INDEX(Shipping!$U$3:$V$88,_xlfn.XMATCH(BG$2,IF(Shipping!$D$3:$D$88="GC",Shipping!$A$3:$A$88),0),_xlfn.XMATCH($V$167,Shipping!$U$2:$V$2))/_xlfn.IFS($U$167=Shipping!$R174,Shipping!$R$95,$U$167=Shipping!$S$92,Shipping!$S177,$U$167=Shipping!$T$92,Shipping!$T177)+IF(BG88&lt;DATE(2020,1,1),BG88,-BG88))</f>
        <v>-</v>
      </c>
      <c r="BH252" s="52" t="str" cm="1">
        <f t="array" ref="BH252">IF(OR(BH88="",BH88="NO Q",BH88="-"),"-",INDEX(Shipping!$U$3:$V$88,_xlfn.XMATCH(BH$2,IF(Shipping!$D$3:$D$88="GC",Shipping!$A$3:$A$88),0),_xlfn.XMATCH($V$167,Shipping!$U$2:$V$2))/_xlfn.IFS($U$167=Shipping!$R174,Shipping!$R$95,$U$167=Shipping!$S$92,Shipping!$S177,$U$167=Shipping!$T$92,Shipping!$T177)+IF(BH88&lt;DATE(2020,1,1),BH88,-BH88))</f>
        <v>-</v>
      </c>
      <c r="BI252" s="52" t="str" cm="1">
        <f t="array" ref="BI252">IF(OR(BI88="",BI88="NO Q",BI88="-"),"-",INDEX(Shipping!$U$3:$V$88,_xlfn.XMATCH(BI$2,IF(Shipping!$D$3:$D$88="GC",Shipping!$A$3:$A$88),0),_xlfn.XMATCH($V$167,Shipping!$U$2:$V$2))/_xlfn.IFS($U$167=Shipping!$R174,Shipping!$R$95,$U$167=Shipping!$S$92,Shipping!$S177,$U$167=Shipping!$T$92,Shipping!$T177)+IF(BI88&lt;DATE(2020,1,1),BI88,-BI88))</f>
        <v>-</v>
      </c>
      <c r="BJ252" s="52" t="str" cm="1">
        <f t="array" ref="BJ252">IF(OR(BJ88="",BJ88="NO Q",BJ88="-"),"-",INDEX(Shipping!$U$3:$V$88,_xlfn.XMATCH(BJ$2,IF(Shipping!$D$3:$D$88="GC",Shipping!$A$3:$A$88),0),_xlfn.XMATCH($V$167,Shipping!$U$2:$V$2))/_xlfn.IFS($U$167=Shipping!$R174,Shipping!$R$95,$U$167=Shipping!$S$92,Shipping!$S177,$U$167=Shipping!$T$92,Shipping!$T177)+IF(BJ88&lt;DATE(2020,1,1),BJ88,-BJ88))</f>
        <v>-</v>
      </c>
      <c r="BK252" s="52" t="str" cm="1">
        <f t="array" ref="BK252">IF(OR(BK88="",BK88="NO Q",BK88="-"),"-",INDEX(Shipping!$U$3:$V$88,_xlfn.XMATCH(BK$2,IF(Shipping!$D$3:$D$88="GC",Shipping!$A$3:$A$88),0),_xlfn.XMATCH($V$167,Shipping!$U$2:$V$2))/_xlfn.IFS($U$167=Shipping!$R174,Shipping!$R$95,$U$167=Shipping!$S$92,Shipping!$S177,$U$167=Shipping!$T$92,Shipping!$T177)+IF(BK88&lt;DATE(2020,1,1),BK88,-BK88))</f>
        <v>-</v>
      </c>
      <c r="BL252" s="52" t="str" cm="1">
        <f t="array" ref="BL252">IF(OR(BL88="",BL88="NO Q",BL88="-"),"-",INDEX(Shipping!$U$3:$V$88,_xlfn.XMATCH(BL$2,IF(Shipping!$D$3:$D$88="GC",Shipping!$A$3:$A$88),0),_xlfn.XMATCH($V$167,Shipping!$U$2:$V$2))/_xlfn.IFS($U$167=Shipping!$R174,Shipping!$R$95,$U$167=Shipping!$S$92,Shipping!$S177,$U$167=Shipping!$T$92,Shipping!$T177)+IF(BL88&lt;DATE(2020,1,1),BL88,-BL88))</f>
        <v>-</v>
      </c>
      <c r="BM252" s="52" t="str" cm="1">
        <f t="array" ref="BM252">IF(OR(BM88="",BM88="NO Q",BM88="-"),"-",INDEX(Shipping!$U$3:$V$88,_xlfn.XMATCH(BM$2,IF(Shipping!$D$3:$D$88="GC",Shipping!$A$3:$A$88),0),_xlfn.XMATCH($V$167,Shipping!$U$2:$V$2))/_xlfn.IFS($U$167=Shipping!$R174,Shipping!$R$95,$U$167=Shipping!$S$92,Shipping!$S177,$U$167=Shipping!$T$92,Shipping!$T177)+IF(BM88&lt;DATE(2020,1,1),BM88,-BM88))</f>
        <v>-</v>
      </c>
      <c r="BN252" s="52" t="str" cm="1">
        <f t="array" ref="BN252">IF(OR(BN88="",BN88="NO Q",BN88="-"),"-",INDEX(Shipping!$U$3:$V$88,_xlfn.XMATCH(BN$2,IF(Shipping!$D$3:$D$88="GC",Shipping!$A$3:$A$88),0),_xlfn.XMATCH($V$167,Shipping!$U$2:$V$2))/_xlfn.IFS($U$167=Shipping!$R174,Shipping!$R$95,$U$167=Shipping!$S$92,Shipping!$S177,$U$167=Shipping!$T$92,Shipping!$T177)+IF(BN88&lt;DATE(2020,1,1),BN88,-BN88))</f>
        <v>-</v>
      </c>
      <c r="BO252" s="52" t="str" cm="1">
        <f t="array" ref="BO252">IF(OR(BO88="",BO88="NO Q",BO88="-"),"-",INDEX(Shipping!$U$3:$V$88,_xlfn.XMATCH(BO$2,IF(Shipping!$D$3:$D$88="GC",Shipping!$A$3:$A$88),0),_xlfn.XMATCH($V$167,Shipping!$U$2:$V$2))/_xlfn.IFS($U$167=Shipping!$R174,Shipping!$R$95,$U$167=Shipping!$S$92,Shipping!$S177,$U$167=Shipping!$T$92,Shipping!$T177)+IF(BO88&lt;DATE(2020,1,1),BO88,-BO88))</f>
        <v>-</v>
      </c>
      <c r="BP252" s="52" t="str" cm="1">
        <f t="array" ref="BP252">IF(OR(BP88="",BP88="NO Q",BP88="-"),"-",INDEX(Shipping!$U$3:$V$88,_xlfn.XMATCH(BP$2,IF(Shipping!$D$3:$D$88="GC",Shipping!$A$3:$A$88),0),_xlfn.XMATCH($V$167,Shipping!$U$2:$V$2))/_xlfn.IFS($U$167=Shipping!$R174,Shipping!$R$95,$U$167=Shipping!$S$92,Shipping!$S177,$U$167=Shipping!$T$92,Shipping!$T177)+IF(BP88&lt;DATE(2020,1,1),BP88,-BP88))</f>
        <v>-</v>
      </c>
      <c r="BQ252" s="52" t="str" cm="1">
        <f t="array" ref="BQ252">IF(OR(BQ88="",BQ88="NO Q",BQ88="-"),"-",INDEX(Shipping!$U$3:$V$88,_xlfn.XMATCH(BQ$2,IF(Shipping!$D$3:$D$88="GC",Shipping!$A$3:$A$88),0),_xlfn.XMATCH($V$167,Shipping!$U$2:$V$2))/_xlfn.IFS($U$167=Shipping!$R174,Shipping!$R$95,$U$167=Shipping!$S$92,Shipping!$S177,$U$167=Shipping!$T$92,Shipping!$T177)+IF(BQ88&lt;DATE(2020,1,1),BQ88,-BQ88))</f>
        <v>-</v>
      </c>
      <c r="BR252" s="52" t="str" cm="1">
        <f t="array" ref="BR252">IF(OR(BR88="",BR88="NO Q",BR88="-"),"-",INDEX(Shipping!$U$3:$V$88,_xlfn.XMATCH(BR$2,IF(Shipping!$D$3:$D$88="GC",Shipping!$A$3:$A$88),0),_xlfn.XMATCH($V$167,Shipping!$U$2:$V$2))/_xlfn.IFS($U$167=Shipping!$R174,Shipping!$R$95,$U$167=Shipping!$S$92,Shipping!$S177,$U$167=Shipping!$T$92,Shipping!$T177)+IF(BR88&lt;DATE(2020,1,1),BR88,-BR88))</f>
        <v>-</v>
      </c>
      <c r="BS252" s="52" t="str" cm="1">
        <f t="array" ref="BS252">IF(OR(BS88="",BS88="NO Q",BS88="-"),"-",INDEX(Shipping!$U$3:$V$88,_xlfn.XMATCH(BS$2,IF(Shipping!$D$3:$D$88="GC",Shipping!$A$3:$A$88),0),_xlfn.XMATCH($V$167,Shipping!$U$2:$V$2))/_xlfn.IFS($U$167=Shipping!$R174,Shipping!$R$95,$U$167=Shipping!$S$92,Shipping!$S177,$U$167=Shipping!$T$92,Shipping!$T177)+IF(BS88&lt;DATE(2020,1,1),BS88,-BS88))</f>
        <v>-</v>
      </c>
      <c r="BT252" s="52" t="str" cm="1">
        <f t="array" ref="BT252">IF(OR(BT88="",BT88="NO Q",BT88="-"),"-",INDEX(Shipping!$U$3:$V$88,_xlfn.XMATCH(BT$2,IF(Shipping!$D$3:$D$88="GC",Shipping!$A$3:$A$88),0),_xlfn.XMATCH($V$167,Shipping!$U$2:$V$2))/_xlfn.IFS($U$167=Shipping!$R174,Shipping!$R$95,$U$167=Shipping!$S$92,Shipping!$S177,$U$167=Shipping!$T$92,Shipping!$T177)+IF(BT88&lt;DATE(2020,1,1),BT88,-BT88))</f>
        <v>-</v>
      </c>
      <c r="BU252" s="52" t="str" cm="1">
        <f t="array" ref="BU252">IF(OR(BU88="",BU88="NO Q",BU88="-"),"-",INDEX(Shipping!$U$3:$V$88,_xlfn.XMATCH(BU$2,IF(Shipping!$D$3:$D$88="GC",Shipping!$A$3:$A$88),0),_xlfn.XMATCH($V$167,Shipping!$U$2:$V$2))/_xlfn.IFS($U$167=Shipping!$R174,Shipping!$R$95,$U$167=Shipping!$S$92,Shipping!$S177,$U$167=Shipping!$T$92,Shipping!$T177)+IF(BU88&lt;DATE(2020,1,1),BU88,-BU88))</f>
        <v>-</v>
      </c>
      <c r="BV252" s="52" t="str" cm="1">
        <f t="array" ref="BV252">IF(OR(BV88="",BV88="NO Q",BV88="-"),"-",INDEX(Shipping!$U$3:$V$88,_xlfn.XMATCH(BV$2,IF(Shipping!$D$3:$D$88="GC",Shipping!$A$3:$A$88),0),_xlfn.XMATCH($V$167,Shipping!$U$2:$V$2))/_xlfn.IFS($U$167=Shipping!$R174,Shipping!$R$95,$U$167=Shipping!$S$92,Shipping!$S177,$U$167=Shipping!$T$92,Shipping!$T177)+IF(BV88&lt;DATE(2020,1,1),BV88,-BV88))</f>
        <v>-</v>
      </c>
      <c r="BW252" s="52" t="str" cm="1">
        <f t="array" ref="BW252">IF(OR(BW88="",BW88="NO Q",BW88="-"),"-",INDEX(Shipping!$U$3:$V$88,_xlfn.XMATCH(BW$2,IF(Shipping!$D$3:$D$88="GC",Shipping!$A$3:$A$88),0),_xlfn.XMATCH($V$167,Shipping!$U$2:$V$2))/_xlfn.IFS($U$167=Shipping!$R174,Shipping!$R$95,$U$167=Shipping!$S$92,Shipping!$S177,$U$167=Shipping!$T$92,Shipping!$T177)+IF(BW88&lt;DATE(2020,1,1),BW88,-BW88))</f>
        <v>-</v>
      </c>
      <c r="BX252" s="52" t="str" cm="1">
        <f t="array" ref="BX252">IF(OR(BX88="",BX88="NO Q",BX88="-"),"-",INDEX(Shipping!$U$3:$V$88,_xlfn.XMATCH(BX$2,IF(Shipping!$D$3:$D$88="GC",Shipping!$A$3:$A$88),0),_xlfn.XMATCH($V$167,Shipping!$U$2:$V$2))/_xlfn.IFS($U$167=Shipping!$R174,Shipping!$R$95,$U$167=Shipping!$S$92,Shipping!$S177,$U$167=Shipping!$T$92,Shipping!$T177)+IF(BX88&lt;DATE(2020,1,1),BX88,-BX88))</f>
        <v>-</v>
      </c>
      <c r="BY252" s="52" t="str" cm="1">
        <f t="array" ref="BY252">IF(OR(BY88="",BY88="NO Q",BY88="-"),"-",INDEX(Shipping!$U$3:$V$88,_xlfn.XMATCH(BY$2,IF(Shipping!$D$3:$D$88="GC",Shipping!$A$3:$A$88),0),_xlfn.XMATCH($V$167,Shipping!$U$2:$V$2))/_xlfn.IFS($U$167=Shipping!$R174,Shipping!$R$95,$U$167=Shipping!$S$92,Shipping!$S177,$U$167=Shipping!$T$92,Shipping!$T177)+IF(BY88&lt;DATE(2020,1,1),BY88,-BY88))</f>
        <v>-</v>
      </c>
      <c r="BZ252" s="52" t="str" cm="1">
        <f t="array" ref="BZ252">IF(OR(BZ88="",BZ88="NO Q",BZ88="-"),"-",INDEX(Shipping!$U$3:$V$88,_xlfn.XMATCH(BZ$2,IF(Shipping!$D$3:$D$88="GC",Shipping!$A$3:$A$88),0),_xlfn.XMATCH($V$167,Shipping!$U$2:$V$2))/_xlfn.IFS($U$167=Shipping!$R174,Shipping!$R$95,$U$167=Shipping!$S$92,Shipping!$S177,$U$167=Shipping!$T$92,Shipping!$T177)+IF(BZ88&lt;DATE(2020,1,1),BZ88,-BZ88))</f>
        <v>-</v>
      </c>
      <c r="CA252" s="52" t="str" cm="1">
        <f t="array" ref="CA252">IF(OR(CA88="",CA88="NO Q",CA88="-"),"-",INDEX(Shipping!$U$3:$V$88,_xlfn.XMATCH(CA$2,IF(Shipping!$D$3:$D$88="GC",Shipping!$A$3:$A$88),0),_xlfn.XMATCH($V$167,Shipping!$U$2:$V$2))/_xlfn.IFS($U$167=Shipping!$R174,Shipping!$R$95,$U$167=Shipping!$S$92,Shipping!$S177,$U$167=Shipping!$T$92,Shipping!$T177)+IF(CA88&lt;DATE(2020,1,1),CA88,-CA88))</f>
        <v>-</v>
      </c>
      <c r="CB252" s="52" t="str" cm="1">
        <f t="array" ref="CB252">IF(OR(CB88="",CB88="NO Q",CB88="-"),"-",INDEX(Shipping!$U$3:$V$88,_xlfn.XMATCH(CB$2,IF(Shipping!$D$3:$D$88="GC",Shipping!$A$3:$A$88),0),_xlfn.XMATCH($V$167,Shipping!$U$2:$V$2))/_xlfn.IFS($U$167=Shipping!$R174,Shipping!$R$95,$U$167=Shipping!$S$92,Shipping!$S177,$U$167=Shipping!$T$92,Shipping!$T177)+IF(CB88&lt;DATE(2020,1,1),CB88,-CB88))</f>
        <v>-</v>
      </c>
      <c r="CC252" s="52" t="str" cm="1">
        <f t="array" ref="CC252">IF(OR(CC88="",CC88="NO Q",CC88="-"),"-",INDEX(Shipping!$U$3:$V$88,_xlfn.XMATCH(CC$2,IF(Shipping!$D$3:$D$88="GC",Shipping!$A$3:$A$88),0),_xlfn.XMATCH($V$167,Shipping!$U$2:$V$2))/_xlfn.IFS($U$167=Shipping!$R174,Shipping!$R$95,$U$167=Shipping!$S$92,Shipping!$S177,$U$167=Shipping!$T$92,Shipping!$T177)+IF(CC88&lt;DATE(2020,1,1),CC88,-CC88))</f>
        <v>-</v>
      </c>
      <c r="CD252" s="52" t="str" cm="1">
        <f t="array" ref="CD252">IF(OR(CD88="",CD88="NO Q",CD88="-"),"-",INDEX(Shipping!$U$3:$V$88,_xlfn.XMATCH(CD$2,IF(Shipping!$D$3:$D$88="GC",Shipping!$A$3:$A$88),0),_xlfn.XMATCH($V$167,Shipping!$U$2:$V$2))/_xlfn.IFS($U$167=Shipping!$R174,Shipping!$R$95,$U$167=Shipping!$S$92,Shipping!$S177,$U$167=Shipping!$T$92,Shipping!$T177)+IF(CD88&lt;DATE(2020,1,1),CD88,-CD88))</f>
        <v>-</v>
      </c>
      <c r="CE252" s="52" t="str" cm="1">
        <f t="array" ref="CE252">IF(OR(CE88="",CE88="NO Q",CE88="-"),"-",INDEX(Shipping!$U$3:$V$88,_xlfn.XMATCH(CE$2,IF(Shipping!$D$3:$D$88="GC",Shipping!$A$3:$A$88),0),_xlfn.XMATCH($V$167,Shipping!$U$2:$V$2))/_xlfn.IFS($U$167=Shipping!$R174,Shipping!$R$95,$U$167=Shipping!$S$92,Shipping!$S177,$U$167=Shipping!$T$92,Shipping!$T177)+IF(CE88&lt;DATE(2020,1,1),CE88,-CE88))</f>
        <v>-</v>
      </c>
      <c r="CF252" s="52" t="str" cm="1">
        <f t="array" ref="CF252">IF(OR(CF88="",CF88="NO Q",CF88="-"),"-",INDEX(Shipping!$U$3:$V$88,_xlfn.XMATCH(CF$2,IF(Shipping!$D$3:$D$88="GC",Shipping!$A$3:$A$88),0),_xlfn.XMATCH($V$167,Shipping!$U$2:$V$2))/_xlfn.IFS($U$167=Shipping!$R174,Shipping!$R$95,$U$167=Shipping!$S$92,Shipping!$S177,$U$167=Shipping!$T$92,Shipping!$T177)+IF(CF88&lt;DATE(2020,1,1),CF88,-CF88))</f>
        <v>-</v>
      </c>
      <c r="CG252" s="52" t="str" cm="1">
        <f t="array" ref="CG252">IF(OR(CG88="",CG88="NO Q",CG88="-"),"-",INDEX(Shipping!$U$3:$V$88,_xlfn.XMATCH(CG$2,IF(Shipping!$D$3:$D$88="GC",Shipping!$A$3:$A$88),0),_xlfn.XMATCH($V$167,Shipping!$U$2:$V$2))/_xlfn.IFS($U$167=Shipping!$R174,Shipping!$R$95,$U$167=Shipping!$S$92,Shipping!$S177,$U$167=Shipping!$T$92,Shipping!$T177)+IF(CG88&lt;DATE(2020,1,1),CG88,-CG88))</f>
        <v>-</v>
      </c>
      <c r="CH252" s="52" t="str" cm="1">
        <f t="array" ref="CH252">IF(OR(CH88="",CH88="NO Q",CH88="-"),"-",INDEX(Shipping!$U$3:$V$88,_xlfn.XMATCH(CH$2,IF(Shipping!$D$3:$D$88="GC",Shipping!$A$3:$A$88),0),_xlfn.XMATCH($V$167,Shipping!$U$2:$V$2))/_xlfn.IFS($U$167=Shipping!$R174,Shipping!$R$95,$U$167=Shipping!$S$92,Shipping!$S177,$U$167=Shipping!$T$92,Shipping!$T177)+IF(CH88&lt;DATE(2020,1,1),CH88,-CH88))</f>
        <v>-</v>
      </c>
      <c r="CI252" s="52" t="str" cm="1">
        <f t="array" ref="CI252">IF(OR(CI88="",CI88="NO Q",CI88="-"),"-",INDEX(Shipping!$U$3:$V$88,_xlfn.XMATCH(CI$2,IF(Shipping!$D$3:$D$88="GC",Shipping!$A$3:$A$88),0),_xlfn.XMATCH($V$167,Shipping!$U$2:$V$2))/_xlfn.IFS($U$167=Shipping!$R174,Shipping!$R$95,$U$167=Shipping!$S$92,Shipping!$S177,$U$167=Shipping!$T$92,Shipping!$T177)+IF(CI88&lt;DATE(2020,1,1),CI88,-CI88))</f>
        <v>-</v>
      </c>
      <c r="CJ252" s="52" t="str" cm="1">
        <f t="array" ref="CJ252">IF(OR(CJ88="",CJ88="NO Q",CJ88="-"),"-",INDEX(Shipping!$U$3:$V$88,_xlfn.XMATCH(CJ$2,IF(Shipping!$D$3:$D$88="GC",Shipping!$A$3:$A$88),0),_xlfn.XMATCH($V$167,Shipping!$U$2:$V$2))/_xlfn.IFS($U$167=Shipping!$R174,Shipping!$R$95,$U$167=Shipping!$S$92,Shipping!$S177,$U$167=Shipping!$T$92,Shipping!$T177)+IF(CJ88&lt;DATE(2020,1,1),CJ88,-CJ88))</f>
        <v>-</v>
      </c>
      <c r="CK252" s="52" t="str" cm="1">
        <f t="array" ref="CK252">IF(OR(CK88="",CK88="NO Q",CK88="-"),"-",INDEX(Shipping!$U$3:$V$88,_xlfn.XMATCH(CK$2,IF(Shipping!$D$3:$D$88="GC",Shipping!$A$3:$A$88),0),_xlfn.XMATCH($V$167,Shipping!$U$2:$V$2))/_xlfn.IFS($U$167=Shipping!$R174,Shipping!$R$95,$U$167=Shipping!$S$92,Shipping!$S177,$U$167=Shipping!$T$92,Shipping!$T177)+IF(CK88&lt;DATE(2020,1,1),CK88,-CK88))</f>
        <v>-</v>
      </c>
      <c r="CL252" s="52" t="str" cm="1">
        <f t="array" ref="CL252">IF(OR(CL88="",CL88="NO Q",CL88="-"),"-",INDEX(Shipping!$U$3:$V$88,_xlfn.XMATCH(CL$2,IF(Shipping!$D$3:$D$88="GC",Shipping!$A$3:$A$88),0),_xlfn.XMATCH($V$167,Shipping!$U$2:$V$2))/_xlfn.IFS($U$167=Shipping!$R174,Shipping!$R$95,$U$167=Shipping!$S$92,Shipping!$S177,$U$167=Shipping!$T$92,Shipping!$T177)+IF(CL88&lt;DATE(2020,1,1),CL88,-CL88))</f>
        <v>-</v>
      </c>
      <c r="CM252" s="52" t="str" cm="1">
        <f t="array" ref="CM252">IF(OR(CM88="",CM88="NO Q",CM88="-"),"-",INDEX(Shipping!$U$3:$V$88,_xlfn.XMATCH(CM$2,IF(Shipping!$D$3:$D$88="GC",Shipping!$A$3:$A$88),0),_xlfn.XMATCH($V$167,Shipping!$U$2:$V$2))/_xlfn.IFS($U$167=Shipping!$R174,Shipping!$R$95,$U$167=Shipping!$S$92,Shipping!$S177,$U$167=Shipping!$T$92,Shipping!$T177)+IF(CM88&lt;DATE(2020,1,1),CM88,-CM88))</f>
        <v>-</v>
      </c>
    </row>
    <row r="253" spans="2:91">
      <c r="B253" s="47" t="s">
        <v>358</v>
      </c>
      <c r="C253" s="1" t="e" cm="1">
        <f t="array" ref="C253">INDEX(W$2:CM$2,1,_xlfn.XMATCH(D253,$W253:$CM253))</f>
        <v>#N/A</v>
      </c>
      <c r="D253" s="81">
        <f t="shared" si="140"/>
        <v>0</v>
      </c>
      <c r="W253" s="52" t="str" cm="1">
        <f t="array" ref="W253">IF(OR(W89="",W89="NO Q",W89="-"),"-",INDEX(Shipping!$U$3:$V$88,_xlfn.XMATCH(W$2,IF(Shipping!$D$3:$D$88="GC",Shipping!$A$3:$A$88),0),_xlfn.XMATCH($V$167,Shipping!$U$2:$V$2))/_xlfn.IFS($U$167=Shipping!$R175,Shipping!$R$95,$U$167=Shipping!$S$92,Shipping!$S178,$U$167=Shipping!$T$92,Shipping!$T178)+IF(W89&lt;DATE(2020,1,1),W89,-W89))</f>
        <v>-</v>
      </c>
      <c r="X253" s="52" t="str" cm="1">
        <f t="array" ref="X253">IF(OR(X89="",X89="NO Q",X89="-"),"-",INDEX(Shipping!$U$3:$V$88,_xlfn.XMATCH(X$2,IF(Shipping!$D$3:$D$88="GC",Shipping!$A$3:$A$88),0),_xlfn.XMATCH($V$167,Shipping!$U$2:$V$2))/_xlfn.IFS($U$167=Shipping!$R175,Shipping!$R$95,$U$167=Shipping!$S$92,Shipping!$S178,$U$167=Shipping!$T$92,Shipping!$T178)+IF(X89&lt;DATE(2020,1,1),X89,-X89))</f>
        <v>-</v>
      </c>
      <c r="Y253" s="52" t="str" cm="1">
        <f t="array" ref="Y253">IF(OR(Y89="",Y89="NO Q",Y89="-"),"-",INDEX(Shipping!$U$3:$V$88,_xlfn.XMATCH(Y$2,IF(Shipping!$D$3:$D$88="GC",Shipping!$A$3:$A$88),0),_xlfn.XMATCH($V$167,Shipping!$U$2:$V$2))/_xlfn.IFS($U$167=Shipping!$R175,Shipping!$R$95,$U$167=Shipping!$S$92,Shipping!$S178,$U$167=Shipping!$T$92,Shipping!$T178)+IF(Y89&lt;DATE(2020,1,1),Y89,-Y89))</f>
        <v>-</v>
      </c>
      <c r="Z253" s="52" t="str" cm="1">
        <f t="array" ref="Z253">IF(OR(Z89="",Z89="NO Q",Z89="-"),"-",INDEX(Shipping!$U$3:$V$88,_xlfn.XMATCH(Z$2,IF(Shipping!$D$3:$D$88="GC",Shipping!$A$3:$A$88),0),_xlfn.XMATCH($V$167,Shipping!$U$2:$V$2))/_xlfn.IFS($U$167=Shipping!$R175,Shipping!$R$95,$U$167=Shipping!$S$92,Shipping!$S178,$U$167=Shipping!$T$92,Shipping!$T178)+IF(Z89&lt;DATE(2020,1,1),Z89,-Z89))</f>
        <v>-</v>
      </c>
      <c r="AA253" s="52" t="str" cm="1">
        <f t="array" ref="AA253">IF(OR(AA89="",AA89="NO Q",AA89="-"),"-",INDEX(Shipping!$U$3:$V$88,_xlfn.XMATCH(AA$2,IF(Shipping!$D$3:$D$88="GC",Shipping!$A$3:$A$88),0),_xlfn.XMATCH($V$167,Shipping!$U$2:$V$2))/_xlfn.IFS($U$167=Shipping!$R175,Shipping!$R$95,$U$167=Shipping!$S$92,Shipping!$S178,$U$167=Shipping!$T$92,Shipping!$T178)+IF(AA89&lt;DATE(2020,1,1),AA89,-AA89))</f>
        <v>-</v>
      </c>
      <c r="AB253" s="52" t="str" cm="1">
        <f t="array" ref="AB253">IF(OR(AB89="",AB89="NO Q",AB89="-"),"-",INDEX(Shipping!$U$3:$V$88,_xlfn.XMATCH(AB$2,IF(Shipping!$D$3:$D$88="GC",Shipping!$A$3:$A$88),0),_xlfn.XMATCH($V$167,Shipping!$U$2:$V$2))/_xlfn.IFS($U$167=Shipping!$R175,Shipping!$R$95,$U$167=Shipping!$S$92,Shipping!$S178,$U$167=Shipping!$T$92,Shipping!$T178)+IF(AB89&lt;DATE(2020,1,1),AB89,-AB89))</f>
        <v>-</v>
      </c>
      <c r="AC253" s="52" t="str" cm="1">
        <f t="array" ref="AC253">IF(OR(AC89="",AC89="NO Q",AC89="-"),"-",INDEX(Shipping!$U$3:$V$88,_xlfn.XMATCH(AC$2,IF(Shipping!$D$3:$D$88="GC",Shipping!$A$3:$A$88),0),_xlfn.XMATCH($V$167,Shipping!$U$2:$V$2))/_xlfn.IFS($U$167=Shipping!$R175,Shipping!$R$95,$U$167=Shipping!$S$92,Shipping!$S178,$U$167=Shipping!$T$92,Shipping!$T178)+IF(AC89&lt;DATE(2020,1,1),AC89,-AC89))</f>
        <v>-</v>
      </c>
      <c r="AD253" s="52" t="str" cm="1">
        <f t="array" ref="AD253">IF(OR(AD89="",AD89="NO Q",AD89="-"),"-",INDEX(Shipping!$U$3:$V$88,_xlfn.XMATCH(AD$2,IF(Shipping!$D$3:$D$88="GC",Shipping!$A$3:$A$88),0),_xlfn.XMATCH($V$167,Shipping!$U$2:$V$2))/_xlfn.IFS($U$167=Shipping!$R175,Shipping!$R$95,$U$167=Shipping!$S$92,Shipping!$S178,$U$167=Shipping!$T$92,Shipping!$T178)+IF(AD89&lt;DATE(2020,1,1),AD89,-AD89))</f>
        <v>-</v>
      </c>
      <c r="AE253" s="52" t="str" cm="1">
        <f t="array" ref="AE253">IF(OR(AE89="",AE89="NO Q",AE89="-"),"-",INDEX(Shipping!$U$3:$V$88,_xlfn.XMATCH(AE$2,IF(Shipping!$D$3:$D$88="GC",Shipping!$A$3:$A$88),0),_xlfn.XMATCH($V$167,Shipping!$U$2:$V$2))/_xlfn.IFS($U$167=Shipping!$R175,Shipping!$R$95,$U$167=Shipping!$S$92,Shipping!$S178,$U$167=Shipping!$T$92,Shipping!$T178)+IF(AE89&lt;DATE(2020,1,1),AE89,-AE89))</f>
        <v>-</v>
      </c>
      <c r="AF253" s="52" t="str" cm="1">
        <f t="array" ref="AF253">IF(OR(AF89="",AF89="NO Q",AF89="-"),"-",INDEX(Shipping!$U$3:$V$88,_xlfn.XMATCH(AF$2,IF(Shipping!$D$3:$D$88="GC",Shipping!$A$3:$A$88),0),_xlfn.XMATCH($V$167,Shipping!$U$2:$V$2))/_xlfn.IFS($U$167=Shipping!$R175,Shipping!$R$95,$U$167=Shipping!$S$92,Shipping!$S178,$U$167=Shipping!$T$92,Shipping!$T178)+IF(AF89&lt;DATE(2020,1,1),AF89,-AF89))</f>
        <v>-</v>
      </c>
      <c r="AG253" s="52" t="str" cm="1">
        <f t="array" ref="AG253">IF(OR(AG89="",AG89="NO Q",AG89="-"),"-",INDEX(Shipping!$U$3:$V$88,_xlfn.XMATCH(AG$2,IF(Shipping!$D$3:$D$88="GC",Shipping!$A$3:$A$88),0),_xlfn.XMATCH($V$167,Shipping!$U$2:$V$2))/_xlfn.IFS($U$167=Shipping!$R175,Shipping!$R$95,$U$167=Shipping!$S$92,Shipping!$S178,$U$167=Shipping!$T$92,Shipping!$T178)+IF(AG89&lt;DATE(2020,1,1),AG89,-AG89))</f>
        <v>-</v>
      </c>
      <c r="AH253" s="52" t="str" cm="1">
        <f t="array" ref="AH253">IF(OR(AH89="",AH89="NO Q",AH89="-"),"-",INDEX(Shipping!$U$3:$V$88,_xlfn.XMATCH(AH$2,IF(Shipping!$D$3:$D$88="GC",Shipping!$A$3:$A$88),0),_xlfn.XMATCH($V$167,Shipping!$U$2:$V$2))/_xlfn.IFS($U$167=Shipping!$R175,Shipping!$R$95,$U$167=Shipping!$S$92,Shipping!$S178,$U$167=Shipping!$T$92,Shipping!$T178)+IF(AH89&lt;DATE(2020,1,1),AH89,-AH89))</f>
        <v>-</v>
      </c>
      <c r="AI253" s="52" t="str" cm="1">
        <f t="array" ref="AI253">IF(OR(AI89="",AI89="NO Q",AI89="-"),"-",INDEX(Shipping!$U$3:$V$88,_xlfn.XMATCH(AI$2,IF(Shipping!$D$3:$D$88="GC",Shipping!$A$3:$A$88),0),_xlfn.XMATCH($V$167,Shipping!$U$2:$V$2))/_xlfn.IFS($U$167=Shipping!$R175,Shipping!$R$95,$U$167=Shipping!$S$92,Shipping!$S178,$U$167=Shipping!$T$92,Shipping!$T178)+IF(AI89&lt;DATE(2020,1,1),AI89,-AI89))</f>
        <v>-</v>
      </c>
      <c r="AJ253" s="52" t="str" cm="1">
        <f t="array" ref="AJ253">IF(OR(AJ89="",AJ89="NO Q",AJ89="-"),"-",INDEX(Shipping!$U$3:$V$88,_xlfn.XMATCH(AJ$2,IF(Shipping!$D$3:$D$88="GC",Shipping!$A$3:$A$88),0),_xlfn.XMATCH($V$167,Shipping!$U$2:$V$2))/_xlfn.IFS($U$167=Shipping!$R175,Shipping!$R$95,$U$167=Shipping!$S$92,Shipping!$S178,$U$167=Shipping!$T$92,Shipping!$T178)+IF(AJ89&lt;DATE(2020,1,1),AJ89,-AJ89))</f>
        <v>-</v>
      </c>
      <c r="AK253" s="52" t="str" cm="1">
        <f t="array" ref="AK253">IF(OR(AK89="",AK89="NO Q",AK89="-"),"-",INDEX(Shipping!$U$3:$V$88,_xlfn.XMATCH(AK$2,IF(Shipping!$D$3:$D$88="GC",Shipping!$A$3:$A$88),0),_xlfn.XMATCH($V$167,Shipping!$U$2:$V$2))/_xlfn.IFS($U$167=Shipping!$R175,Shipping!$R$95,$U$167=Shipping!$S$92,Shipping!$S178,$U$167=Shipping!$T$92,Shipping!$T178)+IF(AK89&lt;DATE(2020,1,1),AK89,-AK89))</f>
        <v>-</v>
      </c>
      <c r="AL253" s="52" t="str" cm="1">
        <f t="array" ref="AL253">IF(OR(AL89="",AL89="NO Q",AL89="-"),"-",INDEX(Shipping!$U$3:$V$88,_xlfn.XMATCH(AL$2,IF(Shipping!$D$3:$D$88="GC",Shipping!$A$3:$A$88),0),_xlfn.XMATCH($V$167,Shipping!$U$2:$V$2))/_xlfn.IFS($U$167=Shipping!$R175,Shipping!$R$95,$U$167=Shipping!$S$92,Shipping!$S178,$U$167=Shipping!$T$92,Shipping!$T178)+IF(AL89&lt;DATE(2020,1,1),AL89,-AL89))</f>
        <v>-</v>
      </c>
      <c r="AM253" s="52" t="str" cm="1">
        <f t="array" ref="AM253">IF(OR(AM89="",AM89="NO Q",AM89="-"),"-",INDEX(Shipping!$U$3:$V$88,_xlfn.XMATCH(AM$2,IF(Shipping!$D$3:$D$88="GC",Shipping!$A$3:$A$88),0),_xlfn.XMATCH($V$167,Shipping!$U$2:$V$2))/_xlfn.IFS($U$167=Shipping!$R175,Shipping!$R$95,$U$167=Shipping!$S$92,Shipping!$S178,$U$167=Shipping!$T$92,Shipping!$T178)+IF(AM89&lt;DATE(2020,1,1),AM89,-AM89))</f>
        <v>-</v>
      </c>
      <c r="AN253" s="52" t="str" cm="1">
        <f t="array" ref="AN253">IF(OR(AN89="",AN89="NO Q",AN89="-"),"-",INDEX(Shipping!$U$3:$V$88,_xlfn.XMATCH(AN$2,IF(Shipping!$D$3:$D$88="GC",Shipping!$A$3:$A$88),0),_xlfn.XMATCH($V$167,Shipping!$U$2:$V$2))/_xlfn.IFS($U$167=Shipping!$R175,Shipping!$R$95,$U$167=Shipping!$S$92,Shipping!$S178,$U$167=Shipping!$T$92,Shipping!$T178)+IF(AN89&lt;DATE(2020,1,1),AN89,-AN89))</f>
        <v>-</v>
      </c>
      <c r="AO253" s="52" t="str" cm="1">
        <f t="array" ref="AO253">IF(OR(AO89="",AO89="NO Q",AO89="-"),"-",INDEX(Shipping!$U$3:$V$88,_xlfn.XMATCH(AO$2,IF(Shipping!$D$3:$D$88="GC",Shipping!$A$3:$A$88),0),_xlfn.XMATCH($V$167,Shipping!$U$2:$V$2))/_xlfn.IFS($U$167=Shipping!$R175,Shipping!$R$95,$U$167=Shipping!$S$92,Shipping!$S178,$U$167=Shipping!$T$92,Shipping!$T178)+IF(AO89&lt;DATE(2020,1,1),AO89,-AO89))</f>
        <v>-</v>
      </c>
      <c r="AP253" s="52" t="str" cm="1">
        <f t="array" ref="AP253">IF(OR(AP89="",AP89="NO Q",AP89="-"),"-",INDEX(Shipping!$U$3:$V$88,_xlfn.XMATCH(AP$2,IF(Shipping!$D$3:$D$88="GC",Shipping!$A$3:$A$88),0),_xlfn.XMATCH($V$167,Shipping!$U$2:$V$2))/_xlfn.IFS($U$167=Shipping!$R175,Shipping!$R$95,$U$167=Shipping!$S$92,Shipping!$S178,$U$167=Shipping!$T$92,Shipping!$T178)+IF(AP89&lt;DATE(2020,1,1),AP89,-AP89))</f>
        <v>-</v>
      </c>
      <c r="AQ253" s="52" t="str" cm="1">
        <f t="array" ref="AQ253">IF(OR(AQ89="",AQ89="NO Q",AQ89="-"),"-",INDEX(Shipping!$U$3:$V$88,_xlfn.XMATCH(AQ$2,IF(Shipping!$D$3:$D$88="GC",Shipping!$A$3:$A$88),0),_xlfn.XMATCH($V$167,Shipping!$U$2:$V$2))/_xlfn.IFS($U$167=Shipping!$R175,Shipping!$R$95,$U$167=Shipping!$S$92,Shipping!$S178,$U$167=Shipping!$T$92,Shipping!$T178)+IF(AQ89&lt;DATE(2020,1,1),AQ89,-AQ89))</f>
        <v>-</v>
      </c>
      <c r="AR253" s="52" t="str" cm="1">
        <f t="array" ref="AR253">IF(OR(AR89="",AR89="NO Q",AR89="-"),"-",INDEX(Shipping!$U$3:$V$88,_xlfn.XMATCH(AR$2,IF(Shipping!$D$3:$D$88="GC",Shipping!$A$3:$A$88),0),_xlfn.XMATCH($V$167,Shipping!$U$2:$V$2))/_xlfn.IFS($U$167=Shipping!$R175,Shipping!$R$95,$U$167=Shipping!$S$92,Shipping!$S178,$U$167=Shipping!$T$92,Shipping!$T178)+IF(AR89&lt;DATE(2020,1,1),AR89,-AR89))</f>
        <v>-</v>
      </c>
      <c r="AS253" s="52" t="str" cm="1">
        <f t="array" ref="AS253">IF(OR(AS89="",AS89="NO Q",AS89="-"),"-",INDEX(Shipping!$U$3:$V$88,_xlfn.XMATCH(AS$2,IF(Shipping!$D$3:$D$88="GC",Shipping!$A$3:$A$88),0),_xlfn.XMATCH($V$167,Shipping!$U$2:$V$2))/_xlfn.IFS($U$167=Shipping!$R175,Shipping!$R$95,$U$167=Shipping!$S$92,Shipping!$S178,$U$167=Shipping!$T$92,Shipping!$T178)+IF(AS89&lt;DATE(2020,1,1),AS89,-AS89))</f>
        <v>-</v>
      </c>
      <c r="AT253" s="52" t="str" cm="1">
        <f t="array" ref="AT253">IF(OR(AT89="",AT89="NO Q",AT89="-"),"-",INDEX(Shipping!$U$3:$V$88,_xlfn.XMATCH(AT$2,IF(Shipping!$D$3:$D$88="GC",Shipping!$A$3:$A$88),0),_xlfn.XMATCH($V$167,Shipping!$U$2:$V$2))/_xlfn.IFS($U$167=Shipping!$R175,Shipping!$R$95,$U$167=Shipping!$S$92,Shipping!$S178,$U$167=Shipping!$T$92,Shipping!$T178)+IF(AT89&lt;DATE(2020,1,1),AT89,-AT89))</f>
        <v>-</v>
      </c>
      <c r="AU253" s="52" t="str" cm="1">
        <f t="array" ref="AU253">IF(OR(AU89="",AU89="NO Q",AU89="-"),"-",INDEX(Shipping!$U$3:$V$88,_xlfn.XMATCH(AU$2,IF(Shipping!$D$3:$D$88="GC",Shipping!$A$3:$A$88),0),_xlfn.XMATCH($V$167,Shipping!$U$2:$V$2))/_xlfn.IFS($U$167=Shipping!$R175,Shipping!$R$95,$U$167=Shipping!$S$92,Shipping!$S178,$U$167=Shipping!$T$92,Shipping!$T178)+IF(AU89&lt;DATE(2020,1,1),AU89,-AU89))</f>
        <v>-</v>
      </c>
      <c r="AV253" s="52" t="str" cm="1">
        <f t="array" ref="AV253">IF(OR(AV89="",AV89="NO Q",AV89="-"),"-",INDEX(Shipping!$U$3:$V$88,_xlfn.XMATCH(AV$2,IF(Shipping!$D$3:$D$88="GC",Shipping!$A$3:$A$88),0),_xlfn.XMATCH($V$167,Shipping!$U$2:$V$2))/_xlfn.IFS($U$167=Shipping!$R175,Shipping!$R$95,$U$167=Shipping!$S$92,Shipping!$S178,$U$167=Shipping!$T$92,Shipping!$T178)+IF(AV89&lt;DATE(2020,1,1),AV89,-AV89))</f>
        <v>-</v>
      </c>
      <c r="AW253" s="52" t="str" cm="1">
        <f t="array" ref="AW253">IF(OR(AW89="",AW89="NO Q",AW89="-"),"-",INDEX(Shipping!$U$3:$V$88,_xlfn.XMATCH(AW$2,IF(Shipping!$D$3:$D$88="GC",Shipping!$A$3:$A$88),0),_xlfn.XMATCH($V$167,Shipping!$U$2:$V$2))/_xlfn.IFS($U$167=Shipping!$R175,Shipping!$R$95,$U$167=Shipping!$S$92,Shipping!$S178,$U$167=Shipping!$T$92,Shipping!$T178)+IF(AW89&lt;DATE(2020,1,1),AW89,-AW89))</f>
        <v>-</v>
      </c>
      <c r="AX253" s="52" t="str" cm="1">
        <f t="array" ref="AX253">IF(OR(AX89="",AX89="NO Q",AX89="-"),"-",INDEX(Shipping!$U$3:$V$88,_xlfn.XMATCH(AX$2,IF(Shipping!$D$3:$D$88="GC",Shipping!$A$3:$A$88),0),_xlfn.XMATCH($V$167,Shipping!$U$2:$V$2))/_xlfn.IFS($U$167=Shipping!$R175,Shipping!$R$95,$U$167=Shipping!$S$92,Shipping!$S178,$U$167=Shipping!$T$92,Shipping!$T178)+IF(AX89&lt;DATE(2020,1,1),AX89,-AX89))</f>
        <v>-</v>
      </c>
      <c r="AY253" s="52" t="str" cm="1">
        <f t="array" ref="AY253">IF(OR(AY89="",AY89="NO Q",AY89="-"),"-",INDEX(Shipping!$U$3:$V$88,_xlfn.XMATCH(AY$2,IF(Shipping!$D$3:$D$88="GC",Shipping!$A$3:$A$88),0),_xlfn.XMATCH($V$167,Shipping!$U$2:$V$2))/_xlfn.IFS($U$167=Shipping!$R175,Shipping!$R$95,$U$167=Shipping!$S$92,Shipping!$S178,$U$167=Shipping!$T$92,Shipping!$T178)+IF(AY89&lt;DATE(2020,1,1),AY89,-AY89))</f>
        <v>-</v>
      </c>
      <c r="AZ253" s="52" t="str" cm="1">
        <f t="array" ref="AZ253">IF(OR(AZ89="",AZ89="NO Q",AZ89="-"),"-",INDEX(Shipping!$U$3:$V$88,_xlfn.XMATCH(AZ$2,IF(Shipping!$D$3:$D$88="GC",Shipping!$A$3:$A$88),0),_xlfn.XMATCH($V$167,Shipping!$U$2:$V$2))/_xlfn.IFS($U$167=Shipping!$R175,Shipping!$R$95,$U$167=Shipping!$S$92,Shipping!$S178,$U$167=Shipping!$T$92,Shipping!$T178)+IF(AZ89&lt;DATE(2020,1,1),AZ89,-AZ89))</f>
        <v>-</v>
      </c>
      <c r="BA253" s="52" t="e" cm="1">
        <f t="array" ref="BA253">IF(OR(BA89="",BA89="NO Q",BA89="-"),"-",INDEX(Shipping!$U$3:$V$88,_xlfn.XMATCH(BA$2,IF(Shipping!$D$3:$D$88="GC",Shipping!$A$3:$A$88),0),_xlfn.XMATCH($V$167,Shipping!$U$2:$V$2))/_xlfn.IFS($U$167=Shipping!$R175,Shipping!$R$95,$U$167=Shipping!$S$92,Shipping!$S178,$U$167=Shipping!$T$92,Shipping!$T178)+IF(BA89&lt;DATE(2020,1,1),BA89,-BA89))</f>
        <v>#DIV/0!</v>
      </c>
      <c r="BB253" s="52" t="e" cm="1">
        <f t="array" ref="BB253">IF(OR(BB89="",BB89="NO Q",BB89="-"),"-",INDEX(Shipping!$U$3:$V$88,_xlfn.XMATCH(BB$2,IF(Shipping!$D$3:$D$88="GC",Shipping!$A$3:$A$88),0),_xlfn.XMATCH($V$167,Shipping!$U$2:$V$2))/_xlfn.IFS($U$167=Shipping!$R175,Shipping!$R$95,$U$167=Shipping!$S$92,Shipping!$S178,$U$167=Shipping!$T$92,Shipping!$T178)+IF(BB89&lt;DATE(2020,1,1),BB89,-BB89))</f>
        <v>#DIV/0!</v>
      </c>
      <c r="BC253" s="52" t="str" cm="1">
        <f t="array" ref="BC253">IF(OR(BC89="",BC89="NO Q",BC89="-"),"-",INDEX(Shipping!$U$3:$V$88,_xlfn.XMATCH(BC$2,IF(Shipping!$D$3:$D$88="GC",Shipping!$A$3:$A$88),0),_xlfn.XMATCH($V$167,Shipping!$U$2:$V$2))/_xlfn.IFS($U$167=Shipping!$R175,Shipping!$R$95,$U$167=Shipping!$S$92,Shipping!$S178,$U$167=Shipping!$T$92,Shipping!$T178)+IF(BC89&lt;DATE(2020,1,1),BC89,-BC89))</f>
        <v>-</v>
      </c>
      <c r="BD253" s="52" t="str" cm="1">
        <f t="array" ref="BD253">IF(OR(BD89="",BD89="NO Q",BD89="-"),"-",INDEX(Shipping!$U$3:$V$88,_xlfn.XMATCH(BD$2,IF(Shipping!$D$3:$D$88="GC",Shipping!$A$3:$A$88),0),_xlfn.XMATCH($V$167,Shipping!$U$2:$V$2))/_xlfn.IFS($U$167=Shipping!$R175,Shipping!$R$95,$U$167=Shipping!$S$92,Shipping!$S178,$U$167=Shipping!$T$92,Shipping!$T178)+IF(BD89&lt;DATE(2020,1,1),BD89,-BD89))</f>
        <v>-</v>
      </c>
      <c r="BE253" s="52" t="str" cm="1">
        <f t="array" ref="BE253">IF(OR(BE89="",BE89="NO Q",BE89="-"),"-",INDEX(Shipping!$U$3:$V$88,_xlfn.XMATCH(BE$2,IF(Shipping!$D$3:$D$88="GC",Shipping!$A$3:$A$88),0),_xlfn.XMATCH($V$167,Shipping!$U$2:$V$2))/_xlfn.IFS($U$167=Shipping!$R175,Shipping!$R$95,$U$167=Shipping!$S$92,Shipping!$S178,$U$167=Shipping!$T$92,Shipping!$T178)+IF(BE89&lt;DATE(2020,1,1),BE89,-BE89))</f>
        <v>-</v>
      </c>
      <c r="BF253" s="52" t="str" cm="1">
        <f t="array" ref="BF253">IF(OR(BF89="",BF89="NO Q",BF89="-"),"-",INDEX(Shipping!$U$3:$V$88,_xlfn.XMATCH(BF$2,IF(Shipping!$D$3:$D$88="GC",Shipping!$A$3:$A$88),0),_xlfn.XMATCH($V$167,Shipping!$U$2:$V$2))/_xlfn.IFS($U$167=Shipping!$R175,Shipping!$R$95,$U$167=Shipping!$S$92,Shipping!$S178,$U$167=Shipping!$T$92,Shipping!$T178)+IF(BF89&lt;DATE(2020,1,1),BF89,-BF89))</f>
        <v>-</v>
      </c>
      <c r="BG253" s="52" t="str" cm="1">
        <f t="array" ref="BG253">IF(OR(BG89="",BG89="NO Q",BG89="-"),"-",INDEX(Shipping!$U$3:$V$88,_xlfn.XMATCH(BG$2,IF(Shipping!$D$3:$D$88="GC",Shipping!$A$3:$A$88),0),_xlfn.XMATCH($V$167,Shipping!$U$2:$V$2))/_xlfn.IFS($U$167=Shipping!$R175,Shipping!$R$95,$U$167=Shipping!$S$92,Shipping!$S178,$U$167=Shipping!$T$92,Shipping!$T178)+IF(BG89&lt;DATE(2020,1,1),BG89,-BG89))</f>
        <v>-</v>
      </c>
      <c r="BH253" s="52" t="str" cm="1">
        <f t="array" ref="BH253">IF(OR(BH89="",BH89="NO Q",BH89="-"),"-",INDEX(Shipping!$U$3:$V$88,_xlfn.XMATCH(BH$2,IF(Shipping!$D$3:$D$88="GC",Shipping!$A$3:$A$88),0),_xlfn.XMATCH($V$167,Shipping!$U$2:$V$2))/_xlfn.IFS($U$167=Shipping!$R175,Shipping!$R$95,$U$167=Shipping!$S$92,Shipping!$S178,$U$167=Shipping!$T$92,Shipping!$T178)+IF(BH89&lt;DATE(2020,1,1),BH89,-BH89))</f>
        <v>-</v>
      </c>
      <c r="BI253" s="52" t="str" cm="1">
        <f t="array" ref="BI253">IF(OR(BI89="",BI89="NO Q",BI89="-"),"-",INDEX(Shipping!$U$3:$V$88,_xlfn.XMATCH(BI$2,IF(Shipping!$D$3:$D$88="GC",Shipping!$A$3:$A$88),0),_xlfn.XMATCH($V$167,Shipping!$U$2:$V$2))/_xlfn.IFS($U$167=Shipping!$R175,Shipping!$R$95,$U$167=Shipping!$S$92,Shipping!$S178,$U$167=Shipping!$T$92,Shipping!$T178)+IF(BI89&lt;DATE(2020,1,1),BI89,-BI89))</f>
        <v>-</v>
      </c>
      <c r="BJ253" s="52" t="str" cm="1">
        <f t="array" ref="BJ253">IF(OR(BJ89="",BJ89="NO Q",BJ89="-"),"-",INDEX(Shipping!$U$3:$V$88,_xlfn.XMATCH(BJ$2,IF(Shipping!$D$3:$D$88="GC",Shipping!$A$3:$A$88),0),_xlfn.XMATCH($V$167,Shipping!$U$2:$V$2))/_xlfn.IFS($U$167=Shipping!$R175,Shipping!$R$95,$U$167=Shipping!$S$92,Shipping!$S178,$U$167=Shipping!$T$92,Shipping!$T178)+IF(BJ89&lt;DATE(2020,1,1),BJ89,-BJ89))</f>
        <v>-</v>
      </c>
      <c r="BK253" s="52" t="str" cm="1">
        <f t="array" ref="BK253">IF(OR(BK89="",BK89="NO Q",BK89="-"),"-",INDEX(Shipping!$U$3:$V$88,_xlfn.XMATCH(BK$2,IF(Shipping!$D$3:$D$88="GC",Shipping!$A$3:$A$88),0),_xlfn.XMATCH($V$167,Shipping!$U$2:$V$2))/_xlfn.IFS($U$167=Shipping!$R175,Shipping!$R$95,$U$167=Shipping!$S$92,Shipping!$S178,$U$167=Shipping!$T$92,Shipping!$T178)+IF(BK89&lt;DATE(2020,1,1),BK89,-BK89))</f>
        <v>-</v>
      </c>
      <c r="BL253" s="52" t="str" cm="1">
        <f t="array" ref="BL253">IF(OR(BL89="",BL89="NO Q",BL89="-"),"-",INDEX(Shipping!$U$3:$V$88,_xlfn.XMATCH(BL$2,IF(Shipping!$D$3:$D$88="GC",Shipping!$A$3:$A$88),0),_xlfn.XMATCH($V$167,Shipping!$U$2:$V$2))/_xlfn.IFS($U$167=Shipping!$R175,Shipping!$R$95,$U$167=Shipping!$S$92,Shipping!$S178,$U$167=Shipping!$T$92,Shipping!$T178)+IF(BL89&lt;DATE(2020,1,1),BL89,-BL89))</f>
        <v>-</v>
      </c>
      <c r="BM253" s="52" t="str" cm="1">
        <f t="array" ref="BM253">IF(OR(BM89="",BM89="NO Q",BM89="-"),"-",INDEX(Shipping!$U$3:$V$88,_xlfn.XMATCH(BM$2,IF(Shipping!$D$3:$D$88="GC",Shipping!$A$3:$A$88),0),_xlfn.XMATCH($V$167,Shipping!$U$2:$V$2))/_xlfn.IFS($U$167=Shipping!$R175,Shipping!$R$95,$U$167=Shipping!$S$92,Shipping!$S178,$U$167=Shipping!$T$92,Shipping!$T178)+IF(BM89&lt;DATE(2020,1,1),BM89,-BM89))</f>
        <v>-</v>
      </c>
      <c r="BN253" s="52" t="str" cm="1">
        <f t="array" ref="BN253">IF(OR(BN89="",BN89="NO Q",BN89="-"),"-",INDEX(Shipping!$U$3:$V$88,_xlfn.XMATCH(BN$2,IF(Shipping!$D$3:$D$88="GC",Shipping!$A$3:$A$88),0),_xlfn.XMATCH($V$167,Shipping!$U$2:$V$2))/_xlfn.IFS($U$167=Shipping!$R175,Shipping!$R$95,$U$167=Shipping!$S$92,Shipping!$S178,$U$167=Shipping!$T$92,Shipping!$T178)+IF(BN89&lt;DATE(2020,1,1),BN89,-BN89))</f>
        <v>-</v>
      </c>
      <c r="BO253" s="52" t="str" cm="1">
        <f t="array" ref="BO253">IF(OR(BO89="",BO89="NO Q",BO89="-"),"-",INDEX(Shipping!$U$3:$V$88,_xlfn.XMATCH(BO$2,IF(Shipping!$D$3:$D$88="GC",Shipping!$A$3:$A$88),0),_xlfn.XMATCH($V$167,Shipping!$U$2:$V$2))/_xlfn.IFS($U$167=Shipping!$R175,Shipping!$R$95,$U$167=Shipping!$S$92,Shipping!$S178,$U$167=Shipping!$T$92,Shipping!$T178)+IF(BO89&lt;DATE(2020,1,1),BO89,-BO89))</f>
        <v>-</v>
      </c>
      <c r="BP253" s="52" t="str" cm="1">
        <f t="array" ref="BP253">IF(OR(BP89="",BP89="NO Q",BP89="-"),"-",INDEX(Shipping!$U$3:$V$88,_xlfn.XMATCH(BP$2,IF(Shipping!$D$3:$D$88="GC",Shipping!$A$3:$A$88),0),_xlfn.XMATCH($V$167,Shipping!$U$2:$V$2))/_xlfn.IFS($U$167=Shipping!$R175,Shipping!$R$95,$U$167=Shipping!$S$92,Shipping!$S178,$U$167=Shipping!$T$92,Shipping!$T178)+IF(BP89&lt;DATE(2020,1,1),BP89,-BP89))</f>
        <v>-</v>
      </c>
      <c r="BQ253" s="52" t="str" cm="1">
        <f t="array" ref="BQ253">IF(OR(BQ89="",BQ89="NO Q",BQ89="-"),"-",INDEX(Shipping!$U$3:$V$88,_xlfn.XMATCH(BQ$2,IF(Shipping!$D$3:$D$88="GC",Shipping!$A$3:$A$88),0),_xlfn.XMATCH($V$167,Shipping!$U$2:$V$2))/_xlfn.IFS($U$167=Shipping!$R175,Shipping!$R$95,$U$167=Shipping!$S$92,Shipping!$S178,$U$167=Shipping!$T$92,Shipping!$T178)+IF(BQ89&lt;DATE(2020,1,1),BQ89,-BQ89))</f>
        <v>-</v>
      </c>
      <c r="BR253" s="52" t="str" cm="1">
        <f t="array" ref="BR253">IF(OR(BR89="",BR89="NO Q",BR89="-"),"-",INDEX(Shipping!$U$3:$V$88,_xlfn.XMATCH(BR$2,IF(Shipping!$D$3:$D$88="GC",Shipping!$A$3:$A$88),0),_xlfn.XMATCH($V$167,Shipping!$U$2:$V$2))/_xlfn.IFS($U$167=Shipping!$R175,Shipping!$R$95,$U$167=Shipping!$S$92,Shipping!$S178,$U$167=Shipping!$T$92,Shipping!$T178)+IF(BR89&lt;DATE(2020,1,1),BR89,-BR89))</f>
        <v>-</v>
      </c>
      <c r="BS253" s="52" t="str" cm="1">
        <f t="array" ref="BS253">IF(OR(BS89="",BS89="NO Q",BS89="-"),"-",INDEX(Shipping!$U$3:$V$88,_xlfn.XMATCH(BS$2,IF(Shipping!$D$3:$D$88="GC",Shipping!$A$3:$A$88),0),_xlfn.XMATCH($V$167,Shipping!$U$2:$V$2))/_xlfn.IFS($U$167=Shipping!$R175,Shipping!$R$95,$U$167=Shipping!$S$92,Shipping!$S178,$U$167=Shipping!$T$92,Shipping!$T178)+IF(BS89&lt;DATE(2020,1,1),BS89,-BS89))</f>
        <v>-</v>
      </c>
      <c r="BT253" s="52" t="str" cm="1">
        <f t="array" ref="BT253">IF(OR(BT89="",BT89="NO Q",BT89="-"),"-",INDEX(Shipping!$U$3:$V$88,_xlfn.XMATCH(BT$2,IF(Shipping!$D$3:$D$88="GC",Shipping!$A$3:$A$88),0),_xlfn.XMATCH($V$167,Shipping!$U$2:$V$2))/_xlfn.IFS($U$167=Shipping!$R175,Shipping!$R$95,$U$167=Shipping!$S$92,Shipping!$S178,$U$167=Shipping!$T$92,Shipping!$T178)+IF(BT89&lt;DATE(2020,1,1),BT89,-BT89))</f>
        <v>-</v>
      </c>
      <c r="BU253" s="52" t="str" cm="1">
        <f t="array" ref="BU253">IF(OR(BU89="",BU89="NO Q",BU89="-"),"-",INDEX(Shipping!$U$3:$V$88,_xlfn.XMATCH(BU$2,IF(Shipping!$D$3:$D$88="GC",Shipping!$A$3:$A$88),0),_xlfn.XMATCH($V$167,Shipping!$U$2:$V$2))/_xlfn.IFS($U$167=Shipping!$R175,Shipping!$R$95,$U$167=Shipping!$S$92,Shipping!$S178,$U$167=Shipping!$T$92,Shipping!$T178)+IF(BU89&lt;DATE(2020,1,1),BU89,-BU89))</f>
        <v>-</v>
      </c>
      <c r="BV253" s="52" t="str" cm="1">
        <f t="array" ref="BV253">IF(OR(BV89="",BV89="NO Q",BV89="-"),"-",INDEX(Shipping!$U$3:$V$88,_xlfn.XMATCH(BV$2,IF(Shipping!$D$3:$D$88="GC",Shipping!$A$3:$A$88),0),_xlfn.XMATCH($V$167,Shipping!$U$2:$V$2))/_xlfn.IFS($U$167=Shipping!$R175,Shipping!$R$95,$U$167=Shipping!$S$92,Shipping!$S178,$U$167=Shipping!$T$92,Shipping!$T178)+IF(BV89&lt;DATE(2020,1,1),BV89,-BV89))</f>
        <v>-</v>
      </c>
      <c r="BW253" s="52" t="str" cm="1">
        <f t="array" ref="BW253">IF(OR(BW89="",BW89="NO Q",BW89="-"),"-",INDEX(Shipping!$U$3:$V$88,_xlfn.XMATCH(BW$2,IF(Shipping!$D$3:$D$88="GC",Shipping!$A$3:$A$88),0),_xlfn.XMATCH($V$167,Shipping!$U$2:$V$2))/_xlfn.IFS($U$167=Shipping!$R175,Shipping!$R$95,$U$167=Shipping!$S$92,Shipping!$S178,$U$167=Shipping!$T$92,Shipping!$T178)+IF(BW89&lt;DATE(2020,1,1),BW89,-BW89))</f>
        <v>-</v>
      </c>
      <c r="BX253" s="52" t="str" cm="1">
        <f t="array" ref="BX253">IF(OR(BX89="",BX89="NO Q",BX89="-"),"-",INDEX(Shipping!$U$3:$V$88,_xlfn.XMATCH(BX$2,IF(Shipping!$D$3:$D$88="GC",Shipping!$A$3:$A$88),0),_xlfn.XMATCH($V$167,Shipping!$U$2:$V$2))/_xlfn.IFS($U$167=Shipping!$R175,Shipping!$R$95,$U$167=Shipping!$S$92,Shipping!$S178,$U$167=Shipping!$T$92,Shipping!$T178)+IF(BX89&lt;DATE(2020,1,1),BX89,-BX89))</f>
        <v>-</v>
      </c>
      <c r="BY253" s="52" t="str" cm="1">
        <f t="array" ref="BY253">IF(OR(BY89="",BY89="NO Q",BY89="-"),"-",INDEX(Shipping!$U$3:$V$88,_xlfn.XMATCH(BY$2,IF(Shipping!$D$3:$D$88="GC",Shipping!$A$3:$A$88),0),_xlfn.XMATCH($V$167,Shipping!$U$2:$V$2))/_xlfn.IFS($U$167=Shipping!$R175,Shipping!$R$95,$U$167=Shipping!$S$92,Shipping!$S178,$U$167=Shipping!$T$92,Shipping!$T178)+IF(BY89&lt;DATE(2020,1,1),BY89,-BY89))</f>
        <v>-</v>
      </c>
      <c r="BZ253" s="52" t="str" cm="1">
        <f t="array" ref="BZ253">IF(OR(BZ89="",BZ89="NO Q",BZ89="-"),"-",INDEX(Shipping!$U$3:$V$88,_xlfn.XMATCH(BZ$2,IF(Shipping!$D$3:$D$88="GC",Shipping!$A$3:$A$88),0),_xlfn.XMATCH($V$167,Shipping!$U$2:$V$2))/_xlfn.IFS($U$167=Shipping!$R175,Shipping!$R$95,$U$167=Shipping!$S$92,Shipping!$S178,$U$167=Shipping!$T$92,Shipping!$T178)+IF(BZ89&lt;DATE(2020,1,1),BZ89,-BZ89))</f>
        <v>-</v>
      </c>
      <c r="CA253" s="52" t="str" cm="1">
        <f t="array" ref="CA253">IF(OR(CA89="",CA89="NO Q",CA89="-"),"-",INDEX(Shipping!$U$3:$V$88,_xlfn.XMATCH(CA$2,IF(Shipping!$D$3:$D$88="GC",Shipping!$A$3:$A$88),0),_xlfn.XMATCH($V$167,Shipping!$U$2:$V$2))/_xlfn.IFS($U$167=Shipping!$R175,Shipping!$R$95,$U$167=Shipping!$S$92,Shipping!$S178,$U$167=Shipping!$T$92,Shipping!$T178)+IF(CA89&lt;DATE(2020,1,1),CA89,-CA89))</f>
        <v>-</v>
      </c>
      <c r="CB253" s="52" t="str" cm="1">
        <f t="array" ref="CB253">IF(OR(CB89="",CB89="NO Q",CB89="-"),"-",INDEX(Shipping!$U$3:$V$88,_xlfn.XMATCH(CB$2,IF(Shipping!$D$3:$D$88="GC",Shipping!$A$3:$A$88),0),_xlfn.XMATCH($V$167,Shipping!$U$2:$V$2))/_xlfn.IFS($U$167=Shipping!$R175,Shipping!$R$95,$U$167=Shipping!$S$92,Shipping!$S178,$U$167=Shipping!$T$92,Shipping!$T178)+IF(CB89&lt;DATE(2020,1,1),CB89,-CB89))</f>
        <v>-</v>
      </c>
      <c r="CC253" s="52" t="str" cm="1">
        <f t="array" ref="CC253">IF(OR(CC89="",CC89="NO Q",CC89="-"),"-",INDEX(Shipping!$U$3:$V$88,_xlfn.XMATCH(CC$2,IF(Shipping!$D$3:$D$88="GC",Shipping!$A$3:$A$88),0),_xlfn.XMATCH($V$167,Shipping!$U$2:$V$2))/_xlfn.IFS($U$167=Shipping!$R175,Shipping!$R$95,$U$167=Shipping!$S$92,Shipping!$S178,$U$167=Shipping!$T$92,Shipping!$T178)+IF(CC89&lt;DATE(2020,1,1),CC89,-CC89))</f>
        <v>-</v>
      </c>
      <c r="CD253" s="52" t="str" cm="1">
        <f t="array" ref="CD253">IF(OR(CD89="",CD89="NO Q",CD89="-"),"-",INDEX(Shipping!$U$3:$V$88,_xlfn.XMATCH(CD$2,IF(Shipping!$D$3:$D$88="GC",Shipping!$A$3:$A$88),0),_xlfn.XMATCH($V$167,Shipping!$U$2:$V$2))/_xlfn.IFS($U$167=Shipping!$R175,Shipping!$R$95,$U$167=Shipping!$S$92,Shipping!$S178,$U$167=Shipping!$T$92,Shipping!$T178)+IF(CD89&lt;DATE(2020,1,1),CD89,-CD89))</f>
        <v>-</v>
      </c>
      <c r="CE253" s="52" t="str" cm="1">
        <f t="array" ref="CE253">IF(OR(CE89="",CE89="NO Q",CE89="-"),"-",INDEX(Shipping!$U$3:$V$88,_xlfn.XMATCH(CE$2,IF(Shipping!$D$3:$D$88="GC",Shipping!$A$3:$A$88),0),_xlfn.XMATCH($V$167,Shipping!$U$2:$V$2))/_xlfn.IFS($U$167=Shipping!$R175,Shipping!$R$95,$U$167=Shipping!$S$92,Shipping!$S178,$U$167=Shipping!$T$92,Shipping!$T178)+IF(CE89&lt;DATE(2020,1,1),CE89,-CE89))</f>
        <v>-</v>
      </c>
      <c r="CF253" s="52" t="str" cm="1">
        <f t="array" ref="CF253">IF(OR(CF89="",CF89="NO Q",CF89="-"),"-",INDEX(Shipping!$U$3:$V$88,_xlfn.XMATCH(CF$2,IF(Shipping!$D$3:$D$88="GC",Shipping!$A$3:$A$88),0),_xlfn.XMATCH($V$167,Shipping!$U$2:$V$2))/_xlfn.IFS($U$167=Shipping!$R175,Shipping!$R$95,$U$167=Shipping!$S$92,Shipping!$S178,$U$167=Shipping!$T$92,Shipping!$T178)+IF(CF89&lt;DATE(2020,1,1),CF89,-CF89))</f>
        <v>-</v>
      </c>
      <c r="CG253" s="52" t="str" cm="1">
        <f t="array" ref="CG253">IF(OR(CG89="",CG89="NO Q",CG89="-"),"-",INDEX(Shipping!$U$3:$V$88,_xlfn.XMATCH(CG$2,IF(Shipping!$D$3:$D$88="GC",Shipping!$A$3:$A$88),0),_xlfn.XMATCH($V$167,Shipping!$U$2:$V$2))/_xlfn.IFS($U$167=Shipping!$R175,Shipping!$R$95,$U$167=Shipping!$S$92,Shipping!$S178,$U$167=Shipping!$T$92,Shipping!$T178)+IF(CG89&lt;DATE(2020,1,1),CG89,-CG89))</f>
        <v>-</v>
      </c>
      <c r="CH253" s="52" t="str" cm="1">
        <f t="array" ref="CH253">IF(OR(CH89="",CH89="NO Q",CH89="-"),"-",INDEX(Shipping!$U$3:$V$88,_xlfn.XMATCH(CH$2,IF(Shipping!$D$3:$D$88="GC",Shipping!$A$3:$A$88),0),_xlfn.XMATCH($V$167,Shipping!$U$2:$V$2))/_xlfn.IFS($U$167=Shipping!$R175,Shipping!$R$95,$U$167=Shipping!$S$92,Shipping!$S178,$U$167=Shipping!$T$92,Shipping!$T178)+IF(CH89&lt;DATE(2020,1,1),CH89,-CH89))</f>
        <v>-</v>
      </c>
      <c r="CI253" s="52" t="str" cm="1">
        <f t="array" ref="CI253">IF(OR(CI89="",CI89="NO Q",CI89="-"),"-",INDEX(Shipping!$U$3:$V$88,_xlfn.XMATCH(CI$2,IF(Shipping!$D$3:$D$88="GC",Shipping!$A$3:$A$88),0),_xlfn.XMATCH($V$167,Shipping!$U$2:$V$2))/_xlfn.IFS($U$167=Shipping!$R175,Shipping!$R$95,$U$167=Shipping!$S$92,Shipping!$S178,$U$167=Shipping!$T$92,Shipping!$T178)+IF(CI89&lt;DATE(2020,1,1),CI89,-CI89))</f>
        <v>-</v>
      </c>
      <c r="CJ253" s="52" t="str" cm="1">
        <f t="array" ref="CJ253">IF(OR(CJ89="",CJ89="NO Q",CJ89="-"),"-",INDEX(Shipping!$U$3:$V$88,_xlfn.XMATCH(CJ$2,IF(Shipping!$D$3:$D$88="GC",Shipping!$A$3:$A$88),0),_xlfn.XMATCH($V$167,Shipping!$U$2:$V$2))/_xlfn.IFS($U$167=Shipping!$R175,Shipping!$R$95,$U$167=Shipping!$S$92,Shipping!$S178,$U$167=Shipping!$T$92,Shipping!$T178)+IF(CJ89&lt;DATE(2020,1,1),CJ89,-CJ89))</f>
        <v>-</v>
      </c>
      <c r="CK253" s="52" t="str" cm="1">
        <f t="array" ref="CK253">IF(OR(CK89="",CK89="NO Q",CK89="-"),"-",INDEX(Shipping!$U$3:$V$88,_xlfn.XMATCH(CK$2,IF(Shipping!$D$3:$D$88="GC",Shipping!$A$3:$A$88),0),_xlfn.XMATCH($V$167,Shipping!$U$2:$V$2))/_xlfn.IFS($U$167=Shipping!$R175,Shipping!$R$95,$U$167=Shipping!$S$92,Shipping!$S178,$U$167=Shipping!$T$92,Shipping!$T178)+IF(CK89&lt;DATE(2020,1,1),CK89,-CK89))</f>
        <v>-</v>
      </c>
      <c r="CL253" s="52" t="str" cm="1">
        <f t="array" ref="CL253">IF(OR(CL89="",CL89="NO Q",CL89="-"),"-",INDEX(Shipping!$U$3:$V$88,_xlfn.XMATCH(CL$2,IF(Shipping!$D$3:$D$88="GC",Shipping!$A$3:$A$88),0),_xlfn.XMATCH($V$167,Shipping!$U$2:$V$2))/_xlfn.IFS($U$167=Shipping!$R175,Shipping!$R$95,$U$167=Shipping!$S$92,Shipping!$S178,$U$167=Shipping!$T$92,Shipping!$T178)+IF(CL89&lt;DATE(2020,1,1),CL89,-CL89))</f>
        <v>-</v>
      </c>
      <c r="CM253" s="52" t="str" cm="1">
        <f t="array" ref="CM253">IF(OR(CM89="",CM89="NO Q",CM89="-"),"-",INDEX(Shipping!$U$3:$V$88,_xlfn.XMATCH(CM$2,IF(Shipping!$D$3:$D$88="GC",Shipping!$A$3:$A$88),0),_xlfn.XMATCH($V$167,Shipping!$U$2:$V$2))/_xlfn.IFS($U$167=Shipping!$R175,Shipping!$R$95,$U$167=Shipping!$S$92,Shipping!$S178,$U$167=Shipping!$T$92,Shipping!$T178)+IF(CM89&lt;DATE(2020,1,1),CM89,-CM89))</f>
        <v>-</v>
      </c>
    </row>
    <row r="254" spans="2:91">
      <c r="B254" s="47" t="s">
        <v>359</v>
      </c>
      <c r="C254" s="1" t="e" cm="1">
        <f t="array" ref="C254">INDEX(W$2:CM$2,1,_xlfn.XMATCH(D254,$W254:$CM254))</f>
        <v>#N/A</v>
      </c>
      <c r="D254" s="81">
        <f t="shared" si="140"/>
        <v>0</v>
      </c>
      <c r="W254" s="52" t="str" cm="1">
        <f t="array" ref="W254">IF(OR(W90="",W90="NO Q",W90="-"),"-",INDEX(Shipping!$U$3:$V$88,_xlfn.XMATCH(W$2,IF(Shipping!$D$3:$D$88="GC",Shipping!$A$3:$A$88),0),_xlfn.XMATCH($V$167,Shipping!$U$2:$V$2))/_xlfn.IFS($U$167=Shipping!$R176,Shipping!$R$95,$U$167=Shipping!$S$92,Shipping!$S179,$U$167=Shipping!$T$92,Shipping!$T179)+IF(W90&lt;DATE(2020,1,1),W90,-W90))</f>
        <v>-</v>
      </c>
      <c r="X254" s="52" t="str" cm="1">
        <f t="array" ref="X254">IF(OR(X90="",X90="NO Q",X90="-"),"-",INDEX(Shipping!$U$3:$V$88,_xlfn.XMATCH(X$2,IF(Shipping!$D$3:$D$88="GC",Shipping!$A$3:$A$88),0),_xlfn.XMATCH($V$167,Shipping!$U$2:$V$2))/_xlfn.IFS($U$167=Shipping!$R176,Shipping!$R$95,$U$167=Shipping!$S$92,Shipping!$S179,$U$167=Shipping!$T$92,Shipping!$T179)+IF(X90&lt;DATE(2020,1,1),X90,-X90))</f>
        <v>-</v>
      </c>
      <c r="Y254" s="52" t="str" cm="1">
        <f t="array" ref="Y254">IF(OR(Y90="",Y90="NO Q",Y90="-"),"-",INDEX(Shipping!$U$3:$V$88,_xlfn.XMATCH(Y$2,IF(Shipping!$D$3:$D$88="GC",Shipping!$A$3:$A$88),0),_xlfn.XMATCH($V$167,Shipping!$U$2:$V$2))/_xlfn.IFS($U$167=Shipping!$R176,Shipping!$R$95,$U$167=Shipping!$S$92,Shipping!$S179,$U$167=Shipping!$T$92,Shipping!$T179)+IF(Y90&lt;DATE(2020,1,1),Y90,-Y90))</f>
        <v>-</v>
      </c>
      <c r="Z254" s="52" t="str" cm="1">
        <f t="array" ref="Z254">IF(OR(Z90="",Z90="NO Q",Z90="-"),"-",INDEX(Shipping!$U$3:$V$88,_xlfn.XMATCH(Z$2,IF(Shipping!$D$3:$D$88="GC",Shipping!$A$3:$A$88),0),_xlfn.XMATCH($V$167,Shipping!$U$2:$V$2))/_xlfn.IFS($U$167=Shipping!$R176,Shipping!$R$95,$U$167=Shipping!$S$92,Shipping!$S179,$U$167=Shipping!$T$92,Shipping!$T179)+IF(Z90&lt;DATE(2020,1,1),Z90,-Z90))</f>
        <v>-</v>
      </c>
      <c r="AA254" s="52" t="str" cm="1">
        <f t="array" ref="AA254">IF(OR(AA90="",AA90="NO Q",AA90="-"),"-",INDEX(Shipping!$U$3:$V$88,_xlfn.XMATCH(AA$2,IF(Shipping!$D$3:$D$88="GC",Shipping!$A$3:$A$88),0),_xlfn.XMATCH($V$167,Shipping!$U$2:$V$2))/_xlfn.IFS($U$167=Shipping!$R176,Shipping!$R$95,$U$167=Shipping!$S$92,Shipping!$S179,$U$167=Shipping!$T$92,Shipping!$T179)+IF(AA90&lt;DATE(2020,1,1),AA90,-AA90))</f>
        <v>-</v>
      </c>
      <c r="AB254" s="52" t="str" cm="1">
        <f t="array" ref="AB254">IF(OR(AB90="",AB90="NO Q",AB90="-"),"-",INDEX(Shipping!$U$3:$V$88,_xlfn.XMATCH(AB$2,IF(Shipping!$D$3:$D$88="GC",Shipping!$A$3:$A$88),0),_xlfn.XMATCH($V$167,Shipping!$U$2:$V$2))/_xlfn.IFS($U$167=Shipping!$R176,Shipping!$R$95,$U$167=Shipping!$S$92,Shipping!$S179,$U$167=Shipping!$T$92,Shipping!$T179)+IF(AB90&lt;DATE(2020,1,1),AB90,-AB90))</f>
        <v>-</v>
      </c>
      <c r="AC254" s="52" t="str" cm="1">
        <f t="array" ref="AC254">IF(OR(AC90="",AC90="NO Q",AC90="-"),"-",INDEX(Shipping!$U$3:$V$88,_xlfn.XMATCH(AC$2,IF(Shipping!$D$3:$D$88="GC",Shipping!$A$3:$A$88),0),_xlfn.XMATCH($V$167,Shipping!$U$2:$V$2))/_xlfn.IFS($U$167=Shipping!$R176,Shipping!$R$95,$U$167=Shipping!$S$92,Shipping!$S179,$U$167=Shipping!$T$92,Shipping!$T179)+IF(AC90&lt;DATE(2020,1,1),AC90,-AC90))</f>
        <v>-</v>
      </c>
      <c r="AD254" s="52" t="str" cm="1">
        <f t="array" ref="AD254">IF(OR(AD90="",AD90="NO Q",AD90="-"),"-",INDEX(Shipping!$U$3:$V$88,_xlfn.XMATCH(AD$2,IF(Shipping!$D$3:$D$88="GC",Shipping!$A$3:$A$88),0),_xlfn.XMATCH($V$167,Shipping!$U$2:$V$2))/_xlfn.IFS($U$167=Shipping!$R176,Shipping!$R$95,$U$167=Shipping!$S$92,Shipping!$S179,$U$167=Shipping!$T$92,Shipping!$T179)+IF(AD90&lt;DATE(2020,1,1),AD90,-AD90))</f>
        <v>-</v>
      </c>
      <c r="AE254" s="52" t="str" cm="1">
        <f t="array" ref="AE254">IF(OR(AE90="",AE90="NO Q",AE90="-"),"-",INDEX(Shipping!$U$3:$V$88,_xlfn.XMATCH(AE$2,IF(Shipping!$D$3:$D$88="GC",Shipping!$A$3:$A$88),0),_xlfn.XMATCH($V$167,Shipping!$U$2:$V$2))/_xlfn.IFS($U$167=Shipping!$R176,Shipping!$R$95,$U$167=Shipping!$S$92,Shipping!$S179,$U$167=Shipping!$T$92,Shipping!$T179)+IF(AE90&lt;DATE(2020,1,1),AE90,-AE90))</f>
        <v>-</v>
      </c>
      <c r="AF254" s="52" t="str" cm="1">
        <f t="array" ref="AF254">IF(OR(AF90="",AF90="NO Q",AF90="-"),"-",INDEX(Shipping!$U$3:$V$88,_xlfn.XMATCH(AF$2,IF(Shipping!$D$3:$D$88="GC",Shipping!$A$3:$A$88),0),_xlfn.XMATCH($V$167,Shipping!$U$2:$V$2))/_xlfn.IFS($U$167=Shipping!$R176,Shipping!$R$95,$U$167=Shipping!$S$92,Shipping!$S179,$U$167=Shipping!$T$92,Shipping!$T179)+IF(AF90&lt;DATE(2020,1,1),AF90,-AF90))</f>
        <v>-</v>
      </c>
      <c r="AG254" s="52" t="str" cm="1">
        <f t="array" ref="AG254">IF(OR(AG90="",AG90="NO Q",AG90="-"),"-",INDEX(Shipping!$U$3:$V$88,_xlfn.XMATCH(AG$2,IF(Shipping!$D$3:$D$88="GC",Shipping!$A$3:$A$88),0),_xlfn.XMATCH($V$167,Shipping!$U$2:$V$2))/_xlfn.IFS($U$167=Shipping!$R176,Shipping!$R$95,$U$167=Shipping!$S$92,Shipping!$S179,$U$167=Shipping!$T$92,Shipping!$T179)+IF(AG90&lt;DATE(2020,1,1),AG90,-AG90))</f>
        <v>-</v>
      </c>
      <c r="AH254" s="52" t="str" cm="1">
        <f t="array" ref="AH254">IF(OR(AH90="",AH90="NO Q",AH90="-"),"-",INDEX(Shipping!$U$3:$V$88,_xlfn.XMATCH(AH$2,IF(Shipping!$D$3:$D$88="GC",Shipping!$A$3:$A$88),0),_xlfn.XMATCH($V$167,Shipping!$U$2:$V$2))/_xlfn.IFS($U$167=Shipping!$R176,Shipping!$R$95,$U$167=Shipping!$S$92,Shipping!$S179,$U$167=Shipping!$T$92,Shipping!$T179)+IF(AH90&lt;DATE(2020,1,1),AH90,-AH90))</f>
        <v>-</v>
      </c>
      <c r="AI254" s="52" t="str" cm="1">
        <f t="array" ref="AI254">IF(OR(AI90="",AI90="NO Q",AI90="-"),"-",INDEX(Shipping!$U$3:$V$88,_xlfn.XMATCH(AI$2,IF(Shipping!$D$3:$D$88="GC",Shipping!$A$3:$A$88),0),_xlfn.XMATCH($V$167,Shipping!$U$2:$V$2))/_xlfn.IFS($U$167=Shipping!$R176,Shipping!$R$95,$U$167=Shipping!$S$92,Shipping!$S179,$U$167=Shipping!$T$92,Shipping!$T179)+IF(AI90&lt;DATE(2020,1,1),AI90,-AI90))</f>
        <v>-</v>
      </c>
      <c r="AJ254" s="52" t="str" cm="1">
        <f t="array" ref="AJ254">IF(OR(AJ90="",AJ90="NO Q",AJ90="-"),"-",INDEX(Shipping!$U$3:$V$88,_xlfn.XMATCH(AJ$2,IF(Shipping!$D$3:$D$88="GC",Shipping!$A$3:$A$88),0),_xlfn.XMATCH($V$167,Shipping!$U$2:$V$2))/_xlfn.IFS($U$167=Shipping!$R176,Shipping!$R$95,$U$167=Shipping!$S$92,Shipping!$S179,$U$167=Shipping!$T$92,Shipping!$T179)+IF(AJ90&lt;DATE(2020,1,1),AJ90,-AJ90))</f>
        <v>-</v>
      </c>
      <c r="AK254" s="52" t="str" cm="1">
        <f t="array" ref="AK254">IF(OR(AK90="",AK90="NO Q",AK90="-"),"-",INDEX(Shipping!$U$3:$V$88,_xlfn.XMATCH(AK$2,IF(Shipping!$D$3:$D$88="GC",Shipping!$A$3:$A$88),0),_xlfn.XMATCH($V$167,Shipping!$U$2:$V$2))/_xlfn.IFS($U$167=Shipping!$R176,Shipping!$R$95,$U$167=Shipping!$S$92,Shipping!$S179,$U$167=Shipping!$T$92,Shipping!$T179)+IF(AK90&lt;DATE(2020,1,1),AK90,-AK90))</f>
        <v>-</v>
      </c>
      <c r="AL254" s="52" t="str" cm="1">
        <f t="array" ref="AL254">IF(OR(AL90="",AL90="NO Q",AL90="-"),"-",INDEX(Shipping!$U$3:$V$88,_xlfn.XMATCH(AL$2,IF(Shipping!$D$3:$D$88="GC",Shipping!$A$3:$A$88),0),_xlfn.XMATCH($V$167,Shipping!$U$2:$V$2))/_xlfn.IFS($U$167=Shipping!$R176,Shipping!$R$95,$U$167=Shipping!$S$92,Shipping!$S179,$U$167=Shipping!$T$92,Shipping!$T179)+IF(AL90&lt;DATE(2020,1,1),AL90,-AL90))</f>
        <v>-</v>
      </c>
      <c r="AM254" s="52" t="str" cm="1">
        <f t="array" ref="AM254">IF(OR(AM90="",AM90="NO Q",AM90="-"),"-",INDEX(Shipping!$U$3:$V$88,_xlfn.XMATCH(AM$2,IF(Shipping!$D$3:$D$88="GC",Shipping!$A$3:$A$88),0),_xlfn.XMATCH($V$167,Shipping!$U$2:$V$2))/_xlfn.IFS($U$167=Shipping!$R176,Shipping!$R$95,$U$167=Shipping!$S$92,Shipping!$S179,$U$167=Shipping!$T$92,Shipping!$T179)+IF(AM90&lt;DATE(2020,1,1),AM90,-AM90))</f>
        <v>-</v>
      </c>
      <c r="AN254" s="52" t="str" cm="1">
        <f t="array" ref="AN254">IF(OR(AN90="",AN90="NO Q",AN90="-"),"-",INDEX(Shipping!$U$3:$V$88,_xlfn.XMATCH(AN$2,IF(Shipping!$D$3:$D$88="GC",Shipping!$A$3:$A$88),0),_xlfn.XMATCH($V$167,Shipping!$U$2:$V$2))/_xlfn.IFS($U$167=Shipping!$R176,Shipping!$R$95,$U$167=Shipping!$S$92,Shipping!$S179,$U$167=Shipping!$T$92,Shipping!$T179)+IF(AN90&lt;DATE(2020,1,1),AN90,-AN90))</f>
        <v>-</v>
      </c>
      <c r="AO254" s="52" t="str" cm="1">
        <f t="array" ref="AO254">IF(OR(AO90="",AO90="NO Q",AO90="-"),"-",INDEX(Shipping!$U$3:$V$88,_xlfn.XMATCH(AO$2,IF(Shipping!$D$3:$D$88="GC",Shipping!$A$3:$A$88),0),_xlfn.XMATCH($V$167,Shipping!$U$2:$V$2))/_xlfn.IFS($U$167=Shipping!$R176,Shipping!$R$95,$U$167=Shipping!$S$92,Shipping!$S179,$U$167=Shipping!$T$92,Shipping!$T179)+IF(AO90&lt;DATE(2020,1,1),AO90,-AO90))</f>
        <v>-</v>
      </c>
      <c r="AP254" s="52" t="str" cm="1">
        <f t="array" ref="AP254">IF(OR(AP90="",AP90="NO Q",AP90="-"),"-",INDEX(Shipping!$U$3:$V$88,_xlfn.XMATCH(AP$2,IF(Shipping!$D$3:$D$88="GC",Shipping!$A$3:$A$88),0),_xlfn.XMATCH($V$167,Shipping!$U$2:$V$2))/_xlfn.IFS($U$167=Shipping!$R176,Shipping!$R$95,$U$167=Shipping!$S$92,Shipping!$S179,$U$167=Shipping!$T$92,Shipping!$T179)+IF(AP90&lt;DATE(2020,1,1),AP90,-AP90))</f>
        <v>-</v>
      </c>
      <c r="AQ254" s="52" t="str" cm="1">
        <f t="array" ref="AQ254">IF(OR(AQ90="",AQ90="NO Q",AQ90="-"),"-",INDEX(Shipping!$U$3:$V$88,_xlfn.XMATCH(AQ$2,IF(Shipping!$D$3:$D$88="GC",Shipping!$A$3:$A$88),0),_xlfn.XMATCH($V$167,Shipping!$U$2:$V$2))/_xlfn.IFS($U$167=Shipping!$R176,Shipping!$R$95,$U$167=Shipping!$S$92,Shipping!$S179,$U$167=Shipping!$T$92,Shipping!$T179)+IF(AQ90&lt;DATE(2020,1,1),AQ90,-AQ90))</f>
        <v>-</v>
      </c>
      <c r="AR254" s="52" t="str" cm="1">
        <f t="array" ref="AR254">IF(OR(AR90="",AR90="NO Q",AR90="-"),"-",INDEX(Shipping!$U$3:$V$88,_xlfn.XMATCH(AR$2,IF(Shipping!$D$3:$D$88="GC",Shipping!$A$3:$A$88),0),_xlfn.XMATCH($V$167,Shipping!$U$2:$V$2))/_xlfn.IFS($U$167=Shipping!$R176,Shipping!$R$95,$U$167=Shipping!$S$92,Shipping!$S179,$U$167=Shipping!$T$92,Shipping!$T179)+IF(AR90&lt;DATE(2020,1,1),AR90,-AR90))</f>
        <v>-</v>
      </c>
      <c r="AS254" s="52" t="str" cm="1">
        <f t="array" ref="AS254">IF(OR(AS90="",AS90="NO Q",AS90="-"),"-",INDEX(Shipping!$U$3:$V$88,_xlfn.XMATCH(AS$2,IF(Shipping!$D$3:$D$88="GC",Shipping!$A$3:$A$88),0),_xlfn.XMATCH($V$167,Shipping!$U$2:$V$2))/_xlfn.IFS($U$167=Shipping!$R176,Shipping!$R$95,$U$167=Shipping!$S$92,Shipping!$S179,$U$167=Shipping!$T$92,Shipping!$T179)+IF(AS90&lt;DATE(2020,1,1),AS90,-AS90))</f>
        <v>-</v>
      </c>
      <c r="AT254" s="52" t="str" cm="1">
        <f t="array" ref="AT254">IF(OR(AT90="",AT90="NO Q",AT90="-"),"-",INDEX(Shipping!$U$3:$V$88,_xlfn.XMATCH(AT$2,IF(Shipping!$D$3:$D$88="GC",Shipping!$A$3:$A$88),0),_xlfn.XMATCH($V$167,Shipping!$U$2:$V$2))/_xlfn.IFS($U$167=Shipping!$R176,Shipping!$R$95,$U$167=Shipping!$S$92,Shipping!$S179,$U$167=Shipping!$T$92,Shipping!$T179)+IF(AT90&lt;DATE(2020,1,1),AT90,-AT90))</f>
        <v>-</v>
      </c>
      <c r="AU254" s="52" t="str" cm="1">
        <f t="array" ref="AU254">IF(OR(AU90="",AU90="NO Q",AU90="-"),"-",INDEX(Shipping!$U$3:$V$88,_xlfn.XMATCH(AU$2,IF(Shipping!$D$3:$D$88="GC",Shipping!$A$3:$A$88),0),_xlfn.XMATCH($V$167,Shipping!$U$2:$V$2))/_xlfn.IFS($U$167=Shipping!$R176,Shipping!$R$95,$U$167=Shipping!$S$92,Shipping!$S179,$U$167=Shipping!$T$92,Shipping!$T179)+IF(AU90&lt;DATE(2020,1,1),AU90,-AU90))</f>
        <v>-</v>
      </c>
      <c r="AV254" s="52" t="str" cm="1">
        <f t="array" ref="AV254">IF(OR(AV90="",AV90="NO Q",AV90="-"),"-",INDEX(Shipping!$U$3:$V$88,_xlfn.XMATCH(AV$2,IF(Shipping!$D$3:$D$88="GC",Shipping!$A$3:$A$88),0),_xlfn.XMATCH($V$167,Shipping!$U$2:$V$2))/_xlfn.IFS($U$167=Shipping!$R176,Shipping!$R$95,$U$167=Shipping!$S$92,Shipping!$S179,$U$167=Shipping!$T$92,Shipping!$T179)+IF(AV90&lt;DATE(2020,1,1),AV90,-AV90))</f>
        <v>-</v>
      </c>
      <c r="AW254" s="52" t="str" cm="1">
        <f t="array" ref="AW254">IF(OR(AW90="",AW90="NO Q",AW90="-"),"-",INDEX(Shipping!$U$3:$V$88,_xlfn.XMATCH(AW$2,IF(Shipping!$D$3:$D$88="GC",Shipping!$A$3:$A$88),0),_xlfn.XMATCH($V$167,Shipping!$U$2:$V$2))/_xlfn.IFS($U$167=Shipping!$R176,Shipping!$R$95,$U$167=Shipping!$S$92,Shipping!$S179,$U$167=Shipping!$T$92,Shipping!$T179)+IF(AW90&lt;DATE(2020,1,1),AW90,-AW90))</f>
        <v>-</v>
      </c>
      <c r="AX254" s="52" t="str" cm="1">
        <f t="array" ref="AX254">IF(OR(AX90="",AX90="NO Q",AX90="-"),"-",INDEX(Shipping!$U$3:$V$88,_xlfn.XMATCH(AX$2,IF(Shipping!$D$3:$D$88="GC",Shipping!$A$3:$A$88),0),_xlfn.XMATCH($V$167,Shipping!$U$2:$V$2))/_xlfn.IFS($U$167=Shipping!$R176,Shipping!$R$95,$U$167=Shipping!$S$92,Shipping!$S179,$U$167=Shipping!$T$92,Shipping!$T179)+IF(AX90&lt;DATE(2020,1,1),AX90,-AX90))</f>
        <v>-</v>
      </c>
      <c r="AY254" s="52" t="str" cm="1">
        <f t="array" ref="AY254">IF(OR(AY90="",AY90="NO Q",AY90="-"),"-",INDEX(Shipping!$U$3:$V$88,_xlfn.XMATCH(AY$2,IF(Shipping!$D$3:$D$88="GC",Shipping!$A$3:$A$88),0),_xlfn.XMATCH($V$167,Shipping!$U$2:$V$2))/_xlfn.IFS($U$167=Shipping!$R176,Shipping!$R$95,$U$167=Shipping!$S$92,Shipping!$S179,$U$167=Shipping!$T$92,Shipping!$T179)+IF(AY90&lt;DATE(2020,1,1),AY90,-AY90))</f>
        <v>-</v>
      </c>
      <c r="AZ254" s="52" t="str" cm="1">
        <f t="array" ref="AZ254">IF(OR(AZ90="",AZ90="NO Q",AZ90="-"),"-",INDEX(Shipping!$U$3:$V$88,_xlfn.XMATCH(AZ$2,IF(Shipping!$D$3:$D$88="GC",Shipping!$A$3:$A$88),0),_xlfn.XMATCH($V$167,Shipping!$U$2:$V$2))/_xlfn.IFS($U$167=Shipping!$R176,Shipping!$R$95,$U$167=Shipping!$S$92,Shipping!$S179,$U$167=Shipping!$T$92,Shipping!$T179)+IF(AZ90&lt;DATE(2020,1,1),AZ90,-AZ90))</f>
        <v>-</v>
      </c>
      <c r="BA254" s="52" t="e" cm="1">
        <f t="array" ref="BA254">IF(OR(BA90="",BA90="NO Q",BA90="-"),"-",INDEX(Shipping!$U$3:$V$88,_xlfn.XMATCH(BA$2,IF(Shipping!$D$3:$D$88="GC",Shipping!$A$3:$A$88),0),_xlfn.XMATCH($V$167,Shipping!$U$2:$V$2))/_xlfn.IFS($U$167=Shipping!$R176,Shipping!$R$95,$U$167=Shipping!$S$92,Shipping!$S179,$U$167=Shipping!$T$92,Shipping!$T179)+IF(BA90&lt;DATE(2020,1,1),BA90,-BA90))</f>
        <v>#DIV/0!</v>
      </c>
      <c r="BB254" s="52" t="e" cm="1">
        <f t="array" ref="BB254">IF(OR(BB90="",BB90="NO Q",BB90="-"),"-",INDEX(Shipping!$U$3:$V$88,_xlfn.XMATCH(BB$2,IF(Shipping!$D$3:$D$88="GC",Shipping!$A$3:$A$88),0),_xlfn.XMATCH($V$167,Shipping!$U$2:$V$2))/_xlfn.IFS($U$167=Shipping!$R176,Shipping!$R$95,$U$167=Shipping!$S$92,Shipping!$S179,$U$167=Shipping!$T$92,Shipping!$T179)+IF(BB90&lt;DATE(2020,1,1),BB90,-BB90))</f>
        <v>#DIV/0!</v>
      </c>
      <c r="BC254" s="52" t="str" cm="1">
        <f t="array" ref="BC254">IF(OR(BC90="",BC90="NO Q",BC90="-"),"-",INDEX(Shipping!$U$3:$V$88,_xlfn.XMATCH(BC$2,IF(Shipping!$D$3:$D$88="GC",Shipping!$A$3:$A$88),0),_xlfn.XMATCH($V$167,Shipping!$U$2:$V$2))/_xlfn.IFS($U$167=Shipping!$R176,Shipping!$R$95,$U$167=Shipping!$S$92,Shipping!$S179,$U$167=Shipping!$T$92,Shipping!$T179)+IF(BC90&lt;DATE(2020,1,1),BC90,-BC90))</f>
        <v>-</v>
      </c>
      <c r="BD254" s="52" t="str" cm="1">
        <f t="array" ref="BD254">IF(OR(BD90="",BD90="NO Q",BD90="-"),"-",INDEX(Shipping!$U$3:$V$88,_xlfn.XMATCH(BD$2,IF(Shipping!$D$3:$D$88="GC",Shipping!$A$3:$A$88),0),_xlfn.XMATCH($V$167,Shipping!$U$2:$V$2))/_xlfn.IFS($U$167=Shipping!$R176,Shipping!$R$95,$U$167=Shipping!$S$92,Shipping!$S179,$U$167=Shipping!$T$92,Shipping!$T179)+IF(BD90&lt;DATE(2020,1,1),BD90,-BD90))</f>
        <v>-</v>
      </c>
      <c r="BE254" s="52" t="str" cm="1">
        <f t="array" ref="BE254">IF(OR(BE90="",BE90="NO Q",BE90="-"),"-",INDEX(Shipping!$U$3:$V$88,_xlfn.XMATCH(BE$2,IF(Shipping!$D$3:$D$88="GC",Shipping!$A$3:$A$88),0),_xlfn.XMATCH($V$167,Shipping!$U$2:$V$2))/_xlfn.IFS($U$167=Shipping!$R176,Shipping!$R$95,$U$167=Shipping!$S$92,Shipping!$S179,$U$167=Shipping!$T$92,Shipping!$T179)+IF(BE90&lt;DATE(2020,1,1),BE90,-BE90))</f>
        <v>-</v>
      </c>
      <c r="BF254" s="52" t="str" cm="1">
        <f t="array" ref="BF254">IF(OR(BF90="",BF90="NO Q",BF90="-"),"-",INDEX(Shipping!$U$3:$V$88,_xlfn.XMATCH(BF$2,IF(Shipping!$D$3:$D$88="GC",Shipping!$A$3:$A$88),0),_xlfn.XMATCH($V$167,Shipping!$U$2:$V$2))/_xlfn.IFS($U$167=Shipping!$R176,Shipping!$R$95,$U$167=Shipping!$S$92,Shipping!$S179,$U$167=Shipping!$T$92,Shipping!$T179)+IF(BF90&lt;DATE(2020,1,1),BF90,-BF90))</f>
        <v>-</v>
      </c>
      <c r="BG254" s="52" t="str" cm="1">
        <f t="array" ref="BG254">IF(OR(BG90="",BG90="NO Q",BG90="-"),"-",INDEX(Shipping!$U$3:$V$88,_xlfn.XMATCH(BG$2,IF(Shipping!$D$3:$D$88="GC",Shipping!$A$3:$A$88),0),_xlfn.XMATCH($V$167,Shipping!$U$2:$V$2))/_xlfn.IFS($U$167=Shipping!$R176,Shipping!$R$95,$U$167=Shipping!$S$92,Shipping!$S179,$U$167=Shipping!$T$92,Shipping!$T179)+IF(BG90&lt;DATE(2020,1,1),BG90,-BG90))</f>
        <v>-</v>
      </c>
      <c r="BH254" s="52" t="str" cm="1">
        <f t="array" ref="BH254">IF(OR(BH90="",BH90="NO Q",BH90="-"),"-",INDEX(Shipping!$U$3:$V$88,_xlfn.XMATCH(BH$2,IF(Shipping!$D$3:$D$88="GC",Shipping!$A$3:$A$88),0),_xlfn.XMATCH($V$167,Shipping!$U$2:$V$2))/_xlfn.IFS($U$167=Shipping!$R176,Shipping!$R$95,$U$167=Shipping!$S$92,Shipping!$S179,$U$167=Shipping!$T$92,Shipping!$T179)+IF(BH90&lt;DATE(2020,1,1),BH90,-BH90))</f>
        <v>-</v>
      </c>
      <c r="BI254" s="52" t="str" cm="1">
        <f t="array" ref="BI254">IF(OR(BI90="",BI90="NO Q",BI90="-"),"-",INDEX(Shipping!$U$3:$V$88,_xlfn.XMATCH(BI$2,IF(Shipping!$D$3:$D$88="GC",Shipping!$A$3:$A$88),0),_xlfn.XMATCH($V$167,Shipping!$U$2:$V$2))/_xlfn.IFS($U$167=Shipping!$R176,Shipping!$R$95,$U$167=Shipping!$S$92,Shipping!$S179,$U$167=Shipping!$T$92,Shipping!$T179)+IF(BI90&lt;DATE(2020,1,1),BI90,-BI90))</f>
        <v>-</v>
      </c>
      <c r="BJ254" s="52" t="str" cm="1">
        <f t="array" ref="BJ254">IF(OR(BJ90="",BJ90="NO Q",BJ90="-"),"-",INDEX(Shipping!$U$3:$V$88,_xlfn.XMATCH(BJ$2,IF(Shipping!$D$3:$D$88="GC",Shipping!$A$3:$A$88),0),_xlfn.XMATCH($V$167,Shipping!$U$2:$V$2))/_xlfn.IFS($U$167=Shipping!$R176,Shipping!$R$95,$U$167=Shipping!$S$92,Shipping!$S179,$U$167=Shipping!$T$92,Shipping!$T179)+IF(BJ90&lt;DATE(2020,1,1),BJ90,-BJ90))</f>
        <v>-</v>
      </c>
      <c r="BK254" s="52" t="str" cm="1">
        <f t="array" ref="BK254">IF(OR(BK90="",BK90="NO Q",BK90="-"),"-",INDEX(Shipping!$U$3:$V$88,_xlfn.XMATCH(BK$2,IF(Shipping!$D$3:$D$88="GC",Shipping!$A$3:$A$88),0),_xlfn.XMATCH($V$167,Shipping!$U$2:$V$2))/_xlfn.IFS($U$167=Shipping!$R176,Shipping!$R$95,$U$167=Shipping!$S$92,Shipping!$S179,$U$167=Shipping!$T$92,Shipping!$T179)+IF(BK90&lt;DATE(2020,1,1),BK90,-BK90))</f>
        <v>-</v>
      </c>
      <c r="BL254" s="52" t="str" cm="1">
        <f t="array" ref="BL254">IF(OR(BL90="",BL90="NO Q",BL90="-"),"-",INDEX(Shipping!$U$3:$V$88,_xlfn.XMATCH(BL$2,IF(Shipping!$D$3:$D$88="GC",Shipping!$A$3:$A$88),0),_xlfn.XMATCH($V$167,Shipping!$U$2:$V$2))/_xlfn.IFS($U$167=Shipping!$R176,Shipping!$R$95,$U$167=Shipping!$S$92,Shipping!$S179,$U$167=Shipping!$T$92,Shipping!$T179)+IF(BL90&lt;DATE(2020,1,1),BL90,-BL90))</f>
        <v>-</v>
      </c>
      <c r="BM254" s="52" t="str" cm="1">
        <f t="array" ref="BM254">IF(OR(BM90="",BM90="NO Q",BM90="-"),"-",INDEX(Shipping!$U$3:$V$88,_xlfn.XMATCH(BM$2,IF(Shipping!$D$3:$D$88="GC",Shipping!$A$3:$A$88),0),_xlfn.XMATCH($V$167,Shipping!$U$2:$V$2))/_xlfn.IFS($U$167=Shipping!$R176,Shipping!$R$95,$U$167=Shipping!$S$92,Shipping!$S179,$U$167=Shipping!$T$92,Shipping!$T179)+IF(BM90&lt;DATE(2020,1,1),BM90,-BM90))</f>
        <v>-</v>
      </c>
      <c r="BN254" s="52" t="str" cm="1">
        <f t="array" ref="BN254">IF(OR(BN90="",BN90="NO Q",BN90="-"),"-",INDEX(Shipping!$U$3:$V$88,_xlfn.XMATCH(BN$2,IF(Shipping!$D$3:$D$88="GC",Shipping!$A$3:$A$88),0),_xlfn.XMATCH($V$167,Shipping!$U$2:$V$2))/_xlfn.IFS($U$167=Shipping!$R176,Shipping!$R$95,$U$167=Shipping!$S$92,Shipping!$S179,$U$167=Shipping!$T$92,Shipping!$T179)+IF(BN90&lt;DATE(2020,1,1),BN90,-BN90))</f>
        <v>-</v>
      </c>
      <c r="BO254" s="52" t="str" cm="1">
        <f t="array" ref="BO254">IF(OR(BO90="",BO90="NO Q",BO90="-"),"-",INDEX(Shipping!$U$3:$V$88,_xlfn.XMATCH(BO$2,IF(Shipping!$D$3:$D$88="GC",Shipping!$A$3:$A$88),0),_xlfn.XMATCH($V$167,Shipping!$U$2:$V$2))/_xlfn.IFS($U$167=Shipping!$R176,Shipping!$R$95,$U$167=Shipping!$S$92,Shipping!$S179,$U$167=Shipping!$T$92,Shipping!$T179)+IF(BO90&lt;DATE(2020,1,1),BO90,-BO90))</f>
        <v>-</v>
      </c>
      <c r="BP254" s="52" t="str" cm="1">
        <f t="array" ref="BP254">IF(OR(BP90="",BP90="NO Q",BP90="-"),"-",INDEX(Shipping!$U$3:$V$88,_xlfn.XMATCH(BP$2,IF(Shipping!$D$3:$D$88="GC",Shipping!$A$3:$A$88),0),_xlfn.XMATCH($V$167,Shipping!$U$2:$V$2))/_xlfn.IFS($U$167=Shipping!$R176,Shipping!$R$95,$U$167=Shipping!$S$92,Shipping!$S179,$U$167=Shipping!$T$92,Shipping!$T179)+IF(BP90&lt;DATE(2020,1,1),BP90,-BP90))</f>
        <v>-</v>
      </c>
      <c r="BQ254" s="52" t="str" cm="1">
        <f t="array" ref="BQ254">IF(OR(BQ90="",BQ90="NO Q",BQ90="-"),"-",INDEX(Shipping!$U$3:$V$88,_xlfn.XMATCH(BQ$2,IF(Shipping!$D$3:$D$88="GC",Shipping!$A$3:$A$88),0),_xlfn.XMATCH($V$167,Shipping!$U$2:$V$2))/_xlfn.IFS($U$167=Shipping!$R176,Shipping!$R$95,$U$167=Shipping!$S$92,Shipping!$S179,$U$167=Shipping!$T$92,Shipping!$T179)+IF(BQ90&lt;DATE(2020,1,1),BQ90,-BQ90))</f>
        <v>-</v>
      </c>
      <c r="BR254" s="52" t="str" cm="1">
        <f t="array" ref="BR254">IF(OR(BR90="",BR90="NO Q",BR90="-"),"-",INDEX(Shipping!$U$3:$V$88,_xlfn.XMATCH(BR$2,IF(Shipping!$D$3:$D$88="GC",Shipping!$A$3:$A$88),0),_xlfn.XMATCH($V$167,Shipping!$U$2:$V$2))/_xlfn.IFS($U$167=Shipping!$R176,Shipping!$R$95,$U$167=Shipping!$S$92,Shipping!$S179,$U$167=Shipping!$T$92,Shipping!$T179)+IF(BR90&lt;DATE(2020,1,1),BR90,-BR90))</f>
        <v>-</v>
      </c>
      <c r="BS254" s="52" t="str" cm="1">
        <f t="array" ref="BS254">IF(OR(BS90="",BS90="NO Q",BS90="-"),"-",INDEX(Shipping!$U$3:$V$88,_xlfn.XMATCH(BS$2,IF(Shipping!$D$3:$D$88="GC",Shipping!$A$3:$A$88),0),_xlfn.XMATCH($V$167,Shipping!$U$2:$V$2))/_xlfn.IFS($U$167=Shipping!$R176,Shipping!$R$95,$U$167=Shipping!$S$92,Shipping!$S179,$U$167=Shipping!$T$92,Shipping!$T179)+IF(BS90&lt;DATE(2020,1,1),BS90,-BS90))</f>
        <v>-</v>
      </c>
      <c r="BT254" s="52" t="str" cm="1">
        <f t="array" ref="BT254">IF(OR(BT90="",BT90="NO Q",BT90="-"),"-",INDEX(Shipping!$U$3:$V$88,_xlfn.XMATCH(BT$2,IF(Shipping!$D$3:$D$88="GC",Shipping!$A$3:$A$88),0),_xlfn.XMATCH($V$167,Shipping!$U$2:$V$2))/_xlfn.IFS($U$167=Shipping!$R176,Shipping!$R$95,$U$167=Shipping!$S$92,Shipping!$S179,$U$167=Shipping!$T$92,Shipping!$T179)+IF(BT90&lt;DATE(2020,1,1),BT90,-BT90))</f>
        <v>-</v>
      </c>
      <c r="BU254" s="52" t="str" cm="1">
        <f t="array" ref="BU254">IF(OR(BU90="",BU90="NO Q",BU90="-"),"-",INDEX(Shipping!$U$3:$V$88,_xlfn.XMATCH(BU$2,IF(Shipping!$D$3:$D$88="GC",Shipping!$A$3:$A$88),0),_xlfn.XMATCH($V$167,Shipping!$U$2:$V$2))/_xlfn.IFS($U$167=Shipping!$R176,Shipping!$R$95,$U$167=Shipping!$S$92,Shipping!$S179,$U$167=Shipping!$T$92,Shipping!$T179)+IF(BU90&lt;DATE(2020,1,1),BU90,-BU90))</f>
        <v>-</v>
      </c>
      <c r="BV254" s="52" t="str" cm="1">
        <f t="array" ref="BV254">IF(OR(BV90="",BV90="NO Q",BV90="-"),"-",INDEX(Shipping!$U$3:$V$88,_xlfn.XMATCH(BV$2,IF(Shipping!$D$3:$D$88="GC",Shipping!$A$3:$A$88),0),_xlfn.XMATCH($V$167,Shipping!$U$2:$V$2))/_xlfn.IFS($U$167=Shipping!$R176,Shipping!$R$95,$U$167=Shipping!$S$92,Shipping!$S179,$U$167=Shipping!$T$92,Shipping!$T179)+IF(BV90&lt;DATE(2020,1,1),BV90,-BV90))</f>
        <v>-</v>
      </c>
      <c r="BW254" s="52" t="str" cm="1">
        <f t="array" ref="BW254">IF(OR(BW90="",BW90="NO Q",BW90="-"),"-",INDEX(Shipping!$U$3:$V$88,_xlfn.XMATCH(BW$2,IF(Shipping!$D$3:$D$88="GC",Shipping!$A$3:$A$88),0),_xlfn.XMATCH($V$167,Shipping!$U$2:$V$2))/_xlfn.IFS($U$167=Shipping!$R176,Shipping!$R$95,$U$167=Shipping!$S$92,Shipping!$S179,$U$167=Shipping!$T$92,Shipping!$T179)+IF(BW90&lt;DATE(2020,1,1),BW90,-BW90))</f>
        <v>-</v>
      </c>
      <c r="BX254" s="52" t="str" cm="1">
        <f t="array" ref="BX254">IF(OR(BX90="",BX90="NO Q",BX90="-"),"-",INDEX(Shipping!$U$3:$V$88,_xlfn.XMATCH(BX$2,IF(Shipping!$D$3:$D$88="GC",Shipping!$A$3:$A$88),0),_xlfn.XMATCH($V$167,Shipping!$U$2:$V$2))/_xlfn.IFS($U$167=Shipping!$R176,Shipping!$R$95,$U$167=Shipping!$S$92,Shipping!$S179,$U$167=Shipping!$T$92,Shipping!$T179)+IF(BX90&lt;DATE(2020,1,1),BX90,-BX90))</f>
        <v>-</v>
      </c>
      <c r="BY254" s="52" t="str" cm="1">
        <f t="array" ref="BY254">IF(OR(BY90="",BY90="NO Q",BY90="-"),"-",INDEX(Shipping!$U$3:$V$88,_xlfn.XMATCH(BY$2,IF(Shipping!$D$3:$D$88="GC",Shipping!$A$3:$A$88),0),_xlfn.XMATCH($V$167,Shipping!$U$2:$V$2))/_xlfn.IFS($U$167=Shipping!$R176,Shipping!$R$95,$U$167=Shipping!$S$92,Shipping!$S179,$U$167=Shipping!$T$92,Shipping!$T179)+IF(BY90&lt;DATE(2020,1,1),BY90,-BY90))</f>
        <v>-</v>
      </c>
      <c r="BZ254" s="52" t="str" cm="1">
        <f t="array" ref="BZ254">IF(OR(BZ90="",BZ90="NO Q",BZ90="-"),"-",INDEX(Shipping!$U$3:$V$88,_xlfn.XMATCH(BZ$2,IF(Shipping!$D$3:$D$88="GC",Shipping!$A$3:$A$88),0),_xlfn.XMATCH($V$167,Shipping!$U$2:$V$2))/_xlfn.IFS($U$167=Shipping!$R176,Shipping!$R$95,$U$167=Shipping!$S$92,Shipping!$S179,$U$167=Shipping!$T$92,Shipping!$T179)+IF(BZ90&lt;DATE(2020,1,1),BZ90,-BZ90))</f>
        <v>-</v>
      </c>
      <c r="CA254" s="52" t="str" cm="1">
        <f t="array" ref="CA254">IF(OR(CA90="",CA90="NO Q",CA90="-"),"-",INDEX(Shipping!$U$3:$V$88,_xlfn.XMATCH(CA$2,IF(Shipping!$D$3:$D$88="GC",Shipping!$A$3:$A$88),0),_xlfn.XMATCH($V$167,Shipping!$U$2:$V$2))/_xlfn.IFS($U$167=Shipping!$R176,Shipping!$R$95,$U$167=Shipping!$S$92,Shipping!$S179,$U$167=Shipping!$T$92,Shipping!$T179)+IF(CA90&lt;DATE(2020,1,1),CA90,-CA90))</f>
        <v>-</v>
      </c>
      <c r="CB254" s="52" t="str" cm="1">
        <f t="array" ref="CB254">IF(OR(CB90="",CB90="NO Q",CB90="-"),"-",INDEX(Shipping!$U$3:$V$88,_xlfn.XMATCH(CB$2,IF(Shipping!$D$3:$D$88="GC",Shipping!$A$3:$A$88),0),_xlfn.XMATCH($V$167,Shipping!$U$2:$V$2))/_xlfn.IFS($U$167=Shipping!$R176,Shipping!$R$95,$U$167=Shipping!$S$92,Shipping!$S179,$U$167=Shipping!$T$92,Shipping!$T179)+IF(CB90&lt;DATE(2020,1,1),CB90,-CB90))</f>
        <v>-</v>
      </c>
      <c r="CC254" s="52" t="str" cm="1">
        <f t="array" ref="CC254">IF(OR(CC90="",CC90="NO Q",CC90="-"),"-",INDEX(Shipping!$U$3:$V$88,_xlfn.XMATCH(CC$2,IF(Shipping!$D$3:$D$88="GC",Shipping!$A$3:$A$88),0),_xlfn.XMATCH($V$167,Shipping!$U$2:$V$2))/_xlfn.IFS($U$167=Shipping!$R176,Shipping!$R$95,$U$167=Shipping!$S$92,Shipping!$S179,$U$167=Shipping!$T$92,Shipping!$T179)+IF(CC90&lt;DATE(2020,1,1),CC90,-CC90))</f>
        <v>-</v>
      </c>
      <c r="CD254" s="52" t="str" cm="1">
        <f t="array" ref="CD254">IF(OR(CD90="",CD90="NO Q",CD90="-"),"-",INDEX(Shipping!$U$3:$V$88,_xlfn.XMATCH(CD$2,IF(Shipping!$D$3:$D$88="GC",Shipping!$A$3:$A$88),0),_xlfn.XMATCH($V$167,Shipping!$U$2:$V$2))/_xlfn.IFS($U$167=Shipping!$R176,Shipping!$R$95,$U$167=Shipping!$S$92,Shipping!$S179,$U$167=Shipping!$T$92,Shipping!$T179)+IF(CD90&lt;DATE(2020,1,1),CD90,-CD90))</f>
        <v>-</v>
      </c>
      <c r="CE254" s="52" t="str" cm="1">
        <f t="array" ref="CE254">IF(OR(CE90="",CE90="NO Q",CE90="-"),"-",INDEX(Shipping!$U$3:$V$88,_xlfn.XMATCH(CE$2,IF(Shipping!$D$3:$D$88="GC",Shipping!$A$3:$A$88),0),_xlfn.XMATCH($V$167,Shipping!$U$2:$V$2))/_xlfn.IFS($U$167=Shipping!$R176,Shipping!$R$95,$U$167=Shipping!$S$92,Shipping!$S179,$U$167=Shipping!$T$92,Shipping!$T179)+IF(CE90&lt;DATE(2020,1,1),CE90,-CE90))</f>
        <v>-</v>
      </c>
      <c r="CF254" s="52" t="str" cm="1">
        <f t="array" ref="CF254">IF(OR(CF90="",CF90="NO Q",CF90="-"),"-",INDEX(Shipping!$U$3:$V$88,_xlfn.XMATCH(CF$2,IF(Shipping!$D$3:$D$88="GC",Shipping!$A$3:$A$88),0),_xlfn.XMATCH($V$167,Shipping!$U$2:$V$2))/_xlfn.IFS($U$167=Shipping!$R176,Shipping!$R$95,$U$167=Shipping!$S$92,Shipping!$S179,$U$167=Shipping!$T$92,Shipping!$T179)+IF(CF90&lt;DATE(2020,1,1),CF90,-CF90))</f>
        <v>-</v>
      </c>
      <c r="CG254" s="52" t="str" cm="1">
        <f t="array" ref="CG254">IF(OR(CG90="",CG90="NO Q",CG90="-"),"-",INDEX(Shipping!$U$3:$V$88,_xlfn.XMATCH(CG$2,IF(Shipping!$D$3:$D$88="GC",Shipping!$A$3:$A$88),0),_xlfn.XMATCH($V$167,Shipping!$U$2:$V$2))/_xlfn.IFS($U$167=Shipping!$R176,Shipping!$R$95,$U$167=Shipping!$S$92,Shipping!$S179,$U$167=Shipping!$T$92,Shipping!$T179)+IF(CG90&lt;DATE(2020,1,1),CG90,-CG90))</f>
        <v>-</v>
      </c>
      <c r="CH254" s="52" t="str" cm="1">
        <f t="array" ref="CH254">IF(OR(CH90="",CH90="NO Q",CH90="-"),"-",INDEX(Shipping!$U$3:$V$88,_xlfn.XMATCH(CH$2,IF(Shipping!$D$3:$D$88="GC",Shipping!$A$3:$A$88),0),_xlfn.XMATCH($V$167,Shipping!$U$2:$V$2))/_xlfn.IFS($U$167=Shipping!$R176,Shipping!$R$95,$U$167=Shipping!$S$92,Shipping!$S179,$U$167=Shipping!$T$92,Shipping!$T179)+IF(CH90&lt;DATE(2020,1,1),CH90,-CH90))</f>
        <v>-</v>
      </c>
      <c r="CI254" s="52" t="str" cm="1">
        <f t="array" ref="CI254">IF(OR(CI90="",CI90="NO Q",CI90="-"),"-",INDEX(Shipping!$U$3:$V$88,_xlfn.XMATCH(CI$2,IF(Shipping!$D$3:$D$88="GC",Shipping!$A$3:$A$88),0),_xlfn.XMATCH($V$167,Shipping!$U$2:$V$2))/_xlfn.IFS($U$167=Shipping!$R176,Shipping!$R$95,$U$167=Shipping!$S$92,Shipping!$S179,$U$167=Shipping!$T$92,Shipping!$T179)+IF(CI90&lt;DATE(2020,1,1),CI90,-CI90))</f>
        <v>-</v>
      </c>
      <c r="CJ254" s="52" t="str" cm="1">
        <f t="array" ref="CJ254">IF(OR(CJ90="",CJ90="NO Q",CJ90="-"),"-",INDEX(Shipping!$U$3:$V$88,_xlfn.XMATCH(CJ$2,IF(Shipping!$D$3:$D$88="GC",Shipping!$A$3:$A$88),0),_xlfn.XMATCH($V$167,Shipping!$U$2:$V$2))/_xlfn.IFS($U$167=Shipping!$R176,Shipping!$R$95,$U$167=Shipping!$S$92,Shipping!$S179,$U$167=Shipping!$T$92,Shipping!$T179)+IF(CJ90&lt;DATE(2020,1,1),CJ90,-CJ90))</f>
        <v>-</v>
      </c>
      <c r="CK254" s="52" t="str" cm="1">
        <f t="array" ref="CK254">IF(OR(CK90="",CK90="NO Q",CK90="-"),"-",INDEX(Shipping!$U$3:$V$88,_xlfn.XMATCH(CK$2,IF(Shipping!$D$3:$D$88="GC",Shipping!$A$3:$A$88),0),_xlfn.XMATCH($V$167,Shipping!$U$2:$V$2))/_xlfn.IFS($U$167=Shipping!$R176,Shipping!$R$95,$U$167=Shipping!$S$92,Shipping!$S179,$U$167=Shipping!$T$92,Shipping!$T179)+IF(CK90&lt;DATE(2020,1,1),CK90,-CK90))</f>
        <v>-</v>
      </c>
      <c r="CL254" s="52" t="str" cm="1">
        <f t="array" ref="CL254">IF(OR(CL90="",CL90="NO Q",CL90="-"),"-",INDEX(Shipping!$U$3:$V$88,_xlfn.XMATCH(CL$2,IF(Shipping!$D$3:$D$88="GC",Shipping!$A$3:$A$88),0),_xlfn.XMATCH($V$167,Shipping!$U$2:$V$2))/_xlfn.IFS($U$167=Shipping!$R176,Shipping!$R$95,$U$167=Shipping!$S$92,Shipping!$S179,$U$167=Shipping!$T$92,Shipping!$T179)+IF(CL90&lt;DATE(2020,1,1),CL90,-CL90))</f>
        <v>-</v>
      </c>
      <c r="CM254" s="52" t="str" cm="1">
        <f t="array" ref="CM254">IF(OR(CM90="",CM90="NO Q",CM90="-"),"-",INDEX(Shipping!$U$3:$V$88,_xlfn.XMATCH(CM$2,IF(Shipping!$D$3:$D$88="GC",Shipping!$A$3:$A$88),0),_xlfn.XMATCH($V$167,Shipping!$U$2:$V$2))/_xlfn.IFS($U$167=Shipping!$R176,Shipping!$R$95,$U$167=Shipping!$S$92,Shipping!$S179,$U$167=Shipping!$T$92,Shipping!$T179)+IF(CM90&lt;DATE(2020,1,1),CM90,-CM90))</f>
        <v>-</v>
      </c>
    </row>
    <row r="255" spans="2:91">
      <c r="B255" s="47" t="s">
        <v>360</v>
      </c>
      <c r="C255" s="1" t="e" cm="1">
        <f t="array" ref="C255">INDEX(W$2:CM$2,1,_xlfn.XMATCH(D255,$W255:$CM255))</f>
        <v>#N/A</v>
      </c>
      <c r="D255" s="81">
        <f t="shared" si="140"/>
        <v>0</v>
      </c>
      <c r="W255" s="52" t="str" cm="1">
        <f t="array" ref="W255">IF(OR(W91="",W91="NO Q",W91="-"),"-",INDEX(Shipping!$U$3:$V$88,_xlfn.XMATCH(W$2,IF(Shipping!$D$3:$D$88="GC",Shipping!$A$3:$A$88),0),_xlfn.XMATCH($V$167,Shipping!$U$2:$V$2))/_xlfn.IFS($U$167=Shipping!$R177,Shipping!$R$95,$U$167=Shipping!$S$92,Shipping!$S180,$U$167=Shipping!$T$92,Shipping!$T180)+IF(W91&lt;DATE(2020,1,1),W91,-W91))</f>
        <v>-</v>
      </c>
      <c r="X255" s="52" t="str" cm="1">
        <f t="array" ref="X255">IF(OR(X91="",X91="NO Q",X91="-"),"-",INDEX(Shipping!$U$3:$V$88,_xlfn.XMATCH(X$2,IF(Shipping!$D$3:$D$88="GC",Shipping!$A$3:$A$88),0),_xlfn.XMATCH($V$167,Shipping!$U$2:$V$2))/_xlfn.IFS($U$167=Shipping!$R177,Shipping!$R$95,$U$167=Shipping!$S$92,Shipping!$S180,$U$167=Shipping!$T$92,Shipping!$T180)+IF(X91&lt;DATE(2020,1,1),X91,-X91))</f>
        <v>-</v>
      </c>
      <c r="Y255" s="52" t="str" cm="1">
        <f t="array" ref="Y255">IF(OR(Y91="",Y91="NO Q",Y91="-"),"-",INDEX(Shipping!$U$3:$V$88,_xlfn.XMATCH(Y$2,IF(Shipping!$D$3:$D$88="GC",Shipping!$A$3:$A$88),0),_xlfn.XMATCH($V$167,Shipping!$U$2:$V$2))/_xlfn.IFS($U$167=Shipping!$R177,Shipping!$R$95,$U$167=Shipping!$S$92,Shipping!$S180,$U$167=Shipping!$T$92,Shipping!$T180)+IF(Y91&lt;DATE(2020,1,1),Y91,-Y91))</f>
        <v>-</v>
      </c>
      <c r="Z255" s="52" t="str" cm="1">
        <f t="array" ref="Z255">IF(OR(Z91="",Z91="NO Q",Z91="-"),"-",INDEX(Shipping!$U$3:$V$88,_xlfn.XMATCH(Z$2,IF(Shipping!$D$3:$D$88="GC",Shipping!$A$3:$A$88),0),_xlfn.XMATCH($V$167,Shipping!$U$2:$V$2))/_xlfn.IFS($U$167=Shipping!$R177,Shipping!$R$95,$U$167=Shipping!$S$92,Shipping!$S180,$U$167=Shipping!$T$92,Shipping!$T180)+IF(Z91&lt;DATE(2020,1,1),Z91,-Z91))</f>
        <v>-</v>
      </c>
      <c r="AA255" s="52" t="str" cm="1">
        <f t="array" ref="AA255">IF(OR(AA91="",AA91="NO Q",AA91="-"),"-",INDEX(Shipping!$U$3:$V$88,_xlfn.XMATCH(AA$2,IF(Shipping!$D$3:$D$88="GC",Shipping!$A$3:$A$88),0),_xlfn.XMATCH($V$167,Shipping!$U$2:$V$2))/_xlfn.IFS($U$167=Shipping!$R177,Shipping!$R$95,$U$167=Shipping!$S$92,Shipping!$S180,$U$167=Shipping!$T$92,Shipping!$T180)+IF(AA91&lt;DATE(2020,1,1),AA91,-AA91))</f>
        <v>-</v>
      </c>
      <c r="AB255" s="52" t="str" cm="1">
        <f t="array" ref="AB255">IF(OR(AB91="",AB91="NO Q",AB91="-"),"-",INDEX(Shipping!$U$3:$V$88,_xlfn.XMATCH(AB$2,IF(Shipping!$D$3:$D$88="GC",Shipping!$A$3:$A$88),0),_xlfn.XMATCH($V$167,Shipping!$U$2:$V$2))/_xlfn.IFS($U$167=Shipping!$R177,Shipping!$R$95,$U$167=Shipping!$S$92,Shipping!$S180,$U$167=Shipping!$T$92,Shipping!$T180)+IF(AB91&lt;DATE(2020,1,1),AB91,-AB91))</f>
        <v>-</v>
      </c>
      <c r="AC255" s="52" t="str" cm="1">
        <f t="array" ref="AC255">IF(OR(AC91="",AC91="NO Q",AC91="-"),"-",INDEX(Shipping!$U$3:$V$88,_xlfn.XMATCH(AC$2,IF(Shipping!$D$3:$D$88="GC",Shipping!$A$3:$A$88),0),_xlfn.XMATCH($V$167,Shipping!$U$2:$V$2))/_xlfn.IFS($U$167=Shipping!$R177,Shipping!$R$95,$U$167=Shipping!$S$92,Shipping!$S180,$U$167=Shipping!$T$92,Shipping!$T180)+IF(AC91&lt;DATE(2020,1,1),AC91,-AC91))</f>
        <v>-</v>
      </c>
      <c r="AD255" s="52" t="str" cm="1">
        <f t="array" ref="AD255">IF(OR(AD91="",AD91="NO Q",AD91="-"),"-",INDEX(Shipping!$U$3:$V$88,_xlfn.XMATCH(AD$2,IF(Shipping!$D$3:$D$88="GC",Shipping!$A$3:$A$88),0),_xlfn.XMATCH($V$167,Shipping!$U$2:$V$2))/_xlfn.IFS($U$167=Shipping!$R177,Shipping!$R$95,$U$167=Shipping!$S$92,Shipping!$S180,$U$167=Shipping!$T$92,Shipping!$T180)+IF(AD91&lt;DATE(2020,1,1),AD91,-AD91))</f>
        <v>-</v>
      </c>
      <c r="AE255" s="52" t="str" cm="1">
        <f t="array" ref="AE255">IF(OR(AE91="",AE91="NO Q",AE91="-"),"-",INDEX(Shipping!$U$3:$V$88,_xlfn.XMATCH(AE$2,IF(Shipping!$D$3:$D$88="GC",Shipping!$A$3:$A$88),0),_xlfn.XMATCH($V$167,Shipping!$U$2:$V$2))/_xlfn.IFS($U$167=Shipping!$R177,Shipping!$R$95,$U$167=Shipping!$S$92,Shipping!$S180,$U$167=Shipping!$T$92,Shipping!$T180)+IF(AE91&lt;DATE(2020,1,1),AE91,-AE91))</f>
        <v>-</v>
      </c>
      <c r="AF255" s="52" t="str" cm="1">
        <f t="array" ref="AF255">IF(OR(AF91="",AF91="NO Q",AF91="-"),"-",INDEX(Shipping!$U$3:$V$88,_xlfn.XMATCH(AF$2,IF(Shipping!$D$3:$D$88="GC",Shipping!$A$3:$A$88),0),_xlfn.XMATCH($V$167,Shipping!$U$2:$V$2))/_xlfn.IFS($U$167=Shipping!$R177,Shipping!$R$95,$U$167=Shipping!$S$92,Shipping!$S180,$U$167=Shipping!$T$92,Shipping!$T180)+IF(AF91&lt;DATE(2020,1,1),AF91,-AF91))</f>
        <v>-</v>
      </c>
      <c r="AG255" s="52" t="str" cm="1">
        <f t="array" ref="AG255">IF(OR(AG91="",AG91="NO Q",AG91="-"),"-",INDEX(Shipping!$U$3:$V$88,_xlfn.XMATCH(AG$2,IF(Shipping!$D$3:$D$88="GC",Shipping!$A$3:$A$88),0),_xlfn.XMATCH($V$167,Shipping!$U$2:$V$2))/_xlfn.IFS($U$167=Shipping!$R177,Shipping!$R$95,$U$167=Shipping!$S$92,Shipping!$S180,$U$167=Shipping!$T$92,Shipping!$T180)+IF(AG91&lt;DATE(2020,1,1),AG91,-AG91))</f>
        <v>-</v>
      </c>
      <c r="AH255" s="52" t="str" cm="1">
        <f t="array" ref="AH255">IF(OR(AH91="",AH91="NO Q",AH91="-"),"-",INDEX(Shipping!$U$3:$V$88,_xlfn.XMATCH(AH$2,IF(Shipping!$D$3:$D$88="GC",Shipping!$A$3:$A$88),0),_xlfn.XMATCH($V$167,Shipping!$U$2:$V$2))/_xlfn.IFS($U$167=Shipping!$R177,Shipping!$R$95,$U$167=Shipping!$S$92,Shipping!$S180,$U$167=Shipping!$T$92,Shipping!$T180)+IF(AH91&lt;DATE(2020,1,1),AH91,-AH91))</f>
        <v>-</v>
      </c>
      <c r="AI255" s="52" t="str" cm="1">
        <f t="array" ref="AI255">IF(OR(AI91="",AI91="NO Q",AI91="-"),"-",INDEX(Shipping!$U$3:$V$88,_xlfn.XMATCH(AI$2,IF(Shipping!$D$3:$D$88="GC",Shipping!$A$3:$A$88),0),_xlfn.XMATCH($V$167,Shipping!$U$2:$V$2))/_xlfn.IFS($U$167=Shipping!$R177,Shipping!$R$95,$U$167=Shipping!$S$92,Shipping!$S180,$U$167=Shipping!$T$92,Shipping!$T180)+IF(AI91&lt;DATE(2020,1,1),AI91,-AI91))</f>
        <v>-</v>
      </c>
      <c r="AJ255" s="52" t="str" cm="1">
        <f t="array" ref="AJ255">IF(OR(AJ91="",AJ91="NO Q",AJ91="-"),"-",INDEX(Shipping!$U$3:$V$88,_xlfn.XMATCH(AJ$2,IF(Shipping!$D$3:$D$88="GC",Shipping!$A$3:$A$88),0),_xlfn.XMATCH($V$167,Shipping!$U$2:$V$2))/_xlfn.IFS($U$167=Shipping!$R177,Shipping!$R$95,$U$167=Shipping!$S$92,Shipping!$S180,$U$167=Shipping!$T$92,Shipping!$T180)+IF(AJ91&lt;DATE(2020,1,1),AJ91,-AJ91))</f>
        <v>-</v>
      </c>
      <c r="AK255" s="52" t="str" cm="1">
        <f t="array" ref="AK255">IF(OR(AK91="",AK91="NO Q",AK91="-"),"-",INDEX(Shipping!$U$3:$V$88,_xlfn.XMATCH(AK$2,IF(Shipping!$D$3:$D$88="GC",Shipping!$A$3:$A$88),0),_xlfn.XMATCH($V$167,Shipping!$U$2:$V$2))/_xlfn.IFS($U$167=Shipping!$R177,Shipping!$R$95,$U$167=Shipping!$S$92,Shipping!$S180,$U$167=Shipping!$T$92,Shipping!$T180)+IF(AK91&lt;DATE(2020,1,1),AK91,-AK91))</f>
        <v>-</v>
      </c>
      <c r="AL255" s="52" t="str" cm="1">
        <f t="array" ref="AL255">IF(OR(AL91="",AL91="NO Q",AL91="-"),"-",INDEX(Shipping!$U$3:$V$88,_xlfn.XMATCH(AL$2,IF(Shipping!$D$3:$D$88="GC",Shipping!$A$3:$A$88),0),_xlfn.XMATCH($V$167,Shipping!$U$2:$V$2))/_xlfn.IFS($U$167=Shipping!$R177,Shipping!$R$95,$U$167=Shipping!$S$92,Shipping!$S180,$U$167=Shipping!$T$92,Shipping!$T180)+IF(AL91&lt;DATE(2020,1,1),AL91,-AL91))</f>
        <v>-</v>
      </c>
      <c r="AM255" s="52" t="str" cm="1">
        <f t="array" ref="AM255">IF(OR(AM91="",AM91="NO Q",AM91="-"),"-",INDEX(Shipping!$U$3:$V$88,_xlfn.XMATCH(AM$2,IF(Shipping!$D$3:$D$88="GC",Shipping!$A$3:$A$88),0),_xlfn.XMATCH($V$167,Shipping!$U$2:$V$2))/_xlfn.IFS($U$167=Shipping!$R177,Shipping!$R$95,$U$167=Shipping!$S$92,Shipping!$S180,$U$167=Shipping!$T$92,Shipping!$T180)+IF(AM91&lt;DATE(2020,1,1),AM91,-AM91))</f>
        <v>-</v>
      </c>
      <c r="AN255" s="52" t="str" cm="1">
        <f t="array" ref="AN255">IF(OR(AN91="",AN91="NO Q",AN91="-"),"-",INDEX(Shipping!$U$3:$V$88,_xlfn.XMATCH(AN$2,IF(Shipping!$D$3:$D$88="GC",Shipping!$A$3:$A$88),0),_xlfn.XMATCH($V$167,Shipping!$U$2:$V$2))/_xlfn.IFS($U$167=Shipping!$R177,Shipping!$R$95,$U$167=Shipping!$S$92,Shipping!$S180,$U$167=Shipping!$T$92,Shipping!$T180)+IF(AN91&lt;DATE(2020,1,1),AN91,-AN91))</f>
        <v>-</v>
      </c>
      <c r="AO255" s="52" t="str" cm="1">
        <f t="array" ref="AO255">IF(OR(AO91="",AO91="NO Q",AO91="-"),"-",INDEX(Shipping!$U$3:$V$88,_xlfn.XMATCH(AO$2,IF(Shipping!$D$3:$D$88="GC",Shipping!$A$3:$A$88),0),_xlfn.XMATCH($V$167,Shipping!$U$2:$V$2))/_xlfn.IFS($U$167=Shipping!$R177,Shipping!$R$95,$U$167=Shipping!$S$92,Shipping!$S180,$U$167=Shipping!$T$92,Shipping!$T180)+IF(AO91&lt;DATE(2020,1,1),AO91,-AO91))</f>
        <v>-</v>
      </c>
      <c r="AP255" s="52" t="str" cm="1">
        <f t="array" ref="AP255">IF(OR(AP91="",AP91="NO Q",AP91="-"),"-",INDEX(Shipping!$U$3:$V$88,_xlfn.XMATCH(AP$2,IF(Shipping!$D$3:$D$88="GC",Shipping!$A$3:$A$88),0),_xlfn.XMATCH($V$167,Shipping!$U$2:$V$2))/_xlfn.IFS($U$167=Shipping!$R177,Shipping!$R$95,$U$167=Shipping!$S$92,Shipping!$S180,$U$167=Shipping!$T$92,Shipping!$T180)+IF(AP91&lt;DATE(2020,1,1),AP91,-AP91))</f>
        <v>-</v>
      </c>
      <c r="AQ255" s="52" t="str" cm="1">
        <f t="array" ref="AQ255">IF(OR(AQ91="",AQ91="NO Q",AQ91="-"),"-",INDEX(Shipping!$U$3:$V$88,_xlfn.XMATCH(AQ$2,IF(Shipping!$D$3:$D$88="GC",Shipping!$A$3:$A$88),0),_xlfn.XMATCH($V$167,Shipping!$U$2:$V$2))/_xlfn.IFS($U$167=Shipping!$R177,Shipping!$R$95,$U$167=Shipping!$S$92,Shipping!$S180,$U$167=Shipping!$T$92,Shipping!$T180)+IF(AQ91&lt;DATE(2020,1,1),AQ91,-AQ91))</f>
        <v>-</v>
      </c>
      <c r="AR255" s="52" t="str" cm="1">
        <f t="array" ref="AR255">IF(OR(AR91="",AR91="NO Q",AR91="-"),"-",INDEX(Shipping!$U$3:$V$88,_xlfn.XMATCH(AR$2,IF(Shipping!$D$3:$D$88="GC",Shipping!$A$3:$A$88),0),_xlfn.XMATCH($V$167,Shipping!$U$2:$V$2))/_xlfn.IFS($U$167=Shipping!$R177,Shipping!$R$95,$U$167=Shipping!$S$92,Shipping!$S180,$U$167=Shipping!$T$92,Shipping!$T180)+IF(AR91&lt;DATE(2020,1,1),AR91,-AR91))</f>
        <v>-</v>
      </c>
      <c r="AS255" s="52" t="str" cm="1">
        <f t="array" ref="AS255">IF(OR(AS91="",AS91="NO Q",AS91="-"),"-",INDEX(Shipping!$U$3:$V$88,_xlfn.XMATCH(AS$2,IF(Shipping!$D$3:$D$88="GC",Shipping!$A$3:$A$88),0),_xlfn.XMATCH($V$167,Shipping!$U$2:$V$2))/_xlfn.IFS($U$167=Shipping!$R177,Shipping!$R$95,$U$167=Shipping!$S$92,Shipping!$S180,$U$167=Shipping!$T$92,Shipping!$T180)+IF(AS91&lt;DATE(2020,1,1),AS91,-AS91))</f>
        <v>-</v>
      </c>
      <c r="AT255" s="52" t="str" cm="1">
        <f t="array" ref="AT255">IF(OR(AT91="",AT91="NO Q",AT91="-"),"-",INDEX(Shipping!$U$3:$V$88,_xlfn.XMATCH(AT$2,IF(Shipping!$D$3:$D$88="GC",Shipping!$A$3:$A$88),0),_xlfn.XMATCH($V$167,Shipping!$U$2:$V$2))/_xlfn.IFS($U$167=Shipping!$R177,Shipping!$R$95,$U$167=Shipping!$S$92,Shipping!$S180,$U$167=Shipping!$T$92,Shipping!$T180)+IF(AT91&lt;DATE(2020,1,1),AT91,-AT91))</f>
        <v>-</v>
      </c>
      <c r="AU255" s="52" t="str" cm="1">
        <f t="array" ref="AU255">IF(OR(AU91="",AU91="NO Q",AU91="-"),"-",INDEX(Shipping!$U$3:$V$88,_xlfn.XMATCH(AU$2,IF(Shipping!$D$3:$D$88="GC",Shipping!$A$3:$A$88),0),_xlfn.XMATCH($V$167,Shipping!$U$2:$V$2))/_xlfn.IFS($U$167=Shipping!$R177,Shipping!$R$95,$U$167=Shipping!$S$92,Shipping!$S180,$U$167=Shipping!$T$92,Shipping!$T180)+IF(AU91&lt;DATE(2020,1,1),AU91,-AU91))</f>
        <v>-</v>
      </c>
      <c r="AV255" s="52" t="str" cm="1">
        <f t="array" ref="AV255">IF(OR(AV91="",AV91="NO Q",AV91="-"),"-",INDEX(Shipping!$U$3:$V$88,_xlfn.XMATCH(AV$2,IF(Shipping!$D$3:$D$88="GC",Shipping!$A$3:$A$88),0),_xlfn.XMATCH($V$167,Shipping!$U$2:$V$2))/_xlfn.IFS($U$167=Shipping!$R177,Shipping!$R$95,$U$167=Shipping!$S$92,Shipping!$S180,$U$167=Shipping!$T$92,Shipping!$T180)+IF(AV91&lt;DATE(2020,1,1),AV91,-AV91))</f>
        <v>-</v>
      </c>
      <c r="AW255" s="52" t="str" cm="1">
        <f t="array" ref="AW255">IF(OR(AW91="",AW91="NO Q",AW91="-"),"-",INDEX(Shipping!$U$3:$V$88,_xlfn.XMATCH(AW$2,IF(Shipping!$D$3:$D$88="GC",Shipping!$A$3:$A$88),0),_xlfn.XMATCH($V$167,Shipping!$U$2:$V$2))/_xlfn.IFS($U$167=Shipping!$R177,Shipping!$R$95,$U$167=Shipping!$S$92,Shipping!$S180,$U$167=Shipping!$T$92,Shipping!$T180)+IF(AW91&lt;DATE(2020,1,1),AW91,-AW91))</f>
        <v>-</v>
      </c>
      <c r="AX255" s="52" t="str" cm="1">
        <f t="array" ref="AX255">IF(OR(AX91="",AX91="NO Q",AX91="-"),"-",INDEX(Shipping!$U$3:$V$88,_xlfn.XMATCH(AX$2,IF(Shipping!$D$3:$D$88="GC",Shipping!$A$3:$A$88),0),_xlfn.XMATCH($V$167,Shipping!$U$2:$V$2))/_xlfn.IFS($U$167=Shipping!$R177,Shipping!$R$95,$U$167=Shipping!$S$92,Shipping!$S180,$U$167=Shipping!$T$92,Shipping!$T180)+IF(AX91&lt;DATE(2020,1,1),AX91,-AX91))</f>
        <v>-</v>
      </c>
      <c r="AY255" s="52" t="str" cm="1">
        <f t="array" ref="AY255">IF(OR(AY91="",AY91="NO Q",AY91="-"),"-",INDEX(Shipping!$U$3:$V$88,_xlfn.XMATCH(AY$2,IF(Shipping!$D$3:$D$88="GC",Shipping!$A$3:$A$88),0),_xlfn.XMATCH($V$167,Shipping!$U$2:$V$2))/_xlfn.IFS($U$167=Shipping!$R177,Shipping!$R$95,$U$167=Shipping!$S$92,Shipping!$S180,$U$167=Shipping!$T$92,Shipping!$T180)+IF(AY91&lt;DATE(2020,1,1),AY91,-AY91))</f>
        <v>-</v>
      </c>
      <c r="AZ255" s="52" t="str" cm="1">
        <f t="array" ref="AZ255">IF(OR(AZ91="",AZ91="NO Q",AZ91="-"),"-",INDEX(Shipping!$U$3:$V$88,_xlfn.XMATCH(AZ$2,IF(Shipping!$D$3:$D$88="GC",Shipping!$A$3:$A$88),0),_xlfn.XMATCH($V$167,Shipping!$U$2:$V$2))/_xlfn.IFS($U$167=Shipping!$R177,Shipping!$R$95,$U$167=Shipping!$S$92,Shipping!$S180,$U$167=Shipping!$T$92,Shipping!$T180)+IF(AZ91&lt;DATE(2020,1,1),AZ91,-AZ91))</f>
        <v>-</v>
      </c>
      <c r="BA255" s="52" t="e" cm="1">
        <f t="array" ref="BA255">IF(OR(BA91="",BA91="NO Q",BA91="-"),"-",INDEX(Shipping!$U$3:$V$88,_xlfn.XMATCH(BA$2,IF(Shipping!$D$3:$D$88="GC",Shipping!$A$3:$A$88),0),_xlfn.XMATCH($V$167,Shipping!$U$2:$V$2))/_xlfn.IFS($U$167=Shipping!$R177,Shipping!$R$95,$U$167=Shipping!$S$92,Shipping!$S180,$U$167=Shipping!$T$92,Shipping!$T180)+IF(BA91&lt;DATE(2020,1,1),BA91,-BA91))</f>
        <v>#DIV/0!</v>
      </c>
      <c r="BB255" s="52" t="e" cm="1">
        <f t="array" ref="BB255">IF(OR(BB91="",BB91="NO Q",BB91="-"),"-",INDEX(Shipping!$U$3:$V$88,_xlfn.XMATCH(BB$2,IF(Shipping!$D$3:$D$88="GC",Shipping!$A$3:$A$88),0),_xlfn.XMATCH($V$167,Shipping!$U$2:$V$2))/_xlfn.IFS($U$167=Shipping!$R177,Shipping!$R$95,$U$167=Shipping!$S$92,Shipping!$S180,$U$167=Shipping!$T$92,Shipping!$T180)+IF(BB91&lt;DATE(2020,1,1),BB91,-BB91))</f>
        <v>#DIV/0!</v>
      </c>
      <c r="BC255" s="52" t="str" cm="1">
        <f t="array" ref="BC255">IF(OR(BC91="",BC91="NO Q",BC91="-"),"-",INDEX(Shipping!$U$3:$V$88,_xlfn.XMATCH(BC$2,IF(Shipping!$D$3:$D$88="GC",Shipping!$A$3:$A$88),0),_xlfn.XMATCH($V$167,Shipping!$U$2:$V$2))/_xlfn.IFS($U$167=Shipping!$R177,Shipping!$R$95,$U$167=Shipping!$S$92,Shipping!$S180,$U$167=Shipping!$T$92,Shipping!$T180)+IF(BC91&lt;DATE(2020,1,1),BC91,-BC91))</f>
        <v>-</v>
      </c>
      <c r="BD255" s="52" t="str" cm="1">
        <f t="array" ref="BD255">IF(OR(BD91="",BD91="NO Q",BD91="-"),"-",INDEX(Shipping!$U$3:$V$88,_xlfn.XMATCH(BD$2,IF(Shipping!$D$3:$D$88="GC",Shipping!$A$3:$A$88),0),_xlfn.XMATCH($V$167,Shipping!$U$2:$V$2))/_xlfn.IFS($U$167=Shipping!$R177,Shipping!$R$95,$U$167=Shipping!$S$92,Shipping!$S180,$U$167=Shipping!$T$92,Shipping!$T180)+IF(BD91&lt;DATE(2020,1,1),BD91,-BD91))</f>
        <v>-</v>
      </c>
      <c r="BE255" s="52" t="str" cm="1">
        <f t="array" ref="BE255">IF(OR(BE91="",BE91="NO Q",BE91="-"),"-",INDEX(Shipping!$U$3:$V$88,_xlfn.XMATCH(BE$2,IF(Shipping!$D$3:$D$88="GC",Shipping!$A$3:$A$88),0),_xlfn.XMATCH($V$167,Shipping!$U$2:$V$2))/_xlfn.IFS($U$167=Shipping!$R177,Shipping!$R$95,$U$167=Shipping!$S$92,Shipping!$S180,$U$167=Shipping!$T$92,Shipping!$T180)+IF(BE91&lt;DATE(2020,1,1),BE91,-BE91))</f>
        <v>-</v>
      </c>
      <c r="BF255" s="52" t="str" cm="1">
        <f t="array" ref="BF255">IF(OR(BF91="",BF91="NO Q",BF91="-"),"-",INDEX(Shipping!$U$3:$V$88,_xlfn.XMATCH(BF$2,IF(Shipping!$D$3:$D$88="GC",Shipping!$A$3:$A$88),0),_xlfn.XMATCH($V$167,Shipping!$U$2:$V$2))/_xlfn.IFS($U$167=Shipping!$R177,Shipping!$R$95,$U$167=Shipping!$S$92,Shipping!$S180,$U$167=Shipping!$T$92,Shipping!$T180)+IF(BF91&lt;DATE(2020,1,1),BF91,-BF91))</f>
        <v>-</v>
      </c>
      <c r="BG255" s="52" t="str" cm="1">
        <f t="array" ref="BG255">IF(OR(BG91="",BG91="NO Q",BG91="-"),"-",INDEX(Shipping!$U$3:$V$88,_xlfn.XMATCH(BG$2,IF(Shipping!$D$3:$D$88="GC",Shipping!$A$3:$A$88),0),_xlfn.XMATCH($V$167,Shipping!$U$2:$V$2))/_xlfn.IFS($U$167=Shipping!$R177,Shipping!$R$95,$U$167=Shipping!$S$92,Shipping!$S180,$U$167=Shipping!$T$92,Shipping!$T180)+IF(BG91&lt;DATE(2020,1,1),BG91,-BG91))</f>
        <v>-</v>
      </c>
      <c r="BH255" s="52" t="str" cm="1">
        <f t="array" ref="BH255">IF(OR(BH91="",BH91="NO Q",BH91="-"),"-",INDEX(Shipping!$U$3:$V$88,_xlfn.XMATCH(BH$2,IF(Shipping!$D$3:$D$88="GC",Shipping!$A$3:$A$88),0),_xlfn.XMATCH($V$167,Shipping!$U$2:$V$2))/_xlfn.IFS($U$167=Shipping!$R177,Shipping!$R$95,$U$167=Shipping!$S$92,Shipping!$S180,$U$167=Shipping!$T$92,Shipping!$T180)+IF(BH91&lt;DATE(2020,1,1),BH91,-BH91))</f>
        <v>-</v>
      </c>
      <c r="BI255" s="52" t="str" cm="1">
        <f t="array" ref="BI255">IF(OR(BI91="",BI91="NO Q",BI91="-"),"-",INDEX(Shipping!$U$3:$V$88,_xlfn.XMATCH(BI$2,IF(Shipping!$D$3:$D$88="GC",Shipping!$A$3:$A$88),0),_xlfn.XMATCH($V$167,Shipping!$U$2:$V$2))/_xlfn.IFS($U$167=Shipping!$R177,Shipping!$R$95,$U$167=Shipping!$S$92,Shipping!$S180,$U$167=Shipping!$T$92,Shipping!$T180)+IF(BI91&lt;DATE(2020,1,1),BI91,-BI91))</f>
        <v>-</v>
      </c>
      <c r="BJ255" s="52" t="str" cm="1">
        <f t="array" ref="BJ255">IF(OR(BJ91="",BJ91="NO Q",BJ91="-"),"-",INDEX(Shipping!$U$3:$V$88,_xlfn.XMATCH(BJ$2,IF(Shipping!$D$3:$D$88="GC",Shipping!$A$3:$A$88),0),_xlfn.XMATCH($V$167,Shipping!$U$2:$V$2))/_xlfn.IFS($U$167=Shipping!$R177,Shipping!$R$95,$U$167=Shipping!$S$92,Shipping!$S180,$U$167=Shipping!$T$92,Shipping!$T180)+IF(BJ91&lt;DATE(2020,1,1),BJ91,-BJ91))</f>
        <v>-</v>
      </c>
      <c r="BK255" s="52" t="str" cm="1">
        <f t="array" ref="BK255">IF(OR(BK91="",BK91="NO Q",BK91="-"),"-",INDEX(Shipping!$U$3:$V$88,_xlfn.XMATCH(BK$2,IF(Shipping!$D$3:$D$88="GC",Shipping!$A$3:$A$88),0),_xlfn.XMATCH($V$167,Shipping!$U$2:$V$2))/_xlfn.IFS($U$167=Shipping!$R177,Shipping!$R$95,$U$167=Shipping!$S$92,Shipping!$S180,$U$167=Shipping!$T$92,Shipping!$T180)+IF(BK91&lt;DATE(2020,1,1),BK91,-BK91))</f>
        <v>-</v>
      </c>
      <c r="BL255" s="52" t="str" cm="1">
        <f t="array" ref="BL255">IF(OR(BL91="",BL91="NO Q",BL91="-"),"-",INDEX(Shipping!$U$3:$V$88,_xlfn.XMATCH(BL$2,IF(Shipping!$D$3:$D$88="GC",Shipping!$A$3:$A$88),0),_xlfn.XMATCH($V$167,Shipping!$U$2:$V$2))/_xlfn.IFS($U$167=Shipping!$R177,Shipping!$R$95,$U$167=Shipping!$S$92,Shipping!$S180,$U$167=Shipping!$T$92,Shipping!$T180)+IF(BL91&lt;DATE(2020,1,1),BL91,-BL91))</f>
        <v>-</v>
      </c>
      <c r="BM255" s="52" t="str" cm="1">
        <f t="array" ref="BM255">IF(OR(BM91="",BM91="NO Q",BM91="-"),"-",INDEX(Shipping!$U$3:$V$88,_xlfn.XMATCH(BM$2,IF(Shipping!$D$3:$D$88="GC",Shipping!$A$3:$A$88),0),_xlfn.XMATCH($V$167,Shipping!$U$2:$V$2))/_xlfn.IFS($U$167=Shipping!$R177,Shipping!$R$95,$U$167=Shipping!$S$92,Shipping!$S180,$U$167=Shipping!$T$92,Shipping!$T180)+IF(BM91&lt;DATE(2020,1,1),BM91,-BM91))</f>
        <v>-</v>
      </c>
      <c r="BN255" s="52" t="str" cm="1">
        <f t="array" ref="BN255">IF(OR(BN91="",BN91="NO Q",BN91="-"),"-",INDEX(Shipping!$U$3:$V$88,_xlfn.XMATCH(BN$2,IF(Shipping!$D$3:$D$88="GC",Shipping!$A$3:$A$88),0),_xlfn.XMATCH($V$167,Shipping!$U$2:$V$2))/_xlfn.IFS($U$167=Shipping!$R177,Shipping!$R$95,$U$167=Shipping!$S$92,Shipping!$S180,$U$167=Shipping!$T$92,Shipping!$T180)+IF(BN91&lt;DATE(2020,1,1),BN91,-BN91))</f>
        <v>-</v>
      </c>
      <c r="BO255" s="52" t="str" cm="1">
        <f t="array" ref="BO255">IF(OR(BO91="",BO91="NO Q",BO91="-"),"-",INDEX(Shipping!$U$3:$V$88,_xlfn.XMATCH(BO$2,IF(Shipping!$D$3:$D$88="GC",Shipping!$A$3:$A$88),0),_xlfn.XMATCH($V$167,Shipping!$U$2:$V$2))/_xlfn.IFS($U$167=Shipping!$R177,Shipping!$R$95,$U$167=Shipping!$S$92,Shipping!$S180,$U$167=Shipping!$T$92,Shipping!$T180)+IF(BO91&lt;DATE(2020,1,1),BO91,-BO91))</f>
        <v>-</v>
      </c>
      <c r="BP255" s="52" t="str" cm="1">
        <f t="array" ref="BP255">IF(OR(BP91="",BP91="NO Q",BP91="-"),"-",INDEX(Shipping!$U$3:$V$88,_xlfn.XMATCH(BP$2,IF(Shipping!$D$3:$D$88="GC",Shipping!$A$3:$A$88),0),_xlfn.XMATCH($V$167,Shipping!$U$2:$V$2))/_xlfn.IFS($U$167=Shipping!$R177,Shipping!$R$95,$U$167=Shipping!$S$92,Shipping!$S180,$U$167=Shipping!$T$92,Shipping!$T180)+IF(BP91&lt;DATE(2020,1,1),BP91,-BP91))</f>
        <v>-</v>
      </c>
      <c r="BQ255" s="52" t="str" cm="1">
        <f t="array" ref="BQ255">IF(OR(BQ91="",BQ91="NO Q",BQ91="-"),"-",INDEX(Shipping!$U$3:$V$88,_xlfn.XMATCH(BQ$2,IF(Shipping!$D$3:$D$88="GC",Shipping!$A$3:$A$88),0),_xlfn.XMATCH($V$167,Shipping!$U$2:$V$2))/_xlfn.IFS($U$167=Shipping!$R177,Shipping!$R$95,$U$167=Shipping!$S$92,Shipping!$S180,$U$167=Shipping!$T$92,Shipping!$T180)+IF(BQ91&lt;DATE(2020,1,1),BQ91,-BQ91))</f>
        <v>-</v>
      </c>
      <c r="BR255" s="52" t="str" cm="1">
        <f t="array" ref="BR255">IF(OR(BR91="",BR91="NO Q",BR91="-"),"-",INDEX(Shipping!$U$3:$V$88,_xlfn.XMATCH(BR$2,IF(Shipping!$D$3:$D$88="GC",Shipping!$A$3:$A$88),0),_xlfn.XMATCH($V$167,Shipping!$U$2:$V$2))/_xlfn.IFS($U$167=Shipping!$R177,Shipping!$R$95,$U$167=Shipping!$S$92,Shipping!$S180,$U$167=Shipping!$T$92,Shipping!$T180)+IF(BR91&lt;DATE(2020,1,1),BR91,-BR91))</f>
        <v>-</v>
      </c>
      <c r="BS255" s="52" t="str" cm="1">
        <f t="array" ref="BS255">IF(OR(BS91="",BS91="NO Q",BS91="-"),"-",INDEX(Shipping!$U$3:$V$88,_xlfn.XMATCH(BS$2,IF(Shipping!$D$3:$D$88="GC",Shipping!$A$3:$A$88),0),_xlfn.XMATCH($V$167,Shipping!$U$2:$V$2))/_xlfn.IFS($U$167=Shipping!$R177,Shipping!$R$95,$U$167=Shipping!$S$92,Shipping!$S180,$U$167=Shipping!$T$92,Shipping!$T180)+IF(BS91&lt;DATE(2020,1,1),BS91,-BS91))</f>
        <v>-</v>
      </c>
      <c r="BT255" s="52" t="str" cm="1">
        <f t="array" ref="BT255">IF(OR(BT91="",BT91="NO Q",BT91="-"),"-",INDEX(Shipping!$U$3:$V$88,_xlfn.XMATCH(BT$2,IF(Shipping!$D$3:$D$88="GC",Shipping!$A$3:$A$88),0),_xlfn.XMATCH($V$167,Shipping!$U$2:$V$2))/_xlfn.IFS($U$167=Shipping!$R177,Shipping!$R$95,$U$167=Shipping!$S$92,Shipping!$S180,$U$167=Shipping!$T$92,Shipping!$T180)+IF(BT91&lt;DATE(2020,1,1),BT91,-BT91))</f>
        <v>-</v>
      </c>
      <c r="BU255" s="52" t="str" cm="1">
        <f t="array" ref="BU255">IF(OR(BU91="",BU91="NO Q",BU91="-"),"-",INDEX(Shipping!$U$3:$V$88,_xlfn.XMATCH(BU$2,IF(Shipping!$D$3:$D$88="GC",Shipping!$A$3:$A$88),0),_xlfn.XMATCH($V$167,Shipping!$U$2:$V$2))/_xlfn.IFS($U$167=Shipping!$R177,Shipping!$R$95,$U$167=Shipping!$S$92,Shipping!$S180,$U$167=Shipping!$T$92,Shipping!$T180)+IF(BU91&lt;DATE(2020,1,1),BU91,-BU91))</f>
        <v>-</v>
      </c>
      <c r="BV255" s="52" t="str" cm="1">
        <f t="array" ref="BV255">IF(OR(BV91="",BV91="NO Q",BV91="-"),"-",INDEX(Shipping!$U$3:$V$88,_xlfn.XMATCH(BV$2,IF(Shipping!$D$3:$D$88="GC",Shipping!$A$3:$A$88),0),_xlfn.XMATCH($V$167,Shipping!$U$2:$V$2))/_xlfn.IFS($U$167=Shipping!$R177,Shipping!$R$95,$U$167=Shipping!$S$92,Shipping!$S180,$U$167=Shipping!$T$92,Shipping!$T180)+IF(BV91&lt;DATE(2020,1,1),BV91,-BV91))</f>
        <v>-</v>
      </c>
      <c r="BW255" s="52" t="str" cm="1">
        <f t="array" ref="BW255">IF(OR(BW91="",BW91="NO Q",BW91="-"),"-",INDEX(Shipping!$U$3:$V$88,_xlfn.XMATCH(BW$2,IF(Shipping!$D$3:$D$88="GC",Shipping!$A$3:$A$88),0),_xlfn.XMATCH($V$167,Shipping!$U$2:$V$2))/_xlfn.IFS($U$167=Shipping!$R177,Shipping!$R$95,$U$167=Shipping!$S$92,Shipping!$S180,$U$167=Shipping!$T$92,Shipping!$T180)+IF(BW91&lt;DATE(2020,1,1),BW91,-BW91))</f>
        <v>-</v>
      </c>
      <c r="BX255" s="52" t="str" cm="1">
        <f t="array" ref="BX255">IF(OR(BX91="",BX91="NO Q",BX91="-"),"-",INDEX(Shipping!$U$3:$V$88,_xlfn.XMATCH(BX$2,IF(Shipping!$D$3:$D$88="GC",Shipping!$A$3:$A$88),0),_xlfn.XMATCH($V$167,Shipping!$U$2:$V$2))/_xlfn.IFS($U$167=Shipping!$R177,Shipping!$R$95,$U$167=Shipping!$S$92,Shipping!$S180,$U$167=Shipping!$T$92,Shipping!$T180)+IF(BX91&lt;DATE(2020,1,1),BX91,-BX91))</f>
        <v>-</v>
      </c>
      <c r="BY255" s="52" t="str" cm="1">
        <f t="array" ref="BY255">IF(OR(BY91="",BY91="NO Q",BY91="-"),"-",INDEX(Shipping!$U$3:$V$88,_xlfn.XMATCH(BY$2,IF(Shipping!$D$3:$D$88="GC",Shipping!$A$3:$A$88),0),_xlfn.XMATCH($V$167,Shipping!$U$2:$V$2))/_xlfn.IFS($U$167=Shipping!$R177,Shipping!$R$95,$U$167=Shipping!$S$92,Shipping!$S180,$U$167=Shipping!$T$92,Shipping!$T180)+IF(BY91&lt;DATE(2020,1,1),BY91,-BY91))</f>
        <v>-</v>
      </c>
      <c r="BZ255" s="52" t="str" cm="1">
        <f t="array" ref="BZ255">IF(OR(BZ91="",BZ91="NO Q",BZ91="-"),"-",INDEX(Shipping!$U$3:$V$88,_xlfn.XMATCH(BZ$2,IF(Shipping!$D$3:$D$88="GC",Shipping!$A$3:$A$88),0),_xlfn.XMATCH($V$167,Shipping!$U$2:$V$2))/_xlfn.IFS($U$167=Shipping!$R177,Shipping!$R$95,$U$167=Shipping!$S$92,Shipping!$S180,$U$167=Shipping!$T$92,Shipping!$T180)+IF(BZ91&lt;DATE(2020,1,1),BZ91,-BZ91))</f>
        <v>-</v>
      </c>
      <c r="CA255" s="52" t="str" cm="1">
        <f t="array" ref="CA255">IF(OR(CA91="",CA91="NO Q",CA91="-"),"-",INDEX(Shipping!$U$3:$V$88,_xlfn.XMATCH(CA$2,IF(Shipping!$D$3:$D$88="GC",Shipping!$A$3:$A$88),0),_xlfn.XMATCH($V$167,Shipping!$U$2:$V$2))/_xlfn.IFS($U$167=Shipping!$R177,Shipping!$R$95,$U$167=Shipping!$S$92,Shipping!$S180,$U$167=Shipping!$T$92,Shipping!$T180)+IF(CA91&lt;DATE(2020,1,1),CA91,-CA91))</f>
        <v>-</v>
      </c>
      <c r="CB255" s="52" t="str" cm="1">
        <f t="array" ref="CB255">IF(OR(CB91="",CB91="NO Q",CB91="-"),"-",INDEX(Shipping!$U$3:$V$88,_xlfn.XMATCH(CB$2,IF(Shipping!$D$3:$D$88="GC",Shipping!$A$3:$A$88),0),_xlfn.XMATCH($V$167,Shipping!$U$2:$V$2))/_xlfn.IFS($U$167=Shipping!$R177,Shipping!$R$95,$U$167=Shipping!$S$92,Shipping!$S180,$U$167=Shipping!$T$92,Shipping!$T180)+IF(CB91&lt;DATE(2020,1,1),CB91,-CB91))</f>
        <v>-</v>
      </c>
      <c r="CC255" s="52" t="str" cm="1">
        <f t="array" ref="CC255">IF(OR(CC91="",CC91="NO Q",CC91="-"),"-",INDEX(Shipping!$U$3:$V$88,_xlfn.XMATCH(CC$2,IF(Shipping!$D$3:$D$88="GC",Shipping!$A$3:$A$88),0),_xlfn.XMATCH($V$167,Shipping!$U$2:$V$2))/_xlfn.IFS($U$167=Shipping!$R177,Shipping!$R$95,$U$167=Shipping!$S$92,Shipping!$S180,$U$167=Shipping!$T$92,Shipping!$T180)+IF(CC91&lt;DATE(2020,1,1),CC91,-CC91))</f>
        <v>-</v>
      </c>
      <c r="CD255" s="52" t="str" cm="1">
        <f t="array" ref="CD255">IF(OR(CD91="",CD91="NO Q",CD91="-"),"-",INDEX(Shipping!$U$3:$V$88,_xlfn.XMATCH(CD$2,IF(Shipping!$D$3:$D$88="GC",Shipping!$A$3:$A$88),0),_xlfn.XMATCH($V$167,Shipping!$U$2:$V$2))/_xlfn.IFS($U$167=Shipping!$R177,Shipping!$R$95,$U$167=Shipping!$S$92,Shipping!$S180,$U$167=Shipping!$T$92,Shipping!$T180)+IF(CD91&lt;DATE(2020,1,1),CD91,-CD91))</f>
        <v>-</v>
      </c>
      <c r="CE255" s="52" t="str" cm="1">
        <f t="array" ref="CE255">IF(OR(CE91="",CE91="NO Q",CE91="-"),"-",INDEX(Shipping!$U$3:$V$88,_xlfn.XMATCH(CE$2,IF(Shipping!$D$3:$D$88="GC",Shipping!$A$3:$A$88),0),_xlfn.XMATCH($V$167,Shipping!$U$2:$V$2))/_xlfn.IFS($U$167=Shipping!$R177,Shipping!$R$95,$U$167=Shipping!$S$92,Shipping!$S180,$U$167=Shipping!$T$92,Shipping!$T180)+IF(CE91&lt;DATE(2020,1,1),CE91,-CE91))</f>
        <v>-</v>
      </c>
      <c r="CF255" s="52" t="str" cm="1">
        <f t="array" ref="CF255">IF(OR(CF91="",CF91="NO Q",CF91="-"),"-",INDEX(Shipping!$U$3:$V$88,_xlfn.XMATCH(CF$2,IF(Shipping!$D$3:$D$88="GC",Shipping!$A$3:$A$88),0),_xlfn.XMATCH($V$167,Shipping!$U$2:$V$2))/_xlfn.IFS($U$167=Shipping!$R177,Shipping!$R$95,$U$167=Shipping!$S$92,Shipping!$S180,$U$167=Shipping!$T$92,Shipping!$T180)+IF(CF91&lt;DATE(2020,1,1),CF91,-CF91))</f>
        <v>-</v>
      </c>
      <c r="CG255" s="52" t="str" cm="1">
        <f t="array" ref="CG255">IF(OR(CG91="",CG91="NO Q",CG91="-"),"-",INDEX(Shipping!$U$3:$V$88,_xlfn.XMATCH(CG$2,IF(Shipping!$D$3:$D$88="GC",Shipping!$A$3:$A$88),0),_xlfn.XMATCH($V$167,Shipping!$U$2:$V$2))/_xlfn.IFS($U$167=Shipping!$R177,Shipping!$R$95,$U$167=Shipping!$S$92,Shipping!$S180,$U$167=Shipping!$T$92,Shipping!$T180)+IF(CG91&lt;DATE(2020,1,1),CG91,-CG91))</f>
        <v>-</v>
      </c>
      <c r="CH255" s="52" t="str" cm="1">
        <f t="array" ref="CH255">IF(OR(CH91="",CH91="NO Q",CH91="-"),"-",INDEX(Shipping!$U$3:$V$88,_xlfn.XMATCH(CH$2,IF(Shipping!$D$3:$D$88="GC",Shipping!$A$3:$A$88),0),_xlfn.XMATCH($V$167,Shipping!$U$2:$V$2))/_xlfn.IFS($U$167=Shipping!$R177,Shipping!$R$95,$U$167=Shipping!$S$92,Shipping!$S180,$U$167=Shipping!$T$92,Shipping!$T180)+IF(CH91&lt;DATE(2020,1,1),CH91,-CH91))</f>
        <v>-</v>
      </c>
      <c r="CI255" s="52" t="str" cm="1">
        <f t="array" ref="CI255">IF(OR(CI91="",CI91="NO Q",CI91="-"),"-",INDEX(Shipping!$U$3:$V$88,_xlfn.XMATCH(CI$2,IF(Shipping!$D$3:$D$88="GC",Shipping!$A$3:$A$88),0),_xlfn.XMATCH($V$167,Shipping!$U$2:$V$2))/_xlfn.IFS($U$167=Shipping!$R177,Shipping!$R$95,$U$167=Shipping!$S$92,Shipping!$S180,$U$167=Shipping!$T$92,Shipping!$T180)+IF(CI91&lt;DATE(2020,1,1),CI91,-CI91))</f>
        <v>-</v>
      </c>
      <c r="CJ255" s="52" t="str" cm="1">
        <f t="array" ref="CJ255">IF(OR(CJ91="",CJ91="NO Q",CJ91="-"),"-",INDEX(Shipping!$U$3:$V$88,_xlfn.XMATCH(CJ$2,IF(Shipping!$D$3:$D$88="GC",Shipping!$A$3:$A$88),0),_xlfn.XMATCH($V$167,Shipping!$U$2:$V$2))/_xlfn.IFS($U$167=Shipping!$R177,Shipping!$R$95,$U$167=Shipping!$S$92,Shipping!$S180,$U$167=Shipping!$T$92,Shipping!$T180)+IF(CJ91&lt;DATE(2020,1,1),CJ91,-CJ91))</f>
        <v>-</v>
      </c>
      <c r="CK255" s="52" t="str" cm="1">
        <f t="array" ref="CK255">IF(OR(CK91="",CK91="NO Q",CK91="-"),"-",INDEX(Shipping!$U$3:$V$88,_xlfn.XMATCH(CK$2,IF(Shipping!$D$3:$D$88="GC",Shipping!$A$3:$A$88),0),_xlfn.XMATCH($V$167,Shipping!$U$2:$V$2))/_xlfn.IFS($U$167=Shipping!$R177,Shipping!$R$95,$U$167=Shipping!$S$92,Shipping!$S180,$U$167=Shipping!$T$92,Shipping!$T180)+IF(CK91&lt;DATE(2020,1,1),CK91,-CK91))</f>
        <v>-</v>
      </c>
      <c r="CL255" s="52" t="str" cm="1">
        <f t="array" ref="CL255">IF(OR(CL91="",CL91="NO Q",CL91="-"),"-",INDEX(Shipping!$U$3:$V$88,_xlfn.XMATCH(CL$2,IF(Shipping!$D$3:$D$88="GC",Shipping!$A$3:$A$88),0),_xlfn.XMATCH($V$167,Shipping!$U$2:$V$2))/_xlfn.IFS($U$167=Shipping!$R177,Shipping!$R$95,$U$167=Shipping!$S$92,Shipping!$S180,$U$167=Shipping!$T$92,Shipping!$T180)+IF(CL91&lt;DATE(2020,1,1),CL91,-CL91))</f>
        <v>-</v>
      </c>
      <c r="CM255" s="52" t="str" cm="1">
        <f t="array" ref="CM255">IF(OR(CM91="",CM91="NO Q",CM91="-"),"-",INDEX(Shipping!$U$3:$V$88,_xlfn.XMATCH(CM$2,IF(Shipping!$D$3:$D$88="GC",Shipping!$A$3:$A$88),0),_xlfn.XMATCH($V$167,Shipping!$U$2:$V$2))/_xlfn.IFS($U$167=Shipping!$R177,Shipping!$R$95,$U$167=Shipping!$S$92,Shipping!$S180,$U$167=Shipping!$T$92,Shipping!$T180)+IF(CM91&lt;DATE(2020,1,1),CM91,-CM91))</f>
        <v>-</v>
      </c>
    </row>
    <row r="256" spans="2:91">
      <c r="B256" s="47" t="s">
        <v>361</v>
      </c>
      <c r="C256" s="1" t="e" cm="1">
        <f t="array" ref="C256">INDEX(W$2:CM$2,1,_xlfn.XMATCH(D256,$W256:$CM256))</f>
        <v>#N/A</v>
      </c>
      <c r="D256" s="81">
        <f t="shared" si="140"/>
        <v>0</v>
      </c>
      <c r="W256" s="52" t="str" cm="1">
        <f t="array" ref="W256">IF(OR(W92="",W92="NO Q",W92="-"),"-",INDEX(Shipping!$U$3:$V$88,_xlfn.XMATCH(W$2,IF(Shipping!$D$3:$D$88="GC",Shipping!$A$3:$A$88),0),_xlfn.XMATCH($V$167,Shipping!$U$2:$V$2))/_xlfn.IFS($U$167=Shipping!$R178,Shipping!$R$95,$U$167=Shipping!$S$92,Shipping!$S181,$U$167=Shipping!$T$92,Shipping!$T181)+IF(W92&lt;DATE(2020,1,1),W92,-W92))</f>
        <v>-</v>
      </c>
      <c r="X256" s="52" t="str" cm="1">
        <f t="array" ref="X256">IF(OR(X92="",X92="NO Q",X92="-"),"-",INDEX(Shipping!$U$3:$V$88,_xlfn.XMATCH(X$2,IF(Shipping!$D$3:$D$88="GC",Shipping!$A$3:$A$88),0),_xlfn.XMATCH($V$167,Shipping!$U$2:$V$2))/_xlfn.IFS($U$167=Shipping!$R178,Shipping!$R$95,$U$167=Shipping!$S$92,Shipping!$S181,$U$167=Shipping!$T$92,Shipping!$T181)+IF(X92&lt;DATE(2020,1,1),X92,-X92))</f>
        <v>-</v>
      </c>
      <c r="Y256" s="52" t="str" cm="1">
        <f t="array" ref="Y256">IF(OR(Y92="",Y92="NO Q",Y92="-"),"-",INDEX(Shipping!$U$3:$V$88,_xlfn.XMATCH(Y$2,IF(Shipping!$D$3:$D$88="GC",Shipping!$A$3:$A$88),0),_xlfn.XMATCH($V$167,Shipping!$U$2:$V$2))/_xlfn.IFS($U$167=Shipping!$R178,Shipping!$R$95,$U$167=Shipping!$S$92,Shipping!$S181,$U$167=Shipping!$T$92,Shipping!$T181)+IF(Y92&lt;DATE(2020,1,1),Y92,-Y92))</f>
        <v>-</v>
      </c>
      <c r="Z256" s="52" t="str" cm="1">
        <f t="array" ref="Z256">IF(OR(Z92="",Z92="NO Q",Z92="-"),"-",INDEX(Shipping!$U$3:$V$88,_xlfn.XMATCH(Z$2,IF(Shipping!$D$3:$D$88="GC",Shipping!$A$3:$A$88),0),_xlfn.XMATCH($V$167,Shipping!$U$2:$V$2))/_xlfn.IFS($U$167=Shipping!$R178,Shipping!$R$95,$U$167=Shipping!$S$92,Shipping!$S181,$U$167=Shipping!$T$92,Shipping!$T181)+IF(Z92&lt;DATE(2020,1,1),Z92,-Z92))</f>
        <v>-</v>
      </c>
      <c r="AA256" s="52" t="str" cm="1">
        <f t="array" ref="AA256">IF(OR(AA92="",AA92="NO Q",AA92="-"),"-",INDEX(Shipping!$U$3:$V$88,_xlfn.XMATCH(AA$2,IF(Shipping!$D$3:$D$88="GC",Shipping!$A$3:$A$88),0),_xlfn.XMATCH($V$167,Shipping!$U$2:$V$2))/_xlfn.IFS($U$167=Shipping!$R178,Shipping!$R$95,$U$167=Shipping!$S$92,Shipping!$S181,$U$167=Shipping!$T$92,Shipping!$T181)+IF(AA92&lt;DATE(2020,1,1),AA92,-AA92))</f>
        <v>-</v>
      </c>
      <c r="AB256" s="52" t="str" cm="1">
        <f t="array" ref="AB256">IF(OR(AB92="",AB92="NO Q",AB92="-"),"-",INDEX(Shipping!$U$3:$V$88,_xlfn.XMATCH(AB$2,IF(Shipping!$D$3:$D$88="GC",Shipping!$A$3:$A$88),0),_xlfn.XMATCH($V$167,Shipping!$U$2:$V$2))/_xlfn.IFS($U$167=Shipping!$R178,Shipping!$R$95,$U$167=Shipping!$S$92,Shipping!$S181,$U$167=Shipping!$T$92,Shipping!$T181)+IF(AB92&lt;DATE(2020,1,1),AB92,-AB92))</f>
        <v>-</v>
      </c>
      <c r="AC256" s="52" t="str" cm="1">
        <f t="array" ref="AC256">IF(OR(AC92="",AC92="NO Q",AC92="-"),"-",INDEX(Shipping!$U$3:$V$88,_xlfn.XMATCH(AC$2,IF(Shipping!$D$3:$D$88="GC",Shipping!$A$3:$A$88),0),_xlfn.XMATCH($V$167,Shipping!$U$2:$V$2))/_xlfn.IFS($U$167=Shipping!$R178,Shipping!$R$95,$U$167=Shipping!$S$92,Shipping!$S181,$U$167=Shipping!$T$92,Shipping!$T181)+IF(AC92&lt;DATE(2020,1,1),AC92,-AC92))</f>
        <v>-</v>
      </c>
      <c r="AD256" s="52" t="str" cm="1">
        <f t="array" ref="AD256">IF(OR(AD92="",AD92="NO Q",AD92="-"),"-",INDEX(Shipping!$U$3:$V$88,_xlfn.XMATCH(AD$2,IF(Shipping!$D$3:$D$88="GC",Shipping!$A$3:$A$88),0),_xlfn.XMATCH($V$167,Shipping!$U$2:$V$2))/_xlfn.IFS($U$167=Shipping!$R178,Shipping!$R$95,$U$167=Shipping!$S$92,Shipping!$S181,$U$167=Shipping!$T$92,Shipping!$T181)+IF(AD92&lt;DATE(2020,1,1),AD92,-AD92))</f>
        <v>-</v>
      </c>
      <c r="AE256" s="52" t="str" cm="1">
        <f t="array" ref="AE256">IF(OR(AE92="",AE92="NO Q",AE92="-"),"-",INDEX(Shipping!$U$3:$V$88,_xlfn.XMATCH(AE$2,IF(Shipping!$D$3:$D$88="GC",Shipping!$A$3:$A$88),0),_xlfn.XMATCH($V$167,Shipping!$U$2:$V$2))/_xlfn.IFS($U$167=Shipping!$R178,Shipping!$R$95,$U$167=Shipping!$S$92,Shipping!$S181,$U$167=Shipping!$T$92,Shipping!$T181)+IF(AE92&lt;DATE(2020,1,1),AE92,-AE92))</f>
        <v>-</v>
      </c>
      <c r="AF256" s="52" t="str" cm="1">
        <f t="array" ref="AF256">IF(OR(AF92="",AF92="NO Q",AF92="-"),"-",INDEX(Shipping!$U$3:$V$88,_xlfn.XMATCH(AF$2,IF(Shipping!$D$3:$D$88="GC",Shipping!$A$3:$A$88),0),_xlfn.XMATCH($V$167,Shipping!$U$2:$V$2))/_xlfn.IFS($U$167=Shipping!$R178,Shipping!$R$95,$U$167=Shipping!$S$92,Shipping!$S181,$U$167=Shipping!$T$92,Shipping!$T181)+IF(AF92&lt;DATE(2020,1,1),AF92,-AF92))</f>
        <v>-</v>
      </c>
      <c r="AG256" s="52" t="str" cm="1">
        <f t="array" ref="AG256">IF(OR(AG92="",AG92="NO Q",AG92="-"),"-",INDEX(Shipping!$U$3:$V$88,_xlfn.XMATCH(AG$2,IF(Shipping!$D$3:$D$88="GC",Shipping!$A$3:$A$88),0),_xlfn.XMATCH($V$167,Shipping!$U$2:$V$2))/_xlfn.IFS($U$167=Shipping!$R178,Shipping!$R$95,$U$167=Shipping!$S$92,Shipping!$S181,$U$167=Shipping!$T$92,Shipping!$T181)+IF(AG92&lt;DATE(2020,1,1),AG92,-AG92))</f>
        <v>-</v>
      </c>
      <c r="AH256" s="52" t="str" cm="1">
        <f t="array" ref="AH256">IF(OR(AH92="",AH92="NO Q",AH92="-"),"-",INDEX(Shipping!$U$3:$V$88,_xlfn.XMATCH(AH$2,IF(Shipping!$D$3:$D$88="GC",Shipping!$A$3:$A$88),0),_xlfn.XMATCH($V$167,Shipping!$U$2:$V$2))/_xlfn.IFS($U$167=Shipping!$R178,Shipping!$R$95,$U$167=Shipping!$S$92,Shipping!$S181,$U$167=Shipping!$T$92,Shipping!$T181)+IF(AH92&lt;DATE(2020,1,1),AH92,-AH92))</f>
        <v>-</v>
      </c>
      <c r="AI256" s="52" t="str" cm="1">
        <f t="array" ref="AI256">IF(OR(AI92="",AI92="NO Q",AI92="-"),"-",INDEX(Shipping!$U$3:$V$88,_xlfn.XMATCH(AI$2,IF(Shipping!$D$3:$D$88="GC",Shipping!$A$3:$A$88),0),_xlfn.XMATCH($V$167,Shipping!$U$2:$V$2))/_xlfn.IFS($U$167=Shipping!$R178,Shipping!$R$95,$U$167=Shipping!$S$92,Shipping!$S181,$U$167=Shipping!$T$92,Shipping!$T181)+IF(AI92&lt;DATE(2020,1,1),AI92,-AI92))</f>
        <v>-</v>
      </c>
      <c r="AJ256" s="52" t="str" cm="1">
        <f t="array" ref="AJ256">IF(OR(AJ92="",AJ92="NO Q",AJ92="-"),"-",INDEX(Shipping!$U$3:$V$88,_xlfn.XMATCH(AJ$2,IF(Shipping!$D$3:$D$88="GC",Shipping!$A$3:$A$88),0),_xlfn.XMATCH($V$167,Shipping!$U$2:$V$2))/_xlfn.IFS($U$167=Shipping!$R178,Shipping!$R$95,$U$167=Shipping!$S$92,Shipping!$S181,$U$167=Shipping!$T$92,Shipping!$T181)+IF(AJ92&lt;DATE(2020,1,1),AJ92,-AJ92))</f>
        <v>-</v>
      </c>
      <c r="AK256" s="52" t="str" cm="1">
        <f t="array" ref="AK256">IF(OR(AK92="",AK92="NO Q",AK92="-"),"-",INDEX(Shipping!$U$3:$V$88,_xlfn.XMATCH(AK$2,IF(Shipping!$D$3:$D$88="GC",Shipping!$A$3:$A$88),0),_xlfn.XMATCH($V$167,Shipping!$U$2:$V$2))/_xlfn.IFS($U$167=Shipping!$R178,Shipping!$R$95,$U$167=Shipping!$S$92,Shipping!$S181,$U$167=Shipping!$T$92,Shipping!$T181)+IF(AK92&lt;DATE(2020,1,1),AK92,-AK92))</f>
        <v>-</v>
      </c>
      <c r="AL256" s="52" t="str" cm="1">
        <f t="array" ref="AL256">IF(OR(AL92="",AL92="NO Q",AL92="-"),"-",INDEX(Shipping!$U$3:$V$88,_xlfn.XMATCH(AL$2,IF(Shipping!$D$3:$D$88="GC",Shipping!$A$3:$A$88),0),_xlfn.XMATCH($V$167,Shipping!$U$2:$V$2))/_xlfn.IFS($U$167=Shipping!$R178,Shipping!$R$95,$U$167=Shipping!$S$92,Shipping!$S181,$U$167=Shipping!$T$92,Shipping!$T181)+IF(AL92&lt;DATE(2020,1,1),AL92,-AL92))</f>
        <v>-</v>
      </c>
      <c r="AM256" s="52" t="str" cm="1">
        <f t="array" ref="AM256">IF(OR(AM92="",AM92="NO Q",AM92="-"),"-",INDEX(Shipping!$U$3:$V$88,_xlfn.XMATCH(AM$2,IF(Shipping!$D$3:$D$88="GC",Shipping!$A$3:$A$88),0),_xlfn.XMATCH($V$167,Shipping!$U$2:$V$2))/_xlfn.IFS($U$167=Shipping!$R178,Shipping!$R$95,$U$167=Shipping!$S$92,Shipping!$S181,$U$167=Shipping!$T$92,Shipping!$T181)+IF(AM92&lt;DATE(2020,1,1),AM92,-AM92))</f>
        <v>-</v>
      </c>
      <c r="AN256" s="52" t="str" cm="1">
        <f t="array" ref="AN256">IF(OR(AN92="",AN92="NO Q",AN92="-"),"-",INDEX(Shipping!$U$3:$V$88,_xlfn.XMATCH(AN$2,IF(Shipping!$D$3:$D$88="GC",Shipping!$A$3:$A$88),0),_xlfn.XMATCH($V$167,Shipping!$U$2:$V$2))/_xlfn.IFS($U$167=Shipping!$R178,Shipping!$R$95,$U$167=Shipping!$S$92,Shipping!$S181,$U$167=Shipping!$T$92,Shipping!$T181)+IF(AN92&lt;DATE(2020,1,1),AN92,-AN92))</f>
        <v>-</v>
      </c>
      <c r="AO256" s="52" t="str" cm="1">
        <f t="array" ref="AO256">IF(OR(AO92="",AO92="NO Q",AO92="-"),"-",INDEX(Shipping!$U$3:$V$88,_xlfn.XMATCH(AO$2,IF(Shipping!$D$3:$D$88="GC",Shipping!$A$3:$A$88),0),_xlfn.XMATCH($V$167,Shipping!$U$2:$V$2))/_xlfn.IFS($U$167=Shipping!$R178,Shipping!$R$95,$U$167=Shipping!$S$92,Shipping!$S181,$U$167=Shipping!$T$92,Shipping!$T181)+IF(AO92&lt;DATE(2020,1,1),AO92,-AO92))</f>
        <v>-</v>
      </c>
      <c r="AP256" s="52" t="str" cm="1">
        <f t="array" ref="AP256">IF(OR(AP92="",AP92="NO Q",AP92="-"),"-",INDEX(Shipping!$U$3:$V$88,_xlfn.XMATCH(AP$2,IF(Shipping!$D$3:$D$88="GC",Shipping!$A$3:$A$88),0),_xlfn.XMATCH($V$167,Shipping!$U$2:$V$2))/_xlfn.IFS($U$167=Shipping!$R178,Shipping!$R$95,$U$167=Shipping!$S$92,Shipping!$S181,$U$167=Shipping!$T$92,Shipping!$T181)+IF(AP92&lt;DATE(2020,1,1),AP92,-AP92))</f>
        <v>-</v>
      </c>
      <c r="AQ256" s="52" t="str" cm="1">
        <f t="array" ref="AQ256">IF(OR(AQ92="",AQ92="NO Q",AQ92="-"),"-",INDEX(Shipping!$U$3:$V$88,_xlfn.XMATCH(AQ$2,IF(Shipping!$D$3:$D$88="GC",Shipping!$A$3:$A$88),0),_xlfn.XMATCH($V$167,Shipping!$U$2:$V$2))/_xlfn.IFS($U$167=Shipping!$R178,Shipping!$R$95,$U$167=Shipping!$S$92,Shipping!$S181,$U$167=Shipping!$T$92,Shipping!$T181)+IF(AQ92&lt;DATE(2020,1,1),AQ92,-AQ92))</f>
        <v>-</v>
      </c>
      <c r="AR256" s="52" t="str" cm="1">
        <f t="array" ref="AR256">IF(OR(AR92="",AR92="NO Q",AR92="-"),"-",INDEX(Shipping!$U$3:$V$88,_xlfn.XMATCH(AR$2,IF(Shipping!$D$3:$D$88="GC",Shipping!$A$3:$A$88),0),_xlfn.XMATCH($V$167,Shipping!$U$2:$V$2))/_xlfn.IFS($U$167=Shipping!$R178,Shipping!$R$95,$U$167=Shipping!$S$92,Shipping!$S181,$U$167=Shipping!$T$92,Shipping!$T181)+IF(AR92&lt;DATE(2020,1,1),AR92,-AR92))</f>
        <v>-</v>
      </c>
      <c r="AS256" s="52" t="str" cm="1">
        <f t="array" ref="AS256">IF(OR(AS92="",AS92="NO Q",AS92="-"),"-",INDEX(Shipping!$U$3:$V$88,_xlfn.XMATCH(AS$2,IF(Shipping!$D$3:$D$88="GC",Shipping!$A$3:$A$88),0),_xlfn.XMATCH($V$167,Shipping!$U$2:$V$2))/_xlfn.IFS($U$167=Shipping!$R178,Shipping!$R$95,$U$167=Shipping!$S$92,Shipping!$S181,$U$167=Shipping!$T$92,Shipping!$T181)+IF(AS92&lt;DATE(2020,1,1),AS92,-AS92))</f>
        <v>-</v>
      </c>
      <c r="AT256" s="52" t="str" cm="1">
        <f t="array" ref="AT256">IF(OR(AT92="",AT92="NO Q",AT92="-"),"-",INDEX(Shipping!$U$3:$V$88,_xlfn.XMATCH(AT$2,IF(Shipping!$D$3:$D$88="GC",Shipping!$A$3:$A$88),0),_xlfn.XMATCH($V$167,Shipping!$U$2:$V$2))/_xlfn.IFS($U$167=Shipping!$R178,Shipping!$R$95,$U$167=Shipping!$S$92,Shipping!$S181,$U$167=Shipping!$T$92,Shipping!$T181)+IF(AT92&lt;DATE(2020,1,1),AT92,-AT92))</f>
        <v>-</v>
      </c>
      <c r="AU256" s="52" t="str" cm="1">
        <f t="array" ref="AU256">IF(OR(AU92="",AU92="NO Q",AU92="-"),"-",INDEX(Shipping!$U$3:$V$88,_xlfn.XMATCH(AU$2,IF(Shipping!$D$3:$D$88="GC",Shipping!$A$3:$A$88),0),_xlfn.XMATCH($V$167,Shipping!$U$2:$V$2))/_xlfn.IFS($U$167=Shipping!$R178,Shipping!$R$95,$U$167=Shipping!$S$92,Shipping!$S181,$U$167=Shipping!$T$92,Shipping!$T181)+IF(AU92&lt;DATE(2020,1,1),AU92,-AU92))</f>
        <v>-</v>
      </c>
      <c r="AV256" s="52" t="str" cm="1">
        <f t="array" ref="AV256">IF(OR(AV92="",AV92="NO Q",AV92="-"),"-",INDEX(Shipping!$U$3:$V$88,_xlfn.XMATCH(AV$2,IF(Shipping!$D$3:$D$88="GC",Shipping!$A$3:$A$88),0),_xlfn.XMATCH($V$167,Shipping!$U$2:$V$2))/_xlfn.IFS($U$167=Shipping!$R178,Shipping!$R$95,$U$167=Shipping!$S$92,Shipping!$S181,$U$167=Shipping!$T$92,Shipping!$T181)+IF(AV92&lt;DATE(2020,1,1),AV92,-AV92))</f>
        <v>-</v>
      </c>
      <c r="AW256" s="52" t="str" cm="1">
        <f t="array" ref="AW256">IF(OR(AW92="",AW92="NO Q",AW92="-"),"-",INDEX(Shipping!$U$3:$V$88,_xlfn.XMATCH(AW$2,IF(Shipping!$D$3:$D$88="GC",Shipping!$A$3:$A$88),0),_xlfn.XMATCH($V$167,Shipping!$U$2:$V$2))/_xlfn.IFS($U$167=Shipping!$R178,Shipping!$R$95,$U$167=Shipping!$S$92,Shipping!$S181,$U$167=Shipping!$T$92,Shipping!$T181)+IF(AW92&lt;DATE(2020,1,1),AW92,-AW92))</f>
        <v>-</v>
      </c>
      <c r="AX256" s="52" t="str" cm="1">
        <f t="array" ref="AX256">IF(OR(AX92="",AX92="NO Q",AX92="-"),"-",INDEX(Shipping!$U$3:$V$88,_xlfn.XMATCH(AX$2,IF(Shipping!$D$3:$D$88="GC",Shipping!$A$3:$A$88),0),_xlfn.XMATCH($V$167,Shipping!$U$2:$V$2))/_xlfn.IFS($U$167=Shipping!$R178,Shipping!$R$95,$U$167=Shipping!$S$92,Shipping!$S181,$U$167=Shipping!$T$92,Shipping!$T181)+IF(AX92&lt;DATE(2020,1,1),AX92,-AX92))</f>
        <v>-</v>
      </c>
      <c r="AY256" s="52" t="str" cm="1">
        <f t="array" ref="AY256">IF(OR(AY92="",AY92="NO Q",AY92="-"),"-",INDEX(Shipping!$U$3:$V$88,_xlfn.XMATCH(AY$2,IF(Shipping!$D$3:$D$88="GC",Shipping!$A$3:$A$88),0),_xlfn.XMATCH($V$167,Shipping!$U$2:$V$2))/_xlfn.IFS($U$167=Shipping!$R178,Shipping!$R$95,$U$167=Shipping!$S$92,Shipping!$S181,$U$167=Shipping!$T$92,Shipping!$T181)+IF(AY92&lt;DATE(2020,1,1),AY92,-AY92))</f>
        <v>-</v>
      </c>
      <c r="AZ256" s="52" t="str" cm="1">
        <f t="array" ref="AZ256">IF(OR(AZ92="",AZ92="NO Q",AZ92="-"),"-",INDEX(Shipping!$U$3:$V$88,_xlfn.XMATCH(AZ$2,IF(Shipping!$D$3:$D$88="GC",Shipping!$A$3:$A$88),0),_xlfn.XMATCH($V$167,Shipping!$U$2:$V$2))/_xlfn.IFS($U$167=Shipping!$R178,Shipping!$R$95,$U$167=Shipping!$S$92,Shipping!$S181,$U$167=Shipping!$T$92,Shipping!$T181)+IF(AZ92&lt;DATE(2020,1,1),AZ92,-AZ92))</f>
        <v>-</v>
      </c>
      <c r="BA256" s="52" t="e" cm="1">
        <f t="array" ref="BA256">IF(OR(BA92="",BA92="NO Q",BA92="-"),"-",INDEX(Shipping!$U$3:$V$88,_xlfn.XMATCH(BA$2,IF(Shipping!$D$3:$D$88="GC",Shipping!$A$3:$A$88),0),_xlfn.XMATCH($V$167,Shipping!$U$2:$V$2))/_xlfn.IFS($U$167=Shipping!$R178,Shipping!$R$95,$U$167=Shipping!$S$92,Shipping!$S181,$U$167=Shipping!$T$92,Shipping!$T181)+IF(BA92&lt;DATE(2020,1,1),BA92,-BA92))</f>
        <v>#DIV/0!</v>
      </c>
      <c r="BB256" s="52" t="e" cm="1">
        <f t="array" ref="BB256">IF(OR(BB92="",BB92="NO Q",BB92="-"),"-",INDEX(Shipping!$U$3:$V$88,_xlfn.XMATCH(BB$2,IF(Shipping!$D$3:$D$88="GC",Shipping!$A$3:$A$88),0),_xlfn.XMATCH($V$167,Shipping!$U$2:$V$2))/_xlfn.IFS($U$167=Shipping!$R178,Shipping!$R$95,$U$167=Shipping!$S$92,Shipping!$S181,$U$167=Shipping!$T$92,Shipping!$T181)+IF(BB92&lt;DATE(2020,1,1),BB92,-BB92))</f>
        <v>#DIV/0!</v>
      </c>
      <c r="BC256" s="52" t="str" cm="1">
        <f t="array" ref="BC256">IF(OR(BC92="",BC92="NO Q",BC92="-"),"-",INDEX(Shipping!$U$3:$V$88,_xlfn.XMATCH(BC$2,IF(Shipping!$D$3:$D$88="GC",Shipping!$A$3:$A$88),0),_xlfn.XMATCH($V$167,Shipping!$U$2:$V$2))/_xlfn.IFS($U$167=Shipping!$R178,Shipping!$R$95,$U$167=Shipping!$S$92,Shipping!$S181,$U$167=Shipping!$T$92,Shipping!$T181)+IF(BC92&lt;DATE(2020,1,1),BC92,-BC92))</f>
        <v>-</v>
      </c>
      <c r="BD256" s="52" t="str" cm="1">
        <f t="array" ref="BD256">IF(OR(BD92="",BD92="NO Q",BD92="-"),"-",INDEX(Shipping!$U$3:$V$88,_xlfn.XMATCH(BD$2,IF(Shipping!$D$3:$D$88="GC",Shipping!$A$3:$A$88),0),_xlfn.XMATCH($V$167,Shipping!$U$2:$V$2))/_xlfn.IFS($U$167=Shipping!$R178,Shipping!$R$95,$U$167=Shipping!$S$92,Shipping!$S181,$U$167=Shipping!$T$92,Shipping!$T181)+IF(BD92&lt;DATE(2020,1,1),BD92,-BD92))</f>
        <v>-</v>
      </c>
      <c r="BE256" s="52" t="str" cm="1">
        <f t="array" ref="BE256">IF(OR(BE92="",BE92="NO Q",BE92="-"),"-",INDEX(Shipping!$U$3:$V$88,_xlfn.XMATCH(BE$2,IF(Shipping!$D$3:$D$88="GC",Shipping!$A$3:$A$88),0),_xlfn.XMATCH($V$167,Shipping!$U$2:$V$2))/_xlfn.IFS($U$167=Shipping!$R178,Shipping!$R$95,$U$167=Shipping!$S$92,Shipping!$S181,$U$167=Shipping!$T$92,Shipping!$T181)+IF(BE92&lt;DATE(2020,1,1),BE92,-BE92))</f>
        <v>-</v>
      </c>
      <c r="BF256" s="52" t="str" cm="1">
        <f t="array" ref="BF256">IF(OR(BF92="",BF92="NO Q",BF92="-"),"-",INDEX(Shipping!$U$3:$V$88,_xlfn.XMATCH(BF$2,IF(Shipping!$D$3:$D$88="GC",Shipping!$A$3:$A$88),0),_xlfn.XMATCH($V$167,Shipping!$U$2:$V$2))/_xlfn.IFS($U$167=Shipping!$R178,Shipping!$R$95,$U$167=Shipping!$S$92,Shipping!$S181,$U$167=Shipping!$T$92,Shipping!$T181)+IF(BF92&lt;DATE(2020,1,1),BF92,-BF92))</f>
        <v>-</v>
      </c>
      <c r="BG256" s="52" t="str" cm="1">
        <f t="array" ref="BG256">IF(OR(BG92="",BG92="NO Q",BG92="-"),"-",INDEX(Shipping!$U$3:$V$88,_xlfn.XMATCH(BG$2,IF(Shipping!$D$3:$D$88="GC",Shipping!$A$3:$A$88),0),_xlfn.XMATCH($V$167,Shipping!$U$2:$V$2))/_xlfn.IFS($U$167=Shipping!$R178,Shipping!$R$95,$U$167=Shipping!$S$92,Shipping!$S181,$U$167=Shipping!$T$92,Shipping!$T181)+IF(BG92&lt;DATE(2020,1,1),BG92,-BG92))</f>
        <v>-</v>
      </c>
      <c r="BH256" s="52" t="str" cm="1">
        <f t="array" ref="BH256">IF(OR(BH92="",BH92="NO Q",BH92="-"),"-",INDEX(Shipping!$U$3:$V$88,_xlfn.XMATCH(BH$2,IF(Shipping!$D$3:$D$88="GC",Shipping!$A$3:$A$88),0),_xlfn.XMATCH($V$167,Shipping!$U$2:$V$2))/_xlfn.IFS($U$167=Shipping!$R178,Shipping!$R$95,$U$167=Shipping!$S$92,Shipping!$S181,$U$167=Shipping!$T$92,Shipping!$T181)+IF(BH92&lt;DATE(2020,1,1),BH92,-BH92))</f>
        <v>-</v>
      </c>
      <c r="BI256" s="52" t="str" cm="1">
        <f t="array" ref="BI256">IF(OR(BI92="",BI92="NO Q",BI92="-"),"-",INDEX(Shipping!$U$3:$V$88,_xlfn.XMATCH(BI$2,IF(Shipping!$D$3:$D$88="GC",Shipping!$A$3:$A$88),0),_xlfn.XMATCH($V$167,Shipping!$U$2:$V$2))/_xlfn.IFS($U$167=Shipping!$R178,Shipping!$R$95,$U$167=Shipping!$S$92,Shipping!$S181,$U$167=Shipping!$T$92,Shipping!$T181)+IF(BI92&lt;DATE(2020,1,1),BI92,-BI92))</f>
        <v>-</v>
      </c>
      <c r="BJ256" s="52" t="str" cm="1">
        <f t="array" ref="BJ256">IF(OR(BJ92="",BJ92="NO Q",BJ92="-"),"-",INDEX(Shipping!$U$3:$V$88,_xlfn.XMATCH(BJ$2,IF(Shipping!$D$3:$D$88="GC",Shipping!$A$3:$A$88),0),_xlfn.XMATCH($V$167,Shipping!$U$2:$V$2))/_xlfn.IFS($U$167=Shipping!$R178,Shipping!$R$95,$U$167=Shipping!$S$92,Shipping!$S181,$U$167=Shipping!$T$92,Shipping!$T181)+IF(BJ92&lt;DATE(2020,1,1),BJ92,-BJ92))</f>
        <v>-</v>
      </c>
      <c r="BK256" s="52" t="str" cm="1">
        <f t="array" ref="BK256">IF(OR(BK92="",BK92="NO Q",BK92="-"),"-",INDEX(Shipping!$U$3:$V$88,_xlfn.XMATCH(BK$2,IF(Shipping!$D$3:$D$88="GC",Shipping!$A$3:$A$88),0),_xlfn.XMATCH($V$167,Shipping!$U$2:$V$2))/_xlfn.IFS($U$167=Shipping!$R178,Shipping!$R$95,$U$167=Shipping!$S$92,Shipping!$S181,$U$167=Shipping!$T$92,Shipping!$T181)+IF(BK92&lt;DATE(2020,1,1),BK92,-BK92))</f>
        <v>-</v>
      </c>
      <c r="BL256" s="52" t="str" cm="1">
        <f t="array" ref="BL256">IF(OR(BL92="",BL92="NO Q",BL92="-"),"-",INDEX(Shipping!$U$3:$V$88,_xlfn.XMATCH(BL$2,IF(Shipping!$D$3:$D$88="GC",Shipping!$A$3:$A$88),0),_xlfn.XMATCH($V$167,Shipping!$U$2:$V$2))/_xlfn.IFS($U$167=Shipping!$R178,Shipping!$R$95,$U$167=Shipping!$S$92,Shipping!$S181,$U$167=Shipping!$T$92,Shipping!$T181)+IF(BL92&lt;DATE(2020,1,1),BL92,-BL92))</f>
        <v>-</v>
      </c>
      <c r="BM256" s="52" t="str" cm="1">
        <f t="array" ref="BM256">IF(OR(BM92="",BM92="NO Q",BM92="-"),"-",INDEX(Shipping!$U$3:$V$88,_xlfn.XMATCH(BM$2,IF(Shipping!$D$3:$D$88="GC",Shipping!$A$3:$A$88),0),_xlfn.XMATCH($V$167,Shipping!$U$2:$V$2))/_xlfn.IFS($U$167=Shipping!$R178,Shipping!$R$95,$U$167=Shipping!$S$92,Shipping!$S181,$U$167=Shipping!$T$92,Shipping!$T181)+IF(BM92&lt;DATE(2020,1,1),BM92,-BM92))</f>
        <v>-</v>
      </c>
      <c r="BN256" s="52" t="str" cm="1">
        <f t="array" ref="BN256">IF(OR(BN92="",BN92="NO Q",BN92="-"),"-",INDEX(Shipping!$U$3:$V$88,_xlfn.XMATCH(BN$2,IF(Shipping!$D$3:$D$88="GC",Shipping!$A$3:$A$88),0),_xlfn.XMATCH($V$167,Shipping!$U$2:$V$2))/_xlfn.IFS($U$167=Shipping!$R178,Shipping!$R$95,$U$167=Shipping!$S$92,Shipping!$S181,$U$167=Shipping!$T$92,Shipping!$T181)+IF(BN92&lt;DATE(2020,1,1),BN92,-BN92))</f>
        <v>-</v>
      </c>
      <c r="BO256" s="52" t="str" cm="1">
        <f t="array" ref="BO256">IF(OR(BO92="",BO92="NO Q",BO92="-"),"-",INDEX(Shipping!$U$3:$V$88,_xlfn.XMATCH(BO$2,IF(Shipping!$D$3:$D$88="GC",Shipping!$A$3:$A$88),0),_xlfn.XMATCH($V$167,Shipping!$U$2:$V$2))/_xlfn.IFS($U$167=Shipping!$R178,Shipping!$R$95,$U$167=Shipping!$S$92,Shipping!$S181,$U$167=Shipping!$T$92,Shipping!$T181)+IF(BO92&lt;DATE(2020,1,1),BO92,-BO92))</f>
        <v>-</v>
      </c>
      <c r="BP256" s="52" t="str" cm="1">
        <f t="array" ref="BP256">IF(OR(BP92="",BP92="NO Q",BP92="-"),"-",INDEX(Shipping!$U$3:$V$88,_xlfn.XMATCH(BP$2,IF(Shipping!$D$3:$D$88="GC",Shipping!$A$3:$A$88),0),_xlfn.XMATCH($V$167,Shipping!$U$2:$V$2))/_xlfn.IFS($U$167=Shipping!$R178,Shipping!$R$95,$U$167=Shipping!$S$92,Shipping!$S181,$U$167=Shipping!$T$92,Shipping!$T181)+IF(BP92&lt;DATE(2020,1,1),BP92,-BP92))</f>
        <v>-</v>
      </c>
      <c r="BQ256" s="52" t="str" cm="1">
        <f t="array" ref="BQ256">IF(OR(BQ92="",BQ92="NO Q",BQ92="-"),"-",INDEX(Shipping!$U$3:$V$88,_xlfn.XMATCH(BQ$2,IF(Shipping!$D$3:$D$88="GC",Shipping!$A$3:$A$88),0),_xlfn.XMATCH($V$167,Shipping!$U$2:$V$2))/_xlfn.IFS($U$167=Shipping!$R178,Shipping!$R$95,$U$167=Shipping!$S$92,Shipping!$S181,$U$167=Shipping!$T$92,Shipping!$T181)+IF(BQ92&lt;DATE(2020,1,1),BQ92,-BQ92))</f>
        <v>-</v>
      </c>
      <c r="BR256" s="52" t="str" cm="1">
        <f t="array" ref="BR256">IF(OR(BR92="",BR92="NO Q",BR92="-"),"-",INDEX(Shipping!$U$3:$V$88,_xlfn.XMATCH(BR$2,IF(Shipping!$D$3:$D$88="GC",Shipping!$A$3:$A$88),0),_xlfn.XMATCH($V$167,Shipping!$U$2:$V$2))/_xlfn.IFS($U$167=Shipping!$R178,Shipping!$R$95,$U$167=Shipping!$S$92,Shipping!$S181,$U$167=Shipping!$T$92,Shipping!$T181)+IF(BR92&lt;DATE(2020,1,1),BR92,-BR92))</f>
        <v>-</v>
      </c>
      <c r="BS256" s="52" t="str" cm="1">
        <f t="array" ref="BS256">IF(OR(BS92="",BS92="NO Q",BS92="-"),"-",INDEX(Shipping!$U$3:$V$88,_xlfn.XMATCH(BS$2,IF(Shipping!$D$3:$D$88="GC",Shipping!$A$3:$A$88),0),_xlfn.XMATCH($V$167,Shipping!$U$2:$V$2))/_xlfn.IFS($U$167=Shipping!$R178,Shipping!$R$95,$U$167=Shipping!$S$92,Shipping!$S181,$U$167=Shipping!$T$92,Shipping!$T181)+IF(BS92&lt;DATE(2020,1,1),BS92,-BS92))</f>
        <v>-</v>
      </c>
      <c r="BT256" s="52" t="str" cm="1">
        <f t="array" ref="BT256">IF(OR(BT92="",BT92="NO Q",BT92="-"),"-",INDEX(Shipping!$U$3:$V$88,_xlfn.XMATCH(BT$2,IF(Shipping!$D$3:$D$88="GC",Shipping!$A$3:$A$88),0),_xlfn.XMATCH($V$167,Shipping!$U$2:$V$2))/_xlfn.IFS($U$167=Shipping!$R178,Shipping!$R$95,$U$167=Shipping!$S$92,Shipping!$S181,$U$167=Shipping!$T$92,Shipping!$T181)+IF(BT92&lt;DATE(2020,1,1),BT92,-BT92))</f>
        <v>-</v>
      </c>
      <c r="BU256" s="52" t="str" cm="1">
        <f t="array" ref="BU256">IF(OR(BU92="",BU92="NO Q",BU92="-"),"-",INDEX(Shipping!$U$3:$V$88,_xlfn.XMATCH(BU$2,IF(Shipping!$D$3:$D$88="GC",Shipping!$A$3:$A$88),0),_xlfn.XMATCH($V$167,Shipping!$U$2:$V$2))/_xlfn.IFS($U$167=Shipping!$R178,Shipping!$R$95,$U$167=Shipping!$S$92,Shipping!$S181,$U$167=Shipping!$T$92,Shipping!$T181)+IF(BU92&lt;DATE(2020,1,1),BU92,-BU92))</f>
        <v>-</v>
      </c>
      <c r="BV256" s="52" t="str" cm="1">
        <f t="array" ref="BV256">IF(OR(BV92="",BV92="NO Q",BV92="-"),"-",INDEX(Shipping!$U$3:$V$88,_xlfn.XMATCH(BV$2,IF(Shipping!$D$3:$D$88="GC",Shipping!$A$3:$A$88),0),_xlfn.XMATCH($V$167,Shipping!$U$2:$V$2))/_xlfn.IFS($U$167=Shipping!$R178,Shipping!$R$95,$U$167=Shipping!$S$92,Shipping!$S181,$U$167=Shipping!$T$92,Shipping!$T181)+IF(BV92&lt;DATE(2020,1,1),BV92,-BV92))</f>
        <v>-</v>
      </c>
      <c r="BW256" s="52" t="str" cm="1">
        <f t="array" ref="BW256">IF(OR(BW92="",BW92="NO Q",BW92="-"),"-",INDEX(Shipping!$U$3:$V$88,_xlfn.XMATCH(BW$2,IF(Shipping!$D$3:$D$88="GC",Shipping!$A$3:$A$88),0),_xlfn.XMATCH($V$167,Shipping!$U$2:$V$2))/_xlfn.IFS($U$167=Shipping!$R178,Shipping!$R$95,$U$167=Shipping!$S$92,Shipping!$S181,$U$167=Shipping!$T$92,Shipping!$T181)+IF(BW92&lt;DATE(2020,1,1),BW92,-BW92))</f>
        <v>-</v>
      </c>
      <c r="BX256" s="52" t="str" cm="1">
        <f t="array" ref="BX256">IF(OR(BX92="",BX92="NO Q",BX92="-"),"-",INDEX(Shipping!$U$3:$V$88,_xlfn.XMATCH(BX$2,IF(Shipping!$D$3:$D$88="GC",Shipping!$A$3:$A$88),0),_xlfn.XMATCH($V$167,Shipping!$U$2:$V$2))/_xlfn.IFS($U$167=Shipping!$R178,Shipping!$R$95,$U$167=Shipping!$S$92,Shipping!$S181,$U$167=Shipping!$T$92,Shipping!$T181)+IF(BX92&lt;DATE(2020,1,1),BX92,-BX92))</f>
        <v>-</v>
      </c>
      <c r="BY256" s="52" t="str" cm="1">
        <f t="array" ref="BY256">IF(OR(BY92="",BY92="NO Q",BY92="-"),"-",INDEX(Shipping!$U$3:$V$88,_xlfn.XMATCH(BY$2,IF(Shipping!$D$3:$D$88="GC",Shipping!$A$3:$A$88),0),_xlfn.XMATCH($V$167,Shipping!$U$2:$V$2))/_xlfn.IFS($U$167=Shipping!$R178,Shipping!$R$95,$U$167=Shipping!$S$92,Shipping!$S181,$U$167=Shipping!$T$92,Shipping!$T181)+IF(BY92&lt;DATE(2020,1,1),BY92,-BY92))</f>
        <v>-</v>
      </c>
      <c r="BZ256" s="52" t="str" cm="1">
        <f t="array" ref="BZ256">IF(OR(BZ92="",BZ92="NO Q",BZ92="-"),"-",INDEX(Shipping!$U$3:$V$88,_xlfn.XMATCH(BZ$2,IF(Shipping!$D$3:$D$88="GC",Shipping!$A$3:$A$88),0),_xlfn.XMATCH($V$167,Shipping!$U$2:$V$2))/_xlfn.IFS($U$167=Shipping!$R178,Shipping!$R$95,$U$167=Shipping!$S$92,Shipping!$S181,$U$167=Shipping!$T$92,Shipping!$T181)+IF(BZ92&lt;DATE(2020,1,1),BZ92,-BZ92))</f>
        <v>-</v>
      </c>
      <c r="CA256" s="52" t="str" cm="1">
        <f t="array" ref="CA256">IF(OR(CA92="",CA92="NO Q",CA92="-"),"-",INDEX(Shipping!$U$3:$V$88,_xlfn.XMATCH(CA$2,IF(Shipping!$D$3:$D$88="GC",Shipping!$A$3:$A$88),0),_xlfn.XMATCH($V$167,Shipping!$U$2:$V$2))/_xlfn.IFS($U$167=Shipping!$R178,Shipping!$R$95,$U$167=Shipping!$S$92,Shipping!$S181,$U$167=Shipping!$T$92,Shipping!$T181)+IF(CA92&lt;DATE(2020,1,1),CA92,-CA92))</f>
        <v>-</v>
      </c>
      <c r="CB256" s="52" t="str" cm="1">
        <f t="array" ref="CB256">IF(OR(CB92="",CB92="NO Q",CB92="-"),"-",INDEX(Shipping!$U$3:$V$88,_xlfn.XMATCH(CB$2,IF(Shipping!$D$3:$D$88="GC",Shipping!$A$3:$A$88),0),_xlfn.XMATCH($V$167,Shipping!$U$2:$V$2))/_xlfn.IFS($U$167=Shipping!$R178,Shipping!$R$95,$U$167=Shipping!$S$92,Shipping!$S181,$U$167=Shipping!$T$92,Shipping!$T181)+IF(CB92&lt;DATE(2020,1,1),CB92,-CB92))</f>
        <v>-</v>
      </c>
      <c r="CC256" s="52" t="str" cm="1">
        <f t="array" ref="CC256">IF(OR(CC92="",CC92="NO Q",CC92="-"),"-",INDEX(Shipping!$U$3:$V$88,_xlfn.XMATCH(CC$2,IF(Shipping!$D$3:$D$88="GC",Shipping!$A$3:$A$88),0),_xlfn.XMATCH($V$167,Shipping!$U$2:$V$2))/_xlfn.IFS($U$167=Shipping!$R178,Shipping!$R$95,$U$167=Shipping!$S$92,Shipping!$S181,$U$167=Shipping!$T$92,Shipping!$T181)+IF(CC92&lt;DATE(2020,1,1),CC92,-CC92))</f>
        <v>-</v>
      </c>
      <c r="CD256" s="52" t="str" cm="1">
        <f t="array" ref="CD256">IF(OR(CD92="",CD92="NO Q",CD92="-"),"-",INDEX(Shipping!$U$3:$V$88,_xlfn.XMATCH(CD$2,IF(Shipping!$D$3:$D$88="GC",Shipping!$A$3:$A$88),0),_xlfn.XMATCH($V$167,Shipping!$U$2:$V$2))/_xlfn.IFS($U$167=Shipping!$R178,Shipping!$R$95,$U$167=Shipping!$S$92,Shipping!$S181,$U$167=Shipping!$T$92,Shipping!$T181)+IF(CD92&lt;DATE(2020,1,1),CD92,-CD92))</f>
        <v>-</v>
      </c>
      <c r="CE256" s="52" t="str" cm="1">
        <f t="array" ref="CE256">IF(OR(CE92="",CE92="NO Q",CE92="-"),"-",INDEX(Shipping!$U$3:$V$88,_xlfn.XMATCH(CE$2,IF(Shipping!$D$3:$D$88="GC",Shipping!$A$3:$A$88),0),_xlfn.XMATCH($V$167,Shipping!$U$2:$V$2))/_xlfn.IFS($U$167=Shipping!$R178,Shipping!$R$95,$U$167=Shipping!$S$92,Shipping!$S181,$U$167=Shipping!$T$92,Shipping!$T181)+IF(CE92&lt;DATE(2020,1,1),CE92,-CE92))</f>
        <v>-</v>
      </c>
      <c r="CF256" s="52" t="str" cm="1">
        <f t="array" ref="CF256">IF(OR(CF92="",CF92="NO Q",CF92="-"),"-",INDEX(Shipping!$U$3:$V$88,_xlfn.XMATCH(CF$2,IF(Shipping!$D$3:$D$88="GC",Shipping!$A$3:$A$88),0),_xlfn.XMATCH($V$167,Shipping!$U$2:$V$2))/_xlfn.IFS($U$167=Shipping!$R178,Shipping!$R$95,$U$167=Shipping!$S$92,Shipping!$S181,$U$167=Shipping!$T$92,Shipping!$T181)+IF(CF92&lt;DATE(2020,1,1),CF92,-CF92))</f>
        <v>-</v>
      </c>
      <c r="CG256" s="52" t="str" cm="1">
        <f t="array" ref="CG256">IF(OR(CG92="",CG92="NO Q",CG92="-"),"-",INDEX(Shipping!$U$3:$V$88,_xlfn.XMATCH(CG$2,IF(Shipping!$D$3:$D$88="GC",Shipping!$A$3:$A$88),0),_xlfn.XMATCH($V$167,Shipping!$U$2:$V$2))/_xlfn.IFS($U$167=Shipping!$R178,Shipping!$R$95,$U$167=Shipping!$S$92,Shipping!$S181,$U$167=Shipping!$T$92,Shipping!$T181)+IF(CG92&lt;DATE(2020,1,1),CG92,-CG92))</f>
        <v>-</v>
      </c>
      <c r="CH256" s="52" t="str" cm="1">
        <f t="array" ref="CH256">IF(OR(CH92="",CH92="NO Q",CH92="-"),"-",INDEX(Shipping!$U$3:$V$88,_xlfn.XMATCH(CH$2,IF(Shipping!$D$3:$D$88="GC",Shipping!$A$3:$A$88),0),_xlfn.XMATCH($V$167,Shipping!$U$2:$V$2))/_xlfn.IFS($U$167=Shipping!$R178,Shipping!$R$95,$U$167=Shipping!$S$92,Shipping!$S181,$U$167=Shipping!$T$92,Shipping!$T181)+IF(CH92&lt;DATE(2020,1,1),CH92,-CH92))</f>
        <v>-</v>
      </c>
      <c r="CI256" s="52" t="str" cm="1">
        <f t="array" ref="CI256">IF(OR(CI92="",CI92="NO Q",CI92="-"),"-",INDEX(Shipping!$U$3:$V$88,_xlfn.XMATCH(CI$2,IF(Shipping!$D$3:$D$88="GC",Shipping!$A$3:$A$88),0),_xlfn.XMATCH($V$167,Shipping!$U$2:$V$2))/_xlfn.IFS($U$167=Shipping!$R178,Shipping!$R$95,$U$167=Shipping!$S$92,Shipping!$S181,$U$167=Shipping!$T$92,Shipping!$T181)+IF(CI92&lt;DATE(2020,1,1),CI92,-CI92))</f>
        <v>-</v>
      </c>
      <c r="CJ256" s="52" t="str" cm="1">
        <f t="array" ref="CJ256">IF(OR(CJ92="",CJ92="NO Q",CJ92="-"),"-",INDEX(Shipping!$U$3:$V$88,_xlfn.XMATCH(CJ$2,IF(Shipping!$D$3:$D$88="GC",Shipping!$A$3:$A$88),0),_xlfn.XMATCH($V$167,Shipping!$U$2:$V$2))/_xlfn.IFS($U$167=Shipping!$R178,Shipping!$R$95,$U$167=Shipping!$S$92,Shipping!$S181,$U$167=Shipping!$T$92,Shipping!$T181)+IF(CJ92&lt;DATE(2020,1,1),CJ92,-CJ92))</f>
        <v>-</v>
      </c>
      <c r="CK256" s="52" t="str" cm="1">
        <f t="array" ref="CK256">IF(OR(CK92="",CK92="NO Q",CK92="-"),"-",INDEX(Shipping!$U$3:$V$88,_xlfn.XMATCH(CK$2,IF(Shipping!$D$3:$D$88="GC",Shipping!$A$3:$A$88),0),_xlfn.XMATCH($V$167,Shipping!$U$2:$V$2))/_xlfn.IFS($U$167=Shipping!$R178,Shipping!$R$95,$U$167=Shipping!$S$92,Shipping!$S181,$U$167=Shipping!$T$92,Shipping!$T181)+IF(CK92&lt;DATE(2020,1,1),CK92,-CK92))</f>
        <v>-</v>
      </c>
      <c r="CL256" s="52" t="str" cm="1">
        <f t="array" ref="CL256">IF(OR(CL92="",CL92="NO Q",CL92="-"),"-",INDEX(Shipping!$U$3:$V$88,_xlfn.XMATCH(CL$2,IF(Shipping!$D$3:$D$88="GC",Shipping!$A$3:$A$88),0),_xlfn.XMATCH($V$167,Shipping!$U$2:$V$2))/_xlfn.IFS($U$167=Shipping!$R178,Shipping!$R$95,$U$167=Shipping!$S$92,Shipping!$S181,$U$167=Shipping!$T$92,Shipping!$T181)+IF(CL92&lt;DATE(2020,1,1),CL92,-CL92))</f>
        <v>-</v>
      </c>
      <c r="CM256" s="52" t="str" cm="1">
        <f t="array" ref="CM256">IF(OR(CM92="",CM92="NO Q",CM92="-"),"-",INDEX(Shipping!$U$3:$V$88,_xlfn.XMATCH(CM$2,IF(Shipping!$D$3:$D$88="GC",Shipping!$A$3:$A$88),0),_xlfn.XMATCH($V$167,Shipping!$U$2:$V$2))/_xlfn.IFS($U$167=Shipping!$R178,Shipping!$R$95,$U$167=Shipping!$S$92,Shipping!$S181,$U$167=Shipping!$T$92,Shipping!$T181)+IF(CM92&lt;DATE(2020,1,1),CM92,-CM92))</f>
        <v>-</v>
      </c>
    </row>
    <row r="257" spans="2:91">
      <c r="B257" s="47" t="s">
        <v>362</v>
      </c>
      <c r="C257" s="1" t="e" cm="1">
        <f t="array" ref="C257">INDEX(W$2:CM$2,1,_xlfn.XMATCH(D257,$W257:$CM257))</f>
        <v>#N/A</v>
      </c>
      <c r="D257" s="81">
        <f t="shared" si="140"/>
        <v>0</v>
      </c>
      <c r="W257" s="52" t="str" cm="1">
        <f t="array" ref="W257">IF(OR(W93="",W93="NO Q",W93="-"),"-",INDEX(Shipping!$U$3:$V$88,_xlfn.XMATCH(W$2,IF(Shipping!$D$3:$D$88="GC",Shipping!$A$3:$A$88),0),_xlfn.XMATCH($V$167,Shipping!$U$2:$V$2))/_xlfn.IFS($U$167=Shipping!$R179,Shipping!$R$95,$U$167=Shipping!$S$92,Shipping!$S182,$U$167=Shipping!$T$92,Shipping!$T182)+IF(W93&lt;DATE(2020,1,1),W93,-W93))</f>
        <v>-</v>
      </c>
      <c r="X257" s="52" t="str" cm="1">
        <f t="array" ref="X257">IF(OR(X93="",X93="NO Q",X93="-"),"-",INDEX(Shipping!$U$3:$V$88,_xlfn.XMATCH(X$2,IF(Shipping!$D$3:$D$88="GC",Shipping!$A$3:$A$88),0),_xlfn.XMATCH($V$167,Shipping!$U$2:$V$2))/_xlfn.IFS($U$167=Shipping!$R179,Shipping!$R$95,$U$167=Shipping!$S$92,Shipping!$S182,$U$167=Shipping!$T$92,Shipping!$T182)+IF(X93&lt;DATE(2020,1,1),X93,-X93))</f>
        <v>-</v>
      </c>
      <c r="Y257" s="52" t="str" cm="1">
        <f t="array" ref="Y257">IF(OR(Y93="",Y93="NO Q",Y93="-"),"-",INDEX(Shipping!$U$3:$V$88,_xlfn.XMATCH(Y$2,IF(Shipping!$D$3:$D$88="GC",Shipping!$A$3:$A$88),0),_xlfn.XMATCH($V$167,Shipping!$U$2:$V$2))/_xlfn.IFS($U$167=Shipping!$R179,Shipping!$R$95,$U$167=Shipping!$S$92,Shipping!$S182,$U$167=Shipping!$T$92,Shipping!$T182)+IF(Y93&lt;DATE(2020,1,1),Y93,-Y93))</f>
        <v>-</v>
      </c>
      <c r="Z257" s="52" t="str" cm="1">
        <f t="array" ref="Z257">IF(OR(Z93="",Z93="NO Q",Z93="-"),"-",INDEX(Shipping!$U$3:$V$88,_xlfn.XMATCH(Z$2,IF(Shipping!$D$3:$D$88="GC",Shipping!$A$3:$A$88),0),_xlfn.XMATCH($V$167,Shipping!$U$2:$V$2))/_xlfn.IFS($U$167=Shipping!$R179,Shipping!$R$95,$U$167=Shipping!$S$92,Shipping!$S182,$U$167=Shipping!$T$92,Shipping!$T182)+IF(Z93&lt;DATE(2020,1,1),Z93,-Z93))</f>
        <v>-</v>
      </c>
      <c r="AA257" s="52" t="str" cm="1">
        <f t="array" ref="AA257">IF(OR(AA93="",AA93="NO Q",AA93="-"),"-",INDEX(Shipping!$U$3:$V$88,_xlfn.XMATCH(AA$2,IF(Shipping!$D$3:$D$88="GC",Shipping!$A$3:$A$88),0),_xlfn.XMATCH($V$167,Shipping!$U$2:$V$2))/_xlfn.IFS($U$167=Shipping!$R179,Shipping!$R$95,$U$167=Shipping!$S$92,Shipping!$S182,$U$167=Shipping!$T$92,Shipping!$T182)+IF(AA93&lt;DATE(2020,1,1),AA93,-AA93))</f>
        <v>-</v>
      </c>
      <c r="AB257" s="52" t="str" cm="1">
        <f t="array" ref="AB257">IF(OR(AB93="",AB93="NO Q",AB93="-"),"-",INDEX(Shipping!$U$3:$V$88,_xlfn.XMATCH(AB$2,IF(Shipping!$D$3:$D$88="GC",Shipping!$A$3:$A$88),0),_xlfn.XMATCH($V$167,Shipping!$U$2:$V$2))/_xlfn.IFS($U$167=Shipping!$R179,Shipping!$R$95,$U$167=Shipping!$S$92,Shipping!$S182,$U$167=Shipping!$T$92,Shipping!$T182)+IF(AB93&lt;DATE(2020,1,1),AB93,-AB93))</f>
        <v>-</v>
      </c>
      <c r="AC257" s="52" t="str" cm="1">
        <f t="array" ref="AC257">IF(OR(AC93="",AC93="NO Q",AC93="-"),"-",INDEX(Shipping!$U$3:$V$88,_xlfn.XMATCH(AC$2,IF(Shipping!$D$3:$D$88="GC",Shipping!$A$3:$A$88),0),_xlfn.XMATCH($V$167,Shipping!$U$2:$V$2))/_xlfn.IFS($U$167=Shipping!$R179,Shipping!$R$95,$U$167=Shipping!$S$92,Shipping!$S182,$U$167=Shipping!$T$92,Shipping!$T182)+IF(AC93&lt;DATE(2020,1,1),AC93,-AC93))</f>
        <v>-</v>
      </c>
      <c r="AD257" s="52" t="str" cm="1">
        <f t="array" ref="AD257">IF(OR(AD93="",AD93="NO Q",AD93="-"),"-",INDEX(Shipping!$U$3:$V$88,_xlfn.XMATCH(AD$2,IF(Shipping!$D$3:$D$88="GC",Shipping!$A$3:$A$88),0),_xlfn.XMATCH($V$167,Shipping!$U$2:$V$2))/_xlfn.IFS($U$167=Shipping!$R179,Shipping!$R$95,$U$167=Shipping!$S$92,Shipping!$S182,$U$167=Shipping!$T$92,Shipping!$T182)+IF(AD93&lt;DATE(2020,1,1),AD93,-AD93))</f>
        <v>-</v>
      </c>
      <c r="AE257" s="52" t="str" cm="1">
        <f t="array" ref="AE257">IF(OR(AE93="",AE93="NO Q",AE93="-"),"-",INDEX(Shipping!$U$3:$V$88,_xlfn.XMATCH(AE$2,IF(Shipping!$D$3:$D$88="GC",Shipping!$A$3:$A$88),0),_xlfn.XMATCH($V$167,Shipping!$U$2:$V$2))/_xlfn.IFS($U$167=Shipping!$R179,Shipping!$R$95,$U$167=Shipping!$S$92,Shipping!$S182,$U$167=Shipping!$T$92,Shipping!$T182)+IF(AE93&lt;DATE(2020,1,1),AE93,-AE93))</f>
        <v>-</v>
      </c>
      <c r="AF257" s="52" t="str" cm="1">
        <f t="array" ref="AF257">IF(OR(AF93="",AF93="NO Q",AF93="-"),"-",INDEX(Shipping!$U$3:$V$88,_xlfn.XMATCH(AF$2,IF(Shipping!$D$3:$D$88="GC",Shipping!$A$3:$A$88),0),_xlfn.XMATCH($V$167,Shipping!$U$2:$V$2))/_xlfn.IFS($U$167=Shipping!$R179,Shipping!$R$95,$U$167=Shipping!$S$92,Shipping!$S182,$U$167=Shipping!$T$92,Shipping!$T182)+IF(AF93&lt;DATE(2020,1,1),AF93,-AF93))</f>
        <v>-</v>
      </c>
      <c r="AG257" s="52" t="str" cm="1">
        <f t="array" ref="AG257">IF(OR(AG93="",AG93="NO Q",AG93="-"),"-",INDEX(Shipping!$U$3:$V$88,_xlfn.XMATCH(AG$2,IF(Shipping!$D$3:$D$88="GC",Shipping!$A$3:$A$88),0),_xlfn.XMATCH($V$167,Shipping!$U$2:$V$2))/_xlfn.IFS($U$167=Shipping!$R179,Shipping!$R$95,$U$167=Shipping!$S$92,Shipping!$S182,$U$167=Shipping!$T$92,Shipping!$T182)+IF(AG93&lt;DATE(2020,1,1),AG93,-AG93))</f>
        <v>-</v>
      </c>
      <c r="AH257" s="52" t="e" cm="1">
        <f t="array" ref="AH257">IF(OR(AH93="",AH93="NO Q",AH93="-"),"-",INDEX(Shipping!$U$3:$V$88,_xlfn.XMATCH(AH$2,IF(Shipping!$D$3:$D$88="GC",Shipping!$A$3:$A$88),0),_xlfn.XMATCH($V$167,Shipping!$U$2:$V$2))/_xlfn.IFS($U$167=Shipping!$R179,Shipping!$R$95,$U$167=Shipping!$S$92,Shipping!$S182,$U$167=Shipping!$T$92,Shipping!$T182)+IF(AH93&lt;DATE(2020,1,1),AH93,-AH93))</f>
        <v>#DIV/0!</v>
      </c>
      <c r="AI257" s="52" t="str" cm="1">
        <f t="array" ref="AI257">IF(OR(AI93="",AI93="NO Q",AI93="-"),"-",INDEX(Shipping!$U$3:$V$88,_xlfn.XMATCH(AI$2,IF(Shipping!$D$3:$D$88="GC",Shipping!$A$3:$A$88),0),_xlfn.XMATCH($V$167,Shipping!$U$2:$V$2))/_xlfn.IFS($U$167=Shipping!$R179,Shipping!$R$95,$U$167=Shipping!$S$92,Shipping!$S182,$U$167=Shipping!$T$92,Shipping!$T182)+IF(AI93&lt;DATE(2020,1,1),AI93,-AI93))</f>
        <v>-</v>
      </c>
      <c r="AJ257" s="52" t="str" cm="1">
        <f t="array" ref="AJ257">IF(OR(AJ93="",AJ93="NO Q",AJ93="-"),"-",INDEX(Shipping!$U$3:$V$88,_xlfn.XMATCH(AJ$2,IF(Shipping!$D$3:$D$88="GC",Shipping!$A$3:$A$88),0),_xlfn.XMATCH($V$167,Shipping!$U$2:$V$2))/_xlfn.IFS($U$167=Shipping!$R179,Shipping!$R$95,$U$167=Shipping!$S$92,Shipping!$S182,$U$167=Shipping!$T$92,Shipping!$T182)+IF(AJ93&lt;DATE(2020,1,1),AJ93,-AJ93))</f>
        <v>-</v>
      </c>
      <c r="AK257" s="52" t="str" cm="1">
        <f t="array" ref="AK257">IF(OR(AK93="",AK93="NO Q",AK93="-"),"-",INDEX(Shipping!$U$3:$V$88,_xlfn.XMATCH(AK$2,IF(Shipping!$D$3:$D$88="GC",Shipping!$A$3:$A$88),0),_xlfn.XMATCH($V$167,Shipping!$U$2:$V$2))/_xlfn.IFS($U$167=Shipping!$R179,Shipping!$R$95,$U$167=Shipping!$S$92,Shipping!$S182,$U$167=Shipping!$T$92,Shipping!$T182)+IF(AK93&lt;DATE(2020,1,1),AK93,-AK93))</f>
        <v>-</v>
      </c>
      <c r="AL257" s="52" t="str" cm="1">
        <f t="array" ref="AL257">IF(OR(AL93="",AL93="NO Q",AL93="-"),"-",INDEX(Shipping!$U$3:$V$88,_xlfn.XMATCH(AL$2,IF(Shipping!$D$3:$D$88="GC",Shipping!$A$3:$A$88),0),_xlfn.XMATCH($V$167,Shipping!$U$2:$V$2))/_xlfn.IFS($U$167=Shipping!$R179,Shipping!$R$95,$U$167=Shipping!$S$92,Shipping!$S182,$U$167=Shipping!$T$92,Shipping!$T182)+IF(AL93&lt;DATE(2020,1,1),AL93,-AL93))</f>
        <v>-</v>
      </c>
      <c r="AM257" s="52" t="str" cm="1">
        <f t="array" ref="AM257">IF(OR(AM93="",AM93="NO Q",AM93="-"),"-",INDEX(Shipping!$U$3:$V$88,_xlfn.XMATCH(AM$2,IF(Shipping!$D$3:$D$88="GC",Shipping!$A$3:$A$88),0),_xlfn.XMATCH($V$167,Shipping!$U$2:$V$2))/_xlfn.IFS($U$167=Shipping!$R179,Shipping!$R$95,$U$167=Shipping!$S$92,Shipping!$S182,$U$167=Shipping!$T$92,Shipping!$T182)+IF(AM93&lt;DATE(2020,1,1),AM93,-AM93))</f>
        <v>-</v>
      </c>
      <c r="AN257" s="52" t="str" cm="1">
        <f t="array" ref="AN257">IF(OR(AN93="",AN93="NO Q",AN93="-"),"-",INDEX(Shipping!$U$3:$V$88,_xlfn.XMATCH(AN$2,IF(Shipping!$D$3:$D$88="GC",Shipping!$A$3:$A$88),0),_xlfn.XMATCH($V$167,Shipping!$U$2:$V$2))/_xlfn.IFS($U$167=Shipping!$R179,Shipping!$R$95,$U$167=Shipping!$S$92,Shipping!$S182,$U$167=Shipping!$T$92,Shipping!$T182)+IF(AN93&lt;DATE(2020,1,1),AN93,-AN93))</f>
        <v>-</v>
      </c>
      <c r="AO257" s="52" t="str" cm="1">
        <f t="array" ref="AO257">IF(OR(AO93="",AO93="NO Q",AO93="-"),"-",INDEX(Shipping!$U$3:$V$88,_xlfn.XMATCH(AO$2,IF(Shipping!$D$3:$D$88="GC",Shipping!$A$3:$A$88),0),_xlfn.XMATCH($V$167,Shipping!$U$2:$V$2))/_xlfn.IFS($U$167=Shipping!$R179,Shipping!$R$95,$U$167=Shipping!$S$92,Shipping!$S182,$U$167=Shipping!$T$92,Shipping!$T182)+IF(AO93&lt;DATE(2020,1,1),AO93,-AO93))</f>
        <v>-</v>
      </c>
      <c r="AP257" s="52" t="str" cm="1">
        <f t="array" ref="AP257">IF(OR(AP93="",AP93="NO Q",AP93="-"),"-",INDEX(Shipping!$U$3:$V$88,_xlfn.XMATCH(AP$2,IF(Shipping!$D$3:$D$88="GC",Shipping!$A$3:$A$88),0),_xlfn.XMATCH($V$167,Shipping!$U$2:$V$2))/_xlfn.IFS($U$167=Shipping!$R179,Shipping!$R$95,$U$167=Shipping!$S$92,Shipping!$S182,$U$167=Shipping!$T$92,Shipping!$T182)+IF(AP93&lt;DATE(2020,1,1),AP93,-AP93))</f>
        <v>-</v>
      </c>
      <c r="AQ257" s="52" t="str" cm="1">
        <f t="array" ref="AQ257">IF(OR(AQ93="",AQ93="NO Q",AQ93="-"),"-",INDEX(Shipping!$U$3:$V$88,_xlfn.XMATCH(AQ$2,IF(Shipping!$D$3:$D$88="GC",Shipping!$A$3:$A$88),0),_xlfn.XMATCH($V$167,Shipping!$U$2:$V$2))/_xlfn.IFS($U$167=Shipping!$R179,Shipping!$R$95,$U$167=Shipping!$S$92,Shipping!$S182,$U$167=Shipping!$T$92,Shipping!$T182)+IF(AQ93&lt;DATE(2020,1,1),AQ93,-AQ93))</f>
        <v>-</v>
      </c>
      <c r="AR257" s="52" t="str" cm="1">
        <f t="array" ref="AR257">IF(OR(AR93="",AR93="NO Q",AR93="-"),"-",INDEX(Shipping!$U$3:$V$88,_xlfn.XMATCH(AR$2,IF(Shipping!$D$3:$D$88="GC",Shipping!$A$3:$A$88),0),_xlfn.XMATCH($V$167,Shipping!$U$2:$V$2))/_xlfn.IFS($U$167=Shipping!$R179,Shipping!$R$95,$U$167=Shipping!$S$92,Shipping!$S182,$U$167=Shipping!$T$92,Shipping!$T182)+IF(AR93&lt;DATE(2020,1,1),AR93,-AR93))</f>
        <v>-</v>
      </c>
      <c r="AS257" s="52" t="str" cm="1">
        <f t="array" ref="AS257">IF(OR(AS93="",AS93="NO Q",AS93="-"),"-",INDEX(Shipping!$U$3:$V$88,_xlfn.XMATCH(AS$2,IF(Shipping!$D$3:$D$88="GC",Shipping!$A$3:$A$88),0),_xlfn.XMATCH($V$167,Shipping!$U$2:$V$2))/_xlfn.IFS($U$167=Shipping!$R179,Shipping!$R$95,$U$167=Shipping!$S$92,Shipping!$S182,$U$167=Shipping!$T$92,Shipping!$T182)+IF(AS93&lt;DATE(2020,1,1),AS93,-AS93))</f>
        <v>-</v>
      </c>
      <c r="AT257" s="52" t="str" cm="1">
        <f t="array" ref="AT257">IF(OR(AT93="",AT93="NO Q",AT93="-"),"-",INDEX(Shipping!$U$3:$V$88,_xlfn.XMATCH(AT$2,IF(Shipping!$D$3:$D$88="GC",Shipping!$A$3:$A$88),0),_xlfn.XMATCH($V$167,Shipping!$U$2:$V$2))/_xlfn.IFS($U$167=Shipping!$R179,Shipping!$R$95,$U$167=Shipping!$S$92,Shipping!$S182,$U$167=Shipping!$T$92,Shipping!$T182)+IF(AT93&lt;DATE(2020,1,1),AT93,-AT93))</f>
        <v>-</v>
      </c>
      <c r="AU257" s="52" t="str" cm="1">
        <f t="array" ref="AU257">IF(OR(AU93="",AU93="NO Q",AU93="-"),"-",INDEX(Shipping!$U$3:$V$88,_xlfn.XMATCH(AU$2,IF(Shipping!$D$3:$D$88="GC",Shipping!$A$3:$A$88),0),_xlfn.XMATCH($V$167,Shipping!$U$2:$V$2))/_xlfn.IFS($U$167=Shipping!$R179,Shipping!$R$95,$U$167=Shipping!$S$92,Shipping!$S182,$U$167=Shipping!$T$92,Shipping!$T182)+IF(AU93&lt;DATE(2020,1,1),AU93,-AU93))</f>
        <v>-</v>
      </c>
      <c r="AV257" s="52" t="str" cm="1">
        <f t="array" ref="AV257">IF(OR(AV93="",AV93="NO Q",AV93="-"),"-",INDEX(Shipping!$U$3:$V$88,_xlfn.XMATCH(AV$2,IF(Shipping!$D$3:$D$88="GC",Shipping!$A$3:$A$88),0),_xlfn.XMATCH($V$167,Shipping!$U$2:$V$2))/_xlfn.IFS($U$167=Shipping!$R179,Shipping!$R$95,$U$167=Shipping!$S$92,Shipping!$S182,$U$167=Shipping!$T$92,Shipping!$T182)+IF(AV93&lt;DATE(2020,1,1),AV93,-AV93))</f>
        <v>-</v>
      </c>
      <c r="AW257" s="52" t="str" cm="1">
        <f t="array" ref="AW257">IF(OR(AW93="",AW93="NO Q",AW93="-"),"-",INDEX(Shipping!$U$3:$V$88,_xlfn.XMATCH(AW$2,IF(Shipping!$D$3:$D$88="GC",Shipping!$A$3:$A$88),0),_xlfn.XMATCH($V$167,Shipping!$U$2:$V$2))/_xlfn.IFS($U$167=Shipping!$R179,Shipping!$R$95,$U$167=Shipping!$S$92,Shipping!$S182,$U$167=Shipping!$T$92,Shipping!$T182)+IF(AW93&lt;DATE(2020,1,1),AW93,-AW93))</f>
        <v>-</v>
      </c>
      <c r="AX257" s="52" t="str" cm="1">
        <f t="array" ref="AX257">IF(OR(AX93="",AX93="NO Q",AX93="-"),"-",INDEX(Shipping!$U$3:$V$88,_xlfn.XMATCH(AX$2,IF(Shipping!$D$3:$D$88="GC",Shipping!$A$3:$A$88),0),_xlfn.XMATCH($V$167,Shipping!$U$2:$V$2))/_xlfn.IFS($U$167=Shipping!$R179,Shipping!$R$95,$U$167=Shipping!$S$92,Shipping!$S182,$U$167=Shipping!$T$92,Shipping!$T182)+IF(AX93&lt;DATE(2020,1,1),AX93,-AX93))</f>
        <v>-</v>
      </c>
      <c r="AY257" s="52" t="str" cm="1">
        <f t="array" ref="AY257">IF(OR(AY93="",AY93="NO Q",AY93="-"),"-",INDEX(Shipping!$U$3:$V$88,_xlfn.XMATCH(AY$2,IF(Shipping!$D$3:$D$88="GC",Shipping!$A$3:$A$88),0),_xlfn.XMATCH($V$167,Shipping!$U$2:$V$2))/_xlfn.IFS($U$167=Shipping!$R179,Shipping!$R$95,$U$167=Shipping!$S$92,Shipping!$S182,$U$167=Shipping!$T$92,Shipping!$T182)+IF(AY93&lt;DATE(2020,1,1),AY93,-AY93))</f>
        <v>-</v>
      </c>
      <c r="AZ257" s="52" t="str" cm="1">
        <f t="array" ref="AZ257">IF(OR(AZ93="",AZ93="NO Q",AZ93="-"),"-",INDEX(Shipping!$U$3:$V$88,_xlfn.XMATCH(AZ$2,IF(Shipping!$D$3:$D$88="GC",Shipping!$A$3:$A$88),0),_xlfn.XMATCH($V$167,Shipping!$U$2:$V$2))/_xlfn.IFS($U$167=Shipping!$R179,Shipping!$R$95,$U$167=Shipping!$S$92,Shipping!$S182,$U$167=Shipping!$T$92,Shipping!$T182)+IF(AZ93&lt;DATE(2020,1,1),AZ93,-AZ93))</f>
        <v>-</v>
      </c>
      <c r="BA257" s="52" t="str" cm="1">
        <f t="array" ref="BA257">IF(OR(BA93="",BA93="NO Q",BA93="-"),"-",INDEX(Shipping!$U$3:$V$88,_xlfn.XMATCH(BA$2,IF(Shipping!$D$3:$D$88="GC",Shipping!$A$3:$A$88),0),_xlfn.XMATCH($V$167,Shipping!$U$2:$V$2))/_xlfn.IFS($U$167=Shipping!$R179,Shipping!$R$95,$U$167=Shipping!$S$92,Shipping!$S182,$U$167=Shipping!$T$92,Shipping!$T182)+IF(BA93&lt;DATE(2020,1,1),BA93,-BA93))</f>
        <v>-</v>
      </c>
      <c r="BB257" s="52" t="str" cm="1">
        <f t="array" ref="BB257">IF(OR(BB93="",BB93="NO Q",BB93="-"),"-",INDEX(Shipping!$U$3:$V$88,_xlfn.XMATCH(BB$2,IF(Shipping!$D$3:$D$88="GC",Shipping!$A$3:$A$88),0),_xlfn.XMATCH($V$167,Shipping!$U$2:$V$2))/_xlfn.IFS($U$167=Shipping!$R179,Shipping!$R$95,$U$167=Shipping!$S$92,Shipping!$S182,$U$167=Shipping!$T$92,Shipping!$T182)+IF(BB93&lt;DATE(2020,1,1),BB93,-BB93))</f>
        <v>-</v>
      </c>
      <c r="BC257" s="52" t="str" cm="1">
        <f t="array" ref="BC257">IF(OR(BC93="",BC93="NO Q",BC93="-"),"-",INDEX(Shipping!$U$3:$V$88,_xlfn.XMATCH(BC$2,IF(Shipping!$D$3:$D$88="GC",Shipping!$A$3:$A$88),0),_xlfn.XMATCH($V$167,Shipping!$U$2:$V$2))/_xlfn.IFS($U$167=Shipping!$R179,Shipping!$R$95,$U$167=Shipping!$S$92,Shipping!$S182,$U$167=Shipping!$T$92,Shipping!$T182)+IF(BC93&lt;DATE(2020,1,1),BC93,-BC93))</f>
        <v>-</v>
      </c>
      <c r="BD257" s="52" t="str" cm="1">
        <f t="array" ref="BD257">IF(OR(BD93="",BD93="NO Q",BD93="-"),"-",INDEX(Shipping!$U$3:$V$88,_xlfn.XMATCH(BD$2,IF(Shipping!$D$3:$D$88="GC",Shipping!$A$3:$A$88),0),_xlfn.XMATCH($V$167,Shipping!$U$2:$V$2))/_xlfn.IFS($U$167=Shipping!$R179,Shipping!$R$95,$U$167=Shipping!$S$92,Shipping!$S182,$U$167=Shipping!$T$92,Shipping!$T182)+IF(BD93&lt;DATE(2020,1,1),BD93,-BD93))</f>
        <v>-</v>
      </c>
      <c r="BE257" s="52" t="str" cm="1">
        <f t="array" ref="BE257">IF(OR(BE93="",BE93="NO Q",BE93="-"),"-",INDEX(Shipping!$U$3:$V$88,_xlfn.XMATCH(BE$2,IF(Shipping!$D$3:$D$88="GC",Shipping!$A$3:$A$88),0),_xlfn.XMATCH($V$167,Shipping!$U$2:$V$2))/_xlfn.IFS($U$167=Shipping!$R179,Shipping!$R$95,$U$167=Shipping!$S$92,Shipping!$S182,$U$167=Shipping!$T$92,Shipping!$T182)+IF(BE93&lt;DATE(2020,1,1),BE93,-BE93))</f>
        <v>-</v>
      </c>
      <c r="BF257" s="52" t="str" cm="1">
        <f t="array" ref="BF257">IF(OR(BF93="",BF93="NO Q",BF93="-"),"-",INDEX(Shipping!$U$3:$V$88,_xlfn.XMATCH(BF$2,IF(Shipping!$D$3:$D$88="GC",Shipping!$A$3:$A$88),0),_xlfn.XMATCH($V$167,Shipping!$U$2:$V$2))/_xlfn.IFS($U$167=Shipping!$R179,Shipping!$R$95,$U$167=Shipping!$S$92,Shipping!$S182,$U$167=Shipping!$T$92,Shipping!$T182)+IF(BF93&lt;DATE(2020,1,1),BF93,-BF93))</f>
        <v>-</v>
      </c>
      <c r="BG257" s="52" t="str" cm="1">
        <f t="array" ref="BG257">IF(OR(BG93="",BG93="NO Q",BG93="-"),"-",INDEX(Shipping!$U$3:$V$88,_xlfn.XMATCH(BG$2,IF(Shipping!$D$3:$D$88="GC",Shipping!$A$3:$A$88),0),_xlfn.XMATCH($V$167,Shipping!$U$2:$V$2))/_xlfn.IFS($U$167=Shipping!$R179,Shipping!$R$95,$U$167=Shipping!$S$92,Shipping!$S182,$U$167=Shipping!$T$92,Shipping!$T182)+IF(BG93&lt;DATE(2020,1,1),BG93,-BG93))</f>
        <v>-</v>
      </c>
      <c r="BH257" s="52" t="str" cm="1">
        <f t="array" ref="BH257">IF(OR(BH93="",BH93="NO Q",BH93="-"),"-",INDEX(Shipping!$U$3:$V$88,_xlfn.XMATCH(BH$2,IF(Shipping!$D$3:$D$88="GC",Shipping!$A$3:$A$88),0),_xlfn.XMATCH($V$167,Shipping!$U$2:$V$2))/_xlfn.IFS($U$167=Shipping!$R179,Shipping!$R$95,$U$167=Shipping!$S$92,Shipping!$S182,$U$167=Shipping!$T$92,Shipping!$T182)+IF(BH93&lt;DATE(2020,1,1),BH93,-BH93))</f>
        <v>-</v>
      </c>
      <c r="BI257" s="52" t="e" cm="1">
        <f t="array" ref="BI257">IF(OR(BI93="",BI93="NO Q",BI93="-"),"-",INDEX(Shipping!$U$3:$V$88,_xlfn.XMATCH(BI$2,IF(Shipping!$D$3:$D$88="GC",Shipping!$A$3:$A$88),0),_xlfn.XMATCH($V$167,Shipping!$U$2:$V$2))/_xlfn.IFS($U$167=Shipping!$R179,Shipping!$R$95,$U$167=Shipping!$S$92,Shipping!$S182,$U$167=Shipping!$T$92,Shipping!$T182)+IF(BI93&lt;DATE(2020,1,1),BI93,-BI93))</f>
        <v>#DIV/0!</v>
      </c>
      <c r="BJ257" s="52" t="str" cm="1">
        <f t="array" ref="BJ257">IF(OR(BJ93="",BJ93="NO Q",BJ93="-"),"-",INDEX(Shipping!$U$3:$V$88,_xlfn.XMATCH(BJ$2,IF(Shipping!$D$3:$D$88="GC",Shipping!$A$3:$A$88),0),_xlfn.XMATCH($V$167,Shipping!$U$2:$V$2))/_xlfn.IFS($U$167=Shipping!$R179,Shipping!$R$95,$U$167=Shipping!$S$92,Shipping!$S182,$U$167=Shipping!$T$92,Shipping!$T182)+IF(BJ93&lt;DATE(2020,1,1),BJ93,-BJ93))</f>
        <v>-</v>
      </c>
      <c r="BK257" s="52" t="str" cm="1">
        <f t="array" ref="BK257">IF(OR(BK93="",BK93="NO Q",BK93="-"),"-",INDEX(Shipping!$U$3:$V$88,_xlfn.XMATCH(BK$2,IF(Shipping!$D$3:$D$88="GC",Shipping!$A$3:$A$88),0),_xlfn.XMATCH($V$167,Shipping!$U$2:$V$2))/_xlfn.IFS($U$167=Shipping!$R179,Shipping!$R$95,$U$167=Shipping!$S$92,Shipping!$S182,$U$167=Shipping!$T$92,Shipping!$T182)+IF(BK93&lt;DATE(2020,1,1),BK93,-BK93))</f>
        <v>-</v>
      </c>
      <c r="BL257" s="52" t="str" cm="1">
        <f t="array" ref="BL257">IF(OR(BL93="",BL93="NO Q",BL93="-"),"-",INDEX(Shipping!$U$3:$V$88,_xlfn.XMATCH(BL$2,IF(Shipping!$D$3:$D$88="GC",Shipping!$A$3:$A$88),0),_xlfn.XMATCH($V$167,Shipping!$U$2:$V$2))/_xlfn.IFS($U$167=Shipping!$R179,Shipping!$R$95,$U$167=Shipping!$S$92,Shipping!$S182,$U$167=Shipping!$T$92,Shipping!$T182)+IF(BL93&lt;DATE(2020,1,1),BL93,-BL93))</f>
        <v>-</v>
      </c>
      <c r="BM257" s="52" t="str" cm="1">
        <f t="array" ref="BM257">IF(OR(BM93="",BM93="NO Q",BM93="-"),"-",INDEX(Shipping!$U$3:$V$88,_xlfn.XMATCH(BM$2,IF(Shipping!$D$3:$D$88="GC",Shipping!$A$3:$A$88),0),_xlfn.XMATCH($V$167,Shipping!$U$2:$V$2))/_xlfn.IFS($U$167=Shipping!$R179,Shipping!$R$95,$U$167=Shipping!$S$92,Shipping!$S182,$U$167=Shipping!$T$92,Shipping!$T182)+IF(BM93&lt;DATE(2020,1,1),BM93,-BM93))</f>
        <v>-</v>
      </c>
      <c r="BN257" s="52" t="str" cm="1">
        <f t="array" ref="BN257">IF(OR(BN93="",BN93="NO Q",BN93="-"),"-",INDEX(Shipping!$U$3:$V$88,_xlfn.XMATCH(BN$2,IF(Shipping!$D$3:$D$88="GC",Shipping!$A$3:$A$88),0),_xlfn.XMATCH($V$167,Shipping!$U$2:$V$2))/_xlfn.IFS($U$167=Shipping!$R179,Shipping!$R$95,$U$167=Shipping!$S$92,Shipping!$S182,$U$167=Shipping!$T$92,Shipping!$T182)+IF(BN93&lt;DATE(2020,1,1),BN93,-BN93))</f>
        <v>-</v>
      </c>
      <c r="BO257" s="52" t="str" cm="1">
        <f t="array" ref="BO257">IF(OR(BO93="",BO93="NO Q",BO93="-"),"-",INDEX(Shipping!$U$3:$V$88,_xlfn.XMATCH(BO$2,IF(Shipping!$D$3:$D$88="GC",Shipping!$A$3:$A$88),0),_xlfn.XMATCH($V$167,Shipping!$U$2:$V$2))/_xlfn.IFS($U$167=Shipping!$R179,Shipping!$R$95,$U$167=Shipping!$S$92,Shipping!$S182,$U$167=Shipping!$T$92,Shipping!$T182)+IF(BO93&lt;DATE(2020,1,1),BO93,-BO93))</f>
        <v>-</v>
      </c>
      <c r="BP257" s="52" t="str" cm="1">
        <f t="array" ref="BP257">IF(OR(BP93="",BP93="NO Q",BP93="-"),"-",INDEX(Shipping!$U$3:$V$88,_xlfn.XMATCH(BP$2,IF(Shipping!$D$3:$D$88="GC",Shipping!$A$3:$A$88),0),_xlfn.XMATCH($V$167,Shipping!$U$2:$V$2))/_xlfn.IFS($U$167=Shipping!$R179,Shipping!$R$95,$U$167=Shipping!$S$92,Shipping!$S182,$U$167=Shipping!$T$92,Shipping!$T182)+IF(BP93&lt;DATE(2020,1,1),BP93,-BP93))</f>
        <v>-</v>
      </c>
      <c r="BQ257" s="52" t="str" cm="1">
        <f t="array" ref="BQ257">IF(OR(BQ93="",BQ93="NO Q",BQ93="-"),"-",INDEX(Shipping!$U$3:$V$88,_xlfn.XMATCH(BQ$2,IF(Shipping!$D$3:$D$88="GC",Shipping!$A$3:$A$88),0),_xlfn.XMATCH($V$167,Shipping!$U$2:$V$2))/_xlfn.IFS($U$167=Shipping!$R179,Shipping!$R$95,$U$167=Shipping!$S$92,Shipping!$S182,$U$167=Shipping!$T$92,Shipping!$T182)+IF(BQ93&lt;DATE(2020,1,1),BQ93,-BQ93))</f>
        <v>-</v>
      </c>
      <c r="BR257" s="52" t="str" cm="1">
        <f t="array" ref="BR257">IF(OR(BR93="",BR93="NO Q",BR93="-"),"-",INDEX(Shipping!$U$3:$V$88,_xlfn.XMATCH(BR$2,IF(Shipping!$D$3:$D$88="GC",Shipping!$A$3:$A$88),0),_xlfn.XMATCH($V$167,Shipping!$U$2:$V$2))/_xlfn.IFS($U$167=Shipping!$R179,Shipping!$R$95,$U$167=Shipping!$S$92,Shipping!$S182,$U$167=Shipping!$T$92,Shipping!$T182)+IF(BR93&lt;DATE(2020,1,1),BR93,-BR93))</f>
        <v>-</v>
      </c>
      <c r="BS257" s="52" t="str" cm="1">
        <f t="array" ref="BS257">IF(OR(BS93="",BS93="NO Q",BS93="-"),"-",INDEX(Shipping!$U$3:$V$88,_xlfn.XMATCH(BS$2,IF(Shipping!$D$3:$D$88="GC",Shipping!$A$3:$A$88),0),_xlfn.XMATCH($V$167,Shipping!$U$2:$V$2))/_xlfn.IFS($U$167=Shipping!$R179,Shipping!$R$95,$U$167=Shipping!$S$92,Shipping!$S182,$U$167=Shipping!$T$92,Shipping!$T182)+IF(BS93&lt;DATE(2020,1,1),BS93,-BS93))</f>
        <v>-</v>
      </c>
      <c r="BT257" s="52" t="str" cm="1">
        <f t="array" ref="BT257">IF(OR(BT93="",BT93="NO Q",BT93="-"),"-",INDEX(Shipping!$U$3:$V$88,_xlfn.XMATCH(BT$2,IF(Shipping!$D$3:$D$88="GC",Shipping!$A$3:$A$88),0),_xlfn.XMATCH($V$167,Shipping!$U$2:$V$2))/_xlfn.IFS($U$167=Shipping!$R179,Shipping!$R$95,$U$167=Shipping!$S$92,Shipping!$S182,$U$167=Shipping!$T$92,Shipping!$T182)+IF(BT93&lt;DATE(2020,1,1),BT93,-BT93))</f>
        <v>-</v>
      </c>
      <c r="BU257" s="52" t="str" cm="1">
        <f t="array" ref="BU257">IF(OR(BU93="",BU93="NO Q",BU93="-"),"-",INDEX(Shipping!$U$3:$V$88,_xlfn.XMATCH(BU$2,IF(Shipping!$D$3:$D$88="GC",Shipping!$A$3:$A$88),0),_xlfn.XMATCH($V$167,Shipping!$U$2:$V$2))/_xlfn.IFS($U$167=Shipping!$R179,Shipping!$R$95,$U$167=Shipping!$S$92,Shipping!$S182,$U$167=Shipping!$T$92,Shipping!$T182)+IF(BU93&lt;DATE(2020,1,1),BU93,-BU93))</f>
        <v>-</v>
      </c>
      <c r="BV257" s="52" t="str" cm="1">
        <f t="array" ref="BV257">IF(OR(BV93="",BV93="NO Q",BV93="-"),"-",INDEX(Shipping!$U$3:$V$88,_xlfn.XMATCH(BV$2,IF(Shipping!$D$3:$D$88="GC",Shipping!$A$3:$A$88),0),_xlfn.XMATCH($V$167,Shipping!$U$2:$V$2))/_xlfn.IFS($U$167=Shipping!$R179,Shipping!$R$95,$U$167=Shipping!$S$92,Shipping!$S182,$U$167=Shipping!$T$92,Shipping!$T182)+IF(BV93&lt;DATE(2020,1,1),BV93,-BV93))</f>
        <v>-</v>
      </c>
      <c r="BW257" s="52" t="str" cm="1">
        <f t="array" ref="BW257">IF(OR(BW93="",BW93="NO Q",BW93="-"),"-",INDEX(Shipping!$U$3:$V$88,_xlfn.XMATCH(BW$2,IF(Shipping!$D$3:$D$88="GC",Shipping!$A$3:$A$88),0),_xlfn.XMATCH($V$167,Shipping!$U$2:$V$2))/_xlfn.IFS($U$167=Shipping!$R179,Shipping!$R$95,$U$167=Shipping!$S$92,Shipping!$S182,$U$167=Shipping!$T$92,Shipping!$T182)+IF(BW93&lt;DATE(2020,1,1),BW93,-BW93))</f>
        <v>-</v>
      </c>
      <c r="BX257" s="52" t="str" cm="1">
        <f t="array" ref="BX257">IF(OR(BX93="",BX93="NO Q",BX93="-"),"-",INDEX(Shipping!$U$3:$V$88,_xlfn.XMATCH(BX$2,IF(Shipping!$D$3:$D$88="GC",Shipping!$A$3:$A$88),0),_xlfn.XMATCH($V$167,Shipping!$U$2:$V$2))/_xlfn.IFS($U$167=Shipping!$R179,Shipping!$R$95,$U$167=Shipping!$S$92,Shipping!$S182,$U$167=Shipping!$T$92,Shipping!$T182)+IF(BX93&lt;DATE(2020,1,1),BX93,-BX93))</f>
        <v>-</v>
      </c>
      <c r="BY257" s="52" t="str" cm="1">
        <f t="array" ref="BY257">IF(OR(BY93="",BY93="NO Q",BY93="-"),"-",INDEX(Shipping!$U$3:$V$88,_xlfn.XMATCH(BY$2,IF(Shipping!$D$3:$D$88="GC",Shipping!$A$3:$A$88),0),_xlfn.XMATCH($V$167,Shipping!$U$2:$V$2))/_xlfn.IFS($U$167=Shipping!$R179,Shipping!$R$95,$U$167=Shipping!$S$92,Shipping!$S182,$U$167=Shipping!$T$92,Shipping!$T182)+IF(BY93&lt;DATE(2020,1,1),BY93,-BY93))</f>
        <v>-</v>
      </c>
      <c r="BZ257" s="52" t="str" cm="1">
        <f t="array" ref="BZ257">IF(OR(BZ93="",BZ93="NO Q",BZ93="-"),"-",INDEX(Shipping!$U$3:$V$88,_xlfn.XMATCH(BZ$2,IF(Shipping!$D$3:$D$88="GC",Shipping!$A$3:$A$88),0),_xlfn.XMATCH($V$167,Shipping!$U$2:$V$2))/_xlfn.IFS($U$167=Shipping!$R179,Shipping!$R$95,$U$167=Shipping!$S$92,Shipping!$S182,$U$167=Shipping!$T$92,Shipping!$T182)+IF(BZ93&lt;DATE(2020,1,1),BZ93,-BZ93))</f>
        <v>-</v>
      </c>
      <c r="CA257" s="52" t="str" cm="1">
        <f t="array" ref="CA257">IF(OR(CA93="",CA93="NO Q",CA93="-"),"-",INDEX(Shipping!$U$3:$V$88,_xlfn.XMATCH(CA$2,IF(Shipping!$D$3:$D$88="GC",Shipping!$A$3:$A$88),0),_xlfn.XMATCH($V$167,Shipping!$U$2:$V$2))/_xlfn.IFS($U$167=Shipping!$R179,Shipping!$R$95,$U$167=Shipping!$S$92,Shipping!$S182,$U$167=Shipping!$T$92,Shipping!$T182)+IF(CA93&lt;DATE(2020,1,1),CA93,-CA93))</f>
        <v>-</v>
      </c>
      <c r="CB257" s="52" t="str" cm="1">
        <f t="array" ref="CB257">IF(OR(CB93="",CB93="NO Q",CB93="-"),"-",INDEX(Shipping!$U$3:$V$88,_xlfn.XMATCH(CB$2,IF(Shipping!$D$3:$D$88="GC",Shipping!$A$3:$A$88),0),_xlfn.XMATCH($V$167,Shipping!$U$2:$V$2))/_xlfn.IFS($U$167=Shipping!$R179,Shipping!$R$95,$U$167=Shipping!$S$92,Shipping!$S182,$U$167=Shipping!$T$92,Shipping!$T182)+IF(CB93&lt;DATE(2020,1,1),CB93,-CB93))</f>
        <v>-</v>
      </c>
      <c r="CC257" s="52" t="e" cm="1">
        <f t="array" ref="CC257">IF(OR(CC93="",CC93="NO Q",CC93="-"),"-",INDEX(Shipping!$U$3:$V$88,_xlfn.XMATCH(CC$2,IF(Shipping!$D$3:$D$88="GC",Shipping!$A$3:$A$88),0),_xlfn.XMATCH($V$167,Shipping!$U$2:$V$2))/_xlfn.IFS($U$167=Shipping!$R179,Shipping!$R$95,$U$167=Shipping!$S$92,Shipping!$S182,$U$167=Shipping!$T$92,Shipping!$T182)+IF(CC93&lt;DATE(2020,1,1),CC93,-CC93))</f>
        <v>#VALUE!</v>
      </c>
      <c r="CD257" s="52" t="e" cm="1">
        <f t="array" ref="CD257">IF(OR(CD93="",CD93="NO Q",CD93="-"),"-",INDEX(Shipping!$U$3:$V$88,_xlfn.XMATCH(CD$2,IF(Shipping!$D$3:$D$88="GC",Shipping!$A$3:$A$88),0),_xlfn.XMATCH($V$167,Shipping!$U$2:$V$2))/_xlfn.IFS($U$167=Shipping!$R179,Shipping!$R$95,$U$167=Shipping!$S$92,Shipping!$S182,$U$167=Shipping!$T$92,Shipping!$T182)+IF(CD93&lt;DATE(2020,1,1),CD93,-CD93))</f>
        <v>#DIV/0!</v>
      </c>
      <c r="CE257" s="52" t="str" cm="1">
        <f t="array" ref="CE257">IF(OR(CE93="",CE93="NO Q",CE93="-"),"-",INDEX(Shipping!$U$3:$V$88,_xlfn.XMATCH(CE$2,IF(Shipping!$D$3:$D$88="GC",Shipping!$A$3:$A$88),0),_xlfn.XMATCH($V$167,Shipping!$U$2:$V$2))/_xlfn.IFS($U$167=Shipping!$R179,Shipping!$R$95,$U$167=Shipping!$S$92,Shipping!$S182,$U$167=Shipping!$T$92,Shipping!$T182)+IF(CE93&lt;DATE(2020,1,1),CE93,-CE93))</f>
        <v>-</v>
      </c>
      <c r="CF257" s="52" t="str" cm="1">
        <f t="array" ref="CF257">IF(OR(CF93="",CF93="NO Q",CF93="-"),"-",INDEX(Shipping!$U$3:$V$88,_xlfn.XMATCH(CF$2,IF(Shipping!$D$3:$D$88="GC",Shipping!$A$3:$A$88),0),_xlfn.XMATCH($V$167,Shipping!$U$2:$V$2))/_xlfn.IFS($U$167=Shipping!$R179,Shipping!$R$95,$U$167=Shipping!$S$92,Shipping!$S182,$U$167=Shipping!$T$92,Shipping!$T182)+IF(CF93&lt;DATE(2020,1,1),CF93,-CF93))</f>
        <v>-</v>
      </c>
      <c r="CG257" s="52" t="str" cm="1">
        <f t="array" ref="CG257">IF(OR(CG93="",CG93="NO Q",CG93="-"),"-",INDEX(Shipping!$U$3:$V$88,_xlfn.XMATCH(CG$2,IF(Shipping!$D$3:$D$88="GC",Shipping!$A$3:$A$88),0),_xlfn.XMATCH($V$167,Shipping!$U$2:$V$2))/_xlfn.IFS($U$167=Shipping!$R179,Shipping!$R$95,$U$167=Shipping!$S$92,Shipping!$S182,$U$167=Shipping!$T$92,Shipping!$T182)+IF(CG93&lt;DATE(2020,1,1),CG93,-CG93))</f>
        <v>-</v>
      </c>
      <c r="CH257" s="52" t="str" cm="1">
        <f t="array" ref="CH257">IF(OR(CH93="",CH93="NO Q",CH93="-"),"-",INDEX(Shipping!$U$3:$V$88,_xlfn.XMATCH(CH$2,IF(Shipping!$D$3:$D$88="GC",Shipping!$A$3:$A$88),0),_xlfn.XMATCH($V$167,Shipping!$U$2:$V$2))/_xlfn.IFS($U$167=Shipping!$R179,Shipping!$R$95,$U$167=Shipping!$S$92,Shipping!$S182,$U$167=Shipping!$T$92,Shipping!$T182)+IF(CH93&lt;DATE(2020,1,1),CH93,-CH93))</f>
        <v>-</v>
      </c>
      <c r="CI257" s="52" t="str" cm="1">
        <f t="array" ref="CI257">IF(OR(CI93="",CI93="NO Q",CI93="-"),"-",INDEX(Shipping!$U$3:$V$88,_xlfn.XMATCH(CI$2,IF(Shipping!$D$3:$D$88="GC",Shipping!$A$3:$A$88),0),_xlfn.XMATCH($V$167,Shipping!$U$2:$V$2))/_xlfn.IFS($U$167=Shipping!$R179,Shipping!$R$95,$U$167=Shipping!$S$92,Shipping!$S182,$U$167=Shipping!$T$92,Shipping!$T182)+IF(CI93&lt;DATE(2020,1,1),CI93,-CI93))</f>
        <v>-</v>
      </c>
      <c r="CJ257" s="52" t="str" cm="1">
        <f t="array" ref="CJ257">IF(OR(CJ93="",CJ93="NO Q",CJ93="-"),"-",INDEX(Shipping!$U$3:$V$88,_xlfn.XMATCH(CJ$2,IF(Shipping!$D$3:$D$88="GC",Shipping!$A$3:$A$88),0),_xlfn.XMATCH($V$167,Shipping!$U$2:$V$2))/_xlfn.IFS($U$167=Shipping!$R179,Shipping!$R$95,$U$167=Shipping!$S$92,Shipping!$S182,$U$167=Shipping!$T$92,Shipping!$T182)+IF(CJ93&lt;DATE(2020,1,1),CJ93,-CJ93))</f>
        <v>-</v>
      </c>
      <c r="CK257" s="52" t="str" cm="1">
        <f t="array" ref="CK257">IF(OR(CK93="",CK93="NO Q",CK93="-"),"-",INDEX(Shipping!$U$3:$V$88,_xlfn.XMATCH(CK$2,IF(Shipping!$D$3:$D$88="GC",Shipping!$A$3:$A$88),0),_xlfn.XMATCH($V$167,Shipping!$U$2:$V$2))/_xlfn.IFS($U$167=Shipping!$R179,Shipping!$R$95,$U$167=Shipping!$S$92,Shipping!$S182,$U$167=Shipping!$T$92,Shipping!$T182)+IF(CK93&lt;DATE(2020,1,1),CK93,-CK93))</f>
        <v>-</v>
      </c>
      <c r="CL257" s="52" t="str" cm="1">
        <f t="array" ref="CL257">IF(OR(CL93="",CL93="NO Q",CL93="-"),"-",INDEX(Shipping!$U$3:$V$88,_xlfn.XMATCH(CL$2,IF(Shipping!$D$3:$D$88="GC",Shipping!$A$3:$A$88),0),_xlfn.XMATCH($V$167,Shipping!$U$2:$V$2))/_xlfn.IFS($U$167=Shipping!$R179,Shipping!$R$95,$U$167=Shipping!$S$92,Shipping!$S182,$U$167=Shipping!$T$92,Shipping!$T182)+IF(CL93&lt;DATE(2020,1,1),CL93,-CL93))</f>
        <v>-</v>
      </c>
      <c r="CM257" s="52" t="str" cm="1">
        <f t="array" ref="CM257">IF(OR(CM93="",CM93="NO Q",CM93="-"),"-",INDEX(Shipping!$U$3:$V$88,_xlfn.XMATCH(CM$2,IF(Shipping!$D$3:$D$88="GC",Shipping!$A$3:$A$88),0),_xlfn.XMATCH($V$167,Shipping!$U$2:$V$2))/_xlfn.IFS($U$167=Shipping!$R179,Shipping!$R$95,$U$167=Shipping!$S$92,Shipping!$S182,$U$167=Shipping!$T$92,Shipping!$T182)+IF(CM93&lt;DATE(2020,1,1),CM93,-CM93))</f>
        <v>-</v>
      </c>
    </row>
    <row r="258" spans="2:91">
      <c r="B258" s="47" t="s">
        <v>363</v>
      </c>
      <c r="C258" s="1" t="e" cm="1">
        <f t="array" ref="C258">INDEX(W$2:CM$2,1,_xlfn.XMATCH(D258,$W258:$CM258))</f>
        <v>#N/A</v>
      </c>
      <c r="D258" s="81">
        <f t="shared" si="140"/>
        <v>0</v>
      </c>
      <c r="W258" s="52" t="str" cm="1">
        <f t="array" ref="W258">IF(OR(W94="",W94="NO Q",W94="-"),"-",INDEX(Shipping!$U$3:$V$88,_xlfn.XMATCH(W$2,IF(Shipping!$D$3:$D$88="GC",Shipping!$A$3:$A$88),0),_xlfn.XMATCH($V$167,Shipping!$U$2:$V$2))/_xlfn.IFS($U$167=Shipping!$R180,Shipping!$R$95,$U$167=Shipping!$S$92,Shipping!$S183,$U$167=Shipping!$T$92,Shipping!$T183)+IF(W94&lt;DATE(2020,1,1),W94,-W94))</f>
        <v>-</v>
      </c>
      <c r="X258" s="52" t="str" cm="1">
        <f t="array" ref="X258">IF(OR(X94="",X94="NO Q",X94="-"),"-",INDEX(Shipping!$U$3:$V$88,_xlfn.XMATCH(X$2,IF(Shipping!$D$3:$D$88="GC",Shipping!$A$3:$A$88),0),_xlfn.XMATCH($V$167,Shipping!$U$2:$V$2))/_xlfn.IFS($U$167=Shipping!$R180,Shipping!$R$95,$U$167=Shipping!$S$92,Shipping!$S183,$U$167=Shipping!$T$92,Shipping!$T183)+IF(X94&lt;DATE(2020,1,1),X94,-X94))</f>
        <v>-</v>
      </c>
      <c r="Y258" s="52" t="str" cm="1">
        <f t="array" ref="Y258">IF(OR(Y94="",Y94="NO Q",Y94="-"),"-",INDEX(Shipping!$U$3:$V$88,_xlfn.XMATCH(Y$2,IF(Shipping!$D$3:$D$88="GC",Shipping!$A$3:$A$88),0),_xlfn.XMATCH($V$167,Shipping!$U$2:$V$2))/_xlfn.IFS($U$167=Shipping!$R180,Shipping!$R$95,$U$167=Shipping!$S$92,Shipping!$S183,$U$167=Shipping!$T$92,Shipping!$T183)+IF(Y94&lt;DATE(2020,1,1),Y94,-Y94))</f>
        <v>-</v>
      </c>
      <c r="Z258" s="52" t="str" cm="1">
        <f t="array" ref="Z258">IF(OR(Z94="",Z94="NO Q",Z94="-"),"-",INDEX(Shipping!$U$3:$V$88,_xlfn.XMATCH(Z$2,IF(Shipping!$D$3:$D$88="GC",Shipping!$A$3:$A$88),0),_xlfn.XMATCH($V$167,Shipping!$U$2:$V$2))/_xlfn.IFS($U$167=Shipping!$R180,Shipping!$R$95,$U$167=Shipping!$S$92,Shipping!$S183,$U$167=Shipping!$T$92,Shipping!$T183)+IF(Z94&lt;DATE(2020,1,1),Z94,-Z94))</f>
        <v>-</v>
      </c>
      <c r="AA258" s="52" t="str" cm="1">
        <f t="array" ref="AA258">IF(OR(AA94="",AA94="NO Q",AA94="-"),"-",INDEX(Shipping!$U$3:$V$88,_xlfn.XMATCH(AA$2,IF(Shipping!$D$3:$D$88="GC",Shipping!$A$3:$A$88),0),_xlfn.XMATCH($V$167,Shipping!$U$2:$V$2))/_xlfn.IFS($U$167=Shipping!$R180,Shipping!$R$95,$U$167=Shipping!$S$92,Shipping!$S183,$U$167=Shipping!$T$92,Shipping!$T183)+IF(AA94&lt;DATE(2020,1,1),AA94,-AA94))</f>
        <v>-</v>
      </c>
      <c r="AB258" s="52" t="str" cm="1">
        <f t="array" ref="AB258">IF(OR(AB94="",AB94="NO Q",AB94="-"),"-",INDEX(Shipping!$U$3:$V$88,_xlfn.XMATCH(AB$2,IF(Shipping!$D$3:$D$88="GC",Shipping!$A$3:$A$88),0),_xlfn.XMATCH($V$167,Shipping!$U$2:$V$2))/_xlfn.IFS($U$167=Shipping!$R180,Shipping!$R$95,$U$167=Shipping!$S$92,Shipping!$S183,$U$167=Shipping!$T$92,Shipping!$T183)+IF(AB94&lt;DATE(2020,1,1),AB94,-AB94))</f>
        <v>-</v>
      </c>
      <c r="AC258" s="52" t="str" cm="1">
        <f t="array" ref="AC258">IF(OR(AC94="",AC94="NO Q",AC94="-"),"-",INDEX(Shipping!$U$3:$V$88,_xlfn.XMATCH(AC$2,IF(Shipping!$D$3:$D$88="GC",Shipping!$A$3:$A$88),0),_xlfn.XMATCH($V$167,Shipping!$U$2:$V$2))/_xlfn.IFS($U$167=Shipping!$R180,Shipping!$R$95,$U$167=Shipping!$S$92,Shipping!$S183,$U$167=Shipping!$T$92,Shipping!$T183)+IF(AC94&lt;DATE(2020,1,1),AC94,-AC94))</f>
        <v>-</v>
      </c>
      <c r="AD258" s="52" t="str" cm="1">
        <f t="array" ref="AD258">IF(OR(AD94="",AD94="NO Q",AD94="-"),"-",INDEX(Shipping!$U$3:$V$88,_xlfn.XMATCH(AD$2,IF(Shipping!$D$3:$D$88="GC",Shipping!$A$3:$A$88),0),_xlfn.XMATCH($V$167,Shipping!$U$2:$V$2))/_xlfn.IFS($U$167=Shipping!$R180,Shipping!$R$95,$U$167=Shipping!$S$92,Shipping!$S183,$U$167=Shipping!$T$92,Shipping!$T183)+IF(AD94&lt;DATE(2020,1,1),AD94,-AD94))</f>
        <v>-</v>
      </c>
      <c r="AE258" s="52" t="str" cm="1">
        <f t="array" ref="AE258">IF(OR(AE94="",AE94="NO Q",AE94="-"),"-",INDEX(Shipping!$U$3:$V$88,_xlfn.XMATCH(AE$2,IF(Shipping!$D$3:$D$88="GC",Shipping!$A$3:$A$88),0),_xlfn.XMATCH($V$167,Shipping!$U$2:$V$2))/_xlfn.IFS($U$167=Shipping!$R180,Shipping!$R$95,$U$167=Shipping!$S$92,Shipping!$S183,$U$167=Shipping!$T$92,Shipping!$T183)+IF(AE94&lt;DATE(2020,1,1),AE94,-AE94))</f>
        <v>-</v>
      </c>
      <c r="AF258" s="52" t="str" cm="1">
        <f t="array" ref="AF258">IF(OR(AF94="",AF94="NO Q",AF94="-"),"-",INDEX(Shipping!$U$3:$V$88,_xlfn.XMATCH(AF$2,IF(Shipping!$D$3:$D$88="GC",Shipping!$A$3:$A$88),0),_xlfn.XMATCH($V$167,Shipping!$U$2:$V$2))/_xlfn.IFS($U$167=Shipping!$R180,Shipping!$R$95,$U$167=Shipping!$S$92,Shipping!$S183,$U$167=Shipping!$T$92,Shipping!$T183)+IF(AF94&lt;DATE(2020,1,1),AF94,-AF94))</f>
        <v>-</v>
      </c>
      <c r="AG258" s="52" t="str" cm="1">
        <f t="array" ref="AG258">IF(OR(AG94="",AG94="NO Q",AG94="-"),"-",INDEX(Shipping!$U$3:$V$88,_xlfn.XMATCH(AG$2,IF(Shipping!$D$3:$D$88="GC",Shipping!$A$3:$A$88),0),_xlfn.XMATCH($V$167,Shipping!$U$2:$V$2))/_xlfn.IFS($U$167=Shipping!$R180,Shipping!$R$95,$U$167=Shipping!$S$92,Shipping!$S183,$U$167=Shipping!$T$92,Shipping!$T183)+IF(AG94&lt;DATE(2020,1,1),AG94,-AG94))</f>
        <v>-</v>
      </c>
      <c r="AH258" s="52" t="e" cm="1">
        <f t="array" ref="AH258">IF(OR(AH94="",AH94="NO Q",AH94="-"),"-",INDEX(Shipping!$U$3:$V$88,_xlfn.XMATCH(AH$2,IF(Shipping!$D$3:$D$88="GC",Shipping!$A$3:$A$88),0),_xlfn.XMATCH($V$167,Shipping!$U$2:$V$2))/_xlfn.IFS($U$167=Shipping!$R180,Shipping!$R$95,$U$167=Shipping!$S$92,Shipping!$S183,$U$167=Shipping!$T$92,Shipping!$T183)+IF(AH94&lt;DATE(2020,1,1),AH94,-AH94))</f>
        <v>#DIV/0!</v>
      </c>
      <c r="AI258" s="52" t="str" cm="1">
        <f t="array" ref="AI258">IF(OR(AI94="",AI94="NO Q",AI94="-"),"-",INDEX(Shipping!$U$3:$V$88,_xlfn.XMATCH(AI$2,IF(Shipping!$D$3:$D$88="GC",Shipping!$A$3:$A$88),0),_xlfn.XMATCH($V$167,Shipping!$U$2:$V$2))/_xlfn.IFS($U$167=Shipping!$R180,Shipping!$R$95,$U$167=Shipping!$S$92,Shipping!$S183,$U$167=Shipping!$T$92,Shipping!$T183)+IF(AI94&lt;DATE(2020,1,1),AI94,-AI94))</f>
        <v>-</v>
      </c>
      <c r="AJ258" s="52" t="str" cm="1">
        <f t="array" ref="AJ258">IF(OR(AJ94="",AJ94="NO Q",AJ94="-"),"-",INDEX(Shipping!$U$3:$V$88,_xlfn.XMATCH(AJ$2,IF(Shipping!$D$3:$D$88="GC",Shipping!$A$3:$A$88),0),_xlfn.XMATCH($V$167,Shipping!$U$2:$V$2))/_xlfn.IFS($U$167=Shipping!$R180,Shipping!$R$95,$U$167=Shipping!$S$92,Shipping!$S183,$U$167=Shipping!$T$92,Shipping!$T183)+IF(AJ94&lt;DATE(2020,1,1),AJ94,-AJ94))</f>
        <v>-</v>
      </c>
      <c r="AK258" s="52" t="str" cm="1">
        <f t="array" ref="AK258">IF(OR(AK94="",AK94="NO Q",AK94="-"),"-",INDEX(Shipping!$U$3:$V$88,_xlfn.XMATCH(AK$2,IF(Shipping!$D$3:$D$88="GC",Shipping!$A$3:$A$88),0),_xlfn.XMATCH($V$167,Shipping!$U$2:$V$2))/_xlfn.IFS($U$167=Shipping!$R180,Shipping!$R$95,$U$167=Shipping!$S$92,Shipping!$S183,$U$167=Shipping!$T$92,Shipping!$T183)+IF(AK94&lt;DATE(2020,1,1),AK94,-AK94))</f>
        <v>-</v>
      </c>
      <c r="AL258" s="52" t="str" cm="1">
        <f t="array" ref="AL258">IF(OR(AL94="",AL94="NO Q",AL94="-"),"-",INDEX(Shipping!$U$3:$V$88,_xlfn.XMATCH(AL$2,IF(Shipping!$D$3:$D$88="GC",Shipping!$A$3:$A$88),0),_xlfn.XMATCH($V$167,Shipping!$U$2:$V$2))/_xlfn.IFS($U$167=Shipping!$R180,Shipping!$R$95,$U$167=Shipping!$S$92,Shipping!$S183,$U$167=Shipping!$T$92,Shipping!$T183)+IF(AL94&lt;DATE(2020,1,1),AL94,-AL94))</f>
        <v>-</v>
      </c>
      <c r="AM258" s="52" t="str" cm="1">
        <f t="array" ref="AM258">IF(OR(AM94="",AM94="NO Q",AM94="-"),"-",INDEX(Shipping!$U$3:$V$88,_xlfn.XMATCH(AM$2,IF(Shipping!$D$3:$D$88="GC",Shipping!$A$3:$A$88),0),_xlfn.XMATCH($V$167,Shipping!$U$2:$V$2))/_xlfn.IFS($U$167=Shipping!$R180,Shipping!$R$95,$U$167=Shipping!$S$92,Shipping!$S183,$U$167=Shipping!$T$92,Shipping!$T183)+IF(AM94&lt;DATE(2020,1,1),AM94,-AM94))</f>
        <v>-</v>
      </c>
      <c r="AN258" s="52" t="str" cm="1">
        <f t="array" ref="AN258">IF(OR(AN94="",AN94="NO Q",AN94="-"),"-",INDEX(Shipping!$U$3:$V$88,_xlfn.XMATCH(AN$2,IF(Shipping!$D$3:$D$88="GC",Shipping!$A$3:$A$88),0),_xlfn.XMATCH($V$167,Shipping!$U$2:$V$2))/_xlfn.IFS($U$167=Shipping!$R180,Shipping!$R$95,$U$167=Shipping!$S$92,Shipping!$S183,$U$167=Shipping!$T$92,Shipping!$T183)+IF(AN94&lt;DATE(2020,1,1),AN94,-AN94))</f>
        <v>-</v>
      </c>
      <c r="AO258" s="52" t="str" cm="1">
        <f t="array" ref="AO258">IF(OR(AO94="",AO94="NO Q",AO94="-"),"-",INDEX(Shipping!$U$3:$V$88,_xlfn.XMATCH(AO$2,IF(Shipping!$D$3:$D$88="GC",Shipping!$A$3:$A$88),0),_xlfn.XMATCH($V$167,Shipping!$U$2:$V$2))/_xlfn.IFS($U$167=Shipping!$R180,Shipping!$R$95,$U$167=Shipping!$S$92,Shipping!$S183,$U$167=Shipping!$T$92,Shipping!$T183)+IF(AO94&lt;DATE(2020,1,1),AO94,-AO94))</f>
        <v>-</v>
      </c>
      <c r="AP258" s="52" t="str" cm="1">
        <f t="array" ref="AP258">IF(OR(AP94="",AP94="NO Q",AP94="-"),"-",INDEX(Shipping!$U$3:$V$88,_xlfn.XMATCH(AP$2,IF(Shipping!$D$3:$D$88="GC",Shipping!$A$3:$A$88),0),_xlfn.XMATCH($V$167,Shipping!$U$2:$V$2))/_xlfn.IFS($U$167=Shipping!$R180,Shipping!$R$95,$U$167=Shipping!$S$92,Shipping!$S183,$U$167=Shipping!$T$92,Shipping!$T183)+IF(AP94&lt;DATE(2020,1,1),AP94,-AP94))</f>
        <v>-</v>
      </c>
      <c r="AQ258" s="52" t="str" cm="1">
        <f t="array" ref="AQ258">IF(OR(AQ94="",AQ94="NO Q",AQ94="-"),"-",INDEX(Shipping!$U$3:$V$88,_xlfn.XMATCH(AQ$2,IF(Shipping!$D$3:$D$88="GC",Shipping!$A$3:$A$88),0),_xlfn.XMATCH($V$167,Shipping!$U$2:$V$2))/_xlfn.IFS($U$167=Shipping!$R180,Shipping!$R$95,$U$167=Shipping!$S$92,Shipping!$S183,$U$167=Shipping!$T$92,Shipping!$T183)+IF(AQ94&lt;DATE(2020,1,1),AQ94,-AQ94))</f>
        <v>-</v>
      </c>
      <c r="AR258" s="52" t="str" cm="1">
        <f t="array" ref="AR258">IF(OR(AR94="",AR94="NO Q",AR94="-"),"-",INDEX(Shipping!$U$3:$V$88,_xlfn.XMATCH(AR$2,IF(Shipping!$D$3:$D$88="GC",Shipping!$A$3:$A$88),0),_xlfn.XMATCH($V$167,Shipping!$U$2:$V$2))/_xlfn.IFS($U$167=Shipping!$R180,Shipping!$R$95,$U$167=Shipping!$S$92,Shipping!$S183,$U$167=Shipping!$T$92,Shipping!$T183)+IF(AR94&lt;DATE(2020,1,1),AR94,-AR94))</f>
        <v>-</v>
      </c>
      <c r="AS258" s="52" t="str" cm="1">
        <f t="array" ref="AS258">IF(OR(AS94="",AS94="NO Q",AS94="-"),"-",INDEX(Shipping!$U$3:$V$88,_xlfn.XMATCH(AS$2,IF(Shipping!$D$3:$D$88="GC",Shipping!$A$3:$A$88),0),_xlfn.XMATCH($V$167,Shipping!$U$2:$V$2))/_xlfn.IFS($U$167=Shipping!$R180,Shipping!$R$95,$U$167=Shipping!$S$92,Shipping!$S183,$U$167=Shipping!$T$92,Shipping!$T183)+IF(AS94&lt;DATE(2020,1,1),AS94,-AS94))</f>
        <v>-</v>
      </c>
      <c r="AT258" s="52" t="str" cm="1">
        <f t="array" ref="AT258">IF(OR(AT94="",AT94="NO Q",AT94="-"),"-",INDEX(Shipping!$U$3:$V$88,_xlfn.XMATCH(AT$2,IF(Shipping!$D$3:$D$88="GC",Shipping!$A$3:$A$88),0),_xlfn.XMATCH($V$167,Shipping!$U$2:$V$2))/_xlfn.IFS($U$167=Shipping!$R180,Shipping!$R$95,$U$167=Shipping!$S$92,Shipping!$S183,$U$167=Shipping!$T$92,Shipping!$T183)+IF(AT94&lt;DATE(2020,1,1),AT94,-AT94))</f>
        <v>-</v>
      </c>
      <c r="AU258" s="52" t="str" cm="1">
        <f t="array" ref="AU258">IF(OR(AU94="",AU94="NO Q",AU94="-"),"-",INDEX(Shipping!$U$3:$V$88,_xlfn.XMATCH(AU$2,IF(Shipping!$D$3:$D$88="GC",Shipping!$A$3:$A$88),0),_xlfn.XMATCH($V$167,Shipping!$U$2:$V$2))/_xlfn.IFS($U$167=Shipping!$R180,Shipping!$R$95,$U$167=Shipping!$S$92,Shipping!$S183,$U$167=Shipping!$T$92,Shipping!$T183)+IF(AU94&lt;DATE(2020,1,1),AU94,-AU94))</f>
        <v>-</v>
      </c>
      <c r="AV258" s="52" t="str" cm="1">
        <f t="array" ref="AV258">IF(OR(AV94="",AV94="NO Q",AV94="-"),"-",INDEX(Shipping!$U$3:$V$88,_xlfn.XMATCH(AV$2,IF(Shipping!$D$3:$D$88="GC",Shipping!$A$3:$A$88),0),_xlfn.XMATCH($V$167,Shipping!$U$2:$V$2))/_xlfn.IFS($U$167=Shipping!$R180,Shipping!$R$95,$U$167=Shipping!$S$92,Shipping!$S183,$U$167=Shipping!$T$92,Shipping!$T183)+IF(AV94&lt;DATE(2020,1,1),AV94,-AV94))</f>
        <v>-</v>
      </c>
      <c r="AW258" s="52" t="str" cm="1">
        <f t="array" ref="AW258">IF(OR(AW94="",AW94="NO Q",AW94="-"),"-",INDEX(Shipping!$U$3:$V$88,_xlfn.XMATCH(AW$2,IF(Shipping!$D$3:$D$88="GC",Shipping!$A$3:$A$88),0),_xlfn.XMATCH($V$167,Shipping!$U$2:$V$2))/_xlfn.IFS($U$167=Shipping!$R180,Shipping!$R$95,$U$167=Shipping!$S$92,Shipping!$S183,$U$167=Shipping!$T$92,Shipping!$T183)+IF(AW94&lt;DATE(2020,1,1),AW94,-AW94))</f>
        <v>-</v>
      </c>
      <c r="AX258" s="52" t="str" cm="1">
        <f t="array" ref="AX258">IF(OR(AX94="",AX94="NO Q",AX94="-"),"-",INDEX(Shipping!$U$3:$V$88,_xlfn.XMATCH(AX$2,IF(Shipping!$D$3:$D$88="GC",Shipping!$A$3:$A$88),0),_xlfn.XMATCH($V$167,Shipping!$U$2:$V$2))/_xlfn.IFS($U$167=Shipping!$R180,Shipping!$R$95,$U$167=Shipping!$S$92,Shipping!$S183,$U$167=Shipping!$T$92,Shipping!$T183)+IF(AX94&lt;DATE(2020,1,1),AX94,-AX94))</f>
        <v>-</v>
      </c>
      <c r="AY258" s="52" t="str" cm="1">
        <f t="array" ref="AY258">IF(OR(AY94="",AY94="NO Q",AY94="-"),"-",INDEX(Shipping!$U$3:$V$88,_xlfn.XMATCH(AY$2,IF(Shipping!$D$3:$D$88="GC",Shipping!$A$3:$A$88),0),_xlfn.XMATCH($V$167,Shipping!$U$2:$V$2))/_xlfn.IFS($U$167=Shipping!$R180,Shipping!$R$95,$U$167=Shipping!$S$92,Shipping!$S183,$U$167=Shipping!$T$92,Shipping!$T183)+IF(AY94&lt;DATE(2020,1,1),AY94,-AY94))</f>
        <v>-</v>
      </c>
      <c r="AZ258" s="52" t="str" cm="1">
        <f t="array" ref="AZ258">IF(OR(AZ94="",AZ94="NO Q",AZ94="-"),"-",INDEX(Shipping!$U$3:$V$88,_xlfn.XMATCH(AZ$2,IF(Shipping!$D$3:$D$88="GC",Shipping!$A$3:$A$88),0),_xlfn.XMATCH($V$167,Shipping!$U$2:$V$2))/_xlfn.IFS($U$167=Shipping!$R180,Shipping!$R$95,$U$167=Shipping!$S$92,Shipping!$S183,$U$167=Shipping!$T$92,Shipping!$T183)+IF(AZ94&lt;DATE(2020,1,1),AZ94,-AZ94))</f>
        <v>-</v>
      </c>
      <c r="BA258" s="52" t="str" cm="1">
        <f t="array" ref="BA258">IF(OR(BA94="",BA94="NO Q",BA94="-"),"-",INDEX(Shipping!$U$3:$V$88,_xlfn.XMATCH(BA$2,IF(Shipping!$D$3:$D$88="GC",Shipping!$A$3:$A$88),0),_xlfn.XMATCH($V$167,Shipping!$U$2:$V$2))/_xlfn.IFS($U$167=Shipping!$R180,Shipping!$R$95,$U$167=Shipping!$S$92,Shipping!$S183,$U$167=Shipping!$T$92,Shipping!$T183)+IF(BA94&lt;DATE(2020,1,1),BA94,-BA94))</f>
        <v>-</v>
      </c>
      <c r="BB258" s="52" t="str" cm="1">
        <f t="array" ref="BB258">IF(OR(BB94="",BB94="NO Q",BB94="-"),"-",INDEX(Shipping!$U$3:$V$88,_xlfn.XMATCH(BB$2,IF(Shipping!$D$3:$D$88="GC",Shipping!$A$3:$A$88),0),_xlfn.XMATCH($V$167,Shipping!$U$2:$V$2))/_xlfn.IFS($U$167=Shipping!$R180,Shipping!$R$95,$U$167=Shipping!$S$92,Shipping!$S183,$U$167=Shipping!$T$92,Shipping!$T183)+IF(BB94&lt;DATE(2020,1,1),BB94,-BB94))</f>
        <v>-</v>
      </c>
      <c r="BC258" s="52" t="str" cm="1">
        <f t="array" ref="BC258">IF(OR(BC94="",BC94="NO Q",BC94="-"),"-",INDEX(Shipping!$U$3:$V$88,_xlfn.XMATCH(BC$2,IF(Shipping!$D$3:$D$88="GC",Shipping!$A$3:$A$88),0),_xlfn.XMATCH($V$167,Shipping!$U$2:$V$2))/_xlfn.IFS($U$167=Shipping!$R180,Shipping!$R$95,$U$167=Shipping!$S$92,Shipping!$S183,$U$167=Shipping!$T$92,Shipping!$T183)+IF(BC94&lt;DATE(2020,1,1),BC94,-BC94))</f>
        <v>-</v>
      </c>
      <c r="BD258" s="52" t="str" cm="1">
        <f t="array" ref="BD258">IF(OR(BD94="",BD94="NO Q",BD94="-"),"-",INDEX(Shipping!$U$3:$V$88,_xlfn.XMATCH(BD$2,IF(Shipping!$D$3:$D$88="GC",Shipping!$A$3:$A$88),0),_xlfn.XMATCH($V$167,Shipping!$U$2:$V$2))/_xlfn.IFS($U$167=Shipping!$R180,Shipping!$R$95,$U$167=Shipping!$S$92,Shipping!$S183,$U$167=Shipping!$T$92,Shipping!$T183)+IF(BD94&lt;DATE(2020,1,1),BD94,-BD94))</f>
        <v>-</v>
      </c>
      <c r="BE258" s="52" t="str" cm="1">
        <f t="array" ref="BE258">IF(OR(BE94="",BE94="NO Q",BE94="-"),"-",INDEX(Shipping!$U$3:$V$88,_xlfn.XMATCH(BE$2,IF(Shipping!$D$3:$D$88="GC",Shipping!$A$3:$A$88),0),_xlfn.XMATCH($V$167,Shipping!$U$2:$V$2))/_xlfn.IFS($U$167=Shipping!$R180,Shipping!$R$95,$U$167=Shipping!$S$92,Shipping!$S183,$U$167=Shipping!$T$92,Shipping!$T183)+IF(BE94&lt;DATE(2020,1,1),BE94,-BE94))</f>
        <v>-</v>
      </c>
      <c r="BF258" s="52" t="str" cm="1">
        <f t="array" ref="BF258">IF(OR(BF94="",BF94="NO Q",BF94="-"),"-",INDEX(Shipping!$U$3:$V$88,_xlfn.XMATCH(BF$2,IF(Shipping!$D$3:$D$88="GC",Shipping!$A$3:$A$88),0),_xlfn.XMATCH($V$167,Shipping!$U$2:$V$2))/_xlfn.IFS($U$167=Shipping!$R180,Shipping!$R$95,$U$167=Shipping!$S$92,Shipping!$S183,$U$167=Shipping!$T$92,Shipping!$T183)+IF(BF94&lt;DATE(2020,1,1),BF94,-BF94))</f>
        <v>-</v>
      </c>
      <c r="BG258" s="52" t="str" cm="1">
        <f t="array" ref="BG258">IF(OR(BG94="",BG94="NO Q",BG94="-"),"-",INDEX(Shipping!$U$3:$V$88,_xlfn.XMATCH(BG$2,IF(Shipping!$D$3:$D$88="GC",Shipping!$A$3:$A$88),0),_xlfn.XMATCH($V$167,Shipping!$U$2:$V$2))/_xlfn.IFS($U$167=Shipping!$R180,Shipping!$R$95,$U$167=Shipping!$S$92,Shipping!$S183,$U$167=Shipping!$T$92,Shipping!$T183)+IF(BG94&lt;DATE(2020,1,1),BG94,-BG94))</f>
        <v>-</v>
      </c>
      <c r="BH258" s="52" t="str" cm="1">
        <f t="array" ref="BH258">IF(OR(BH94="",BH94="NO Q",BH94="-"),"-",INDEX(Shipping!$U$3:$V$88,_xlfn.XMATCH(BH$2,IF(Shipping!$D$3:$D$88="GC",Shipping!$A$3:$A$88),0),_xlfn.XMATCH($V$167,Shipping!$U$2:$V$2))/_xlfn.IFS($U$167=Shipping!$R180,Shipping!$R$95,$U$167=Shipping!$S$92,Shipping!$S183,$U$167=Shipping!$T$92,Shipping!$T183)+IF(BH94&lt;DATE(2020,1,1),BH94,-BH94))</f>
        <v>-</v>
      </c>
      <c r="BI258" s="52" t="e" cm="1">
        <f t="array" ref="BI258">IF(OR(BI94="",BI94="NO Q",BI94="-"),"-",INDEX(Shipping!$U$3:$V$88,_xlfn.XMATCH(BI$2,IF(Shipping!$D$3:$D$88="GC",Shipping!$A$3:$A$88),0),_xlfn.XMATCH($V$167,Shipping!$U$2:$V$2))/_xlfn.IFS($U$167=Shipping!$R180,Shipping!$R$95,$U$167=Shipping!$S$92,Shipping!$S183,$U$167=Shipping!$T$92,Shipping!$T183)+IF(BI94&lt;DATE(2020,1,1),BI94,-BI94))</f>
        <v>#DIV/0!</v>
      </c>
      <c r="BJ258" s="52" t="str" cm="1">
        <f t="array" ref="BJ258">IF(OR(BJ94="",BJ94="NO Q",BJ94="-"),"-",INDEX(Shipping!$U$3:$V$88,_xlfn.XMATCH(BJ$2,IF(Shipping!$D$3:$D$88="GC",Shipping!$A$3:$A$88),0),_xlfn.XMATCH($V$167,Shipping!$U$2:$V$2))/_xlfn.IFS($U$167=Shipping!$R180,Shipping!$R$95,$U$167=Shipping!$S$92,Shipping!$S183,$U$167=Shipping!$T$92,Shipping!$T183)+IF(BJ94&lt;DATE(2020,1,1),BJ94,-BJ94))</f>
        <v>-</v>
      </c>
      <c r="BK258" s="52" t="str" cm="1">
        <f t="array" ref="BK258">IF(OR(BK94="",BK94="NO Q",BK94="-"),"-",INDEX(Shipping!$U$3:$V$88,_xlfn.XMATCH(BK$2,IF(Shipping!$D$3:$D$88="GC",Shipping!$A$3:$A$88),0),_xlfn.XMATCH($V$167,Shipping!$U$2:$V$2))/_xlfn.IFS($U$167=Shipping!$R180,Shipping!$R$95,$U$167=Shipping!$S$92,Shipping!$S183,$U$167=Shipping!$T$92,Shipping!$T183)+IF(BK94&lt;DATE(2020,1,1),BK94,-BK94))</f>
        <v>-</v>
      </c>
      <c r="BL258" s="52" t="str" cm="1">
        <f t="array" ref="BL258">IF(OR(BL94="",BL94="NO Q",BL94="-"),"-",INDEX(Shipping!$U$3:$V$88,_xlfn.XMATCH(BL$2,IF(Shipping!$D$3:$D$88="GC",Shipping!$A$3:$A$88),0),_xlfn.XMATCH($V$167,Shipping!$U$2:$V$2))/_xlfn.IFS($U$167=Shipping!$R180,Shipping!$R$95,$U$167=Shipping!$S$92,Shipping!$S183,$U$167=Shipping!$T$92,Shipping!$T183)+IF(BL94&lt;DATE(2020,1,1),BL94,-BL94))</f>
        <v>-</v>
      </c>
      <c r="BM258" s="52" t="str" cm="1">
        <f t="array" ref="BM258">IF(OR(BM94="",BM94="NO Q",BM94="-"),"-",INDEX(Shipping!$U$3:$V$88,_xlfn.XMATCH(BM$2,IF(Shipping!$D$3:$D$88="GC",Shipping!$A$3:$A$88),0),_xlfn.XMATCH($V$167,Shipping!$U$2:$V$2))/_xlfn.IFS($U$167=Shipping!$R180,Shipping!$R$95,$U$167=Shipping!$S$92,Shipping!$S183,$U$167=Shipping!$T$92,Shipping!$T183)+IF(BM94&lt;DATE(2020,1,1),BM94,-BM94))</f>
        <v>-</v>
      </c>
      <c r="BN258" s="52" t="str" cm="1">
        <f t="array" ref="BN258">IF(OR(BN94="",BN94="NO Q",BN94="-"),"-",INDEX(Shipping!$U$3:$V$88,_xlfn.XMATCH(BN$2,IF(Shipping!$D$3:$D$88="GC",Shipping!$A$3:$A$88),0),_xlfn.XMATCH($V$167,Shipping!$U$2:$V$2))/_xlfn.IFS($U$167=Shipping!$R180,Shipping!$R$95,$U$167=Shipping!$S$92,Shipping!$S183,$U$167=Shipping!$T$92,Shipping!$T183)+IF(BN94&lt;DATE(2020,1,1),BN94,-BN94))</f>
        <v>-</v>
      </c>
      <c r="BO258" s="52" t="str" cm="1">
        <f t="array" ref="BO258">IF(OR(BO94="",BO94="NO Q",BO94="-"),"-",INDEX(Shipping!$U$3:$V$88,_xlfn.XMATCH(BO$2,IF(Shipping!$D$3:$D$88="GC",Shipping!$A$3:$A$88),0),_xlfn.XMATCH($V$167,Shipping!$U$2:$V$2))/_xlfn.IFS($U$167=Shipping!$R180,Shipping!$R$95,$U$167=Shipping!$S$92,Shipping!$S183,$U$167=Shipping!$T$92,Shipping!$T183)+IF(BO94&lt;DATE(2020,1,1),BO94,-BO94))</f>
        <v>-</v>
      </c>
      <c r="BP258" s="52" t="str" cm="1">
        <f t="array" ref="BP258">IF(OR(BP94="",BP94="NO Q",BP94="-"),"-",INDEX(Shipping!$U$3:$V$88,_xlfn.XMATCH(BP$2,IF(Shipping!$D$3:$D$88="GC",Shipping!$A$3:$A$88),0),_xlfn.XMATCH($V$167,Shipping!$U$2:$V$2))/_xlfn.IFS($U$167=Shipping!$R180,Shipping!$R$95,$U$167=Shipping!$S$92,Shipping!$S183,$U$167=Shipping!$T$92,Shipping!$T183)+IF(BP94&lt;DATE(2020,1,1),BP94,-BP94))</f>
        <v>-</v>
      </c>
      <c r="BQ258" s="52" t="str" cm="1">
        <f t="array" ref="BQ258">IF(OR(BQ94="",BQ94="NO Q",BQ94="-"),"-",INDEX(Shipping!$U$3:$V$88,_xlfn.XMATCH(BQ$2,IF(Shipping!$D$3:$D$88="GC",Shipping!$A$3:$A$88),0),_xlfn.XMATCH($V$167,Shipping!$U$2:$V$2))/_xlfn.IFS($U$167=Shipping!$R180,Shipping!$R$95,$U$167=Shipping!$S$92,Shipping!$S183,$U$167=Shipping!$T$92,Shipping!$T183)+IF(BQ94&lt;DATE(2020,1,1),BQ94,-BQ94))</f>
        <v>-</v>
      </c>
      <c r="BR258" s="52" t="str" cm="1">
        <f t="array" ref="BR258">IF(OR(BR94="",BR94="NO Q",BR94="-"),"-",INDEX(Shipping!$U$3:$V$88,_xlfn.XMATCH(BR$2,IF(Shipping!$D$3:$D$88="GC",Shipping!$A$3:$A$88),0),_xlfn.XMATCH($V$167,Shipping!$U$2:$V$2))/_xlfn.IFS($U$167=Shipping!$R180,Shipping!$R$95,$U$167=Shipping!$S$92,Shipping!$S183,$U$167=Shipping!$T$92,Shipping!$T183)+IF(BR94&lt;DATE(2020,1,1),BR94,-BR94))</f>
        <v>-</v>
      </c>
      <c r="BS258" s="52" t="str" cm="1">
        <f t="array" ref="BS258">IF(OR(BS94="",BS94="NO Q",BS94="-"),"-",INDEX(Shipping!$U$3:$V$88,_xlfn.XMATCH(BS$2,IF(Shipping!$D$3:$D$88="GC",Shipping!$A$3:$A$88),0),_xlfn.XMATCH($V$167,Shipping!$U$2:$V$2))/_xlfn.IFS($U$167=Shipping!$R180,Shipping!$R$95,$U$167=Shipping!$S$92,Shipping!$S183,$U$167=Shipping!$T$92,Shipping!$T183)+IF(BS94&lt;DATE(2020,1,1),BS94,-BS94))</f>
        <v>-</v>
      </c>
      <c r="BT258" s="52" t="str" cm="1">
        <f t="array" ref="BT258">IF(OR(BT94="",BT94="NO Q",BT94="-"),"-",INDEX(Shipping!$U$3:$V$88,_xlfn.XMATCH(BT$2,IF(Shipping!$D$3:$D$88="GC",Shipping!$A$3:$A$88),0),_xlfn.XMATCH($V$167,Shipping!$U$2:$V$2))/_xlfn.IFS($U$167=Shipping!$R180,Shipping!$R$95,$U$167=Shipping!$S$92,Shipping!$S183,$U$167=Shipping!$T$92,Shipping!$T183)+IF(BT94&lt;DATE(2020,1,1),BT94,-BT94))</f>
        <v>-</v>
      </c>
      <c r="BU258" s="52" t="str" cm="1">
        <f t="array" ref="BU258">IF(OR(BU94="",BU94="NO Q",BU94="-"),"-",INDEX(Shipping!$U$3:$V$88,_xlfn.XMATCH(BU$2,IF(Shipping!$D$3:$D$88="GC",Shipping!$A$3:$A$88),0),_xlfn.XMATCH($V$167,Shipping!$U$2:$V$2))/_xlfn.IFS($U$167=Shipping!$R180,Shipping!$R$95,$U$167=Shipping!$S$92,Shipping!$S183,$U$167=Shipping!$T$92,Shipping!$T183)+IF(BU94&lt;DATE(2020,1,1),BU94,-BU94))</f>
        <v>-</v>
      </c>
      <c r="BV258" s="52" t="str" cm="1">
        <f t="array" ref="BV258">IF(OR(BV94="",BV94="NO Q",BV94="-"),"-",INDEX(Shipping!$U$3:$V$88,_xlfn.XMATCH(BV$2,IF(Shipping!$D$3:$D$88="GC",Shipping!$A$3:$A$88),0),_xlfn.XMATCH($V$167,Shipping!$U$2:$V$2))/_xlfn.IFS($U$167=Shipping!$R180,Shipping!$R$95,$U$167=Shipping!$S$92,Shipping!$S183,$U$167=Shipping!$T$92,Shipping!$T183)+IF(BV94&lt;DATE(2020,1,1),BV94,-BV94))</f>
        <v>-</v>
      </c>
      <c r="BW258" s="52" t="str" cm="1">
        <f t="array" ref="BW258">IF(OR(BW94="",BW94="NO Q",BW94="-"),"-",INDEX(Shipping!$U$3:$V$88,_xlfn.XMATCH(BW$2,IF(Shipping!$D$3:$D$88="GC",Shipping!$A$3:$A$88),0),_xlfn.XMATCH($V$167,Shipping!$U$2:$V$2))/_xlfn.IFS($U$167=Shipping!$R180,Shipping!$R$95,$U$167=Shipping!$S$92,Shipping!$S183,$U$167=Shipping!$T$92,Shipping!$T183)+IF(BW94&lt;DATE(2020,1,1),BW94,-BW94))</f>
        <v>-</v>
      </c>
      <c r="BX258" s="52" t="str" cm="1">
        <f t="array" ref="BX258">IF(OR(BX94="",BX94="NO Q",BX94="-"),"-",INDEX(Shipping!$U$3:$V$88,_xlfn.XMATCH(BX$2,IF(Shipping!$D$3:$D$88="GC",Shipping!$A$3:$A$88),0),_xlfn.XMATCH($V$167,Shipping!$U$2:$V$2))/_xlfn.IFS($U$167=Shipping!$R180,Shipping!$R$95,$U$167=Shipping!$S$92,Shipping!$S183,$U$167=Shipping!$T$92,Shipping!$T183)+IF(BX94&lt;DATE(2020,1,1),BX94,-BX94))</f>
        <v>-</v>
      </c>
      <c r="BY258" s="52" t="str" cm="1">
        <f t="array" ref="BY258">IF(OR(BY94="",BY94="NO Q",BY94="-"),"-",INDEX(Shipping!$U$3:$V$88,_xlfn.XMATCH(BY$2,IF(Shipping!$D$3:$D$88="GC",Shipping!$A$3:$A$88),0),_xlfn.XMATCH($V$167,Shipping!$U$2:$V$2))/_xlfn.IFS($U$167=Shipping!$R180,Shipping!$R$95,$U$167=Shipping!$S$92,Shipping!$S183,$U$167=Shipping!$T$92,Shipping!$T183)+IF(BY94&lt;DATE(2020,1,1),BY94,-BY94))</f>
        <v>-</v>
      </c>
      <c r="BZ258" s="52" t="str" cm="1">
        <f t="array" ref="BZ258">IF(OR(BZ94="",BZ94="NO Q",BZ94="-"),"-",INDEX(Shipping!$U$3:$V$88,_xlfn.XMATCH(BZ$2,IF(Shipping!$D$3:$D$88="GC",Shipping!$A$3:$A$88),0),_xlfn.XMATCH($V$167,Shipping!$U$2:$V$2))/_xlfn.IFS($U$167=Shipping!$R180,Shipping!$R$95,$U$167=Shipping!$S$92,Shipping!$S183,$U$167=Shipping!$T$92,Shipping!$T183)+IF(BZ94&lt;DATE(2020,1,1),BZ94,-BZ94))</f>
        <v>-</v>
      </c>
      <c r="CA258" s="52" t="str" cm="1">
        <f t="array" ref="CA258">IF(OR(CA94="",CA94="NO Q",CA94="-"),"-",INDEX(Shipping!$U$3:$V$88,_xlfn.XMATCH(CA$2,IF(Shipping!$D$3:$D$88="GC",Shipping!$A$3:$A$88),0),_xlfn.XMATCH($V$167,Shipping!$U$2:$V$2))/_xlfn.IFS($U$167=Shipping!$R180,Shipping!$R$95,$U$167=Shipping!$S$92,Shipping!$S183,$U$167=Shipping!$T$92,Shipping!$T183)+IF(CA94&lt;DATE(2020,1,1),CA94,-CA94))</f>
        <v>-</v>
      </c>
      <c r="CB258" s="52" t="str" cm="1">
        <f t="array" ref="CB258">IF(OR(CB94="",CB94="NO Q",CB94="-"),"-",INDEX(Shipping!$U$3:$V$88,_xlfn.XMATCH(CB$2,IF(Shipping!$D$3:$D$88="GC",Shipping!$A$3:$A$88),0),_xlfn.XMATCH($V$167,Shipping!$U$2:$V$2))/_xlfn.IFS($U$167=Shipping!$R180,Shipping!$R$95,$U$167=Shipping!$S$92,Shipping!$S183,$U$167=Shipping!$T$92,Shipping!$T183)+IF(CB94&lt;DATE(2020,1,1),CB94,-CB94))</f>
        <v>-</v>
      </c>
      <c r="CC258" s="52" t="e" cm="1">
        <f t="array" ref="CC258">IF(OR(CC94="",CC94="NO Q",CC94="-"),"-",INDEX(Shipping!$U$3:$V$88,_xlfn.XMATCH(CC$2,IF(Shipping!$D$3:$D$88="GC",Shipping!$A$3:$A$88),0),_xlfn.XMATCH($V$167,Shipping!$U$2:$V$2))/_xlfn.IFS($U$167=Shipping!$R180,Shipping!$R$95,$U$167=Shipping!$S$92,Shipping!$S183,$U$167=Shipping!$T$92,Shipping!$T183)+IF(CC94&lt;DATE(2020,1,1),CC94,-CC94))</f>
        <v>#VALUE!</v>
      </c>
      <c r="CD258" s="52" t="e" cm="1">
        <f t="array" ref="CD258">IF(OR(CD94="",CD94="NO Q",CD94="-"),"-",INDEX(Shipping!$U$3:$V$88,_xlfn.XMATCH(CD$2,IF(Shipping!$D$3:$D$88="GC",Shipping!$A$3:$A$88),0),_xlfn.XMATCH($V$167,Shipping!$U$2:$V$2))/_xlfn.IFS($U$167=Shipping!$R180,Shipping!$R$95,$U$167=Shipping!$S$92,Shipping!$S183,$U$167=Shipping!$T$92,Shipping!$T183)+IF(CD94&lt;DATE(2020,1,1),CD94,-CD94))</f>
        <v>#DIV/0!</v>
      </c>
      <c r="CE258" s="52" t="str" cm="1">
        <f t="array" ref="CE258">IF(OR(CE94="",CE94="NO Q",CE94="-"),"-",INDEX(Shipping!$U$3:$V$88,_xlfn.XMATCH(CE$2,IF(Shipping!$D$3:$D$88="GC",Shipping!$A$3:$A$88),0),_xlfn.XMATCH($V$167,Shipping!$U$2:$V$2))/_xlfn.IFS($U$167=Shipping!$R180,Shipping!$R$95,$U$167=Shipping!$S$92,Shipping!$S183,$U$167=Shipping!$T$92,Shipping!$T183)+IF(CE94&lt;DATE(2020,1,1),CE94,-CE94))</f>
        <v>-</v>
      </c>
      <c r="CF258" s="52" t="str" cm="1">
        <f t="array" ref="CF258">IF(OR(CF94="",CF94="NO Q",CF94="-"),"-",INDEX(Shipping!$U$3:$V$88,_xlfn.XMATCH(CF$2,IF(Shipping!$D$3:$D$88="GC",Shipping!$A$3:$A$88),0),_xlfn.XMATCH($V$167,Shipping!$U$2:$V$2))/_xlfn.IFS($U$167=Shipping!$R180,Shipping!$R$95,$U$167=Shipping!$S$92,Shipping!$S183,$U$167=Shipping!$T$92,Shipping!$T183)+IF(CF94&lt;DATE(2020,1,1),CF94,-CF94))</f>
        <v>-</v>
      </c>
      <c r="CG258" s="52" t="str" cm="1">
        <f t="array" ref="CG258">IF(OR(CG94="",CG94="NO Q",CG94="-"),"-",INDEX(Shipping!$U$3:$V$88,_xlfn.XMATCH(CG$2,IF(Shipping!$D$3:$D$88="GC",Shipping!$A$3:$A$88),0),_xlfn.XMATCH($V$167,Shipping!$U$2:$V$2))/_xlfn.IFS($U$167=Shipping!$R180,Shipping!$R$95,$U$167=Shipping!$S$92,Shipping!$S183,$U$167=Shipping!$T$92,Shipping!$T183)+IF(CG94&lt;DATE(2020,1,1),CG94,-CG94))</f>
        <v>-</v>
      </c>
      <c r="CH258" s="52" t="str" cm="1">
        <f t="array" ref="CH258">IF(OR(CH94="",CH94="NO Q",CH94="-"),"-",INDEX(Shipping!$U$3:$V$88,_xlfn.XMATCH(CH$2,IF(Shipping!$D$3:$D$88="GC",Shipping!$A$3:$A$88),0),_xlfn.XMATCH($V$167,Shipping!$U$2:$V$2))/_xlfn.IFS($U$167=Shipping!$R180,Shipping!$R$95,$U$167=Shipping!$S$92,Shipping!$S183,$U$167=Shipping!$T$92,Shipping!$T183)+IF(CH94&lt;DATE(2020,1,1),CH94,-CH94))</f>
        <v>-</v>
      </c>
      <c r="CI258" s="52" t="str" cm="1">
        <f t="array" ref="CI258">IF(OR(CI94="",CI94="NO Q",CI94="-"),"-",INDEX(Shipping!$U$3:$V$88,_xlfn.XMATCH(CI$2,IF(Shipping!$D$3:$D$88="GC",Shipping!$A$3:$A$88),0),_xlfn.XMATCH($V$167,Shipping!$U$2:$V$2))/_xlfn.IFS($U$167=Shipping!$R180,Shipping!$R$95,$U$167=Shipping!$S$92,Shipping!$S183,$U$167=Shipping!$T$92,Shipping!$T183)+IF(CI94&lt;DATE(2020,1,1),CI94,-CI94))</f>
        <v>-</v>
      </c>
      <c r="CJ258" s="52" t="str" cm="1">
        <f t="array" ref="CJ258">IF(OR(CJ94="",CJ94="NO Q",CJ94="-"),"-",INDEX(Shipping!$U$3:$V$88,_xlfn.XMATCH(CJ$2,IF(Shipping!$D$3:$D$88="GC",Shipping!$A$3:$A$88),0),_xlfn.XMATCH($V$167,Shipping!$U$2:$V$2))/_xlfn.IFS($U$167=Shipping!$R180,Shipping!$R$95,$U$167=Shipping!$S$92,Shipping!$S183,$U$167=Shipping!$T$92,Shipping!$T183)+IF(CJ94&lt;DATE(2020,1,1),CJ94,-CJ94))</f>
        <v>-</v>
      </c>
      <c r="CK258" s="52" t="str" cm="1">
        <f t="array" ref="CK258">IF(OR(CK94="",CK94="NO Q",CK94="-"),"-",INDEX(Shipping!$U$3:$V$88,_xlfn.XMATCH(CK$2,IF(Shipping!$D$3:$D$88="GC",Shipping!$A$3:$A$88),0),_xlfn.XMATCH($V$167,Shipping!$U$2:$V$2))/_xlfn.IFS($U$167=Shipping!$R180,Shipping!$R$95,$U$167=Shipping!$S$92,Shipping!$S183,$U$167=Shipping!$T$92,Shipping!$T183)+IF(CK94&lt;DATE(2020,1,1),CK94,-CK94))</f>
        <v>-</v>
      </c>
      <c r="CL258" s="52" t="str" cm="1">
        <f t="array" ref="CL258">IF(OR(CL94="",CL94="NO Q",CL94="-"),"-",INDEX(Shipping!$U$3:$V$88,_xlfn.XMATCH(CL$2,IF(Shipping!$D$3:$D$88="GC",Shipping!$A$3:$A$88),0),_xlfn.XMATCH($V$167,Shipping!$U$2:$V$2))/_xlfn.IFS($U$167=Shipping!$R180,Shipping!$R$95,$U$167=Shipping!$S$92,Shipping!$S183,$U$167=Shipping!$T$92,Shipping!$T183)+IF(CL94&lt;DATE(2020,1,1),CL94,-CL94))</f>
        <v>-</v>
      </c>
      <c r="CM258" s="52" t="str" cm="1">
        <f t="array" ref="CM258">IF(OR(CM94="",CM94="NO Q",CM94="-"),"-",INDEX(Shipping!$U$3:$V$88,_xlfn.XMATCH(CM$2,IF(Shipping!$D$3:$D$88="GC",Shipping!$A$3:$A$88),0),_xlfn.XMATCH($V$167,Shipping!$U$2:$V$2))/_xlfn.IFS($U$167=Shipping!$R180,Shipping!$R$95,$U$167=Shipping!$S$92,Shipping!$S183,$U$167=Shipping!$T$92,Shipping!$T183)+IF(CM94&lt;DATE(2020,1,1),CM94,-CM94))</f>
        <v>-</v>
      </c>
    </row>
    <row r="259" spans="2:91">
      <c r="B259" s="47" t="s">
        <v>364</v>
      </c>
      <c r="C259" s="1" t="e" cm="1">
        <f t="array" ref="C259">INDEX(W$2:CM$2,1,_xlfn.XMATCH(D259,$W259:$CM259))</f>
        <v>#N/A</v>
      </c>
      <c r="D259" s="81">
        <f t="shared" si="140"/>
        <v>0</v>
      </c>
      <c r="W259" s="52" t="str" cm="1">
        <f t="array" ref="W259">IF(OR(W95="",W95="NO Q",W95="-"),"-",INDEX(Shipping!$U$3:$V$88,_xlfn.XMATCH(W$2,IF(Shipping!$D$3:$D$88="GC",Shipping!$A$3:$A$88),0),_xlfn.XMATCH($V$167,Shipping!$U$2:$V$2))/_xlfn.IFS($U$167=Shipping!$R181,Shipping!$R$95,$U$167=Shipping!$S$92,Shipping!$S184,$U$167=Shipping!$T$92,Shipping!$T184)+IF(W95&lt;DATE(2020,1,1),W95,-W95))</f>
        <v>-</v>
      </c>
      <c r="X259" s="52" t="str" cm="1">
        <f t="array" ref="X259">IF(OR(X95="",X95="NO Q",X95="-"),"-",INDEX(Shipping!$U$3:$V$88,_xlfn.XMATCH(X$2,IF(Shipping!$D$3:$D$88="GC",Shipping!$A$3:$A$88),0),_xlfn.XMATCH($V$167,Shipping!$U$2:$V$2))/_xlfn.IFS($U$167=Shipping!$R181,Shipping!$R$95,$U$167=Shipping!$S$92,Shipping!$S184,$U$167=Shipping!$T$92,Shipping!$T184)+IF(X95&lt;DATE(2020,1,1),X95,-X95))</f>
        <v>-</v>
      </c>
      <c r="Y259" s="52" t="str" cm="1">
        <f t="array" ref="Y259">IF(OR(Y95="",Y95="NO Q",Y95="-"),"-",INDEX(Shipping!$U$3:$V$88,_xlfn.XMATCH(Y$2,IF(Shipping!$D$3:$D$88="GC",Shipping!$A$3:$A$88),0),_xlfn.XMATCH($V$167,Shipping!$U$2:$V$2))/_xlfn.IFS($U$167=Shipping!$R181,Shipping!$R$95,$U$167=Shipping!$S$92,Shipping!$S184,$U$167=Shipping!$T$92,Shipping!$T184)+IF(Y95&lt;DATE(2020,1,1),Y95,-Y95))</f>
        <v>-</v>
      </c>
      <c r="Z259" s="52" t="str" cm="1">
        <f t="array" ref="Z259">IF(OR(Z95="",Z95="NO Q",Z95="-"),"-",INDEX(Shipping!$U$3:$V$88,_xlfn.XMATCH(Z$2,IF(Shipping!$D$3:$D$88="GC",Shipping!$A$3:$A$88),0),_xlfn.XMATCH($V$167,Shipping!$U$2:$V$2))/_xlfn.IFS($U$167=Shipping!$R181,Shipping!$R$95,$U$167=Shipping!$S$92,Shipping!$S184,$U$167=Shipping!$T$92,Shipping!$T184)+IF(Z95&lt;DATE(2020,1,1),Z95,-Z95))</f>
        <v>-</v>
      </c>
      <c r="AA259" s="52" t="str" cm="1">
        <f t="array" ref="AA259">IF(OR(AA95="",AA95="NO Q",AA95="-"),"-",INDEX(Shipping!$U$3:$V$88,_xlfn.XMATCH(AA$2,IF(Shipping!$D$3:$D$88="GC",Shipping!$A$3:$A$88),0),_xlfn.XMATCH($V$167,Shipping!$U$2:$V$2))/_xlfn.IFS($U$167=Shipping!$R181,Shipping!$R$95,$U$167=Shipping!$S$92,Shipping!$S184,$U$167=Shipping!$T$92,Shipping!$T184)+IF(AA95&lt;DATE(2020,1,1),AA95,-AA95))</f>
        <v>-</v>
      </c>
      <c r="AB259" s="52" t="str" cm="1">
        <f t="array" ref="AB259">IF(OR(AB95="",AB95="NO Q",AB95="-"),"-",INDEX(Shipping!$U$3:$V$88,_xlfn.XMATCH(AB$2,IF(Shipping!$D$3:$D$88="GC",Shipping!$A$3:$A$88),0),_xlfn.XMATCH($V$167,Shipping!$U$2:$V$2))/_xlfn.IFS($U$167=Shipping!$R181,Shipping!$R$95,$U$167=Shipping!$S$92,Shipping!$S184,$U$167=Shipping!$T$92,Shipping!$T184)+IF(AB95&lt;DATE(2020,1,1),AB95,-AB95))</f>
        <v>-</v>
      </c>
      <c r="AC259" s="52" t="str" cm="1">
        <f t="array" ref="AC259">IF(OR(AC95="",AC95="NO Q",AC95="-"),"-",INDEX(Shipping!$U$3:$V$88,_xlfn.XMATCH(AC$2,IF(Shipping!$D$3:$D$88="GC",Shipping!$A$3:$A$88),0),_xlfn.XMATCH($V$167,Shipping!$U$2:$V$2))/_xlfn.IFS($U$167=Shipping!$R181,Shipping!$R$95,$U$167=Shipping!$S$92,Shipping!$S184,$U$167=Shipping!$T$92,Shipping!$T184)+IF(AC95&lt;DATE(2020,1,1),AC95,-AC95))</f>
        <v>-</v>
      </c>
      <c r="AD259" s="52" t="str" cm="1">
        <f t="array" ref="AD259">IF(OR(AD95="",AD95="NO Q",AD95="-"),"-",INDEX(Shipping!$U$3:$V$88,_xlfn.XMATCH(AD$2,IF(Shipping!$D$3:$D$88="GC",Shipping!$A$3:$A$88),0),_xlfn.XMATCH($V$167,Shipping!$U$2:$V$2))/_xlfn.IFS($U$167=Shipping!$R181,Shipping!$R$95,$U$167=Shipping!$S$92,Shipping!$S184,$U$167=Shipping!$T$92,Shipping!$T184)+IF(AD95&lt;DATE(2020,1,1),AD95,-AD95))</f>
        <v>-</v>
      </c>
      <c r="AE259" s="52" t="str" cm="1">
        <f t="array" ref="AE259">IF(OR(AE95="",AE95="NO Q",AE95="-"),"-",INDEX(Shipping!$U$3:$V$88,_xlfn.XMATCH(AE$2,IF(Shipping!$D$3:$D$88="GC",Shipping!$A$3:$A$88),0),_xlfn.XMATCH($V$167,Shipping!$U$2:$V$2))/_xlfn.IFS($U$167=Shipping!$R181,Shipping!$R$95,$U$167=Shipping!$S$92,Shipping!$S184,$U$167=Shipping!$T$92,Shipping!$T184)+IF(AE95&lt;DATE(2020,1,1),AE95,-AE95))</f>
        <v>-</v>
      </c>
      <c r="AF259" s="52" t="str" cm="1">
        <f t="array" ref="AF259">IF(OR(AF95="",AF95="NO Q",AF95="-"),"-",INDEX(Shipping!$U$3:$V$88,_xlfn.XMATCH(AF$2,IF(Shipping!$D$3:$D$88="GC",Shipping!$A$3:$A$88),0),_xlfn.XMATCH($V$167,Shipping!$U$2:$V$2))/_xlfn.IFS($U$167=Shipping!$R181,Shipping!$R$95,$U$167=Shipping!$S$92,Shipping!$S184,$U$167=Shipping!$T$92,Shipping!$T184)+IF(AF95&lt;DATE(2020,1,1),AF95,-AF95))</f>
        <v>-</v>
      </c>
      <c r="AG259" s="52" t="str" cm="1">
        <f t="array" ref="AG259">IF(OR(AG95="",AG95="NO Q",AG95="-"),"-",INDEX(Shipping!$U$3:$V$88,_xlfn.XMATCH(AG$2,IF(Shipping!$D$3:$D$88="GC",Shipping!$A$3:$A$88),0),_xlfn.XMATCH($V$167,Shipping!$U$2:$V$2))/_xlfn.IFS($U$167=Shipping!$R181,Shipping!$R$95,$U$167=Shipping!$S$92,Shipping!$S184,$U$167=Shipping!$T$92,Shipping!$T184)+IF(AG95&lt;DATE(2020,1,1),AG95,-AG95))</f>
        <v>-</v>
      </c>
      <c r="AH259" s="52" t="e" cm="1">
        <f t="array" ref="AH259">IF(OR(AH95="",AH95="NO Q",AH95="-"),"-",INDEX(Shipping!$U$3:$V$88,_xlfn.XMATCH(AH$2,IF(Shipping!$D$3:$D$88="GC",Shipping!$A$3:$A$88),0),_xlfn.XMATCH($V$167,Shipping!$U$2:$V$2))/_xlfn.IFS($U$167=Shipping!$R181,Shipping!$R$95,$U$167=Shipping!$S$92,Shipping!$S184,$U$167=Shipping!$T$92,Shipping!$T184)+IF(AH95&lt;DATE(2020,1,1),AH95,-AH95))</f>
        <v>#DIV/0!</v>
      </c>
      <c r="AI259" s="52" t="str" cm="1">
        <f t="array" ref="AI259">IF(OR(AI95="",AI95="NO Q",AI95="-"),"-",INDEX(Shipping!$U$3:$V$88,_xlfn.XMATCH(AI$2,IF(Shipping!$D$3:$D$88="GC",Shipping!$A$3:$A$88),0),_xlfn.XMATCH($V$167,Shipping!$U$2:$V$2))/_xlfn.IFS($U$167=Shipping!$R181,Shipping!$R$95,$U$167=Shipping!$S$92,Shipping!$S184,$U$167=Shipping!$T$92,Shipping!$T184)+IF(AI95&lt;DATE(2020,1,1),AI95,-AI95))</f>
        <v>-</v>
      </c>
      <c r="AJ259" s="52" t="str" cm="1">
        <f t="array" ref="AJ259">IF(OR(AJ95="",AJ95="NO Q",AJ95="-"),"-",INDEX(Shipping!$U$3:$V$88,_xlfn.XMATCH(AJ$2,IF(Shipping!$D$3:$D$88="GC",Shipping!$A$3:$A$88),0),_xlfn.XMATCH($V$167,Shipping!$U$2:$V$2))/_xlfn.IFS($U$167=Shipping!$R181,Shipping!$R$95,$U$167=Shipping!$S$92,Shipping!$S184,$U$167=Shipping!$T$92,Shipping!$T184)+IF(AJ95&lt;DATE(2020,1,1),AJ95,-AJ95))</f>
        <v>-</v>
      </c>
      <c r="AK259" s="52" t="str" cm="1">
        <f t="array" ref="AK259">IF(OR(AK95="",AK95="NO Q",AK95="-"),"-",INDEX(Shipping!$U$3:$V$88,_xlfn.XMATCH(AK$2,IF(Shipping!$D$3:$D$88="GC",Shipping!$A$3:$A$88),0),_xlfn.XMATCH($V$167,Shipping!$U$2:$V$2))/_xlfn.IFS($U$167=Shipping!$R181,Shipping!$R$95,$U$167=Shipping!$S$92,Shipping!$S184,$U$167=Shipping!$T$92,Shipping!$T184)+IF(AK95&lt;DATE(2020,1,1),AK95,-AK95))</f>
        <v>-</v>
      </c>
      <c r="AL259" s="52" t="str" cm="1">
        <f t="array" ref="AL259">IF(OR(AL95="",AL95="NO Q",AL95="-"),"-",INDEX(Shipping!$U$3:$V$88,_xlfn.XMATCH(AL$2,IF(Shipping!$D$3:$D$88="GC",Shipping!$A$3:$A$88),0),_xlfn.XMATCH($V$167,Shipping!$U$2:$V$2))/_xlfn.IFS($U$167=Shipping!$R181,Shipping!$R$95,$U$167=Shipping!$S$92,Shipping!$S184,$U$167=Shipping!$T$92,Shipping!$T184)+IF(AL95&lt;DATE(2020,1,1),AL95,-AL95))</f>
        <v>-</v>
      </c>
      <c r="AM259" s="52" t="str" cm="1">
        <f t="array" ref="AM259">IF(OR(AM95="",AM95="NO Q",AM95="-"),"-",INDEX(Shipping!$U$3:$V$88,_xlfn.XMATCH(AM$2,IF(Shipping!$D$3:$D$88="GC",Shipping!$A$3:$A$88),0),_xlfn.XMATCH($V$167,Shipping!$U$2:$V$2))/_xlfn.IFS($U$167=Shipping!$R181,Shipping!$R$95,$U$167=Shipping!$S$92,Shipping!$S184,$U$167=Shipping!$T$92,Shipping!$T184)+IF(AM95&lt;DATE(2020,1,1),AM95,-AM95))</f>
        <v>-</v>
      </c>
      <c r="AN259" s="52" t="str" cm="1">
        <f t="array" ref="AN259">IF(OR(AN95="",AN95="NO Q",AN95="-"),"-",INDEX(Shipping!$U$3:$V$88,_xlfn.XMATCH(AN$2,IF(Shipping!$D$3:$D$88="GC",Shipping!$A$3:$A$88),0),_xlfn.XMATCH($V$167,Shipping!$U$2:$V$2))/_xlfn.IFS($U$167=Shipping!$R181,Shipping!$R$95,$U$167=Shipping!$S$92,Shipping!$S184,$U$167=Shipping!$T$92,Shipping!$T184)+IF(AN95&lt;DATE(2020,1,1),AN95,-AN95))</f>
        <v>-</v>
      </c>
      <c r="AO259" s="52" t="str" cm="1">
        <f t="array" ref="AO259">IF(OR(AO95="",AO95="NO Q",AO95="-"),"-",INDEX(Shipping!$U$3:$V$88,_xlfn.XMATCH(AO$2,IF(Shipping!$D$3:$D$88="GC",Shipping!$A$3:$A$88),0),_xlfn.XMATCH($V$167,Shipping!$U$2:$V$2))/_xlfn.IFS($U$167=Shipping!$R181,Shipping!$R$95,$U$167=Shipping!$S$92,Shipping!$S184,$U$167=Shipping!$T$92,Shipping!$T184)+IF(AO95&lt;DATE(2020,1,1),AO95,-AO95))</f>
        <v>-</v>
      </c>
      <c r="AP259" s="52" t="str" cm="1">
        <f t="array" ref="AP259">IF(OR(AP95="",AP95="NO Q",AP95="-"),"-",INDEX(Shipping!$U$3:$V$88,_xlfn.XMATCH(AP$2,IF(Shipping!$D$3:$D$88="GC",Shipping!$A$3:$A$88),0),_xlfn.XMATCH($V$167,Shipping!$U$2:$V$2))/_xlfn.IFS($U$167=Shipping!$R181,Shipping!$R$95,$U$167=Shipping!$S$92,Shipping!$S184,$U$167=Shipping!$T$92,Shipping!$T184)+IF(AP95&lt;DATE(2020,1,1),AP95,-AP95))</f>
        <v>-</v>
      </c>
      <c r="AQ259" s="52" t="str" cm="1">
        <f t="array" ref="AQ259">IF(OR(AQ95="",AQ95="NO Q",AQ95="-"),"-",INDEX(Shipping!$U$3:$V$88,_xlfn.XMATCH(AQ$2,IF(Shipping!$D$3:$D$88="GC",Shipping!$A$3:$A$88),0),_xlfn.XMATCH($V$167,Shipping!$U$2:$V$2))/_xlfn.IFS($U$167=Shipping!$R181,Shipping!$R$95,$U$167=Shipping!$S$92,Shipping!$S184,$U$167=Shipping!$T$92,Shipping!$T184)+IF(AQ95&lt;DATE(2020,1,1),AQ95,-AQ95))</f>
        <v>-</v>
      </c>
      <c r="AR259" s="52" t="str" cm="1">
        <f t="array" ref="AR259">IF(OR(AR95="",AR95="NO Q",AR95="-"),"-",INDEX(Shipping!$U$3:$V$88,_xlfn.XMATCH(AR$2,IF(Shipping!$D$3:$D$88="GC",Shipping!$A$3:$A$88),0),_xlfn.XMATCH($V$167,Shipping!$U$2:$V$2))/_xlfn.IFS($U$167=Shipping!$R181,Shipping!$R$95,$U$167=Shipping!$S$92,Shipping!$S184,$U$167=Shipping!$T$92,Shipping!$T184)+IF(AR95&lt;DATE(2020,1,1),AR95,-AR95))</f>
        <v>-</v>
      </c>
      <c r="AS259" s="52" t="str" cm="1">
        <f t="array" ref="AS259">IF(OR(AS95="",AS95="NO Q",AS95="-"),"-",INDEX(Shipping!$U$3:$V$88,_xlfn.XMATCH(AS$2,IF(Shipping!$D$3:$D$88="GC",Shipping!$A$3:$A$88),0),_xlfn.XMATCH($V$167,Shipping!$U$2:$V$2))/_xlfn.IFS($U$167=Shipping!$R181,Shipping!$R$95,$U$167=Shipping!$S$92,Shipping!$S184,$U$167=Shipping!$T$92,Shipping!$T184)+IF(AS95&lt;DATE(2020,1,1),AS95,-AS95))</f>
        <v>-</v>
      </c>
      <c r="AT259" s="52" t="str" cm="1">
        <f t="array" ref="AT259">IF(OR(AT95="",AT95="NO Q",AT95="-"),"-",INDEX(Shipping!$U$3:$V$88,_xlfn.XMATCH(AT$2,IF(Shipping!$D$3:$D$88="GC",Shipping!$A$3:$A$88),0),_xlfn.XMATCH($V$167,Shipping!$U$2:$V$2))/_xlfn.IFS($U$167=Shipping!$R181,Shipping!$R$95,$U$167=Shipping!$S$92,Shipping!$S184,$U$167=Shipping!$T$92,Shipping!$T184)+IF(AT95&lt;DATE(2020,1,1),AT95,-AT95))</f>
        <v>-</v>
      </c>
      <c r="AU259" s="52" t="str" cm="1">
        <f t="array" ref="AU259">IF(OR(AU95="",AU95="NO Q",AU95="-"),"-",INDEX(Shipping!$U$3:$V$88,_xlfn.XMATCH(AU$2,IF(Shipping!$D$3:$D$88="GC",Shipping!$A$3:$A$88),0),_xlfn.XMATCH($V$167,Shipping!$U$2:$V$2))/_xlfn.IFS($U$167=Shipping!$R181,Shipping!$R$95,$U$167=Shipping!$S$92,Shipping!$S184,$U$167=Shipping!$T$92,Shipping!$T184)+IF(AU95&lt;DATE(2020,1,1),AU95,-AU95))</f>
        <v>-</v>
      </c>
      <c r="AV259" s="52" t="str" cm="1">
        <f t="array" ref="AV259">IF(OR(AV95="",AV95="NO Q",AV95="-"),"-",INDEX(Shipping!$U$3:$V$88,_xlfn.XMATCH(AV$2,IF(Shipping!$D$3:$D$88="GC",Shipping!$A$3:$A$88),0),_xlfn.XMATCH($V$167,Shipping!$U$2:$V$2))/_xlfn.IFS($U$167=Shipping!$R181,Shipping!$R$95,$U$167=Shipping!$S$92,Shipping!$S184,$U$167=Shipping!$T$92,Shipping!$T184)+IF(AV95&lt;DATE(2020,1,1),AV95,-AV95))</f>
        <v>-</v>
      </c>
      <c r="AW259" s="52" t="str" cm="1">
        <f t="array" ref="AW259">IF(OR(AW95="",AW95="NO Q",AW95="-"),"-",INDEX(Shipping!$U$3:$V$88,_xlfn.XMATCH(AW$2,IF(Shipping!$D$3:$D$88="GC",Shipping!$A$3:$A$88),0),_xlfn.XMATCH($V$167,Shipping!$U$2:$V$2))/_xlfn.IFS($U$167=Shipping!$R181,Shipping!$R$95,$U$167=Shipping!$S$92,Shipping!$S184,$U$167=Shipping!$T$92,Shipping!$T184)+IF(AW95&lt;DATE(2020,1,1),AW95,-AW95))</f>
        <v>-</v>
      </c>
      <c r="AX259" s="52" t="str" cm="1">
        <f t="array" ref="AX259">IF(OR(AX95="",AX95="NO Q",AX95="-"),"-",INDEX(Shipping!$U$3:$V$88,_xlfn.XMATCH(AX$2,IF(Shipping!$D$3:$D$88="GC",Shipping!$A$3:$A$88),0),_xlfn.XMATCH($V$167,Shipping!$U$2:$V$2))/_xlfn.IFS($U$167=Shipping!$R181,Shipping!$R$95,$U$167=Shipping!$S$92,Shipping!$S184,$U$167=Shipping!$T$92,Shipping!$T184)+IF(AX95&lt;DATE(2020,1,1),AX95,-AX95))</f>
        <v>-</v>
      </c>
      <c r="AY259" s="52" t="str" cm="1">
        <f t="array" ref="AY259">IF(OR(AY95="",AY95="NO Q",AY95="-"),"-",INDEX(Shipping!$U$3:$V$88,_xlfn.XMATCH(AY$2,IF(Shipping!$D$3:$D$88="GC",Shipping!$A$3:$A$88),0),_xlfn.XMATCH($V$167,Shipping!$U$2:$V$2))/_xlfn.IFS($U$167=Shipping!$R181,Shipping!$R$95,$U$167=Shipping!$S$92,Shipping!$S184,$U$167=Shipping!$T$92,Shipping!$T184)+IF(AY95&lt;DATE(2020,1,1),AY95,-AY95))</f>
        <v>-</v>
      </c>
      <c r="AZ259" s="52" t="str" cm="1">
        <f t="array" ref="AZ259">IF(OR(AZ95="",AZ95="NO Q",AZ95="-"),"-",INDEX(Shipping!$U$3:$V$88,_xlfn.XMATCH(AZ$2,IF(Shipping!$D$3:$D$88="GC",Shipping!$A$3:$A$88),0),_xlfn.XMATCH($V$167,Shipping!$U$2:$V$2))/_xlfn.IFS($U$167=Shipping!$R181,Shipping!$R$95,$U$167=Shipping!$S$92,Shipping!$S184,$U$167=Shipping!$T$92,Shipping!$T184)+IF(AZ95&lt;DATE(2020,1,1),AZ95,-AZ95))</f>
        <v>-</v>
      </c>
      <c r="BA259" s="52" t="str" cm="1">
        <f t="array" ref="BA259">IF(OR(BA95="",BA95="NO Q",BA95="-"),"-",INDEX(Shipping!$U$3:$V$88,_xlfn.XMATCH(BA$2,IF(Shipping!$D$3:$D$88="GC",Shipping!$A$3:$A$88),0),_xlfn.XMATCH($V$167,Shipping!$U$2:$V$2))/_xlfn.IFS($U$167=Shipping!$R181,Shipping!$R$95,$U$167=Shipping!$S$92,Shipping!$S184,$U$167=Shipping!$T$92,Shipping!$T184)+IF(BA95&lt;DATE(2020,1,1),BA95,-BA95))</f>
        <v>-</v>
      </c>
      <c r="BB259" s="52" t="str" cm="1">
        <f t="array" ref="BB259">IF(OR(BB95="",BB95="NO Q",BB95="-"),"-",INDEX(Shipping!$U$3:$V$88,_xlfn.XMATCH(BB$2,IF(Shipping!$D$3:$D$88="GC",Shipping!$A$3:$A$88),0),_xlfn.XMATCH($V$167,Shipping!$U$2:$V$2))/_xlfn.IFS($U$167=Shipping!$R181,Shipping!$R$95,$U$167=Shipping!$S$92,Shipping!$S184,$U$167=Shipping!$T$92,Shipping!$T184)+IF(BB95&lt;DATE(2020,1,1),BB95,-BB95))</f>
        <v>-</v>
      </c>
      <c r="BC259" s="52" t="str" cm="1">
        <f t="array" ref="BC259">IF(OR(BC95="",BC95="NO Q",BC95="-"),"-",INDEX(Shipping!$U$3:$V$88,_xlfn.XMATCH(BC$2,IF(Shipping!$D$3:$D$88="GC",Shipping!$A$3:$A$88),0),_xlfn.XMATCH($V$167,Shipping!$U$2:$V$2))/_xlfn.IFS($U$167=Shipping!$R181,Shipping!$R$95,$U$167=Shipping!$S$92,Shipping!$S184,$U$167=Shipping!$T$92,Shipping!$T184)+IF(BC95&lt;DATE(2020,1,1),BC95,-BC95))</f>
        <v>-</v>
      </c>
      <c r="BD259" s="52" t="str" cm="1">
        <f t="array" ref="BD259">IF(OR(BD95="",BD95="NO Q",BD95="-"),"-",INDEX(Shipping!$U$3:$V$88,_xlfn.XMATCH(BD$2,IF(Shipping!$D$3:$D$88="GC",Shipping!$A$3:$A$88),0),_xlfn.XMATCH($V$167,Shipping!$U$2:$V$2))/_xlfn.IFS($U$167=Shipping!$R181,Shipping!$R$95,$U$167=Shipping!$S$92,Shipping!$S184,$U$167=Shipping!$T$92,Shipping!$T184)+IF(BD95&lt;DATE(2020,1,1),BD95,-BD95))</f>
        <v>-</v>
      </c>
      <c r="BE259" s="52" t="str" cm="1">
        <f t="array" ref="BE259">IF(OR(BE95="",BE95="NO Q",BE95="-"),"-",INDEX(Shipping!$U$3:$V$88,_xlfn.XMATCH(BE$2,IF(Shipping!$D$3:$D$88="GC",Shipping!$A$3:$A$88),0),_xlfn.XMATCH($V$167,Shipping!$U$2:$V$2))/_xlfn.IFS($U$167=Shipping!$R181,Shipping!$R$95,$U$167=Shipping!$S$92,Shipping!$S184,$U$167=Shipping!$T$92,Shipping!$T184)+IF(BE95&lt;DATE(2020,1,1),BE95,-BE95))</f>
        <v>-</v>
      </c>
      <c r="BF259" s="52" t="str" cm="1">
        <f t="array" ref="BF259">IF(OR(BF95="",BF95="NO Q",BF95="-"),"-",INDEX(Shipping!$U$3:$V$88,_xlfn.XMATCH(BF$2,IF(Shipping!$D$3:$D$88="GC",Shipping!$A$3:$A$88),0),_xlfn.XMATCH($V$167,Shipping!$U$2:$V$2))/_xlfn.IFS($U$167=Shipping!$R181,Shipping!$R$95,$U$167=Shipping!$S$92,Shipping!$S184,$U$167=Shipping!$T$92,Shipping!$T184)+IF(BF95&lt;DATE(2020,1,1),BF95,-BF95))</f>
        <v>-</v>
      </c>
      <c r="BG259" s="52" t="str" cm="1">
        <f t="array" ref="BG259">IF(OR(BG95="",BG95="NO Q",BG95="-"),"-",INDEX(Shipping!$U$3:$V$88,_xlfn.XMATCH(BG$2,IF(Shipping!$D$3:$D$88="GC",Shipping!$A$3:$A$88),0),_xlfn.XMATCH($V$167,Shipping!$U$2:$V$2))/_xlfn.IFS($U$167=Shipping!$R181,Shipping!$R$95,$U$167=Shipping!$S$92,Shipping!$S184,$U$167=Shipping!$T$92,Shipping!$T184)+IF(BG95&lt;DATE(2020,1,1),BG95,-BG95))</f>
        <v>-</v>
      </c>
      <c r="BH259" s="52" t="str" cm="1">
        <f t="array" ref="BH259">IF(OR(BH95="",BH95="NO Q",BH95="-"),"-",INDEX(Shipping!$U$3:$V$88,_xlfn.XMATCH(BH$2,IF(Shipping!$D$3:$D$88="GC",Shipping!$A$3:$A$88),0),_xlfn.XMATCH($V$167,Shipping!$U$2:$V$2))/_xlfn.IFS($U$167=Shipping!$R181,Shipping!$R$95,$U$167=Shipping!$S$92,Shipping!$S184,$U$167=Shipping!$T$92,Shipping!$T184)+IF(BH95&lt;DATE(2020,1,1),BH95,-BH95))</f>
        <v>-</v>
      </c>
      <c r="BI259" s="52" t="e" cm="1">
        <f t="array" ref="BI259">IF(OR(BI95="",BI95="NO Q",BI95="-"),"-",INDEX(Shipping!$U$3:$V$88,_xlfn.XMATCH(BI$2,IF(Shipping!$D$3:$D$88="GC",Shipping!$A$3:$A$88),0),_xlfn.XMATCH($V$167,Shipping!$U$2:$V$2))/_xlfn.IFS($U$167=Shipping!$R181,Shipping!$R$95,$U$167=Shipping!$S$92,Shipping!$S184,$U$167=Shipping!$T$92,Shipping!$T184)+IF(BI95&lt;DATE(2020,1,1),BI95,-BI95))</f>
        <v>#DIV/0!</v>
      </c>
      <c r="BJ259" s="52" t="str" cm="1">
        <f t="array" ref="BJ259">IF(OR(BJ95="",BJ95="NO Q",BJ95="-"),"-",INDEX(Shipping!$U$3:$V$88,_xlfn.XMATCH(BJ$2,IF(Shipping!$D$3:$D$88="GC",Shipping!$A$3:$A$88),0),_xlfn.XMATCH($V$167,Shipping!$U$2:$V$2))/_xlfn.IFS($U$167=Shipping!$R181,Shipping!$R$95,$U$167=Shipping!$S$92,Shipping!$S184,$U$167=Shipping!$T$92,Shipping!$T184)+IF(BJ95&lt;DATE(2020,1,1),BJ95,-BJ95))</f>
        <v>-</v>
      </c>
      <c r="BK259" s="52" t="str" cm="1">
        <f t="array" ref="BK259">IF(OR(BK95="",BK95="NO Q",BK95="-"),"-",INDEX(Shipping!$U$3:$V$88,_xlfn.XMATCH(BK$2,IF(Shipping!$D$3:$D$88="GC",Shipping!$A$3:$A$88),0),_xlfn.XMATCH($V$167,Shipping!$U$2:$V$2))/_xlfn.IFS($U$167=Shipping!$R181,Shipping!$R$95,$U$167=Shipping!$S$92,Shipping!$S184,$U$167=Shipping!$T$92,Shipping!$T184)+IF(BK95&lt;DATE(2020,1,1),BK95,-BK95))</f>
        <v>-</v>
      </c>
      <c r="BL259" s="52" t="str" cm="1">
        <f t="array" ref="BL259">IF(OR(BL95="",BL95="NO Q",BL95="-"),"-",INDEX(Shipping!$U$3:$V$88,_xlfn.XMATCH(BL$2,IF(Shipping!$D$3:$D$88="GC",Shipping!$A$3:$A$88),0),_xlfn.XMATCH($V$167,Shipping!$U$2:$V$2))/_xlfn.IFS($U$167=Shipping!$R181,Shipping!$R$95,$U$167=Shipping!$S$92,Shipping!$S184,$U$167=Shipping!$T$92,Shipping!$T184)+IF(BL95&lt;DATE(2020,1,1),BL95,-BL95))</f>
        <v>-</v>
      </c>
      <c r="BM259" s="52" t="str" cm="1">
        <f t="array" ref="BM259">IF(OR(BM95="",BM95="NO Q",BM95="-"),"-",INDEX(Shipping!$U$3:$V$88,_xlfn.XMATCH(BM$2,IF(Shipping!$D$3:$D$88="GC",Shipping!$A$3:$A$88),0),_xlfn.XMATCH($V$167,Shipping!$U$2:$V$2))/_xlfn.IFS($U$167=Shipping!$R181,Shipping!$R$95,$U$167=Shipping!$S$92,Shipping!$S184,$U$167=Shipping!$T$92,Shipping!$T184)+IF(BM95&lt;DATE(2020,1,1),BM95,-BM95))</f>
        <v>-</v>
      </c>
      <c r="BN259" s="52" t="str" cm="1">
        <f t="array" ref="BN259">IF(OR(BN95="",BN95="NO Q",BN95="-"),"-",INDEX(Shipping!$U$3:$V$88,_xlfn.XMATCH(BN$2,IF(Shipping!$D$3:$D$88="GC",Shipping!$A$3:$A$88),0),_xlfn.XMATCH($V$167,Shipping!$U$2:$V$2))/_xlfn.IFS($U$167=Shipping!$R181,Shipping!$R$95,$U$167=Shipping!$S$92,Shipping!$S184,$U$167=Shipping!$T$92,Shipping!$T184)+IF(BN95&lt;DATE(2020,1,1),BN95,-BN95))</f>
        <v>-</v>
      </c>
      <c r="BO259" s="52" t="str" cm="1">
        <f t="array" ref="BO259">IF(OR(BO95="",BO95="NO Q",BO95="-"),"-",INDEX(Shipping!$U$3:$V$88,_xlfn.XMATCH(BO$2,IF(Shipping!$D$3:$D$88="GC",Shipping!$A$3:$A$88),0),_xlfn.XMATCH($V$167,Shipping!$U$2:$V$2))/_xlfn.IFS($U$167=Shipping!$R181,Shipping!$R$95,$U$167=Shipping!$S$92,Shipping!$S184,$U$167=Shipping!$T$92,Shipping!$T184)+IF(BO95&lt;DATE(2020,1,1),BO95,-BO95))</f>
        <v>-</v>
      </c>
      <c r="BP259" s="52" t="str" cm="1">
        <f t="array" ref="BP259">IF(OR(BP95="",BP95="NO Q",BP95="-"),"-",INDEX(Shipping!$U$3:$V$88,_xlfn.XMATCH(BP$2,IF(Shipping!$D$3:$D$88="GC",Shipping!$A$3:$A$88),0),_xlfn.XMATCH($V$167,Shipping!$U$2:$V$2))/_xlfn.IFS($U$167=Shipping!$R181,Shipping!$R$95,$U$167=Shipping!$S$92,Shipping!$S184,$U$167=Shipping!$T$92,Shipping!$T184)+IF(BP95&lt;DATE(2020,1,1),BP95,-BP95))</f>
        <v>-</v>
      </c>
      <c r="BQ259" s="52" t="str" cm="1">
        <f t="array" ref="BQ259">IF(OR(BQ95="",BQ95="NO Q",BQ95="-"),"-",INDEX(Shipping!$U$3:$V$88,_xlfn.XMATCH(BQ$2,IF(Shipping!$D$3:$D$88="GC",Shipping!$A$3:$A$88),0),_xlfn.XMATCH($V$167,Shipping!$U$2:$V$2))/_xlfn.IFS($U$167=Shipping!$R181,Shipping!$R$95,$U$167=Shipping!$S$92,Shipping!$S184,$U$167=Shipping!$T$92,Shipping!$T184)+IF(BQ95&lt;DATE(2020,1,1),BQ95,-BQ95))</f>
        <v>-</v>
      </c>
      <c r="BR259" s="52" t="str" cm="1">
        <f t="array" ref="BR259">IF(OR(BR95="",BR95="NO Q",BR95="-"),"-",INDEX(Shipping!$U$3:$V$88,_xlfn.XMATCH(BR$2,IF(Shipping!$D$3:$D$88="GC",Shipping!$A$3:$A$88),0),_xlfn.XMATCH($V$167,Shipping!$U$2:$V$2))/_xlfn.IFS($U$167=Shipping!$R181,Shipping!$R$95,$U$167=Shipping!$S$92,Shipping!$S184,$U$167=Shipping!$T$92,Shipping!$T184)+IF(BR95&lt;DATE(2020,1,1),BR95,-BR95))</f>
        <v>-</v>
      </c>
      <c r="BS259" s="52" t="str" cm="1">
        <f t="array" ref="BS259">IF(OR(BS95="",BS95="NO Q",BS95="-"),"-",INDEX(Shipping!$U$3:$V$88,_xlfn.XMATCH(BS$2,IF(Shipping!$D$3:$D$88="GC",Shipping!$A$3:$A$88),0),_xlfn.XMATCH($V$167,Shipping!$U$2:$V$2))/_xlfn.IFS($U$167=Shipping!$R181,Shipping!$R$95,$U$167=Shipping!$S$92,Shipping!$S184,$U$167=Shipping!$T$92,Shipping!$T184)+IF(BS95&lt;DATE(2020,1,1),BS95,-BS95))</f>
        <v>-</v>
      </c>
      <c r="BT259" s="52" t="str" cm="1">
        <f t="array" ref="BT259">IF(OR(BT95="",BT95="NO Q",BT95="-"),"-",INDEX(Shipping!$U$3:$V$88,_xlfn.XMATCH(BT$2,IF(Shipping!$D$3:$D$88="GC",Shipping!$A$3:$A$88),0),_xlfn.XMATCH($V$167,Shipping!$U$2:$V$2))/_xlfn.IFS($U$167=Shipping!$R181,Shipping!$R$95,$U$167=Shipping!$S$92,Shipping!$S184,$U$167=Shipping!$T$92,Shipping!$T184)+IF(BT95&lt;DATE(2020,1,1),BT95,-BT95))</f>
        <v>-</v>
      </c>
      <c r="BU259" s="52" t="str" cm="1">
        <f t="array" ref="BU259">IF(OR(BU95="",BU95="NO Q",BU95="-"),"-",INDEX(Shipping!$U$3:$V$88,_xlfn.XMATCH(BU$2,IF(Shipping!$D$3:$D$88="GC",Shipping!$A$3:$A$88),0),_xlfn.XMATCH($V$167,Shipping!$U$2:$V$2))/_xlfn.IFS($U$167=Shipping!$R181,Shipping!$R$95,$U$167=Shipping!$S$92,Shipping!$S184,$U$167=Shipping!$T$92,Shipping!$T184)+IF(BU95&lt;DATE(2020,1,1),BU95,-BU95))</f>
        <v>-</v>
      </c>
      <c r="BV259" s="52" t="str" cm="1">
        <f t="array" ref="BV259">IF(OR(BV95="",BV95="NO Q",BV95="-"),"-",INDEX(Shipping!$U$3:$V$88,_xlfn.XMATCH(BV$2,IF(Shipping!$D$3:$D$88="GC",Shipping!$A$3:$A$88),0),_xlfn.XMATCH($V$167,Shipping!$U$2:$V$2))/_xlfn.IFS($U$167=Shipping!$R181,Shipping!$R$95,$U$167=Shipping!$S$92,Shipping!$S184,$U$167=Shipping!$T$92,Shipping!$T184)+IF(BV95&lt;DATE(2020,1,1),BV95,-BV95))</f>
        <v>-</v>
      </c>
      <c r="BW259" s="52" t="str" cm="1">
        <f t="array" ref="BW259">IF(OR(BW95="",BW95="NO Q",BW95="-"),"-",INDEX(Shipping!$U$3:$V$88,_xlfn.XMATCH(BW$2,IF(Shipping!$D$3:$D$88="GC",Shipping!$A$3:$A$88),0),_xlfn.XMATCH($V$167,Shipping!$U$2:$V$2))/_xlfn.IFS($U$167=Shipping!$R181,Shipping!$R$95,$U$167=Shipping!$S$92,Shipping!$S184,$U$167=Shipping!$T$92,Shipping!$T184)+IF(BW95&lt;DATE(2020,1,1),BW95,-BW95))</f>
        <v>-</v>
      </c>
      <c r="BX259" s="52" t="str" cm="1">
        <f t="array" ref="BX259">IF(OR(BX95="",BX95="NO Q",BX95="-"),"-",INDEX(Shipping!$U$3:$V$88,_xlfn.XMATCH(BX$2,IF(Shipping!$D$3:$D$88="GC",Shipping!$A$3:$A$88),0),_xlfn.XMATCH($V$167,Shipping!$U$2:$V$2))/_xlfn.IFS($U$167=Shipping!$R181,Shipping!$R$95,$U$167=Shipping!$S$92,Shipping!$S184,$U$167=Shipping!$T$92,Shipping!$T184)+IF(BX95&lt;DATE(2020,1,1),BX95,-BX95))</f>
        <v>-</v>
      </c>
      <c r="BY259" s="52" t="str" cm="1">
        <f t="array" ref="BY259">IF(OR(BY95="",BY95="NO Q",BY95="-"),"-",INDEX(Shipping!$U$3:$V$88,_xlfn.XMATCH(BY$2,IF(Shipping!$D$3:$D$88="GC",Shipping!$A$3:$A$88),0),_xlfn.XMATCH($V$167,Shipping!$U$2:$V$2))/_xlfn.IFS($U$167=Shipping!$R181,Shipping!$R$95,$U$167=Shipping!$S$92,Shipping!$S184,$U$167=Shipping!$T$92,Shipping!$T184)+IF(BY95&lt;DATE(2020,1,1),BY95,-BY95))</f>
        <v>-</v>
      </c>
      <c r="BZ259" s="52" t="str" cm="1">
        <f t="array" ref="BZ259">IF(OR(BZ95="",BZ95="NO Q",BZ95="-"),"-",INDEX(Shipping!$U$3:$V$88,_xlfn.XMATCH(BZ$2,IF(Shipping!$D$3:$D$88="GC",Shipping!$A$3:$A$88),0),_xlfn.XMATCH($V$167,Shipping!$U$2:$V$2))/_xlfn.IFS($U$167=Shipping!$R181,Shipping!$R$95,$U$167=Shipping!$S$92,Shipping!$S184,$U$167=Shipping!$T$92,Shipping!$T184)+IF(BZ95&lt;DATE(2020,1,1),BZ95,-BZ95))</f>
        <v>-</v>
      </c>
      <c r="CA259" s="52" t="str" cm="1">
        <f t="array" ref="CA259">IF(OR(CA95="",CA95="NO Q",CA95="-"),"-",INDEX(Shipping!$U$3:$V$88,_xlfn.XMATCH(CA$2,IF(Shipping!$D$3:$D$88="GC",Shipping!$A$3:$A$88),0),_xlfn.XMATCH($V$167,Shipping!$U$2:$V$2))/_xlfn.IFS($U$167=Shipping!$R181,Shipping!$R$95,$U$167=Shipping!$S$92,Shipping!$S184,$U$167=Shipping!$T$92,Shipping!$T184)+IF(CA95&lt;DATE(2020,1,1),CA95,-CA95))</f>
        <v>-</v>
      </c>
      <c r="CB259" s="52" t="str" cm="1">
        <f t="array" ref="CB259">IF(OR(CB95="",CB95="NO Q",CB95="-"),"-",INDEX(Shipping!$U$3:$V$88,_xlfn.XMATCH(CB$2,IF(Shipping!$D$3:$D$88="GC",Shipping!$A$3:$A$88),0),_xlfn.XMATCH($V$167,Shipping!$U$2:$V$2))/_xlfn.IFS($U$167=Shipping!$R181,Shipping!$R$95,$U$167=Shipping!$S$92,Shipping!$S184,$U$167=Shipping!$T$92,Shipping!$T184)+IF(CB95&lt;DATE(2020,1,1),CB95,-CB95))</f>
        <v>-</v>
      </c>
      <c r="CC259" s="52" t="e" cm="1">
        <f t="array" ref="CC259">IF(OR(CC95="",CC95="NO Q",CC95="-"),"-",INDEX(Shipping!$U$3:$V$88,_xlfn.XMATCH(CC$2,IF(Shipping!$D$3:$D$88="GC",Shipping!$A$3:$A$88),0),_xlfn.XMATCH($V$167,Shipping!$U$2:$V$2))/_xlfn.IFS($U$167=Shipping!$R181,Shipping!$R$95,$U$167=Shipping!$S$92,Shipping!$S184,$U$167=Shipping!$T$92,Shipping!$T184)+IF(CC95&lt;DATE(2020,1,1),CC95,-CC95))</f>
        <v>#VALUE!</v>
      </c>
      <c r="CD259" s="52" t="e" cm="1">
        <f t="array" ref="CD259">IF(OR(CD95="",CD95="NO Q",CD95="-"),"-",INDEX(Shipping!$U$3:$V$88,_xlfn.XMATCH(CD$2,IF(Shipping!$D$3:$D$88="GC",Shipping!$A$3:$A$88),0),_xlfn.XMATCH($V$167,Shipping!$U$2:$V$2))/_xlfn.IFS($U$167=Shipping!$R181,Shipping!$R$95,$U$167=Shipping!$S$92,Shipping!$S184,$U$167=Shipping!$T$92,Shipping!$T184)+IF(CD95&lt;DATE(2020,1,1),CD95,-CD95))</f>
        <v>#DIV/0!</v>
      </c>
      <c r="CE259" s="52" t="str" cm="1">
        <f t="array" ref="CE259">IF(OR(CE95="",CE95="NO Q",CE95="-"),"-",INDEX(Shipping!$U$3:$V$88,_xlfn.XMATCH(CE$2,IF(Shipping!$D$3:$D$88="GC",Shipping!$A$3:$A$88),0),_xlfn.XMATCH($V$167,Shipping!$U$2:$V$2))/_xlfn.IFS($U$167=Shipping!$R181,Shipping!$R$95,$U$167=Shipping!$S$92,Shipping!$S184,$U$167=Shipping!$T$92,Shipping!$T184)+IF(CE95&lt;DATE(2020,1,1),CE95,-CE95))</f>
        <v>-</v>
      </c>
      <c r="CF259" s="52" t="str" cm="1">
        <f t="array" ref="CF259">IF(OR(CF95="",CF95="NO Q",CF95="-"),"-",INDEX(Shipping!$U$3:$V$88,_xlfn.XMATCH(CF$2,IF(Shipping!$D$3:$D$88="GC",Shipping!$A$3:$A$88),0),_xlfn.XMATCH($V$167,Shipping!$U$2:$V$2))/_xlfn.IFS($U$167=Shipping!$R181,Shipping!$R$95,$U$167=Shipping!$S$92,Shipping!$S184,$U$167=Shipping!$T$92,Shipping!$T184)+IF(CF95&lt;DATE(2020,1,1),CF95,-CF95))</f>
        <v>-</v>
      </c>
      <c r="CG259" s="52" t="str" cm="1">
        <f t="array" ref="CG259">IF(OR(CG95="",CG95="NO Q",CG95="-"),"-",INDEX(Shipping!$U$3:$V$88,_xlfn.XMATCH(CG$2,IF(Shipping!$D$3:$D$88="GC",Shipping!$A$3:$A$88),0),_xlfn.XMATCH($V$167,Shipping!$U$2:$V$2))/_xlfn.IFS($U$167=Shipping!$R181,Shipping!$R$95,$U$167=Shipping!$S$92,Shipping!$S184,$U$167=Shipping!$T$92,Shipping!$T184)+IF(CG95&lt;DATE(2020,1,1),CG95,-CG95))</f>
        <v>-</v>
      </c>
      <c r="CH259" s="52" t="str" cm="1">
        <f t="array" ref="CH259">IF(OR(CH95="",CH95="NO Q",CH95="-"),"-",INDEX(Shipping!$U$3:$V$88,_xlfn.XMATCH(CH$2,IF(Shipping!$D$3:$D$88="GC",Shipping!$A$3:$A$88),0),_xlfn.XMATCH($V$167,Shipping!$U$2:$V$2))/_xlfn.IFS($U$167=Shipping!$R181,Shipping!$R$95,$U$167=Shipping!$S$92,Shipping!$S184,$U$167=Shipping!$T$92,Shipping!$T184)+IF(CH95&lt;DATE(2020,1,1),CH95,-CH95))</f>
        <v>-</v>
      </c>
      <c r="CI259" s="52" t="str" cm="1">
        <f t="array" ref="CI259">IF(OR(CI95="",CI95="NO Q",CI95="-"),"-",INDEX(Shipping!$U$3:$V$88,_xlfn.XMATCH(CI$2,IF(Shipping!$D$3:$D$88="GC",Shipping!$A$3:$A$88),0),_xlfn.XMATCH($V$167,Shipping!$U$2:$V$2))/_xlfn.IFS($U$167=Shipping!$R181,Shipping!$R$95,$U$167=Shipping!$S$92,Shipping!$S184,$U$167=Shipping!$T$92,Shipping!$T184)+IF(CI95&lt;DATE(2020,1,1),CI95,-CI95))</f>
        <v>-</v>
      </c>
      <c r="CJ259" s="52" t="str" cm="1">
        <f t="array" ref="CJ259">IF(OR(CJ95="",CJ95="NO Q",CJ95="-"),"-",INDEX(Shipping!$U$3:$V$88,_xlfn.XMATCH(CJ$2,IF(Shipping!$D$3:$D$88="GC",Shipping!$A$3:$A$88),0),_xlfn.XMATCH($V$167,Shipping!$U$2:$V$2))/_xlfn.IFS($U$167=Shipping!$R181,Shipping!$R$95,$U$167=Shipping!$S$92,Shipping!$S184,$U$167=Shipping!$T$92,Shipping!$T184)+IF(CJ95&lt;DATE(2020,1,1),CJ95,-CJ95))</f>
        <v>-</v>
      </c>
      <c r="CK259" s="52" t="str" cm="1">
        <f t="array" ref="CK259">IF(OR(CK95="",CK95="NO Q",CK95="-"),"-",INDEX(Shipping!$U$3:$V$88,_xlfn.XMATCH(CK$2,IF(Shipping!$D$3:$D$88="GC",Shipping!$A$3:$A$88),0),_xlfn.XMATCH($V$167,Shipping!$U$2:$V$2))/_xlfn.IFS($U$167=Shipping!$R181,Shipping!$R$95,$U$167=Shipping!$S$92,Shipping!$S184,$U$167=Shipping!$T$92,Shipping!$T184)+IF(CK95&lt;DATE(2020,1,1),CK95,-CK95))</f>
        <v>-</v>
      </c>
      <c r="CL259" s="52" t="str" cm="1">
        <f t="array" ref="CL259">IF(OR(CL95="",CL95="NO Q",CL95="-"),"-",INDEX(Shipping!$U$3:$V$88,_xlfn.XMATCH(CL$2,IF(Shipping!$D$3:$D$88="GC",Shipping!$A$3:$A$88),0),_xlfn.XMATCH($V$167,Shipping!$U$2:$V$2))/_xlfn.IFS($U$167=Shipping!$R181,Shipping!$R$95,$U$167=Shipping!$S$92,Shipping!$S184,$U$167=Shipping!$T$92,Shipping!$T184)+IF(CL95&lt;DATE(2020,1,1),CL95,-CL95))</f>
        <v>-</v>
      </c>
      <c r="CM259" s="52" t="str" cm="1">
        <f t="array" ref="CM259">IF(OR(CM95="",CM95="NO Q",CM95="-"),"-",INDEX(Shipping!$U$3:$V$88,_xlfn.XMATCH(CM$2,IF(Shipping!$D$3:$D$88="GC",Shipping!$A$3:$A$88),0),_xlfn.XMATCH($V$167,Shipping!$U$2:$V$2))/_xlfn.IFS($U$167=Shipping!$R181,Shipping!$R$95,$U$167=Shipping!$S$92,Shipping!$S184,$U$167=Shipping!$T$92,Shipping!$T184)+IF(CM95&lt;DATE(2020,1,1),CM95,-CM95))</f>
        <v>-</v>
      </c>
    </row>
    <row r="260" spans="2:91">
      <c r="B260" s="47" t="s">
        <v>365</v>
      </c>
      <c r="C260" s="1" t="e" cm="1">
        <f t="array" ref="C260">INDEX(W$2:CM$2,1,_xlfn.XMATCH(D260,$W260:$CM260))</f>
        <v>#N/A</v>
      </c>
      <c r="D260" s="81">
        <f t="shared" si="140"/>
        <v>0</v>
      </c>
      <c r="W260" s="52" t="str" cm="1">
        <f t="array" ref="W260">IF(OR(W96="",W96="NO Q",W96="-"),"-",INDEX(Shipping!$U$3:$V$88,_xlfn.XMATCH(W$2,IF(Shipping!$D$3:$D$88="GC",Shipping!$A$3:$A$88),0),_xlfn.XMATCH($V$167,Shipping!$U$2:$V$2))/_xlfn.IFS($U$167=Shipping!$R182,Shipping!$R$95,$U$167=Shipping!$S$92,Shipping!$S185,$U$167=Shipping!$T$92,Shipping!$T185)+IF(W96&lt;DATE(2020,1,1),W96,-W96))</f>
        <v>-</v>
      </c>
      <c r="X260" s="52" t="str" cm="1">
        <f t="array" ref="X260">IF(OR(X96="",X96="NO Q",X96="-"),"-",INDEX(Shipping!$U$3:$V$88,_xlfn.XMATCH(X$2,IF(Shipping!$D$3:$D$88="GC",Shipping!$A$3:$A$88),0),_xlfn.XMATCH($V$167,Shipping!$U$2:$V$2))/_xlfn.IFS($U$167=Shipping!$R182,Shipping!$R$95,$U$167=Shipping!$S$92,Shipping!$S185,$U$167=Shipping!$T$92,Shipping!$T185)+IF(X96&lt;DATE(2020,1,1),X96,-X96))</f>
        <v>-</v>
      </c>
      <c r="Y260" s="52" t="str" cm="1">
        <f t="array" ref="Y260">IF(OR(Y96="",Y96="NO Q",Y96="-"),"-",INDEX(Shipping!$U$3:$V$88,_xlfn.XMATCH(Y$2,IF(Shipping!$D$3:$D$88="GC",Shipping!$A$3:$A$88),0),_xlfn.XMATCH($V$167,Shipping!$U$2:$V$2))/_xlfn.IFS($U$167=Shipping!$R182,Shipping!$R$95,$U$167=Shipping!$S$92,Shipping!$S185,$U$167=Shipping!$T$92,Shipping!$T185)+IF(Y96&lt;DATE(2020,1,1),Y96,-Y96))</f>
        <v>-</v>
      </c>
      <c r="Z260" s="52" t="str" cm="1">
        <f t="array" ref="Z260">IF(OR(Z96="",Z96="NO Q",Z96="-"),"-",INDEX(Shipping!$U$3:$V$88,_xlfn.XMATCH(Z$2,IF(Shipping!$D$3:$D$88="GC",Shipping!$A$3:$A$88),0),_xlfn.XMATCH($V$167,Shipping!$U$2:$V$2))/_xlfn.IFS($U$167=Shipping!$R182,Shipping!$R$95,$U$167=Shipping!$S$92,Shipping!$S185,$U$167=Shipping!$T$92,Shipping!$T185)+IF(Z96&lt;DATE(2020,1,1),Z96,-Z96))</f>
        <v>-</v>
      </c>
      <c r="AA260" s="52" t="str" cm="1">
        <f t="array" ref="AA260">IF(OR(AA96="",AA96="NO Q",AA96="-"),"-",INDEX(Shipping!$U$3:$V$88,_xlfn.XMATCH(AA$2,IF(Shipping!$D$3:$D$88="GC",Shipping!$A$3:$A$88),0),_xlfn.XMATCH($V$167,Shipping!$U$2:$V$2))/_xlfn.IFS($U$167=Shipping!$R182,Shipping!$R$95,$U$167=Shipping!$S$92,Shipping!$S185,$U$167=Shipping!$T$92,Shipping!$T185)+IF(AA96&lt;DATE(2020,1,1),AA96,-AA96))</f>
        <v>-</v>
      </c>
      <c r="AB260" s="52" t="str" cm="1">
        <f t="array" ref="AB260">IF(OR(AB96="",AB96="NO Q",AB96="-"),"-",INDEX(Shipping!$U$3:$V$88,_xlfn.XMATCH(AB$2,IF(Shipping!$D$3:$D$88="GC",Shipping!$A$3:$A$88),0),_xlfn.XMATCH($V$167,Shipping!$U$2:$V$2))/_xlfn.IFS($U$167=Shipping!$R182,Shipping!$R$95,$U$167=Shipping!$S$92,Shipping!$S185,$U$167=Shipping!$T$92,Shipping!$T185)+IF(AB96&lt;DATE(2020,1,1),AB96,-AB96))</f>
        <v>-</v>
      </c>
      <c r="AC260" s="52" t="str" cm="1">
        <f t="array" ref="AC260">IF(OR(AC96="",AC96="NO Q",AC96="-"),"-",INDEX(Shipping!$U$3:$V$88,_xlfn.XMATCH(AC$2,IF(Shipping!$D$3:$D$88="GC",Shipping!$A$3:$A$88),0),_xlfn.XMATCH($V$167,Shipping!$U$2:$V$2))/_xlfn.IFS($U$167=Shipping!$R182,Shipping!$R$95,$U$167=Shipping!$S$92,Shipping!$S185,$U$167=Shipping!$T$92,Shipping!$T185)+IF(AC96&lt;DATE(2020,1,1),AC96,-AC96))</f>
        <v>-</v>
      </c>
      <c r="AD260" s="52" t="str" cm="1">
        <f t="array" ref="AD260">IF(OR(AD96="",AD96="NO Q",AD96="-"),"-",INDEX(Shipping!$U$3:$V$88,_xlfn.XMATCH(AD$2,IF(Shipping!$D$3:$D$88="GC",Shipping!$A$3:$A$88),0),_xlfn.XMATCH($V$167,Shipping!$U$2:$V$2))/_xlfn.IFS($U$167=Shipping!$R182,Shipping!$R$95,$U$167=Shipping!$S$92,Shipping!$S185,$U$167=Shipping!$T$92,Shipping!$T185)+IF(AD96&lt;DATE(2020,1,1),AD96,-AD96))</f>
        <v>-</v>
      </c>
      <c r="AE260" s="52" t="str" cm="1">
        <f t="array" ref="AE260">IF(OR(AE96="",AE96="NO Q",AE96="-"),"-",INDEX(Shipping!$U$3:$V$88,_xlfn.XMATCH(AE$2,IF(Shipping!$D$3:$D$88="GC",Shipping!$A$3:$A$88),0),_xlfn.XMATCH($V$167,Shipping!$U$2:$V$2))/_xlfn.IFS($U$167=Shipping!$R182,Shipping!$R$95,$U$167=Shipping!$S$92,Shipping!$S185,$U$167=Shipping!$T$92,Shipping!$T185)+IF(AE96&lt;DATE(2020,1,1),AE96,-AE96))</f>
        <v>-</v>
      </c>
      <c r="AF260" s="52" t="str" cm="1">
        <f t="array" ref="AF260">IF(OR(AF96="",AF96="NO Q",AF96="-"),"-",INDEX(Shipping!$U$3:$V$88,_xlfn.XMATCH(AF$2,IF(Shipping!$D$3:$D$88="GC",Shipping!$A$3:$A$88),0),_xlfn.XMATCH($V$167,Shipping!$U$2:$V$2))/_xlfn.IFS($U$167=Shipping!$R182,Shipping!$R$95,$U$167=Shipping!$S$92,Shipping!$S185,$U$167=Shipping!$T$92,Shipping!$T185)+IF(AF96&lt;DATE(2020,1,1),AF96,-AF96))</f>
        <v>-</v>
      </c>
      <c r="AG260" s="52" t="str" cm="1">
        <f t="array" ref="AG260">IF(OR(AG96="",AG96="NO Q",AG96="-"),"-",INDEX(Shipping!$U$3:$V$88,_xlfn.XMATCH(AG$2,IF(Shipping!$D$3:$D$88="GC",Shipping!$A$3:$A$88),0),_xlfn.XMATCH($V$167,Shipping!$U$2:$V$2))/_xlfn.IFS($U$167=Shipping!$R182,Shipping!$R$95,$U$167=Shipping!$S$92,Shipping!$S185,$U$167=Shipping!$T$92,Shipping!$T185)+IF(AG96&lt;DATE(2020,1,1),AG96,-AG96))</f>
        <v>-</v>
      </c>
      <c r="AH260" s="52" t="e" cm="1">
        <f t="array" ref="AH260">IF(OR(AH96="",AH96="NO Q",AH96="-"),"-",INDEX(Shipping!$U$3:$V$88,_xlfn.XMATCH(AH$2,IF(Shipping!$D$3:$D$88="GC",Shipping!$A$3:$A$88),0),_xlfn.XMATCH($V$167,Shipping!$U$2:$V$2))/_xlfn.IFS($U$167=Shipping!$R182,Shipping!$R$95,$U$167=Shipping!$S$92,Shipping!$S185,$U$167=Shipping!$T$92,Shipping!$T185)+IF(AH96&lt;DATE(2020,1,1),AH96,-AH96))</f>
        <v>#DIV/0!</v>
      </c>
      <c r="AI260" s="52" t="str" cm="1">
        <f t="array" ref="AI260">IF(OR(AI96="",AI96="NO Q",AI96="-"),"-",INDEX(Shipping!$U$3:$V$88,_xlfn.XMATCH(AI$2,IF(Shipping!$D$3:$D$88="GC",Shipping!$A$3:$A$88),0),_xlfn.XMATCH($V$167,Shipping!$U$2:$V$2))/_xlfn.IFS($U$167=Shipping!$R182,Shipping!$R$95,$U$167=Shipping!$S$92,Shipping!$S185,$U$167=Shipping!$T$92,Shipping!$T185)+IF(AI96&lt;DATE(2020,1,1),AI96,-AI96))</f>
        <v>-</v>
      </c>
      <c r="AJ260" s="52" t="str" cm="1">
        <f t="array" ref="AJ260">IF(OR(AJ96="",AJ96="NO Q",AJ96="-"),"-",INDEX(Shipping!$U$3:$V$88,_xlfn.XMATCH(AJ$2,IF(Shipping!$D$3:$D$88="GC",Shipping!$A$3:$A$88),0),_xlfn.XMATCH($V$167,Shipping!$U$2:$V$2))/_xlfn.IFS($U$167=Shipping!$R182,Shipping!$R$95,$U$167=Shipping!$S$92,Shipping!$S185,$U$167=Shipping!$T$92,Shipping!$T185)+IF(AJ96&lt;DATE(2020,1,1),AJ96,-AJ96))</f>
        <v>-</v>
      </c>
      <c r="AK260" s="52" t="str" cm="1">
        <f t="array" ref="AK260">IF(OR(AK96="",AK96="NO Q",AK96="-"),"-",INDEX(Shipping!$U$3:$V$88,_xlfn.XMATCH(AK$2,IF(Shipping!$D$3:$D$88="GC",Shipping!$A$3:$A$88),0),_xlfn.XMATCH($V$167,Shipping!$U$2:$V$2))/_xlfn.IFS($U$167=Shipping!$R182,Shipping!$R$95,$U$167=Shipping!$S$92,Shipping!$S185,$U$167=Shipping!$T$92,Shipping!$T185)+IF(AK96&lt;DATE(2020,1,1),AK96,-AK96))</f>
        <v>-</v>
      </c>
      <c r="AL260" s="52" t="str" cm="1">
        <f t="array" ref="AL260">IF(OR(AL96="",AL96="NO Q",AL96="-"),"-",INDEX(Shipping!$U$3:$V$88,_xlfn.XMATCH(AL$2,IF(Shipping!$D$3:$D$88="GC",Shipping!$A$3:$A$88),0),_xlfn.XMATCH($V$167,Shipping!$U$2:$V$2))/_xlfn.IFS($U$167=Shipping!$R182,Shipping!$R$95,$U$167=Shipping!$S$92,Shipping!$S185,$U$167=Shipping!$T$92,Shipping!$T185)+IF(AL96&lt;DATE(2020,1,1),AL96,-AL96))</f>
        <v>-</v>
      </c>
      <c r="AM260" s="52" t="str" cm="1">
        <f t="array" ref="AM260">IF(OR(AM96="",AM96="NO Q",AM96="-"),"-",INDEX(Shipping!$U$3:$V$88,_xlfn.XMATCH(AM$2,IF(Shipping!$D$3:$D$88="GC",Shipping!$A$3:$A$88),0),_xlfn.XMATCH($V$167,Shipping!$U$2:$V$2))/_xlfn.IFS($U$167=Shipping!$R182,Shipping!$R$95,$U$167=Shipping!$S$92,Shipping!$S185,$U$167=Shipping!$T$92,Shipping!$T185)+IF(AM96&lt;DATE(2020,1,1),AM96,-AM96))</f>
        <v>-</v>
      </c>
      <c r="AN260" s="52" t="str" cm="1">
        <f t="array" ref="AN260">IF(OR(AN96="",AN96="NO Q",AN96="-"),"-",INDEX(Shipping!$U$3:$V$88,_xlfn.XMATCH(AN$2,IF(Shipping!$D$3:$D$88="GC",Shipping!$A$3:$A$88),0),_xlfn.XMATCH($V$167,Shipping!$U$2:$V$2))/_xlfn.IFS($U$167=Shipping!$R182,Shipping!$R$95,$U$167=Shipping!$S$92,Shipping!$S185,$U$167=Shipping!$T$92,Shipping!$T185)+IF(AN96&lt;DATE(2020,1,1),AN96,-AN96))</f>
        <v>-</v>
      </c>
      <c r="AO260" s="52" t="str" cm="1">
        <f t="array" ref="AO260">IF(OR(AO96="",AO96="NO Q",AO96="-"),"-",INDEX(Shipping!$U$3:$V$88,_xlfn.XMATCH(AO$2,IF(Shipping!$D$3:$D$88="GC",Shipping!$A$3:$A$88),0),_xlfn.XMATCH($V$167,Shipping!$U$2:$V$2))/_xlfn.IFS($U$167=Shipping!$R182,Shipping!$R$95,$U$167=Shipping!$S$92,Shipping!$S185,$U$167=Shipping!$T$92,Shipping!$T185)+IF(AO96&lt;DATE(2020,1,1),AO96,-AO96))</f>
        <v>-</v>
      </c>
      <c r="AP260" s="52" t="str" cm="1">
        <f t="array" ref="AP260">IF(OR(AP96="",AP96="NO Q",AP96="-"),"-",INDEX(Shipping!$U$3:$V$88,_xlfn.XMATCH(AP$2,IF(Shipping!$D$3:$D$88="GC",Shipping!$A$3:$A$88),0),_xlfn.XMATCH($V$167,Shipping!$U$2:$V$2))/_xlfn.IFS($U$167=Shipping!$R182,Shipping!$R$95,$U$167=Shipping!$S$92,Shipping!$S185,$U$167=Shipping!$T$92,Shipping!$T185)+IF(AP96&lt;DATE(2020,1,1),AP96,-AP96))</f>
        <v>-</v>
      </c>
      <c r="AQ260" s="52" t="str" cm="1">
        <f t="array" ref="AQ260">IF(OR(AQ96="",AQ96="NO Q",AQ96="-"),"-",INDEX(Shipping!$U$3:$V$88,_xlfn.XMATCH(AQ$2,IF(Shipping!$D$3:$D$88="GC",Shipping!$A$3:$A$88),0),_xlfn.XMATCH($V$167,Shipping!$U$2:$V$2))/_xlfn.IFS($U$167=Shipping!$R182,Shipping!$R$95,$U$167=Shipping!$S$92,Shipping!$S185,$U$167=Shipping!$T$92,Shipping!$T185)+IF(AQ96&lt;DATE(2020,1,1),AQ96,-AQ96))</f>
        <v>-</v>
      </c>
      <c r="AR260" s="52" t="str" cm="1">
        <f t="array" ref="AR260">IF(OR(AR96="",AR96="NO Q",AR96="-"),"-",INDEX(Shipping!$U$3:$V$88,_xlfn.XMATCH(AR$2,IF(Shipping!$D$3:$D$88="GC",Shipping!$A$3:$A$88),0),_xlfn.XMATCH($V$167,Shipping!$U$2:$V$2))/_xlfn.IFS($U$167=Shipping!$R182,Shipping!$R$95,$U$167=Shipping!$S$92,Shipping!$S185,$U$167=Shipping!$T$92,Shipping!$T185)+IF(AR96&lt;DATE(2020,1,1),AR96,-AR96))</f>
        <v>-</v>
      </c>
      <c r="AS260" s="52" t="str" cm="1">
        <f t="array" ref="AS260">IF(OR(AS96="",AS96="NO Q",AS96="-"),"-",INDEX(Shipping!$U$3:$V$88,_xlfn.XMATCH(AS$2,IF(Shipping!$D$3:$D$88="GC",Shipping!$A$3:$A$88),0),_xlfn.XMATCH($V$167,Shipping!$U$2:$V$2))/_xlfn.IFS($U$167=Shipping!$R182,Shipping!$R$95,$U$167=Shipping!$S$92,Shipping!$S185,$U$167=Shipping!$T$92,Shipping!$T185)+IF(AS96&lt;DATE(2020,1,1),AS96,-AS96))</f>
        <v>-</v>
      </c>
      <c r="AT260" s="52" t="str" cm="1">
        <f t="array" ref="AT260">IF(OR(AT96="",AT96="NO Q",AT96="-"),"-",INDEX(Shipping!$U$3:$V$88,_xlfn.XMATCH(AT$2,IF(Shipping!$D$3:$D$88="GC",Shipping!$A$3:$A$88),0),_xlfn.XMATCH($V$167,Shipping!$U$2:$V$2))/_xlfn.IFS($U$167=Shipping!$R182,Shipping!$R$95,$U$167=Shipping!$S$92,Shipping!$S185,$U$167=Shipping!$T$92,Shipping!$T185)+IF(AT96&lt;DATE(2020,1,1),AT96,-AT96))</f>
        <v>-</v>
      </c>
      <c r="AU260" s="52" t="str" cm="1">
        <f t="array" ref="AU260">IF(OR(AU96="",AU96="NO Q",AU96="-"),"-",INDEX(Shipping!$U$3:$V$88,_xlfn.XMATCH(AU$2,IF(Shipping!$D$3:$D$88="GC",Shipping!$A$3:$A$88),0),_xlfn.XMATCH($V$167,Shipping!$U$2:$V$2))/_xlfn.IFS($U$167=Shipping!$R182,Shipping!$R$95,$U$167=Shipping!$S$92,Shipping!$S185,$U$167=Shipping!$T$92,Shipping!$T185)+IF(AU96&lt;DATE(2020,1,1),AU96,-AU96))</f>
        <v>-</v>
      </c>
      <c r="AV260" s="52" t="str" cm="1">
        <f t="array" ref="AV260">IF(OR(AV96="",AV96="NO Q",AV96="-"),"-",INDEX(Shipping!$U$3:$V$88,_xlfn.XMATCH(AV$2,IF(Shipping!$D$3:$D$88="GC",Shipping!$A$3:$A$88),0),_xlfn.XMATCH($V$167,Shipping!$U$2:$V$2))/_xlfn.IFS($U$167=Shipping!$R182,Shipping!$R$95,$U$167=Shipping!$S$92,Shipping!$S185,$U$167=Shipping!$T$92,Shipping!$T185)+IF(AV96&lt;DATE(2020,1,1),AV96,-AV96))</f>
        <v>-</v>
      </c>
      <c r="AW260" s="52" t="str" cm="1">
        <f t="array" ref="AW260">IF(OR(AW96="",AW96="NO Q",AW96="-"),"-",INDEX(Shipping!$U$3:$V$88,_xlfn.XMATCH(AW$2,IF(Shipping!$D$3:$D$88="GC",Shipping!$A$3:$A$88),0),_xlfn.XMATCH($V$167,Shipping!$U$2:$V$2))/_xlfn.IFS($U$167=Shipping!$R182,Shipping!$R$95,$U$167=Shipping!$S$92,Shipping!$S185,$U$167=Shipping!$T$92,Shipping!$T185)+IF(AW96&lt;DATE(2020,1,1),AW96,-AW96))</f>
        <v>-</v>
      </c>
      <c r="AX260" s="52" t="str" cm="1">
        <f t="array" ref="AX260">IF(OR(AX96="",AX96="NO Q",AX96="-"),"-",INDEX(Shipping!$U$3:$V$88,_xlfn.XMATCH(AX$2,IF(Shipping!$D$3:$D$88="GC",Shipping!$A$3:$A$88),0),_xlfn.XMATCH($V$167,Shipping!$U$2:$V$2))/_xlfn.IFS($U$167=Shipping!$R182,Shipping!$R$95,$U$167=Shipping!$S$92,Shipping!$S185,$U$167=Shipping!$T$92,Shipping!$T185)+IF(AX96&lt;DATE(2020,1,1),AX96,-AX96))</f>
        <v>-</v>
      </c>
      <c r="AY260" s="52" t="str" cm="1">
        <f t="array" ref="AY260">IF(OR(AY96="",AY96="NO Q",AY96="-"),"-",INDEX(Shipping!$U$3:$V$88,_xlfn.XMATCH(AY$2,IF(Shipping!$D$3:$D$88="GC",Shipping!$A$3:$A$88),0),_xlfn.XMATCH($V$167,Shipping!$U$2:$V$2))/_xlfn.IFS($U$167=Shipping!$R182,Shipping!$R$95,$U$167=Shipping!$S$92,Shipping!$S185,$U$167=Shipping!$T$92,Shipping!$T185)+IF(AY96&lt;DATE(2020,1,1),AY96,-AY96))</f>
        <v>-</v>
      </c>
      <c r="AZ260" s="52" t="str" cm="1">
        <f t="array" ref="AZ260">IF(OR(AZ96="",AZ96="NO Q",AZ96="-"),"-",INDEX(Shipping!$U$3:$V$88,_xlfn.XMATCH(AZ$2,IF(Shipping!$D$3:$D$88="GC",Shipping!$A$3:$A$88),0),_xlfn.XMATCH($V$167,Shipping!$U$2:$V$2))/_xlfn.IFS($U$167=Shipping!$R182,Shipping!$R$95,$U$167=Shipping!$S$92,Shipping!$S185,$U$167=Shipping!$T$92,Shipping!$T185)+IF(AZ96&lt;DATE(2020,1,1),AZ96,-AZ96))</f>
        <v>-</v>
      </c>
      <c r="BA260" s="52" t="str" cm="1">
        <f t="array" ref="BA260">IF(OR(BA96="",BA96="NO Q",BA96="-"),"-",INDEX(Shipping!$U$3:$V$88,_xlfn.XMATCH(BA$2,IF(Shipping!$D$3:$D$88="GC",Shipping!$A$3:$A$88),0),_xlfn.XMATCH($V$167,Shipping!$U$2:$V$2))/_xlfn.IFS($U$167=Shipping!$R182,Shipping!$R$95,$U$167=Shipping!$S$92,Shipping!$S185,$U$167=Shipping!$T$92,Shipping!$T185)+IF(BA96&lt;DATE(2020,1,1),BA96,-BA96))</f>
        <v>-</v>
      </c>
      <c r="BB260" s="52" t="str" cm="1">
        <f t="array" ref="BB260">IF(OR(BB96="",BB96="NO Q",BB96="-"),"-",INDEX(Shipping!$U$3:$V$88,_xlfn.XMATCH(BB$2,IF(Shipping!$D$3:$D$88="GC",Shipping!$A$3:$A$88),0),_xlfn.XMATCH($V$167,Shipping!$U$2:$V$2))/_xlfn.IFS($U$167=Shipping!$R182,Shipping!$R$95,$U$167=Shipping!$S$92,Shipping!$S185,$U$167=Shipping!$T$92,Shipping!$T185)+IF(BB96&lt;DATE(2020,1,1),BB96,-BB96))</f>
        <v>-</v>
      </c>
      <c r="BC260" s="52" t="str" cm="1">
        <f t="array" ref="BC260">IF(OR(BC96="",BC96="NO Q",BC96="-"),"-",INDEX(Shipping!$U$3:$V$88,_xlfn.XMATCH(BC$2,IF(Shipping!$D$3:$D$88="GC",Shipping!$A$3:$A$88),0),_xlfn.XMATCH($V$167,Shipping!$U$2:$V$2))/_xlfn.IFS($U$167=Shipping!$R182,Shipping!$R$95,$U$167=Shipping!$S$92,Shipping!$S185,$U$167=Shipping!$T$92,Shipping!$T185)+IF(BC96&lt;DATE(2020,1,1),BC96,-BC96))</f>
        <v>-</v>
      </c>
      <c r="BD260" s="52" t="str" cm="1">
        <f t="array" ref="BD260">IF(OR(BD96="",BD96="NO Q",BD96="-"),"-",INDEX(Shipping!$U$3:$V$88,_xlfn.XMATCH(BD$2,IF(Shipping!$D$3:$D$88="GC",Shipping!$A$3:$A$88),0),_xlfn.XMATCH($V$167,Shipping!$U$2:$V$2))/_xlfn.IFS($U$167=Shipping!$R182,Shipping!$R$95,$U$167=Shipping!$S$92,Shipping!$S185,$U$167=Shipping!$T$92,Shipping!$T185)+IF(BD96&lt;DATE(2020,1,1),BD96,-BD96))</f>
        <v>-</v>
      </c>
      <c r="BE260" s="52" t="str" cm="1">
        <f t="array" ref="BE260">IF(OR(BE96="",BE96="NO Q",BE96="-"),"-",INDEX(Shipping!$U$3:$V$88,_xlfn.XMATCH(BE$2,IF(Shipping!$D$3:$D$88="GC",Shipping!$A$3:$A$88),0),_xlfn.XMATCH($V$167,Shipping!$U$2:$V$2))/_xlfn.IFS($U$167=Shipping!$R182,Shipping!$R$95,$U$167=Shipping!$S$92,Shipping!$S185,$U$167=Shipping!$T$92,Shipping!$T185)+IF(BE96&lt;DATE(2020,1,1),BE96,-BE96))</f>
        <v>-</v>
      </c>
      <c r="BF260" s="52" t="str" cm="1">
        <f t="array" ref="BF260">IF(OR(BF96="",BF96="NO Q",BF96="-"),"-",INDEX(Shipping!$U$3:$V$88,_xlfn.XMATCH(BF$2,IF(Shipping!$D$3:$D$88="GC",Shipping!$A$3:$A$88),0),_xlfn.XMATCH($V$167,Shipping!$U$2:$V$2))/_xlfn.IFS($U$167=Shipping!$R182,Shipping!$R$95,$U$167=Shipping!$S$92,Shipping!$S185,$U$167=Shipping!$T$92,Shipping!$T185)+IF(BF96&lt;DATE(2020,1,1),BF96,-BF96))</f>
        <v>-</v>
      </c>
      <c r="BG260" s="52" t="str" cm="1">
        <f t="array" ref="BG260">IF(OR(BG96="",BG96="NO Q",BG96="-"),"-",INDEX(Shipping!$U$3:$V$88,_xlfn.XMATCH(BG$2,IF(Shipping!$D$3:$D$88="GC",Shipping!$A$3:$A$88),0),_xlfn.XMATCH($V$167,Shipping!$U$2:$V$2))/_xlfn.IFS($U$167=Shipping!$R182,Shipping!$R$95,$U$167=Shipping!$S$92,Shipping!$S185,$U$167=Shipping!$T$92,Shipping!$T185)+IF(BG96&lt;DATE(2020,1,1),BG96,-BG96))</f>
        <v>-</v>
      </c>
      <c r="BH260" s="52" t="str" cm="1">
        <f t="array" ref="BH260">IF(OR(BH96="",BH96="NO Q",BH96="-"),"-",INDEX(Shipping!$U$3:$V$88,_xlfn.XMATCH(BH$2,IF(Shipping!$D$3:$D$88="GC",Shipping!$A$3:$A$88),0),_xlfn.XMATCH($V$167,Shipping!$U$2:$V$2))/_xlfn.IFS($U$167=Shipping!$R182,Shipping!$R$95,$U$167=Shipping!$S$92,Shipping!$S185,$U$167=Shipping!$T$92,Shipping!$T185)+IF(BH96&lt;DATE(2020,1,1),BH96,-BH96))</f>
        <v>-</v>
      </c>
      <c r="BI260" s="52" t="e" cm="1">
        <f t="array" ref="BI260">IF(OR(BI96="",BI96="NO Q",BI96="-"),"-",INDEX(Shipping!$U$3:$V$88,_xlfn.XMATCH(BI$2,IF(Shipping!$D$3:$D$88="GC",Shipping!$A$3:$A$88),0),_xlfn.XMATCH($V$167,Shipping!$U$2:$V$2))/_xlfn.IFS($U$167=Shipping!$R182,Shipping!$R$95,$U$167=Shipping!$S$92,Shipping!$S185,$U$167=Shipping!$T$92,Shipping!$T185)+IF(BI96&lt;DATE(2020,1,1),BI96,-BI96))</f>
        <v>#DIV/0!</v>
      </c>
      <c r="BJ260" s="52" t="str" cm="1">
        <f t="array" ref="BJ260">IF(OR(BJ96="",BJ96="NO Q",BJ96="-"),"-",INDEX(Shipping!$U$3:$V$88,_xlfn.XMATCH(BJ$2,IF(Shipping!$D$3:$D$88="GC",Shipping!$A$3:$A$88),0),_xlfn.XMATCH($V$167,Shipping!$U$2:$V$2))/_xlfn.IFS($U$167=Shipping!$R182,Shipping!$R$95,$U$167=Shipping!$S$92,Shipping!$S185,$U$167=Shipping!$T$92,Shipping!$T185)+IF(BJ96&lt;DATE(2020,1,1),BJ96,-BJ96))</f>
        <v>-</v>
      </c>
      <c r="BK260" s="52" t="str" cm="1">
        <f t="array" ref="BK260">IF(OR(BK96="",BK96="NO Q",BK96="-"),"-",INDEX(Shipping!$U$3:$V$88,_xlfn.XMATCH(BK$2,IF(Shipping!$D$3:$D$88="GC",Shipping!$A$3:$A$88),0),_xlfn.XMATCH($V$167,Shipping!$U$2:$V$2))/_xlfn.IFS($U$167=Shipping!$R182,Shipping!$R$95,$U$167=Shipping!$S$92,Shipping!$S185,$U$167=Shipping!$T$92,Shipping!$T185)+IF(BK96&lt;DATE(2020,1,1),BK96,-BK96))</f>
        <v>-</v>
      </c>
      <c r="BL260" s="52" t="str" cm="1">
        <f t="array" ref="BL260">IF(OR(BL96="",BL96="NO Q",BL96="-"),"-",INDEX(Shipping!$U$3:$V$88,_xlfn.XMATCH(BL$2,IF(Shipping!$D$3:$D$88="GC",Shipping!$A$3:$A$88),0),_xlfn.XMATCH($V$167,Shipping!$U$2:$V$2))/_xlfn.IFS($U$167=Shipping!$R182,Shipping!$R$95,$U$167=Shipping!$S$92,Shipping!$S185,$U$167=Shipping!$T$92,Shipping!$T185)+IF(BL96&lt;DATE(2020,1,1),BL96,-BL96))</f>
        <v>-</v>
      </c>
      <c r="BM260" s="52" t="str" cm="1">
        <f t="array" ref="BM260">IF(OR(BM96="",BM96="NO Q",BM96="-"),"-",INDEX(Shipping!$U$3:$V$88,_xlfn.XMATCH(BM$2,IF(Shipping!$D$3:$D$88="GC",Shipping!$A$3:$A$88),0),_xlfn.XMATCH($V$167,Shipping!$U$2:$V$2))/_xlfn.IFS($U$167=Shipping!$R182,Shipping!$R$95,$U$167=Shipping!$S$92,Shipping!$S185,$U$167=Shipping!$T$92,Shipping!$T185)+IF(BM96&lt;DATE(2020,1,1),BM96,-BM96))</f>
        <v>-</v>
      </c>
      <c r="BN260" s="52" t="str" cm="1">
        <f t="array" ref="BN260">IF(OR(BN96="",BN96="NO Q",BN96="-"),"-",INDEX(Shipping!$U$3:$V$88,_xlfn.XMATCH(BN$2,IF(Shipping!$D$3:$D$88="GC",Shipping!$A$3:$A$88),0),_xlfn.XMATCH($V$167,Shipping!$U$2:$V$2))/_xlfn.IFS($U$167=Shipping!$R182,Shipping!$R$95,$U$167=Shipping!$S$92,Shipping!$S185,$U$167=Shipping!$T$92,Shipping!$T185)+IF(BN96&lt;DATE(2020,1,1),BN96,-BN96))</f>
        <v>-</v>
      </c>
      <c r="BO260" s="52" t="str" cm="1">
        <f t="array" ref="BO260">IF(OR(BO96="",BO96="NO Q",BO96="-"),"-",INDEX(Shipping!$U$3:$V$88,_xlfn.XMATCH(BO$2,IF(Shipping!$D$3:$D$88="GC",Shipping!$A$3:$A$88),0),_xlfn.XMATCH($V$167,Shipping!$U$2:$V$2))/_xlfn.IFS($U$167=Shipping!$R182,Shipping!$R$95,$U$167=Shipping!$S$92,Shipping!$S185,$U$167=Shipping!$T$92,Shipping!$T185)+IF(BO96&lt;DATE(2020,1,1),BO96,-BO96))</f>
        <v>-</v>
      </c>
      <c r="BP260" s="52" t="str" cm="1">
        <f t="array" ref="BP260">IF(OR(BP96="",BP96="NO Q",BP96="-"),"-",INDEX(Shipping!$U$3:$V$88,_xlfn.XMATCH(BP$2,IF(Shipping!$D$3:$D$88="GC",Shipping!$A$3:$A$88),0),_xlfn.XMATCH($V$167,Shipping!$U$2:$V$2))/_xlfn.IFS($U$167=Shipping!$R182,Shipping!$R$95,$U$167=Shipping!$S$92,Shipping!$S185,$U$167=Shipping!$T$92,Shipping!$T185)+IF(BP96&lt;DATE(2020,1,1),BP96,-BP96))</f>
        <v>-</v>
      </c>
      <c r="BQ260" s="52" t="str" cm="1">
        <f t="array" ref="BQ260">IF(OR(BQ96="",BQ96="NO Q",BQ96="-"),"-",INDEX(Shipping!$U$3:$V$88,_xlfn.XMATCH(BQ$2,IF(Shipping!$D$3:$D$88="GC",Shipping!$A$3:$A$88),0),_xlfn.XMATCH($V$167,Shipping!$U$2:$V$2))/_xlfn.IFS($U$167=Shipping!$R182,Shipping!$R$95,$U$167=Shipping!$S$92,Shipping!$S185,$U$167=Shipping!$T$92,Shipping!$T185)+IF(BQ96&lt;DATE(2020,1,1),BQ96,-BQ96))</f>
        <v>-</v>
      </c>
      <c r="BR260" s="52" t="str" cm="1">
        <f t="array" ref="BR260">IF(OR(BR96="",BR96="NO Q",BR96="-"),"-",INDEX(Shipping!$U$3:$V$88,_xlfn.XMATCH(BR$2,IF(Shipping!$D$3:$D$88="GC",Shipping!$A$3:$A$88),0),_xlfn.XMATCH($V$167,Shipping!$U$2:$V$2))/_xlfn.IFS($U$167=Shipping!$R182,Shipping!$R$95,$U$167=Shipping!$S$92,Shipping!$S185,$U$167=Shipping!$T$92,Shipping!$T185)+IF(BR96&lt;DATE(2020,1,1),BR96,-BR96))</f>
        <v>-</v>
      </c>
      <c r="BS260" s="52" t="str" cm="1">
        <f t="array" ref="BS260">IF(OR(BS96="",BS96="NO Q",BS96="-"),"-",INDEX(Shipping!$U$3:$V$88,_xlfn.XMATCH(BS$2,IF(Shipping!$D$3:$D$88="GC",Shipping!$A$3:$A$88),0),_xlfn.XMATCH($V$167,Shipping!$U$2:$V$2))/_xlfn.IFS($U$167=Shipping!$R182,Shipping!$R$95,$U$167=Shipping!$S$92,Shipping!$S185,$U$167=Shipping!$T$92,Shipping!$T185)+IF(BS96&lt;DATE(2020,1,1),BS96,-BS96))</f>
        <v>-</v>
      </c>
      <c r="BT260" s="52" t="str" cm="1">
        <f t="array" ref="BT260">IF(OR(BT96="",BT96="NO Q",BT96="-"),"-",INDEX(Shipping!$U$3:$V$88,_xlfn.XMATCH(BT$2,IF(Shipping!$D$3:$D$88="GC",Shipping!$A$3:$A$88),0),_xlfn.XMATCH($V$167,Shipping!$U$2:$V$2))/_xlfn.IFS($U$167=Shipping!$R182,Shipping!$R$95,$U$167=Shipping!$S$92,Shipping!$S185,$U$167=Shipping!$T$92,Shipping!$T185)+IF(BT96&lt;DATE(2020,1,1),BT96,-BT96))</f>
        <v>-</v>
      </c>
      <c r="BU260" s="52" t="str" cm="1">
        <f t="array" ref="BU260">IF(OR(BU96="",BU96="NO Q",BU96="-"),"-",INDEX(Shipping!$U$3:$V$88,_xlfn.XMATCH(BU$2,IF(Shipping!$D$3:$D$88="GC",Shipping!$A$3:$A$88),0),_xlfn.XMATCH($V$167,Shipping!$U$2:$V$2))/_xlfn.IFS($U$167=Shipping!$R182,Shipping!$R$95,$U$167=Shipping!$S$92,Shipping!$S185,$U$167=Shipping!$T$92,Shipping!$T185)+IF(BU96&lt;DATE(2020,1,1),BU96,-BU96))</f>
        <v>-</v>
      </c>
      <c r="BV260" s="52" t="str" cm="1">
        <f t="array" ref="BV260">IF(OR(BV96="",BV96="NO Q",BV96="-"),"-",INDEX(Shipping!$U$3:$V$88,_xlfn.XMATCH(BV$2,IF(Shipping!$D$3:$D$88="GC",Shipping!$A$3:$A$88),0),_xlfn.XMATCH($V$167,Shipping!$U$2:$V$2))/_xlfn.IFS($U$167=Shipping!$R182,Shipping!$R$95,$U$167=Shipping!$S$92,Shipping!$S185,$U$167=Shipping!$T$92,Shipping!$T185)+IF(BV96&lt;DATE(2020,1,1),BV96,-BV96))</f>
        <v>-</v>
      </c>
      <c r="BW260" s="52" t="str" cm="1">
        <f t="array" ref="BW260">IF(OR(BW96="",BW96="NO Q",BW96="-"),"-",INDEX(Shipping!$U$3:$V$88,_xlfn.XMATCH(BW$2,IF(Shipping!$D$3:$D$88="GC",Shipping!$A$3:$A$88),0),_xlfn.XMATCH($V$167,Shipping!$U$2:$V$2))/_xlfn.IFS($U$167=Shipping!$R182,Shipping!$R$95,$U$167=Shipping!$S$92,Shipping!$S185,$U$167=Shipping!$T$92,Shipping!$T185)+IF(BW96&lt;DATE(2020,1,1),BW96,-BW96))</f>
        <v>-</v>
      </c>
      <c r="BX260" s="52" t="str" cm="1">
        <f t="array" ref="BX260">IF(OR(BX96="",BX96="NO Q",BX96="-"),"-",INDEX(Shipping!$U$3:$V$88,_xlfn.XMATCH(BX$2,IF(Shipping!$D$3:$D$88="GC",Shipping!$A$3:$A$88),0),_xlfn.XMATCH($V$167,Shipping!$U$2:$V$2))/_xlfn.IFS($U$167=Shipping!$R182,Shipping!$R$95,$U$167=Shipping!$S$92,Shipping!$S185,$U$167=Shipping!$T$92,Shipping!$T185)+IF(BX96&lt;DATE(2020,1,1),BX96,-BX96))</f>
        <v>-</v>
      </c>
      <c r="BY260" s="52" t="str" cm="1">
        <f t="array" ref="BY260">IF(OR(BY96="",BY96="NO Q",BY96="-"),"-",INDEX(Shipping!$U$3:$V$88,_xlfn.XMATCH(BY$2,IF(Shipping!$D$3:$D$88="GC",Shipping!$A$3:$A$88),0),_xlfn.XMATCH($V$167,Shipping!$U$2:$V$2))/_xlfn.IFS($U$167=Shipping!$R182,Shipping!$R$95,$U$167=Shipping!$S$92,Shipping!$S185,$U$167=Shipping!$T$92,Shipping!$T185)+IF(BY96&lt;DATE(2020,1,1),BY96,-BY96))</f>
        <v>-</v>
      </c>
      <c r="BZ260" s="52" t="str" cm="1">
        <f t="array" ref="BZ260">IF(OR(BZ96="",BZ96="NO Q",BZ96="-"),"-",INDEX(Shipping!$U$3:$V$88,_xlfn.XMATCH(BZ$2,IF(Shipping!$D$3:$D$88="GC",Shipping!$A$3:$A$88),0),_xlfn.XMATCH($V$167,Shipping!$U$2:$V$2))/_xlfn.IFS($U$167=Shipping!$R182,Shipping!$R$95,$U$167=Shipping!$S$92,Shipping!$S185,$U$167=Shipping!$T$92,Shipping!$T185)+IF(BZ96&lt;DATE(2020,1,1),BZ96,-BZ96))</f>
        <v>-</v>
      </c>
      <c r="CA260" s="52" t="str" cm="1">
        <f t="array" ref="CA260">IF(OR(CA96="",CA96="NO Q",CA96="-"),"-",INDEX(Shipping!$U$3:$V$88,_xlfn.XMATCH(CA$2,IF(Shipping!$D$3:$D$88="GC",Shipping!$A$3:$A$88),0),_xlfn.XMATCH($V$167,Shipping!$U$2:$V$2))/_xlfn.IFS($U$167=Shipping!$R182,Shipping!$R$95,$U$167=Shipping!$S$92,Shipping!$S185,$U$167=Shipping!$T$92,Shipping!$T185)+IF(CA96&lt;DATE(2020,1,1),CA96,-CA96))</f>
        <v>-</v>
      </c>
      <c r="CB260" s="52" t="str" cm="1">
        <f t="array" ref="CB260">IF(OR(CB96="",CB96="NO Q",CB96="-"),"-",INDEX(Shipping!$U$3:$V$88,_xlfn.XMATCH(CB$2,IF(Shipping!$D$3:$D$88="GC",Shipping!$A$3:$A$88),0),_xlfn.XMATCH($V$167,Shipping!$U$2:$V$2))/_xlfn.IFS($U$167=Shipping!$R182,Shipping!$R$95,$U$167=Shipping!$S$92,Shipping!$S185,$U$167=Shipping!$T$92,Shipping!$T185)+IF(CB96&lt;DATE(2020,1,1),CB96,-CB96))</f>
        <v>-</v>
      </c>
      <c r="CC260" s="52" t="e" cm="1">
        <f t="array" ref="CC260">IF(OR(CC96="",CC96="NO Q",CC96="-"),"-",INDEX(Shipping!$U$3:$V$88,_xlfn.XMATCH(CC$2,IF(Shipping!$D$3:$D$88="GC",Shipping!$A$3:$A$88),0),_xlfn.XMATCH($V$167,Shipping!$U$2:$V$2))/_xlfn.IFS($U$167=Shipping!$R182,Shipping!$R$95,$U$167=Shipping!$S$92,Shipping!$S185,$U$167=Shipping!$T$92,Shipping!$T185)+IF(CC96&lt;DATE(2020,1,1),CC96,-CC96))</f>
        <v>#VALUE!</v>
      </c>
      <c r="CD260" s="52" t="e" cm="1">
        <f t="array" ref="CD260">IF(OR(CD96="",CD96="NO Q",CD96="-"),"-",INDEX(Shipping!$U$3:$V$88,_xlfn.XMATCH(CD$2,IF(Shipping!$D$3:$D$88="GC",Shipping!$A$3:$A$88),0),_xlfn.XMATCH($V$167,Shipping!$U$2:$V$2))/_xlfn.IFS($U$167=Shipping!$R182,Shipping!$R$95,$U$167=Shipping!$S$92,Shipping!$S185,$U$167=Shipping!$T$92,Shipping!$T185)+IF(CD96&lt;DATE(2020,1,1),CD96,-CD96))</f>
        <v>#DIV/0!</v>
      </c>
      <c r="CE260" s="52" t="str" cm="1">
        <f t="array" ref="CE260">IF(OR(CE96="",CE96="NO Q",CE96="-"),"-",INDEX(Shipping!$U$3:$V$88,_xlfn.XMATCH(CE$2,IF(Shipping!$D$3:$D$88="GC",Shipping!$A$3:$A$88),0),_xlfn.XMATCH($V$167,Shipping!$U$2:$V$2))/_xlfn.IFS($U$167=Shipping!$R182,Shipping!$R$95,$U$167=Shipping!$S$92,Shipping!$S185,$U$167=Shipping!$T$92,Shipping!$T185)+IF(CE96&lt;DATE(2020,1,1),CE96,-CE96))</f>
        <v>-</v>
      </c>
      <c r="CF260" s="52" t="str" cm="1">
        <f t="array" ref="CF260">IF(OR(CF96="",CF96="NO Q",CF96="-"),"-",INDEX(Shipping!$U$3:$V$88,_xlfn.XMATCH(CF$2,IF(Shipping!$D$3:$D$88="GC",Shipping!$A$3:$A$88),0),_xlfn.XMATCH($V$167,Shipping!$U$2:$V$2))/_xlfn.IFS($U$167=Shipping!$R182,Shipping!$R$95,$U$167=Shipping!$S$92,Shipping!$S185,$U$167=Shipping!$T$92,Shipping!$T185)+IF(CF96&lt;DATE(2020,1,1),CF96,-CF96))</f>
        <v>-</v>
      </c>
      <c r="CG260" s="52" t="str" cm="1">
        <f t="array" ref="CG260">IF(OR(CG96="",CG96="NO Q",CG96="-"),"-",INDEX(Shipping!$U$3:$V$88,_xlfn.XMATCH(CG$2,IF(Shipping!$D$3:$D$88="GC",Shipping!$A$3:$A$88),0),_xlfn.XMATCH($V$167,Shipping!$U$2:$V$2))/_xlfn.IFS($U$167=Shipping!$R182,Shipping!$R$95,$U$167=Shipping!$S$92,Shipping!$S185,$U$167=Shipping!$T$92,Shipping!$T185)+IF(CG96&lt;DATE(2020,1,1),CG96,-CG96))</f>
        <v>-</v>
      </c>
      <c r="CH260" s="52" t="str" cm="1">
        <f t="array" ref="CH260">IF(OR(CH96="",CH96="NO Q",CH96="-"),"-",INDEX(Shipping!$U$3:$V$88,_xlfn.XMATCH(CH$2,IF(Shipping!$D$3:$D$88="GC",Shipping!$A$3:$A$88),0),_xlfn.XMATCH($V$167,Shipping!$U$2:$V$2))/_xlfn.IFS($U$167=Shipping!$R182,Shipping!$R$95,$U$167=Shipping!$S$92,Shipping!$S185,$U$167=Shipping!$T$92,Shipping!$T185)+IF(CH96&lt;DATE(2020,1,1),CH96,-CH96))</f>
        <v>-</v>
      </c>
      <c r="CI260" s="52" t="str" cm="1">
        <f t="array" ref="CI260">IF(OR(CI96="",CI96="NO Q",CI96="-"),"-",INDEX(Shipping!$U$3:$V$88,_xlfn.XMATCH(CI$2,IF(Shipping!$D$3:$D$88="GC",Shipping!$A$3:$A$88),0),_xlfn.XMATCH($V$167,Shipping!$U$2:$V$2))/_xlfn.IFS($U$167=Shipping!$R182,Shipping!$R$95,$U$167=Shipping!$S$92,Shipping!$S185,$U$167=Shipping!$T$92,Shipping!$T185)+IF(CI96&lt;DATE(2020,1,1),CI96,-CI96))</f>
        <v>-</v>
      </c>
      <c r="CJ260" s="52" t="str" cm="1">
        <f t="array" ref="CJ260">IF(OR(CJ96="",CJ96="NO Q",CJ96="-"),"-",INDEX(Shipping!$U$3:$V$88,_xlfn.XMATCH(CJ$2,IF(Shipping!$D$3:$D$88="GC",Shipping!$A$3:$A$88),0),_xlfn.XMATCH($V$167,Shipping!$U$2:$V$2))/_xlfn.IFS($U$167=Shipping!$R182,Shipping!$R$95,$U$167=Shipping!$S$92,Shipping!$S185,$U$167=Shipping!$T$92,Shipping!$T185)+IF(CJ96&lt;DATE(2020,1,1),CJ96,-CJ96))</f>
        <v>-</v>
      </c>
      <c r="CK260" s="52" t="str" cm="1">
        <f t="array" ref="CK260">IF(OR(CK96="",CK96="NO Q",CK96="-"),"-",INDEX(Shipping!$U$3:$V$88,_xlfn.XMATCH(CK$2,IF(Shipping!$D$3:$D$88="GC",Shipping!$A$3:$A$88),0),_xlfn.XMATCH($V$167,Shipping!$U$2:$V$2))/_xlfn.IFS($U$167=Shipping!$R182,Shipping!$R$95,$U$167=Shipping!$S$92,Shipping!$S185,$U$167=Shipping!$T$92,Shipping!$T185)+IF(CK96&lt;DATE(2020,1,1),CK96,-CK96))</f>
        <v>-</v>
      </c>
      <c r="CL260" s="52" t="str" cm="1">
        <f t="array" ref="CL260">IF(OR(CL96="",CL96="NO Q",CL96="-"),"-",INDEX(Shipping!$U$3:$V$88,_xlfn.XMATCH(CL$2,IF(Shipping!$D$3:$D$88="GC",Shipping!$A$3:$A$88),0),_xlfn.XMATCH($V$167,Shipping!$U$2:$V$2))/_xlfn.IFS($U$167=Shipping!$R182,Shipping!$R$95,$U$167=Shipping!$S$92,Shipping!$S185,$U$167=Shipping!$T$92,Shipping!$T185)+IF(CL96&lt;DATE(2020,1,1),CL96,-CL96))</f>
        <v>-</v>
      </c>
      <c r="CM260" s="52" t="str" cm="1">
        <f t="array" ref="CM260">IF(OR(CM96="",CM96="NO Q",CM96="-"),"-",INDEX(Shipping!$U$3:$V$88,_xlfn.XMATCH(CM$2,IF(Shipping!$D$3:$D$88="GC",Shipping!$A$3:$A$88),0),_xlfn.XMATCH($V$167,Shipping!$U$2:$V$2))/_xlfn.IFS($U$167=Shipping!$R182,Shipping!$R$95,$U$167=Shipping!$S$92,Shipping!$S185,$U$167=Shipping!$T$92,Shipping!$T185)+IF(CM96&lt;DATE(2020,1,1),CM96,-CM96))</f>
        <v>-</v>
      </c>
    </row>
    <row r="261" spans="2:91">
      <c r="B261" s="47" t="s">
        <v>366</v>
      </c>
      <c r="C261" s="1" t="e" cm="1">
        <f t="array" ref="C261">INDEX(W$2:CM$2,1,_xlfn.XMATCH(D261,$W261:$CM261))</f>
        <v>#N/A</v>
      </c>
      <c r="D261" s="81">
        <f t="shared" si="140"/>
        <v>0</v>
      </c>
      <c r="W261" s="52" t="str" cm="1">
        <f t="array" ref="W261">IF(OR(W97="",W97="NO Q",W97="-"),"-",INDEX(Shipping!$U$3:$V$88,_xlfn.XMATCH(W$2,IF(Shipping!$D$3:$D$88="GC",Shipping!$A$3:$A$88),0),_xlfn.XMATCH($V$167,Shipping!$U$2:$V$2))/_xlfn.IFS($U$167=Shipping!$R183,Shipping!$R$95,$U$167=Shipping!$S$92,Shipping!$S186,$U$167=Shipping!$T$92,Shipping!$T186)+IF(W97&lt;DATE(2020,1,1),W97,-W97))</f>
        <v>-</v>
      </c>
      <c r="X261" s="52" t="str" cm="1">
        <f t="array" ref="X261">IF(OR(X97="",X97="NO Q",X97="-"),"-",INDEX(Shipping!$U$3:$V$88,_xlfn.XMATCH(X$2,IF(Shipping!$D$3:$D$88="GC",Shipping!$A$3:$A$88),0),_xlfn.XMATCH($V$167,Shipping!$U$2:$V$2))/_xlfn.IFS($U$167=Shipping!$R183,Shipping!$R$95,$U$167=Shipping!$S$92,Shipping!$S186,$U$167=Shipping!$T$92,Shipping!$T186)+IF(X97&lt;DATE(2020,1,1),X97,-X97))</f>
        <v>-</v>
      </c>
      <c r="Y261" s="52" t="str" cm="1">
        <f t="array" ref="Y261">IF(OR(Y97="",Y97="NO Q",Y97="-"),"-",INDEX(Shipping!$U$3:$V$88,_xlfn.XMATCH(Y$2,IF(Shipping!$D$3:$D$88="GC",Shipping!$A$3:$A$88),0),_xlfn.XMATCH($V$167,Shipping!$U$2:$V$2))/_xlfn.IFS($U$167=Shipping!$R183,Shipping!$R$95,$U$167=Shipping!$S$92,Shipping!$S186,$U$167=Shipping!$T$92,Shipping!$T186)+IF(Y97&lt;DATE(2020,1,1),Y97,-Y97))</f>
        <v>-</v>
      </c>
      <c r="Z261" s="52" t="str" cm="1">
        <f t="array" ref="Z261">IF(OR(Z97="",Z97="NO Q",Z97="-"),"-",INDEX(Shipping!$U$3:$V$88,_xlfn.XMATCH(Z$2,IF(Shipping!$D$3:$D$88="GC",Shipping!$A$3:$A$88),0),_xlfn.XMATCH($V$167,Shipping!$U$2:$V$2))/_xlfn.IFS($U$167=Shipping!$R183,Shipping!$R$95,$U$167=Shipping!$S$92,Shipping!$S186,$U$167=Shipping!$T$92,Shipping!$T186)+IF(Z97&lt;DATE(2020,1,1),Z97,-Z97))</f>
        <v>-</v>
      </c>
      <c r="AA261" s="52" t="str" cm="1">
        <f t="array" ref="AA261">IF(OR(AA97="",AA97="NO Q",AA97="-"),"-",INDEX(Shipping!$U$3:$V$88,_xlfn.XMATCH(AA$2,IF(Shipping!$D$3:$D$88="GC",Shipping!$A$3:$A$88),0),_xlfn.XMATCH($V$167,Shipping!$U$2:$V$2))/_xlfn.IFS($U$167=Shipping!$R183,Shipping!$R$95,$U$167=Shipping!$S$92,Shipping!$S186,$U$167=Shipping!$T$92,Shipping!$T186)+IF(AA97&lt;DATE(2020,1,1),AA97,-AA97))</f>
        <v>-</v>
      </c>
      <c r="AB261" s="52" t="str" cm="1">
        <f t="array" ref="AB261">IF(OR(AB97="",AB97="NO Q",AB97="-"),"-",INDEX(Shipping!$U$3:$V$88,_xlfn.XMATCH(AB$2,IF(Shipping!$D$3:$D$88="GC",Shipping!$A$3:$A$88),0),_xlfn.XMATCH($V$167,Shipping!$U$2:$V$2))/_xlfn.IFS($U$167=Shipping!$R183,Shipping!$R$95,$U$167=Shipping!$S$92,Shipping!$S186,$U$167=Shipping!$T$92,Shipping!$T186)+IF(AB97&lt;DATE(2020,1,1),AB97,-AB97))</f>
        <v>-</v>
      </c>
      <c r="AC261" s="52" t="str" cm="1">
        <f t="array" ref="AC261">IF(OR(AC97="",AC97="NO Q",AC97="-"),"-",INDEX(Shipping!$U$3:$V$88,_xlfn.XMATCH(AC$2,IF(Shipping!$D$3:$D$88="GC",Shipping!$A$3:$A$88),0),_xlfn.XMATCH($V$167,Shipping!$U$2:$V$2))/_xlfn.IFS($U$167=Shipping!$R183,Shipping!$R$95,$U$167=Shipping!$S$92,Shipping!$S186,$U$167=Shipping!$T$92,Shipping!$T186)+IF(AC97&lt;DATE(2020,1,1),AC97,-AC97))</f>
        <v>-</v>
      </c>
      <c r="AD261" s="52" t="str" cm="1">
        <f t="array" ref="AD261">IF(OR(AD97="",AD97="NO Q",AD97="-"),"-",INDEX(Shipping!$U$3:$V$88,_xlfn.XMATCH(AD$2,IF(Shipping!$D$3:$D$88="GC",Shipping!$A$3:$A$88),0),_xlfn.XMATCH($V$167,Shipping!$U$2:$V$2))/_xlfn.IFS($U$167=Shipping!$R183,Shipping!$R$95,$U$167=Shipping!$S$92,Shipping!$S186,$U$167=Shipping!$T$92,Shipping!$T186)+IF(AD97&lt;DATE(2020,1,1),AD97,-AD97))</f>
        <v>-</v>
      </c>
      <c r="AE261" s="52" t="str" cm="1">
        <f t="array" ref="AE261">IF(OR(AE97="",AE97="NO Q",AE97="-"),"-",INDEX(Shipping!$U$3:$V$88,_xlfn.XMATCH(AE$2,IF(Shipping!$D$3:$D$88="GC",Shipping!$A$3:$A$88),0),_xlfn.XMATCH($V$167,Shipping!$U$2:$V$2))/_xlfn.IFS($U$167=Shipping!$R183,Shipping!$R$95,$U$167=Shipping!$S$92,Shipping!$S186,$U$167=Shipping!$T$92,Shipping!$T186)+IF(AE97&lt;DATE(2020,1,1),AE97,-AE97))</f>
        <v>-</v>
      </c>
      <c r="AF261" s="52" t="str" cm="1">
        <f t="array" ref="AF261">IF(OR(AF97="",AF97="NO Q",AF97="-"),"-",INDEX(Shipping!$U$3:$V$88,_xlfn.XMATCH(AF$2,IF(Shipping!$D$3:$D$88="GC",Shipping!$A$3:$A$88),0),_xlfn.XMATCH($V$167,Shipping!$U$2:$V$2))/_xlfn.IFS($U$167=Shipping!$R183,Shipping!$R$95,$U$167=Shipping!$S$92,Shipping!$S186,$U$167=Shipping!$T$92,Shipping!$T186)+IF(AF97&lt;DATE(2020,1,1),AF97,-AF97))</f>
        <v>-</v>
      </c>
      <c r="AG261" s="52" t="str" cm="1">
        <f t="array" ref="AG261">IF(OR(AG97="",AG97="NO Q",AG97="-"),"-",INDEX(Shipping!$U$3:$V$88,_xlfn.XMATCH(AG$2,IF(Shipping!$D$3:$D$88="GC",Shipping!$A$3:$A$88),0),_xlfn.XMATCH($V$167,Shipping!$U$2:$V$2))/_xlfn.IFS($U$167=Shipping!$R183,Shipping!$R$95,$U$167=Shipping!$S$92,Shipping!$S186,$U$167=Shipping!$T$92,Shipping!$T186)+IF(AG97&lt;DATE(2020,1,1),AG97,-AG97))</f>
        <v>-</v>
      </c>
      <c r="AH261" s="52" t="e" cm="1">
        <f t="array" ref="AH261">IF(OR(AH97="",AH97="NO Q",AH97="-"),"-",INDEX(Shipping!$U$3:$V$88,_xlfn.XMATCH(AH$2,IF(Shipping!$D$3:$D$88="GC",Shipping!$A$3:$A$88),0),_xlfn.XMATCH($V$167,Shipping!$U$2:$V$2))/_xlfn.IFS($U$167=Shipping!$R183,Shipping!$R$95,$U$167=Shipping!$S$92,Shipping!$S186,$U$167=Shipping!$T$92,Shipping!$T186)+IF(AH97&lt;DATE(2020,1,1),AH97,-AH97))</f>
        <v>#DIV/0!</v>
      </c>
      <c r="AI261" s="52" t="str" cm="1">
        <f t="array" ref="AI261">IF(OR(AI97="",AI97="NO Q",AI97="-"),"-",INDEX(Shipping!$U$3:$V$88,_xlfn.XMATCH(AI$2,IF(Shipping!$D$3:$D$88="GC",Shipping!$A$3:$A$88),0),_xlfn.XMATCH($V$167,Shipping!$U$2:$V$2))/_xlfn.IFS($U$167=Shipping!$R183,Shipping!$R$95,$U$167=Shipping!$S$92,Shipping!$S186,$U$167=Shipping!$T$92,Shipping!$T186)+IF(AI97&lt;DATE(2020,1,1),AI97,-AI97))</f>
        <v>-</v>
      </c>
      <c r="AJ261" s="52" t="str" cm="1">
        <f t="array" ref="AJ261">IF(OR(AJ97="",AJ97="NO Q",AJ97="-"),"-",INDEX(Shipping!$U$3:$V$88,_xlfn.XMATCH(AJ$2,IF(Shipping!$D$3:$D$88="GC",Shipping!$A$3:$A$88),0),_xlfn.XMATCH($V$167,Shipping!$U$2:$V$2))/_xlfn.IFS($U$167=Shipping!$R183,Shipping!$R$95,$U$167=Shipping!$S$92,Shipping!$S186,$U$167=Shipping!$T$92,Shipping!$T186)+IF(AJ97&lt;DATE(2020,1,1),AJ97,-AJ97))</f>
        <v>-</v>
      </c>
      <c r="AK261" s="52" t="str" cm="1">
        <f t="array" ref="AK261">IF(OR(AK97="",AK97="NO Q",AK97="-"),"-",INDEX(Shipping!$U$3:$V$88,_xlfn.XMATCH(AK$2,IF(Shipping!$D$3:$D$88="GC",Shipping!$A$3:$A$88),0),_xlfn.XMATCH($V$167,Shipping!$U$2:$V$2))/_xlfn.IFS($U$167=Shipping!$R183,Shipping!$R$95,$U$167=Shipping!$S$92,Shipping!$S186,$U$167=Shipping!$T$92,Shipping!$T186)+IF(AK97&lt;DATE(2020,1,1),AK97,-AK97))</f>
        <v>-</v>
      </c>
      <c r="AL261" s="52" t="str" cm="1">
        <f t="array" ref="AL261">IF(OR(AL97="",AL97="NO Q",AL97="-"),"-",INDEX(Shipping!$U$3:$V$88,_xlfn.XMATCH(AL$2,IF(Shipping!$D$3:$D$88="GC",Shipping!$A$3:$A$88),0),_xlfn.XMATCH($V$167,Shipping!$U$2:$V$2))/_xlfn.IFS($U$167=Shipping!$R183,Shipping!$R$95,$U$167=Shipping!$S$92,Shipping!$S186,$U$167=Shipping!$T$92,Shipping!$T186)+IF(AL97&lt;DATE(2020,1,1),AL97,-AL97))</f>
        <v>-</v>
      </c>
      <c r="AM261" s="52" t="str" cm="1">
        <f t="array" ref="AM261">IF(OR(AM97="",AM97="NO Q",AM97="-"),"-",INDEX(Shipping!$U$3:$V$88,_xlfn.XMATCH(AM$2,IF(Shipping!$D$3:$D$88="GC",Shipping!$A$3:$A$88),0),_xlfn.XMATCH($V$167,Shipping!$U$2:$V$2))/_xlfn.IFS($U$167=Shipping!$R183,Shipping!$R$95,$U$167=Shipping!$S$92,Shipping!$S186,$U$167=Shipping!$T$92,Shipping!$T186)+IF(AM97&lt;DATE(2020,1,1),AM97,-AM97))</f>
        <v>-</v>
      </c>
      <c r="AN261" s="52" t="str" cm="1">
        <f t="array" ref="AN261">IF(OR(AN97="",AN97="NO Q",AN97="-"),"-",INDEX(Shipping!$U$3:$V$88,_xlfn.XMATCH(AN$2,IF(Shipping!$D$3:$D$88="GC",Shipping!$A$3:$A$88),0),_xlfn.XMATCH($V$167,Shipping!$U$2:$V$2))/_xlfn.IFS($U$167=Shipping!$R183,Shipping!$R$95,$U$167=Shipping!$S$92,Shipping!$S186,$U$167=Shipping!$T$92,Shipping!$T186)+IF(AN97&lt;DATE(2020,1,1),AN97,-AN97))</f>
        <v>-</v>
      </c>
      <c r="AO261" s="52" t="str" cm="1">
        <f t="array" ref="AO261">IF(OR(AO97="",AO97="NO Q",AO97="-"),"-",INDEX(Shipping!$U$3:$V$88,_xlfn.XMATCH(AO$2,IF(Shipping!$D$3:$D$88="GC",Shipping!$A$3:$A$88),0),_xlfn.XMATCH($V$167,Shipping!$U$2:$V$2))/_xlfn.IFS($U$167=Shipping!$R183,Shipping!$R$95,$U$167=Shipping!$S$92,Shipping!$S186,$U$167=Shipping!$T$92,Shipping!$T186)+IF(AO97&lt;DATE(2020,1,1),AO97,-AO97))</f>
        <v>-</v>
      </c>
      <c r="AP261" s="52" t="str" cm="1">
        <f t="array" ref="AP261">IF(OR(AP97="",AP97="NO Q",AP97="-"),"-",INDEX(Shipping!$U$3:$V$88,_xlfn.XMATCH(AP$2,IF(Shipping!$D$3:$D$88="GC",Shipping!$A$3:$A$88),0),_xlfn.XMATCH($V$167,Shipping!$U$2:$V$2))/_xlfn.IFS($U$167=Shipping!$R183,Shipping!$R$95,$U$167=Shipping!$S$92,Shipping!$S186,$U$167=Shipping!$T$92,Shipping!$T186)+IF(AP97&lt;DATE(2020,1,1),AP97,-AP97))</f>
        <v>-</v>
      </c>
      <c r="AQ261" s="52" t="str" cm="1">
        <f t="array" ref="AQ261">IF(OR(AQ97="",AQ97="NO Q",AQ97="-"),"-",INDEX(Shipping!$U$3:$V$88,_xlfn.XMATCH(AQ$2,IF(Shipping!$D$3:$D$88="GC",Shipping!$A$3:$A$88),0),_xlfn.XMATCH($V$167,Shipping!$U$2:$V$2))/_xlfn.IFS($U$167=Shipping!$R183,Shipping!$R$95,$U$167=Shipping!$S$92,Shipping!$S186,$U$167=Shipping!$T$92,Shipping!$T186)+IF(AQ97&lt;DATE(2020,1,1),AQ97,-AQ97))</f>
        <v>-</v>
      </c>
      <c r="AR261" s="52" t="str" cm="1">
        <f t="array" ref="AR261">IF(OR(AR97="",AR97="NO Q",AR97="-"),"-",INDEX(Shipping!$U$3:$V$88,_xlfn.XMATCH(AR$2,IF(Shipping!$D$3:$D$88="GC",Shipping!$A$3:$A$88),0),_xlfn.XMATCH($V$167,Shipping!$U$2:$V$2))/_xlfn.IFS($U$167=Shipping!$R183,Shipping!$R$95,$U$167=Shipping!$S$92,Shipping!$S186,$U$167=Shipping!$T$92,Shipping!$T186)+IF(AR97&lt;DATE(2020,1,1),AR97,-AR97))</f>
        <v>-</v>
      </c>
      <c r="AS261" s="52" t="str" cm="1">
        <f t="array" ref="AS261">IF(OR(AS97="",AS97="NO Q",AS97="-"),"-",INDEX(Shipping!$U$3:$V$88,_xlfn.XMATCH(AS$2,IF(Shipping!$D$3:$D$88="GC",Shipping!$A$3:$A$88),0),_xlfn.XMATCH($V$167,Shipping!$U$2:$V$2))/_xlfn.IFS($U$167=Shipping!$R183,Shipping!$R$95,$U$167=Shipping!$S$92,Shipping!$S186,$U$167=Shipping!$T$92,Shipping!$T186)+IF(AS97&lt;DATE(2020,1,1),AS97,-AS97))</f>
        <v>-</v>
      </c>
      <c r="AT261" s="52" t="str" cm="1">
        <f t="array" ref="AT261">IF(OR(AT97="",AT97="NO Q",AT97="-"),"-",INDEX(Shipping!$U$3:$V$88,_xlfn.XMATCH(AT$2,IF(Shipping!$D$3:$D$88="GC",Shipping!$A$3:$A$88),0),_xlfn.XMATCH($V$167,Shipping!$U$2:$V$2))/_xlfn.IFS($U$167=Shipping!$R183,Shipping!$R$95,$U$167=Shipping!$S$92,Shipping!$S186,$U$167=Shipping!$T$92,Shipping!$T186)+IF(AT97&lt;DATE(2020,1,1),AT97,-AT97))</f>
        <v>-</v>
      </c>
      <c r="AU261" s="52" t="str" cm="1">
        <f t="array" ref="AU261">IF(OR(AU97="",AU97="NO Q",AU97="-"),"-",INDEX(Shipping!$U$3:$V$88,_xlfn.XMATCH(AU$2,IF(Shipping!$D$3:$D$88="GC",Shipping!$A$3:$A$88),0),_xlfn.XMATCH($V$167,Shipping!$U$2:$V$2))/_xlfn.IFS($U$167=Shipping!$R183,Shipping!$R$95,$U$167=Shipping!$S$92,Shipping!$S186,$U$167=Shipping!$T$92,Shipping!$T186)+IF(AU97&lt;DATE(2020,1,1),AU97,-AU97))</f>
        <v>-</v>
      </c>
      <c r="AV261" s="52" t="str" cm="1">
        <f t="array" ref="AV261">IF(OR(AV97="",AV97="NO Q",AV97="-"),"-",INDEX(Shipping!$U$3:$V$88,_xlfn.XMATCH(AV$2,IF(Shipping!$D$3:$D$88="GC",Shipping!$A$3:$A$88),0),_xlfn.XMATCH($V$167,Shipping!$U$2:$V$2))/_xlfn.IFS($U$167=Shipping!$R183,Shipping!$R$95,$U$167=Shipping!$S$92,Shipping!$S186,$U$167=Shipping!$T$92,Shipping!$T186)+IF(AV97&lt;DATE(2020,1,1),AV97,-AV97))</f>
        <v>-</v>
      </c>
      <c r="AW261" s="52" t="str" cm="1">
        <f t="array" ref="AW261">IF(OR(AW97="",AW97="NO Q",AW97="-"),"-",INDEX(Shipping!$U$3:$V$88,_xlfn.XMATCH(AW$2,IF(Shipping!$D$3:$D$88="GC",Shipping!$A$3:$A$88),0),_xlfn.XMATCH($V$167,Shipping!$U$2:$V$2))/_xlfn.IFS($U$167=Shipping!$R183,Shipping!$R$95,$U$167=Shipping!$S$92,Shipping!$S186,$U$167=Shipping!$T$92,Shipping!$T186)+IF(AW97&lt;DATE(2020,1,1),AW97,-AW97))</f>
        <v>-</v>
      </c>
      <c r="AX261" s="52" t="str" cm="1">
        <f t="array" ref="AX261">IF(OR(AX97="",AX97="NO Q",AX97="-"),"-",INDEX(Shipping!$U$3:$V$88,_xlfn.XMATCH(AX$2,IF(Shipping!$D$3:$D$88="GC",Shipping!$A$3:$A$88),0),_xlfn.XMATCH($V$167,Shipping!$U$2:$V$2))/_xlfn.IFS($U$167=Shipping!$R183,Shipping!$R$95,$U$167=Shipping!$S$92,Shipping!$S186,$U$167=Shipping!$T$92,Shipping!$T186)+IF(AX97&lt;DATE(2020,1,1),AX97,-AX97))</f>
        <v>-</v>
      </c>
      <c r="AY261" s="52" t="str" cm="1">
        <f t="array" ref="AY261">IF(OR(AY97="",AY97="NO Q",AY97="-"),"-",INDEX(Shipping!$U$3:$V$88,_xlfn.XMATCH(AY$2,IF(Shipping!$D$3:$D$88="GC",Shipping!$A$3:$A$88),0),_xlfn.XMATCH($V$167,Shipping!$U$2:$V$2))/_xlfn.IFS($U$167=Shipping!$R183,Shipping!$R$95,$U$167=Shipping!$S$92,Shipping!$S186,$U$167=Shipping!$T$92,Shipping!$T186)+IF(AY97&lt;DATE(2020,1,1),AY97,-AY97))</f>
        <v>-</v>
      </c>
      <c r="AZ261" s="52" t="str" cm="1">
        <f t="array" ref="AZ261">IF(OR(AZ97="",AZ97="NO Q",AZ97="-"),"-",INDEX(Shipping!$U$3:$V$88,_xlfn.XMATCH(AZ$2,IF(Shipping!$D$3:$D$88="GC",Shipping!$A$3:$A$88),0),_xlfn.XMATCH($V$167,Shipping!$U$2:$V$2))/_xlfn.IFS($U$167=Shipping!$R183,Shipping!$R$95,$U$167=Shipping!$S$92,Shipping!$S186,$U$167=Shipping!$T$92,Shipping!$T186)+IF(AZ97&lt;DATE(2020,1,1),AZ97,-AZ97))</f>
        <v>-</v>
      </c>
      <c r="BA261" s="52" t="str" cm="1">
        <f t="array" ref="BA261">IF(OR(BA97="",BA97="NO Q",BA97="-"),"-",INDEX(Shipping!$U$3:$V$88,_xlfn.XMATCH(BA$2,IF(Shipping!$D$3:$D$88="GC",Shipping!$A$3:$A$88),0),_xlfn.XMATCH($V$167,Shipping!$U$2:$V$2))/_xlfn.IFS($U$167=Shipping!$R183,Shipping!$R$95,$U$167=Shipping!$S$92,Shipping!$S186,$U$167=Shipping!$T$92,Shipping!$T186)+IF(BA97&lt;DATE(2020,1,1),BA97,-BA97))</f>
        <v>-</v>
      </c>
      <c r="BB261" s="52" t="str" cm="1">
        <f t="array" ref="BB261">IF(OR(BB97="",BB97="NO Q",BB97="-"),"-",INDEX(Shipping!$U$3:$V$88,_xlfn.XMATCH(BB$2,IF(Shipping!$D$3:$D$88="GC",Shipping!$A$3:$A$88),0),_xlfn.XMATCH($V$167,Shipping!$U$2:$V$2))/_xlfn.IFS($U$167=Shipping!$R183,Shipping!$R$95,$U$167=Shipping!$S$92,Shipping!$S186,$U$167=Shipping!$T$92,Shipping!$T186)+IF(BB97&lt;DATE(2020,1,1),BB97,-BB97))</f>
        <v>-</v>
      </c>
      <c r="BC261" s="52" t="str" cm="1">
        <f t="array" ref="BC261">IF(OR(BC97="",BC97="NO Q",BC97="-"),"-",INDEX(Shipping!$U$3:$V$88,_xlfn.XMATCH(BC$2,IF(Shipping!$D$3:$D$88="GC",Shipping!$A$3:$A$88),0),_xlfn.XMATCH($V$167,Shipping!$U$2:$V$2))/_xlfn.IFS($U$167=Shipping!$R183,Shipping!$R$95,$U$167=Shipping!$S$92,Shipping!$S186,$U$167=Shipping!$T$92,Shipping!$T186)+IF(BC97&lt;DATE(2020,1,1),BC97,-BC97))</f>
        <v>-</v>
      </c>
      <c r="BD261" s="52" t="str" cm="1">
        <f t="array" ref="BD261">IF(OR(BD97="",BD97="NO Q",BD97="-"),"-",INDEX(Shipping!$U$3:$V$88,_xlfn.XMATCH(BD$2,IF(Shipping!$D$3:$D$88="GC",Shipping!$A$3:$A$88),0),_xlfn.XMATCH($V$167,Shipping!$U$2:$V$2))/_xlfn.IFS($U$167=Shipping!$R183,Shipping!$R$95,$U$167=Shipping!$S$92,Shipping!$S186,$U$167=Shipping!$T$92,Shipping!$T186)+IF(BD97&lt;DATE(2020,1,1),BD97,-BD97))</f>
        <v>-</v>
      </c>
      <c r="BE261" s="52" t="str" cm="1">
        <f t="array" ref="BE261">IF(OR(BE97="",BE97="NO Q",BE97="-"),"-",INDEX(Shipping!$U$3:$V$88,_xlfn.XMATCH(BE$2,IF(Shipping!$D$3:$D$88="GC",Shipping!$A$3:$A$88),0),_xlfn.XMATCH($V$167,Shipping!$U$2:$V$2))/_xlfn.IFS($U$167=Shipping!$R183,Shipping!$R$95,$U$167=Shipping!$S$92,Shipping!$S186,$U$167=Shipping!$T$92,Shipping!$T186)+IF(BE97&lt;DATE(2020,1,1),BE97,-BE97))</f>
        <v>-</v>
      </c>
      <c r="BF261" s="52" t="str" cm="1">
        <f t="array" ref="BF261">IF(OR(BF97="",BF97="NO Q",BF97="-"),"-",INDEX(Shipping!$U$3:$V$88,_xlfn.XMATCH(BF$2,IF(Shipping!$D$3:$D$88="GC",Shipping!$A$3:$A$88),0),_xlfn.XMATCH($V$167,Shipping!$U$2:$V$2))/_xlfn.IFS($U$167=Shipping!$R183,Shipping!$R$95,$U$167=Shipping!$S$92,Shipping!$S186,$U$167=Shipping!$T$92,Shipping!$T186)+IF(BF97&lt;DATE(2020,1,1),BF97,-BF97))</f>
        <v>-</v>
      </c>
      <c r="BG261" s="52" t="str" cm="1">
        <f t="array" ref="BG261">IF(OR(BG97="",BG97="NO Q",BG97="-"),"-",INDEX(Shipping!$U$3:$V$88,_xlfn.XMATCH(BG$2,IF(Shipping!$D$3:$D$88="GC",Shipping!$A$3:$A$88),0),_xlfn.XMATCH($V$167,Shipping!$U$2:$V$2))/_xlfn.IFS($U$167=Shipping!$R183,Shipping!$R$95,$U$167=Shipping!$S$92,Shipping!$S186,$U$167=Shipping!$T$92,Shipping!$T186)+IF(BG97&lt;DATE(2020,1,1),BG97,-BG97))</f>
        <v>-</v>
      </c>
      <c r="BH261" s="52" t="str" cm="1">
        <f t="array" ref="BH261">IF(OR(BH97="",BH97="NO Q",BH97="-"),"-",INDEX(Shipping!$U$3:$V$88,_xlfn.XMATCH(BH$2,IF(Shipping!$D$3:$D$88="GC",Shipping!$A$3:$A$88),0),_xlfn.XMATCH($V$167,Shipping!$U$2:$V$2))/_xlfn.IFS($U$167=Shipping!$R183,Shipping!$R$95,$U$167=Shipping!$S$92,Shipping!$S186,$U$167=Shipping!$T$92,Shipping!$T186)+IF(BH97&lt;DATE(2020,1,1),BH97,-BH97))</f>
        <v>-</v>
      </c>
      <c r="BI261" s="52" t="e" cm="1">
        <f t="array" ref="BI261">IF(OR(BI97="",BI97="NO Q",BI97="-"),"-",INDEX(Shipping!$U$3:$V$88,_xlfn.XMATCH(BI$2,IF(Shipping!$D$3:$D$88="GC",Shipping!$A$3:$A$88),0),_xlfn.XMATCH($V$167,Shipping!$U$2:$V$2))/_xlfn.IFS($U$167=Shipping!$R183,Shipping!$R$95,$U$167=Shipping!$S$92,Shipping!$S186,$U$167=Shipping!$T$92,Shipping!$T186)+IF(BI97&lt;DATE(2020,1,1),BI97,-BI97))</f>
        <v>#DIV/0!</v>
      </c>
      <c r="BJ261" s="52" t="str" cm="1">
        <f t="array" ref="BJ261">IF(OR(BJ97="",BJ97="NO Q",BJ97="-"),"-",INDEX(Shipping!$U$3:$V$88,_xlfn.XMATCH(BJ$2,IF(Shipping!$D$3:$D$88="GC",Shipping!$A$3:$A$88),0),_xlfn.XMATCH($V$167,Shipping!$U$2:$V$2))/_xlfn.IFS($U$167=Shipping!$R183,Shipping!$R$95,$U$167=Shipping!$S$92,Shipping!$S186,$U$167=Shipping!$T$92,Shipping!$T186)+IF(BJ97&lt;DATE(2020,1,1),BJ97,-BJ97))</f>
        <v>-</v>
      </c>
      <c r="BK261" s="52" t="str" cm="1">
        <f t="array" ref="BK261">IF(OR(BK97="",BK97="NO Q",BK97="-"),"-",INDEX(Shipping!$U$3:$V$88,_xlfn.XMATCH(BK$2,IF(Shipping!$D$3:$D$88="GC",Shipping!$A$3:$A$88),0),_xlfn.XMATCH($V$167,Shipping!$U$2:$V$2))/_xlfn.IFS($U$167=Shipping!$R183,Shipping!$R$95,$U$167=Shipping!$S$92,Shipping!$S186,$U$167=Shipping!$T$92,Shipping!$T186)+IF(BK97&lt;DATE(2020,1,1),BK97,-BK97))</f>
        <v>-</v>
      </c>
      <c r="BL261" s="52" t="str" cm="1">
        <f t="array" ref="BL261">IF(OR(BL97="",BL97="NO Q",BL97="-"),"-",INDEX(Shipping!$U$3:$V$88,_xlfn.XMATCH(BL$2,IF(Shipping!$D$3:$D$88="GC",Shipping!$A$3:$A$88),0),_xlfn.XMATCH($V$167,Shipping!$U$2:$V$2))/_xlfn.IFS($U$167=Shipping!$R183,Shipping!$R$95,$U$167=Shipping!$S$92,Shipping!$S186,$U$167=Shipping!$T$92,Shipping!$T186)+IF(BL97&lt;DATE(2020,1,1),BL97,-BL97))</f>
        <v>-</v>
      </c>
      <c r="BM261" s="52" t="str" cm="1">
        <f t="array" ref="BM261">IF(OR(BM97="",BM97="NO Q",BM97="-"),"-",INDEX(Shipping!$U$3:$V$88,_xlfn.XMATCH(BM$2,IF(Shipping!$D$3:$D$88="GC",Shipping!$A$3:$A$88),0),_xlfn.XMATCH($V$167,Shipping!$U$2:$V$2))/_xlfn.IFS($U$167=Shipping!$R183,Shipping!$R$95,$U$167=Shipping!$S$92,Shipping!$S186,$U$167=Shipping!$T$92,Shipping!$T186)+IF(BM97&lt;DATE(2020,1,1),BM97,-BM97))</f>
        <v>-</v>
      </c>
      <c r="BN261" s="52" t="str" cm="1">
        <f t="array" ref="BN261">IF(OR(BN97="",BN97="NO Q",BN97="-"),"-",INDEX(Shipping!$U$3:$V$88,_xlfn.XMATCH(BN$2,IF(Shipping!$D$3:$D$88="GC",Shipping!$A$3:$A$88),0),_xlfn.XMATCH($V$167,Shipping!$U$2:$V$2))/_xlfn.IFS($U$167=Shipping!$R183,Shipping!$R$95,$U$167=Shipping!$S$92,Shipping!$S186,$U$167=Shipping!$T$92,Shipping!$T186)+IF(BN97&lt;DATE(2020,1,1),BN97,-BN97))</f>
        <v>-</v>
      </c>
      <c r="BO261" s="52" t="str" cm="1">
        <f t="array" ref="BO261">IF(OR(BO97="",BO97="NO Q",BO97="-"),"-",INDEX(Shipping!$U$3:$V$88,_xlfn.XMATCH(BO$2,IF(Shipping!$D$3:$D$88="GC",Shipping!$A$3:$A$88),0),_xlfn.XMATCH($V$167,Shipping!$U$2:$V$2))/_xlfn.IFS($U$167=Shipping!$R183,Shipping!$R$95,$U$167=Shipping!$S$92,Shipping!$S186,$U$167=Shipping!$T$92,Shipping!$T186)+IF(BO97&lt;DATE(2020,1,1),BO97,-BO97))</f>
        <v>-</v>
      </c>
      <c r="BP261" s="52" t="str" cm="1">
        <f t="array" ref="BP261">IF(OR(BP97="",BP97="NO Q",BP97="-"),"-",INDEX(Shipping!$U$3:$V$88,_xlfn.XMATCH(BP$2,IF(Shipping!$D$3:$D$88="GC",Shipping!$A$3:$A$88),0),_xlfn.XMATCH($V$167,Shipping!$U$2:$V$2))/_xlfn.IFS($U$167=Shipping!$R183,Shipping!$R$95,$U$167=Shipping!$S$92,Shipping!$S186,$U$167=Shipping!$T$92,Shipping!$T186)+IF(BP97&lt;DATE(2020,1,1),BP97,-BP97))</f>
        <v>-</v>
      </c>
      <c r="BQ261" s="52" t="str" cm="1">
        <f t="array" ref="BQ261">IF(OR(BQ97="",BQ97="NO Q",BQ97="-"),"-",INDEX(Shipping!$U$3:$V$88,_xlfn.XMATCH(BQ$2,IF(Shipping!$D$3:$D$88="GC",Shipping!$A$3:$A$88),0),_xlfn.XMATCH($V$167,Shipping!$U$2:$V$2))/_xlfn.IFS($U$167=Shipping!$R183,Shipping!$R$95,$U$167=Shipping!$S$92,Shipping!$S186,$U$167=Shipping!$T$92,Shipping!$T186)+IF(BQ97&lt;DATE(2020,1,1),BQ97,-BQ97))</f>
        <v>-</v>
      </c>
      <c r="BR261" s="52" t="str" cm="1">
        <f t="array" ref="BR261">IF(OR(BR97="",BR97="NO Q",BR97="-"),"-",INDEX(Shipping!$U$3:$V$88,_xlfn.XMATCH(BR$2,IF(Shipping!$D$3:$D$88="GC",Shipping!$A$3:$A$88),0),_xlfn.XMATCH($V$167,Shipping!$U$2:$V$2))/_xlfn.IFS($U$167=Shipping!$R183,Shipping!$R$95,$U$167=Shipping!$S$92,Shipping!$S186,$U$167=Shipping!$T$92,Shipping!$T186)+IF(BR97&lt;DATE(2020,1,1),BR97,-BR97))</f>
        <v>-</v>
      </c>
      <c r="BS261" s="52" t="str" cm="1">
        <f t="array" ref="BS261">IF(OR(BS97="",BS97="NO Q",BS97="-"),"-",INDEX(Shipping!$U$3:$V$88,_xlfn.XMATCH(BS$2,IF(Shipping!$D$3:$D$88="GC",Shipping!$A$3:$A$88),0),_xlfn.XMATCH($V$167,Shipping!$U$2:$V$2))/_xlfn.IFS($U$167=Shipping!$R183,Shipping!$R$95,$U$167=Shipping!$S$92,Shipping!$S186,$U$167=Shipping!$T$92,Shipping!$T186)+IF(BS97&lt;DATE(2020,1,1),BS97,-BS97))</f>
        <v>-</v>
      </c>
      <c r="BT261" s="52" t="str" cm="1">
        <f t="array" ref="BT261">IF(OR(BT97="",BT97="NO Q",BT97="-"),"-",INDEX(Shipping!$U$3:$V$88,_xlfn.XMATCH(BT$2,IF(Shipping!$D$3:$D$88="GC",Shipping!$A$3:$A$88),0),_xlfn.XMATCH($V$167,Shipping!$U$2:$V$2))/_xlfn.IFS($U$167=Shipping!$R183,Shipping!$R$95,$U$167=Shipping!$S$92,Shipping!$S186,$U$167=Shipping!$T$92,Shipping!$T186)+IF(BT97&lt;DATE(2020,1,1),BT97,-BT97))</f>
        <v>-</v>
      </c>
      <c r="BU261" s="52" t="str" cm="1">
        <f t="array" ref="BU261">IF(OR(BU97="",BU97="NO Q",BU97="-"),"-",INDEX(Shipping!$U$3:$V$88,_xlfn.XMATCH(BU$2,IF(Shipping!$D$3:$D$88="GC",Shipping!$A$3:$A$88),0),_xlfn.XMATCH($V$167,Shipping!$U$2:$V$2))/_xlfn.IFS($U$167=Shipping!$R183,Shipping!$R$95,$U$167=Shipping!$S$92,Shipping!$S186,$U$167=Shipping!$T$92,Shipping!$T186)+IF(BU97&lt;DATE(2020,1,1),BU97,-BU97))</f>
        <v>-</v>
      </c>
      <c r="BV261" s="52" t="str" cm="1">
        <f t="array" ref="BV261">IF(OR(BV97="",BV97="NO Q",BV97="-"),"-",INDEX(Shipping!$U$3:$V$88,_xlfn.XMATCH(BV$2,IF(Shipping!$D$3:$D$88="GC",Shipping!$A$3:$A$88),0),_xlfn.XMATCH($V$167,Shipping!$U$2:$V$2))/_xlfn.IFS($U$167=Shipping!$R183,Shipping!$R$95,$U$167=Shipping!$S$92,Shipping!$S186,$U$167=Shipping!$T$92,Shipping!$T186)+IF(BV97&lt;DATE(2020,1,1),BV97,-BV97))</f>
        <v>-</v>
      </c>
      <c r="BW261" s="52" t="str" cm="1">
        <f t="array" ref="BW261">IF(OR(BW97="",BW97="NO Q",BW97="-"),"-",INDEX(Shipping!$U$3:$V$88,_xlfn.XMATCH(BW$2,IF(Shipping!$D$3:$D$88="GC",Shipping!$A$3:$A$88),0),_xlfn.XMATCH($V$167,Shipping!$U$2:$V$2))/_xlfn.IFS($U$167=Shipping!$R183,Shipping!$R$95,$U$167=Shipping!$S$92,Shipping!$S186,$U$167=Shipping!$T$92,Shipping!$T186)+IF(BW97&lt;DATE(2020,1,1),BW97,-BW97))</f>
        <v>-</v>
      </c>
      <c r="BX261" s="52" t="str" cm="1">
        <f t="array" ref="BX261">IF(OR(BX97="",BX97="NO Q",BX97="-"),"-",INDEX(Shipping!$U$3:$V$88,_xlfn.XMATCH(BX$2,IF(Shipping!$D$3:$D$88="GC",Shipping!$A$3:$A$88),0),_xlfn.XMATCH($V$167,Shipping!$U$2:$V$2))/_xlfn.IFS($U$167=Shipping!$R183,Shipping!$R$95,$U$167=Shipping!$S$92,Shipping!$S186,$U$167=Shipping!$T$92,Shipping!$T186)+IF(BX97&lt;DATE(2020,1,1),BX97,-BX97))</f>
        <v>-</v>
      </c>
      <c r="BY261" s="52" t="str" cm="1">
        <f t="array" ref="BY261">IF(OR(BY97="",BY97="NO Q",BY97="-"),"-",INDEX(Shipping!$U$3:$V$88,_xlfn.XMATCH(BY$2,IF(Shipping!$D$3:$D$88="GC",Shipping!$A$3:$A$88),0),_xlfn.XMATCH($V$167,Shipping!$U$2:$V$2))/_xlfn.IFS($U$167=Shipping!$R183,Shipping!$R$95,$U$167=Shipping!$S$92,Shipping!$S186,$U$167=Shipping!$T$92,Shipping!$T186)+IF(BY97&lt;DATE(2020,1,1),BY97,-BY97))</f>
        <v>-</v>
      </c>
      <c r="BZ261" s="52" t="str" cm="1">
        <f t="array" ref="BZ261">IF(OR(BZ97="",BZ97="NO Q",BZ97="-"),"-",INDEX(Shipping!$U$3:$V$88,_xlfn.XMATCH(BZ$2,IF(Shipping!$D$3:$D$88="GC",Shipping!$A$3:$A$88),0),_xlfn.XMATCH($V$167,Shipping!$U$2:$V$2))/_xlfn.IFS($U$167=Shipping!$R183,Shipping!$R$95,$U$167=Shipping!$S$92,Shipping!$S186,$U$167=Shipping!$T$92,Shipping!$T186)+IF(BZ97&lt;DATE(2020,1,1),BZ97,-BZ97))</f>
        <v>-</v>
      </c>
      <c r="CA261" s="52" t="str" cm="1">
        <f t="array" ref="CA261">IF(OR(CA97="",CA97="NO Q",CA97="-"),"-",INDEX(Shipping!$U$3:$V$88,_xlfn.XMATCH(CA$2,IF(Shipping!$D$3:$D$88="GC",Shipping!$A$3:$A$88),0),_xlfn.XMATCH($V$167,Shipping!$U$2:$V$2))/_xlfn.IFS($U$167=Shipping!$R183,Shipping!$R$95,$U$167=Shipping!$S$92,Shipping!$S186,$U$167=Shipping!$T$92,Shipping!$T186)+IF(CA97&lt;DATE(2020,1,1),CA97,-CA97))</f>
        <v>-</v>
      </c>
      <c r="CB261" s="52" t="str" cm="1">
        <f t="array" ref="CB261">IF(OR(CB97="",CB97="NO Q",CB97="-"),"-",INDEX(Shipping!$U$3:$V$88,_xlfn.XMATCH(CB$2,IF(Shipping!$D$3:$D$88="GC",Shipping!$A$3:$A$88),0),_xlfn.XMATCH($V$167,Shipping!$U$2:$V$2))/_xlfn.IFS($U$167=Shipping!$R183,Shipping!$R$95,$U$167=Shipping!$S$92,Shipping!$S186,$U$167=Shipping!$T$92,Shipping!$T186)+IF(CB97&lt;DATE(2020,1,1),CB97,-CB97))</f>
        <v>-</v>
      </c>
      <c r="CC261" s="52" t="e" cm="1">
        <f t="array" ref="CC261">IF(OR(CC97="",CC97="NO Q",CC97="-"),"-",INDEX(Shipping!$U$3:$V$88,_xlfn.XMATCH(CC$2,IF(Shipping!$D$3:$D$88="GC",Shipping!$A$3:$A$88),0),_xlfn.XMATCH($V$167,Shipping!$U$2:$V$2))/_xlfn.IFS($U$167=Shipping!$R183,Shipping!$R$95,$U$167=Shipping!$S$92,Shipping!$S186,$U$167=Shipping!$T$92,Shipping!$T186)+IF(CC97&lt;DATE(2020,1,1),CC97,-CC97))</f>
        <v>#VALUE!</v>
      </c>
      <c r="CD261" s="52" t="e" cm="1">
        <f t="array" ref="CD261">IF(OR(CD97="",CD97="NO Q",CD97="-"),"-",INDEX(Shipping!$U$3:$V$88,_xlfn.XMATCH(CD$2,IF(Shipping!$D$3:$D$88="GC",Shipping!$A$3:$A$88),0),_xlfn.XMATCH($V$167,Shipping!$U$2:$V$2))/_xlfn.IFS($U$167=Shipping!$R183,Shipping!$R$95,$U$167=Shipping!$S$92,Shipping!$S186,$U$167=Shipping!$T$92,Shipping!$T186)+IF(CD97&lt;DATE(2020,1,1),CD97,-CD97))</f>
        <v>#DIV/0!</v>
      </c>
      <c r="CE261" s="52" t="str" cm="1">
        <f t="array" ref="CE261">IF(OR(CE97="",CE97="NO Q",CE97="-"),"-",INDEX(Shipping!$U$3:$V$88,_xlfn.XMATCH(CE$2,IF(Shipping!$D$3:$D$88="GC",Shipping!$A$3:$A$88),0),_xlfn.XMATCH($V$167,Shipping!$U$2:$V$2))/_xlfn.IFS($U$167=Shipping!$R183,Shipping!$R$95,$U$167=Shipping!$S$92,Shipping!$S186,$U$167=Shipping!$T$92,Shipping!$T186)+IF(CE97&lt;DATE(2020,1,1),CE97,-CE97))</f>
        <v>-</v>
      </c>
      <c r="CF261" s="52" t="str" cm="1">
        <f t="array" ref="CF261">IF(OR(CF97="",CF97="NO Q",CF97="-"),"-",INDEX(Shipping!$U$3:$V$88,_xlfn.XMATCH(CF$2,IF(Shipping!$D$3:$D$88="GC",Shipping!$A$3:$A$88),0),_xlfn.XMATCH($V$167,Shipping!$U$2:$V$2))/_xlfn.IFS($U$167=Shipping!$R183,Shipping!$R$95,$U$167=Shipping!$S$92,Shipping!$S186,$U$167=Shipping!$T$92,Shipping!$T186)+IF(CF97&lt;DATE(2020,1,1),CF97,-CF97))</f>
        <v>-</v>
      </c>
      <c r="CG261" s="52" t="str" cm="1">
        <f t="array" ref="CG261">IF(OR(CG97="",CG97="NO Q",CG97="-"),"-",INDEX(Shipping!$U$3:$V$88,_xlfn.XMATCH(CG$2,IF(Shipping!$D$3:$D$88="GC",Shipping!$A$3:$A$88),0),_xlfn.XMATCH($V$167,Shipping!$U$2:$V$2))/_xlfn.IFS($U$167=Shipping!$R183,Shipping!$R$95,$U$167=Shipping!$S$92,Shipping!$S186,$U$167=Shipping!$T$92,Shipping!$T186)+IF(CG97&lt;DATE(2020,1,1),CG97,-CG97))</f>
        <v>-</v>
      </c>
      <c r="CH261" s="52" t="str" cm="1">
        <f t="array" ref="CH261">IF(OR(CH97="",CH97="NO Q",CH97="-"),"-",INDEX(Shipping!$U$3:$V$88,_xlfn.XMATCH(CH$2,IF(Shipping!$D$3:$D$88="GC",Shipping!$A$3:$A$88),0),_xlfn.XMATCH($V$167,Shipping!$U$2:$V$2))/_xlfn.IFS($U$167=Shipping!$R183,Shipping!$R$95,$U$167=Shipping!$S$92,Shipping!$S186,$U$167=Shipping!$T$92,Shipping!$T186)+IF(CH97&lt;DATE(2020,1,1),CH97,-CH97))</f>
        <v>-</v>
      </c>
      <c r="CI261" s="52" t="str" cm="1">
        <f t="array" ref="CI261">IF(OR(CI97="",CI97="NO Q",CI97="-"),"-",INDEX(Shipping!$U$3:$V$88,_xlfn.XMATCH(CI$2,IF(Shipping!$D$3:$D$88="GC",Shipping!$A$3:$A$88),0),_xlfn.XMATCH($V$167,Shipping!$U$2:$V$2))/_xlfn.IFS($U$167=Shipping!$R183,Shipping!$R$95,$U$167=Shipping!$S$92,Shipping!$S186,$U$167=Shipping!$T$92,Shipping!$T186)+IF(CI97&lt;DATE(2020,1,1),CI97,-CI97))</f>
        <v>-</v>
      </c>
      <c r="CJ261" s="52" t="str" cm="1">
        <f t="array" ref="CJ261">IF(OR(CJ97="",CJ97="NO Q",CJ97="-"),"-",INDEX(Shipping!$U$3:$V$88,_xlfn.XMATCH(CJ$2,IF(Shipping!$D$3:$D$88="GC",Shipping!$A$3:$A$88),0),_xlfn.XMATCH($V$167,Shipping!$U$2:$V$2))/_xlfn.IFS($U$167=Shipping!$R183,Shipping!$R$95,$U$167=Shipping!$S$92,Shipping!$S186,$U$167=Shipping!$T$92,Shipping!$T186)+IF(CJ97&lt;DATE(2020,1,1),CJ97,-CJ97))</f>
        <v>-</v>
      </c>
      <c r="CK261" s="52" t="str" cm="1">
        <f t="array" ref="CK261">IF(OR(CK97="",CK97="NO Q",CK97="-"),"-",INDEX(Shipping!$U$3:$V$88,_xlfn.XMATCH(CK$2,IF(Shipping!$D$3:$D$88="GC",Shipping!$A$3:$A$88),0),_xlfn.XMATCH($V$167,Shipping!$U$2:$V$2))/_xlfn.IFS($U$167=Shipping!$R183,Shipping!$R$95,$U$167=Shipping!$S$92,Shipping!$S186,$U$167=Shipping!$T$92,Shipping!$T186)+IF(CK97&lt;DATE(2020,1,1),CK97,-CK97))</f>
        <v>-</v>
      </c>
      <c r="CL261" s="52" t="str" cm="1">
        <f t="array" ref="CL261">IF(OR(CL97="",CL97="NO Q",CL97="-"),"-",INDEX(Shipping!$U$3:$V$88,_xlfn.XMATCH(CL$2,IF(Shipping!$D$3:$D$88="GC",Shipping!$A$3:$A$88),0),_xlfn.XMATCH($V$167,Shipping!$U$2:$V$2))/_xlfn.IFS($U$167=Shipping!$R183,Shipping!$R$95,$U$167=Shipping!$S$92,Shipping!$S186,$U$167=Shipping!$T$92,Shipping!$T186)+IF(CL97&lt;DATE(2020,1,1),CL97,-CL97))</f>
        <v>-</v>
      </c>
      <c r="CM261" s="52" t="str" cm="1">
        <f t="array" ref="CM261">IF(OR(CM97="",CM97="NO Q",CM97="-"),"-",INDEX(Shipping!$U$3:$V$88,_xlfn.XMATCH(CM$2,IF(Shipping!$D$3:$D$88="GC",Shipping!$A$3:$A$88),0),_xlfn.XMATCH($V$167,Shipping!$U$2:$V$2))/_xlfn.IFS($U$167=Shipping!$R183,Shipping!$R$95,$U$167=Shipping!$S$92,Shipping!$S186,$U$167=Shipping!$T$92,Shipping!$T186)+IF(CM97&lt;DATE(2020,1,1),CM97,-CM97))</f>
        <v>-</v>
      </c>
    </row>
    <row r="262" spans="2:91">
      <c r="B262" s="47" t="s">
        <v>367</v>
      </c>
      <c r="C262" s="1" t="e" cm="1">
        <f t="array" ref="C262">INDEX(W$2:CM$2,1,_xlfn.XMATCH(D262,$W262:$CM262))</f>
        <v>#N/A</v>
      </c>
      <c r="D262" s="81">
        <f t="shared" si="140"/>
        <v>0</v>
      </c>
      <c r="W262" s="52" t="str" cm="1">
        <f t="array" ref="W262">IF(OR(W98="",W98="NO Q",W98="-"),"-",INDEX(Shipping!$U$3:$V$88,_xlfn.XMATCH(W$2,IF(Shipping!$D$3:$D$88="GC",Shipping!$A$3:$A$88),0),_xlfn.XMATCH($V$167,Shipping!$U$2:$V$2))/_xlfn.IFS($U$167=Shipping!$R184,Shipping!$R$95,$U$167=Shipping!$S$92,Shipping!$S187,$U$167=Shipping!$T$92,Shipping!$T187)+IF(W98&lt;DATE(2020,1,1),W98,-W98))</f>
        <v>-</v>
      </c>
      <c r="X262" s="52" t="str" cm="1">
        <f t="array" ref="X262">IF(OR(X98="",X98="NO Q",X98="-"),"-",INDEX(Shipping!$U$3:$V$88,_xlfn.XMATCH(X$2,IF(Shipping!$D$3:$D$88="GC",Shipping!$A$3:$A$88),0),_xlfn.XMATCH($V$167,Shipping!$U$2:$V$2))/_xlfn.IFS($U$167=Shipping!$R184,Shipping!$R$95,$U$167=Shipping!$S$92,Shipping!$S187,$U$167=Shipping!$T$92,Shipping!$T187)+IF(X98&lt;DATE(2020,1,1),X98,-X98))</f>
        <v>-</v>
      </c>
      <c r="Y262" s="52" t="str" cm="1">
        <f t="array" ref="Y262">IF(OR(Y98="",Y98="NO Q",Y98="-"),"-",INDEX(Shipping!$U$3:$V$88,_xlfn.XMATCH(Y$2,IF(Shipping!$D$3:$D$88="GC",Shipping!$A$3:$A$88),0),_xlfn.XMATCH($V$167,Shipping!$U$2:$V$2))/_xlfn.IFS($U$167=Shipping!$R184,Shipping!$R$95,$U$167=Shipping!$S$92,Shipping!$S187,$U$167=Shipping!$T$92,Shipping!$T187)+IF(Y98&lt;DATE(2020,1,1),Y98,-Y98))</f>
        <v>-</v>
      </c>
      <c r="Z262" s="52" t="str" cm="1">
        <f t="array" ref="Z262">IF(OR(Z98="",Z98="NO Q",Z98="-"),"-",INDEX(Shipping!$U$3:$V$88,_xlfn.XMATCH(Z$2,IF(Shipping!$D$3:$D$88="GC",Shipping!$A$3:$A$88),0),_xlfn.XMATCH($V$167,Shipping!$U$2:$V$2))/_xlfn.IFS($U$167=Shipping!$R184,Shipping!$R$95,$U$167=Shipping!$S$92,Shipping!$S187,$U$167=Shipping!$T$92,Shipping!$T187)+IF(Z98&lt;DATE(2020,1,1),Z98,-Z98))</f>
        <v>-</v>
      </c>
      <c r="AA262" s="52" t="str" cm="1">
        <f t="array" ref="AA262">IF(OR(AA98="",AA98="NO Q",AA98="-"),"-",INDEX(Shipping!$U$3:$V$88,_xlfn.XMATCH(AA$2,IF(Shipping!$D$3:$D$88="GC",Shipping!$A$3:$A$88),0),_xlfn.XMATCH($V$167,Shipping!$U$2:$V$2))/_xlfn.IFS($U$167=Shipping!$R184,Shipping!$R$95,$U$167=Shipping!$S$92,Shipping!$S187,$U$167=Shipping!$T$92,Shipping!$T187)+IF(AA98&lt;DATE(2020,1,1),AA98,-AA98))</f>
        <v>-</v>
      </c>
      <c r="AB262" s="52" t="str" cm="1">
        <f t="array" ref="AB262">IF(OR(AB98="",AB98="NO Q",AB98="-"),"-",INDEX(Shipping!$U$3:$V$88,_xlfn.XMATCH(AB$2,IF(Shipping!$D$3:$D$88="GC",Shipping!$A$3:$A$88),0),_xlfn.XMATCH($V$167,Shipping!$U$2:$V$2))/_xlfn.IFS($U$167=Shipping!$R184,Shipping!$R$95,$U$167=Shipping!$S$92,Shipping!$S187,$U$167=Shipping!$T$92,Shipping!$T187)+IF(AB98&lt;DATE(2020,1,1),AB98,-AB98))</f>
        <v>-</v>
      </c>
      <c r="AC262" s="52" t="str" cm="1">
        <f t="array" ref="AC262">IF(OR(AC98="",AC98="NO Q",AC98="-"),"-",INDEX(Shipping!$U$3:$V$88,_xlfn.XMATCH(AC$2,IF(Shipping!$D$3:$D$88="GC",Shipping!$A$3:$A$88),0),_xlfn.XMATCH($V$167,Shipping!$U$2:$V$2))/_xlfn.IFS($U$167=Shipping!$R184,Shipping!$R$95,$U$167=Shipping!$S$92,Shipping!$S187,$U$167=Shipping!$T$92,Shipping!$T187)+IF(AC98&lt;DATE(2020,1,1),AC98,-AC98))</f>
        <v>-</v>
      </c>
      <c r="AD262" s="52" t="str" cm="1">
        <f t="array" ref="AD262">IF(OR(AD98="",AD98="NO Q",AD98="-"),"-",INDEX(Shipping!$U$3:$V$88,_xlfn.XMATCH(AD$2,IF(Shipping!$D$3:$D$88="GC",Shipping!$A$3:$A$88),0),_xlfn.XMATCH($V$167,Shipping!$U$2:$V$2))/_xlfn.IFS($U$167=Shipping!$R184,Shipping!$R$95,$U$167=Shipping!$S$92,Shipping!$S187,$U$167=Shipping!$T$92,Shipping!$T187)+IF(AD98&lt;DATE(2020,1,1),AD98,-AD98))</f>
        <v>-</v>
      </c>
      <c r="AE262" s="52" t="str" cm="1">
        <f t="array" ref="AE262">IF(OR(AE98="",AE98="NO Q",AE98="-"),"-",INDEX(Shipping!$U$3:$V$88,_xlfn.XMATCH(AE$2,IF(Shipping!$D$3:$D$88="GC",Shipping!$A$3:$A$88),0),_xlfn.XMATCH($V$167,Shipping!$U$2:$V$2))/_xlfn.IFS($U$167=Shipping!$R184,Shipping!$R$95,$U$167=Shipping!$S$92,Shipping!$S187,$U$167=Shipping!$T$92,Shipping!$T187)+IF(AE98&lt;DATE(2020,1,1),AE98,-AE98))</f>
        <v>-</v>
      </c>
      <c r="AF262" s="52" t="str" cm="1">
        <f t="array" ref="AF262">IF(OR(AF98="",AF98="NO Q",AF98="-"),"-",INDEX(Shipping!$U$3:$V$88,_xlfn.XMATCH(AF$2,IF(Shipping!$D$3:$D$88="GC",Shipping!$A$3:$A$88),0),_xlfn.XMATCH($V$167,Shipping!$U$2:$V$2))/_xlfn.IFS($U$167=Shipping!$R184,Shipping!$R$95,$U$167=Shipping!$S$92,Shipping!$S187,$U$167=Shipping!$T$92,Shipping!$T187)+IF(AF98&lt;DATE(2020,1,1),AF98,-AF98))</f>
        <v>-</v>
      </c>
      <c r="AG262" s="52" t="str" cm="1">
        <f t="array" ref="AG262">IF(OR(AG98="",AG98="NO Q",AG98="-"),"-",INDEX(Shipping!$U$3:$V$88,_xlfn.XMATCH(AG$2,IF(Shipping!$D$3:$D$88="GC",Shipping!$A$3:$A$88),0),_xlfn.XMATCH($V$167,Shipping!$U$2:$V$2))/_xlfn.IFS($U$167=Shipping!$R184,Shipping!$R$95,$U$167=Shipping!$S$92,Shipping!$S187,$U$167=Shipping!$T$92,Shipping!$T187)+IF(AG98&lt;DATE(2020,1,1),AG98,-AG98))</f>
        <v>-</v>
      </c>
      <c r="AH262" s="52" t="e" cm="1">
        <f t="array" ref="AH262">IF(OR(AH98="",AH98="NO Q",AH98="-"),"-",INDEX(Shipping!$U$3:$V$88,_xlfn.XMATCH(AH$2,IF(Shipping!$D$3:$D$88="GC",Shipping!$A$3:$A$88),0),_xlfn.XMATCH($V$167,Shipping!$U$2:$V$2))/_xlfn.IFS($U$167=Shipping!$R184,Shipping!$R$95,$U$167=Shipping!$S$92,Shipping!$S187,$U$167=Shipping!$T$92,Shipping!$T187)+IF(AH98&lt;DATE(2020,1,1),AH98,-AH98))</f>
        <v>#DIV/0!</v>
      </c>
      <c r="AI262" s="52" t="str" cm="1">
        <f t="array" ref="AI262">IF(OR(AI98="",AI98="NO Q",AI98="-"),"-",INDEX(Shipping!$U$3:$V$88,_xlfn.XMATCH(AI$2,IF(Shipping!$D$3:$D$88="GC",Shipping!$A$3:$A$88),0),_xlfn.XMATCH($V$167,Shipping!$U$2:$V$2))/_xlfn.IFS($U$167=Shipping!$R184,Shipping!$R$95,$U$167=Shipping!$S$92,Shipping!$S187,$U$167=Shipping!$T$92,Shipping!$T187)+IF(AI98&lt;DATE(2020,1,1),AI98,-AI98))</f>
        <v>-</v>
      </c>
      <c r="AJ262" s="52" t="str" cm="1">
        <f t="array" ref="AJ262">IF(OR(AJ98="",AJ98="NO Q",AJ98="-"),"-",INDEX(Shipping!$U$3:$V$88,_xlfn.XMATCH(AJ$2,IF(Shipping!$D$3:$D$88="GC",Shipping!$A$3:$A$88),0),_xlfn.XMATCH($V$167,Shipping!$U$2:$V$2))/_xlfn.IFS($U$167=Shipping!$R184,Shipping!$R$95,$U$167=Shipping!$S$92,Shipping!$S187,$U$167=Shipping!$T$92,Shipping!$T187)+IF(AJ98&lt;DATE(2020,1,1),AJ98,-AJ98))</f>
        <v>-</v>
      </c>
      <c r="AK262" s="52" t="str" cm="1">
        <f t="array" ref="AK262">IF(OR(AK98="",AK98="NO Q",AK98="-"),"-",INDEX(Shipping!$U$3:$V$88,_xlfn.XMATCH(AK$2,IF(Shipping!$D$3:$D$88="GC",Shipping!$A$3:$A$88),0),_xlfn.XMATCH($V$167,Shipping!$U$2:$V$2))/_xlfn.IFS($U$167=Shipping!$R184,Shipping!$R$95,$U$167=Shipping!$S$92,Shipping!$S187,$U$167=Shipping!$T$92,Shipping!$T187)+IF(AK98&lt;DATE(2020,1,1),AK98,-AK98))</f>
        <v>-</v>
      </c>
      <c r="AL262" s="52" t="str" cm="1">
        <f t="array" ref="AL262">IF(OR(AL98="",AL98="NO Q",AL98="-"),"-",INDEX(Shipping!$U$3:$V$88,_xlfn.XMATCH(AL$2,IF(Shipping!$D$3:$D$88="GC",Shipping!$A$3:$A$88),0),_xlfn.XMATCH($V$167,Shipping!$U$2:$V$2))/_xlfn.IFS($U$167=Shipping!$R184,Shipping!$R$95,$U$167=Shipping!$S$92,Shipping!$S187,$U$167=Shipping!$T$92,Shipping!$T187)+IF(AL98&lt;DATE(2020,1,1),AL98,-AL98))</f>
        <v>-</v>
      </c>
      <c r="AM262" s="52" t="str" cm="1">
        <f t="array" ref="AM262">IF(OR(AM98="",AM98="NO Q",AM98="-"),"-",INDEX(Shipping!$U$3:$V$88,_xlfn.XMATCH(AM$2,IF(Shipping!$D$3:$D$88="GC",Shipping!$A$3:$A$88),0),_xlfn.XMATCH($V$167,Shipping!$U$2:$V$2))/_xlfn.IFS($U$167=Shipping!$R184,Shipping!$R$95,$U$167=Shipping!$S$92,Shipping!$S187,$U$167=Shipping!$T$92,Shipping!$T187)+IF(AM98&lt;DATE(2020,1,1),AM98,-AM98))</f>
        <v>-</v>
      </c>
      <c r="AN262" s="52" t="str" cm="1">
        <f t="array" ref="AN262">IF(OR(AN98="",AN98="NO Q",AN98="-"),"-",INDEX(Shipping!$U$3:$V$88,_xlfn.XMATCH(AN$2,IF(Shipping!$D$3:$D$88="GC",Shipping!$A$3:$A$88),0),_xlfn.XMATCH($V$167,Shipping!$U$2:$V$2))/_xlfn.IFS($U$167=Shipping!$R184,Shipping!$R$95,$U$167=Shipping!$S$92,Shipping!$S187,$U$167=Shipping!$T$92,Shipping!$T187)+IF(AN98&lt;DATE(2020,1,1),AN98,-AN98))</f>
        <v>-</v>
      </c>
      <c r="AO262" s="52" t="str" cm="1">
        <f t="array" ref="AO262">IF(OR(AO98="",AO98="NO Q",AO98="-"),"-",INDEX(Shipping!$U$3:$V$88,_xlfn.XMATCH(AO$2,IF(Shipping!$D$3:$D$88="GC",Shipping!$A$3:$A$88),0),_xlfn.XMATCH($V$167,Shipping!$U$2:$V$2))/_xlfn.IFS($U$167=Shipping!$R184,Shipping!$R$95,$U$167=Shipping!$S$92,Shipping!$S187,$U$167=Shipping!$T$92,Shipping!$T187)+IF(AO98&lt;DATE(2020,1,1),AO98,-AO98))</f>
        <v>-</v>
      </c>
      <c r="AP262" s="52" t="str" cm="1">
        <f t="array" ref="AP262">IF(OR(AP98="",AP98="NO Q",AP98="-"),"-",INDEX(Shipping!$U$3:$V$88,_xlfn.XMATCH(AP$2,IF(Shipping!$D$3:$D$88="GC",Shipping!$A$3:$A$88),0),_xlfn.XMATCH($V$167,Shipping!$U$2:$V$2))/_xlfn.IFS($U$167=Shipping!$R184,Shipping!$R$95,$U$167=Shipping!$S$92,Shipping!$S187,$U$167=Shipping!$T$92,Shipping!$T187)+IF(AP98&lt;DATE(2020,1,1),AP98,-AP98))</f>
        <v>-</v>
      </c>
      <c r="AQ262" s="52" t="str" cm="1">
        <f t="array" ref="AQ262">IF(OR(AQ98="",AQ98="NO Q",AQ98="-"),"-",INDEX(Shipping!$U$3:$V$88,_xlfn.XMATCH(AQ$2,IF(Shipping!$D$3:$D$88="GC",Shipping!$A$3:$A$88),0),_xlfn.XMATCH($V$167,Shipping!$U$2:$V$2))/_xlfn.IFS($U$167=Shipping!$R184,Shipping!$R$95,$U$167=Shipping!$S$92,Shipping!$S187,$U$167=Shipping!$T$92,Shipping!$T187)+IF(AQ98&lt;DATE(2020,1,1),AQ98,-AQ98))</f>
        <v>-</v>
      </c>
      <c r="AR262" s="52" t="str" cm="1">
        <f t="array" ref="AR262">IF(OR(AR98="",AR98="NO Q",AR98="-"),"-",INDEX(Shipping!$U$3:$V$88,_xlfn.XMATCH(AR$2,IF(Shipping!$D$3:$D$88="GC",Shipping!$A$3:$A$88),0),_xlfn.XMATCH($V$167,Shipping!$U$2:$V$2))/_xlfn.IFS($U$167=Shipping!$R184,Shipping!$R$95,$U$167=Shipping!$S$92,Shipping!$S187,$U$167=Shipping!$T$92,Shipping!$T187)+IF(AR98&lt;DATE(2020,1,1),AR98,-AR98))</f>
        <v>-</v>
      </c>
      <c r="AS262" s="52" t="str" cm="1">
        <f t="array" ref="AS262">IF(OR(AS98="",AS98="NO Q",AS98="-"),"-",INDEX(Shipping!$U$3:$V$88,_xlfn.XMATCH(AS$2,IF(Shipping!$D$3:$D$88="GC",Shipping!$A$3:$A$88),0),_xlfn.XMATCH($V$167,Shipping!$U$2:$V$2))/_xlfn.IFS($U$167=Shipping!$R184,Shipping!$R$95,$U$167=Shipping!$S$92,Shipping!$S187,$U$167=Shipping!$T$92,Shipping!$T187)+IF(AS98&lt;DATE(2020,1,1),AS98,-AS98))</f>
        <v>-</v>
      </c>
      <c r="AT262" s="52" t="str" cm="1">
        <f t="array" ref="AT262">IF(OR(AT98="",AT98="NO Q",AT98="-"),"-",INDEX(Shipping!$U$3:$V$88,_xlfn.XMATCH(AT$2,IF(Shipping!$D$3:$D$88="GC",Shipping!$A$3:$A$88),0),_xlfn.XMATCH($V$167,Shipping!$U$2:$V$2))/_xlfn.IFS($U$167=Shipping!$R184,Shipping!$R$95,$U$167=Shipping!$S$92,Shipping!$S187,$U$167=Shipping!$T$92,Shipping!$T187)+IF(AT98&lt;DATE(2020,1,1),AT98,-AT98))</f>
        <v>-</v>
      </c>
      <c r="AU262" s="52" t="str" cm="1">
        <f t="array" ref="AU262">IF(OR(AU98="",AU98="NO Q",AU98="-"),"-",INDEX(Shipping!$U$3:$V$88,_xlfn.XMATCH(AU$2,IF(Shipping!$D$3:$D$88="GC",Shipping!$A$3:$A$88),0),_xlfn.XMATCH($V$167,Shipping!$U$2:$V$2))/_xlfn.IFS($U$167=Shipping!$R184,Shipping!$R$95,$U$167=Shipping!$S$92,Shipping!$S187,$U$167=Shipping!$T$92,Shipping!$T187)+IF(AU98&lt;DATE(2020,1,1),AU98,-AU98))</f>
        <v>-</v>
      </c>
      <c r="AV262" s="52" t="str" cm="1">
        <f t="array" ref="AV262">IF(OR(AV98="",AV98="NO Q",AV98="-"),"-",INDEX(Shipping!$U$3:$V$88,_xlfn.XMATCH(AV$2,IF(Shipping!$D$3:$D$88="GC",Shipping!$A$3:$A$88),0),_xlfn.XMATCH($V$167,Shipping!$U$2:$V$2))/_xlfn.IFS($U$167=Shipping!$R184,Shipping!$R$95,$U$167=Shipping!$S$92,Shipping!$S187,$U$167=Shipping!$T$92,Shipping!$T187)+IF(AV98&lt;DATE(2020,1,1),AV98,-AV98))</f>
        <v>-</v>
      </c>
      <c r="AW262" s="52" t="str" cm="1">
        <f t="array" ref="AW262">IF(OR(AW98="",AW98="NO Q",AW98="-"),"-",INDEX(Shipping!$U$3:$V$88,_xlfn.XMATCH(AW$2,IF(Shipping!$D$3:$D$88="GC",Shipping!$A$3:$A$88),0),_xlfn.XMATCH($V$167,Shipping!$U$2:$V$2))/_xlfn.IFS($U$167=Shipping!$R184,Shipping!$R$95,$U$167=Shipping!$S$92,Shipping!$S187,$U$167=Shipping!$T$92,Shipping!$T187)+IF(AW98&lt;DATE(2020,1,1),AW98,-AW98))</f>
        <v>-</v>
      </c>
      <c r="AX262" s="52" t="str" cm="1">
        <f t="array" ref="AX262">IF(OR(AX98="",AX98="NO Q",AX98="-"),"-",INDEX(Shipping!$U$3:$V$88,_xlfn.XMATCH(AX$2,IF(Shipping!$D$3:$D$88="GC",Shipping!$A$3:$A$88),0),_xlfn.XMATCH($V$167,Shipping!$U$2:$V$2))/_xlfn.IFS($U$167=Shipping!$R184,Shipping!$R$95,$U$167=Shipping!$S$92,Shipping!$S187,$U$167=Shipping!$T$92,Shipping!$T187)+IF(AX98&lt;DATE(2020,1,1),AX98,-AX98))</f>
        <v>-</v>
      </c>
      <c r="AY262" s="52" t="str" cm="1">
        <f t="array" ref="AY262">IF(OR(AY98="",AY98="NO Q",AY98="-"),"-",INDEX(Shipping!$U$3:$V$88,_xlfn.XMATCH(AY$2,IF(Shipping!$D$3:$D$88="GC",Shipping!$A$3:$A$88),0),_xlfn.XMATCH($V$167,Shipping!$U$2:$V$2))/_xlfn.IFS($U$167=Shipping!$R184,Shipping!$R$95,$U$167=Shipping!$S$92,Shipping!$S187,$U$167=Shipping!$T$92,Shipping!$T187)+IF(AY98&lt;DATE(2020,1,1),AY98,-AY98))</f>
        <v>-</v>
      </c>
      <c r="AZ262" s="52" t="str" cm="1">
        <f t="array" ref="AZ262">IF(OR(AZ98="",AZ98="NO Q",AZ98="-"),"-",INDEX(Shipping!$U$3:$V$88,_xlfn.XMATCH(AZ$2,IF(Shipping!$D$3:$D$88="GC",Shipping!$A$3:$A$88),0),_xlfn.XMATCH($V$167,Shipping!$U$2:$V$2))/_xlfn.IFS($U$167=Shipping!$R184,Shipping!$R$95,$U$167=Shipping!$S$92,Shipping!$S187,$U$167=Shipping!$T$92,Shipping!$T187)+IF(AZ98&lt;DATE(2020,1,1),AZ98,-AZ98))</f>
        <v>-</v>
      </c>
      <c r="BA262" s="52" t="str" cm="1">
        <f t="array" ref="BA262">IF(OR(BA98="",BA98="NO Q",BA98="-"),"-",INDEX(Shipping!$U$3:$V$88,_xlfn.XMATCH(BA$2,IF(Shipping!$D$3:$D$88="GC",Shipping!$A$3:$A$88),0),_xlfn.XMATCH($V$167,Shipping!$U$2:$V$2))/_xlfn.IFS($U$167=Shipping!$R184,Shipping!$R$95,$U$167=Shipping!$S$92,Shipping!$S187,$U$167=Shipping!$T$92,Shipping!$T187)+IF(BA98&lt;DATE(2020,1,1),BA98,-BA98))</f>
        <v>-</v>
      </c>
      <c r="BB262" s="52" t="str" cm="1">
        <f t="array" ref="BB262">IF(OR(BB98="",BB98="NO Q",BB98="-"),"-",INDEX(Shipping!$U$3:$V$88,_xlfn.XMATCH(BB$2,IF(Shipping!$D$3:$D$88="GC",Shipping!$A$3:$A$88),0),_xlfn.XMATCH($V$167,Shipping!$U$2:$V$2))/_xlfn.IFS($U$167=Shipping!$R184,Shipping!$R$95,$U$167=Shipping!$S$92,Shipping!$S187,$U$167=Shipping!$T$92,Shipping!$T187)+IF(BB98&lt;DATE(2020,1,1),BB98,-BB98))</f>
        <v>-</v>
      </c>
      <c r="BC262" s="52" t="str" cm="1">
        <f t="array" ref="BC262">IF(OR(BC98="",BC98="NO Q",BC98="-"),"-",INDEX(Shipping!$U$3:$V$88,_xlfn.XMATCH(BC$2,IF(Shipping!$D$3:$D$88="GC",Shipping!$A$3:$A$88),0),_xlfn.XMATCH($V$167,Shipping!$U$2:$V$2))/_xlfn.IFS($U$167=Shipping!$R184,Shipping!$R$95,$U$167=Shipping!$S$92,Shipping!$S187,$U$167=Shipping!$T$92,Shipping!$T187)+IF(BC98&lt;DATE(2020,1,1),BC98,-BC98))</f>
        <v>-</v>
      </c>
      <c r="BD262" s="52" t="str" cm="1">
        <f t="array" ref="BD262">IF(OR(BD98="",BD98="NO Q",BD98="-"),"-",INDEX(Shipping!$U$3:$V$88,_xlfn.XMATCH(BD$2,IF(Shipping!$D$3:$D$88="GC",Shipping!$A$3:$A$88),0),_xlfn.XMATCH($V$167,Shipping!$U$2:$V$2))/_xlfn.IFS($U$167=Shipping!$R184,Shipping!$R$95,$U$167=Shipping!$S$92,Shipping!$S187,$U$167=Shipping!$T$92,Shipping!$T187)+IF(BD98&lt;DATE(2020,1,1),BD98,-BD98))</f>
        <v>-</v>
      </c>
      <c r="BE262" s="52" t="str" cm="1">
        <f t="array" ref="BE262">IF(OR(BE98="",BE98="NO Q",BE98="-"),"-",INDEX(Shipping!$U$3:$V$88,_xlfn.XMATCH(BE$2,IF(Shipping!$D$3:$D$88="GC",Shipping!$A$3:$A$88),0),_xlfn.XMATCH($V$167,Shipping!$U$2:$V$2))/_xlfn.IFS($U$167=Shipping!$R184,Shipping!$R$95,$U$167=Shipping!$S$92,Shipping!$S187,$U$167=Shipping!$T$92,Shipping!$T187)+IF(BE98&lt;DATE(2020,1,1),BE98,-BE98))</f>
        <v>-</v>
      </c>
      <c r="BF262" s="52" t="str" cm="1">
        <f t="array" ref="BF262">IF(OR(BF98="",BF98="NO Q",BF98="-"),"-",INDEX(Shipping!$U$3:$V$88,_xlfn.XMATCH(BF$2,IF(Shipping!$D$3:$D$88="GC",Shipping!$A$3:$A$88),0),_xlfn.XMATCH($V$167,Shipping!$U$2:$V$2))/_xlfn.IFS($U$167=Shipping!$R184,Shipping!$R$95,$U$167=Shipping!$S$92,Shipping!$S187,$U$167=Shipping!$T$92,Shipping!$T187)+IF(BF98&lt;DATE(2020,1,1),BF98,-BF98))</f>
        <v>-</v>
      </c>
      <c r="BG262" s="52" t="str" cm="1">
        <f t="array" ref="BG262">IF(OR(BG98="",BG98="NO Q",BG98="-"),"-",INDEX(Shipping!$U$3:$V$88,_xlfn.XMATCH(BG$2,IF(Shipping!$D$3:$D$88="GC",Shipping!$A$3:$A$88),0),_xlfn.XMATCH($V$167,Shipping!$U$2:$V$2))/_xlfn.IFS($U$167=Shipping!$R184,Shipping!$R$95,$U$167=Shipping!$S$92,Shipping!$S187,$U$167=Shipping!$T$92,Shipping!$T187)+IF(BG98&lt;DATE(2020,1,1),BG98,-BG98))</f>
        <v>-</v>
      </c>
      <c r="BH262" s="52" t="str" cm="1">
        <f t="array" ref="BH262">IF(OR(BH98="",BH98="NO Q",BH98="-"),"-",INDEX(Shipping!$U$3:$V$88,_xlfn.XMATCH(BH$2,IF(Shipping!$D$3:$D$88="GC",Shipping!$A$3:$A$88),0),_xlfn.XMATCH($V$167,Shipping!$U$2:$V$2))/_xlfn.IFS($U$167=Shipping!$R184,Shipping!$R$95,$U$167=Shipping!$S$92,Shipping!$S187,$U$167=Shipping!$T$92,Shipping!$T187)+IF(BH98&lt;DATE(2020,1,1),BH98,-BH98))</f>
        <v>-</v>
      </c>
      <c r="BI262" s="52" t="e" cm="1">
        <f t="array" ref="BI262">IF(OR(BI98="",BI98="NO Q",BI98="-"),"-",INDEX(Shipping!$U$3:$V$88,_xlfn.XMATCH(BI$2,IF(Shipping!$D$3:$D$88="GC",Shipping!$A$3:$A$88),0),_xlfn.XMATCH($V$167,Shipping!$U$2:$V$2))/_xlfn.IFS($U$167=Shipping!$R184,Shipping!$R$95,$U$167=Shipping!$S$92,Shipping!$S187,$U$167=Shipping!$T$92,Shipping!$T187)+IF(BI98&lt;DATE(2020,1,1),BI98,-BI98))</f>
        <v>#DIV/0!</v>
      </c>
      <c r="BJ262" s="52" t="str" cm="1">
        <f t="array" ref="BJ262">IF(OR(BJ98="",BJ98="NO Q",BJ98="-"),"-",INDEX(Shipping!$U$3:$V$88,_xlfn.XMATCH(BJ$2,IF(Shipping!$D$3:$D$88="GC",Shipping!$A$3:$A$88),0),_xlfn.XMATCH($V$167,Shipping!$U$2:$V$2))/_xlfn.IFS($U$167=Shipping!$R184,Shipping!$R$95,$U$167=Shipping!$S$92,Shipping!$S187,$U$167=Shipping!$T$92,Shipping!$T187)+IF(BJ98&lt;DATE(2020,1,1),BJ98,-BJ98))</f>
        <v>-</v>
      </c>
      <c r="BK262" s="52" t="str" cm="1">
        <f t="array" ref="BK262">IF(OR(BK98="",BK98="NO Q",BK98="-"),"-",INDEX(Shipping!$U$3:$V$88,_xlfn.XMATCH(BK$2,IF(Shipping!$D$3:$D$88="GC",Shipping!$A$3:$A$88),0),_xlfn.XMATCH($V$167,Shipping!$U$2:$V$2))/_xlfn.IFS($U$167=Shipping!$R184,Shipping!$R$95,$U$167=Shipping!$S$92,Shipping!$S187,$U$167=Shipping!$T$92,Shipping!$T187)+IF(BK98&lt;DATE(2020,1,1),BK98,-BK98))</f>
        <v>-</v>
      </c>
      <c r="BL262" s="52" t="str" cm="1">
        <f t="array" ref="BL262">IF(OR(BL98="",BL98="NO Q",BL98="-"),"-",INDEX(Shipping!$U$3:$V$88,_xlfn.XMATCH(BL$2,IF(Shipping!$D$3:$D$88="GC",Shipping!$A$3:$A$88),0),_xlfn.XMATCH($V$167,Shipping!$U$2:$V$2))/_xlfn.IFS($U$167=Shipping!$R184,Shipping!$R$95,$U$167=Shipping!$S$92,Shipping!$S187,$U$167=Shipping!$T$92,Shipping!$T187)+IF(BL98&lt;DATE(2020,1,1),BL98,-BL98))</f>
        <v>-</v>
      </c>
      <c r="BM262" s="52" t="str" cm="1">
        <f t="array" ref="BM262">IF(OR(BM98="",BM98="NO Q",BM98="-"),"-",INDEX(Shipping!$U$3:$V$88,_xlfn.XMATCH(BM$2,IF(Shipping!$D$3:$D$88="GC",Shipping!$A$3:$A$88),0),_xlfn.XMATCH($V$167,Shipping!$U$2:$V$2))/_xlfn.IFS($U$167=Shipping!$R184,Shipping!$R$95,$U$167=Shipping!$S$92,Shipping!$S187,$U$167=Shipping!$T$92,Shipping!$T187)+IF(BM98&lt;DATE(2020,1,1),BM98,-BM98))</f>
        <v>-</v>
      </c>
      <c r="BN262" s="52" t="str" cm="1">
        <f t="array" ref="BN262">IF(OR(BN98="",BN98="NO Q",BN98="-"),"-",INDEX(Shipping!$U$3:$V$88,_xlfn.XMATCH(BN$2,IF(Shipping!$D$3:$D$88="GC",Shipping!$A$3:$A$88),0),_xlfn.XMATCH($V$167,Shipping!$U$2:$V$2))/_xlfn.IFS($U$167=Shipping!$R184,Shipping!$R$95,$U$167=Shipping!$S$92,Shipping!$S187,$U$167=Shipping!$T$92,Shipping!$T187)+IF(BN98&lt;DATE(2020,1,1),BN98,-BN98))</f>
        <v>-</v>
      </c>
      <c r="BO262" s="52" t="str" cm="1">
        <f t="array" ref="BO262">IF(OR(BO98="",BO98="NO Q",BO98="-"),"-",INDEX(Shipping!$U$3:$V$88,_xlfn.XMATCH(BO$2,IF(Shipping!$D$3:$D$88="GC",Shipping!$A$3:$A$88),0),_xlfn.XMATCH($V$167,Shipping!$U$2:$V$2))/_xlfn.IFS($U$167=Shipping!$R184,Shipping!$R$95,$U$167=Shipping!$S$92,Shipping!$S187,$U$167=Shipping!$T$92,Shipping!$T187)+IF(BO98&lt;DATE(2020,1,1),BO98,-BO98))</f>
        <v>-</v>
      </c>
      <c r="BP262" s="52" t="str" cm="1">
        <f t="array" ref="BP262">IF(OR(BP98="",BP98="NO Q",BP98="-"),"-",INDEX(Shipping!$U$3:$V$88,_xlfn.XMATCH(BP$2,IF(Shipping!$D$3:$D$88="GC",Shipping!$A$3:$A$88),0),_xlfn.XMATCH($V$167,Shipping!$U$2:$V$2))/_xlfn.IFS($U$167=Shipping!$R184,Shipping!$R$95,$U$167=Shipping!$S$92,Shipping!$S187,$U$167=Shipping!$T$92,Shipping!$T187)+IF(BP98&lt;DATE(2020,1,1),BP98,-BP98))</f>
        <v>-</v>
      </c>
      <c r="BQ262" s="52" t="str" cm="1">
        <f t="array" ref="BQ262">IF(OR(BQ98="",BQ98="NO Q",BQ98="-"),"-",INDEX(Shipping!$U$3:$V$88,_xlfn.XMATCH(BQ$2,IF(Shipping!$D$3:$D$88="GC",Shipping!$A$3:$A$88),0),_xlfn.XMATCH($V$167,Shipping!$U$2:$V$2))/_xlfn.IFS($U$167=Shipping!$R184,Shipping!$R$95,$U$167=Shipping!$S$92,Shipping!$S187,$U$167=Shipping!$T$92,Shipping!$T187)+IF(BQ98&lt;DATE(2020,1,1),BQ98,-BQ98))</f>
        <v>-</v>
      </c>
      <c r="BR262" s="52" t="str" cm="1">
        <f t="array" ref="BR262">IF(OR(BR98="",BR98="NO Q",BR98="-"),"-",INDEX(Shipping!$U$3:$V$88,_xlfn.XMATCH(BR$2,IF(Shipping!$D$3:$D$88="GC",Shipping!$A$3:$A$88),0),_xlfn.XMATCH($V$167,Shipping!$U$2:$V$2))/_xlfn.IFS($U$167=Shipping!$R184,Shipping!$R$95,$U$167=Shipping!$S$92,Shipping!$S187,$U$167=Shipping!$T$92,Shipping!$T187)+IF(BR98&lt;DATE(2020,1,1),BR98,-BR98))</f>
        <v>-</v>
      </c>
      <c r="BS262" s="52" t="str" cm="1">
        <f t="array" ref="BS262">IF(OR(BS98="",BS98="NO Q",BS98="-"),"-",INDEX(Shipping!$U$3:$V$88,_xlfn.XMATCH(BS$2,IF(Shipping!$D$3:$D$88="GC",Shipping!$A$3:$A$88),0),_xlfn.XMATCH($V$167,Shipping!$U$2:$V$2))/_xlfn.IFS($U$167=Shipping!$R184,Shipping!$R$95,$U$167=Shipping!$S$92,Shipping!$S187,$U$167=Shipping!$T$92,Shipping!$T187)+IF(BS98&lt;DATE(2020,1,1),BS98,-BS98))</f>
        <v>-</v>
      </c>
      <c r="BT262" s="52" t="str" cm="1">
        <f t="array" ref="BT262">IF(OR(BT98="",BT98="NO Q",BT98="-"),"-",INDEX(Shipping!$U$3:$V$88,_xlfn.XMATCH(BT$2,IF(Shipping!$D$3:$D$88="GC",Shipping!$A$3:$A$88),0),_xlfn.XMATCH($V$167,Shipping!$U$2:$V$2))/_xlfn.IFS($U$167=Shipping!$R184,Shipping!$R$95,$U$167=Shipping!$S$92,Shipping!$S187,$U$167=Shipping!$T$92,Shipping!$T187)+IF(BT98&lt;DATE(2020,1,1),BT98,-BT98))</f>
        <v>-</v>
      </c>
      <c r="BU262" s="52" t="str" cm="1">
        <f t="array" ref="BU262">IF(OR(BU98="",BU98="NO Q",BU98="-"),"-",INDEX(Shipping!$U$3:$V$88,_xlfn.XMATCH(BU$2,IF(Shipping!$D$3:$D$88="GC",Shipping!$A$3:$A$88),0),_xlfn.XMATCH($V$167,Shipping!$U$2:$V$2))/_xlfn.IFS($U$167=Shipping!$R184,Shipping!$R$95,$U$167=Shipping!$S$92,Shipping!$S187,$U$167=Shipping!$T$92,Shipping!$T187)+IF(BU98&lt;DATE(2020,1,1),BU98,-BU98))</f>
        <v>-</v>
      </c>
      <c r="BV262" s="52" t="str" cm="1">
        <f t="array" ref="BV262">IF(OR(BV98="",BV98="NO Q",BV98="-"),"-",INDEX(Shipping!$U$3:$V$88,_xlfn.XMATCH(BV$2,IF(Shipping!$D$3:$D$88="GC",Shipping!$A$3:$A$88),0),_xlfn.XMATCH($V$167,Shipping!$U$2:$V$2))/_xlfn.IFS($U$167=Shipping!$R184,Shipping!$R$95,$U$167=Shipping!$S$92,Shipping!$S187,$U$167=Shipping!$T$92,Shipping!$T187)+IF(BV98&lt;DATE(2020,1,1),BV98,-BV98))</f>
        <v>-</v>
      </c>
      <c r="BW262" s="52" t="str" cm="1">
        <f t="array" ref="BW262">IF(OR(BW98="",BW98="NO Q",BW98="-"),"-",INDEX(Shipping!$U$3:$V$88,_xlfn.XMATCH(BW$2,IF(Shipping!$D$3:$D$88="GC",Shipping!$A$3:$A$88),0),_xlfn.XMATCH($V$167,Shipping!$U$2:$V$2))/_xlfn.IFS($U$167=Shipping!$R184,Shipping!$R$95,$U$167=Shipping!$S$92,Shipping!$S187,$U$167=Shipping!$T$92,Shipping!$T187)+IF(BW98&lt;DATE(2020,1,1),BW98,-BW98))</f>
        <v>-</v>
      </c>
      <c r="BX262" s="52" t="str" cm="1">
        <f t="array" ref="BX262">IF(OR(BX98="",BX98="NO Q",BX98="-"),"-",INDEX(Shipping!$U$3:$V$88,_xlfn.XMATCH(BX$2,IF(Shipping!$D$3:$D$88="GC",Shipping!$A$3:$A$88),0),_xlfn.XMATCH($V$167,Shipping!$U$2:$V$2))/_xlfn.IFS($U$167=Shipping!$R184,Shipping!$R$95,$U$167=Shipping!$S$92,Shipping!$S187,$U$167=Shipping!$T$92,Shipping!$T187)+IF(BX98&lt;DATE(2020,1,1),BX98,-BX98))</f>
        <v>-</v>
      </c>
      <c r="BY262" s="52" t="str" cm="1">
        <f t="array" ref="BY262">IF(OR(BY98="",BY98="NO Q",BY98="-"),"-",INDEX(Shipping!$U$3:$V$88,_xlfn.XMATCH(BY$2,IF(Shipping!$D$3:$D$88="GC",Shipping!$A$3:$A$88),0),_xlfn.XMATCH($V$167,Shipping!$U$2:$V$2))/_xlfn.IFS($U$167=Shipping!$R184,Shipping!$R$95,$U$167=Shipping!$S$92,Shipping!$S187,$U$167=Shipping!$T$92,Shipping!$T187)+IF(BY98&lt;DATE(2020,1,1),BY98,-BY98))</f>
        <v>-</v>
      </c>
      <c r="BZ262" s="52" t="str" cm="1">
        <f t="array" ref="BZ262">IF(OR(BZ98="",BZ98="NO Q",BZ98="-"),"-",INDEX(Shipping!$U$3:$V$88,_xlfn.XMATCH(BZ$2,IF(Shipping!$D$3:$D$88="GC",Shipping!$A$3:$A$88),0),_xlfn.XMATCH($V$167,Shipping!$U$2:$V$2))/_xlfn.IFS($U$167=Shipping!$R184,Shipping!$R$95,$U$167=Shipping!$S$92,Shipping!$S187,$U$167=Shipping!$T$92,Shipping!$T187)+IF(BZ98&lt;DATE(2020,1,1),BZ98,-BZ98))</f>
        <v>-</v>
      </c>
      <c r="CA262" s="52" t="str" cm="1">
        <f t="array" ref="CA262">IF(OR(CA98="",CA98="NO Q",CA98="-"),"-",INDEX(Shipping!$U$3:$V$88,_xlfn.XMATCH(CA$2,IF(Shipping!$D$3:$D$88="GC",Shipping!$A$3:$A$88),0),_xlfn.XMATCH($V$167,Shipping!$U$2:$V$2))/_xlfn.IFS($U$167=Shipping!$R184,Shipping!$R$95,$U$167=Shipping!$S$92,Shipping!$S187,$U$167=Shipping!$T$92,Shipping!$T187)+IF(CA98&lt;DATE(2020,1,1),CA98,-CA98))</f>
        <v>-</v>
      </c>
      <c r="CB262" s="52" t="str" cm="1">
        <f t="array" ref="CB262">IF(OR(CB98="",CB98="NO Q",CB98="-"),"-",INDEX(Shipping!$U$3:$V$88,_xlfn.XMATCH(CB$2,IF(Shipping!$D$3:$D$88="GC",Shipping!$A$3:$A$88),0),_xlfn.XMATCH($V$167,Shipping!$U$2:$V$2))/_xlfn.IFS($U$167=Shipping!$R184,Shipping!$R$95,$U$167=Shipping!$S$92,Shipping!$S187,$U$167=Shipping!$T$92,Shipping!$T187)+IF(CB98&lt;DATE(2020,1,1),CB98,-CB98))</f>
        <v>-</v>
      </c>
      <c r="CC262" s="52" t="e" cm="1">
        <f t="array" ref="CC262">IF(OR(CC98="",CC98="NO Q",CC98="-"),"-",INDEX(Shipping!$U$3:$V$88,_xlfn.XMATCH(CC$2,IF(Shipping!$D$3:$D$88="GC",Shipping!$A$3:$A$88),0),_xlfn.XMATCH($V$167,Shipping!$U$2:$V$2))/_xlfn.IFS($U$167=Shipping!$R184,Shipping!$R$95,$U$167=Shipping!$S$92,Shipping!$S187,$U$167=Shipping!$T$92,Shipping!$T187)+IF(CC98&lt;DATE(2020,1,1),CC98,-CC98))</f>
        <v>#VALUE!</v>
      </c>
      <c r="CD262" s="52" t="e" cm="1">
        <f t="array" ref="CD262">IF(OR(CD98="",CD98="NO Q",CD98="-"),"-",INDEX(Shipping!$U$3:$V$88,_xlfn.XMATCH(CD$2,IF(Shipping!$D$3:$D$88="GC",Shipping!$A$3:$A$88),0),_xlfn.XMATCH($V$167,Shipping!$U$2:$V$2))/_xlfn.IFS($U$167=Shipping!$R184,Shipping!$R$95,$U$167=Shipping!$S$92,Shipping!$S187,$U$167=Shipping!$T$92,Shipping!$T187)+IF(CD98&lt;DATE(2020,1,1),CD98,-CD98))</f>
        <v>#DIV/0!</v>
      </c>
      <c r="CE262" s="52" t="str" cm="1">
        <f t="array" ref="CE262">IF(OR(CE98="",CE98="NO Q",CE98="-"),"-",INDEX(Shipping!$U$3:$V$88,_xlfn.XMATCH(CE$2,IF(Shipping!$D$3:$D$88="GC",Shipping!$A$3:$A$88),0),_xlfn.XMATCH($V$167,Shipping!$U$2:$V$2))/_xlfn.IFS($U$167=Shipping!$R184,Shipping!$R$95,$U$167=Shipping!$S$92,Shipping!$S187,$U$167=Shipping!$T$92,Shipping!$T187)+IF(CE98&lt;DATE(2020,1,1),CE98,-CE98))</f>
        <v>-</v>
      </c>
      <c r="CF262" s="52" t="str" cm="1">
        <f t="array" ref="CF262">IF(OR(CF98="",CF98="NO Q",CF98="-"),"-",INDEX(Shipping!$U$3:$V$88,_xlfn.XMATCH(CF$2,IF(Shipping!$D$3:$D$88="GC",Shipping!$A$3:$A$88),0),_xlfn.XMATCH($V$167,Shipping!$U$2:$V$2))/_xlfn.IFS($U$167=Shipping!$R184,Shipping!$R$95,$U$167=Shipping!$S$92,Shipping!$S187,$U$167=Shipping!$T$92,Shipping!$T187)+IF(CF98&lt;DATE(2020,1,1),CF98,-CF98))</f>
        <v>-</v>
      </c>
      <c r="CG262" s="52" t="str" cm="1">
        <f t="array" ref="CG262">IF(OR(CG98="",CG98="NO Q",CG98="-"),"-",INDEX(Shipping!$U$3:$V$88,_xlfn.XMATCH(CG$2,IF(Shipping!$D$3:$D$88="GC",Shipping!$A$3:$A$88),0),_xlfn.XMATCH($V$167,Shipping!$U$2:$V$2))/_xlfn.IFS($U$167=Shipping!$R184,Shipping!$R$95,$U$167=Shipping!$S$92,Shipping!$S187,$U$167=Shipping!$T$92,Shipping!$T187)+IF(CG98&lt;DATE(2020,1,1),CG98,-CG98))</f>
        <v>-</v>
      </c>
      <c r="CH262" s="52" t="str" cm="1">
        <f t="array" ref="CH262">IF(OR(CH98="",CH98="NO Q",CH98="-"),"-",INDEX(Shipping!$U$3:$V$88,_xlfn.XMATCH(CH$2,IF(Shipping!$D$3:$D$88="GC",Shipping!$A$3:$A$88),0),_xlfn.XMATCH($V$167,Shipping!$U$2:$V$2))/_xlfn.IFS($U$167=Shipping!$R184,Shipping!$R$95,$U$167=Shipping!$S$92,Shipping!$S187,$U$167=Shipping!$T$92,Shipping!$T187)+IF(CH98&lt;DATE(2020,1,1),CH98,-CH98))</f>
        <v>-</v>
      </c>
      <c r="CI262" s="52" t="str" cm="1">
        <f t="array" ref="CI262">IF(OR(CI98="",CI98="NO Q",CI98="-"),"-",INDEX(Shipping!$U$3:$V$88,_xlfn.XMATCH(CI$2,IF(Shipping!$D$3:$D$88="GC",Shipping!$A$3:$A$88),0),_xlfn.XMATCH($V$167,Shipping!$U$2:$V$2))/_xlfn.IFS($U$167=Shipping!$R184,Shipping!$R$95,$U$167=Shipping!$S$92,Shipping!$S187,$U$167=Shipping!$T$92,Shipping!$T187)+IF(CI98&lt;DATE(2020,1,1),CI98,-CI98))</f>
        <v>-</v>
      </c>
      <c r="CJ262" s="52" t="str" cm="1">
        <f t="array" ref="CJ262">IF(OR(CJ98="",CJ98="NO Q",CJ98="-"),"-",INDEX(Shipping!$U$3:$V$88,_xlfn.XMATCH(CJ$2,IF(Shipping!$D$3:$D$88="GC",Shipping!$A$3:$A$88),0),_xlfn.XMATCH($V$167,Shipping!$U$2:$V$2))/_xlfn.IFS($U$167=Shipping!$R184,Shipping!$R$95,$U$167=Shipping!$S$92,Shipping!$S187,$U$167=Shipping!$T$92,Shipping!$T187)+IF(CJ98&lt;DATE(2020,1,1),CJ98,-CJ98))</f>
        <v>-</v>
      </c>
      <c r="CK262" s="52" t="str" cm="1">
        <f t="array" ref="CK262">IF(OR(CK98="",CK98="NO Q",CK98="-"),"-",INDEX(Shipping!$U$3:$V$88,_xlfn.XMATCH(CK$2,IF(Shipping!$D$3:$D$88="GC",Shipping!$A$3:$A$88),0),_xlfn.XMATCH($V$167,Shipping!$U$2:$V$2))/_xlfn.IFS($U$167=Shipping!$R184,Shipping!$R$95,$U$167=Shipping!$S$92,Shipping!$S187,$U$167=Shipping!$T$92,Shipping!$T187)+IF(CK98&lt;DATE(2020,1,1),CK98,-CK98))</f>
        <v>-</v>
      </c>
      <c r="CL262" s="52" t="str" cm="1">
        <f t="array" ref="CL262">IF(OR(CL98="",CL98="NO Q",CL98="-"),"-",INDEX(Shipping!$U$3:$V$88,_xlfn.XMATCH(CL$2,IF(Shipping!$D$3:$D$88="GC",Shipping!$A$3:$A$88),0),_xlfn.XMATCH($V$167,Shipping!$U$2:$V$2))/_xlfn.IFS($U$167=Shipping!$R184,Shipping!$R$95,$U$167=Shipping!$S$92,Shipping!$S187,$U$167=Shipping!$T$92,Shipping!$T187)+IF(CL98&lt;DATE(2020,1,1),CL98,-CL98))</f>
        <v>-</v>
      </c>
      <c r="CM262" s="52" t="str" cm="1">
        <f t="array" ref="CM262">IF(OR(CM98="",CM98="NO Q",CM98="-"),"-",INDEX(Shipping!$U$3:$V$88,_xlfn.XMATCH(CM$2,IF(Shipping!$D$3:$D$88="GC",Shipping!$A$3:$A$88),0),_xlfn.XMATCH($V$167,Shipping!$U$2:$V$2))/_xlfn.IFS($U$167=Shipping!$R184,Shipping!$R$95,$U$167=Shipping!$S$92,Shipping!$S187,$U$167=Shipping!$T$92,Shipping!$T187)+IF(CM98&lt;DATE(2020,1,1),CM98,-CM98))</f>
        <v>-</v>
      </c>
    </row>
    <row r="263" spans="2:91">
      <c r="B263" s="47" t="s">
        <v>368</v>
      </c>
      <c r="C263" s="1" t="e" cm="1">
        <f t="array" ref="C263">INDEX(W$2:CM$2,1,_xlfn.XMATCH(D263,$W263:$CM263))</f>
        <v>#N/A</v>
      </c>
      <c r="D263" s="81">
        <f t="shared" si="140"/>
        <v>0</v>
      </c>
      <c r="W263" s="52" t="str" cm="1">
        <f t="array" ref="W263">IF(OR(W99="",W99="NO Q",W99="-"),"-",INDEX(Shipping!$U$3:$V$88,_xlfn.XMATCH(W$2,IF(Shipping!$D$3:$D$88="GC",Shipping!$A$3:$A$88),0),_xlfn.XMATCH($V$167,Shipping!$U$2:$V$2))/_xlfn.IFS($U$167=Shipping!$R185,Shipping!$R$95,$U$167=Shipping!$S$92,Shipping!$S188,$U$167=Shipping!$T$92,Shipping!$T188)+IF(W99&lt;DATE(2020,1,1),W99,-W99))</f>
        <v>-</v>
      </c>
      <c r="X263" s="52" t="str" cm="1">
        <f t="array" ref="X263">IF(OR(X99="",X99="NO Q",X99="-"),"-",INDEX(Shipping!$U$3:$V$88,_xlfn.XMATCH(X$2,IF(Shipping!$D$3:$D$88="GC",Shipping!$A$3:$A$88),0),_xlfn.XMATCH($V$167,Shipping!$U$2:$V$2))/_xlfn.IFS($U$167=Shipping!$R185,Shipping!$R$95,$U$167=Shipping!$S$92,Shipping!$S188,$U$167=Shipping!$T$92,Shipping!$T188)+IF(X99&lt;DATE(2020,1,1),X99,-X99))</f>
        <v>-</v>
      </c>
      <c r="Y263" s="52" t="str" cm="1">
        <f t="array" ref="Y263">IF(OR(Y99="",Y99="NO Q",Y99="-"),"-",INDEX(Shipping!$U$3:$V$88,_xlfn.XMATCH(Y$2,IF(Shipping!$D$3:$D$88="GC",Shipping!$A$3:$A$88),0),_xlfn.XMATCH($V$167,Shipping!$U$2:$V$2))/_xlfn.IFS($U$167=Shipping!$R185,Shipping!$R$95,$U$167=Shipping!$S$92,Shipping!$S188,$U$167=Shipping!$T$92,Shipping!$T188)+IF(Y99&lt;DATE(2020,1,1),Y99,-Y99))</f>
        <v>-</v>
      </c>
      <c r="Z263" s="52" t="str" cm="1">
        <f t="array" ref="Z263">IF(OR(Z99="",Z99="NO Q",Z99="-"),"-",INDEX(Shipping!$U$3:$V$88,_xlfn.XMATCH(Z$2,IF(Shipping!$D$3:$D$88="GC",Shipping!$A$3:$A$88),0),_xlfn.XMATCH($V$167,Shipping!$U$2:$V$2))/_xlfn.IFS($U$167=Shipping!$R185,Shipping!$R$95,$U$167=Shipping!$S$92,Shipping!$S188,$U$167=Shipping!$T$92,Shipping!$T188)+IF(Z99&lt;DATE(2020,1,1),Z99,-Z99))</f>
        <v>-</v>
      </c>
      <c r="AA263" s="52" t="str" cm="1">
        <f t="array" ref="AA263">IF(OR(AA99="",AA99="NO Q",AA99="-"),"-",INDEX(Shipping!$U$3:$V$88,_xlfn.XMATCH(AA$2,IF(Shipping!$D$3:$D$88="GC",Shipping!$A$3:$A$88),0),_xlfn.XMATCH($V$167,Shipping!$U$2:$V$2))/_xlfn.IFS($U$167=Shipping!$R185,Shipping!$R$95,$U$167=Shipping!$S$92,Shipping!$S188,$U$167=Shipping!$T$92,Shipping!$T188)+IF(AA99&lt;DATE(2020,1,1),AA99,-AA99))</f>
        <v>-</v>
      </c>
      <c r="AB263" s="52" t="str" cm="1">
        <f t="array" ref="AB263">IF(OR(AB99="",AB99="NO Q",AB99="-"),"-",INDEX(Shipping!$U$3:$V$88,_xlfn.XMATCH(AB$2,IF(Shipping!$D$3:$D$88="GC",Shipping!$A$3:$A$88),0),_xlfn.XMATCH($V$167,Shipping!$U$2:$V$2))/_xlfn.IFS($U$167=Shipping!$R185,Shipping!$R$95,$U$167=Shipping!$S$92,Shipping!$S188,$U$167=Shipping!$T$92,Shipping!$T188)+IF(AB99&lt;DATE(2020,1,1),AB99,-AB99))</f>
        <v>-</v>
      </c>
      <c r="AC263" s="52" t="str" cm="1">
        <f t="array" ref="AC263">IF(OR(AC99="",AC99="NO Q",AC99="-"),"-",INDEX(Shipping!$U$3:$V$88,_xlfn.XMATCH(AC$2,IF(Shipping!$D$3:$D$88="GC",Shipping!$A$3:$A$88),0),_xlfn.XMATCH($V$167,Shipping!$U$2:$V$2))/_xlfn.IFS($U$167=Shipping!$R185,Shipping!$R$95,$U$167=Shipping!$S$92,Shipping!$S188,$U$167=Shipping!$T$92,Shipping!$T188)+IF(AC99&lt;DATE(2020,1,1),AC99,-AC99))</f>
        <v>-</v>
      </c>
      <c r="AD263" s="52" t="str" cm="1">
        <f t="array" ref="AD263">IF(OR(AD99="",AD99="NO Q",AD99="-"),"-",INDEX(Shipping!$U$3:$V$88,_xlfn.XMATCH(AD$2,IF(Shipping!$D$3:$D$88="GC",Shipping!$A$3:$A$88),0),_xlfn.XMATCH($V$167,Shipping!$U$2:$V$2))/_xlfn.IFS($U$167=Shipping!$R185,Shipping!$R$95,$U$167=Shipping!$S$92,Shipping!$S188,$U$167=Shipping!$T$92,Shipping!$T188)+IF(AD99&lt;DATE(2020,1,1),AD99,-AD99))</f>
        <v>-</v>
      </c>
      <c r="AE263" s="52" t="str" cm="1">
        <f t="array" ref="AE263">IF(OR(AE99="",AE99="NO Q",AE99="-"),"-",INDEX(Shipping!$U$3:$V$88,_xlfn.XMATCH(AE$2,IF(Shipping!$D$3:$D$88="GC",Shipping!$A$3:$A$88),0),_xlfn.XMATCH($V$167,Shipping!$U$2:$V$2))/_xlfn.IFS($U$167=Shipping!$R185,Shipping!$R$95,$U$167=Shipping!$S$92,Shipping!$S188,$U$167=Shipping!$T$92,Shipping!$T188)+IF(AE99&lt;DATE(2020,1,1),AE99,-AE99))</f>
        <v>-</v>
      </c>
      <c r="AF263" s="52" t="str" cm="1">
        <f t="array" ref="AF263">IF(OR(AF99="",AF99="NO Q",AF99="-"),"-",INDEX(Shipping!$U$3:$V$88,_xlfn.XMATCH(AF$2,IF(Shipping!$D$3:$D$88="GC",Shipping!$A$3:$A$88),0),_xlfn.XMATCH($V$167,Shipping!$U$2:$V$2))/_xlfn.IFS($U$167=Shipping!$R185,Shipping!$R$95,$U$167=Shipping!$S$92,Shipping!$S188,$U$167=Shipping!$T$92,Shipping!$T188)+IF(AF99&lt;DATE(2020,1,1),AF99,-AF99))</f>
        <v>-</v>
      </c>
      <c r="AG263" s="52" t="str" cm="1">
        <f t="array" ref="AG263">IF(OR(AG99="",AG99="NO Q",AG99="-"),"-",INDEX(Shipping!$U$3:$V$88,_xlfn.XMATCH(AG$2,IF(Shipping!$D$3:$D$88="GC",Shipping!$A$3:$A$88),0),_xlfn.XMATCH($V$167,Shipping!$U$2:$V$2))/_xlfn.IFS($U$167=Shipping!$R185,Shipping!$R$95,$U$167=Shipping!$S$92,Shipping!$S188,$U$167=Shipping!$T$92,Shipping!$T188)+IF(AG99&lt;DATE(2020,1,1),AG99,-AG99))</f>
        <v>-</v>
      </c>
      <c r="AH263" s="52" t="e" cm="1">
        <f t="array" ref="AH263">IF(OR(AH99="",AH99="NO Q",AH99="-"),"-",INDEX(Shipping!$U$3:$V$88,_xlfn.XMATCH(AH$2,IF(Shipping!$D$3:$D$88="GC",Shipping!$A$3:$A$88),0),_xlfn.XMATCH($V$167,Shipping!$U$2:$V$2))/_xlfn.IFS($U$167=Shipping!$R185,Shipping!$R$95,$U$167=Shipping!$S$92,Shipping!$S188,$U$167=Shipping!$T$92,Shipping!$T188)+IF(AH99&lt;DATE(2020,1,1),AH99,-AH99))</f>
        <v>#DIV/0!</v>
      </c>
      <c r="AI263" s="52" t="str" cm="1">
        <f t="array" ref="AI263">IF(OR(AI99="",AI99="NO Q",AI99="-"),"-",INDEX(Shipping!$U$3:$V$88,_xlfn.XMATCH(AI$2,IF(Shipping!$D$3:$D$88="GC",Shipping!$A$3:$A$88),0),_xlfn.XMATCH($V$167,Shipping!$U$2:$V$2))/_xlfn.IFS($U$167=Shipping!$R185,Shipping!$R$95,$U$167=Shipping!$S$92,Shipping!$S188,$U$167=Shipping!$T$92,Shipping!$T188)+IF(AI99&lt;DATE(2020,1,1),AI99,-AI99))</f>
        <v>-</v>
      </c>
      <c r="AJ263" s="52" t="str" cm="1">
        <f t="array" ref="AJ263">IF(OR(AJ99="",AJ99="NO Q",AJ99="-"),"-",INDEX(Shipping!$U$3:$V$88,_xlfn.XMATCH(AJ$2,IF(Shipping!$D$3:$D$88="GC",Shipping!$A$3:$A$88),0),_xlfn.XMATCH($V$167,Shipping!$U$2:$V$2))/_xlfn.IFS($U$167=Shipping!$R185,Shipping!$R$95,$U$167=Shipping!$S$92,Shipping!$S188,$U$167=Shipping!$T$92,Shipping!$T188)+IF(AJ99&lt;DATE(2020,1,1),AJ99,-AJ99))</f>
        <v>-</v>
      </c>
      <c r="AK263" s="52" t="str" cm="1">
        <f t="array" ref="AK263">IF(OR(AK99="",AK99="NO Q",AK99="-"),"-",INDEX(Shipping!$U$3:$V$88,_xlfn.XMATCH(AK$2,IF(Shipping!$D$3:$D$88="GC",Shipping!$A$3:$A$88),0),_xlfn.XMATCH($V$167,Shipping!$U$2:$V$2))/_xlfn.IFS($U$167=Shipping!$R185,Shipping!$R$95,$U$167=Shipping!$S$92,Shipping!$S188,$U$167=Shipping!$T$92,Shipping!$T188)+IF(AK99&lt;DATE(2020,1,1),AK99,-AK99))</f>
        <v>-</v>
      </c>
      <c r="AL263" s="52" t="str" cm="1">
        <f t="array" ref="AL263">IF(OR(AL99="",AL99="NO Q",AL99="-"),"-",INDEX(Shipping!$U$3:$V$88,_xlfn.XMATCH(AL$2,IF(Shipping!$D$3:$D$88="GC",Shipping!$A$3:$A$88),0),_xlfn.XMATCH($V$167,Shipping!$U$2:$V$2))/_xlfn.IFS($U$167=Shipping!$R185,Shipping!$R$95,$U$167=Shipping!$S$92,Shipping!$S188,$U$167=Shipping!$T$92,Shipping!$T188)+IF(AL99&lt;DATE(2020,1,1),AL99,-AL99))</f>
        <v>-</v>
      </c>
      <c r="AM263" s="52" t="str" cm="1">
        <f t="array" ref="AM263">IF(OR(AM99="",AM99="NO Q",AM99="-"),"-",INDEX(Shipping!$U$3:$V$88,_xlfn.XMATCH(AM$2,IF(Shipping!$D$3:$D$88="GC",Shipping!$A$3:$A$88),0),_xlfn.XMATCH($V$167,Shipping!$U$2:$V$2))/_xlfn.IFS($U$167=Shipping!$R185,Shipping!$R$95,$U$167=Shipping!$S$92,Shipping!$S188,$U$167=Shipping!$T$92,Shipping!$T188)+IF(AM99&lt;DATE(2020,1,1),AM99,-AM99))</f>
        <v>-</v>
      </c>
      <c r="AN263" s="52" t="str" cm="1">
        <f t="array" ref="AN263">IF(OR(AN99="",AN99="NO Q",AN99="-"),"-",INDEX(Shipping!$U$3:$V$88,_xlfn.XMATCH(AN$2,IF(Shipping!$D$3:$D$88="GC",Shipping!$A$3:$A$88),0),_xlfn.XMATCH($V$167,Shipping!$U$2:$V$2))/_xlfn.IFS($U$167=Shipping!$R185,Shipping!$R$95,$U$167=Shipping!$S$92,Shipping!$S188,$U$167=Shipping!$T$92,Shipping!$T188)+IF(AN99&lt;DATE(2020,1,1),AN99,-AN99))</f>
        <v>-</v>
      </c>
      <c r="AO263" s="52" t="str" cm="1">
        <f t="array" ref="AO263">IF(OR(AO99="",AO99="NO Q",AO99="-"),"-",INDEX(Shipping!$U$3:$V$88,_xlfn.XMATCH(AO$2,IF(Shipping!$D$3:$D$88="GC",Shipping!$A$3:$A$88),0),_xlfn.XMATCH($V$167,Shipping!$U$2:$V$2))/_xlfn.IFS($U$167=Shipping!$R185,Shipping!$R$95,$U$167=Shipping!$S$92,Shipping!$S188,$U$167=Shipping!$T$92,Shipping!$T188)+IF(AO99&lt;DATE(2020,1,1),AO99,-AO99))</f>
        <v>-</v>
      </c>
      <c r="AP263" s="52" t="str" cm="1">
        <f t="array" ref="AP263">IF(OR(AP99="",AP99="NO Q",AP99="-"),"-",INDEX(Shipping!$U$3:$V$88,_xlfn.XMATCH(AP$2,IF(Shipping!$D$3:$D$88="GC",Shipping!$A$3:$A$88),0),_xlfn.XMATCH($V$167,Shipping!$U$2:$V$2))/_xlfn.IFS($U$167=Shipping!$R185,Shipping!$R$95,$U$167=Shipping!$S$92,Shipping!$S188,$U$167=Shipping!$T$92,Shipping!$T188)+IF(AP99&lt;DATE(2020,1,1),AP99,-AP99))</f>
        <v>-</v>
      </c>
      <c r="AQ263" s="52" t="str" cm="1">
        <f t="array" ref="AQ263">IF(OR(AQ99="",AQ99="NO Q",AQ99="-"),"-",INDEX(Shipping!$U$3:$V$88,_xlfn.XMATCH(AQ$2,IF(Shipping!$D$3:$D$88="GC",Shipping!$A$3:$A$88),0),_xlfn.XMATCH($V$167,Shipping!$U$2:$V$2))/_xlfn.IFS($U$167=Shipping!$R185,Shipping!$R$95,$U$167=Shipping!$S$92,Shipping!$S188,$U$167=Shipping!$T$92,Shipping!$T188)+IF(AQ99&lt;DATE(2020,1,1),AQ99,-AQ99))</f>
        <v>-</v>
      </c>
      <c r="AR263" s="52" t="str" cm="1">
        <f t="array" ref="AR263">IF(OR(AR99="",AR99="NO Q",AR99="-"),"-",INDEX(Shipping!$U$3:$V$88,_xlfn.XMATCH(AR$2,IF(Shipping!$D$3:$D$88="GC",Shipping!$A$3:$A$88),0),_xlfn.XMATCH($V$167,Shipping!$U$2:$V$2))/_xlfn.IFS($U$167=Shipping!$R185,Shipping!$R$95,$U$167=Shipping!$S$92,Shipping!$S188,$U$167=Shipping!$T$92,Shipping!$T188)+IF(AR99&lt;DATE(2020,1,1),AR99,-AR99))</f>
        <v>-</v>
      </c>
      <c r="AS263" s="52" t="str" cm="1">
        <f t="array" ref="AS263">IF(OR(AS99="",AS99="NO Q",AS99="-"),"-",INDEX(Shipping!$U$3:$V$88,_xlfn.XMATCH(AS$2,IF(Shipping!$D$3:$D$88="GC",Shipping!$A$3:$A$88),0),_xlfn.XMATCH($V$167,Shipping!$U$2:$V$2))/_xlfn.IFS($U$167=Shipping!$R185,Shipping!$R$95,$U$167=Shipping!$S$92,Shipping!$S188,$U$167=Shipping!$T$92,Shipping!$T188)+IF(AS99&lt;DATE(2020,1,1),AS99,-AS99))</f>
        <v>-</v>
      </c>
      <c r="AT263" s="52" t="str" cm="1">
        <f t="array" ref="AT263">IF(OR(AT99="",AT99="NO Q",AT99="-"),"-",INDEX(Shipping!$U$3:$V$88,_xlfn.XMATCH(AT$2,IF(Shipping!$D$3:$D$88="GC",Shipping!$A$3:$A$88),0),_xlfn.XMATCH($V$167,Shipping!$U$2:$V$2))/_xlfn.IFS($U$167=Shipping!$R185,Shipping!$R$95,$U$167=Shipping!$S$92,Shipping!$S188,$U$167=Shipping!$T$92,Shipping!$T188)+IF(AT99&lt;DATE(2020,1,1),AT99,-AT99))</f>
        <v>-</v>
      </c>
      <c r="AU263" s="52" t="str" cm="1">
        <f t="array" ref="AU263">IF(OR(AU99="",AU99="NO Q",AU99="-"),"-",INDEX(Shipping!$U$3:$V$88,_xlfn.XMATCH(AU$2,IF(Shipping!$D$3:$D$88="GC",Shipping!$A$3:$A$88),0),_xlfn.XMATCH($V$167,Shipping!$U$2:$V$2))/_xlfn.IFS($U$167=Shipping!$R185,Shipping!$R$95,$U$167=Shipping!$S$92,Shipping!$S188,$U$167=Shipping!$T$92,Shipping!$T188)+IF(AU99&lt;DATE(2020,1,1),AU99,-AU99))</f>
        <v>-</v>
      </c>
      <c r="AV263" s="52" t="str" cm="1">
        <f t="array" ref="AV263">IF(OR(AV99="",AV99="NO Q",AV99="-"),"-",INDEX(Shipping!$U$3:$V$88,_xlfn.XMATCH(AV$2,IF(Shipping!$D$3:$D$88="GC",Shipping!$A$3:$A$88),0),_xlfn.XMATCH($V$167,Shipping!$U$2:$V$2))/_xlfn.IFS($U$167=Shipping!$R185,Shipping!$R$95,$U$167=Shipping!$S$92,Shipping!$S188,$U$167=Shipping!$T$92,Shipping!$T188)+IF(AV99&lt;DATE(2020,1,1),AV99,-AV99))</f>
        <v>-</v>
      </c>
      <c r="AW263" s="52" t="str" cm="1">
        <f t="array" ref="AW263">IF(OR(AW99="",AW99="NO Q",AW99="-"),"-",INDEX(Shipping!$U$3:$V$88,_xlfn.XMATCH(AW$2,IF(Shipping!$D$3:$D$88="GC",Shipping!$A$3:$A$88),0),_xlfn.XMATCH($V$167,Shipping!$U$2:$V$2))/_xlfn.IFS($U$167=Shipping!$R185,Shipping!$R$95,$U$167=Shipping!$S$92,Shipping!$S188,$U$167=Shipping!$T$92,Shipping!$T188)+IF(AW99&lt;DATE(2020,1,1),AW99,-AW99))</f>
        <v>-</v>
      </c>
      <c r="AX263" s="52" t="str" cm="1">
        <f t="array" ref="AX263">IF(OR(AX99="",AX99="NO Q",AX99="-"),"-",INDEX(Shipping!$U$3:$V$88,_xlfn.XMATCH(AX$2,IF(Shipping!$D$3:$D$88="GC",Shipping!$A$3:$A$88),0),_xlfn.XMATCH($V$167,Shipping!$U$2:$V$2))/_xlfn.IFS($U$167=Shipping!$R185,Shipping!$R$95,$U$167=Shipping!$S$92,Shipping!$S188,$U$167=Shipping!$T$92,Shipping!$T188)+IF(AX99&lt;DATE(2020,1,1),AX99,-AX99))</f>
        <v>-</v>
      </c>
      <c r="AY263" s="52" t="str" cm="1">
        <f t="array" ref="AY263">IF(OR(AY99="",AY99="NO Q",AY99="-"),"-",INDEX(Shipping!$U$3:$V$88,_xlfn.XMATCH(AY$2,IF(Shipping!$D$3:$D$88="GC",Shipping!$A$3:$A$88),0),_xlfn.XMATCH($V$167,Shipping!$U$2:$V$2))/_xlfn.IFS($U$167=Shipping!$R185,Shipping!$R$95,$U$167=Shipping!$S$92,Shipping!$S188,$U$167=Shipping!$T$92,Shipping!$T188)+IF(AY99&lt;DATE(2020,1,1),AY99,-AY99))</f>
        <v>-</v>
      </c>
      <c r="AZ263" s="52" t="str" cm="1">
        <f t="array" ref="AZ263">IF(OR(AZ99="",AZ99="NO Q",AZ99="-"),"-",INDEX(Shipping!$U$3:$V$88,_xlfn.XMATCH(AZ$2,IF(Shipping!$D$3:$D$88="GC",Shipping!$A$3:$A$88),0),_xlfn.XMATCH($V$167,Shipping!$U$2:$V$2))/_xlfn.IFS($U$167=Shipping!$R185,Shipping!$R$95,$U$167=Shipping!$S$92,Shipping!$S188,$U$167=Shipping!$T$92,Shipping!$T188)+IF(AZ99&lt;DATE(2020,1,1),AZ99,-AZ99))</f>
        <v>-</v>
      </c>
      <c r="BA263" s="52" t="str" cm="1">
        <f t="array" ref="BA263">IF(OR(BA99="",BA99="NO Q",BA99="-"),"-",INDEX(Shipping!$U$3:$V$88,_xlfn.XMATCH(BA$2,IF(Shipping!$D$3:$D$88="GC",Shipping!$A$3:$A$88),0),_xlfn.XMATCH($V$167,Shipping!$U$2:$V$2))/_xlfn.IFS($U$167=Shipping!$R185,Shipping!$R$95,$U$167=Shipping!$S$92,Shipping!$S188,$U$167=Shipping!$T$92,Shipping!$T188)+IF(BA99&lt;DATE(2020,1,1),BA99,-BA99))</f>
        <v>-</v>
      </c>
      <c r="BB263" s="52" t="str" cm="1">
        <f t="array" ref="BB263">IF(OR(BB99="",BB99="NO Q",BB99="-"),"-",INDEX(Shipping!$U$3:$V$88,_xlfn.XMATCH(BB$2,IF(Shipping!$D$3:$D$88="GC",Shipping!$A$3:$A$88),0),_xlfn.XMATCH($V$167,Shipping!$U$2:$V$2))/_xlfn.IFS($U$167=Shipping!$R185,Shipping!$R$95,$U$167=Shipping!$S$92,Shipping!$S188,$U$167=Shipping!$T$92,Shipping!$T188)+IF(BB99&lt;DATE(2020,1,1),BB99,-BB99))</f>
        <v>-</v>
      </c>
      <c r="BC263" s="52" t="str" cm="1">
        <f t="array" ref="BC263">IF(OR(BC99="",BC99="NO Q",BC99="-"),"-",INDEX(Shipping!$U$3:$V$88,_xlfn.XMATCH(BC$2,IF(Shipping!$D$3:$D$88="GC",Shipping!$A$3:$A$88),0),_xlfn.XMATCH($V$167,Shipping!$U$2:$V$2))/_xlfn.IFS($U$167=Shipping!$R185,Shipping!$R$95,$U$167=Shipping!$S$92,Shipping!$S188,$U$167=Shipping!$T$92,Shipping!$T188)+IF(BC99&lt;DATE(2020,1,1),BC99,-BC99))</f>
        <v>-</v>
      </c>
      <c r="BD263" s="52" t="str" cm="1">
        <f t="array" ref="BD263">IF(OR(BD99="",BD99="NO Q",BD99="-"),"-",INDEX(Shipping!$U$3:$V$88,_xlfn.XMATCH(BD$2,IF(Shipping!$D$3:$D$88="GC",Shipping!$A$3:$A$88),0),_xlfn.XMATCH($V$167,Shipping!$U$2:$V$2))/_xlfn.IFS($U$167=Shipping!$R185,Shipping!$R$95,$U$167=Shipping!$S$92,Shipping!$S188,$U$167=Shipping!$T$92,Shipping!$T188)+IF(BD99&lt;DATE(2020,1,1),BD99,-BD99))</f>
        <v>-</v>
      </c>
      <c r="BE263" s="52" t="str" cm="1">
        <f t="array" ref="BE263">IF(OR(BE99="",BE99="NO Q",BE99="-"),"-",INDEX(Shipping!$U$3:$V$88,_xlfn.XMATCH(BE$2,IF(Shipping!$D$3:$D$88="GC",Shipping!$A$3:$A$88),0),_xlfn.XMATCH($V$167,Shipping!$U$2:$V$2))/_xlfn.IFS($U$167=Shipping!$R185,Shipping!$R$95,$U$167=Shipping!$S$92,Shipping!$S188,$U$167=Shipping!$T$92,Shipping!$T188)+IF(BE99&lt;DATE(2020,1,1),BE99,-BE99))</f>
        <v>-</v>
      </c>
      <c r="BF263" s="52" t="str" cm="1">
        <f t="array" ref="BF263">IF(OR(BF99="",BF99="NO Q",BF99="-"),"-",INDEX(Shipping!$U$3:$V$88,_xlfn.XMATCH(BF$2,IF(Shipping!$D$3:$D$88="GC",Shipping!$A$3:$A$88),0),_xlfn.XMATCH($V$167,Shipping!$U$2:$V$2))/_xlfn.IFS($U$167=Shipping!$R185,Shipping!$R$95,$U$167=Shipping!$S$92,Shipping!$S188,$U$167=Shipping!$T$92,Shipping!$T188)+IF(BF99&lt;DATE(2020,1,1),BF99,-BF99))</f>
        <v>-</v>
      </c>
      <c r="BG263" s="52" t="str" cm="1">
        <f t="array" ref="BG263">IF(OR(BG99="",BG99="NO Q",BG99="-"),"-",INDEX(Shipping!$U$3:$V$88,_xlfn.XMATCH(BG$2,IF(Shipping!$D$3:$D$88="GC",Shipping!$A$3:$A$88),0),_xlfn.XMATCH($V$167,Shipping!$U$2:$V$2))/_xlfn.IFS($U$167=Shipping!$R185,Shipping!$R$95,$U$167=Shipping!$S$92,Shipping!$S188,$U$167=Shipping!$T$92,Shipping!$T188)+IF(BG99&lt;DATE(2020,1,1),BG99,-BG99))</f>
        <v>-</v>
      </c>
      <c r="BH263" s="52" t="str" cm="1">
        <f t="array" ref="BH263">IF(OR(BH99="",BH99="NO Q",BH99="-"),"-",INDEX(Shipping!$U$3:$V$88,_xlfn.XMATCH(BH$2,IF(Shipping!$D$3:$D$88="GC",Shipping!$A$3:$A$88),0),_xlfn.XMATCH($V$167,Shipping!$U$2:$V$2))/_xlfn.IFS($U$167=Shipping!$R185,Shipping!$R$95,$U$167=Shipping!$S$92,Shipping!$S188,$U$167=Shipping!$T$92,Shipping!$T188)+IF(BH99&lt;DATE(2020,1,1),BH99,-BH99))</f>
        <v>-</v>
      </c>
      <c r="BI263" s="52" t="e" cm="1">
        <f t="array" ref="BI263">IF(OR(BI99="",BI99="NO Q",BI99="-"),"-",INDEX(Shipping!$U$3:$V$88,_xlfn.XMATCH(BI$2,IF(Shipping!$D$3:$D$88="GC",Shipping!$A$3:$A$88),0),_xlfn.XMATCH($V$167,Shipping!$U$2:$V$2))/_xlfn.IFS($U$167=Shipping!$R185,Shipping!$R$95,$U$167=Shipping!$S$92,Shipping!$S188,$U$167=Shipping!$T$92,Shipping!$T188)+IF(BI99&lt;DATE(2020,1,1),BI99,-BI99))</f>
        <v>#DIV/0!</v>
      </c>
      <c r="BJ263" s="52" t="str" cm="1">
        <f t="array" ref="BJ263">IF(OR(BJ99="",BJ99="NO Q",BJ99="-"),"-",INDEX(Shipping!$U$3:$V$88,_xlfn.XMATCH(BJ$2,IF(Shipping!$D$3:$D$88="GC",Shipping!$A$3:$A$88),0),_xlfn.XMATCH($V$167,Shipping!$U$2:$V$2))/_xlfn.IFS($U$167=Shipping!$R185,Shipping!$R$95,$U$167=Shipping!$S$92,Shipping!$S188,$U$167=Shipping!$T$92,Shipping!$T188)+IF(BJ99&lt;DATE(2020,1,1),BJ99,-BJ99))</f>
        <v>-</v>
      </c>
      <c r="BK263" s="52" t="str" cm="1">
        <f t="array" ref="BK263">IF(OR(BK99="",BK99="NO Q",BK99="-"),"-",INDEX(Shipping!$U$3:$V$88,_xlfn.XMATCH(BK$2,IF(Shipping!$D$3:$D$88="GC",Shipping!$A$3:$A$88),0),_xlfn.XMATCH($V$167,Shipping!$U$2:$V$2))/_xlfn.IFS($U$167=Shipping!$R185,Shipping!$R$95,$U$167=Shipping!$S$92,Shipping!$S188,$U$167=Shipping!$T$92,Shipping!$T188)+IF(BK99&lt;DATE(2020,1,1),BK99,-BK99))</f>
        <v>-</v>
      </c>
      <c r="BL263" s="52" t="str" cm="1">
        <f t="array" ref="BL263">IF(OR(BL99="",BL99="NO Q",BL99="-"),"-",INDEX(Shipping!$U$3:$V$88,_xlfn.XMATCH(BL$2,IF(Shipping!$D$3:$D$88="GC",Shipping!$A$3:$A$88),0),_xlfn.XMATCH($V$167,Shipping!$U$2:$V$2))/_xlfn.IFS($U$167=Shipping!$R185,Shipping!$R$95,$U$167=Shipping!$S$92,Shipping!$S188,$U$167=Shipping!$T$92,Shipping!$T188)+IF(BL99&lt;DATE(2020,1,1),BL99,-BL99))</f>
        <v>-</v>
      </c>
      <c r="BM263" s="52" t="str" cm="1">
        <f t="array" ref="BM263">IF(OR(BM99="",BM99="NO Q",BM99="-"),"-",INDEX(Shipping!$U$3:$V$88,_xlfn.XMATCH(BM$2,IF(Shipping!$D$3:$D$88="GC",Shipping!$A$3:$A$88),0),_xlfn.XMATCH($V$167,Shipping!$U$2:$V$2))/_xlfn.IFS($U$167=Shipping!$R185,Shipping!$R$95,$U$167=Shipping!$S$92,Shipping!$S188,$U$167=Shipping!$T$92,Shipping!$T188)+IF(BM99&lt;DATE(2020,1,1),BM99,-BM99))</f>
        <v>-</v>
      </c>
      <c r="BN263" s="52" t="str" cm="1">
        <f t="array" ref="BN263">IF(OR(BN99="",BN99="NO Q",BN99="-"),"-",INDEX(Shipping!$U$3:$V$88,_xlfn.XMATCH(BN$2,IF(Shipping!$D$3:$D$88="GC",Shipping!$A$3:$A$88),0),_xlfn.XMATCH($V$167,Shipping!$U$2:$V$2))/_xlfn.IFS($U$167=Shipping!$R185,Shipping!$R$95,$U$167=Shipping!$S$92,Shipping!$S188,$U$167=Shipping!$T$92,Shipping!$T188)+IF(BN99&lt;DATE(2020,1,1),BN99,-BN99))</f>
        <v>-</v>
      </c>
      <c r="BO263" s="52" t="str" cm="1">
        <f t="array" ref="BO263">IF(OR(BO99="",BO99="NO Q",BO99="-"),"-",INDEX(Shipping!$U$3:$V$88,_xlfn.XMATCH(BO$2,IF(Shipping!$D$3:$D$88="GC",Shipping!$A$3:$A$88),0),_xlfn.XMATCH($V$167,Shipping!$U$2:$V$2))/_xlfn.IFS($U$167=Shipping!$R185,Shipping!$R$95,$U$167=Shipping!$S$92,Shipping!$S188,$U$167=Shipping!$T$92,Shipping!$T188)+IF(BO99&lt;DATE(2020,1,1),BO99,-BO99))</f>
        <v>-</v>
      </c>
      <c r="BP263" s="52" t="str" cm="1">
        <f t="array" ref="BP263">IF(OR(BP99="",BP99="NO Q",BP99="-"),"-",INDEX(Shipping!$U$3:$V$88,_xlfn.XMATCH(BP$2,IF(Shipping!$D$3:$D$88="GC",Shipping!$A$3:$A$88),0),_xlfn.XMATCH($V$167,Shipping!$U$2:$V$2))/_xlfn.IFS($U$167=Shipping!$R185,Shipping!$R$95,$U$167=Shipping!$S$92,Shipping!$S188,$U$167=Shipping!$T$92,Shipping!$T188)+IF(BP99&lt;DATE(2020,1,1),BP99,-BP99))</f>
        <v>-</v>
      </c>
      <c r="BQ263" s="52" t="str" cm="1">
        <f t="array" ref="BQ263">IF(OR(BQ99="",BQ99="NO Q",BQ99="-"),"-",INDEX(Shipping!$U$3:$V$88,_xlfn.XMATCH(BQ$2,IF(Shipping!$D$3:$D$88="GC",Shipping!$A$3:$A$88),0),_xlfn.XMATCH($V$167,Shipping!$U$2:$V$2))/_xlfn.IFS($U$167=Shipping!$R185,Shipping!$R$95,$U$167=Shipping!$S$92,Shipping!$S188,$U$167=Shipping!$T$92,Shipping!$T188)+IF(BQ99&lt;DATE(2020,1,1),BQ99,-BQ99))</f>
        <v>-</v>
      </c>
      <c r="BR263" s="52" t="str" cm="1">
        <f t="array" ref="BR263">IF(OR(BR99="",BR99="NO Q",BR99="-"),"-",INDEX(Shipping!$U$3:$V$88,_xlfn.XMATCH(BR$2,IF(Shipping!$D$3:$D$88="GC",Shipping!$A$3:$A$88),0),_xlfn.XMATCH($V$167,Shipping!$U$2:$V$2))/_xlfn.IFS($U$167=Shipping!$R185,Shipping!$R$95,$U$167=Shipping!$S$92,Shipping!$S188,$U$167=Shipping!$T$92,Shipping!$T188)+IF(BR99&lt;DATE(2020,1,1),BR99,-BR99))</f>
        <v>-</v>
      </c>
      <c r="BS263" s="52" t="str" cm="1">
        <f t="array" ref="BS263">IF(OR(BS99="",BS99="NO Q",BS99="-"),"-",INDEX(Shipping!$U$3:$V$88,_xlfn.XMATCH(BS$2,IF(Shipping!$D$3:$D$88="GC",Shipping!$A$3:$A$88),0),_xlfn.XMATCH($V$167,Shipping!$U$2:$V$2))/_xlfn.IFS($U$167=Shipping!$R185,Shipping!$R$95,$U$167=Shipping!$S$92,Shipping!$S188,$U$167=Shipping!$T$92,Shipping!$T188)+IF(BS99&lt;DATE(2020,1,1),BS99,-BS99))</f>
        <v>-</v>
      </c>
      <c r="BT263" s="52" t="str" cm="1">
        <f t="array" ref="BT263">IF(OR(BT99="",BT99="NO Q",BT99="-"),"-",INDEX(Shipping!$U$3:$V$88,_xlfn.XMATCH(BT$2,IF(Shipping!$D$3:$D$88="GC",Shipping!$A$3:$A$88),0),_xlfn.XMATCH($V$167,Shipping!$U$2:$V$2))/_xlfn.IFS($U$167=Shipping!$R185,Shipping!$R$95,$U$167=Shipping!$S$92,Shipping!$S188,$U$167=Shipping!$T$92,Shipping!$T188)+IF(BT99&lt;DATE(2020,1,1),BT99,-BT99))</f>
        <v>-</v>
      </c>
      <c r="BU263" s="52" t="str" cm="1">
        <f t="array" ref="BU263">IF(OR(BU99="",BU99="NO Q",BU99="-"),"-",INDEX(Shipping!$U$3:$V$88,_xlfn.XMATCH(BU$2,IF(Shipping!$D$3:$D$88="GC",Shipping!$A$3:$A$88),0),_xlfn.XMATCH($V$167,Shipping!$U$2:$V$2))/_xlfn.IFS($U$167=Shipping!$R185,Shipping!$R$95,$U$167=Shipping!$S$92,Shipping!$S188,$U$167=Shipping!$T$92,Shipping!$T188)+IF(BU99&lt;DATE(2020,1,1),BU99,-BU99))</f>
        <v>-</v>
      </c>
      <c r="BV263" s="52" t="str" cm="1">
        <f t="array" ref="BV263">IF(OR(BV99="",BV99="NO Q",BV99="-"),"-",INDEX(Shipping!$U$3:$V$88,_xlfn.XMATCH(BV$2,IF(Shipping!$D$3:$D$88="GC",Shipping!$A$3:$A$88),0),_xlfn.XMATCH($V$167,Shipping!$U$2:$V$2))/_xlfn.IFS($U$167=Shipping!$R185,Shipping!$R$95,$U$167=Shipping!$S$92,Shipping!$S188,$U$167=Shipping!$T$92,Shipping!$T188)+IF(BV99&lt;DATE(2020,1,1),BV99,-BV99))</f>
        <v>-</v>
      </c>
      <c r="BW263" s="52" t="str" cm="1">
        <f t="array" ref="BW263">IF(OR(BW99="",BW99="NO Q",BW99="-"),"-",INDEX(Shipping!$U$3:$V$88,_xlfn.XMATCH(BW$2,IF(Shipping!$D$3:$D$88="GC",Shipping!$A$3:$A$88),0),_xlfn.XMATCH($V$167,Shipping!$U$2:$V$2))/_xlfn.IFS($U$167=Shipping!$R185,Shipping!$R$95,$U$167=Shipping!$S$92,Shipping!$S188,$U$167=Shipping!$T$92,Shipping!$T188)+IF(BW99&lt;DATE(2020,1,1),BW99,-BW99))</f>
        <v>-</v>
      </c>
      <c r="BX263" s="52" t="str" cm="1">
        <f t="array" ref="BX263">IF(OR(BX99="",BX99="NO Q",BX99="-"),"-",INDEX(Shipping!$U$3:$V$88,_xlfn.XMATCH(BX$2,IF(Shipping!$D$3:$D$88="GC",Shipping!$A$3:$A$88),0),_xlfn.XMATCH($V$167,Shipping!$U$2:$V$2))/_xlfn.IFS($U$167=Shipping!$R185,Shipping!$R$95,$U$167=Shipping!$S$92,Shipping!$S188,$U$167=Shipping!$T$92,Shipping!$T188)+IF(BX99&lt;DATE(2020,1,1),BX99,-BX99))</f>
        <v>-</v>
      </c>
      <c r="BY263" s="52" t="str" cm="1">
        <f t="array" ref="BY263">IF(OR(BY99="",BY99="NO Q",BY99="-"),"-",INDEX(Shipping!$U$3:$V$88,_xlfn.XMATCH(BY$2,IF(Shipping!$D$3:$D$88="GC",Shipping!$A$3:$A$88),0),_xlfn.XMATCH($V$167,Shipping!$U$2:$V$2))/_xlfn.IFS($U$167=Shipping!$R185,Shipping!$R$95,$U$167=Shipping!$S$92,Shipping!$S188,$U$167=Shipping!$T$92,Shipping!$T188)+IF(BY99&lt;DATE(2020,1,1),BY99,-BY99))</f>
        <v>-</v>
      </c>
      <c r="BZ263" s="52" t="str" cm="1">
        <f t="array" ref="BZ263">IF(OR(BZ99="",BZ99="NO Q",BZ99="-"),"-",INDEX(Shipping!$U$3:$V$88,_xlfn.XMATCH(BZ$2,IF(Shipping!$D$3:$D$88="GC",Shipping!$A$3:$A$88),0),_xlfn.XMATCH($V$167,Shipping!$U$2:$V$2))/_xlfn.IFS($U$167=Shipping!$R185,Shipping!$R$95,$U$167=Shipping!$S$92,Shipping!$S188,$U$167=Shipping!$T$92,Shipping!$T188)+IF(BZ99&lt;DATE(2020,1,1),BZ99,-BZ99))</f>
        <v>-</v>
      </c>
      <c r="CA263" s="52" t="str" cm="1">
        <f t="array" ref="CA263">IF(OR(CA99="",CA99="NO Q",CA99="-"),"-",INDEX(Shipping!$U$3:$V$88,_xlfn.XMATCH(CA$2,IF(Shipping!$D$3:$D$88="GC",Shipping!$A$3:$A$88),0),_xlfn.XMATCH($V$167,Shipping!$U$2:$V$2))/_xlfn.IFS($U$167=Shipping!$R185,Shipping!$R$95,$U$167=Shipping!$S$92,Shipping!$S188,$U$167=Shipping!$T$92,Shipping!$T188)+IF(CA99&lt;DATE(2020,1,1),CA99,-CA99))</f>
        <v>-</v>
      </c>
      <c r="CB263" s="52" t="str" cm="1">
        <f t="array" ref="CB263">IF(OR(CB99="",CB99="NO Q",CB99="-"),"-",INDEX(Shipping!$U$3:$V$88,_xlfn.XMATCH(CB$2,IF(Shipping!$D$3:$D$88="GC",Shipping!$A$3:$A$88),0),_xlfn.XMATCH($V$167,Shipping!$U$2:$V$2))/_xlfn.IFS($U$167=Shipping!$R185,Shipping!$R$95,$U$167=Shipping!$S$92,Shipping!$S188,$U$167=Shipping!$T$92,Shipping!$T188)+IF(CB99&lt;DATE(2020,1,1),CB99,-CB99))</f>
        <v>-</v>
      </c>
      <c r="CC263" s="52" t="str" cm="1">
        <f t="array" ref="CC263">IF(OR(CC99="",CC99="NO Q",CC99="-"),"-",INDEX(Shipping!$U$3:$V$88,_xlfn.XMATCH(CC$2,IF(Shipping!$D$3:$D$88="GC",Shipping!$A$3:$A$88),0),_xlfn.XMATCH($V$167,Shipping!$U$2:$V$2))/_xlfn.IFS($U$167=Shipping!$R185,Shipping!$R$95,$U$167=Shipping!$S$92,Shipping!$S188,$U$167=Shipping!$T$92,Shipping!$T188)+IF(CC99&lt;DATE(2020,1,1),CC99,-CC99))</f>
        <v>-</v>
      </c>
      <c r="CD263" s="52" t="e" cm="1">
        <f t="array" ref="CD263">IF(OR(CD99="",CD99="NO Q",CD99="-"),"-",INDEX(Shipping!$U$3:$V$88,_xlfn.XMATCH(CD$2,IF(Shipping!$D$3:$D$88="GC",Shipping!$A$3:$A$88),0),_xlfn.XMATCH($V$167,Shipping!$U$2:$V$2))/_xlfn.IFS($U$167=Shipping!$R185,Shipping!$R$95,$U$167=Shipping!$S$92,Shipping!$S188,$U$167=Shipping!$T$92,Shipping!$T188)+IF(CD99&lt;DATE(2020,1,1),CD99,-CD99))</f>
        <v>#DIV/0!</v>
      </c>
      <c r="CE263" s="52" t="str" cm="1">
        <f t="array" ref="CE263">IF(OR(CE99="",CE99="NO Q",CE99="-"),"-",INDEX(Shipping!$U$3:$V$88,_xlfn.XMATCH(CE$2,IF(Shipping!$D$3:$D$88="GC",Shipping!$A$3:$A$88),0),_xlfn.XMATCH($V$167,Shipping!$U$2:$V$2))/_xlfn.IFS($U$167=Shipping!$R185,Shipping!$R$95,$U$167=Shipping!$S$92,Shipping!$S188,$U$167=Shipping!$T$92,Shipping!$T188)+IF(CE99&lt;DATE(2020,1,1),CE99,-CE99))</f>
        <v>-</v>
      </c>
      <c r="CF263" s="52" t="str" cm="1">
        <f t="array" ref="CF263">IF(OR(CF99="",CF99="NO Q",CF99="-"),"-",INDEX(Shipping!$U$3:$V$88,_xlfn.XMATCH(CF$2,IF(Shipping!$D$3:$D$88="GC",Shipping!$A$3:$A$88),0),_xlfn.XMATCH($V$167,Shipping!$U$2:$V$2))/_xlfn.IFS($U$167=Shipping!$R185,Shipping!$R$95,$U$167=Shipping!$S$92,Shipping!$S188,$U$167=Shipping!$T$92,Shipping!$T188)+IF(CF99&lt;DATE(2020,1,1),CF99,-CF99))</f>
        <v>-</v>
      </c>
      <c r="CG263" s="52" t="str" cm="1">
        <f t="array" ref="CG263">IF(OR(CG99="",CG99="NO Q",CG99="-"),"-",INDEX(Shipping!$U$3:$V$88,_xlfn.XMATCH(CG$2,IF(Shipping!$D$3:$D$88="GC",Shipping!$A$3:$A$88),0),_xlfn.XMATCH($V$167,Shipping!$U$2:$V$2))/_xlfn.IFS($U$167=Shipping!$R185,Shipping!$R$95,$U$167=Shipping!$S$92,Shipping!$S188,$U$167=Shipping!$T$92,Shipping!$T188)+IF(CG99&lt;DATE(2020,1,1),CG99,-CG99))</f>
        <v>-</v>
      </c>
      <c r="CH263" s="52" t="str" cm="1">
        <f t="array" ref="CH263">IF(OR(CH99="",CH99="NO Q",CH99="-"),"-",INDEX(Shipping!$U$3:$V$88,_xlfn.XMATCH(CH$2,IF(Shipping!$D$3:$D$88="GC",Shipping!$A$3:$A$88),0),_xlfn.XMATCH($V$167,Shipping!$U$2:$V$2))/_xlfn.IFS($U$167=Shipping!$R185,Shipping!$R$95,$U$167=Shipping!$S$92,Shipping!$S188,$U$167=Shipping!$T$92,Shipping!$T188)+IF(CH99&lt;DATE(2020,1,1),CH99,-CH99))</f>
        <v>-</v>
      </c>
      <c r="CI263" s="52" t="str" cm="1">
        <f t="array" ref="CI263">IF(OR(CI99="",CI99="NO Q",CI99="-"),"-",INDEX(Shipping!$U$3:$V$88,_xlfn.XMATCH(CI$2,IF(Shipping!$D$3:$D$88="GC",Shipping!$A$3:$A$88),0),_xlfn.XMATCH($V$167,Shipping!$U$2:$V$2))/_xlfn.IFS($U$167=Shipping!$R185,Shipping!$R$95,$U$167=Shipping!$S$92,Shipping!$S188,$U$167=Shipping!$T$92,Shipping!$T188)+IF(CI99&lt;DATE(2020,1,1),CI99,-CI99))</f>
        <v>-</v>
      </c>
      <c r="CJ263" s="52" t="str" cm="1">
        <f t="array" ref="CJ263">IF(OR(CJ99="",CJ99="NO Q",CJ99="-"),"-",INDEX(Shipping!$U$3:$V$88,_xlfn.XMATCH(CJ$2,IF(Shipping!$D$3:$D$88="GC",Shipping!$A$3:$A$88),0),_xlfn.XMATCH($V$167,Shipping!$U$2:$V$2))/_xlfn.IFS($U$167=Shipping!$R185,Shipping!$R$95,$U$167=Shipping!$S$92,Shipping!$S188,$U$167=Shipping!$T$92,Shipping!$T188)+IF(CJ99&lt;DATE(2020,1,1),CJ99,-CJ99))</f>
        <v>-</v>
      </c>
      <c r="CK263" s="52" t="str" cm="1">
        <f t="array" ref="CK263">IF(OR(CK99="",CK99="NO Q",CK99="-"),"-",INDEX(Shipping!$U$3:$V$88,_xlfn.XMATCH(CK$2,IF(Shipping!$D$3:$D$88="GC",Shipping!$A$3:$A$88),0),_xlfn.XMATCH($V$167,Shipping!$U$2:$V$2))/_xlfn.IFS($U$167=Shipping!$R185,Shipping!$R$95,$U$167=Shipping!$S$92,Shipping!$S188,$U$167=Shipping!$T$92,Shipping!$T188)+IF(CK99&lt;DATE(2020,1,1),CK99,-CK99))</f>
        <v>-</v>
      </c>
      <c r="CL263" s="52" t="str" cm="1">
        <f t="array" ref="CL263">IF(OR(CL99="",CL99="NO Q",CL99="-"),"-",INDEX(Shipping!$U$3:$V$88,_xlfn.XMATCH(CL$2,IF(Shipping!$D$3:$D$88="GC",Shipping!$A$3:$A$88),0),_xlfn.XMATCH($V$167,Shipping!$U$2:$V$2))/_xlfn.IFS($U$167=Shipping!$R185,Shipping!$R$95,$U$167=Shipping!$S$92,Shipping!$S188,$U$167=Shipping!$T$92,Shipping!$T188)+IF(CL99&lt;DATE(2020,1,1),CL99,-CL99))</f>
        <v>-</v>
      </c>
      <c r="CM263" s="52" t="str" cm="1">
        <f t="array" ref="CM263">IF(OR(CM99="",CM99="NO Q",CM99="-"),"-",INDEX(Shipping!$U$3:$V$88,_xlfn.XMATCH(CM$2,IF(Shipping!$D$3:$D$88="GC",Shipping!$A$3:$A$88),0),_xlfn.XMATCH($V$167,Shipping!$U$2:$V$2))/_xlfn.IFS($U$167=Shipping!$R185,Shipping!$R$95,$U$167=Shipping!$S$92,Shipping!$S188,$U$167=Shipping!$T$92,Shipping!$T188)+IF(CM99&lt;DATE(2020,1,1),CM99,-CM99))</f>
        <v>-</v>
      </c>
    </row>
    <row r="264" spans="2:91">
      <c r="B264" s="47" t="s">
        <v>369</v>
      </c>
      <c r="C264" s="1" t="e" cm="1">
        <f t="array" ref="C264">INDEX(W$2:CM$2,1,_xlfn.XMATCH(D264,$W264:$CM264))</f>
        <v>#N/A</v>
      </c>
      <c r="D264" s="81">
        <f t="shared" si="140"/>
        <v>0</v>
      </c>
      <c r="W264" s="52" t="str" cm="1">
        <f t="array" ref="W264">IF(OR(W100="",W100="NO Q",W100="-"),"-",INDEX(Shipping!$U$3:$V$88,_xlfn.XMATCH(W$2,IF(Shipping!$D$3:$D$88="GC",Shipping!$A$3:$A$88),0),_xlfn.XMATCH($V$167,Shipping!$U$2:$V$2))/_xlfn.IFS($U$167=Shipping!$R186,Shipping!$R$95,$U$167=Shipping!$S$92,Shipping!$S189,$U$167=Shipping!$T$92,Shipping!$T189)+IF(W100&lt;DATE(2020,1,1),W100,-W100))</f>
        <v>-</v>
      </c>
      <c r="X264" s="52" t="str" cm="1">
        <f t="array" ref="X264">IF(OR(X100="",X100="NO Q",X100="-"),"-",INDEX(Shipping!$U$3:$V$88,_xlfn.XMATCH(X$2,IF(Shipping!$D$3:$D$88="GC",Shipping!$A$3:$A$88),0),_xlfn.XMATCH($V$167,Shipping!$U$2:$V$2))/_xlfn.IFS($U$167=Shipping!$R186,Shipping!$R$95,$U$167=Shipping!$S$92,Shipping!$S189,$U$167=Shipping!$T$92,Shipping!$T189)+IF(X100&lt;DATE(2020,1,1),X100,-X100))</f>
        <v>-</v>
      </c>
      <c r="Y264" s="52" t="str" cm="1">
        <f t="array" ref="Y264">IF(OR(Y100="",Y100="NO Q",Y100="-"),"-",INDEX(Shipping!$U$3:$V$88,_xlfn.XMATCH(Y$2,IF(Shipping!$D$3:$D$88="GC",Shipping!$A$3:$A$88),0),_xlfn.XMATCH($V$167,Shipping!$U$2:$V$2))/_xlfn.IFS($U$167=Shipping!$R186,Shipping!$R$95,$U$167=Shipping!$S$92,Shipping!$S189,$U$167=Shipping!$T$92,Shipping!$T189)+IF(Y100&lt;DATE(2020,1,1),Y100,-Y100))</f>
        <v>-</v>
      </c>
      <c r="Z264" s="52" t="str" cm="1">
        <f t="array" ref="Z264">IF(OR(Z100="",Z100="NO Q",Z100="-"),"-",INDEX(Shipping!$U$3:$V$88,_xlfn.XMATCH(Z$2,IF(Shipping!$D$3:$D$88="GC",Shipping!$A$3:$A$88),0),_xlfn.XMATCH($V$167,Shipping!$U$2:$V$2))/_xlfn.IFS($U$167=Shipping!$R186,Shipping!$R$95,$U$167=Shipping!$S$92,Shipping!$S189,$U$167=Shipping!$T$92,Shipping!$T189)+IF(Z100&lt;DATE(2020,1,1),Z100,-Z100))</f>
        <v>-</v>
      </c>
      <c r="AA264" s="52" t="str" cm="1">
        <f t="array" ref="AA264">IF(OR(AA100="",AA100="NO Q",AA100="-"),"-",INDEX(Shipping!$U$3:$V$88,_xlfn.XMATCH(AA$2,IF(Shipping!$D$3:$D$88="GC",Shipping!$A$3:$A$88),0),_xlfn.XMATCH($V$167,Shipping!$U$2:$V$2))/_xlfn.IFS($U$167=Shipping!$R186,Shipping!$R$95,$U$167=Shipping!$S$92,Shipping!$S189,$U$167=Shipping!$T$92,Shipping!$T189)+IF(AA100&lt;DATE(2020,1,1),AA100,-AA100))</f>
        <v>-</v>
      </c>
      <c r="AB264" s="52" t="str" cm="1">
        <f t="array" ref="AB264">IF(OR(AB100="",AB100="NO Q",AB100="-"),"-",INDEX(Shipping!$U$3:$V$88,_xlfn.XMATCH(AB$2,IF(Shipping!$D$3:$D$88="GC",Shipping!$A$3:$A$88),0),_xlfn.XMATCH($V$167,Shipping!$U$2:$V$2))/_xlfn.IFS($U$167=Shipping!$R186,Shipping!$R$95,$U$167=Shipping!$S$92,Shipping!$S189,$U$167=Shipping!$T$92,Shipping!$T189)+IF(AB100&lt;DATE(2020,1,1),AB100,-AB100))</f>
        <v>-</v>
      </c>
      <c r="AC264" s="52" t="str" cm="1">
        <f t="array" ref="AC264">IF(OR(AC100="",AC100="NO Q",AC100="-"),"-",INDEX(Shipping!$U$3:$V$88,_xlfn.XMATCH(AC$2,IF(Shipping!$D$3:$D$88="GC",Shipping!$A$3:$A$88),0),_xlfn.XMATCH($V$167,Shipping!$U$2:$V$2))/_xlfn.IFS($U$167=Shipping!$R186,Shipping!$R$95,$U$167=Shipping!$S$92,Shipping!$S189,$U$167=Shipping!$T$92,Shipping!$T189)+IF(AC100&lt;DATE(2020,1,1),AC100,-AC100))</f>
        <v>-</v>
      </c>
      <c r="AD264" s="52" t="str" cm="1">
        <f t="array" ref="AD264">IF(OR(AD100="",AD100="NO Q",AD100="-"),"-",INDEX(Shipping!$U$3:$V$88,_xlfn.XMATCH(AD$2,IF(Shipping!$D$3:$D$88="GC",Shipping!$A$3:$A$88),0),_xlfn.XMATCH($V$167,Shipping!$U$2:$V$2))/_xlfn.IFS($U$167=Shipping!$R186,Shipping!$R$95,$U$167=Shipping!$S$92,Shipping!$S189,$U$167=Shipping!$T$92,Shipping!$T189)+IF(AD100&lt;DATE(2020,1,1),AD100,-AD100))</f>
        <v>-</v>
      </c>
      <c r="AE264" s="52" t="str" cm="1">
        <f t="array" ref="AE264">IF(OR(AE100="",AE100="NO Q",AE100="-"),"-",INDEX(Shipping!$U$3:$V$88,_xlfn.XMATCH(AE$2,IF(Shipping!$D$3:$D$88="GC",Shipping!$A$3:$A$88),0),_xlfn.XMATCH($V$167,Shipping!$U$2:$V$2))/_xlfn.IFS($U$167=Shipping!$R186,Shipping!$R$95,$U$167=Shipping!$S$92,Shipping!$S189,$U$167=Shipping!$T$92,Shipping!$T189)+IF(AE100&lt;DATE(2020,1,1),AE100,-AE100))</f>
        <v>-</v>
      </c>
      <c r="AF264" s="52" t="str" cm="1">
        <f t="array" ref="AF264">IF(OR(AF100="",AF100="NO Q",AF100="-"),"-",INDEX(Shipping!$U$3:$V$88,_xlfn.XMATCH(AF$2,IF(Shipping!$D$3:$D$88="GC",Shipping!$A$3:$A$88),0),_xlfn.XMATCH($V$167,Shipping!$U$2:$V$2))/_xlfn.IFS($U$167=Shipping!$R186,Shipping!$R$95,$U$167=Shipping!$S$92,Shipping!$S189,$U$167=Shipping!$T$92,Shipping!$T189)+IF(AF100&lt;DATE(2020,1,1),AF100,-AF100))</f>
        <v>-</v>
      </c>
      <c r="AG264" s="52" t="str" cm="1">
        <f t="array" ref="AG264">IF(OR(AG100="",AG100="NO Q",AG100="-"),"-",INDEX(Shipping!$U$3:$V$88,_xlfn.XMATCH(AG$2,IF(Shipping!$D$3:$D$88="GC",Shipping!$A$3:$A$88),0),_xlfn.XMATCH($V$167,Shipping!$U$2:$V$2))/_xlfn.IFS($U$167=Shipping!$R186,Shipping!$R$95,$U$167=Shipping!$S$92,Shipping!$S189,$U$167=Shipping!$T$92,Shipping!$T189)+IF(AG100&lt;DATE(2020,1,1),AG100,-AG100))</f>
        <v>-</v>
      </c>
      <c r="AH264" s="52" t="e" cm="1">
        <f t="array" ref="AH264">IF(OR(AH100="",AH100="NO Q",AH100="-"),"-",INDEX(Shipping!$U$3:$V$88,_xlfn.XMATCH(AH$2,IF(Shipping!$D$3:$D$88="GC",Shipping!$A$3:$A$88),0),_xlfn.XMATCH($V$167,Shipping!$U$2:$V$2))/_xlfn.IFS($U$167=Shipping!$R186,Shipping!$R$95,$U$167=Shipping!$S$92,Shipping!$S189,$U$167=Shipping!$T$92,Shipping!$T189)+IF(AH100&lt;DATE(2020,1,1),AH100,-AH100))</f>
        <v>#DIV/0!</v>
      </c>
      <c r="AI264" s="52" t="str" cm="1">
        <f t="array" ref="AI264">IF(OR(AI100="",AI100="NO Q",AI100="-"),"-",INDEX(Shipping!$U$3:$V$88,_xlfn.XMATCH(AI$2,IF(Shipping!$D$3:$D$88="GC",Shipping!$A$3:$A$88),0),_xlfn.XMATCH($V$167,Shipping!$U$2:$V$2))/_xlfn.IFS($U$167=Shipping!$R186,Shipping!$R$95,$U$167=Shipping!$S$92,Shipping!$S189,$U$167=Shipping!$T$92,Shipping!$T189)+IF(AI100&lt;DATE(2020,1,1),AI100,-AI100))</f>
        <v>-</v>
      </c>
      <c r="AJ264" s="52" t="str" cm="1">
        <f t="array" ref="AJ264">IF(OR(AJ100="",AJ100="NO Q",AJ100="-"),"-",INDEX(Shipping!$U$3:$V$88,_xlfn.XMATCH(AJ$2,IF(Shipping!$D$3:$D$88="GC",Shipping!$A$3:$A$88),0),_xlfn.XMATCH($V$167,Shipping!$U$2:$V$2))/_xlfn.IFS($U$167=Shipping!$R186,Shipping!$R$95,$U$167=Shipping!$S$92,Shipping!$S189,$U$167=Shipping!$T$92,Shipping!$T189)+IF(AJ100&lt;DATE(2020,1,1),AJ100,-AJ100))</f>
        <v>-</v>
      </c>
      <c r="AK264" s="52" t="str" cm="1">
        <f t="array" ref="AK264">IF(OR(AK100="",AK100="NO Q",AK100="-"),"-",INDEX(Shipping!$U$3:$V$88,_xlfn.XMATCH(AK$2,IF(Shipping!$D$3:$D$88="GC",Shipping!$A$3:$A$88),0),_xlfn.XMATCH($V$167,Shipping!$U$2:$V$2))/_xlfn.IFS($U$167=Shipping!$R186,Shipping!$R$95,$U$167=Shipping!$S$92,Shipping!$S189,$U$167=Shipping!$T$92,Shipping!$T189)+IF(AK100&lt;DATE(2020,1,1),AK100,-AK100))</f>
        <v>-</v>
      </c>
      <c r="AL264" s="52" t="str" cm="1">
        <f t="array" ref="AL264">IF(OR(AL100="",AL100="NO Q",AL100="-"),"-",INDEX(Shipping!$U$3:$V$88,_xlfn.XMATCH(AL$2,IF(Shipping!$D$3:$D$88="GC",Shipping!$A$3:$A$88),0),_xlfn.XMATCH($V$167,Shipping!$U$2:$V$2))/_xlfn.IFS($U$167=Shipping!$R186,Shipping!$R$95,$U$167=Shipping!$S$92,Shipping!$S189,$U$167=Shipping!$T$92,Shipping!$T189)+IF(AL100&lt;DATE(2020,1,1),AL100,-AL100))</f>
        <v>-</v>
      </c>
      <c r="AM264" s="52" t="str" cm="1">
        <f t="array" ref="AM264">IF(OR(AM100="",AM100="NO Q",AM100="-"),"-",INDEX(Shipping!$U$3:$V$88,_xlfn.XMATCH(AM$2,IF(Shipping!$D$3:$D$88="GC",Shipping!$A$3:$A$88),0),_xlfn.XMATCH($V$167,Shipping!$U$2:$V$2))/_xlfn.IFS($U$167=Shipping!$R186,Shipping!$R$95,$U$167=Shipping!$S$92,Shipping!$S189,$U$167=Shipping!$T$92,Shipping!$T189)+IF(AM100&lt;DATE(2020,1,1),AM100,-AM100))</f>
        <v>-</v>
      </c>
      <c r="AN264" s="52" t="str" cm="1">
        <f t="array" ref="AN264">IF(OR(AN100="",AN100="NO Q",AN100="-"),"-",INDEX(Shipping!$U$3:$V$88,_xlfn.XMATCH(AN$2,IF(Shipping!$D$3:$D$88="GC",Shipping!$A$3:$A$88),0),_xlfn.XMATCH($V$167,Shipping!$U$2:$V$2))/_xlfn.IFS($U$167=Shipping!$R186,Shipping!$R$95,$U$167=Shipping!$S$92,Shipping!$S189,$U$167=Shipping!$T$92,Shipping!$T189)+IF(AN100&lt;DATE(2020,1,1),AN100,-AN100))</f>
        <v>-</v>
      </c>
      <c r="AO264" s="52" t="str" cm="1">
        <f t="array" ref="AO264">IF(OR(AO100="",AO100="NO Q",AO100="-"),"-",INDEX(Shipping!$U$3:$V$88,_xlfn.XMATCH(AO$2,IF(Shipping!$D$3:$D$88="GC",Shipping!$A$3:$A$88),0),_xlfn.XMATCH($V$167,Shipping!$U$2:$V$2))/_xlfn.IFS($U$167=Shipping!$R186,Shipping!$R$95,$U$167=Shipping!$S$92,Shipping!$S189,$U$167=Shipping!$T$92,Shipping!$T189)+IF(AO100&lt;DATE(2020,1,1),AO100,-AO100))</f>
        <v>-</v>
      </c>
      <c r="AP264" s="52" t="str" cm="1">
        <f t="array" ref="AP264">IF(OR(AP100="",AP100="NO Q",AP100="-"),"-",INDEX(Shipping!$U$3:$V$88,_xlfn.XMATCH(AP$2,IF(Shipping!$D$3:$D$88="GC",Shipping!$A$3:$A$88),0),_xlfn.XMATCH($V$167,Shipping!$U$2:$V$2))/_xlfn.IFS($U$167=Shipping!$R186,Shipping!$R$95,$U$167=Shipping!$S$92,Shipping!$S189,$U$167=Shipping!$T$92,Shipping!$T189)+IF(AP100&lt;DATE(2020,1,1),AP100,-AP100))</f>
        <v>-</v>
      </c>
      <c r="AQ264" s="52" t="str" cm="1">
        <f t="array" ref="AQ264">IF(OR(AQ100="",AQ100="NO Q",AQ100="-"),"-",INDEX(Shipping!$U$3:$V$88,_xlfn.XMATCH(AQ$2,IF(Shipping!$D$3:$D$88="GC",Shipping!$A$3:$A$88),0),_xlfn.XMATCH($V$167,Shipping!$U$2:$V$2))/_xlfn.IFS($U$167=Shipping!$R186,Shipping!$R$95,$U$167=Shipping!$S$92,Shipping!$S189,$U$167=Shipping!$T$92,Shipping!$T189)+IF(AQ100&lt;DATE(2020,1,1),AQ100,-AQ100))</f>
        <v>-</v>
      </c>
      <c r="AR264" s="52" t="str" cm="1">
        <f t="array" ref="AR264">IF(OR(AR100="",AR100="NO Q",AR100="-"),"-",INDEX(Shipping!$U$3:$V$88,_xlfn.XMATCH(AR$2,IF(Shipping!$D$3:$D$88="GC",Shipping!$A$3:$A$88),0),_xlfn.XMATCH($V$167,Shipping!$U$2:$V$2))/_xlfn.IFS($U$167=Shipping!$R186,Shipping!$R$95,$U$167=Shipping!$S$92,Shipping!$S189,$U$167=Shipping!$T$92,Shipping!$T189)+IF(AR100&lt;DATE(2020,1,1),AR100,-AR100))</f>
        <v>-</v>
      </c>
      <c r="AS264" s="52" t="str" cm="1">
        <f t="array" ref="AS264">IF(OR(AS100="",AS100="NO Q",AS100="-"),"-",INDEX(Shipping!$U$3:$V$88,_xlfn.XMATCH(AS$2,IF(Shipping!$D$3:$D$88="GC",Shipping!$A$3:$A$88),0),_xlfn.XMATCH($V$167,Shipping!$U$2:$V$2))/_xlfn.IFS($U$167=Shipping!$R186,Shipping!$R$95,$U$167=Shipping!$S$92,Shipping!$S189,$U$167=Shipping!$T$92,Shipping!$T189)+IF(AS100&lt;DATE(2020,1,1),AS100,-AS100))</f>
        <v>-</v>
      </c>
      <c r="AT264" s="52" t="str" cm="1">
        <f t="array" ref="AT264">IF(OR(AT100="",AT100="NO Q",AT100="-"),"-",INDEX(Shipping!$U$3:$V$88,_xlfn.XMATCH(AT$2,IF(Shipping!$D$3:$D$88="GC",Shipping!$A$3:$A$88),0),_xlfn.XMATCH($V$167,Shipping!$U$2:$V$2))/_xlfn.IFS($U$167=Shipping!$R186,Shipping!$R$95,$U$167=Shipping!$S$92,Shipping!$S189,$U$167=Shipping!$T$92,Shipping!$T189)+IF(AT100&lt;DATE(2020,1,1),AT100,-AT100))</f>
        <v>-</v>
      </c>
      <c r="AU264" s="52" t="str" cm="1">
        <f t="array" ref="AU264">IF(OR(AU100="",AU100="NO Q",AU100="-"),"-",INDEX(Shipping!$U$3:$V$88,_xlfn.XMATCH(AU$2,IF(Shipping!$D$3:$D$88="GC",Shipping!$A$3:$A$88),0),_xlfn.XMATCH($V$167,Shipping!$U$2:$V$2))/_xlfn.IFS($U$167=Shipping!$R186,Shipping!$R$95,$U$167=Shipping!$S$92,Shipping!$S189,$U$167=Shipping!$T$92,Shipping!$T189)+IF(AU100&lt;DATE(2020,1,1),AU100,-AU100))</f>
        <v>-</v>
      </c>
      <c r="AV264" s="52" t="str" cm="1">
        <f t="array" ref="AV264">IF(OR(AV100="",AV100="NO Q",AV100="-"),"-",INDEX(Shipping!$U$3:$V$88,_xlfn.XMATCH(AV$2,IF(Shipping!$D$3:$D$88="GC",Shipping!$A$3:$A$88),0),_xlfn.XMATCH($V$167,Shipping!$U$2:$V$2))/_xlfn.IFS($U$167=Shipping!$R186,Shipping!$R$95,$U$167=Shipping!$S$92,Shipping!$S189,$U$167=Shipping!$T$92,Shipping!$T189)+IF(AV100&lt;DATE(2020,1,1),AV100,-AV100))</f>
        <v>-</v>
      </c>
      <c r="AW264" s="52" t="str" cm="1">
        <f t="array" ref="AW264">IF(OR(AW100="",AW100="NO Q",AW100="-"),"-",INDEX(Shipping!$U$3:$V$88,_xlfn.XMATCH(AW$2,IF(Shipping!$D$3:$D$88="GC",Shipping!$A$3:$A$88),0),_xlfn.XMATCH($V$167,Shipping!$U$2:$V$2))/_xlfn.IFS($U$167=Shipping!$R186,Shipping!$R$95,$U$167=Shipping!$S$92,Shipping!$S189,$U$167=Shipping!$T$92,Shipping!$T189)+IF(AW100&lt;DATE(2020,1,1),AW100,-AW100))</f>
        <v>-</v>
      </c>
      <c r="AX264" s="52" t="str" cm="1">
        <f t="array" ref="AX264">IF(OR(AX100="",AX100="NO Q",AX100="-"),"-",INDEX(Shipping!$U$3:$V$88,_xlfn.XMATCH(AX$2,IF(Shipping!$D$3:$D$88="GC",Shipping!$A$3:$A$88),0),_xlfn.XMATCH($V$167,Shipping!$U$2:$V$2))/_xlfn.IFS($U$167=Shipping!$R186,Shipping!$R$95,$U$167=Shipping!$S$92,Shipping!$S189,$U$167=Shipping!$T$92,Shipping!$T189)+IF(AX100&lt;DATE(2020,1,1),AX100,-AX100))</f>
        <v>-</v>
      </c>
      <c r="AY264" s="52" t="str" cm="1">
        <f t="array" ref="AY264">IF(OR(AY100="",AY100="NO Q",AY100="-"),"-",INDEX(Shipping!$U$3:$V$88,_xlfn.XMATCH(AY$2,IF(Shipping!$D$3:$D$88="GC",Shipping!$A$3:$A$88),0),_xlfn.XMATCH($V$167,Shipping!$U$2:$V$2))/_xlfn.IFS($U$167=Shipping!$R186,Shipping!$R$95,$U$167=Shipping!$S$92,Shipping!$S189,$U$167=Shipping!$T$92,Shipping!$T189)+IF(AY100&lt;DATE(2020,1,1),AY100,-AY100))</f>
        <v>-</v>
      </c>
      <c r="AZ264" s="52" t="str" cm="1">
        <f t="array" ref="AZ264">IF(OR(AZ100="",AZ100="NO Q",AZ100="-"),"-",INDEX(Shipping!$U$3:$V$88,_xlfn.XMATCH(AZ$2,IF(Shipping!$D$3:$D$88="GC",Shipping!$A$3:$A$88),0),_xlfn.XMATCH($V$167,Shipping!$U$2:$V$2))/_xlfn.IFS($U$167=Shipping!$R186,Shipping!$R$95,$U$167=Shipping!$S$92,Shipping!$S189,$U$167=Shipping!$T$92,Shipping!$T189)+IF(AZ100&lt;DATE(2020,1,1),AZ100,-AZ100))</f>
        <v>-</v>
      </c>
      <c r="BA264" s="52" t="str" cm="1">
        <f t="array" ref="BA264">IF(OR(BA100="",BA100="NO Q",BA100="-"),"-",INDEX(Shipping!$U$3:$V$88,_xlfn.XMATCH(BA$2,IF(Shipping!$D$3:$D$88="GC",Shipping!$A$3:$A$88),0),_xlfn.XMATCH($V$167,Shipping!$U$2:$V$2))/_xlfn.IFS($U$167=Shipping!$R186,Shipping!$R$95,$U$167=Shipping!$S$92,Shipping!$S189,$U$167=Shipping!$T$92,Shipping!$T189)+IF(BA100&lt;DATE(2020,1,1),BA100,-BA100))</f>
        <v>-</v>
      </c>
      <c r="BB264" s="52" t="str" cm="1">
        <f t="array" ref="BB264">IF(OR(BB100="",BB100="NO Q",BB100="-"),"-",INDEX(Shipping!$U$3:$V$88,_xlfn.XMATCH(BB$2,IF(Shipping!$D$3:$D$88="GC",Shipping!$A$3:$A$88),0),_xlfn.XMATCH($V$167,Shipping!$U$2:$V$2))/_xlfn.IFS($U$167=Shipping!$R186,Shipping!$R$95,$U$167=Shipping!$S$92,Shipping!$S189,$U$167=Shipping!$T$92,Shipping!$T189)+IF(BB100&lt;DATE(2020,1,1),BB100,-BB100))</f>
        <v>-</v>
      </c>
      <c r="BC264" s="52" t="str" cm="1">
        <f t="array" ref="BC264">IF(OR(BC100="",BC100="NO Q",BC100="-"),"-",INDEX(Shipping!$U$3:$V$88,_xlfn.XMATCH(BC$2,IF(Shipping!$D$3:$D$88="GC",Shipping!$A$3:$A$88),0),_xlfn.XMATCH($V$167,Shipping!$U$2:$V$2))/_xlfn.IFS($U$167=Shipping!$R186,Shipping!$R$95,$U$167=Shipping!$S$92,Shipping!$S189,$U$167=Shipping!$T$92,Shipping!$T189)+IF(BC100&lt;DATE(2020,1,1),BC100,-BC100))</f>
        <v>-</v>
      </c>
      <c r="BD264" s="52" t="str" cm="1">
        <f t="array" ref="BD264">IF(OR(BD100="",BD100="NO Q",BD100="-"),"-",INDEX(Shipping!$U$3:$V$88,_xlfn.XMATCH(BD$2,IF(Shipping!$D$3:$D$88="GC",Shipping!$A$3:$A$88),0),_xlfn.XMATCH($V$167,Shipping!$U$2:$V$2))/_xlfn.IFS($U$167=Shipping!$R186,Shipping!$R$95,$U$167=Shipping!$S$92,Shipping!$S189,$U$167=Shipping!$T$92,Shipping!$T189)+IF(BD100&lt;DATE(2020,1,1),BD100,-BD100))</f>
        <v>-</v>
      </c>
      <c r="BE264" s="52" t="str" cm="1">
        <f t="array" ref="BE264">IF(OR(BE100="",BE100="NO Q",BE100="-"),"-",INDEX(Shipping!$U$3:$V$88,_xlfn.XMATCH(BE$2,IF(Shipping!$D$3:$D$88="GC",Shipping!$A$3:$A$88),0),_xlfn.XMATCH($V$167,Shipping!$U$2:$V$2))/_xlfn.IFS($U$167=Shipping!$R186,Shipping!$R$95,$U$167=Shipping!$S$92,Shipping!$S189,$U$167=Shipping!$T$92,Shipping!$T189)+IF(BE100&lt;DATE(2020,1,1),BE100,-BE100))</f>
        <v>-</v>
      </c>
      <c r="BF264" s="52" t="str" cm="1">
        <f t="array" ref="BF264">IF(OR(BF100="",BF100="NO Q",BF100="-"),"-",INDEX(Shipping!$U$3:$V$88,_xlfn.XMATCH(BF$2,IF(Shipping!$D$3:$D$88="GC",Shipping!$A$3:$A$88),0),_xlfn.XMATCH($V$167,Shipping!$U$2:$V$2))/_xlfn.IFS($U$167=Shipping!$R186,Shipping!$R$95,$U$167=Shipping!$S$92,Shipping!$S189,$U$167=Shipping!$T$92,Shipping!$T189)+IF(BF100&lt;DATE(2020,1,1),BF100,-BF100))</f>
        <v>-</v>
      </c>
      <c r="BG264" s="52" t="str" cm="1">
        <f t="array" ref="BG264">IF(OR(BG100="",BG100="NO Q",BG100="-"),"-",INDEX(Shipping!$U$3:$V$88,_xlfn.XMATCH(BG$2,IF(Shipping!$D$3:$D$88="GC",Shipping!$A$3:$A$88),0),_xlfn.XMATCH($V$167,Shipping!$U$2:$V$2))/_xlfn.IFS($U$167=Shipping!$R186,Shipping!$R$95,$U$167=Shipping!$S$92,Shipping!$S189,$U$167=Shipping!$T$92,Shipping!$T189)+IF(BG100&lt;DATE(2020,1,1),BG100,-BG100))</f>
        <v>-</v>
      </c>
      <c r="BH264" s="52" t="str" cm="1">
        <f t="array" ref="BH264">IF(OR(BH100="",BH100="NO Q",BH100="-"),"-",INDEX(Shipping!$U$3:$V$88,_xlfn.XMATCH(BH$2,IF(Shipping!$D$3:$D$88="GC",Shipping!$A$3:$A$88),0),_xlfn.XMATCH($V$167,Shipping!$U$2:$V$2))/_xlfn.IFS($U$167=Shipping!$R186,Shipping!$R$95,$U$167=Shipping!$S$92,Shipping!$S189,$U$167=Shipping!$T$92,Shipping!$T189)+IF(BH100&lt;DATE(2020,1,1),BH100,-BH100))</f>
        <v>-</v>
      </c>
      <c r="BI264" s="52" t="e" cm="1">
        <f t="array" ref="BI264">IF(OR(BI100="",BI100="NO Q",BI100="-"),"-",INDEX(Shipping!$U$3:$V$88,_xlfn.XMATCH(BI$2,IF(Shipping!$D$3:$D$88="GC",Shipping!$A$3:$A$88),0),_xlfn.XMATCH($V$167,Shipping!$U$2:$V$2))/_xlfn.IFS($U$167=Shipping!$R186,Shipping!$R$95,$U$167=Shipping!$S$92,Shipping!$S189,$U$167=Shipping!$T$92,Shipping!$T189)+IF(BI100&lt;DATE(2020,1,1),BI100,-BI100))</f>
        <v>#DIV/0!</v>
      </c>
      <c r="BJ264" s="52" t="str" cm="1">
        <f t="array" ref="BJ264">IF(OR(BJ100="",BJ100="NO Q",BJ100="-"),"-",INDEX(Shipping!$U$3:$V$88,_xlfn.XMATCH(BJ$2,IF(Shipping!$D$3:$D$88="GC",Shipping!$A$3:$A$88),0),_xlfn.XMATCH($V$167,Shipping!$U$2:$V$2))/_xlfn.IFS($U$167=Shipping!$R186,Shipping!$R$95,$U$167=Shipping!$S$92,Shipping!$S189,$U$167=Shipping!$T$92,Shipping!$T189)+IF(BJ100&lt;DATE(2020,1,1),BJ100,-BJ100))</f>
        <v>-</v>
      </c>
      <c r="BK264" s="52" t="str" cm="1">
        <f t="array" ref="BK264">IF(OR(BK100="",BK100="NO Q",BK100="-"),"-",INDEX(Shipping!$U$3:$V$88,_xlfn.XMATCH(BK$2,IF(Shipping!$D$3:$D$88="GC",Shipping!$A$3:$A$88),0),_xlfn.XMATCH($V$167,Shipping!$U$2:$V$2))/_xlfn.IFS($U$167=Shipping!$R186,Shipping!$R$95,$U$167=Shipping!$S$92,Shipping!$S189,$U$167=Shipping!$T$92,Shipping!$T189)+IF(BK100&lt;DATE(2020,1,1),BK100,-BK100))</f>
        <v>-</v>
      </c>
      <c r="BL264" s="52" t="str" cm="1">
        <f t="array" ref="BL264">IF(OR(BL100="",BL100="NO Q",BL100="-"),"-",INDEX(Shipping!$U$3:$V$88,_xlfn.XMATCH(BL$2,IF(Shipping!$D$3:$D$88="GC",Shipping!$A$3:$A$88),0),_xlfn.XMATCH($V$167,Shipping!$U$2:$V$2))/_xlfn.IFS($U$167=Shipping!$R186,Shipping!$R$95,$U$167=Shipping!$S$92,Shipping!$S189,$U$167=Shipping!$T$92,Shipping!$T189)+IF(BL100&lt;DATE(2020,1,1),BL100,-BL100))</f>
        <v>-</v>
      </c>
      <c r="BM264" s="52" t="str" cm="1">
        <f t="array" ref="BM264">IF(OR(BM100="",BM100="NO Q",BM100="-"),"-",INDEX(Shipping!$U$3:$V$88,_xlfn.XMATCH(BM$2,IF(Shipping!$D$3:$D$88="GC",Shipping!$A$3:$A$88),0),_xlfn.XMATCH($V$167,Shipping!$U$2:$V$2))/_xlfn.IFS($U$167=Shipping!$R186,Shipping!$R$95,$U$167=Shipping!$S$92,Shipping!$S189,$U$167=Shipping!$T$92,Shipping!$T189)+IF(BM100&lt;DATE(2020,1,1),BM100,-BM100))</f>
        <v>-</v>
      </c>
      <c r="BN264" s="52" t="str" cm="1">
        <f t="array" ref="BN264">IF(OR(BN100="",BN100="NO Q",BN100="-"),"-",INDEX(Shipping!$U$3:$V$88,_xlfn.XMATCH(BN$2,IF(Shipping!$D$3:$D$88="GC",Shipping!$A$3:$A$88),0),_xlfn.XMATCH($V$167,Shipping!$U$2:$V$2))/_xlfn.IFS($U$167=Shipping!$R186,Shipping!$R$95,$U$167=Shipping!$S$92,Shipping!$S189,$U$167=Shipping!$T$92,Shipping!$T189)+IF(BN100&lt;DATE(2020,1,1),BN100,-BN100))</f>
        <v>-</v>
      </c>
      <c r="BO264" s="52" t="str" cm="1">
        <f t="array" ref="BO264">IF(OR(BO100="",BO100="NO Q",BO100="-"),"-",INDEX(Shipping!$U$3:$V$88,_xlfn.XMATCH(BO$2,IF(Shipping!$D$3:$D$88="GC",Shipping!$A$3:$A$88),0),_xlfn.XMATCH($V$167,Shipping!$U$2:$V$2))/_xlfn.IFS($U$167=Shipping!$R186,Shipping!$R$95,$U$167=Shipping!$S$92,Shipping!$S189,$U$167=Shipping!$T$92,Shipping!$T189)+IF(BO100&lt;DATE(2020,1,1),BO100,-BO100))</f>
        <v>-</v>
      </c>
      <c r="BP264" s="52" t="str" cm="1">
        <f t="array" ref="BP264">IF(OR(BP100="",BP100="NO Q",BP100="-"),"-",INDEX(Shipping!$U$3:$V$88,_xlfn.XMATCH(BP$2,IF(Shipping!$D$3:$D$88="GC",Shipping!$A$3:$A$88),0),_xlfn.XMATCH($V$167,Shipping!$U$2:$V$2))/_xlfn.IFS($U$167=Shipping!$R186,Shipping!$R$95,$U$167=Shipping!$S$92,Shipping!$S189,$U$167=Shipping!$T$92,Shipping!$T189)+IF(BP100&lt;DATE(2020,1,1),BP100,-BP100))</f>
        <v>-</v>
      </c>
      <c r="BQ264" s="52" t="str" cm="1">
        <f t="array" ref="BQ264">IF(OR(BQ100="",BQ100="NO Q",BQ100="-"),"-",INDEX(Shipping!$U$3:$V$88,_xlfn.XMATCH(BQ$2,IF(Shipping!$D$3:$D$88="GC",Shipping!$A$3:$A$88),0),_xlfn.XMATCH($V$167,Shipping!$U$2:$V$2))/_xlfn.IFS($U$167=Shipping!$R186,Shipping!$R$95,$U$167=Shipping!$S$92,Shipping!$S189,$U$167=Shipping!$T$92,Shipping!$T189)+IF(BQ100&lt;DATE(2020,1,1),BQ100,-BQ100))</f>
        <v>-</v>
      </c>
      <c r="BR264" s="52" t="str" cm="1">
        <f t="array" ref="BR264">IF(OR(BR100="",BR100="NO Q",BR100="-"),"-",INDEX(Shipping!$U$3:$V$88,_xlfn.XMATCH(BR$2,IF(Shipping!$D$3:$D$88="GC",Shipping!$A$3:$A$88),0),_xlfn.XMATCH($V$167,Shipping!$U$2:$V$2))/_xlfn.IFS($U$167=Shipping!$R186,Shipping!$R$95,$U$167=Shipping!$S$92,Shipping!$S189,$U$167=Shipping!$T$92,Shipping!$T189)+IF(BR100&lt;DATE(2020,1,1),BR100,-BR100))</f>
        <v>-</v>
      </c>
      <c r="BS264" s="52" t="str" cm="1">
        <f t="array" ref="BS264">IF(OR(BS100="",BS100="NO Q",BS100="-"),"-",INDEX(Shipping!$U$3:$V$88,_xlfn.XMATCH(BS$2,IF(Shipping!$D$3:$D$88="GC",Shipping!$A$3:$A$88),0),_xlfn.XMATCH($V$167,Shipping!$U$2:$V$2))/_xlfn.IFS($U$167=Shipping!$R186,Shipping!$R$95,$U$167=Shipping!$S$92,Shipping!$S189,$U$167=Shipping!$T$92,Shipping!$T189)+IF(BS100&lt;DATE(2020,1,1),BS100,-BS100))</f>
        <v>-</v>
      </c>
      <c r="BT264" s="52" t="str" cm="1">
        <f t="array" ref="BT264">IF(OR(BT100="",BT100="NO Q",BT100="-"),"-",INDEX(Shipping!$U$3:$V$88,_xlfn.XMATCH(BT$2,IF(Shipping!$D$3:$D$88="GC",Shipping!$A$3:$A$88),0),_xlfn.XMATCH($V$167,Shipping!$U$2:$V$2))/_xlfn.IFS($U$167=Shipping!$R186,Shipping!$R$95,$U$167=Shipping!$S$92,Shipping!$S189,$U$167=Shipping!$T$92,Shipping!$T189)+IF(BT100&lt;DATE(2020,1,1),BT100,-BT100))</f>
        <v>-</v>
      </c>
      <c r="BU264" s="52" t="str" cm="1">
        <f t="array" ref="BU264">IF(OR(BU100="",BU100="NO Q",BU100="-"),"-",INDEX(Shipping!$U$3:$V$88,_xlfn.XMATCH(BU$2,IF(Shipping!$D$3:$D$88="GC",Shipping!$A$3:$A$88),0),_xlfn.XMATCH($V$167,Shipping!$U$2:$V$2))/_xlfn.IFS($U$167=Shipping!$R186,Shipping!$R$95,$U$167=Shipping!$S$92,Shipping!$S189,$U$167=Shipping!$T$92,Shipping!$T189)+IF(BU100&lt;DATE(2020,1,1),BU100,-BU100))</f>
        <v>-</v>
      </c>
      <c r="BV264" s="52" t="str" cm="1">
        <f t="array" ref="BV264">IF(OR(BV100="",BV100="NO Q",BV100="-"),"-",INDEX(Shipping!$U$3:$V$88,_xlfn.XMATCH(BV$2,IF(Shipping!$D$3:$D$88="GC",Shipping!$A$3:$A$88),0),_xlfn.XMATCH($V$167,Shipping!$U$2:$V$2))/_xlfn.IFS($U$167=Shipping!$R186,Shipping!$R$95,$U$167=Shipping!$S$92,Shipping!$S189,$U$167=Shipping!$T$92,Shipping!$T189)+IF(BV100&lt;DATE(2020,1,1),BV100,-BV100))</f>
        <v>-</v>
      </c>
      <c r="BW264" s="52" t="str" cm="1">
        <f t="array" ref="BW264">IF(OR(BW100="",BW100="NO Q",BW100="-"),"-",INDEX(Shipping!$U$3:$V$88,_xlfn.XMATCH(BW$2,IF(Shipping!$D$3:$D$88="GC",Shipping!$A$3:$A$88),0),_xlfn.XMATCH($V$167,Shipping!$U$2:$V$2))/_xlfn.IFS($U$167=Shipping!$R186,Shipping!$R$95,$U$167=Shipping!$S$92,Shipping!$S189,$U$167=Shipping!$T$92,Shipping!$T189)+IF(BW100&lt;DATE(2020,1,1),BW100,-BW100))</f>
        <v>-</v>
      </c>
      <c r="BX264" s="52" t="str" cm="1">
        <f t="array" ref="BX264">IF(OR(BX100="",BX100="NO Q",BX100="-"),"-",INDEX(Shipping!$U$3:$V$88,_xlfn.XMATCH(BX$2,IF(Shipping!$D$3:$D$88="GC",Shipping!$A$3:$A$88),0),_xlfn.XMATCH($V$167,Shipping!$U$2:$V$2))/_xlfn.IFS($U$167=Shipping!$R186,Shipping!$R$95,$U$167=Shipping!$S$92,Shipping!$S189,$U$167=Shipping!$T$92,Shipping!$T189)+IF(BX100&lt;DATE(2020,1,1),BX100,-BX100))</f>
        <v>-</v>
      </c>
      <c r="BY264" s="52" t="str" cm="1">
        <f t="array" ref="BY264">IF(OR(BY100="",BY100="NO Q",BY100="-"),"-",INDEX(Shipping!$U$3:$V$88,_xlfn.XMATCH(BY$2,IF(Shipping!$D$3:$D$88="GC",Shipping!$A$3:$A$88),0),_xlfn.XMATCH($V$167,Shipping!$U$2:$V$2))/_xlfn.IFS($U$167=Shipping!$R186,Shipping!$R$95,$U$167=Shipping!$S$92,Shipping!$S189,$U$167=Shipping!$T$92,Shipping!$T189)+IF(BY100&lt;DATE(2020,1,1),BY100,-BY100))</f>
        <v>-</v>
      </c>
      <c r="BZ264" s="52" t="str" cm="1">
        <f t="array" ref="BZ264">IF(OR(BZ100="",BZ100="NO Q",BZ100="-"),"-",INDEX(Shipping!$U$3:$V$88,_xlfn.XMATCH(BZ$2,IF(Shipping!$D$3:$D$88="GC",Shipping!$A$3:$A$88),0),_xlfn.XMATCH($V$167,Shipping!$U$2:$V$2))/_xlfn.IFS($U$167=Shipping!$R186,Shipping!$R$95,$U$167=Shipping!$S$92,Shipping!$S189,$U$167=Shipping!$T$92,Shipping!$T189)+IF(BZ100&lt;DATE(2020,1,1),BZ100,-BZ100))</f>
        <v>-</v>
      </c>
      <c r="CA264" s="52" t="str" cm="1">
        <f t="array" ref="CA264">IF(OR(CA100="",CA100="NO Q",CA100="-"),"-",INDEX(Shipping!$U$3:$V$88,_xlfn.XMATCH(CA$2,IF(Shipping!$D$3:$D$88="GC",Shipping!$A$3:$A$88),0),_xlfn.XMATCH($V$167,Shipping!$U$2:$V$2))/_xlfn.IFS($U$167=Shipping!$R186,Shipping!$R$95,$U$167=Shipping!$S$92,Shipping!$S189,$U$167=Shipping!$T$92,Shipping!$T189)+IF(CA100&lt;DATE(2020,1,1),CA100,-CA100))</f>
        <v>-</v>
      </c>
      <c r="CB264" s="52" t="str" cm="1">
        <f t="array" ref="CB264">IF(OR(CB100="",CB100="NO Q",CB100="-"),"-",INDEX(Shipping!$U$3:$V$88,_xlfn.XMATCH(CB$2,IF(Shipping!$D$3:$D$88="GC",Shipping!$A$3:$A$88),0),_xlfn.XMATCH($V$167,Shipping!$U$2:$V$2))/_xlfn.IFS($U$167=Shipping!$R186,Shipping!$R$95,$U$167=Shipping!$S$92,Shipping!$S189,$U$167=Shipping!$T$92,Shipping!$T189)+IF(CB100&lt;DATE(2020,1,1),CB100,-CB100))</f>
        <v>-</v>
      </c>
      <c r="CC264" s="52" t="e" cm="1">
        <f t="array" ref="CC264">IF(OR(CC100="",CC100="NO Q",CC100="-"),"-",INDEX(Shipping!$U$3:$V$88,_xlfn.XMATCH(CC$2,IF(Shipping!$D$3:$D$88="GC",Shipping!$A$3:$A$88),0),_xlfn.XMATCH($V$167,Shipping!$U$2:$V$2))/_xlfn.IFS($U$167=Shipping!$R186,Shipping!$R$95,$U$167=Shipping!$S$92,Shipping!$S189,$U$167=Shipping!$T$92,Shipping!$T189)+IF(CC100&lt;DATE(2020,1,1),CC100,-CC100))</f>
        <v>#VALUE!</v>
      </c>
      <c r="CD264" s="52" t="e" cm="1">
        <f t="array" ref="CD264">IF(OR(CD100="",CD100="NO Q",CD100="-"),"-",INDEX(Shipping!$U$3:$V$88,_xlfn.XMATCH(CD$2,IF(Shipping!$D$3:$D$88="GC",Shipping!$A$3:$A$88),0),_xlfn.XMATCH($V$167,Shipping!$U$2:$V$2))/_xlfn.IFS($U$167=Shipping!$R186,Shipping!$R$95,$U$167=Shipping!$S$92,Shipping!$S189,$U$167=Shipping!$T$92,Shipping!$T189)+IF(CD100&lt;DATE(2020,1,1),CD100,-CD100))</f>
        <v>#DIV/0!</v>
      </c>
      <c r="CE264" s="52" t="str" cm="1">
        <f t="array" ref="CE264">IF(OR(CE100="",CE100="NO Q",CE100="-"),"-",INDEX(Shipping!$U$3:$V$88,_xlfn.XMATCH(CE$2,IF(Shipping!$D$3:$D$88="GC",Shipping!$A$3:$A$88),0),_xlfn.XMATCH($V$167,Shipping!$U$2:$V$2))/_xlfn.IFS($U$167=Shipping!$R186,Shipping!$R$95,$U$167=Shipping!$S$92,Shipping!$S189,$U$167=Shipping!$T$92,Shipping!$T189)+IF(CE100&lt;DATE(2020,1,1),CE100,-CE100))</f>
        <v>-</v>
      </c>
      <c r="CF264" s="52" t="str" cm="1">
        <f t="array" ref="CF264">IF(OR(CF100="",CF100="NO Q",CF100="-"),"-",INDEX(Shipping!$U$3:$V$88,_xlfn.XMATCH(CF$2,IF(Shipping!$D$3:$D$88="GC",Shipping!$A$3:$A$88),0),_xlfn.XMATCH($V$167,Shipping!$U$2:$V$2))/_xlfn.IFS($U$167=Shipping!$R186,Shipping!$R$95,$U$167=Shipping!$S$92,Shipping!$S189,$U$167=Shipping!$T$92,Shipping!$T189)+IF(CF100&lt;DATE(2020,1,1),CF100,-CF100))</f>
        <v>-</v>
      </c>
      <c r="CG264" s="52" t="str" cm="1">
        <f t="array" ref="CG264">IF(OR(CG100="",CG100="NO Q",CG100="-"),"-",INDEX(Shipping!$U$3:$V$88,_xlfn.XMATCH(CG$2,IF(Shipping!$D$3:$D$88="GC",Shipping!$A$3:$A$88),0),_xlfn.XMATCH($V$167,Shipping!$U$2:$V$2))/_xlfn.IFS($U$167=Shipping!$R186,Shipping!$R$95,$U$167=Shipping!$S$92,Shipping!$S189,$U$167=Shipping!$T$92,Shipping!$T189)+IF(CG100&lt;DATE(2020,1,1),CG100,-CG100))</f>
        <v>-</v>
      </c>
      <c r="CH264" s="52" t="str" cm="1">
        <f t="array" ref="CH264">IF(OR(CH100="",CH100="NO Q",CH100="-"),"-",INDEX(Shipping!$U$3:$V$88,_xlfn.XMATCH(CH$2,IF(Shipping!$D$3:$D$88="GC",Shipping!$A$3:$A$88),0),_xlfn.XMATCH($V$167,Shipping!$U$2:$V$2))/_xlfn.IFS($U$167=Shipping!$R186,Shipping!$R$95,$U$167=Shipping!$S$92,Shipping!$S189,$U$167=Shipping!$T$92,Shipping!$T189)+IF(CH100&lt;DATE(2020,1,1),CH100,-CH100))</f>
        <v>-</v>
      </c>
      <c r="CI264" s="52" t="str" cm="1">
        <f t="array" ref="CI264">IF(OR(CI100="",CI100="NO Q",CI100="-"),"-",INDEX(Shipping!$U$3:$V$88,_xlfn.XMATCH(CI$2,IF(Shipping!$D$3:$D$88="GC",Shipping!$A$3:$A$88),0),_xlfn.XMATCH($V$167,Shipping!$U$2:$V$2))/_xlfn.IFS($U$167=Shipping!$R186,Shipping!$R$95,$U$167=Shipping!$S$92,Shipping!$S189,$U$167=Shipping!$T$92,Shipping!$T189)+IF(CI100&lt;DATE(2020,1,1),CI100,-CI100))</f>
        <v>-</v>
      </c>
      <c r="CJ264" s="52" t="str" cm="1">
        <f t="array" ref="CJ264">IF(OR(CJ100="",CJ100="NO Q",CJ100="-"),"-",INDEX(Shipping!$U$3:$V$88,_xlfn.XMATCH(CJ$2,IF(Shipping!$D$3:$D$88="GC",Shipping!$A$3:$A$88),0),_xlfn.XMATCH($V$167,Shipping!$U$2:$V$2))/_xlfn.IFS($U$167=Shipping!$R186,Shipping!$R$95,$U$167=Shipping!$S$92,Shipping!$S189,$U$167=Shipping!$T$92,Shipping!$T189)+IF(CJ100&lt;DATE(2020,1,1),CJ100,-CJ100))</f>
        <v>-</v>
      </c>
      <c r="CK264" s="52" t="str" cm="1">
        <f t="array" ref="CK264">IF(OR(CK100="",CK100="NO Q",CK100="-"),"-",INDEX(Shipping!$U$3:$V$88,_xlfn.XMATCH(CK$2,IF(Shipping!$D$3:$D$88="GC",Shipping!$A$3:$A$88),0),_xlfn.XMATCH($V$167,Shipping!$U$2:$V$2))/_xlfn.IFS($U$167=Shipping!$R186,Shipping!$R$95,$U$167=Shipping!$S$92,Shipping!$S189,$U$167=Shipping!$T$92,Shipping!$T189)+IF(CK100&lt;DATE(2020,1,1),CK100,-CK100))</f>
        <v>-</v>
      </c>
      <c r="CL264" s="52" t="str" cm="1">
        <f t="array" ref="CL264">IF(OR(CL100="",CL100="NO Q",CL100="-"),"-",INDEX(Shipping!$U$3:$V$88,_xlfn.XMATCH(CL$2,IF(Shipping!$D$3:$D$88="GC",Shipping!$A$3:$A$88),0),_xlfn.XMATCH($V$167,Shipping!$U$2:$V$2))/_xlfn.IFS($U$167=Shipping!$R186,Shipping!$R$95,$U$167=Shipping!$S$92,Shipping!$S189,$U$167=Shipping!$T$92,Shipping!$T189)+IF(CL100&lt;DATE(2020,1,1),CL100,-CL100))</f>
        <v>-</v>
      </c>
      <c r="CM264" s="52" t="str" cm="1">
        <f t="array" ref="CM264">IF(OR(CM100="",CM100="NO Q",CM100="-"),"-",INDEX(Shipping!$U$3:$V$88,_xlfn.XMATCH(CM$2,IF(Shipping!$D$3:$D$88="GC",Shipping!$A$3:$A$88),0),_xlfn.XMATCH($V$167,Shipping!$U$2:$V$2))/_xlfn.IFS($U$167=Shipping!$R186,Shipping!$R$95,$U$167=Shipping!$S$92,Shipping!$S189,$U$167=Shipping!$T$92,Shipping!$T189)+IF(CM100&lt;DATE(2020,1,1),CM100,-CM100))</f>
        <v>-</v>
      </c>
    </row>
    <row r="265" spans="2:91">
      <c r="B265" s="47" t="s">
        <v>370</v>
      </c>
      <c r="C265" s="1" t="e" cm="1">
        <f t="array" ref="C265">INDEX(W$2:CM$2,1,_xlfn.XMATCH(D265,$W265:$CM265))</f>
        <v>#N/A</v>
      </c>
      <c r="D265" s="81">
        <f t="shared" si="140"/>
        <v>0</v>
      </c>
      <c r="W265" s="52" t="str" cm="1">
        <f t="array" ref="W265">IF(OR(W101="",W101="NO Q",W101="-"),"-",INDEX(Shipping!$U$3:$V$88,_xlfn.XMATCH(W$2,IF(Shipping!$D$3:$D$88="GC",Shipping!$A$3:$A$88),0),_xlfn.XMATCH($V$167,Shipping!$U$2:$V$2))/_xlfn.IFS($U$167=Shipping!$R187,Shipping!$R$95,$U$167=Shipping!$S$92,Shipping!$S190,$U$167=Shipping!$T$92,Shipping!$T190)+IF(W101&lt;DATE(2020,1,1),W101,-W101))</f>
        <v>-</v>
      </c>
      <c r="X265" s="52" t="str" cm="1">
        <f t="array" ref="X265">IF(OR(X101="",X101="NO Q",X101="-"),"-",INDEX(Shipping!$U$3:$V$88,_xlfn.XMATCH(X$2,IF(Shipping!$D$3:$D$88="GC",Shipping!$A$3:$A$88),0),_xlfn.XMATCH($V$167,Shipping!$U$2:$V$2))/_xlfn.IFS($U$167=Shipping!$R187,Shipping!$R$95,$U$167=Shipping!$S$92,Shipping!$S190,$U$167=Shipping!$T$92,Shipping!$T190)+IF(X101&lt;DATE(2020,1,1),X101,-X101))</f>
        <v>-</v>
      </c>
      <c r="Y265" s="52" t="str" cm="1">
        <f t="array" ref="Y265">IF(OR(Y101="",Y101="NO Q",Y101="-"),"-",INDEX(Shipping!$U$3:$V$88,_xlfn.XMATCH(Y$2,IF(Shipping!$D$3:$D$88="GC",Shipping!$A$3:$A$88),0),_xlfn.XMATCH($V$167,Shipping!$U$2:$V$2))/_xlfn.IFS($U$167=Shipping!$R187,Shipping!$R$95,$U$167=Shipping!$S$92,Shipping!$S190,$U$167=Shipping!$T$92,Shipping!$T190)+IF(Y101&lt;DATE(2020,1,1),Y101,-Y101))</f>
        <v>-</v>
      </c>
      <c r="Z265" s="52" t="str" cm="1">
        <f t="array" ref="Z265">IF(OR(Z101="",Z101="NO Q",Z101="-"),"-",INDEX(Shipping!$U$3:$V$88,_xlfn.XMATCH(Z$2,IF(Shipping!$D$3:$D$88="GC",Shipping!$A$3:$A$88),0),_xlfn.XMATCH($V$167,Shipping!$U$2:$V$2))/_xlfn.IFS($U$167=Shipping!$R187,Shipping!$R$95,$U$167=Shipping!$S$92,Shipping!$S190,$U$167=Shipping!$T$92,Shipping!$T190)+IF(Z101&lt;DATE(2020,1,1),Z101,-Z101))</f>
        <v>-</v>
      </c>
      <c r="AA265" s="52" t="str" cm="1">
        <f t="array" ref="AA265">IF(OR(AA101="",AA101="NO Q",AA101="-"),"-",INDEX(Shipping!$U$3:$V$88,_xlfn.XMATCH(AA$2,IF(Shipping!$D$3:$D$88="GC",Shipping!$A$3:$A$88),0),_xlfn.XMATCH($V$167,Shipping!$U$2:$V$2))/_xlfn.IFS($U$167=Shipping!$R187,Shipping!$R$95,$U$167=Shipping!$S$92,Shipping!$S190,$U$167=Shipping!$T$92,Shipping!$T190)+IF(AA101&lt;DATE(2020,1,1),AA101,-AA101))</f>
        <v>-</v>
      </c>
      <c r="AB265" s="52" t="str" cm="1">
        <f t="array" ref="AB265">IF(OR(AB101="",AB101="NO Q",AB101="-"),"-",INDEX(Shipping!$U$3:$V$88,_xlfn.XMATCH(AB$2,IF(Shipping!$D$3:$D$88="GC",Shipping!$A$3:$A$88),0),_xlfn.XMATCH($V$167,Shipping!$U$2:$V$2))/_xlfn.IFS($U$167=Shipping!$R187,Shipping!$R$95,$U$167=Shipping!$S$92,Shipping!$S190,$U$167=Shipping!$T$92,Shipping!$T190)+IF(AB101&lt;DATE(2020,1,1),AB101,-AB101))</f>
        <v>-</v>
      </c>
      <c r="AC265" s="52" t="str" cm="1">
        <f t="array" ref="AC265">IF(OR(AC101="",AC101="NO Q",AC101="-"),"-",INDEX(Shipping!$U$3:$V$88,_xlfn.XMATCH(AC$2,IF(Shipping!$D$3:$D$88="GC",Shipping!$A$3:$A$88),0),_xlfn.XMATCH($V$167,Shipping!$U$2:$V$2))/_xlfn.IFS($U$167=Shipping!$R187,Shipping!$R$95,$U$167=Shipping!$S$92,Shipping!$S190,$U$167=Shipping!$T$92,Shipping!$T190)+IF(AC101&lt;DATE(2020,1,1),AC101,-AC101))</f>
        <v>-</v>
      </c>
      <c r="AD265" s="52" t="str" cm="1">
        <f t="array" ref="AD265">IF(OR(AD101="",AD101="NO Q",AD101="-"),"-",INDEX(Shipping!$U$3:$V$88,_xlfn.XMATCH(AD$2,IF(Shipping!$D$3:$D$88="GC",Shipping!$A$3:$A$88),0),_xlfn.XMATCH($V$167,Shipping!$U$2:$V$2))/_xlfn.IFS($U$167=Shipping!$R187,Shipping!$R$95,$U$167=Shipping!$S$92,Shipping!$S190,$U$167=Shipping!$T$92,Shipping!$T190)+IF(AD101&lt;DATE(2020,1,1),AD101,-AD101))</f>
        <v>-</v>
      </c>
      <c r="AE265" s="52" t="str" cm="1">
        <f t="array" ref="AE265">IF(OR(AE101="",AE101="NO Q",AE101="-"),"-",INDEX(Shipping!$U$3:$V$88,_xlfn.XMATCH(AE$2,IF(Shipping!$D$3:$D$88="GC",Shipping!$A$3:$A$88),0),_xlfn.XMATCH($V$167,Shipping!$U$2:$V$2))/_xlfn.IFS($U$167=Shipping!$R187,Shipping!$R$95,$U$167=Shipping!$S$92,Shipping!$S190,$U$167=Shipping!$T$92,Shipping!$T190)+IF(AE101&lt;DATE(2020,1,1),AE101,-AE101))</f>
        <v>-</v>
      </c>
      <c r="AF265" s="52" t="str" cm="1">
        <f t="array" ref="AF265">IF(OR(AF101="",AF101="NO Q",AF101="-"),"-",INDEX(Shipping!$U$3:$V$88,_xlfn.XMATCH(AF$2,IF(Shipping!$D$3:$D$88="GC",Shipping!$A$3:$A$88),0),_xlfn.XMATCH($V$167,Shipping!$U$2:$V$2))/_xlfn.IFS($U$167=Shipping!$R187,Shipping!$R$95,$U$167=Shipping!$S$92,Shipping!$S190,$U$167=Shipping!$T$92,Shipping!$T190)+IF(AF101&lt;DATE(2020,1,1),AF101,-AF101))</f>
        <v>-</v>
      </c>
      <c r="AG265" s="52" t="str" cm="1">
        <f t="array" ref="AG265">IF(OR(AG101="",AG101="NO Q",AG101="-"),"-",INDEX(Shipping!$U$3:$V$88,_xlfn.XMATCH(AG$2,IF(Shipping!$D$3:$D$88="GC",Shipping!$A$3:$A$88),0),_xlfn.XMATCH($V$167,Shipping!$U$2:$V$2))/_xlfn.IFS($U$167=Shipping!$R187,Shipping!$R$95,$U$167=Shipping!$S$92,Shipping!$S190,$U$167=Shipping!$T$92,Shipping!$T190)+IF(AG101&lt;DATE(2020,1,1),AG101,-AG101))</f>
        <v>-</v>
      </c>
      <c r="AH265" s="52" t="e" cm="1">
        <f t="array" ref="AH265">IF(OR(AH101="",AH101="NO Q",AH101="-"),"-",INDEX(Shipping!$U$3:$V$88,_xlfn.XMATCH(AH$2,IF(Shipping!$D$3:$D$88="GC",Shipping!$A$3:$A$88),0),_xlfn.XMATCH($V$167,Shipping!$U$2:$V$2))/_xlfn.IFS($U$167=Shipping!$R187,Shipping!$R$95,$U$167=Shipping!$S$92,Shipping!$S190,$U$167=Shipping!$T$92,Shipping!$T190)+IF(AH101&lt;DATE(2020,1,1),AH101,-AH101))</f>
        <v>#DIV/0!</v>
      </c>
      <c r="AI265" s="52" t="str" cm="1">
        <f t="array" ref="AI265">IF(OR(AI101="",AI101="NO Q",AI101="-"),"-",INDEX(Shipping!$U$3:$V$88,_xlfn.XMATCH(AI$2,IF(Shipping!$D$3:$D$88="GC",Shipping!$A$3:$A$88),0),_xlfn.XMATCH($V$167,Shipping!$U$2:$V$2))/_xlfn.IFS($U$167=Shipping!$R187,Shipping!$R$95,$U$167=Shipping!$S$92,Shipping!$S190,$U$167=Shipping!$T$92,Shipping!$T190)+IF(AI101&lt;DATE(2020,1,1),AI101,-AI101))</f>
        <v>-</v>
      </c>
      <c r="AJ265" s="52" t="str" cm="1">
        <f t="array" ref="AJ265">IF(OR(AJ101="",AJ101="NO Q",AJ101="-"),"-",INDEX(Shipping!$U$3:$V$88,_xlfn.XMATCH(AJ$2,IF(Shipping!$D$3:$D$88="GC",Shipping!$A$3:$A$88),0),_xlfn.XMATCH($V$167,Shipping!$U$2:$V$2))/_xlfn.IFS($U$167=Shipping!$R187,Shipping!$R$95,$U$167=Shipping!$S$92,Shipping!$S190,$U$167=Shipping!$T$92,Shipping!$T190)+IF(AJ101&lt;DATE(2020,1,1),AJ101,-AJ101))</f>
        <v>-</v>
      </c>
      <c r="AK265" s="52" t="str" cm="1">
        <f t="array" ref="AK265">IF(OR(AK101="",AK101="NO Q",AK101="-"),"-",INDEX(Shipping!$U$3:$V$88,_xlfn.XMATCH(AK$2,IF(Shipping!$D$3:$D$88="GC",Shipping!$A$3:$A$88),0),_xlfn.XMATCH($V$167,Shipping!$U$2:$V$2))/_xlfn.IFS($U$167=Shipping!$R187,Shipping!$R$95,$U$167=Shipping!$S$92,Shipping!$S190,$U$167=Shipping!$T$92,Shipping!$T190)+IF(AK101&lt;DATE(2020,1,1),AK101,-AK101))</f>
        <v>-</v>
      </c>
      <c r="AL265" s="52" t="str" cm="1">
        <f t="array" ref="AL265">IF(OR(AL101="",AL101="NO Q",AL101="-"),"-",INDEX(Shipping!$U$3:$V$88,_xlfn.XMATCH(AL$2,IF(Shipping!$D$3:$D$88="GC",Shipping!$A$3:$A$88),0),_xlfn.XMATCH($V$167,Shipping!$U$2:$V$2))/_xlfn.IFS($U$167=Shipping!$R187,Shipping!$R$95,$U$167=Shipping!$S$92,Shipping!$S190,$U$167=Shipping!$T$92,Shipping!$T190)+IF(AL101&lt;DATE(2020,1,1),AL101,-AL101))</f>
        <v>-</v>
      </c>
      <c r="AM265" s="52" t="str" cm="1">
        <f t="array" ref="AM265">IF(OR(AM101="",AM101="NO Q",AM101="-"),"-",INDEX(Shipping!$U$3:$V$88,_xlfn.XMATCH(AM$2,IF(Shipping!$D$3:$D$88="GC",Shipping!$A$3:$A$88),0),_xlfn.XMATCH($V$167,Shipping!$U$2:$V$2))/_xlfn.IFS($U$167=Shipping!$R187,Shipping!$R$95,$U$167=Shipping!$S$92,Shipping!$S190,$U$167=Shipping!$T$92,Shipping!$T190)+IF(AM101&lt;DATE(2020,1,1),AM101,-AM101))</f>
        <v>-</v>
      </c>
      <c r="AN265" s="52" t="str" cm="1">
        <f t="array" ref="AN265">IF(OR(AN101="",AN101="NO Q",AN101="-"),"-",INDEX(Shipping!$U$3:$V$88,_xlfn.XMATCH(AN$2,IF(Shipping!$D$3:$D$88="GC",Shipping!$A$3:$A$88),0),_xlfn.XMATCH($V$167,Shipping!$U$2:$V$2))/_xlfn.IFS($U$167=Shipping!$R187,Shipping!$R$95,$U$167=Shipping!$S$92,Shipping!$S190,$U$167=Shipping!$T$92,Shipping!$T190)+IF(AN101&lt;DATE(2020,1,1),AN101,-AN101))</f>
        <v>-</v>
      </c>
      <c r="AO265" s="52" t="str" cm="1">
        <f t="array" ref="AO265">IF(OR(AO101="",AO101="NO Q",AO101="-"),"-",INDEX(Shipping!$U$3:$V$88,_xlfn.XMATCH(AO$2,IF(Shipping!$D$3:$D$88="GC",Shipping!$A$3:$A$88),0),_xlfn.XMATCH($V$167,Shipping!$U$2:$V$2))/_xlfn.IFS($U$167=Shipping!$R187,Shipping!$R$95,$U$167=Shipping!$S$92,Shipping!$S190,$U$167=Shipping!$T$92,Shipping!$T190)+IF(AO101&lt;DATE(2020,1,1),AO101,-AO101))</f>
        <v>-</v>
      </c>
      <c r="AP265" s="52" t="str" cm="1">
        <f t="array" ref="AP265">IF(OR(AP101="",AP101="NO Q",AP101="-"),"-",INDEX(Shipping!$U$3:$V$88,_xlfn.XMATCH(AP$2,IF(Shipping!$D$3:$D$88="GC",Shipping!$A$3:$A$88),0),_xlfn.XMATCH($V$167,Shipping!$U$2:$V$2))/_xlfn.IFS($U$167=Shipping!$R187,Shipping!$R$95,$U$167=Shipping!$S$92,Shipping!$S190,$U$167=Shipping!$T$92,Shipping!$T190)+IF(AP101&lt;DATE(2020,1,1),AP101,-AP101))</f>
        <v>-</v>
      </c>
      <c r="AQ265" s="52" t="str" cm="1">
        <f t="array" ref="AQ265">IF(OR(AQ101="",AQ101="NO Q",AQ101="-"),"-",INDEX(Shipping!$U$3:$V$88,_xlfn.XMATCH(AQ$2,IF(Shipping!$D$3:$D$88="GC",Shipping!$A$3:$A$88),0),_xlfn.XMATCH($V$167,Shipping!$U$2:$V$2))/_xlfn.IFS($U$167=Shipping!$R187,Shipping!$R$95,$U$167=Shipping!$S$92,Shipping!$S190,$U$167=Shipping!$T$92,Shipping!$T190)+IF(AQ101&lt;DATE(2020,1,1),AQ101,-AQ101))</f>
        <v>-</v>
      </c>
      <c r="AR265" s="52" t="str" cm="1">
        <f t="array" ref="AR265">IF(OR(AR101="",AR101="NO Q",AR101="-"),"-",INDEX(Shipping!$U$3:$V$88,_xlfn.XMATCH(AR$2,IF(Shipping!$D$3:$D$88="GC",Shipping!$A$3:$A$88),0),_xlfn.XMATCH($V$167,Shipping!$U$2:$V$2))/_xlfn.IFS($U$167=Shipping!$R187,Shipping!$R$95,$U$167=Shipping!$S$92,Shipping!$S190,$U$167=Shipping!$T$92,Shipping!$T190)+IF(AR101&lt;DATE(2020,1,1),AR101,-AR101))</f>
        <v>-</v>
      </c>
      <c r="AS265" s="52" t="str" cm="1">
        <f t="array" ref="AS265">IF(OR(AS101="",AS101="NO Q",AS101="-"),"-",INDEX(Shipping!$U$3:$V$88,_xlfn.XMATCH(AS$2,IF(Shipping!$D$3:$D$88="GC",Shipping!$A$3:$A$88),0),_xlfn.XMATCH($V$167,Shipping!$U$2:$V$2))/_xlfn.IFS($U$167=Shipping!$R187,Shipping!$R$95,$U$167=Shipping!$S$92,Shipping!$S190,$U$167=Shipping!$T$92,Shipping!$T190)+IF(AS101&lt;DATE(2020,1,1),AS101,-AS101))</f>
        <v>-</v>
      </c>
      <c r="AT265" s="52" t="str" cm="1">
        <f t="array" ref="AT265">IF(OR(AT101="",AT101="NO Q",AT101="-"),"-",INDEX(Shipping!$U$3:$V$88,_xlfn.XMATCH(AT$2,IF(Shipping!$D$3:$D$88="GC",Shipping!$A$3:$A$88),0),_xlfn.XMATCH($V$167,Shipping!$U$2:$V$2))/_xlfn.IFS($U$167=Shipping!$R187,Shipping!$R$95,$U$167=Shipping!$S$92,Shipping!$S190,$U$167=Shipping!$T$92,Shipping!$T190)+IF(AT101&lt;DATE(2020,1,1),AT101,-AT101))</f>
        <v>-</v>
      </c>
      <c r="AU265" s="52" t="str" cm="1">
        <f t="array" ref="AU265">IF(OR(AU101="",AU101="NO Q",AU101="-"),"-",INDEX(Shipping!$U$3:$V$88,_xlfn.XMATCH(AU$2,IF(Shipping!$D$3:$D$88="GC",Shipping!$A$3:$A$88),0),_xlfn.XMATCH($V$167,Shipping!$U$2:$V$2))/_xlfn.IFS($U$167=Shipping!$R187,Shipping!$R$95,$U$167=Shipping!$S$92,Shipping!$S190,$U$167=Shipping!$T$92,Shipping!$T190)+IF(AU101&lt;DATE(2020,1,1),AU101,-AU101))</f>
        <v>-</v>
      </c>
      <c r="AV265" s="52" t="str" cm="1">
        <f t="array" ref="AV265">IF(OR(AV101="",AV101="NO Q",AV101="-"),"-",INDEX(Shipping!$U$3:$V$88,_xlfn.XMATCH(AV$2,IF(Shipping!$D$3:$D$88="GC",Shipping!$A$3:$A$88),0),_xlfn.XMATCH($V$167,Shipping!$U$2:$V$2))/_xlfn.IFS($U$167=Shipping!$R187,Shipping!$R$95,$U$167=Shipping!$S$92,Shipping!$S190,$U$167=Shipping!$T$92,Shipping!$T190)+IF(AV101&lt;DATE(2020,1,1),AV101,-AV101))</f>
        <v>-</v>
      </c>
      <c r="AW265" s="52" t="str" cm="1">
        <f t="array" ref="AW265">IF(OR(AW101="",AW101="NO Q",AW101="-"),"-",INDEX(Shipping!$U$3:$V$88,_xlfn.XMATCH(AW$2,IF(Shipping!$D$3:$D$88="GC",Shipping!$A$3:$A$88),0),_xlfn.XMATCH($V$167,Shipping!$U$2:$V$2))/_xlfn.IFS($U$167=Shipping!$R187,Shipping!$R$95,$U$167=Shipping!$S$92,Shipping!$S190,$U$167=Shipping!$T$92,Shipping!$T190)+IF(AW101&lt;DATE(2020,1,1),AW101,-AW101))</f>
        <v>-</v>
      </c>
      <c r="AX265" s="52" t="str" cm="1">
        <f t="array" ref="AX265">IF(OR(AX101="",AX101="NO Q",AX101="-"),"-",INDEX(Shipping!$U$3:$V$88,_xlfn.XMATCH(AX$2,IF(Shipping!$D$3:$D$88="GC",Shipping!$A$3:$A$88),0),_xlfn.XMATCH($V$167,Shipping!$U$2:$V$2))/_xlfn.IFS($U$167=Shipping!$R187,Shipping!$R$95,$U$167=Shipping!$S$92,Shipping!$S190,$U$167=Shipping!$T$92,Shipping!$T190)+IF(AX101&lt;DATE(2020,1,1),AX101,-AX101))</f>
        <v>-</v>
      </c>
      <c r="AY265" s="52" t="str" cm="1">
        <f t="array" ref="AY265">IF(OR(AY101="",AY101="NO Q",AY101="-"),"-",INDEX(Shipping!$U$3:$V$88,_xlfn.XMATCH(AY$2,IF(Shipping!$D$3:$D$88="GC",Shipping!$A$3:$A$88),0),_xlfn.XMATCH($V$167,Shipping!$U$2:$V$2))/_xlfn.IFS($U$167=Shipping!$R187,Shipping!$R$95,$U$167=Shipping!$S$92,Shipping!$S190,$U$167=Shipping!$T$92,Shipping!$T190)+IF(AY101&lt;DATE(2020,1,1),AY101,-AY101))</f>
        <v>-</v>
      </c>
      <c r="AZ265" s="52" t="str" cm="1">
        <f t="array" ref="AZ265">IF(OR(AZ101="",AZ101="NO Q",AZ101="-"),"-",INDEX(Shipping!$U$3:$V$88,_xlfn.XMATCH(AZ$2,IF(Shipping!$D$3:$D$88="GC",Shipping!$A$3:$A$88),0),_xlfn.XMATCH($V$167,Shipping!$U$2:$V$2))/_xlfn.IFS($U$167=Shipping!$R187,Shipping!$R$95,$U$167=Shipping!$S$92,Shipping!$S190,$U$167=Shipping!$T$92,Shipping!$T190)+IF(AZ101&lt;DATE(2020,1,1),AZ101,-AZ101))</f>
        <v>-</v>
      </c>
      <c r="BA265" s="52" t="str" cm="1">
        <f t="array" ref="BA265">IF(OR(BA101="",BA101="NO Q",BA101="-"),"-",INDEX(Shipping!$U$3:$V$88,_xlfn.XMATCH(BA$2,IF(Shipping!$D$3:$D$88="GC",Shipping!$A$3:$A$88),0),_xlfn.XMATCH($V$167,Shipping!$U$2:$V$2))/_xlfn.IFS($U$167=Shipping!$R187,Shipping!$R$95,$U$167=Shipping!$S$92,Shipping!$S190,$U$167=Shipping!$T$92,Shipping!$T190)+IF(BA101&lt;DATE(2020,1,1),BA101,-BA101))</f>
        <v>-</v>
      </c>
      <c r="BB265" s="52" t="str" cm="1">
        <f t="array" ref="BB265">IF(OR(BB101="",BB101="NO Q",BB101="-"),"-",INDEX(Shipping!$U$3:$V$88,_xlfn.XMATCH(BB$2,IF(Shipping!$D$3:$D$88="GC",Shipping!$A$3:$A$88),0),_xlfn.XMATCH($V$167,Shipping!$U$2:$V$2))/_xlfn.IFS($U$167=Shipping!$R187,Shipping!$R$95,$U$167=Shipping!$S$92,Shipping!$S190,$U$167=Shipping!$T$92,Shipping!$T190)+IF(BB101&lt;DATE(2020,1,1),BB101,-BB101))</f>
        <v>-</v>
      </c>
      <c r="BC265" s="52" t="str" cm="1">
        <f t="array" ref="BC265">IF(OR(BC101="",BC101="NO Q",BC101="-"),"-",INDEX(Shipping!$U$3:$V$88,_xlfn.XMATCH(BC$2,IF(Shipping!$D$3:$D$88="GC",Shipping!$A$3:$A$88),0),_xlfn.XMATCH($V$167,Shipping!$U$2:$V$2))/_xlfn.IFS($U$167=Shipping!$R187,Shipping!$R$95,$U$167=Shipping!$S$92,Shipping!$S190,$U$167=Shipping!$T$92,Shipping!$T190)+IF(BC101&lt;DATE(2020,1,1),BC101,-BC101))</f>
        <v>-</v>
      </c>
      <c r="BD265" s="52" t="str" cm="1">
        <f t="array" ref="BD265">IF(OR(BD101="",BD101="NO Q",BD101="-"),"-",INDEX(Shipping!$U$3:$V$88,_xlfn.XMATCH(BD$2,IF(Shipping!$D$3:$D$88="GC",Shipping!$A$3:$A$88),0),_xlfn.XMATCH($V$167,Shipping!$U$2:$V$2))/_xlfn.IFS($U$167=Shipping!$R187,Shipping!$R$95,$U$167=Shipping!$S$92,Shipping!$S190,$U$167=Shipping!$T$92,Shipping!$T190)+IF(BD101&lt;DATE(2020,1,1),BD101,-BD101))</f>
        <v>-</v>
      </c>
      <c r="BE265" s="52" t="str" cm="1">
        <f t="array" ref="BE265">IF(OR(BE101="",BE101="NO Q",BE101="-"),"-",INDEX(Shipping!$U$3:$V$88,_xlfn.XMATCH(BE$2,IF(Shipping!$D$3:$D$88="GC",Shipping!$A$3:$A$88),0),_xlfn.XMATCH($V$167,Shipping!$U$2:$V$2))/_xlfn.IFS($U$167=Shipping!$R187,Shipping!$R$95,$U$167=Shipping!$S$92,Shipping!$S190,$U$167=Shipping!$T$92,Shipping!$T190)+IF(BE101&lt;DATE(2020,1,1),BE101,-BE101))</f>
        <v>-</v>
      </c>
      <c r="BF265" s="52" t="str" cm="1">
        <f t="array" ref="BF265">IF(OR(BF101="",BF101="NO Q",BF101="-"),"-",INDEX(Shipping!$U$3:$V$88,_xlfn.XMATCH(BF$2,IF(Shipping!$D$3:$D$88="GC",Shipping!$A$3:$A$88),0),_xlfn.XMATCH($V$167,Shipping!$U$2:$V$2))/_xlfn.IFS($U$167=Shipping!$R187,Shipping!$R$95,$U$167=Shipping!$S$92,Shipping!$S190,$U$167=Shipping!$T$92,Shipping!$T190)+IF(BF101&lt;DATE(2020,1,1),BF101,-BF101))</f>
        <v>-</v>
      </c>
      <c r="BG265" s="52" t="str" cm="1">
        <f t="array" ref="BG265">IF(OR(BG101="",BG101="NO Q",BG101="-"),"-",INDEX(Shipping!$U$3:$V$88,_xlfn.XMATCH(BG$2,IF(Shipping!$D$3:$D$88="GC",Shipping!$A$3:$A$88),0),_xlfn.XMATCH($V$167,Shipping!$U$2:$V$2))/_xlfn.IFS($U$167=Shipping!$R187,Shipping!$R$95,$U$167=Shipping!$S$92,Shipping!$S190,$U$167=Shipping!$T$92,Shipping!$T190)+IF(BG101&lt;DATE(2020,1,1),BG101,-BG101))</f>
        <v>-</v>
      </c>
      <c r="BH265" s="52" t="str" cm="1">
        <f t="array" ref="BH265">IF(OR(BH101="",BH101="NO Q",BH101="-"),"-",INDEX(Shipping!$U$3:$V$88,_xlfn.XMATCH(BH$2,IF(Shipping!$D$3:$D$88="GC",Shipping!$A$3:$A$88),0),_xlfn.XMATCH($V$167,Shipping!$U$2:$V$2))/_xlfn.IFS($U$167=Shipping!$R187,Shipping!$R$95,$U$167=Shipping!$S$92,Shipping!$S190,$U$167=Shipping!$T$92,Shipping!$T190)+IF(BH101&lt;DATE(2020,1,1),BH101,-BH101))</f>
        <v>-</v>
      </c>
      <c r="BI265" s="52" t="e" cm="1">
        <f t="array" ref="BI265">IF(OR(BI101="",BI101="NO Q",BI101="-"),"-",INDEX(Shipping!$U$3:$V$88,_xlfn.XMATCH(BI$2,IF(Shipping!$D$3:$D$88="GC",Shipping!$A$3:$A$88),0),_xlfn.XMATCH($V$167,Shipping!$U$2:$V$2))/_xlfn.IFS($U$167=Shipping!$R187,Shipping!$R$95,$U$167=Shipping!$S$92,Shipping!$S190,$U$167=Shipping!$T$92,Shipping!$T190)+IF(BI101&lt;DATE(2020,1,1),BI101,-BI101))</f>
        <v>#DIV/0!</v>
      </c>
      <c r="BJ265" s="52" t="str" cm="1">
        <f t="array" ref="BJ265">IF(OR(BJ101="",BJ101="NO Q",BJ101="-"),"-",INDEX(Shipping!$U$3:$V$88,_xlfn.XMATCH(BJ$2,IF(Shipping!$D$3:$D$88="GC",Shipping!$A$3:$A$88),0),_xlfn.XMATCH($V$167,Shipping!$U$2:$V$2))/_xlfn.IFS($U$167=Shipping!$R187,Shipping!$R$95,$U$167=Shipping!$S$92,Shipping!$S190,$U$167=Shipping!$T$92,Shipping!$T190)+IF(BJ101&lt;DATE(2020,1,1),BJ101,-BJ101))</f>
        <v>-</v>
      </c>
      <c r="BK265" s="52" t="str" cm="1">
        <f t="array" ref="BK265">IF(OR(BK101="",BK101="NO Q",BK101="-"),"-",INDEX(Shipping!$U$3:$V$88,_xlfn.XMATCH(BK$2,IF(Shipping!$D$3:$D$88="GC",Shipping!$A$3:$A$88),0),_xlfn.XMATCH($V$167,Shipping!$U$2:$V$2))/_xlfn.IFS($U$167=Shipping!$R187,Shipping!$R$95,$U$167=Shipping!$S$92,Shipping!$S190,$U$167=Shipping!$T$92,Shipping!$T190)+IF(BK101&lt;DATE(2020,1,1),BK101,-BK101))</f>
        <v>-</v>
      </c>
      <c r="BL265" s="52" t="str" cm="1">
        <f t="array" ref="BL265">IF(OR(BL101="",BL101="NO Q",BL101="-"),"-",INDEX(Shipping!$U$3:$V$88,_xlfn.XMATCH(BL$2,IF(Shipping!$D$3:$D$88="GC",Shipping!$A$3:$A$88),0),_xlfn.XMATCH($V$167,Shipping!$U$2:$V$2))/_xlfn.IFS($U$167=Shipping!$R187,Shipping!$R$95,$U$167=Shipping!$S$92,Shipping!$S190,$U$167=Shipping!$T$92,Shipping!$T190)+IF(BL101&lt;DATE(2020,1,1),BL101,-BL101))</f>
        <v>-</v>
      </c>
      <c r="BM265" s="52" t="str" cm="1">
        <f t="array" ref="BM265">IF(OR(BM101="",BM101="NO Q",BM101="-"),"-",INDEX(Shipping!$U$3:$V$88,_xlfn.XMATCH(BM$2,IF(Shipping!$D$3:$D$88="GC",Shipping!$A$3:$A$88),0),_xlfn.XMATCH($V$167,Shipping!$U$2:$V$2))/_xlfn.IFS($U$167=Shipping!$R187,Shipping!$R$95,$U$167=Shipping!$S$92,Shipping!$S190,$U$167=Shipping!$T$92,Shipping!$T190)+IF(BM101&lt;DATE(2020,1,1),BM101,-BM101))</f>
        <v>-</v>
      </c>
      <c r="BN265" s="52" t="str" cm="1">
        <f t="array" ref="BN265">IF(OR(BN101="",BN101="NO Q",BN101="-"),"-",INDEX(Shipping!$U$3:$V$88,_xlfn.XMATCH(BN$2,IF(Shipping!$D$3:$D$88="GC",Shipping!$A$3:$A$88),0),_xlfn.XMATCH($V$167,Shipping!$U$2:$V$2))/_xlfn.IFS($U$167=Shipping!$R187,Shipping!$R$95,$U$167=Shipping!$S$92,Shipping!$S190,$U$167=Shipping!$T$92,Shipping!$T190)+IF(BN101&lt;DATE(2020,1,1),BN101,-BN101))</f>
        <v>-</v>
      </c>
      <c r="BO265" s="52" t="str" cm="1">
        <f t="array" ref="BO265">IF(OR(BO101="",BO101="NO Q",BO101="-"),"-",INDEX(Shipping!$U$3:$V$88,_xlfn.XMATCH(BO$2,IF(Shipping!$D$3:$D$88="GC",Shipping!$A$3:$A$88),0),_xlfn.XMATCH($V$167,Shipping!$U$2:$V$2))/_xlfn.IFS($U$167=Shipping!$R187,Shipping!$R$95,$U$167=Shipping!$S$92,Shipping!$S190,$U$167=Shipping!$T$92,Shipping!$T190)+IF(BO101&lt;DATE(2020,1,1),BO101,-BO101))</f>
        <v>-</v>
      </c>
      <c r="BP265" s="52" t="str" cm="1">
        <f t="array" ref="BP265">IF(OR(BP101="",BP101="NO Q",BP101="-"),"-",INDEX(Shipping!$U$3:$V$88,_xlfn.XMATCH(BP$2,IF(Shipping!$D$3:$D$88="GC",Shipping!$A$3:$A$88),0),_xlfn.XMATCH($V$167,Shipping!$U$2:$V$2))/_xlfn.IFS($U$167=Shipping!$R187,Shipping!$R$95,$U$167=Shipping!$S$92,Shipping!$S190,$U$167=Shipping!$T$92,Shipping!$T190)+IF(BP101&lt;DATE(2020,1,1),BP101,-BP101))</f>
        <v>-</v>
      </c>
      <c r="BQ265" s="52" t="str" cm="1">
        <f t="array" ref="BQ265">IF(OR(BQ101="",BQ101="NO Q",BQ101="-"),"-",INDEX(Shipping!$U$3:$V$88,_xlfn.XMATCH(BQ$2,IF(Shipping!$D$3:$D$88="GC",Shipping!$A$3:$A$88),0),_xlfn.XMATCH($V$167,Shipping!$U$2:$V$2))/_xlfn.IFS($U$167=Shipping!$R187,Shipping!$R$95,$U$167=Shipping!$S$92,Shipping!$S190,$U$167=Shipping!$T$92,Shipping!$T190)+IF(BQ101&lt;DATE(2020,1,1),BQ101,-BQ101))</f>
        <v>-</v>
      </c>
      <c r="BR265" s="52" t="str" cm="1">
        <f t="array" ref="BR265">IF(OR(BR101="",BR101="NO Q",BR101="-"),"-",INDEX(Shipping!$U$3:$V$88,_xlfn.XMATCH(BR$2,IF(Shipping!$D$3:$D$88="GC",Shipping!$A$3:$A$88),0),_xlfn.XMATCH($V$167,Shipping!$U$2:$V$2))/_xlfn.IFS($U$167=Shipping!$R187,Shipping!$R$95,$U$167=Shipping!$S$92,Shipping!$S190,$U$167=Shipping!$T$92,Shipping!$T190)+IF(BR101&lt;DATE(2020,1,1),BR101,-BR101))</f>
        <v>-</v>
      </c>
      <c r="BS265" s="52" t="str" cm="1">
        <f t="array" ref="BS265">IF(OR(BS101="",BS101="NO Q",BS101="-"),"-",INDEX(Shipping!$U$3:$V$88,_xlfn.XMATCH(BS$2,IF(Shipping!$D$3:$D$88="GC",Shipping!$A$3:$A$88),0),_xlfn.XMATCH($V$167,Shipping!$U$2:$V$2))/_xlfn.IFS($U$167=Shipping!$R187,Shipping!$R$95,$U$167=Shipping!$S$92,Shipping!$S190,$U$167=Shipping!$T$92,Shipping!$T190)+IF(BS101&lt;DATE(2020,1,1),BS101,-BS101))</f>
        <v>-</v>
      </c>
      <c r="BT265" s="52" t="str" cm="1">
        <f t="array" ref="BT265">IF(OR(BT101="",BT101="NO Q",BT101="-"),"-",INDEX(Shipping!$U$3:$V$88,_xlfn.XMATCH(BT$2,IF(Shipping!$D$3:$D$88="GC",Shipping!$A$3:$A$88),0),_xlfn.XMATCH($V$167,Shipping!$U$2:$V$2))/_xlfn.IFS($U$167=Shipping!$R187,Shipping!$R$95,$U$167=Shipping!$S$92,Shipping!$S190,$U$167=Shipping!$T$92,Shipping!$T190)+IF(BT101&lt;DATE(2020,1,1),BT101,-BT101))</f>
        <v>-</v>
      </c>
      <c r="BU265" s="52" t="str" cm="1">
        <f t="array" ref="BU265">IF(OR(BU101="",BU101="NO Q",BU101="-"),"-",INDEX(Shipping!$U$3:$V$88,_xlfn.XMATCH(BU$2,IF(Shipping!$D$3:$D$88="GC",Shipping!$A$3:$A$88),0),_xlfn.XMATCH($V$167,Shipping!$U$2:$V$2))/_xlfn.IFS($U$167=Shipping!$R187,Shipping!$R$95,$U$167=Shipping!$S$92,Shipping!$S190,$U$167=Shipping!$T$92,Shipping!$T190)+IF(BU101&lt;DATE(2020,1,1),BU101,-BU101))</f>
        <v>-</v>
      </c>
      <c r="BV265" s="52" t="str" cm="1">
        <f t="array" ref="BV265">IF(OR(BV101="",BV101="NO Q",BV101="-"),"-",INDEX(Shipping!$U$3:$V$88,_xlfn.XMATCH(BV$2,IF(Shipping!$D$3:$D$88="GC",Shipping!$A$3:$A$88),0),_xlfn.XMATCH($V$167,Shipping!$U$2:$V$2))/_xlfn.IFS($U$167=Shipping!$R187,Shipping!$R$95,$U$167=Shipping!$S$92,Shipping!$S190,$U$167=Shipping!$T$92,Shipping!$T190)+IF(BV101&lt;DATE(2020,1,1),BV101,-BV101))</f>
        <v>-</v>
      </c>
      <c r="BW265" s="52" t="str" cm="1">
        <f t="array" ref="BW265">IF(OR(BW101="",BW101="NO Q",BW101="-"),"-",INDEX(Shipping!$U$3:$V$88,_xlfn.XMATCH(BW$2,IF(Shipping!$D$3:$D$88="GC",Shipping!$A$3:$A$88),0),_xlfn.XMATCH($V$167,Shipping!$U$2:$V$2))/_xlfn.IFS($U$167=Shipping!$R187,Shipping!$R$95,$U$167=Shipping!$S$92,Shipping!$S190,$U$167=Shipping!$T$92,Shipping!$T190)+IF(BW101&lt;DATE(2020,1,1),BW101,-BW101))</f>
        <v>-</v>
      </c>
      <c r="BX265" s="52" t="str" cm="1">
        <f t="array" ref="BX265">IF(OR(BX101="",BX101="NO Q",BX101="-"),"-",INDEX(Shipping!$U$3:$V$88,_xlfn.XMATCH(BX$2,IF(Shipping!$D$3:$D$88="GC",Shipping!$A$3:$A$88),0),_xlfn.XMATCH($V$167,Shipping!$U$2:$V$2))/_xlfn.IFS($U$167=Shipping!$R187,Shipping!$R$95,$U$167=Shipping!$S$92,Shipping!$S190,$U$167=Shipping!$T$92,Shipping!$T190)+IF(BX101&lt;DATE(2020,1,1),BX101,-BX101))</f>
        <v>-</v>
      </c>
      <c r="BY265" s="52" t="str" cm="1">
        <f t="array" ref="BY265">IF(OR(BY101="",BY101="NO Q",BY101="-"),"-",INDEX(Shipping!$U$3:$V$88,_xlfn.XMATCH(BY$2,IF(Shipping!$D$3:$D$88="GC",Shipping!$A$3:$A$88),0),_xlfn.XMATCH($V$167,Shipping!$U$2:$V$2))/_xlfn.IFS($U$167=Shipping!$R187,Shipping!$R$95,$U$167=Shipping!$S$92,Shipping!$S190,$U$167=Shipping!$T$92,Shipping!$T190)+IF(BY101&lt;DATE(2020,1,1),BY101,-BY101))</f>
        <v>-</v>
      </c>
      <c r="BZ265" s="52" t="str" cm="1">
        <f t="array" ref="BZ265">IF(OR(BZ101="",BZ101="NO Q",BZ101="-"),"-",INDEX(Shipping!$U$3:$V$88,_xlfn.XMATCH(BZ$2,IF(Shipping!$D$3:$D$88="GC",Shipping!$A$3:$A$88),0),_xlfn.XMATCH($V$167,Shipping!$U$2:$V$2))/_xlfn.IFS($U$167=Shipping!$R187,Shipping!$R$95,$U$167=Shipping!$S$92,Shipping!$S190,$U$167=Shipping!$T$92,Shipping!$T190)+IF(BZ101&lt;DATE(2020,1,1),BZ101,-BZ101))</f>
        <v>-</v>
      </c>
      <c r="CA265" s="52" t="str" cm="1">
        <f t="array" ref="CA265">IF(OR(CA101="",CA101="NO Q",CA101="-"),"-",INDEX(Shipping!$U$3:$V$88,_xlfn.XMATCH(CA$2,IF(Shipping!$D$3:$D$88="GC",Shipping!$A$3:$A$88),0),_xlfn.XMATCH($V$167,Shipping!$U$2:$V$2))/_xlfn.IFS($U$167=Shipping!$R187,Shipping!$R$95,$U$167=Shipping!$S$92,Shipping!$S190,$U$167=Shipping!$T$92,Shipping!$T190)+IF(CA101&lt;DATE(2020,1,1),CA101,-CA101))</f>
        <v>-</v>
      </c>
      <c r="CB265" s="52" t="str" cm="1">
        <f t="array" ref="CB265">IF(OR(CB101="",CB101="NO Q",CB101="-"),"-",INDEX(Shipping!$U$3:$V$88,_xlfn.XMATCH(CB$2,IF(Shipping!$D$3:$D$88="GC",Shipping!$A$3:$A$88),0),_xlfn.XMATCH($V$167,Shipping!$U$2:$V$2))/_xlfn.IFS($U$167=Shipping!$R187,Shipping!$R$95,$U$167=Shipping!$S$92,Shipping!$S190,$U$167=Shipping!$T$92,Shipping!$T190)+IF(CB101&lt;DATE(2020,1,1),CB101,-CB101))</f>
        <v>-</v>
      </c>
      <c r="CC265" s="52" t="e" cm="1">
        <f t="array" ref="CC265">IF(OR(CC101="",CC101="NO Q",CC101="-"),"-",INDEX(Shipping!$U$3:$V$88,_xlfn.XMATCH(CC$2,IF(Shipping!$D$3:$D$88="GC",Shipping!$A$3:$A$88),0),_xlfn.XMATCH($V$167,Shipping!$U$2:$V$2))/_xlfn.IFS($U$167=Shipping!$R187,Shipping!$R$95,$U$167=Shipping!$S$92,Shipping!$S190,$U$167=Shipping!$T$92,Shipping!$T190)+IF(CC101&lt;DATE(2020,1,1),CC101,-CC101))</f>
        <v>#VALUE!</v>
      </c>
      <c r="CD265" s="52" t="e" cm="1">
        <f t="array" ref="CD265">IF(OR(CD101="",CD101="NO Q",CD101="-"),"-",INDEX(Shipping!$U$3:$V$88,_xlfn.XMATCH(CD$2,IF(Shipping!$D$3:$D$88="GC",Shipping!$A$3:$A$88),0),_xlfn.XMATCH($V$167,Shipping!$U$2:$V$2))/_xlfn.IFS($U$167=Shipping!$R187,Shipping!$R$95,$U$167=Shipping!$S$92,Shipping!$S190,$U$167=Shipping!$T$92,Shipping!$T190)+IF(CD101&lt;DATE(2020,1,1),CD101,-CD101))</f>
        <v>#DIV/0!</v>
      </c>
      <c r="CE265" s="52" t="str" cm="1">
        <f t="array" ref="CE265">IF(OR(CE101="",CE101="NO Q",CE101="-"),"-",INDEX(Shipping!$U$3:$V$88,_xlfn.XMATCH(CE$2,IF(Shipping!$D$3:$D$88="GC",Shipping!$A$3:$A$88),0),_xlfn.XMATCH($V$167,Shipping!$U$2:$V$2))/_xlfn.IFS($U$167=Shipping!$R187,Shipping!$R$95,$U$167=Shipping!$S$92,Shipping!$S190,$U$167=Shipping!$T$92,Shipping!$T190)+IF(CE101&lt;DATE(2020,1,1),CE101,-CE101))</f>
        <v>-</v>
      </c>
      <c r="CF265" s="52" t="str" cm="1">
        <f t="array" ref="CF265">IF(OR(CF101="",CF101="NO Q",CF101="-"),"-",INDEX(Shipping!$U$3:$V$88,_xlfn.XMATCH(CF$2,IF(Shipping!$D$3:$D$88="GC",Shipping!$A$3:$A$88),0),_xlfn.XMATCH($V$167,Shipping!$U$2:$V$2))/_xlfn.IFS($U$167=Shipping!$R187,Shipping!$R$95,$U$167=Shipping!$S$92,Shipping!$S190,$U$167=Shipping!$T$92,Shipping!$T190)+IF(CF101&lt;DATE(2020,1,1),CF101,-CF101))</f>
        <v>-</v>
      </c>
      <c r="CG265" s="52" t="str" cm="1">
        <f t="array" ref="CG265">IF(OR(CG101="",CG101="NO Q",CG101="-"),"-",INDEX(Shipping!$U$3:$V$88,_xlfn.XMATCH(CG$2,IF(Shipping!$D$3:$D$88="GC",Shipping!$A$3:$A$88),0),_xlfn.XMATCH($V$167,Shipping!$U$2:$V$2))/_xlfn.IFS($U$167=Shipping!$R187,Shipping!$R$95,$U$167=Shipping!$S$92,Shipping!$S190,$U$167=Shipping!$T$92,Shipping!$T190)+IF(CG101&lt;DATE(2020,1,1),CG101,-CG101))</f>
        <v>-</v>
      </c>
      <c r="CH265" s="52" t="str" cm="1">
        <f t="array" ref="CH265">IF(OR(CH101="",CH101="NO Q",CH101="-"),"-",INDEX(Shipping!$U$3:$V$88,_xlfn.XMATCH(CH$2,IF(Shipping!$D$3:$D$88="GC",Shipping!$A$3:$A$88),0),_xlfn.XMATCH($V$167,Shipping!$U$2:$V$2))/_xlfn.IFS($U$167=Shipping!$R187,Shipping!$R$95,$U$167=Shipping!$S$92,Shipping!$S190,$U$167=Shipping!$T$92,Shipping!$T190)+IF(CH101&lt;DATE(2020,1,1),CH101,-CH101))</f>
        <v>-</v>
      </c>
      <c r="CI265" s="52" t="str" cm="1">
        <f t="array" ref="CI265">IF(OR(CI101="",CI101="NO Q",CI101="-"),"-",INDEX(Shipping!$U$3:$V$88,_xlfn.XMATCH(CI$2,IF(Shipping!$D$3:$D$88="GC",Shipping!$A$3:$A$88),0),_xlfn.XMATCH($V$167,Shipping!$U$2:$V$2))/_xlfn.IFS($U$167=Shipping!$R187,Shipping!$R$95,$U$167=Shipping!$S$92,Shipping!$S190,$U$167=Shipping!$T$92,Shipping!$T190)+IF(CI101&lt;DATE(2020,1,1),CI101,-CI101))</f>
        <v>-</v>
      </c>
      <c r="CJ265" s="52" t="str" cm="1">
        <f t="array" ref="CJ265">IF(OR(CJ101="",CJ101="NO Q",CJ101="-"),"-",INDEX(Shipping!$U$3:$V$88,_xlfn.XMATCH(CJ$2,IF(Shipping!$D$3:$D$88="GC",Shipping!$A$3:$A$88),0),_xlfn.XMATCH($V$167,Shipping!$U$2:$V$2))/_xlfn.IFS($U$167=Shipping!$R187,Shipping!$R$95,$U$167=Shipping!$S$92,Shipping!$S190,$U$167=Shipping!$T$92,Shipping!$T190)+IF(CJ101&lt;DATE(2020,1,1),CJ101,-CJ101))</f>
        <v>-</v>
      </c>
      <c r="CK265" s="52" t="str" cm="1">
        <f t="array" ref="CK265">IF(OR(CK101="",CK101="NO Q",CK101="-"),"-",INDEX(Shipping!$U$3:$V$88,_xlfn.XMATCH(CK$2,IF(Shipping!$D$3:$D$88="GC",Shipping!$A$3:$A$88),0),_xlfn.XMATCH($V$167,Shipping!$U$2:$V$2))/_xlfn.IFS($U$167=Shipping!$R187,Shipping!$R$95,$U$167=Shipping!$S$92,Shipping!$S190,$U$167=Shipping!$T$92,Shipping!$T190)+IF(CK101&lt;DATE(2020,1,1),CK101,-CK101))</f>
        <v>-</v>
      </c>
      <c r="CL265" s="52" t="str" cm="1">
        <f t="array" ref="CL265">IF(OR(CL101="",CL101="NO Q",CL101="-"),"-",INDEX(Shipping!$U$3:$V$88,_xlfn.XMATCH(CL$2,IF(Shipping!$D$3:$D$88="GC",Shipping!$A$3:$A$88),0),_xlfn.XMATCH($V$167,Shipping!$U$2:$V$2))/_xlfn.IFS($U$167=Shipping!$R187,Shipping!$R$95,$U$167=Shipping!$S$92,Shipping!$S190,$U$167=Shipping!$T$92,Shipping!$T190)+IF(CL101&lt;DATE(2020,1,1),CL101,-CL101))</f>
        <v>-</v>
      </c>
      <c r="CM265" s="52" t="str" cm="1">
        <f t="array" ref="CM265">IF(OR(CM101="",CM101="NO Q",CM101="-"),"-",INDEX(Shipping!$U$3:$V$88,_xlfn.XMATCH(CM$2,IF(Shipping!$D$3:$D$88="GC",Shipping!$A$3:$A$88),0),_xlfn.XMATCH($V$167,Shipping!$U$2:$V$2))/_xlfn.IFS($U$167=Shipping!$R187,Shipping!$R$95,$U$167=Shipping!$S$92,Shipping!$S190,$U$167=Shipping!$T$92,Shipping!$T190)+IF(CM101&lt;DATE(2020,1,1),CM101,-CM101))</f>
        <v>-</v>
      </c>
    </row>
    <row r="266" spans="2:91">
      <c r="B266" s="47" t="s">
        <v>371</v>
      </c>
      <c r="C266" s="1" t="e" cm="1">
        <f t="array" ref="C266">INDEX(W$2:CM$2,1,_xlfn.XMATCH(D266,$W266:$CM266))</f>
        <v>#N/A</v>
      </c>
      <c r="D266" s="81">
        <f t="shared" si="140"/>
        <v>0</v>
      </c>
      <c r="W266" s="52" t="str" cm="1">
        <f t="array" ref="W266">IF(OR(W102="",W102="NO Q",W102="-"),"-",INDEX(Shipping!$U$3:$V$88,_xlfn.XMATCH(W$2,IF(Shipping!$D$3:$D$88="GC",Shipping!$A$3:$A$88),0),_xlfn.XMATCH($V$167,Shipping!$U$2:$V$2))/_xlfn.IFS($U$167=Shipping!$R188,Shipping!$R$95,$U$167=Shipping!$S$92,Shipping!$S191,$U$167=Shipping!$T$92,Shipping!$T191)+IF(W102&lt;DATE(2020,1,1),W102,-W102))</f>
        <v>-</v>
      </c>
      <c r="X266" s="52" t="str" cm="1">
        <f t="array" ref="X266">IF(OR(X102="",X102="NO Q",X102="-"),"-",INDEX(Shipping!$U$3:$V$88,_xlfn.XMATCH(X$2,IF(Shipping!$D$3:$D$88="GC",Shipping!$A$3:$A$88),0),_xlfn.XMATCH($V$167,Shipping!$U$2:$V$2))/_xlfn.IFS($U$167=Shipping!$R188,Shipping!$R$95,$U$167=Shipping!$S$92,Shipping!$S191,$U$167=Shipping!$T$92,Shipping!$T191)+IF(X102&lt;DATE(2020,1,1),X102,-X102))</f>
        <v>-</v>
      </c>
      <c r="Y266" s="52" t="str" cm="1">
        <f t="array" ref="Y266">IF(OR(Y102="",Y102="NO Q",Y102="-"),"-",INDEX(Shipping!$U$3:$V$88,_xlfn.XMATCH(Y$2,IF(Shipping!$D$3:$D$88="GC",Shipping!$A$3:$A$88),0),_xlfn.XMATCH($V$167,Shipping!$U$2:$V$2))/_xlfn.IFS($U$167=Shipping!$R188,Shipping!$R$95,$U$167=Shipping!$S$92,Shipping!$S191,$U$167=Shipping!$T$92,Shipping!$T191)+IF(Y102&lt;DATE(2020,1,1),Y102,-Y102))</f>
        <v>-</v>
      </c>
      <c r="Z266" s="52" t="str" cm="1">
        <f t="array" ref="Z266">IF(OR(Z102="",Z102="NO Q",Z102="-"),"-",INDEX(Shipping!$U$3:$V$88,_xlfn.XMATCH(Z$2,IF(Shipping!$D$3:$D$88="GC",Shipping!$A$3:$A$88),0),_xlfn.XMATCH($V$167,Shipping!$U$2:$V$2))/_xlfn.IFS($U$167=Shipping!$R188,Shipping!$R$95,$U$167=Shipping!$S$92,Shipping!$S191,$U$167=Shipping!$T$92,Shipping!$T191)+IF(Z102&lt;DATE(2020,1,1),Z102,-Z102))</f>
        <v>-</v>
      </c>
      <c r="AA266" s="52" t="str" cm="1">
        <f t="array" ref="AA266">IF(OR(AA102="",AA102="NO Q",AA102="-"),"-",INDEX(Shipping!$U$3:$V$88,_xlfn.XMATCH(AA$2,IF(Shipping!$D$3:$D$88="GC",Shipping!$A$3:$A$88),0),_xlfn.XMATCH($V$167,Shipping!$U$2:$V$2))/_xlfn.IFS($U$167=Shipping!$R188,Shipping!$R$95,$U$167=Shipping!$S$92,Shipping!$S191,$U$167=Shipping!$T$92,Shipping!$T191)+IF(AA102&lt;DATE(2020,1,1),AA102,-AA102))</f>
        <v>-</v>
      </c>
      <c r="AB266" s="52" t="str" cm="1">
        <f t="array" ref="AB266">IF(OR(AB102="",AB102="NO Q",AB102="-"),"-",INDEX(Shipping!$U$3:$V$88,_xlfn.XMATCH(AB$2,IF(Shipping!$D$3:$D$88="GC",Shipping!$A$3:$A$88),0),_xlfn.XMATCH($V$167,Shipping!$U$2:$V$2))/_xlfn.IFS($U$167=Shipping!$R188,Shipping!$R$95,$U$167=Shipping!$S$92,Shipping!$S191,$U$167=Shipping!$T$92,Shipping!$T191)+IF(AB102&lt;DATE(2020,1,1),AB102,-AB102))</f>
        <v>-</v>
      </c>
      <c r="AC266" s="52" t="str" cm="1">
        <f t="array" ref="AC266">IF(OR(AC102="",AC102="NO Q",AC102="-"),"-",INDEX(Shipping!$U$3:$V$88,_xlfn.XMATCH(AC$2,IF(Shipping!$D$3:$D$88="GC",Shipping!$A$3:$A$88),0),_xlfn.XMATCH($V$167,Shipping!$U$2:$V$2))/_xlfn.IFS($U$167=Shipping!$R188,Shipping!$R$95,$U$167=Shipping!$S$92,Shipping!$S191,$U$167=Shipping!$T$92,Shipping!$T191)+IF(AC102&lt;DATE(2020,1,1),AC102,-AC102))</f>
        <v>-</v>
      </c>
      <c r="AD266" s="52" t="str" cm="1">
        <f t="array" ref="AD266">IF(OR(AD102="",AD102="NO Q",AD102="-"),"-",INDEX(Shipping!$U$3:$V$88,_xlfn.XMATCH(AD$2,IF(Shipping!$D$3:$D$88="GC",Shipping!$A$3:$A$88),0),_xlfn.XMATCH($V$167,Shipping!$U$2:$V$2))/_xlfn.IFS($U$167=Shipping!$R188,Shipping!$R$95,$U$167=Shipping!$S$92,Shipping!$S191,$U$167=Shipping!$T$92,Shipping!$T191)+IF(AD102&lt;DATE(2020,1,1),AD102,-AD102))</f>
        <v>-</v>
      </c>
      <c r="AE266" s="52" t="str" cm="1">
        <f t="array" ref="AE266">IF(OR(AE102="",AE102="NO Q",AE102="-"),"-",INDEX(Shipping!$U$3:$V$88,_xlfn.XMATCH(AE$2,IF(Shipping!$D$3:$D$88="GC",Shipping!$A$3:$A$88),0),_xlfn.XMATCH($V$167,Shipping!$U$2:$V$2))/_xlfn.IFS($U$167=Shipping!$R188,Shipping!$R$95,$U$167=Shipping!$S$92,Shipping!$S191,$U$167=Shipping!$T$92,Shipping!$T191)+IF(AE102&lt;DATE(2020,1,1),AE102,-AE102))</f>
        <v>-</v>
      </c>
      <c r="AF266" s="52" t="str" cm="1">
        <f t="array" ref="AF266">IF(OR(AF102="",AF102="NO Q",AF102="-"),"-",INDEX(Shipping!$U$3:$V$88,_xlfn.XMATCH(AF$2,IF(Shipping!$D$3:$D$88="GC",Shipping!$A$3:$A$88),0),_xlfn.XMATCH($V$167,Shipping!$U$2:$V$2))/_xlfn.IFS($U$167=Shipping!$R188,Shipping!$R$95,$U$167=Shipping!$S$92,Shipping!$S191,$U$167=Shipping!$T$92,Shipping!$T191)+IF(AF102&lt;DATE(2020,1,1),AF102,-AF102))</f>
        <v>-</v>
      </c>
      <c r="AG266" s="52" t="str" cm="1">
        <f t="array" ref="AG266">IF(OR(AG102="",AG102="NO Q",AG102="-"),"-",INDEX(Shipping!$U$3:$V$88,_xlfn.XMATCH(AG$2,IF(Shipping!$D$3:$D$88="GC",Shipping!$A$3:$A$88),0),_xlfn.XMATCH($V$167,Shipping!$U$2:$V$2))/_xlfn.IFS($U$167=Shipping!$R188,Shipping!$R$95,$U$167=Shipping!$S$92,Shipping!$S191,$U$167=Shipping!$T$92,Shipping!$T191)+IF(AG102&lt;DATE(2020,1,1),AG102,-AG102))</f>
        <v>-</v>
      </c>
      <c r="AH266" s="52" t="e" cm="1">
        <f t="array" ref="AH266">IF(OR(AH102="",AH102="NO Q",AH102="-"),"-",INDEX(Shipping!$U$3:$V$88,_xlfn.XMATCH(AH$2,IF(Shipping!$D$3:$D$88="GC",Shipping!$A$3:$A$88),0),_xlfn.XMATCH($V$167,Shipping!$U$2:$V$2))/_xlfn.IFS($U$167=Shipping!$R188,Shipping!$R$95,$U$167=Shipping!$S$92,Shipping!$S191,$U$167=Shipping!$T$92,Shipping!$T191)+IF(AH102&lt;DATE(2020,1,1),AH102,-AH102))</f>
        <v>#DIV/0!</v>
      </c>
      <c r="AI266" s="52" t="str" cm="1">
        <f t="array" ref="AI266">IF(OR(AI102="",AI102="NO Q",AI102="-"),"-",INDEX(Shipping!$U$3:$V$88,_xlfn.XMATCH(AI$2,IF(Shipping!$D$3:$D$88="GC",Shipping!$A$3:$A$88),0),_xlfn.XMATCH($V$167,Shipping!$U$2:$V$2))/_xlfn.IFS($U$167=Shipping!$R188,Shipping!$R$95,$U$167=Shipping!$S$92,Shipping!$S191,$U$167=Shipping!$T$92,Shipping!$T191)+IF(AI102&lt;DATE(2020,1,1),AI102,-AI102))</f>
        <v>-</v>
      </c>
      <c r="AJ266" s="52" t="str" cm="1">
        <f t="array" ref="AJ266">IF(OR(AJ102="",AJ102="NO Q",AJ102="-"),"-",INDEX(Shipping!$U$3:$V$88,_xlfn.XMATCH(AJ$2,IF(Shipping!$D$3:$D$88="GC",Shipping!$A$3:$A$88),0),_xlfn.XMATCH($V$167,Shipping!$U$2:$V$2))/_xlfn.IFS($U$167=Shipping!$R188,Shipping!$R$95,$U$167=Shipping!$S$92,Shipping!$S191,$U$167=Shipping!$T$92,Shipping!$T191)+IF(AJ102&lt;DATE(2020,1,1),AJ102,-AJ102))</f>
        <v>-</v>
      </c>
      <c r="AK266" s="52" t="str" cm="1">
        <f t="array" ref="AK266">IF(OR(AK102="",AK102="NO Q",AK102="-"),"-",INDEX(Shipping!$U$3:$V$88,_xlfn.XMATCH(AK$2,IF(Shipping!$D$3:$D$88="GC",Shipping!$A$3:$A$88),0),_xlfn.XMATCH($V$167,Shipping!$U$2:$V$2))/_xlfn.IFS($U$167=Shipping!$R188,Shipping!$R$95,$U$167=Shipping!$S$92,Shipping!$S191,$U$167=Shipping!$T$92,Shipping!$T191)+IF(AK102&lt;DATE(2020,1,1),AK102,-AK102))</f>
        <v>-</v>
      </c>
      <c r="AL266" s="52" t="str" cm="1">
        <f t="array" ref="AL266">IF(OR(AL102="",AL102="NO Q",AL102="-"),"-",INDEX(Shipping!$U$3:$V$88,_xlfn.XMATCH(AL$2,IF(Shipping!$D$3:$D$88="GC",Shipping!$A$3:$A$88),0),_xlfn.XMATCH($V$167,Shipping!$U$2:$V$2))/_xlfn.IFS($U$167=Shipping!$R188,Shipping!$R$95,$U$167=Shipping!$S$92,Shipping!$S191,$U$167=Shipping!$T$92,Shipping!$T191)+IF(AL102&lt;DATE(2020,1,1),AL102,-AL102))</f>
        <v>-</v>
      </c>
      <c r="AM266" s="52" t="str" cm="1">
        <f t="array" ref="AM266">IF(OR(AM102="",AM102="NO Q",AM102="-"),"-",INDEX(Shipping!$U$3:$V$88,_xlfn.XMATCH(AM$2,IF(Shipping!$D$3:$D$88="GC",Shipping!$A$3:$A$88),0),_xlfn.XMATCH($V$167,Shipping!$U$2:$V$2))/_xlfn.IFS($U$167=Shipping!$R188,Shipping!$R$95,$U$167=Shipping!$S$92,Shipping!$S191,$U$167=Shipping!$T$92,Shipping!$T191)+IF(AM102&lt;DATE(2020,1,1),AM102,-AM102))</f>
        <v>-</v>
      </c>
      <c r="AN266" s="52" t="str" cm="1">
        <f t="array" ref="AN266">IF(OR(AN102="",AN102="NO Q",AN102="-"),"-",INDEX(Shipping!$U$3:$V$88,_xlfn.XMATCH(AN$2,IF(Shipping!$D$3:$D$88="GC",Shipping!$A$3:$A$88),0),_xlfn.XMATCH($V$167,Shipping!$U$2:$V$2))/_xlfn.IFS($U$167=Shipping!$R188,Shipping!$R$95,$U$167=Shipping!$S$92,Shipping!$S191,$U$167=Shipping!$T$92,Shipping!$T191)+IF(AN102&lt;DATE(2020,1,1),AN102,-AN102))</f>
        <v>-</v>
      </c>
      <c r="AO266" s="52" t="str" cm="1">
        <f t="array" ref="AO266">IF(OR(AO102="",AO102="NO Q",AO102="-"),"-",INDEX(Shipping!$U$3:$V$88,_xlfn.XMATCH(AO$2,IF(Shipping!$D$3:$D$88="GC",Shipping!$A$3:$A$88),0),_xlfn.XMATCH($V$167,Shipping!$U$2:$V$2))/_xlfn.IFS($U$167=Shipping!$R188,Shipping!$R$95,$U$167=Shipping!$S$92,Shipping!$S191,$U$167=Shipping!$T$92,Shipping!$T191)+IF(AO102&lt;DATE(2020,1,1),AO102,-AO102))</f>
        <v>-</v>
      </c>
      <c r="AP266" s="52" t="str" cm="1">
        <f t="array" ref="AP266">IF(OR(AP102="",AP102="NO Q",AP102="-"),"-",INDEX(Shipping!$U$3:$V$88,_xlfn.XMATCH(AP$2,IF(Shipping!$D$3:$D$88="GC",Shipping!$A$3:$A$88),0),_xlfn.XMATCH($V$167,Shipping!$U$2:$V$2))/_xlfn.IFS($U$167=Shipping!$R188,Shipping!$R$95,$U$167=Shipping!$S$92,Shipping!$S191,$U$167=Shipping!$T$92,Shipping!$T191)+IF(AP102&lt;DATE(2020,1,1),AP102,-AP102))</f>
        <v>-</v>
      </c>
      <c r="AQ266" s="52" t="str" cm="1">
        <f t="array" ref="AQ266">IF(OR(AQ102="",AQ102="NO Q",AQ102="-"),"-",INDEX(Shipping!$U$3:$V$88,_xlfn.XMATCH(AQ$2,IF(Shipping!$D$3:$D$88="GC",Shipping!$A$3:$A$88),0),_xlfn.XMATCH($V$167,Shipping!$U$2:$V$2))/_xlfn.IFS($U$167=Shipping!$R188,Shipping!$R$95,$U$167=Shipping!$S$92,Shipping!$S191,$U$167=Shipping!$T$92,Shipping!$T191)+IF(AQ102&lt;DATE(2020,1,1),AQ102,-AQ102))</f>
        <v>-</v>
      </c>
      <c r="AR266" s="52" t="str" cm="1">
        <f t="array" ref="AR266">IF(OR(AR102="",AR102="NO Q",AR102="-"),"-",INDEX(Shipping!$U$3:$V$88,_xlfn.XMATCH(AR$2,IF(Shipping!$D$3:$D$88="GC",Shipping!$A$3:$A$88),0),_xlfn.XMATCH($V$167,Shipping!$U$2:$V$2))/_xlfn.IFS($U$167=Shipping!$R188,Shipping!$R$95,$U$167=Shipping!$S$92,Shipping!$S191,$U$167=Shipping!$T$92,Shipping!$T191)+IF(AR102&lt;DATE(2020,1,1),AR102,-AR102))</f>
        <v>-</v>
      </c>
      <c r="AS266" s="52" t="str" cm="1">
        <f t="array" ref="AS266">IF(OR(AS102="",AS102="NO Q",AS102="-"),"-",INDEX(Shipping!$U$3:$V$88,_xlfn.XMATCH(AS$2,IF(Shipping!$D$3:$D$88="GC",Shipping!$A$3:$A$88),0),_xlfn.XMATCH($V$167,Shipping!$U$2:$V$2))/_xlfn.IFS($U$167=Shipping!$R188,Shipping!$R$95,$U$167=Shipping!$S$92,Shipping!$S191,$U$167=Shipping!$T$92,Shipping!$T191)+IF(AS102&lt;DATE(2020,1,1),AS102,-AS102))</f>
        <v>-</v>
      </c>
      <c r="AT266" s="52" t="str" cm="1">
        <f t="array" ref="AT266">IF(OR(AT102="",AT102="NO Q",AT102="-"),"-",INDEX(Shipping!$U$3:$V$88,_xlfn.XMATCH(AT$2,IF(Shipping!$D$3:$D$88="GC",Shipping!$A$3:$A$88),0),_xlfn.XMATCH($V$167,Shipping!$U$2:$V$2))/_xlfn.IFS($U$167=Shipping!$R188,Shipping!$R$95,$U$167=Shipping!$S$92,Shipping!$S191,$U$167=Shipping!$T$92,Shipping!$T191)+IF(AT102&lt;DATE(2020,1,1),AT102,-AT102))</f>
        <v>-</v>
      </c>
      <c r="AU266" s="52" t="str" cm="1">
        <f t="array" ref="AU266">IF(OR(AU102="",AU102="NO Q",AU102="-"),"-",INDEX(Shipping!$U$3:$V$88,_xlfn.XMATCH(AU$2,IF(Shipping!$D$3:$D$88="GC",Shipping!$A$3:$A$88),0),_xlfn.XMATCH($V$167,Shipping!$U$2:$V$2))/_xlfn.IFS($U$167=Shipping!$R188,Shipping!$R$95,$U$167=Shipping!$S$92,Shipping!$S191,$U$167=Shipping!$T$92,Shipping!$T191)+IF(AU102&lt;DATE(2020,1,1),AU102,-AU102))</f>
        <v>-</v>
      </c>
      <c r="AV266" s="52" t="str" cm="1">
        <f t="array" ref="AV266">IF(OR(AV102="",AV102="NO Q",AV102="-"),"-",INDEX(Shipping!$U$3:$V$88,_xlfn.XMATCH(AV$2,IF(Shipping!$D$3:$D$88="GC",Shipping!$A$3:$A$88),0),_xlfn.XMATCH($V$167,Shipping!$U$2:$V$2))/_xlfn.IFS($U$167=Shipping!$R188,Shipping!$R$95,$U$167=Shipping!$S$92,Shipping!$S191,$U$167=Shipping!$T$92,Shipping!$T191)+IF(AV102&lt;DATE(2020,1,1),AV102,-AV102))</f>
        <v>-</v>
      </c>
      <c r="AW266" s="52" t="str" cm="1">
        <f t="array" ref="AW266">IF(OR(AW102="",AW102="NO Q",AW102="-"),"-",INDEX(Shipping!$U$3:$V$88,_xlfn.XMATCH(AW$2,IF(Shipping!$D$3:$D$88="GC",Shipping!$A$3:$A$88),0),_xlfn.XMATCH($V$167,Shipping!$U$2:$V$2))/_xlfn.IFS($U$167=Shipping!$R188,Shipping!$R$95,$U$167=Shipping!$S$92,Shipping!$S191,$U$167=Shipping!$T$92,Shipping!$T191)+IF(AW102&lt;DATE(2020,1,1),AW102,-AW102))</f>
        <v>-</v>
      </c>
      <c r="AX266" s="52" t="str" cm="1">
        <f t="array" ref="AX266">IF(OR(AX102="",AX102="NO Q",AX102="-"),"-",INDEX(Shipping!$U$3:$V$88,_xlfn.XMATCH(AX$2,IF(Shipping!$D$3:$D$88="GC",Shipping!$A$3:$A$88),0),_xlfn.XMATCH($V$167,Shipping!$U$2:$V$2))/_xlfn.IFS($U$167=Shipping!$R188,Shipping!$R$95,$U$167=Shipping!$S$92,Shipping!$S191,$U$167=Shipping!$T$92,Shipping!$T191)+IF(AX102&lt;DATE(2020,1,1),AX102,-AX102))</f>
        <v>-</v>
      </c>
      <c r="AY266" s="52" t="str" cm="1">
        <f t="array" ref="AY266">IF(OR(AY102="",AY102="NO Q",AY102="-"),"-",INDEX(Shipping!$U$3:$V$88,_xlfn.XMATCH(AY$2,IF(Shipping!$D$3:$D$88="GC",Shipping!$A$3:$A$88),0),_xlfn.XMATCH($V$167,Shipping!$U$2:$V$2))/_xlfn.IFS($U$167=Shipping!$R188,Shipping!$R$95,$U$167=Shipping!$S$92,Shipping!$S191,$U$167=Shipping!$T$92,Shipping!$T191)+IF(AY102&lt;DATE(2020,1,1),AY102,-AY102))</f>
        <v>-</v>
      </c>
      <c r="AZ266" s="52" t="str" cm="1">
        <f t="array" ref="AZ266">IF(OR(AZ102="",AZ102="NO Q",AZ102="-"),"-",INDEX(Shipping!$U$3:$V$88,_xlfn.XMATCH(AZ$2,IF(Shipping!$D$3:$D$88="GC",Shipping!$A$3:$A$88),0),_xlfn.XMATCH($V$167,Shipping!$U$2:$V$2))/_xlfn.IFS($U$167=Shipping!$R188,Shipping!$R$95,$U$167=Shipping!$S$92,Shipping!$S191,$U$167=Shipping!$T$92,Shipping!$T191)+IF(AZ102&lt;DATE(2020,1,1),AZ102,-AZ102))</f>
        <v>-</v>
      </c>
      <c r="BA266" s="52" t="str" cm="1">
        <f t="array" ref="BA266">IF(OR(BA102="",BA102="NO Q",BA102="-"),"-",INDEX(Shipping!$U$3:$V$88,_xlfn.XMATCH(BA$2,IF(Shipping!$D$3:$D$88="GC",Shipping!$A$3:$A$88),0),_xlfn.XMATCH($V$167,Shipping!$U$2:$V$2))/_xlfn.IFS($U$167=Shipping!$R188,Shipping!$R$95,$U$167=Shipping!$S$92,Shipping!$S191,$U$167=Shipping!$T$92,Shipping!$T191)+IF(BA102&lt;DATE(2020,1,1),BA102,-BA102))</f>
        <v>-</v>
      </c>
      <c r="BB266" s="52" t="str" cm="1">
        <f t="array" ref="BB266">IF(OR(BB102="",BB102="NO Q",BB102="-"),"-",INDEX(Shipping!$U$3:$V$88,_xlfn.XMATCH(BB$2,IF(Shipping!$D$3:$D$88="GC",Shipping!$A$3:$A$88),0),_xlfn.XMATCH($V$167,Shipping!$U$2:$V$2))/_xlfn.IFS($U$167=Shipping!$R188,Shipping!$R$95,$U$167=Shipping!$S$92,Shipping!$S191,$U$167=Shipping!$T$92,Shipping!$T191)+IF(BB102&lt;DATE(2020,1,1),BB102,-BB102))</f>
        <v>-</v>
      </c>
      <c r="BC266" s="52" t="str" cm="1">
        <f t="array" ref="BC266">IF(OR(BC102="",BC102="NO Q",BC102="-"),"-",INDEX(Shipping!$U$3:$V$88,_xlfn.XMATCH(BC$2,IF(Shipping!$D$3:$D$88="GC",Shipping!$A$3:$A$88),0),_xlfn.XMATCH($V$167,Shipping!$U$2:$V$2))/_xlfn.IFS($U$167=Shipping!$R188,Shipping!$R$95,$U$167=Shipping!$S$92,Shipping!$S191,$U$167=Shipping!$T$92,Shipping!$T191)+IF(BC102&lt;DATE(2020,1,1),BC102,-BC102))</f>
        <v>-</v>
      </c>
      <c r="BD266" s="52" t="str" cm="1">
        <f t="array" ref="BD266">IF(OR(BD102="",BD102="NO Q",BD102="-"),"-",INDEX(Shipping!$U$3:$V$88,_xlfn.XMATCH(BD$2,IF(Shipping!$D$3:$D$88="GC",Shipping!$A$3:$A$88),0),_xlfn.XMATCH($V$167,Shipping!$U$2:$V$2))/_xlfn.IFS($U$167=Shipping!$R188,Shipping!$R$95,$U$167=Shipping!$S$92,Shipping!$S191,$U$167=Shipping!$T$92,Shipping!$T191)+IF(BD102&lt;DATE(2020,1,1),BD102,-BD102))</f>
        <v>-</v>
      </c>
      <c r="BE266" s="52" t="str" cm="1">
        <f t="array" ref="BE266">IF(OR(BE102="",BE102="NO Q",BE102="-"),"-",INDEX(Shipping!$U$3:$V$88,_xlfn.XMATCH(BE$2,IF(Shipping!$D$3:$D$88="GC",Shipping!$A$3:$A$88),0),_xlfn.XMATCH($V$167,Shipping!$U$2:$V$2))/_xlfn.IFS($U$167=Shipping!$R188,Shipping!$R$95,$U$167=Shipping!$S$92,Shipping!$S191,$U$167=Shipping!$T$92,Shipping!$T191)+IF(BE102&lt;DATE(2020,1,1),BE102,-BE102))</f>
        <v>-</v>
      </c>
      <c r="BF266" s="52" t="str" cm="1">
        <f t="array" ref="BF266">IF(OR(BF102="",BF102="NO Q",BF102="-"),"-",INDEX(Shipping!$U$3:$V$88,_xlfn.XMATCH(BF$2,IF(Shipping!$D$3:$D$88="GC",Shipping!$A$3:$A$88),0),_xlfn.XMATCH($V$167,Shipping!$U$2:$V$2))/_xlfn.IFS($U$167=Shipping!$R188,Shipping!$R$95,$U$167=Shipping!$S$92,Shipping!$S191,$U$167=Shipping!$T$92,Shipping!$T191)+IF(BF102&lt;DATE(2020,1,1),BF102,-BF102))</f>
        <v>-</v>
      </c>
      <c r="BG266" s="52" t="str" cm="1">
        <f t="array" ref="BG266">IF(OR(BG102="",BG102="NO Q",BG102="-"),"-",INDEX(Shipping!$U$3:$V$88,_xlfn.XMATCH(BG$2,IF(Shipping!$D$3:$D$88="GC",Shipping!$A$3:$A$88),0),_xlfn.XMATCH($V$167,Shipping!$U$2:$V$2))/_xlfn.IFS($U$167=Shipping!$R188,Shipping!$R$95,$U$167=Shipping!$S$92,Shipping!$S191,$U$167=Shipping!$T$92,Shipping!$T191)+IF(BG102&lt;DATE(2020,1,1),BG102,-BG102))</f>
        <v>-</v>
      </c>
      <c r="BH266" s="52" t="str" cm="1">
        <f t="array" ref="BH266">IF(OR(BH102="",BH102="NO Q",BH102="-"),"-",INDEX(Shipping!$U$3:$V$88,_xlfn.XMATCH(BH$2,IF(Shipping!$D$3:$D$88="GC",Shipping!$A$3:$A$88),0),_xlfn.XMATCH($V$167,Shipping!$U$2:$V$2))/_xlfn.IFS($U$167=Shipping!$R188,Shipping!$R$95,$U$167=Shipping!$S$92,Shipping!$S191,$U$167=Shipping!$T$92,Shipping!$T191)+IF(BH102&lt;DATE(2020,1,1),BH102,-BH102))</f>
        <v>-</v>
      </c>
      <c r="BI266" s="52" t="e" cm="1">
        <f t="array" ref="BI266">IF(OR(BI102="",BI102="NO Q",BI102="-"),"-",INDEX(Shipping!$U$3:$V$88,_xlfn.XMATCH(BI$2,IF(Shipping!$D$3:$D$88="GC",Shipping!$A$3:$A$88),0),_xlfn.XMATCH($V$167,Shipping!$U$2:$V$2))/_xlfn.IFS($U$167=Shipping!$R188,Shipping!$R$95,$U$167=Shipping!$S$92,Shipping!$S191,$U$167=Shipping!$T$92,Shipping!$T191)+IF(BI102&lt;DATE(2020,1,1),BI102,-BI102))</f>
        <v>#DIV/0!</v>
      </c>
      <c r="BJ266" s="52" t="str" cm="1">
        <f t="array" ref="BJ266">IF(OR(BJ102="",BJ102="NO Q",BJ102="-"),"-",INDEX(Shipping!$U$3:$V$88,_xlfn.XMATCH(BJ$2,IF(Shipping!$D$3:$D$88="GC",Shipping!$A$3:$A$88),0),_xlfn.XMATCH($V$167,Shipping!$U$2:$V$2))/_xlfn.IFS($U$167=Shipping!$R188,Shipping!$R$95,$U$167=Shipping!$S$92,Shipping!$S191,$U$167=Shipping!$T$92,Shipping!$T191)+IF(BJ102&lt;DATE(2020,1,1),BJ102,-BJ102))</f>
        <v>-</v>
      </c>
      <c r="BK266" s="52" t="str" cm="1">
        <f t="array" ref="BK266">IF(OR(BK102="",BK102="NO Q",BK102="-"),"-",INDEX(Shipping!$U$3:$V$88,_xlfn.XMATCH(BK$2,IF(Shipping!$D$3:$D$88="GC",Shipping!$A$3:$A$88),0),_xlfn.XMATCH($V$167,Shipping!$U$2:$V$2))/_xlfn.IFS($U$167=Shipping!$R188,Shipping!$R$95,$U$167=Shipping!$S$92,Shipping!$S191,$U$167=Shipping!$T$92,Shipping!$T191)+IF(BK102&lt;DATE(2020,1,1),BK102,-BK102))</f>
        <v>-</v>
      </c>
      <c r="BL266" s="52" t="str" cm="1">
        <f t="array" ref="BL266">IF(OR(BL102="",BL102="NO Q",BL102="-"),"-",INDEX(Shipping!$U$3:$V$88,_xlfn.XMATCH(BL$2,IF(Shipping!$D$3:$D$88="GC",Shipping!$A$3:$A$88),0),_xlfn.XMATCH($V$167,Shipping!$U$2:$V$2))/_xlfn.IFS($U$167=Shipping!$R188,Shipping!$R$95,$U$167=Shipping!$S$92,Shipping!$S191,$U$167=Shipping!$T$92,Shipping!$T191)+IF(BL102&lt;DATE(2020,1,1),BL102,-BL102))</f>
        <v>-</v>
      </c>
      <c r="BM266" s="52" t="str" cm="1">
        <f t="array" ref="BM266">IF(OR(BM102="",BM102="NO Q",BM102="-"),"-",INDEX(Shipping!$U$3:$V$88,_xlfn.XMATCH(BM$2,IF(Shipping!$D$3:$D$88="GC",Shipping!$A$3:$A$88),0),_xlfn.XMATCH($V$167,Shipping!$U$2:$V$2))/_xlfn.IFS($U$167=Shipping!$R188,Shipping!$R$95,$U$167=Shipping!$S$92,Shipping!$S191,$U$167=Shipping!$T$92,Shipping!$T191)+IF(BM102&lt;DATE(2020,1,1),BM102,-BM102))</f>
        <v>-</v>
      </c>
      <c r="BN266" s="52" t="str" cm="1">
        <f t="array" ref="BN266">IF(OR(BN102="",BN102="NO Q",BN102="-"),"-",INDEX(Shipping!$U$3:$V$88,_xlfn.XMATCH(BN$2,IF(Shipping!$D$3:$D$88="GC",Shipping!$A$3:$A$88),0),_xlfn.XMATCH($V$167,Shipping!$U$2:$V$2))/_xlfn.IFS($U$167=Shipping!$R188,Shipping!$R$95,$U$167=Shipping!$S$92,Shipping!$S191,$U$167=Shipping!$T$92,Shipping!$T191)+IF(BN102&lt;DATE(2020,1,1),BN102,-BN102))</f>
        <v>-</v>
      </c>
      <c r="BO266" s="52" t="str" cm="1">
        <f t="array" ref="BO266">IF(OR(BO102="",BO102="NO Q",BO102="-"),"-",INDEX(Shipping!$U$3:$V$88,_xlfn.XMATCH(BO$2,IF(Shipping!$D$3:$D$88="GC",Shipping!$A$3:$A$88),0),_xlfn.XMATCH($V$167,Shipping!$U$2:$V$2))/_xlfn.IFS($U$167=Shipping!$R188,Shipping!$R$95,$U$167=Shipping!$S$92,Shipping!$S191,$U$167=Shipping!$T$92,Shipping!$T191)+IF(BO102&lt;DATE(2020,1,1),BO102,-BO102))</f>
        <v>-</v>
      </c>
      <c r="BP266" s="52" t="str" cm="1">
        <f t="array" ref="BP266">IF(OR(BP102="",BP102="NO Q",BP102="-"),"-",INDEX(Shipping!$U$3:$V$88,_xlfn.XMATCH(BP$2,IF(Shipping!$D$3:$D$88="GC",Shipping!$A$3:$A$88),0),_xlfn.XMATCH($V$167,Shipping!$U$2:$V$2))/_xlfn.IFS($U$167=Shipping!$R188,Shipping!$R$95,$U$167=Shipping!$S$92,Shipping!$S191,$U$167=Shipping!$T$92,Shipping!$T191)+IF(BP102&lt;DATE(2020,1,1),BP102,-BP102))</f>
        <v>-</v>
      </c>
      <c r="BQ266" s="52" t="str" cm="1">
        <f t="array" ref="BQ266">IF(OR(BQ102="",BQ102="NO Q",BQ102="-"),"-",INDEX(Shipping!$U$3:$V$88,_xlfn.XMATCH(BQ$2,IF(Shipping!$D$3:$D$88="GC",Shipping!$A$3:$A$88),0),_xlfn.XMATCH($V$167,Shipping!$U$2:$V$2))/_xlfn.IFS($U$167=Shipping!$R188,Shipping!$R$95,$U$167=Shipping!$S$92,Shipping!$S191,$U$167=Shipping!$T$92,Shipping!$T191)+IF(BQ102&lt;DATE(2020,1,1),BQ102,-BQ102))</f>
        <v>-</v>
      </c>
      <c r="BR266" s="52" t="str" cm="1">
        <f t="array" ref="BR266">IF(OR(BR102="",BR102="NO Q",BR102="-"),"-",INDEX(Shipping!$U$3:$V$88,_xlfn.XMATCH(BR$2,IF(Shipping!$D$3:$D$88="GC",Shipping!$A$3:$A$88),0),_xlfn.XMATCH($V$167,Shipping!$U$2:$V$2))/_xlfn.IFS($U$167=Shipping!$R188,Shipping!$R$95,$U$167=Shipping!$S$92,Shipping!$S191,$U$167=Shipping!$T$92,Shipping!$T191)+IF(BR102&lt;DATE(2020,1,1),BR102,-BR102))</f>
        <v>-</v>
      </c>
      <c r="BS266" s="52" t="str" cm="1">
        <f t="array" ref="BS266">IF(OR(BS102="",BS102="NO Q",BS102="-"),"-",INDEX(Shipping!$U$3:$V$88,_xlfn.XMATCH(BS$2,IF(Shipping!$D$3:$D$88="GC",Shipping!$A$3:$A$88),0),_xlfn.XMATCH($V$167,Shipping!$U$2:$V$2))/_xlfn.IFS($U$167=Shipping!$R188,Shipping!$R$95,$U$167=Shipping!$S$92,Shipping!$S191,$U$167=Shipping!$T$92,Shipping!$T191)+IF(BS102&lt;DATE(2020,1,1),BS102,-BS102))</f>
        <v>-</v>
      </c>
      <c r="BT266" s="52" t="str" cm="1">
        <f t="array" ref="BT266">IF(OR(BT102="",BT102="NO Q",BT102="-"),"-",INDEX(Shipping!$U$3:$V$88,_xlfn.XMATCH(BT$2,IF(Shipping!$D$3:$D$88="GC",Shipping!$A$3:$A$88),0),_xlfn.XMATCH($V$167,Shipping!$U$2:$V$2))/_xlfn.IFS($U$167=Shipping!$R188,Shipping!$R$95,$U$167=Shipping!$S$92,Shipping!$S191,$U$167=Shipping!$T$92,Shipping!$T191)+IF(BT102&lt;DATE(2020,1,1),BT102,-BT102))</f>
        <v>-</v>
      </c>
      <c r="BU266" s="52" t="str" cm="1">
        <f t="array" ref="BU266">IF(OR(BU102="",BU102="NO Q",BU102="-"),"-",INDEX(Shipping!$U$3:$V$88,_xlfn.XMATCH(BU$2,IF(Shipping!$D$3:$D$88="GC",Shipping!$A$3:$A$88),0),_xlfn.XMATCH($V$167,Shipping!$U$2:$V$2))/_xlfn.IFS($U$167=Shipping!$R188,Shipping!$R$95,$U$167=Shipping!$S$92,Shipping!$S191,$U$167=Shipping!$T$92,Shipping!$T191)+IF(BU102&lt;DATE(2020,1,1),BU102,-BU102))</f>
        <v>-</v>
      </c>
      <c r="BV266" s="52" t="str" cm="1">
        <f t="array" ref="BV266">IF(OR(BV102="",BV102="NO Q",BV102="-"),"-",INDEX(Shipping!$U$3:$V$88,_xlfn.XMATCH(BV$2,IF(Shipping!$D$3:$D$88="GC",Shipping!$A$3:$A$88),0),_xlfn.XMATCH($V$167,Shipping!$U$2:$V$2))/_xlfn.IFS($U$167=Shipping!$R188,Shipping!$R$95,$U$167=Shipping!$S$92,Shipping!$S191,$U$167=Shipping!$T$92,Shipping!$T191)+IF(BV102&lt;DATE(2020,1,1),BV102,-BV102))</f>
        <v>-</v>
      </c>
      <c r="BW266" s="52" t="str" cm="1">
        <f t="array" ref="BW266">IF(OR(BW102="",BW102="NO Q",BW102="-"),"-",INDEX(Shipping!$U$3:$V$88,_xlfn.XMATCH(BW$2,IF(Shipping!$D$3:$D$88="GC",Shipping!$A$3:$A$88),0),_xlfn.XMATCH($V$167,Shipping!$U$2:$V$2))/_xlfn.IFS($U$167=Shipping!$R188,Shipping!$R$95,$U$167=Shipping!$S$92,Shipping!$S191,$U$167=Shipping!$T$92,Shipping!$T191)+IF(BW102&lt;DATE(2020,1,1),BW102,-BW102))</f>
        <v>-</v>
      </c>
      <c r="BX266" s="52" t="str" cm="1">
        <f t="array" ref="BX266">IF(OR(BX102="",BX102="NO Q",BX102="-"),"-",INDEX(Shipping!$U$3:$V$88,_xlfn.XMATCH(BX$2,IF(Shipping!$D$3:$D$88="GC",Shipping!$A$3:$A$88),0),_xlfn.XMATCH($V$167,Shipping!$U$2:$V$2))/_xlfn.IFS($U$167=Shipping!$R188,Shipping!$R$95,$U$167=Shipping!$S$92,Shipping!$S191,$U$167=Shipping!$T$92,Shipping!$T191)+IF(BX102&lt;DATE(2020,1,1),BX102,-BX102))</f>
        <v>-</v>
      </c>
      <c r="BY266" s="52" t="str" cm="1">
        <f t="array" ref="BY266">IF(OR(BY102="",BY102="NO Q",BY102="-"),"-",INDEX(Shipping!$U$3:$V$88,_xlfn.XMATCH(BY$2,IF(Shipping!$D$3:$D$88="GC",Shipping!$A$3:$A$88),0),_xlfn.XMATCH($V$167,Shipping!$U$2:$V$2))/_xlfn.IFS($U$167=Shipping!$R188,Shipping!$R$95,$U$167=Shipping!$S$92,Shipping!$S191,$U$167=Shipping!$T$92,Shipping!$T191)+IF(BY102&lt;DATE(2020,1,1),BY102,-BY102))</f>
        <v>-</v>
      </c>
      <c r="BZ266" s="52" t="str" cm="1">
        <f t="array" ref="BZ266">IF(OR(BZ102="",BZ102="NO Q",BZ102="-"),"-",INDEX(Shipping!$U$3:$V$88,_xlfn.XMATCH(BZ$2,IF(Shipping!$D$3:$D$88="GC",Shipping!$A$3:$A$88),0),_xlfn.XMATCH($V$167,Shipping!$U$2:$V$2))/_xlfn.IFS($U$167=Shipping!$R188,Shipping!$R$95,$U$167=Shipping!$S$92,Shipping!$S191,$U$167=Shipping!$T$92,Shipping!$T191)+IF(BZ102&lt;DATE(2020,1,1),BZ102,-BZ102))</f>
        <v>-</v>
      </c>
      <c r="CA266" s="52" t="str" cm="1">
        <f t="array" ref="CA266">IF(OR(CA102="",CA102="NO Q",CA102="-"),"-",INDEX(Shipping!$U$3:$V$88,_xlfn.XMATCH(CA$2,IF(Shipping!$D$3:$D$88="GC",Shipping!$A$3:$A$88),0),_xlfn.XMATCH($V$167,Shipping!$U$2:$V$2))/_xlfn.IFS($U$167=Shipping!$R188,Shipping!$R$95,$U$167=Shipping!$S$92,Shipping!$S191,$U$167=Shipping!$T$92,Shipping!$T191)+IF(CA102&lt;DATE(2020,1,1),CA102,-CA102))</f>
        <v>-</v>
      </c>
      <c r="CB266" s="52" t="str" cm="1">
        <f t="array" ref="CB266">IF(OR(CB102="",CB102="NO Q",CB102="-"),"-",INDEX(Shipping!$U$3:$V$88,_xlfn.XMATCH(CB$2,IF(Shipping!$D$3:$D$88="GC",Shipping!$A$3:$A$88),0),_xlfn.XMATCH($V$167,Shipping!$U$2:$V$2))/_xlfn.IFS($U$167=Shipping!$R188,Shipping!$R$95,$U$167=Shipping!$S$92,Shipping!$S191,$U$167=Shipping!$T$92,Shipping!$T191)+IF(CB102&lt;DATE(2020,1,1),CB102,-CB102))</f>
        <v>-</v>
      </c>
      <c r="CC266" s="52" t="str" cm="1">
        <f t="array" ref="CC266">IF(OR(CC102="",CC102="NO Q",CC102="-"),"-",INDEX(Shipping!$U$3:$V$88,_xlfn.XMATCH(CC$2,IF(Shipping!$D$3:$D$88="GC",Shipping!$A$3:$A$88),0),_xlfn.XMATCH($V$167,Shipping!$U$2:$V$2))/_xlfn.IFS($U$167=Shipping!$R188,Shipping!$R$95,$U$167=Shipping!$S$92,Shipping!$S191,$U$167=Shipping!$T$92,Shipping!$T191)+IF(CC102&lt;DATE(2020,1,1),CC102,-CC102))</f>
        <v>-</v>
      </c>
      <c r="CD266" s="52" t="e" cm="1">
        <f t="array" ref="CD266">IF(OR(CD102="",CD102="NO Q",CD102="-"),"-",INDEX(Shipping!$U$3:$V$88,_xlfn.XMATCH(CD$2,IF(Shipping!$D$3:$D$88="GC",Shipping!$A$3:$A$88),0),_xlfn.XMATCH($V$167,Shipping!$U$2:$V$2))/_xlfn.IFS($U$167=Shipping!$R188,Shipping!$R$95,$U$167=Shipping!$S$92,Shipping!$S191,$U$167=Shipping!$T$92,Shipping!$T191)+IF(CD102&lt;DATE(2020,1,1),CD102,-CD102))</f>
        <v>#DIV/0!</v>
      </c>
      <c r="CE266" s="52" t="str" cm="1">
        <f t="array" ref="CE266">IF(OR(CE102="",CE102="NO Q",CE102="-"),"-",INDEX(Shipping!$U$3:$V$88,_xlfn.XMATCH(CE$2,IF(Shipping!$D$3:$D$88="GC",Shipping!$A$3:$A$88),0),_xlfn.XMATCH($V$167,Shipping!$U$2:$V$2))/_xlfn.IFS($U$167=Shipping!$R188,Shipping!$R$95,$U$167=Shipping!$S$92,Shipping!$S191,$U$167=Shipping!$T$92,Shipping!$T191)+IF(CE102&lt;DATE(2020,1,1),CE102,-CE102))</f>
        <v>-</v>
      </c>
      <c r="CF266" s="52" t="str" cm="1">
        <f t="array" ref="CF266">IF(OR(CF102="",CF102="NO Q",CF102="-"),"-",INDEX(Shipping!$U$3:$V$88,_xlfn.XMATCH(CF$2,IF(Shipping!$D$3:$D$88="GC",Shipping!$A$3:$A$88),0),_xlfn.XMATCH($V$167,Shipping!$U$2:$V$2))/_xlfn.IFS($U$167=Shipping!$R188,Shipping!$R$95,$U$167=Shipping!$S$92,Shipping!$S191,$U$167=Shipping!$T$92,Shipping!$T191)+IF(CF102&lt;DATE(2020,1,1),CF102,-CF102))</f>
        <v>-</v>
      </c>
      <c r="CG266" s="52" t="str" cm="1">
        <f t="array" ref="CG266">IF(OR(CG102="",CG102="NO Q",CG102="-"),"-",INDEX(Shipping!$U$3:$V$88,_xlfn.XMATCH(CG$2,IF(Shipping!$D$3:$D$88="GC",Shipping!$A$3:$A$88),0),_xlfn.XMATCH($V$167,Shipping!$U$2:$V$2))/_xlfn.IFS($U$167=Shipping!$R188,Shipping!$R$95,$U$167=Shipping!$S$92,Shipping!$S191,$U$167=Shipping!$T$92,Shipping!$T191)+IF(CG102&lt;DATE(2020,1,1),CG102,-CG102))</f>
        <v>-</v>
      </c>
      <c r="CH266" s="52" t="str" cm="1">
        <f t="array" ref="CH266">IF(OR(CH102="",CH102="NO Q",CH102="-"),"-",INDEX(Shipping!$U$3:$V$88,_xlfn.XMATCH(CH$2,IF(Shipping!$D$3:$D$88="GC",Shipping!$A$3:$A$88),0),_xlfn.XMATCH($V$167,Shipping!$U$2:$V$2))/_xlfn.IFS($U$167=Shipping!$R188,Shipping!$R$95,$U$167=Shipping!$S$92,Shipping!$S191,$U$167=Shipping!$T$92,Shipping!$T191)+IF(CH102&lt;DATE(2020,1,1),CH102,-CH102))</f>
        <v>-</v>
      </c>
      <c r="CI266" s="52" t="str" cm="1">
        <f t="array" ref="CI266">IF(OR(CI102="",CI102="NO Q",CI102="-"),"-",INDEX(Shipping!$U$3:$V$88,_xlfn.XMATCH(CI$2,IF(Shipping!$D$3:$D$88="GC",Shipping!$A$3:$A$88),0),_xlfn.XMATCH($V$167,Shipping!$U$2:$V$2))/_xlfn.IFS($U$167=Shipping!$R188,Shipping!$R$95,$U$167=Shipping!$S$92,Shipping!$S191,$U$167=Shipping!$T$92,Shipping!$T191)+IF(CI102&lt;DATE(2020,1,1),CI102,-CI102))</f>
        <v>-</v>
      </c>
      <c r="CJ266" s="52" t="str" cm="1">
        <f t="array" ref="CJ266">IF(OR(CJ102="",CJ102="NO Q",CJ102="-"),"-",INDEX(Shipping!$U$3:$V$88,_xlfn.XMATCH(CJ$2,IF(Shipping!$D$3:$D$88="GC",Shipping!$A$3:$A$88),0),_xlfn.XMATCH($V$167,Shipping!$U$2:$V$2))/_xlfn.IFS($U$167=Shipping!$R188,Shipping!$R$95,$U$167=Shipping!$S$92,Shipping!$S191,$U$167=Shipping!$T$92,Shipping!$T191)+IF(CJ102&lt;DATE(2020,1,1),CJ102,-CJ102))</f>
        <v>-</v>
      </c>
      <c r="CK266" s="52" t="str" cm="1">
        <f t="array" ref="CK266">IF(OR(CK102="",CK102="NO Q",CK102="-"),"-",INDEX(Shipping!$U$3:$V$88,_xlfn.XMATCH(CK$2,IF(Shipping!$D$3:$D$88="GC",Shipping!$A$3:$A$88),0),_xlfn.XMATCH($V$167,Shipping!$U$2:$V$2))/_xlfn.IFS($U$167=Shipping!$R188,Shipping!$R$95,$U$167=Shipping!$S$92,Shipping!$S191,$U$167=Shipping!$T$92,Shipping!$T191)+IF(CK102&lt;DATE(2020,1,1),CK102,-CK102))</f>
        <v>-</v>
      </c>
      <c r="CL266" s="52" t="str" cm="1">
        <f t="array" ref="CL266">IF(OR(CL102="",CL102="NO Q",CL102="-"),"-",INDEX(Shipping!$U$3:$V$88,_xlfn.XMATCH(CL$2,IF(Shipping!$D$3:$D$88="GC",Shipping!$A$3:$A$88),0),_xlfn.XMATCH($V$167,Shipping!$U$2:$V$2))/_xlfn.IFS($U$167=Shipping!$R188,Shipping!$R$95,$U$167=Shipping!$S$92,Shipping!$S191,$U$167=Shipping!$T$92,Shipping!$T191)+IF(CL102&lt;DATE(2020,1,1),CL102,-CL102))</f>
        <v>-</v>
      </c>
      <c r="CM266" s="52" t="str" cm="1">
        <f t="array" ref="CM266">IF(OR(CM102="",CM102="NO Q",CM102="-"),"-",INDEX(Shipping!$U$3:$V$88,_xlfn.XMATCH(CM$2,IF(Shipping!$D$3:$D$88="GC",Shipping!$A$3:$A$88),0),_xlfn.XMATCH($V$167,Shipping!$U$2:$V$2))/_xlfn.IFS($U$167=Shipping!$R188,Shipping!$R$95,$U$167=Shipping!$S$92,Shipping!$S191,$U$167=Shipping!$T$92,Shipping!$T191)+IF(CM102&lt;DATE(2020,1,1),CM102,-CM102))</f>
        <v>-</v>
      </c>
    </row>
    <row r="267" spans="2:91">
      <c r="B267" s="47" t="s">
        <v>372</v>
      </c>
      <c r="C267" s="1" t="e" cm="1">
        <f t="array" ref="C267">INDEX(W$2:CM$2,1,_xlfn.XMATCH(D267,$W267:$CM267))</f>
        <v>#N/A</v>
      </c>
      <c r="D267" s="81">
        <f t="shared" si="140"/>
        <v>0</v>
      </c>
      <c r="W267" s="52" t="str" cm="1">
        <f t="array" ref="W267">IF(OR(W103="",W103="NO Q",W103="-"),"-",INDEX(Shipping!$U$3:$V$88,_xlfn.XMATCH(W$2,IF(Shipping!$D$3:$D$88="GC",Shipping!$A$3:$A$88),0),_xlfn.XMATCH($V$167,Shipping!$U$2:$V$2))/_xlfn.IFS($U$167=Shipping!$R189,Shipping!$R$95,$U$167=Shipping!$S$92,Shipping!$S192,$U$167=Shipping!$T$92,Shipping!$T192)+IF(W103&lt;DATE(2020,1,1),W103,-W103))</f>
        <v>-</v>
      </c>
      <c r="X267" s="52" t="str" cm="1">
        <f t="array" ref="X267">IF(OR(X103="",X103="NO Q",X103="-"),"-",INDEX(Shipping!$U$3:$V$88,_xlfn.XMATCH(X$2,IF(Shipping!$D$3:$D$88="GC",Shipping!$A$3:$A$88),0),_xlfn.XMATCH($V$167,Shipping!$U$2:$V$2))/_xlfn.IFS($U$167=Shipping!$R189,Shipping!$R$95,$U$167=Shipping!$S$92,Shipping!$S192,$U$167=Shipping!$T$92,Shipping!$T192)+IF(X103&lt;DATE(2020,1,1),X103,-X103))</f>
        <v>-</v>
      </c>
      <c r="Y267" s="52" t="str" cm="1">
        <f t="array" ref="Y267">IF(OR(Y103="",Y103="NO Q",Y103="-"),"-",INDEX(Shipping!$U$3:$V$88,_xlfn.XMATCH(Y$2,IF(Shipping!$D$3:$D$88="GC",Shipping!$A$3:$A$88),0),_xlfn.XMATCH($V$167,Shipping!$U$2:$V$2))/_xlfn.IFS($U$167=Shipping!$R189,Shipping!$R$95,$U$167=Shipping!$S$92,Shipping!$S192,$U$167=Shipping!$T$92,Shipping!$T192)+IF(Y103&lt;DATE(2020,1,1),Y103,-Y103))</f>
        <v>-</v>
      </c>
      <c r="Z267" s="52" t="str" cm="1">
        <f t="array" ref="Z267">IF(OR(Z103="",Z103="NO Q",Z103="-"),"-",INDEX(Shipping!$U$3:$V$88,_xlfn.XMATCH(Z$2,IF(Shipping!$D$3:$D$88="GC",Shipping!$A$3:$A$88),0),_xlfn.XMATCH($V$167,Shipping!$U$2:$V$2))/_xlfn.IFS($U$167=Shipping!$R189,Shipping!$R$95,$U$167=Shipping!$S$92,Shipping!$S192,$U$167=Shipping!$T$92,Shipping!$T192)+IF(Z103&lt;DATE(2020,1,1),Z103,-Z103))</f>
        <v>-</v>
      </c>
      <c r="AA267" s="52" t="str" cm="1">
        <f t="array" ref="AA267">IF(OR(AA103="",AA103="NO Q",AA103="-"),"-",INDEX(Shipping!$U$3:$V$88,_xlfn.XMATCH(AA$2,IF(Shipping!$D$3:$D$88="GC",Shipping!$A$3:$A$88),0),_xlfn.XMATCH($V$167,Shipping!$U$2:$V$2))/_xlfn.IFS($U$167=Shipping!$R189,Shipping!$R$95,$U$167=Shipping!$S$92,Shipping!$S192,$U$167=Shipping!$T$92,Shipping!$T192)+IF(AA103&lt;DATE(2020,1,1),AA103,-AA103))</f>
        <v>-</v>
      </c>
      <c r="AB267" s="52" t="str" cm="1">
        <f t="array" ref="AB267">IF(OR(AB103="",AB103="NO Q",AB103="-"),"-",INDEX(Shipping!$U$3:$V$88,_xlfn.XMATCH(AB$2,IF(Shipping!$D$3:$D$88="GC",Shipping!$A$3:$A$88),0),_xlfn.XMATCH($V$167,Shipping!$U$2:$V$2))/_xlfn.IFS($U$167=Shipping!$R189,Shipping!$R$95,$U$167=Shipping!$S$92,Shipping!$S192,$U$167=Shipping!$T$92,Shipping!$T192)+IF(AB103&lt;DATE(2020,1,1),AB103,-AB103))</f>
        <v>-</v>
      </c>
      <c r="AC267" s="52" t="str" cm="1">
        <f t="array" ref="AC267">IF(OR(AC103="",AC103="NO Q",AC103="-"),"-",INDEX(Shipping!$U$3:$V$88,_xlfn.XMATCH(AC$2,IF(Shipping!$D$3:$D$88="GC",Shipping!$A$3:$A$88),0),_xlfn.XMATCH($V$167,Shipping!$U$2:$V$2))/_xlfn.IFS($U$167=Shipping!$R189,Shipping!$R$95,$U$167=Shipping!$S$92,Shipping!$S192,$U$167=Shipping!$T$92,Shipping!$T192)+IF(AC103&lt;DATE(2020,1,1),AC103,-AC103))</f>
        <v>-</v>
      </c>
      <c r="AD267" s="52" t="str" cm="1">
        <f t="array" ref="AD267">IF(OR(AD103="",AD103="NO Q",AD103="-"),"-",INDEX(Shipping!$U$3:$V$88,_xlfn.XMATCH(AD$2,IF(Shipping!$D$3:$D$88="GC",Shipping!$A$3:$A$88),0),_xlfn.XMATCH($V$167,Shipping!$U$2:$V$2))/_xlfn.IFS($U$167=Shipping!$R189,Shipping!$R$95,$U$167=Shipping!$S$92,Shipping!$S192,$U$167=Shipping!$T$92,Shipping!$T192)+IF(AD103&lt;DATE(2020,1,1),AD103,-AD103))</f>
        <v>-</v>
      </c>
      <c r="AE267" s="52" t="str" cm="1">
        <f t="array" ref="AE267">IF(OR(AE103="",AE103="NO Q",AE103="-"),"-",INDEX(Shipping!$U$3:$V$88,_xlfn.XMATCH(AE$2,IF(Shipping!$D$3:$D$88="GC",Shipping!$A$3:$A$88),0),_xlfn.XMATCH($V$167,Shipping!$U$2:$V$2))/_xlfn.IFS($U$167=Shipping!$R189,Shipping!$R$95,$U$167=Shipping!$S$92,Shipping!$S192,$U$167=Shipping!$T$92,Shipping!$T192)+IF(AE103&lt;DATE(2020,1,1),AE103,-AE103))</f>
        <v>-</v>
      </c>
      <c r="AF267" s="52" t="str" cm="1">
        <f t="array" ref="AF267">IF(OR(AF103="",AF103="NO Q",AF103="-"),"-",INDEX(Shipping!$U$3:$V$88,_xlfn.XMATCH(AF$2,IF(Shipping!$D$3:$D$88="GC",Shipping!$A$3:$A$88),0),_xlfn.XMATCH($V$167,Shipping!$U$2:$V$2))/_xlfn.IFS($U$167=Shipping!$R189,Shipping!$R$95,$U$167=Shipping!$S$92,Shipping!$S192,$U$167=Shipping!$T$92,Shipping!$T192)+IF(AF103&lt;DATE(2020,1,1),AF103,-AF103))</f>
        <v>-</v>
      </c>
      <c r="AG267" s="52" t="str" cm="1">
        <f t="array" ref="AG267">IF(OR(AG103="",AG103="NO Q",AG103="-"),"-",INDEX(Shipping!$U$3:$V$88,_xlfn.XMATCH(AG$2,IF(Shipping!$D$3:$D$88="GC",Shipping!$A$3:$A$88),0),_xlfn.XMATCH($V$167,Shipping!$U$2:$V$2))/_xlfn.IFS($U$167=Shipping!$R189,Shipping!$R$95,$U$167=Shipping!$S$92,Shipping!$S192,$U$167=Shipping!$T$92,Shipping!$T192)+IF(AG103&lt;DATE(2020,1,1),AG103,-AG103))</f>
        <v>-</v>
      </c>
      <c r="AH267" s="52" t="e" cm="1">
        <f t="array" ref="AH267">IF(OR(AH103="",AH103="NO Q",AH103="-"),"-",INDEX(Shipping!$U$3:$V$88,_xlfn.XMATCH(AH$2,IF(Shipping!$D$3:$D$88="GC",Shipping!$A$3:$A$88),0),_xlfn.XMATCH($V$167,Shipping!$U$2:$V$2))/_xlfn.IFS($U$167=Shipping!$R189,Shipping!$R$95,$U$167=Shipping!$S$92,Shipping!$S192,$U$167=Shipping!$T$92,Shipping!$T192)+IF(AH103&lt;DATE(2020,1,1),AH103,-AH103))</f>
        <v>#DIV/0!</v>
      </c>
      <c r="AI267" s="52" t="str" cm="1">
        <f t="array" ref="AI267">IF(OR(AI103="",AI103="NO Q",AI103="-"),"-",INDEX(Shipping!$U$3:$V$88,_xlfn.XMATCH(AI$2,IF(Shipping!$D$3:$D$88="GC",Shipping!$A$3:$A$88),0),_xlfn.XMATCH($V$167,Shipping!$U$2:$V$2))/_xlfn.IFS($U$167=Shipping!$R189,Shipping!$R$95,$U$167=Shipping!$S$92,Shipping!$S192,$U$167=Shipping!$T$92,Shipping!$T192)+IF(AI103&lt;DATE(2020,1,1),AI103,-AI103))</f>
        <v>-</v>
      </c>
      <c r="AJ267" s="52" t="str" cm="1">
        <f t="array" ref="AJ267">IF(OR(AJ103="",AJ103="NO Q",AJ103="-"),"-",INDEX(Shipping!$U$3:$V$88,_xlfn.XMATCH(AJ$2,IF(Shipping!$D$3:$D$88="GC",Shipping!$A$3:$A$88),0),_xlfn.XMATCH($V$167,Shipping!$U$2:$V$2))/_xlfn.IFS($U$167=Shipping!$R189,Shipping!$R$95,$U$167=Shipping!$S$92,Shipping!$S192,$U$167=Shipping!$T$92,Shipping!$T192)+IF(AJ103&lt;DATE(2020,1,1),AJ103,-AJ103))</f>
        <v>-</v>
      </c>
      <c r="AK267" s="52" t="str" cm="1">
        <f t="array" ref="AK267">IF(OR(AK103="",AK103="NO Q",AK103="-"),"-",INDEX(Shipping!$U$3:$V$88,_xlfn.XMATCH(AK$2,IF(Shipping!$D$3:$D$88="GC",Shipping!$A$3:$A$88),0),_xlfn.XMATCH($V$167,Shipping!$U$2:$V$2))/_xlfn.IFS($U$167=Shipping!$R189,Shipping!$R$95,$U$167=Shipping!$S$92,Shipping!$S192,$U$167=Shipping!$T$92,Shipping!$T192)+IF(AK103&lt;DATE(2020,1,1),AK103,-AK103))</f>
        <v>-</v>
      </c>
      <c r="AL267" s="52" t="str" cm="1">
        <f t="array" ref="AL267">IF(OR(AL103="",AL103="NO Q",AL103="-"),"-",INDEX(Shipping!$U$3:$V$88,_xlfn.XMATCH(AL$2,IF(Shipping!$D$3:$D$88="GC",Shipping!$A$3:$A$88),0),_xlfn.XMATCH($V$167,Shipping!$U$2:$V$2))/_xlfn.IFS($U$167=Shipping!$R189,Shipping!$R$95,$U$167=Shipping!$S$92,Shipping!$S192,$U$167=Shipping!$T$92,Shipping!$T192)+IF(AL103&lt;DATE(2020,1,1),AL103,-AL103))</f>
        <v>-</v>
      </c>
      <c r="AM267" s="52" t="str" cm="1">
        <f t="array" ref="AM267">IF(OR(AM103="",AM103="NO Q",AM103="-"),"-",INDEX(Shipping!$U$3:$V$88,_xlfn.XMATCH(AM$2,IF(Shipping!$D$3:$D$88="GC",Shipping!$A$3:$A$88),0),_xlfn.XMATCH($V$167,Shipping!$U$2:$V$2))/_xlfn.IFS($U$167=Shipping!$R189,Shipping!$R$95,$U$167=Shipping!$S$92,Shipping!$S192,$U$167=Shipping!$T$92,Shipping!$T192)+IF(AM103&lt;DATE(2020,1,1),AM103,-AM103))</f>
        <v>-</v>
      </c>
      <c r="AN267" s="52" t="str" cm="1">
        <f t="array" ref="AN267">IF(OR(AN103="",AN103="NO Q",AN103="-"),"-",INDEX(Shipping!$U$3:$V$88,_xlfn.XMATCH(AN$2,IF(Shipping!$D$3:$D$88="GC",Shipping!$A$3:$A$88),0),_xlfn.XMATCH($V$167,Shipping!$U$2:$V$2))/_xlfn.IFS($U$167=Shipping!$R189,Shipping!$R$95,$U$167=Shipping!$S$92,Shipping!$S192,$U$167=Shipping!$T$92,Shipping!$T192)+IF(AN103&lt;DATE(2020,1,1),AN103,-AN103))</f>
        <v>-</v>
      </c>
      <c r="AO267" s="52" t="str" cm="1">
        <f t="array" ref="AO267">IF(OR(AO103="",AO103="NO Q",AO103="-"),"-",INDEX(Shipping!$U$3:$V$88,_xlfn.XMATCH(AO$2,IF(Shipping!$D$3:$D$88="GC",Shipping!$A$3:$A$88),0),_xlfn.XMATCH($V$167,Shipping!$U$2:$V$2))/_xlfn.IFS($U$167=Shipping!$R189,Shipping!$R$95,$U$167=Shipping!$S$92,Shipping!$S192,$U$167=Shipping!$T$92,Shipping!$T192)+IF(AO103&lt;DATE(2020,1,1),AO103,-AO103))</f>
        <v>-</v>
      </c>
      <c r="AP267" s="52" t="str" cm="1">
        <f t="array" ref="AP267">IF(OR(AP103="",AP103="NO Q",AP103="-"),"-",INDEX(Shipping!$U$3:$V$88,_xlfn.XMATCH(AP$2,IF(Shipping!$D$3:$D$88="GC",Shipping!$A$3:$A$88),0),_xlfn.XMATCH($V$167,Shipping!$U$2:$V$2))/_xlfn.IFS($U$167=Shipping!$R189,Shipping!$R$95,$U$167=Shipping!$S$92,Shipping!$S192,$U$167=Shipping!$T$92,Shipping!$T192)+IF(AP103&lt;DATE(2020,1,1),AP103,-AP103))</f>
        <v>-</v>
      </c>
      <c r="AQ267" s="52" t="str" cm="1">
        <f t="array" ref="AQ267">IF(OR(AQ103="",AQ103="NO Q",AQ103="-"),"-",INDEX(Shipping!$U$3:$V$88,_xlfn.XMATCH(AQ$2,IF(Shipping!$D$3:$D$88="GC",Shipping!$A$3:$A$88),0),_xlfn.XMATCH($V$167,Shipping!$U$2:$V$2))/_xlfn.IFS($U$167=Shipping!$R189,Shipping!$R$95,$U$167=Shipping!$S$92,Shipping!$S192,$U$167=Shipping!$T$92,Shipping!$T192)+IF(AQ103&lt;DATE(2020,1,1),AQ103,-AQ103))</f>
        <v>-</v>
      </c>
      <c r="AR267" s="52" t="str" cm="1">
        <f t="array" ref="AR267">IF(OR(AR103="",AR103="NO Q",AR103="-"),"-",INDEX(Shipping!$U$3:$V$88,_xlfn.XMATCH(AR$2,IF(Shipping!$D$3:$D$88="GC",Shipping!$A$3:$A$88),0),_xlfn.XMATCH($V$167,Shipping!$U$2:$V$2))/_xlfn.IFS($U$167=Shipping!$R189,Shipping!$R$95,$U$167=Shipping!$S$92,Shipping!$S192,$U$167=Shipping!$T$92,Shipping!$T192)+IF(AR103&lt;DATE(2020,1,1),AR103,-AR103))</f>
        <v>-</v>
      </c>
      <c r="AS267" s="52" t="str" cm="1">
        <f t="array" ref="AS267">IF(OR(AS103="",AS103="NO Q",AS103="-"),"-",INDEX(Shipping!$U$3:$V$88,_xlfn.XMATCH(AS$2,IF(Shipping!$D$3:$D$88="GC",Shipping!$A$3:$A$88),0),_xlfn.XMATCH($V$167,Shipping!$U$2:$V$2))/_xlfn.IFS($U$167=Shipping!$R189,Shipping!$R$95,$U$167=Shipping!$S$92,Shipping!$S192,$U$167=Shipping!$T$92,Shipping!$T192)+IF(AS103&lt;DATE(2020,1,1),AS103,-AS103))</f>
        <v>-</v>
      </c>
      <c r="AT267" s="52" t="str" cm="1">
        <f t="array" ref="AT267">IF(OR(AT103="",AT103="NO Q",AT103="-"),"-",INDEX(Shipping!$U$3:$V$88,_xlfn.XMATCH(AT$2,IF(Shipping!$D$3:$D$88="GC",Shipping!$A$3:$A$88),0),_xlfn.XMATCH($V$167,Shipping!$U$2:$V$2))/_xlfn.IFS($U$167=Shipping!$R189,Shipping!$R$95,$U$167=Shipping!$S$92,Shipping!$S192,$U$167=Shipping!$T$92,Shipping!$T192)+IF(AT103&lt;DATE(2020,1,1),AT103,-AT103))</f>
        <v>-</v>
      </c>
      <c r="AU267" s="52" t="str" cm="1">
        <f t="array" ref="AU267">IF(OR(AU103="",AU103="NO Q",AU103="-"),"-",INDEX(Shipping!$U$3:$V$88,_xlfn.XMATCH(AU$2,IF(Shipping!$D$3:$D$88="GC",Shipping!$A$3:$A$88),0),_xlfn.XMATCH($V$167,Shipping!$U$2:$V$2))/_xlfn.IFS($U$167=Shipping!$R189,Shipping!$R$95,$U$167=Shipping!$S$92,Shipping!$S192,$U$167=Shipping!$T$92,Shipping!$T192)+IF(AU103&lt;DATE(2020,1,1),AU103,-AU103))</f>
        <v>-</v>
      </c>
      <c r="AV267" s="52" t="str" cm="1">
        <f t="array" ref="AV267">IF(OR(AV103="",AV103="NO Q",AV103="-"),"-",INDEX(Shipping!$U$3:$V$88,_xlfn.XMATCH(AV$2,IF(Shipping!$D$3:$D$88="GC",Shipping!$A$3:$A$88),0),_xlfn.XMATCH($V$167,Shipping!$U$2:$V$2))/_xlfn.IFS($U$167=Shipping!$R189,Shipping!$R$95,$U$167=Shipping!$S$92,Shipping!$S192,$U$167=Shipping!$T$92,Shipping!$T192)+IF(AV103&lt;DATE(2020,1,1),AV103,-AV103))</f>
        <v>-</v>
      </c>
      <c r="AW267" s="52" t="str" cm="1">
        <f t="array" ref="AW267">IF(OR(AW103="",AW103="NO Q",AW103="-"),"-",INDEX(Shipping!$U$3:$V$88,_xlfn.XMATCH(AW$2,IF(Shipping!$D$3:$D$88="GC",Shipping!$A$3:$A$88),0),_xlfn.XMATCH($V$167,Shipping!$U$2:$V$2))/_xlfn.IFS($U$167=Shipping!$R189,Shipping!$R$95,$U$167=Shipping!$S$92,Shipping!$S192,$U$167=Shipping!$T$92,Shipping!$T192)+IF(AW103&lt;DATE(2020,1,1),AW103,-AW103))</f>
        <v>-</v>
      </c>
      <c r="AX267" s="52" t="str" cm="1">
        <f t="array" ref="AX267">IF(OR(AX103="",AX103="NO Q",AX103="-"),"-",INDEX(Shipping!$U$3:$V$88,_xlfn.XMATCH(AX$2,IF(Shipping!$D$3:$D$88="GC",Shipping!$A$3:$A$88),0),_xlfn.XMATCH($V$167,Shipping!$U$2:$V$2))/_xlfn.IFS($U$167=Shipping!$R189,Shipping!$R$95,$U$167=Shipping!$S$92,Shipping!$S192,$U$167=Shipping!$T$92,Shipping!$T192)+IF(AX103&lt;DATE(2020,1,1),AX103,-AX103))</f>
        <v>-</v>
      </c>
      <c r="AY267" s="52" t="str" cm="1">
        <f t="array" ref="AY267">IF(OR(AY103="",AY103="NO Q",AY103="-"),"-",INDEX(Shipping!$U$3:$V$88,_xlfn.XMATCH(AY$2,IF(Shipping!$D$3:$D$88="GC",Shipping!$A$3:$A$88),0),_xlfn.XMATCH($V$167,Shipping!$U$2:$V$2))/_xlfn.IFS($U$167=Shipping!$R189,Shipping!$R$95,$U$167=Shipping!$S$92,Shipping!$S192,$U$167=Shipping!$T$92,Shipping!$T192)+IF(AY103&lt;DATE(2020,1,1),AY103,-AY103))</f>
        <v>-</v>
      </c>
      <c r="AZ267" s="52" t="str" cm="1">
        <f t="array" ref="AZ267">IF(OR(AZ103="",AZ103="NO Q",AZ103="-"),"-",INDEX(Shipping!$U$3:$V$88,_xlfn.XMATCH(AZ$2,IF(Shipping!$D$3:$D$88="GC",Shipping!$A$3:$A$88),0),_xlfn.XMATCH($V$167,Shipping!$U$2:$V$2))/_xlfn.IFS($U$167=Shipping!$R189,Shipping!$R$95,$U$167=Shipping!$S$92,Shipping!$S192,$U$167=Shipping!$T$92,Shipping!$T192)+IF(AZ103&lt;DATE(2020,1,1),AZ103,-AZ103))</f>
        <v>-</v>
      </c>
      <c r="BA267" s="52" t="str" cm="1">
        <f t="array" ref="BA267">IF(OR(BA103="",BA103="NO Q",BA103="-"),"-",INDEX(Shipping!$U$3:$V$88,_xlfn.XMATCH(BA$2,IF(Shipping!$D$3:$D$88="GC",Shipping!$A$3:$A$88),0),_xlfn.XMATCH($V$167,Shipping!$U$2:$V$2))/_xlfn.IFS($U$167=Shipping!$R189,Shipping!$R$95,$U$167=Shipping!$S$92,Shipping!$S192,$U$167=Shipping!$T$92,Shipping!$T192)+IF(BA103&lt;DATE(2020,1,1),BA103,-BA103))</f>
        <v>-</v>
      </c>
      <c r="BB267" s="52" t="str" cm="1">
        <f t="array" ref="BB267">IF(OR(BB103="",BB103="NO Q",BB103="-"),"-",INDEX(Shipping!$U$3:$V$88,_xlfn.XMATCH(BB$2,IF(Shipping!$D$3:$D$88="GC",Shipping!$A$3:$A$88),0),_xlfn.XMATCH($V$167,Shipping!$U$2:$V$2))/_xlfn.IFS($U$167=Shipping!$R189,Shipping!$R$95,$U$167=Shipping!$S$92,Shipping!$S192,$U$167=Shipping!$T$92,Shipping!$T192)+IF(BB103&lt;DATE(2020,1,1),BB103,-BB103))</f>
        <v>-</v>
      </c>
      <c r="BC267" s="52" t="str" cm="1">
        <f t="array" ref="BC267">IF(OR(BC103="",BC103="NO Q",BC103="-"),"-",INDEX(Shipping!$U$3:$V$88,_xlfn.XMATCH(BC$2,IF(Shipping!$D$3:$D$88="GC",Shipping!$A$3:$A$88),0),_xlfn.XMATCH($V$167,Shipping!$U$2:$V$2))/_xlfn.IFS($U$167=Shipping!$R189,Shipping!$R$95,$U$167=Shipping!$S$92,Shipping!$S192,$U$167=Shipping!$T$92,Shipping!$T192)+IF(BC103&lt;DATE(2020,1,1),BC103,-BC103))</f>
        <v>-</v>
      </c>
      <c r="BD267" s="52" t="str" cm="1">
        <f t="array" ref="BD267">IF(OR(BD103="",BD103="NO Q",BD103="-"),"-",INDEX(Shipping!$U$3:$V$88,_xlfn.XMATCH(BD$2,IF(Shipping!$D$3:$D$88="GC",Shipping!$A$3:$A$88),0),_xlfn.XMATCH($V$167,Shipping!$U$2:$V$2))/_xlfn.IFS($U$167=Shipping!$R189,Shipping!$R$95,$U$167=Shipping!$S$92,Shipping!$S192,$U$167=Shipping!$T$92,Shipping!$T192)+IF(BD103&lt;DATE(2020,1,1),BD103,-BD103))</f>
        <v>-</v>
      </c>
      <c r="BE267" s="52" t="str" cm="1">
        <f t="array" ref="BE267">IF(OR(BE103="",BE103="NO Q",BE103="-"),"-",INDEX(Shipping!$U$3:$V$88,_xlfn.XMATCH(BE$2,IF(Shipping!$D$3:$D$88="GC",Shipping!$A$3:$A$88),0),_xlfn.XMATCH($V$167,Shipping!$U$2:$V$2))/_xlfn.IFS($U$167=Shipping!$R189,Shipping!$R$95,$U$167=Shipping!$S$92,Shipping!$S192,$U$167=Shipping!$T$92,Shipping!$T192)+IF(BE103&lt;DATE(2020,1,1),BE103,-BE103))</f>
        <v>-</v>
      </c>
      <c r="BF267" s="52" t="str" cm="1">
        <f t="array" ref="BF267">IF(OR(BF103="",BF103="NO Q",BF103="-"),"-",INDEX(Shipping!$U$3:$V$88,_xlfn.XMATCH(BF$2,IF(Shipping!$D$3:$D$88="GC",Shipping!$A$3:$A$88),0),_xlfn.XMATCH($V$167,Shipping!$U$2:$V$2))/_xlfn.IFS($U$167=Shipping!$R189,Shipping!$R$95,$U$167=Shipping!$S$92,Shipping!$S192,$U$167=Shipping!$T$92,Shipping!$T192)+IF(BF103&lt;DATE(2020,1,1),BF103,-BF103))</f>
        <v>-</v>
      </c>
      <c r="BG267" s="52" t="str" cm="1">
        <f t="array" ref="BG267">IF(OR(BG103="",BG103="NO Q",BG103="-"),"-",INDEX(Shipping!$U$3:$V$88,_xlfn.XMATCH(BG$2,IF(Shipping!$D$3:$D$88="GC",Shipping!$A$3:$A$88),0),_xlfn.XMATCH($V$167,Shipping!$U$2:$V$2))/_xlfn.IFS($U$167=Shipping!$R189,Shipping!$R$95,$U$167=Shipping!$S$92,Shipping!$S192,$U$167=Shipping!$T$92,Shipping!$T192)+IF(BG103&lt;DATE(2020,1,1),BG103,-BG103))</f>
        <v>-</v>
      </c>
      <c r="BH267" s="52" t="str" cm="1">
        <f t="array" ref="BH267">IF(OR(BH103="",BH103="NO Q",BH103="-"),"-",INDEX(Shipping!$U$3:$V$88,_xlfn.XMATCH(BH$2,IF(Shipping!$D$3:$D$88="GC",Shipping!$A$3:$A$88),0),_xlfn.XMATCH($V$167,Shipping!$U$2:$V$2))/_xlfn.IFS($U$167=Shipping!$R189,Shipping!$R$95,$U$167=Shipping!$S$92,Shipping!$S192,$U$167=Shipping!$T$92,Shipping!$T192)+IF(BH103&lt;DATE(2020,1,1),BH103,-BH103))</f>
        <v>-</v>
      </c>
      <c r="BI267" s="52" t="e" cm="1">
        <f t="array" ref="BI267">IF(OR(BI103="",BI103="NO Q",BI103="-"),"-",INDEX(Shipping!$U$3:$V$88,_xlfn.XMATCH(BI$2,IF(Shipping!$D$3:$D$88="GC",Shipping!$A$3:$A$88),0),_xlfn.XMATCH($V$167,Shipping!$U$2:$V$2))/_xlfn.IFS($U$167=Shipping!$R189,Shipping!$R$95,$U$167=Shipping!$S$92,Shipping!$S192,$U$167=Shipping!$T$92,Shipping!$T192)+IF(BI103&lt;DATE(2020,1,1),BI103,-BI103))</f>
        <v>#DIV/0!</v>
      </c>
      <c r="BJ267" s="52" t="str" cm="1">
        <f t="array" ref="BJ267">IF(OR(BJ103="",BJ103="NO Q",BJ103="-"),"-",INDEX(Shipping!$U$3:$V$88,_xlfn.XMATCH(BJ$2,IF(Shipping!$D$3:$D$88="GC",Shipping!$A$3:$A$88),0),_xlfn.XMATCH($V$167,Shipping!$U$2:$V$2))/_xlfn.IFS($U$167=Shipping!$R189,Shipping!$R$95,$U$167=Shipping!$S$92,Shipping!$S192,$U$167=Shipping!$T$92,Shipping!$T192)+IF(BJ103&lt;DATE(2020,1,1),BJ103,-BJ103))</f>
        <v>-</v>
      </c>
      <c r="BK267" s="52" t="str" cm="1">
        <f t="array" ref="BK267">IF(OR(BK103="",BK103="NO Q",BK103="-"),"-",INDEX(Shipping!$U$3:$V$88,_xlfn.XMATCH(BK$2,IF(Shipping!$D$3:$D$88="GC",Shipping!$A$3:$A$88),0),_xlfn.XMATCH($V$167,Shipping!$U$2:$V$2))/_xlfn.IFS($U$167=Shipping!$R189,Shipping!$R$95,$U$167=Shipping!$S$92,Shipping!$S192,$U$167=Shipping!$T$92,Shipping!$T192)+IF(BK103&lt;DATE(2020,1,1),BK103,-BK103))</f>
        <v>-</v>
      </c>
      <c r="BL267" s="52" t="str" cm="1">
        <f t="array" ref="BL267">IF(OR(BL103="",BL103="NO Q",BL103="-"),"-",INDEX(Shipping!$U$3:$V$88,_xlfn.XMATCH(BL$2,IF(Shipping!$D$3:$D$88="GC",Shipping!$A$3:$A$88),0),_xlfn.XMATCH($V$167,Shipping!$U$2:$V$2))/_xlfn.IFS($U$167=Shipping!$R189,Shipping!$R$95,$U$167=Shipping!$S$92,Shipping!$S192,$U$167=Shipping!$T$92,Shipping!$T192)+IF(BL103&lt;DATE(2020,1,1),BL103,-BL103))</f>
        <v>-</v>
      </c>
      <c r="BM267" s="52" t="str" cm="1">
        <f t="array" ref="BM267">IF(OR(BM103="",BM103="NO Q",BM103="-"),"-",INDEX(Shipping!$U$3:$V$88,_xlfn.XMATCH(BM$2,IF(Shipping!$D$3:$D$88="GC",Shipping!$A$3:$A$88),0),_xlfn.XMATCH($V$167,Shipping!$U$2:$V$2))/_xlfn.IFS($U$167=Shipping!$R189,Shipping!$R$95,$U$167=Shipping!$S$92,Shipping!$S192,$U$167=Shipping!$T$92,Shipping!$T192)+IF(BM103&lt;DATE(2020,1,1),BM103,-BM103))</f>
        <v>-</v>
      </c>
      <c r="BN267" s="52" t="str" cm="1">
        <f t="array" ref="BN267">IF(OR(BN103="",BN103="NO Q",BN103="-"),"-",INDEX(Shipping!$U$3:$V$88,_xlfn.XMATCH(BN$2,IF(Shipping!$D$3:$D$88="GC",Shipping!$A$3:$A$88),0),_xlfn.XMATCH($V$167,Shipping!$U$2:$V$2))/_xlfn.IFS($U$167=Shipping!$R189,Shipping!$R$95,$U$167=Shipping!$S$92,Shipping!$S192,$U$167=Shipping!$T$92,Shipping!$T192)+IF(BN103&lt;DATE(2020,1,1),BN103,-BN103))</f>
        <v>-</v>
      </c>
      <c r="BO267" s="52" t="str" cm="1">
        <f t="array" ref="BO267">IF(OR(BO103="",BO103="NO Q",BO103="-"),"-",INDEX(Shipping!$U$3:$V$88,_xlfn.XMATCH(BO$2,IF(Shipping!$D$3:$D$88="GC",Shipping!$A$3:$A$88),0),_xlfn.XMATCH($V$167,Shipping!$U$2:$V$2))/_xlfn.IFS($U$167=Shipping!$R189,Shipping!$R$95,$U$167=Shipping!$S$92,Shipping!$S192,$U$167=Shipping!$T$92,Shipping!$T192)+IF(BO103&lt;DATE(2020,1,1),BO103,-BO103))</f>
        <v>-</v>
      </c>
      <c r="BP267" s="52" t="str" cm="1">
        <f t="array" ref="BP267">IF(OR(BP103="",BP103="NO Q",BP103="-"),"-",INDEX(Shipping!$U$3:$V$88,_xlfn.XMATCH(BP$2,IF(Shipping!$D$3:$D$88="GC",Shipping!$A$3:$A$88),0),_xlfn.XMATCH($V$167,Shipping!$U$2:$V$2))/_xlfn.IFS($U$167=Shipping!$R189,Shipping!$R$95,$U$167=Shipping!$S$92,Shipping!$S192,$U$167=Shipping!$T$92,Shipping!$T192)+IF(BP103&lt;DATE(2020,1,1),BP103,-BP103))</f>
        <v>-</v>
      </c>
      <c r="BQ267" s="52" t="str" cm="1">
        <f t="array" ref="BQ267">IF(OR(BQ103="",BQ103="NO Q",BQ103="-"),"-",INDEX(Shipping!$U$3:$V$88,_xlfn.XMATCH(BQ$2,IF(Shipping!$D$3:$D$88="GC",Shipping!$A$3:$A$88),0),_xlfn.XMATCH($V$167,Shipping!$U$2:$V$2))/_xlfn.IFS($U$167=Shipping!$R189,Shipping!$R$95,$U$167=Shipping!$S$92,Shipping!$S192,$U$167=Shipping!$T$92,Shipping!$T192)+IF(BQ103&lt;DATE(2020,1,1),BQ103,-BQ103))</f>
        <v>-</v>
      </c>
      <c r="BR267" s="52" t="str" cm="1">
        <f t="array" ref="BR267">IF(OR(BR103="",BR103="NO Q",BR103="-"),"-",INDEX(Shipping!$U$3:$V$88,_xlfn.XMATCH(BR$2,IF(Shipping!$D$3:$D$88="GC",Shipping!$A$3:$A$88),0),_xlfn.XMATCH($V$167,Shipping!$U$2:$V$2))/_xlfn.IFS($U$167=Shipping!$R189,Shipping!$R$95,$U$167=Shipping!$S$92,Shipping!$S192,$U$167=Shipping!$T$92,Shipping!$T192)+IF(BR103&lt;DATE(2020,1,1),BR103,-BR103))</f>
        <v>-</v>
      </c>
      <c r="BS267" s="52" t="str" cm="1">
        <f t="array" ref="BS267">IF(OR(BS103="",BS103="NO Q",BS103="-"),"-",INDEX(Shipping!$U$3:$V$88,_xlfn.XMATCH(BS$2,IF(Shipping!$D$3:$D$88="GC",Shipping!$A$3:$A$88),0),_xlfn.XMATCH($V$167,Shipping!$U$2:$V$2))/_xlfn.IFS($U$167=Shipping!$R189,Shipping!$R$95,$U$167=Shipping!$S$92,Shipping!$S192,$U$167=Shipping!$T$92,Shipping!$T192)+IF(BS103&lt;DATE(2020,1,1),BS103,-BS103))</f>
        <v>-</v>
      </c>
      <c r="BT267" s="52" t="str" cm="1">
        <f t="array" ref="BT267">IF(OR(BT103="",BT103="NO Q",BT103="-"),"-",INDEX(Shipping!$U$3:$V$88,_xlfn.XMATCH(BT$2,IF(Shipping!$D$3:$D$88="GC",Shipping!$A$3:$A$88),0),_xlfn.XMATCH($V$167,Shipping!$U$2:$V$2))/_xlfn.IFS($U$167=Shipping!$R189,Shipping!$R$95,$U$167=Shipping!$S$92,Shipping!$S192,$U$167=Shipping!$T$92,Shipping!$T192)+IF(BT103&lt;DATE(2020,1,1),BT103,-BT103))</f>
        <v>-</v>
      </c>
      <c r="BU267" s="52" t="str" cm="1">
        <f t="array" ref="BU267">IF(OR(BU103="",BU103="NO Q",BU103="-"),"-",INDEX(Shipping!$U$3:$V$88,_xlfn.XMATCH(BU$2,IF(Shipping!$D$3:$D$88="GC",Shipping!$A$3:$A$88),0),_xlfn.XMATCH($V$167,Shipping!$U$2:$V$2))/_xlfn.IFS($U$167=Shipping!$R189,Shipping!$R$95,$U$167=Shipping!$S$92,Shipping!$S192,$U$167=Shipping!$T$92,Shipping!$T192)+IF(BU103&lt;DATE(2020,1,1),BU103,-BU103))</f>
        <v>-</v>
      </c>
      <c r="BV267" s="52" t="str" cm="1">
        <f t="array" ref="BV267">IF(OR(BV103="",BV103="NO Q",BV103="-"),"-",INDEX(Shipping!$U$3:$V$88,_xlfn.XMATCH(BV$2,IF(Shipping!$D$3:$D$88="GC",Shipping!$A$3:$A$88),0),_xlfn.XMATCH($V$167,Shipping!$U$2:$V$2))/_xlfn.IFS($U$167=Shipping!$R189,Shipping!$R$95,$U$167=Shipping!$S$92,Shipping!$S192,$U$167=Shipping!$T$92,Shipping!$T192)+IF(BV103&lt;DATE(2020,1,1),BV103,-BV103))</f>
        <v>-</v>
      </c>
      <c r="BW267" s="52" t="str" cm="1">
        <f t="array" ref="BW267">IF(OR(BW103="",BW103="NO Q",BW103="-"),"-",INDEX(Shipping!$U$3:$V$88,_xlfn.XMATCH(BW$2,IF(Shipping!$D$3:$D$88="GC",Shipping!$A$3:$A$88),0),_xlfn.XMATCH($V$167,Shipping!$U$2:$V$2))/_xlfn.IFS($U$167=Shipping!$R189,Shipping!$R$95,$U$167=Shipping!$S$92,Shipping!$S192,$U$167=Shipping!$T$92,Shipping!$T192)+IF(BW103&lt;DATE(2020,1,1),BW103,-BW103))</f>
        <v>-</v>
      </c>
      <c r="BX267" s="52" t="str" cm="1">
        <f t="array" ref="BX267">IF(OR(BX103="",BX103="NO Q",BX103="-"),"-",INDEX(Shipping!$U$3:$V$88,_xlfn.XMATCH(BX$2,IF(Shipping!$D$3:$D$88="GC",Shipping!$A$3:$A$88),0),_xlfn.XMATCH($V$167,Shipping!$U$2:$V$2))/_xlfn.IFS($U$167=Shipping!$R189,Shipping!$R$95,$U$167=Shipping!$S$92,Shipping!$S192,$U$167=Shipping!$T$92,Shipping!$T192)+IF(BX103&lt;DATE(2020,1,1),BX103,-BX103))</f>
        <v>-</v>
      </c>
      <c r="BY267" s="52" t="str" cm="1">
        <f t="array" ref="BY267">IF(OR(BY103="",BY103="NO Q",BY103="-"),"-",INDEX(Shipping!$U$3:$V$88,_xlfn.XMATCH(BY$2,IF(Shipping!$D$3:$D$88="GC",Shipping!$A$3:$A$88),0),_xlfn.XMATCH($V$167,Shipping!$U$2:$V$2))/_xlfn.IFS($U$167=Shipping!$R189,Shipping!$R$95,$U$167=Shipping!$S$92,Shipping!$S192,$U$167=Shipping!$T$92,Shipping!$T192)+IF(BY103&lt;DATE(2020,1,1),BY103,-BY103))</f>
        <v>-</v>
      </c>
      <c r="BZ267" s="52" t="str" cm="1">
        <f t="array" ref="BZ267">IF(OR(BZ103="",BZ103="NO Q",BZ103="-"),"-",INDEX(Shipping!$U$3:$V$88,_xlfn.XMATCH(BZ$2,IF(Shipping!$D$3:$D$88="GC",Shipping!$A$3:$A$88),0),_xlfn.XMATCH($V$167,Shipping!$U$2:$V$2))/_xlfn.IFS($U$167=Shipping!$R189,Shipping!$R$95,$U$167=Shipping!$S$92,Shipping!$S192,$U$167=Shipping!$T$92,Shipping!$T192)+IF(BZ103&lt;DATE(2020,1,1),BZ103,-BZ103))</f>
        <v>-</v>
      </c>
      <c r="CA267" s="52" t="str" cm="1">
        <f t="array" ref="CA267">IF(OR(CA103="",CA103="NO Q",CA103="-"),"-",INDEX(Shipping!$U$3:$V$88,_xlfn.XMATCH(CA$2,IF(Shipping!$D$3:$D$88="GC",Shipping!$A$3:$A$88),0),_xlfn.XMATCH($V$167,Shipping!$U$2:$V$2))/_xlfn.IFS($U$167=Shipping!$R189,Shipping!$R$95,$U$167=Shipping!$S$92,Shipping!$S192,$U$167=Shipping!$T$92,Shipping!$T192)+IF(CA103&lt;DATE(2020,1,1),CA103,-CA103))</f>
        <v>-</v>
      </c>
      <c r="CB267" s="52" t="str" cm="1">
        <f t="array" ref="CB267">IF(OR(CB103="",CB103="NO Q",CB103="-"),"-",INDEX(Shipping!$U$3:$V$88,_xlfn.XMATCH(CB$2,IF(Shipping!$D$3:$D$88="GC",Shipping!$A$3:$A$88),0),_xlfn.XMATCH($V$167,Shipping!$U$2:$V$2))/_xlfn.IFS($U$167=Shipping!$R189,Shipping!$R$95,$U$167=Shipping!$S$92,Shipping!$S192,$U$167=Shipping!$T$92,Shipping!$T192)+IF(CB103&lt;DATE(2020,1,1),CB103,-CB103))</f>
        <v>-</v>
      </c>
      <c r="CC267" s="52" t="str" cm="1">
        <f t="array" ref="CC267">IF(OR(CC103="",CC103="NO Q",CC103="-"),"-",INDEX(Shipping!$U$3:$V$88,_xlfn.XMATCH(CC$2,IF(Shipping!$D$3:$D$88="GC",Shipping!$A$3:$A$88),0),_xlfn.XMATCH($V$167,Shipping!$U$2:$V$2))/_xlfn.IFS($U$167=Shipping!$R189,Shipping!$R$95,$U$167=Shipping!$S$92,Shipping!$S192,$U$167=Shipping!$T$92,Shipping!$T192)+IF(CC103&lt;DATE(2020,1,1),CC103,-CC103))</f>
        <v>-</v>
      </c>
      <c r="CD267" s="52" t="e" cm="1">
        <f t="array" ref="CD267">IF(OR(CD103="",CD103="NO Q",CD103="-"),"-",INDEX(Shipping!$U$3:$V$88,_xlfn.XMATCH(CD$2,IF(Shipping!$D$3:$D$88="GC",Shipping!$A$3:$A$88),0),_xlfn.XMATCH($V$167,Shipping!$U$2:$V$2))/_xlfn.IFS($U$167=Shipping!$R189,Shipping!$R$95,$U$167=Shipping!$S$92,Shipping!$S192,$U$167=Shipping!$T$92,Shipping!$T192)+IF(CD103&lt;DATE(2020,1,1),CD103,-CD103))</f>
        <v>#DIV/0!</v>
      </c>
      <c r="CE267" s="52" t="str" cm="1">
        <f t="array" ref="CE267">IF(OR(CE103="",CE103="NO Q",CE103="-"),"-",INDEX(Shipping!$U$3:$V$88,_xlfn.XMATCH(CE$2,IF(Shipping!$D$3:$D$88="GC",Shipping!$A$3:$A$88),0),_xlfn.XMATCH($V$167,Shipping!$U$2:$V$2))/_xlfn.IFS($U$167=Shipping!$R189,Shipping!$R$95,$U$167=Shipping!$S$92,Shipping!$S192,$U$167=Shipping!$T$92,Shipping!$T192)+IF(CE103&lt;DATE(2020,1,1),CE103,-CE103))</f>
        <v>-</v>
      </c>
      <c r="CF267" s="52" t="str" cm="1">
        <f t="array" ref="CF267">IF(OR(CF103="",CF103="NO Q",CF103="-"),"-",INDEX(Shipping!$U$3:$V$88,_xlfn.XMATCH(CF$2,IF(Shipping!$D$3:$D$88="GC",Shipping!$A$3:$A$88),0),_xlfn.XMATCH($V$167,Shipping!$U$2:$V$2))/_xlfn.IFS($U$167=Shipping!$R189,Shipping!$R$95,$U$167=Shipping!$S$92,Shipping!$S192,$U$167=Shipping!$T$92,Shipping!$T192)+IF(CF103&lt;DATE(2020,1,1),CF103,-CF103))</f>
        <v>-</v>
      </c>
      <c r="CG267" s="52" t="str" cm="1">
        <f t="array" ref="CG267">IF(OR(CG103="",CG103="NO Q",CG103="-"),"-",INDEX(Shipping!$U$3:$V$88,_xlfn.XMATCH(CG$2,IF(Shipping!$D$3:$D$88="GC",Shipping!$A$3:$A$88),0),_xlfn.XMATCH($V$167,Shipping!$U$2:$V$2))/_xlfn.IFS($U$167=Shipping!$R189,Shipping!$R$95,$U$167=Shipping!$S$92,Shipping!$S192,$U$167=Shipping!$T$92,Shipping!$T192)+IF(CG103&lt;DATE(2020,1,1),CG103,-CG103))</f>
        <v>-</v>
      </c>
      <c r="CH267" s="52" t="str" cm="1">
        <f t="array" ref="CH267">IF(OR(CH103="",CH103="NO Q",CH103="-"),"-",INDEX(Shipping!$U$3:$V$88,_xlfn.XMATCH(CH$2,IF(Shipping!$D$3:$D$88="GC",Shipping!$A$3:$A$88),0),_xlfn.XMATCH($V$167,Shipping!$U$2:$V$2))/_xlfn.IFS($U$167=Shipping!$R189,Shipping!$R$95,$U$167=Shipping!$S$92,Shipping!$S192,$U$167=Shipping!$T$92,Shipping!$T192)+IF(CH103&lt;DATE(2020,1,1),CH103,-CH103))</f>
        <v>-</v>
      </c>
      <c r="CI267" s="52" t="str" cm="1">
        <f t="array" ref="CI267">IF(OR(CI103="",CI103="NO Q",CI103="-"),"-",INDEX(Shipping!$U$3:$V$88,_xlfn.XMATCH(CI$2,IF(Shipping!$D$3:$D$88="GC",Shipping!$A$3:$A$88),0),_xlfn.XMATCH($V$167,Shipping!$U$2:$V$2))/_xlfn.IFS($U$167=Shipping!$R189,Shipping!$R$95,$U$167=Shipping!$S$92,Shipping!$S192,$U$167=Shipping!$T$92,Shipping!$T192)+IF(CI103&lt;DATE(2020,1,1),CI103,-CI103))</f>
        <v>-</v>
      </c>
      <c r="CJ267" s="52" t="str" cm="1">
        <f t="array" ref="CJ267">IF(OR(CJ103="",CJ103="NO Q",CJ103="-"),"-",INDEX(Shipping!$U$3:$V$88,_xlfn.XMATCH(CJ$2,IF(Shipping!$D$3:$D$88="GC",Shipping!$A$3:$A$88),0),_xlfn.XMATCH($V$167,Shipping!$U$2:$V$2))/_xlfn.IFS($U$167=Shipping!$R189,Shipping!$R$95,$U$167=Shipping!$S$92,Shipping!$S192,$U$167=Shipping!$T$92,Shipping!$T192)+IF(CJ103&lt;DATE(2020,1,1),CJ103,-CJ103))</f>
        <v>-</v>
      </c>
      <c r="CK267" s="52" t="str" cm="1">
        <f t="array" ref="CK267">IF(OR(CK103="",CK103="NO Q",CK103="-"),"-",INDEX(Shipping!$U$3:$V$88,_xlfn.XMATCH(CK$2,IF(Shipping!$D$3:$D$88="GC",Shipping!$A$3:$A$88),0),_xlfn.XMATCH($V$167,Shipping!$U$2:$V$2))/_xlfn.IFS($U$167=Shipping!$R189,Shipping!$R$95,$U$167=Shipping!$S$92,Shipping!$S192,$U$167=Shipping!$T$92,Shipping!$T192)+IF(CK103&lt;DATE(2020,1,1),CK103,-CK103))</f>
        <v>-</v>
      </c>
      <c r="CL267" s="52" t="str" cm="1">
        <f t="array" ref="CL267">IF(OR(CL103="",CL103="NO Q",CL103="-"),"-",INDEX(Shipping!$U$3:$V$88,_xlfn.XMATCH(CL$2,IF(Shipping!$D$3:$D$88="GC",Shipping!$A$3:$A$88),0),_xlfn.XMATCH($V$167,Shipping!$U$2:$V$2))/_xlfn.IFS($U$167=Shipping!$R189,Shipping!$R$95,$U$167=Shipping!$S$92,Shipping!$S192,$U$167=Shipping!$T$92,Shipping!$T192)+IF(CL103&lt;DATE(2020,1,1),CL103,-CL103))</f>
        <v>-</v>
      </c>
      <c r="CM267" s="52" t="str" cm="1">
        <f t="array" ref="CM267">IF(OR(CM103="",CM103="NO Q",CM103="-"),"-",INDEX(Shipping!$U$3:$V$88,_xlfn.XMATCH(CM$2,IF(Shipping!$D$3:$D$88="GC",Shipping!$A$3:$A$88),0),_xlfn.XMATCH($V$167,Shipping!$U$2:$V$2))/_xlfn.IFS($U$167=Shipping!$R189,Shipping!$R$95,$U$167=Shipping!$S$92,Shipping!$S192,$U$167=Shipping!$T$92,Shipping!$T192)+IF(CM103&lt;DATE(2020,1,1),CM103,-CM103))</f>
        <v>-</v>
      </c>
    </row>
    <row r="268" spans="2:91">
      <c r="B268" s="47" t="s">
        <v>373</v>
      </c>
      <c r="C268" s="1" t="e" cm="1">
        <f t="array" ref="C268">INDEX(W$2:CM$2,1,_xlfn.XMATCH(D268,$W268:$CM268))</f>
        <v>#N/A</v>
      </c>
      <c r="D268" s="81">
        <f t="shared" si="140"/>
        <v>0</v>
      </c>
      <c r="W268" s="52" t="str" cm="1">
        <f t="array" ref="W268">IF(OR(W104="",W104="NO Q",W104="-"),"-",INDEX(Shipping!$U$3:$V$88,_xlfn.XMATCH(W$2,IF(Shipping!$D$3:$D$88="GC",Shipping!$A$3:$A$88),0),_xlfn.XMATCH($V$167,Shipping!$U$2:$V$2))/_xlfn.IFS($U$167=Shipping!$R190,Shipping!$R$95,$U$167=Shipping!$S$92,Shipping!$S193,$U$167=Shipping!$T$92,Shipping!$T193)+IF(W104&lt;DATE(2020,1,1),W104,-W104))</f>
        <v>-</v>
      </c>
      <c r="X268" s="52" t="str" cm="1">
        <f t="array" ref="X268">IF(OR(X104="",X104="NO Q",X104="-"),"-",INDEX(Shipping!$U$3:$V$88,_xlfn.XMATCH(X$2,IF(Shipping!$D$3:$D$88="GC",Shipping!$A$3:$A$88),0),_xlfn.XMATCH($V$167,Shipping!$U$2:$V$2))/_xlfn.IFS($U$167=Shipping!$R190,Shipping!$R$95,$U$167=Shipping!$S$92,Shipping!$S193,$U$167=Shipping!$T$92,Shipping!$T193)+IF(X104&lt;DATE(2020,1,1),X104,-X104))</f>
        <v>-</v>
      </c>
      <c r="Y268" s="52" t="str" cm="1">
        <f t="array" ref="Y268">IF(OR(Y104="",Y104="NO Q",Y104="-"),"-",INDEX(Shipping!$U$3:$V$88,_xlfn.XMATCH(Y$2,IF(Shipping!$D$3:$D$88="GC",Shipping!$A$3:$A$88),0),_xlfn.XMATCH($V$167,Shipping!$U$2:$V$2))/_xlfn.IFS($U$167=Shipping!$R190,Shipping!$R$95,$U$167=Shipping!$S$92,Shipping!$S193,$U$167=Shipping!$T$92,Shipping!$T193)+IF(Y104&lt;DATE(2020,1,1),Y104,-Y104))</f>
        <v>-</v>
      </c>
      <c r="Z268" s="52" t="str" cm="1">
        <f t="array" ref="Z268">IF(OR(Z104="",Z104="NO Q",Z104="-"),"-",INDEX(Shipping!$U$3:$V$88,_xlfn.XMATCH(Z$2,IF(Shipping!$D$3:$D$88="GC",Shipping!$A$3:$A$88),0),_xlfn.XMATCH($V$167,Shipping!$U$2:$V$2))/_xlfn.IFS($U$167=Shipping!$R190,Shipping!$R$95,$U$167=Shipping!$S$92,Shipping!$S193,$U$167=Shipping!$T$92,Shipping!$T193)+IF(Z104&lt;DATE(2020,1,1),Z104,-Z104))</f>
        <v>-</v>
      </c>
      <c r="AA268" s="52" t="str" cm="1">
        <f t="array" ref="AA268">IF(OR(AA104="",AA104="NO Q",AA104="-"),"-",INDEX(Shipping!$U$3:$V$88,_xlfn.XMATCH(AA$2,IF(Shipping!$D$3:$D$88="GC",Shipping!$A$3:$A$88),0),_xlfn.XMATCH($V$167,Shipping!$U$2:$V$2))/_xlfn.IFS($U$167=Shipping!$R190,Shipping!$R$95,$U$167=Shipping!$S$92,Shipping!$S193,$U$167=Shipping!$T$92,Shipping!$T193)+IF(AA104&lt;DATE(2020,1,1),AA104,-AA104))</f>
        <v>-</v>
      </c>
      <c r="AB268" s="52" t="str" cm="1">
        <f t="array" ref="AB268">IF(OR(AB104="",AB104="NO Q",AB104="-"),"-",INDEX(Shipping!$U$3:$V$88,_xlfn.XMATCH(AB$2,IF(Shipping!$D$3:$D$88="GC",Shipping!$A$3:$A$88),0),_xlfn.XMATCH($V$167,Shipping!$U$2:$V$2))/_xlfn.IFS($U$167=Shipping!$R190,Shipping!$R$95,$U$167=Shipping!$S$92,Shipping!$S193,$U$167=Shipping!$T$92,Shipping!$T193)+IF(AB104&lt;DATE(2020,1,1),AB104,-AB104))</f>
        <v>-</v>
      </c>
      <c r="AC268" s="52" t="str" cm="1">
        <f t="array" ref="AC268">IF(OR(AC104="",AC104="NO Q",AC104="-"),"-",INDEX(Shipping!$U$3:$V$88,_xlfn.XMATCH(AC$2,IF(Shipping!$D$3:$D$88="GC",Shipping!$A$3:$A$88),0),_xlfn.XMATCH($V$167,Shipping!$U$2:$V$2))/_xlfn.IFS($U$167=Shipping!$R190,Shipping!$R$95,$U$167=Shipping!$S$92,Shipping!$S193,$U$167=Shipping!$T$92,Shipping!$T193)+IF(AC104&lt;DATE(2020,1,1),AC104,-AC104))</f>
        <v>-</v>
      </c>
      <c r="AD268" s="52" t="str" cm="1">
        <f t="array" ref="AD268">IF(OR(AD104="",AD104="NO Q",AD104="-"),"-",INDEX(Shipping!$U$3:$V$88,_xlfn.XMATCH(AD$2,IF(Shipping!$D$3:$D$88="GC",Shipping!$A$3:$A$88),0),_xlfn.XMATCH($V$167,Shipping!$U$2:$V$2))/_xlfn.IFS($U$167=Shipping!$R190,Shipping!$R$95,$U$167=Shipping!$S$92,Shipping!$S193,$U$167=Shipping!$T$92,Shipping!$T193)+IF(AD104&lt;DATE(2020,1,1),AD104,-AD104))</f>
        <v>-</v>
      </c>
      <c r="AE268" s="52" t="str" cm="1">
        <f t="array" ref="AE268">IF(OR(AE104="",AE104="NO Q",AE104="-"),"-",INDEX(Shipping!$U$3:$V$88,_xlfn.XMATCH(AE$2,IF(Shipping!$D$3:$D$88="GC",Shipping!$A$3:$A$88),0),_xlfn.XMATCH($V$167,Shipping!$U$2:$V$2))/_xlfn.IFS($U$167=Shipping!$R190,Shipping!$R$95,$U$167=Shipping!$S$92,Shipping!$S193,$U$167=Shipping!$T$92,Shipping!$T193)+IF(AE104&lt;DATE(2020,1,1),AE104,-AE104))</f>
        <v>-</v>
      </c>
      <c r="AF268" s="52" t="str" cm="1">
        <f t="array" ref="AF268">IF(OR(AF104="",AF104="NO Q",AF104="-"),"-",INDEX(Shipping!$U$3:$V$88,_xlfn.XMATCH(AF$2,IF(Shipping!$D$3:$D$88="GC",Shipping!$A$3:$A$88),0),_xlfn.XMATCH($V$167,Shipping!$U$2:$V$2))/_xlfn.IFS($U$167=Shipping!$R190,Shipping!$R$95,$U$167=Shipping!$S$92,Shipping!$S193,$U$167=Shipping!$T$92,Shipping!$T193)+IF(AF104&lt;DATE(2020,1,1),AF104,-AF104))</f>
        <v>-</v>
      </c>
      <c r="AG268" s="52" t="str" cm="1">
        <f t="array" ref="AG268">IF(OR(AG104="",AG104="NO Q",AG104="-"),"-",INDEX(Shipping!$U$3:$V$88,_xlfn.XMATCH(AG$2,IF(Shipping!$D$3:$D$88="GC",Shipping!$A$3:$A$88),0),_xlfn.XMATCH($V$167,Shipping!$U$2:$V$2))/_xlfn.IFS($U$167=Shipping!$R190,Shipping!$R$95,$U$167=Shipping!$S$92,Shipping!$S193,$U$167=Shipping!$T$92,Shipping!$T193)+IF(AG104&lt;DATE(2020,1,1),AG104,-AG104))</f>
        <v>-</v>
      </c>
      <c r="AH268" s="52" t="e" cm="1">
        <f t="array" ref="AH268">IF(OR(AH104="",AH104="NO Q",AH104="-"),"-",INDEX(Shipping!$U$3:$V$88,_xlfn.XMATCH(AH$2,IF(Shipping!$D$3:$D$88="GC",Shipping!$A$3:$A$88),0),_xlfn.XMATCH($V$167,Shipping!$U$2:$V$2))/_xlfn.IFS($U$167=Shipping!$R190,Shipping!$R$95,$U$167=Shipping!$S$92,Shipping!$S193,$U$167=Shipping!$T$92,Shipping!$T193)+IF(AH104&lt;DATE(2020,1,1),AH104,-AH104))</f>
        <v>#DIV/0!</v>
      </c>
      <c r="AI268" s="52" t="str" cm="1">
        <f t="array" ref="AI268">IF(OR(AI104="",AI104="NO Q",AI104="-"),"-",INDEX(Shipping!$U$3:$V$88,_xlfn.XMATCH(AI$2,IF(Shipping!$D$3:$D$88="GC",Shipping!$A$3:$A$88),0),_xlfn.XMATCH($V$167,Shipping!$U$2:$V$2))/_xlfn.IFS($U$167=Shipping!$R190,Shipping!$R$95,$U$167=Shipping!$S$92,Shipping!$S193,$U$167=Shipping!$T$92,Shipping!$T193)+IF(AI104&lt;DATE(2020,1,1),AI104,-AI104))</f>
        <v>-</v>
      </c>
      <c r="AJ268" s="52" t="str" cm="1">
        <f t="array" ref="AJ268">IF(OR(AJ104="",AJ104="NO Q",AJ104="-"),"-",INDEX(Shipping!$U$3:$V$88,_xlfn.XMATCH(AJ$2,IF(Shipping!$D$3:$D$88="GC",Shipping!$A$3:$A$88),0),_xlfn.XMATCH($V$167,Shipping!$U$2:$V$2))/_xlfn.IFS($U$167=Shipping!$R190,Shipping!$R$95,$U$167=Shipping!$S$92,Shipping!$S193,$U$167=Shipping!$T$92,Shipping!$T193)+IF(AJ104&lt;DATE(2020,1,1),AJ104,-AJ104))</f>
        <v>-</v>
      </c>
      <c r="AK268" s="52" t="str" cm="1">
        <f t="array" ref="AK268">IF(OR(AK104="",AK104="NO Q",AK104="-"),"-",INDEX(Shipping!$U$3:$V$88,_xlfn.XMATCH(AK$2,IF(Shipping!$D$3:$D$88="GC",Shipping!$A$3:$A$88),0),_xlfn.XMATCH($V$167,Shipping!$U$2:$V$2))/_xlfn.IFS($U$167=Shipping!$R190,Shipping!$R$95,$U$167=Shipping!$S$92,Shipping!$S193,$U$167=Shipping!$T$92,Shipping!$T193)+IF(AK104&lt;DATE(2020,1,1),AK104,-AK104))</f>
        <v>-</v>
      </c>
      <c r="AL268" s="52" t="str" cm="1">
        <f t="array" ref="AL268">IF(OR(AL104="",AL104="NO Q",AL104="-"),"-",INDEX(Shipping!$U$3:$V$88,_xlfn.XMATCH(AL$2,IF(Shipping!$D$3:$D$88="GC",Shipping!$A$3:$A$88),0),_xlfn.XMATCH($V$167,Shipping!$U$2:$V$2))/_xlfn.IFS($U$167=Shipping!$R190,Shipping!$R$95,$U$167=Shipping!$S$92,Shipping!$S193,$U$167=Shipping!$T$92,Shipping!$T193)+IF(AL104&lt;DATE(2020,1,1),AL104,-AL104))</f>
        <v>-</v>
      </c>
      <c r="AM268" s="52" t="str" cm="1">
        <f t="array" ref="AM268">IF(OR(AM104="",AM104="NO Q",AM104="-"),"-",INDEX(Shipping!$U$3:$V$88,_xlfn.XMATCH(AM$2,IF(Shipping!$D$3:$D$88="GC",Shipping!$A$3:$A$88),0),_xlfn.XMATCH($V$167,Shipping!$U$2:$V$2))/_xlfn.IFS($U$167=Shipping!$R190,Shipping!$R$95,$U$167=Shipping!$S$92,Shipping!$S193,$U$167=Shipping!$T$92,Shipping!$T193)+IF(AM104&lt;DATE(2020,1,1),AM104,-AM104))</f>
        <v>-</v>
      </c>
      <c r="AN268" s="52" t="str" cm="1">
        <f t="array" ref="AN268">IF(OR(AN104="",AN104="NO Q",AN104="-"),"-",INDEX(Shipping!$U$3:$V$88,_xlfn.XMATCH(AN$2,IF(Shipping!$D$3:$D$88="GC",Shipping!$A$3:$A$88),0),_xlfn.XMATCH($V$167,Shipping!$U$2:$V$2))/_xlfn.IFS($U$167=Shipping!$R190,Shipping!$R$95,$U$167=Shipping!$S$92,Shipping!$S193,$U$167=Shipping!$T$92,Shipping!$T193)+IF(AN104&lt;DATE(2020,1,1),AN104,-AN104))</f>
        <v>-</v>
      </c>
      <c r="AO268" s="52" t="str" cm="1">
        <f t="array" ref="AO268">IF(OR(AO104="",AO104="NO Q",AO104="-"),"-",INDEX(Shipping!$U$3:$V$88,_xlfn.XMATCH(AO$2,IF(Shipping!$D$3:$D$88="GC",Shipping!$A$3:$A$88),0),_xlfn.XMATCH($V$167,Shipping!$U$2:$V$2))/_xlfn.IFS($U$167=Shipping!$R190,Shipping!$R$95,$U$167=Shipping!$S$92,Shipping!$S193,$U$167=Shipping!$T$92,Shipping!$T193)+IF(AO104&lt;DATE(2020,1,1),AO104,-AO104))</f>
        <v>-</v>
      </c>
      <c r="AP268" s="52" t="str" cm="1">
        <f t="array" ref="AP268">IF(OR(AP104="",AP104="NO Q",AP104="-"),"-",INDEX(Shipping!$U$3:$V$88,_xlfn.XMATCH(AP$2,IF(Shipping!$D$3:$D$88="GC",Shipping!$A$3:$A$88),0),_xlfn.XMATCH($V$167,Shipping!$U$2:$V$2))/_xlfn.IFS($U$167=Shipping!$R190,Shipping!$R$95,$U$167=Shipping!$S$92,Shipping!$S193,$U$167=Shipping!$T$92,Shipping!$T193)+IF(AP104&lt;DATE(2020,1,1),AP104,-AP104))</f>
        <v>-</v>
      </c>
      <c r="AQ268" s="52" t="str" cm="1">
        <f t="array" ref="AQ268">IF(OR(AQ104="",AQ104="NO Q",AQ104="-"),"-",INDEX(Shipping!$U$3:$V$88,_xlfn.XMATCH(AQ$2,IF(Shipping!$D$3:$D$88="GC",Shipping!$A$3:$A$88),0),_xlfn.XMATCH($V$167,Shipping!$U$2:$V$2))/_xlfn.IFS($U$167=Shipping!$R190,Shipping!$R$95,$U$167=Shipping!$S$92,Shipping!$S193,$U$167=Shipping!$T$92,Shipping!$T193)+IF(AQ104&lt;DATE(2020,1,1),AQ104,-AQ104))</f>
        <v>-</v>
      </c>
      <c r="AR268" s="52" t="str" cm="1">
        <f t="array" ref="AR268">IF(OR(AR104="",AR104="NO Q",AR104="-"),"-",INDEX(Shipping!$U$3:$V$88,_xlfn.XMATCH(AR$2,IF(Shipping!$D$3:$D$88="GC",Shipping!$A$3:$A$88),0),_xlfn.XMATCH($V$167,Shipping!$U$2:$V$2))/_xlfn.IFS($U$167=Shipping!$R190,Shipping!$R$95,$U$167=Shipping!$S$92,Shipping!$S193,$U$167=Shipping!$T$92,Shipping!$T193)+IF(AR104&lt;DATE(2020,1,1),AR104,-AR104))</f>
        <v>-</v>
      </c>
      <c r="AS268" s="52" t="str" cm="1">
        <f t="array" ref="AS268">IF(OR(AS104="",AS104="NO Q",AS104="-"),"-",INDEX(Shipping!$U$3:$V$88,_xlfn.XMATCH(AS$2,IF(Shipping!$D$3:$D$88="GC",Shipping!$A$3:$A$88),0),_xlfn.XMATCH($V$167,Shipping!$U$2:$V$2))/_xlfn.IFS($U$167=Shipping!$R190,Shipping!$R$95,$U$167=Shipping!$S$92,Shipping!$S193,$U$167=Shipping!$T$92,Shipping!$T193)+IF(AS104&lt;DATE(2020,1,1),AS104,-AS104))</f>
        <v>-</v>
      </c>
      <c r="AT268" s="52" t="str" cm="1">
        <f t="array" ref="AT268">IF(OR(AT104="",AT104="NO Q",AT104="-"),"-",INDEX(Shipping!$U$3:$V$88,_xlfn.XMATCH(AT$2,IF(Shipping!$D$3:$D$88="GC",Shipping!$A$3:$A$88),0),_xlfn.XMATCH($V$167,Shipping!$U$2:$V$2))/_xlfn.IFS($U$167=Shipping!$R190,Shipping!$R$95,$U$167=Shipping!$S$92,Shipping!$S193,$U$167=Shipping!$T$92,Shipping!$T193)+IF(AT104&lt;DATE(2020,1,1),AT104,-AT104))</f>
        <v>-</v>
      </c>
      <c r="AU268" s="52" t="str" cm="1">
        <f t="array" ref="AU268">IF(OR(AU104="",AU104="NO Q",AU104="-"),"-",INDEX(Shipping!$U$3:$V$88,_xlfn.XMATCH(AU$2,IF(Shipping!$D$3:$D$88="GC",Shipping!$A$3:$A$88),0),_xlfn.XMATCH($V$167,Shipping!$U$2:$V$2))/_xlfn.IFS($U$167=Shipping!$R190,Shipping!$R$95,$U$167=Shipping!$S$92,Shipping!$S193,$U$167=Shipping!$T$92,Shipping!$T193)+IF(AU104&lt;DATE(2020,1,1),AU104,-AU104))</f>
        <v>-</v>
      </c>
      <c r="AV268" s="52" t="str" cm="1">
        <f t="array" ref="AV268">IF(OR(AV104="",AV104="NO Q",AV104="-"),"-",INDEX(Shipping!$U$3:$V$88,_xlfn.XMATCH(AV$2,IF(Shipping!$D$3:$D$88="GC",Shipping!$A$3:$A$88),0),_xlfn.XMATCH($V$167,Shipping!$U$2:$V$2))/_xlfn.IFS($U$167=Shipping!$R190,Shipping!$R$95,$U$167=Shipping!$S$92,Shipping!$S193,$U$167=Shipping!$T$92,Shipping!$T193)+IF(AV104&lt;DATE(2020,1,1),AV104,-AV104))</f>
        <v>-</v>
      </c>
      <c r="AW268" s="52" t="str" cm="1">
        <f t="array" ref="AW268">IF(OR(AW104="",AW104="NO Q",AW104="-"),"-",INDEX(Shipping!$U$3:$V$88,_xlfn.XMATCH(AW$2,IF(Shipping!$D$3:$D$88="GC",Shipping!$A$3:$A$88),0),_xlfn.XMATCH($V$167,Shipping!$U$2:$V$2))/_xlfn.IFS($U$167=Shipping!$R190,Shipping!$R$95,$U$167=Shipping!$S$92,Shipping!$S193,$U$167=Shipping!$T$92,Shipping!$T193)+IF(AW104&lt;DATE(2020,1,1),AW104,-AW104))</f>
        <v>-</v>
      </c>
      <c r="AX268" s="52" t="str" cm="1">
        <f t="array" ref="AX268">IF(OR(AX104="",AX104="NO Q",AX104="-"),"-",INDEX(Shipping!$U$3:$V$88,_xlfn.XMATCH(AX$2,IF(Shipping!$D$3:$D$88="GC",Shipping!$A$3:$A$88),0),_xlfn.XMATCH($V$167,Shipping!$U$2:$V$2))/_xlfn.IFS($U$167=Shipping!$R190,Shipping!$R$95,$U$167=Shipping!$S$92,Shipping!$S193,$U$167=Shipping!$T$92,Shipping!$T193)+IF(AX104&lt;DATE(2020,1,1),AX104,-AX104))</f>
        <v>-</v>
      </c>
      <c r="AY268" s="52" t="str" cm="1">
        <f t="array" ref="AY268">IF(OR(AY104="",AY104="NO Q",AY104="-"),"-",INDEX(Shipping!$U$3:$V$88,_xlfn.XMATCH(AY$2,IF(Shipping!$D$3:$D$88="GC",Shipping!$A$3:$A$88),0),_xlfn.XMATCH($V$167,Shipping!$U$2:$V$2))/_xlfn.IFS($U$167=Shipping!$R190,Shipping!$R$95,$U$167=Shipping!$S$92,Shipping!$S193,$U$167=Shipping!$T$92,Shipping!$T193)+IF(AY104&lt;DATE(2020,1,1),AY104,-AY104))</f>
        <v>-</v>
      </c>
      <c r="AZ268" s="52" t="str" cm="1">
        <f t="array" ref="AZ268">IF(OR(AZ104="",AZ104="NO Q",AZ104="-"),"-",INDEX(Shipping!$U$3:$V$88,_xlfn.XMATCH(AZ$2,IF(Shipping!$D$3:$D$88="GC",Shipping!$A$3:$A$88),0),_xlfn.XMATCH($V$167,Shipping!$U$2:$V$2))/_xlfn.IFS($U$167=Shipping!$R190,Shipping!$R$95,$U$167=Shipping!$S$92,Shipping!$S193,$U$167=Shipping!$T$92,Shipping!$T193)+IF(AZ104&lt;DATE(2020,1,1),AZ104,-AZ104))</f>
        <v>-</v>
      </c>
      <c r="BA268" s="52" t="str" cm="1">
        <f t="array" ref="BA268">IF(OR(BA104="",BA104="NO Q",BA104="-"),"-",INDEX(Shipping!$U$3:$V$88,_xlfn.XMATCH(BA$2,IF(Shipping!$D$3:$D$88="GC",Shipping!$A$3:$A$88),0),_xlfn.XMATCH($V$167,Shipping!$U$2:$V$2))/_xlfn.IFS($U$167=Shipping!$R190,Shipping!$R$95,$U$167=Shipping!$S$92,Shipping!$S193,$U$167=Shipping!$T$92,Shipping!$T193)+IF(BA104&lt;DATE(2020,1,1),BA104,-BA104))</f>
        <v>-</v>
      </c>
      <c r="BB268" s="52" t="str" cm="1">
        <f t="array" ref="BB268">IF(OR(BB104="",BB104="NO Q",BB104="-"),"-",INDEX(Shipping!$U$3:$V$88,_xlfn.XMATCH(BB$2,IF(Shipping!$D$3:$D$88="GC",Shipping!$A$3:$A$88),0),_xlfn.XMATCH($V$167,Shipping!$U$2:$V$2))/_xlfn.IFS($U$167=Shipping!$R190,Shipping!$R$95,$U$167=Shipping!$S$92,Shipping!$S193,$U$167=Shipping!$T$92,Shipping!$T193)+IF(BB104&lt;DATE(2020,1,1),BB104,-BB104))</f>
        <v>-</v>
      </c>
      <c r="BC268" s="52" t="str" cm="1">
        <f t="array" ref="BC268">IF(OR(BC104="",BC104="NO Q",BC104="-"),"-",INDEX(Shipping!$U$3:$V$88,_xlfn.XMATCH(BC$2,IF(Shipping!$D$3:$D$88="GC",Shipping!$A$3:$A$88),0),_xlfn.XMATCH($V$167,Shipping!$U$2:$V$2))/_xlfn.IFS($U$167=Shipping!$R190,Shipping!$R$95,$U$167=Shipping!$S$92,Shipping!$S193,$U$167=Shipping!$T$92,Shipping!$T193)+IF(BC104&lt;DATE(2020,1,1),BC104,-BC104))</f>
        <v>-</v>
      </c>
      <c r="BD268" s="52" t="str" cm="1">
        <f t="array" ref="BD268">IF(OR(BD104="",BD104="NO Q",BD104="-"),"-",INDEX(Shipping!$U$3:$V$88,_xlfn.XMATCH(BD$2,IF(Shipping!$D$3:$D$88="GC",Shipping!$A$3:$A$88),0),_xlfn.XMATCH($V$167,Shipping!$U$2:$V$2))/_xlfn.IFS($U$167=Shipping!$R190,Shipping!$R$95,$U$167=Shipping!$S$92,Shipping!$S193,$U$167=Shipping!$T$92,Shipping!$T193)+IF(BD104&lt;DATE(2020,1,1),BD104,-BD104))</f>
        <v>-</v>
      </c>
      <c r="BE268" s="52" t="str" cm="1">
        <f t="array" ref="BE268">IF(OR(BE104="",BE104="NO Q",BE104="-"),"-",INDEX(Shipping!$U$3:$V$88,_xlfn.XMATCH(BE$2,IF(Shipping!$D$3:$D$88="GC",Shipping!$A$3:$A$88),0),_xlfn.XMATCH($V$167,Shipping!$U$2:$V$2))/_xlfn.IFS($U$167=Shipping!$R190,Shipping!$R$95,$U$167=Shipping!$S$92,Shipping!$S193,$U$167=Shipping!$T$92,Shipping!$T193)+IF(BE104&lt;DATE(2020,1,1),BE104,-BE104))</f>
        <v>-</v>
      </c>
      <c r="BF268" s="52" t="str" cm="1">
        <f t="array" ref="BF268">IF(OR(BF104="",BF104="NO Q",BF104="-"),"-",INDEX(Shipping!$U$3:$V$88,_xlfn.XMATCH(BF$2,IF(Shipping!$D$3:$D$88="GC",Shipping!$A$3:$A$88),0),_xlfn.XMATCH($V$167,Shipping!$U$2:$V$2))/_xlfn.IFS($U$167=Shipping!$R190,Shipping!$R$95,$U$167=Shipping!$S$92,Shipping!$S193,$U$167=Shipping!$T$92,Shipping!$T193)+IF(BF104&lt;DATE(2020,1,1),BF104,-BF104))</f>
        <v>-</v>
      </c>
      <c r="BG268" s="52" t="str" cm="1">
        <f t="array" ref="BG268">IF(OR(BG104="",BG104="NO Q",BG104="-"),"-",INDEX(Shipping!$U$3:$V$88,_xlfn.XMATCH(BG$2,IF(Shipping!$D$3:$D$88="GC",Shipping!$A$3:$A$88),0),_xlfn.XMATCH($V$167,Shipping!$U$2:$V$2))/_xlfn.IFS($U$167=Shipping!$R190,Shipping!$R$95,$U$167=Shipping!$S$92,Shipping!$S193,$U$167=Shipping!$T$92,Shipping!$T193)+IF(BG104&lt;DATE(2020,1,1),BG104,-BG104))</f>
        <v>-</v>
      </c>
      <c r="BH268" s="52" t="str" cm="1">
        <f t="array" ref="BH268">IF(OR(BH104="",BH104="NO Q",BH104="-"),"-",INDEX(Shipping!$U$3:$V$88,_xlfn.XMATCH(BH$2,IF(Shipping!$D$3:$D$88="GC",Shipping!$A$3:$A$88),0),_xlfn.XMATCH($V$167,Shipping!$U$2:$V$2))/_xlfn.IFS($U$167=Shipping!$R190,Shipping!$R$95,$U$167=Shipping!$S$92,Shipping!$S193,$U$167=Shipping!$T$92,Shipping!$T193)+IF(BH104&lt;DATE(2020,1,1),BH104,-BH104))</f>
        <v>-</v>
      </c>
      <c r="BI268" s="52" t="e" cm="1">
        <f t="array" ref="BI268">IF(OR(BI104="",BI104="NO Q",BI104="-"),"-",INDEX(Shipping!$U$3:$V$88,_xlfn.XMATCH(BI$2,IF(Shipping!$D$3:$D$88="GC",Shipping!$A$3:$A$88),0),_xlfn.XMATCH($V$167,Shipping!$U$2:$V$2))/_xlfn.IFS($U$167=Shipping!$R190,Shipping!$R$95,$U$167=Shipping!$S$92,Shipping!$S193,$U$167=Shipping!$T$92,Shipping!$T193)+IF(BI104&lt;DATE(2020,1,1),BI104,-BI104))</f>
        <v>#DIV/0!</v>
      </c>
      <c r="BJ268" s="52" t="str" cm="1">
        <f t="array" ref="BJ268">IF(OR(BJ104="",BJ104="NO Q",BJ104="-"),"-",INDEX(Shipping!$U$3:$V$88,_xlfn.XMATCH(BJ$2,IF(Shipping!$D$3:$D$88="GC",Shipping!$A$3:$A$88),0),_xlfn.XMATCH($V$167,Shipping!$U$2:$V$2))/_xlfn.IFS($U$167=Shipping!$R190,Shipping!$R$95,$U$167=Shipping!$S$92,Shipping!$S193,$U$167=Shipping!$T$92,Shipping!$T193)+IF(BJ104&lt;DATE(2020,1,1),BJ104,-BJ104))</f>
        <v>-</v>
      </c>
      <c r="BK268" s="52" t="str" cm="1">
        <f t="array" ref="BK268">IF(OR(BK104="",BK104="NO Q",BK104="-"),"-",INDEX(Shipping!$U$3:$V$88,_xlfn.XMATCH(BK$2,IF(Shipping!$D$3:$D$88="GC",Shipping!$A$3:$A$88),0),_xlfn.XMATCH($V$167,Shipping!$U$2:$V$2))/_xlfn.IFS($U$167=Shipping!$R190,Shipping!$R$95,$U$167=Shipping!$S$92,Shipping!$S193,$U$167=Shipping!$T$92,Shipping!$T193)+IF(BK104&lt;DATE(2020,1,1),BK104,-BK104))</f>
        <v>-</v>
      </c>
      <c r="BL268" s="52" t="str" cm="1">
        <f t="array" ref="BL268">IF(OR(BL104="",BL104="NO Q",BL104="-"),"-",INDEX(Shipping!$U$3:$V$88,_xlfn.XMATCH(BL$2,IF(Shipping!$D$3:$D$88="GC",Shipping!$A$3:$A$88),0),_xlfn.XMATCH($V$167,Shipping!$U$2:$V$2))/_xlfn.IFS($U$167=Shipping!$R190,Shipping!$R$95,$U$167=Shipping!$S$92,Shipping!$S193,$U$167=Shipping!$T$92,Shipping!$T193)+IF(BL104&lt;DATE(2020,1,1),BL104,-BL104))</f>
        <v>-</v>
      </c>
      <c r="BM268" s="52" t="str" cm="1">
        <f t="array" ref="BM268">IF(OR(BM104="",BM104="NO Q",BM104="-"),"-",INDEX(Shipping!$U$3:$V$88,_xlfn.XMATCH(BM$2,IF(Shipping!$D$3:$D$88="GC",Shipping!$A$3:$A$88),0),_xlfn.XMATCH($V$167,Shipping!$U$2:$V$2))/_xlfn.IFS($U$167=Shipping!$R190,Shipping!$R$95,$U$167=Shipping!$S$92,Shipping!$S193,$U$167=Shipping!$T$92,Shipping!$T193)+IF(BM104&lt;DATE(2020,1,1),BM104,-BM104))</f>
        <v>-</v>
      </c>
      <c r="BN268" s="52" t="str" cm="1">
        <f t="array" ref="BN268">IF(OR(BN104="",BN104="NO Q",BN104="-"),"-",INDEX(Shipping!$U$3:$V$88,_xlfn.XMATCH(BN$2,IF(Shipping!$D$3:$D$88="GC",Shipping!$A$3:$A$88),0),_xlfn.XMATCH($V$167,Shipping!$U$2:$V$2))/_xlfn.IFS($U$167=Shipping!$R190,Shipping!$R$95,$U$167=Shipping!$S$92,Shipping!$S193,$U$167=Shipping!$T$92,Shipping!$T193)+IF(BN104&lt;DATE(2020,1,1),BN104,-BN104))</f>
        <v>-</v>
      </c>
      <c r="BO268" s="52" t="str" cm="1">
        <f t="array" ref="BO268">IF(OR(BO104="",BO104="NO Q",BO104="-"),"-",INDEX(Shipping!$U$3:$V$88,_xlfn.XMATCH(BO$2,IF(Shipping!$D$3:$D$88="GC",Shipping!$A$3:$A$88),0),_xlfn.XMATCH($V$167,Shipping!$U$2:$V$2))/_xlfn.IFS($U$167=Shipping!$R190,Shipping!$R$95,$U$167=Shipping!$S$92,Shipping!$S193,$U$167=Shipping!$T$92,Shipping!$T193)+IF(BO104&lt;DATE(2020,1,1),BO104,-BO104))</f>
        <v>-</v>
      </c>
      <c r="BP268" s="52" t="str" cm="1">
        <f t="array" ref="BP268">IF(OR(BP104="",BP104="NO Q",BP104="-"),"-",INDEX(Shipping!$U$3:$V$88,_xlfn.XMATCH(BP$2,IF(Shipping!$D$3:$D$88="GC",Shipping!$A$3:$A$88),0),_xlfn.XMATCH($V$167,Shipping!$U$2:$V$2))/_xlfn.IFS($U$167=Shipping!$R190,Shipping!$R$95,$U$167=Shipping!$S$92,Shipping!$S193,$U$167=Shipping!$T$92,Shipping!$T193)+IF(BP104&lt;DATE(2020,1,1),BP104,-BP104))</f>
        <v>-</v>
      </c>
      <c r="BQ268" s="52" t="str" cm="1">
        <f t="array" ref="BQ268">IF(OR(BQ104="",BQ104="NO Q",BQ104="-"),"-",INDEX(Shipping!$U$3:$V$88,_xlfn.XMATCH(BQ$2,IF(Shipping!$D$3:$D$88="GC",Shipping!$A$3:$A$88),0),_xlfn.XMATCH($V$167,Shipping!$U$2:$V$2))/_xlfn.IFS($U$167=Shipping!$R190,Shipping!$R$95,$U$167=Shipping!$S$92,Shipping!$S193,$U$167=Shipping!$T$92,Shipping!$T193)+IF(BQ104&lt;DATE(2020,1,1),BQ104,-BQ104))</f>
        <v>-</v>
      </c>
      <c r="BR268" s="52" t="str" cm="1">
        <f t="array" ref="BR268">IF(OR(BR104="",BR104="NO Q",BR104="-"),"-",INDEX(Shipping!$U$3:$V$88,_xlfn.XMATCH(BR$2,IF(Shipping!$D$3:$D$88="GC",Shipping!$A$3:$A$88),0),_xlfn.XMATCH($V$167,Shipping!$U$2:$V$2))/_xlfn.IFS($U$167=Shipping!$R190,Shipping!$R$95,$U$167=Shipping!$S$92,Shipping!$S193,$U$167=Shipping!$T$92,Shipping!$T193)+IF(BR104&lt;DATE(2020,1,1),BR104,-BR104))</f>
        <v>-</v>
      </c>
      <c r="BS268" s="52" t="str" cm="1">
        <f t="array" ref="BS268">IF(OR(BS104="",BS104="NO Q",BS104="-"),"-",INDEX(Shipping!$U$3:$V$88,_xlfn.XMATCH(BS$2,IF(Shipping!$D$3:$D$88="GC",Shipping!$A$3:$A$88),0),_xlfn.XMATCH($V$167,Shipping!$U$2:$V$2))/_xlfn.IFS($U$167=Shipping!$R190,Shipping!$R$95,$U$167=Shipping!$S$92,Shipping!$S193,$U$167=Shipping!$T$92,Shipping!$T193)+IF(BS104&lt;DATE(2020,1,1),BS104,-BS104))</f>
        <v>-</v>
      </c>
      <c r="BT268" s="52" t="str" cm="1">
        <f t="array" ref="BT268">IF(OR(BT104="",BT104="NO Q",BT104="-"),"-",INDEX(Shipping!$U$3:$V$88,_xlfn.XMATCH(BT$2,IF(Shipping!$D$3:$D$88="GC",Shipping!$A$3:$A$88),0),_xlfn.XMATCH($V$167,Shipping!$U$2:$V$2))/_xlfn.IFS($U$167=Shipping!$R190,Shipping!$R$95,$U$167=Shipping!$S$92,Shipping!$S193,$U$167=Shipping!$T$92,Shipping!$T193)+IF(BT104&lt;DATE(2020,1,1),BT104,-BT104))</f>
        <v>-</v>
      </c>
      <c r="BU268" s="52" t="str" cm="1">
        <f t="array" ref="BU268">IF(OR(BU104="",BU104="NO Q",BU104="-"),"-",INDEX(Shipping!$U$3:$V$88,_xlfn.XMATCH(BU$2,IF(Shipping!$D$3:$D$88="GC",Shipping!$A$3:$A$88),0),_xlfn.XMATCH($V$167,Shipping!$U$2:$V$2))/_xlfn.IFS($U$167=Shipping!$R190,Shipping!$R$95,$U$167=Shipping!$S$92,Shipping!$S193,$U$167=Shipping!$T$92,Shipping!$T193)+IF(BU104&lt;DATE(2020,1,1),BU104,-BU104))</f>
        <v>-</v>
      </c>
      <c r="BV268" s="52" t="str" cm="1">
        <f t="array" ref="BV268">IF(OR(BV104="",BV104="NO Q",BV104="-"),"-",INDEX(Shipping!$U$3:$V$88,_xlfn.XMATCH(BV$2,IF(Shipping!$D$3:$D$88="GC",Shipping!$A$3:$A$88),0),_xlfn.XMATCH($V$167,Shipping!$U$2:$V$2))/_xlfn.IFS($U$167=Shipping!$R190,Shipping!$R$95,$U$167=Shipping!$S$92,Shipping!$S193,$U$167=Shipping!$T$92,Shipping!$T193)+IF(BV104&lt;DATE(2020,1,1),BV104,-BV104))</f>
        <v>-</v>
      </c>
      <c r="BW268" s="52" t="str" cm="1">
        <f t="array" ref="BW268">IF(OR(BW104="",BW104="NO Q",BW104="-"),"-",INDEX(Shipping!$U$3:$V$88,_xlfn.XMATCH(BW$2,IF(Shipping!$D$3:$D$88="GC",Shipping!$A$3:$A$88),0),_xlfn.XMATCH($V$167,Shipping!$U$2:$V$2))/_xlfn.IFS($U$167=Shipping!$R190,Shipping!$R$95,$U$167=Shipping!$S$92,Shipping!$S193,$U$167=Shipping!$T$92,Shipping!$T193)+IF(BW104&lt;DATE(2020,1,1),BW104,-BW104))</f>
        <v>-</v>
      </c>
      <c r="BX268" s="52" t="str" cm="1">
        <f t="array" ref="BX268">IF(OR(BX104="",BX104="NO Q",BX104="-"),"-",INDEX(Shipping!$U$3:$V$88,_xlfn.XMATCH(BX$2,IF(Shipping!$D$3:$D$88="GC",Shipping!$A$3:$A$88),0),_xlfn.XMATCH($V$167,Shipping!$U$2:$V$2))/_xlfn.IFS($U$167=Shipping!$R190,Shipping!$R$95,$U$167=Shipping!$S$92,Shipping!$S193,$U$167=Shipping!$T$92,Shipping!$T193)+IF(BX104&lt;DATE(2020,1,1),BX104,-BX104))</f>
        <v>-</v>
      </c>
      <c r="BY268" s="52" t="str" cm="1">
        <f t="array" ref="BY268">IF(OR(BY104="",BY104="NO Q",BY104="-"),"-",INDEX(Shipping!$U$3:$V$88,_xlfn.XMATCH(BY$2,IF(Shipping!$D$3:$D$88="GC",Shipping!$A$3:$A$88),0),_xlfn.XMATCH($V$167,Shipping!$U$2:$V$2))/_xlfn.IFS($U$167=Shipping!$R190,Shipping!$R$95,$U$167=Shipping!$S$92,Shipping!$S193,$U$167=Shipping!$T$92,Shipping!$T193)+IF(BY104&lt;DATE(2020,1,1),BY104,-BY104))</f>
        <v>-</v>
      </c>
      <c r="BZ268" s="52" t="e" cm="1">
        <f t="array" ref="BZ268">IF(OR(BZ104="",BZ104="NO Q",BZ104="-"),"-",INDEX(Shipping!$U$3:$V$88,_xlfn.XMATCH(BZ$2,IF(Shipping!$D$3:$D$88="GC",Shipping!$A$3:$A$88),0),_xlfn.XMATCH($V$167,Shipping!$U$2:$V$2))/_xlfn.IFS($U$167=Shipping!$R190,Shipping!$R$95,$U$167=Shipping!$S$92,Shipping!$S193,$U$167=Shipping!$T$92,Shipping!$T193)+IF(BZ104&lt;DATE(2020,1,1),BZ104,-BZ104))</f>
        <v>#N/A</v>
      </c>
      <c r="CA268" s="52" t="str" cm="1">
        <f t="array" ref="CA268">IF(OR(CA104="",CA104="NO Q",CA104="-"),"-",INDEX(Shipping!$U$3:$V$88,_xlfn.XMATCH(CA$2,IF(Shipping!$D$3:$D$88="GC",Shipping!$A$3:$A$88),0),_xlfn.XMATCH($V$167,Shipping!$U$2:$V$2))/_xlfn.IFS($U$167=Shipping!$R190,Shipping!$R$95,$U$167=Shipping!$S$92,Shipping!$S193,$U$167=Shipping!$T$92,Shipping!$T193)+IF(CA104&lt;DATE(2020,1,1),CA104,-CA104))</f>
        <v>-</v>
      </c>
      <c r="CB268" s="52" t="str" cm="1">
        <f t="array" ref="CB268">IF(OR(CB104="",CB104="NO Q",CB104="-"),"-",INDEX(Shipping!$U$3:$V$88,_xlfn.XMATCH(CB$2,IF(Shipping!$D$3:$D$88="GC",Shipping!$A$3:$A$88),0),_xlfn.XMATCH($V$167,Shipping!$U$2:$V$2))/_xlfn.IFS($U$167=Shipping!$R190,Shipping!$R$95,$U$167=Shipping!$S$92,Shipping!$S193,$U$167=Shipping!$T$92,Shipping!$T193)+IF(CB104&lt;DATE(2020,1,1),CB104,-CB104))</f>
        <v>-</v>
      </c>
      <c r="CC268" s="52" t="e" cm="1">
        <f t="array" ref="CC268">IF(OR(CC104="",CC104="NO Q",CC104="-"),"-",INDEX(Shipping!$U$3:$V$88,_xlfn.XMATCH(CC$2,IF(Shipping!$D$3:$D$88="GC",Shipping!$A$3:$A$88),0),_xlfn.XMATCH($V$167,Shipping!$U$2:$V$2))/_xlfn.IFS($U$167=Shipping!$R190,Shipping!$R$95,$U$167=Shipping!$S$92,Shipping!$S193,$U$167=Shipping!$T$92,Shipping!$T193)+IF(CC104&lt;DATE(2020,1,1),CC104,-CC104))</f>
        <v>#VALUE!</v>
      </c>
      <c r="CD268" s="52" t="e" cm="1">
        <f t="array" ref="CD268">IF(OR(CD104="",CD104="NO Q",CD104="-"),"-",INDEX(Shipping!$U$3:$V$88,_xlfn.XMATCH(CD$2,IF(Shipping!$D$3:$D$88="GC",Shipping!$A$3:$A$88),0),_xlfn.XMATCH($V$167,Shipping!$U$2:$V$2))/_xlfn.IFS($U$167=Shipping!$R190,Shipping!$R$95,$U$167=Shipping!$S$92,Shipping!$S193,$U$167=Shipping!$T$92,Shipping!$T193)+IF(CD104&lt;DATE(2020,1,1),CD104,-CD104))</f>
        <v>#DIV/0!</v>
      </c>
      <c r="CE268" s="52" t="str" cm="1">
        <f t="array" ref="CE268">IF(OR(CE104="",CE104="NO Q",CE104="-"),"-",INDEX(Shipping!$U$3:$V$88,_xlfn.XMATCH(CE$2,IF(Shipping!$D$3:$D$88="GC",Shipping!$A$3:$A$88),0),_xlfn.XMATCH($V$167,Shipping!$U$2:$V$2))/_xlfn.IFS($U$167=Shipping!$R190,Shipping!$R$95,$U$167=Shipping!$S$92,Shipping!$S193,$U$167=Shipping!$T$92,Shipping!$T193)+IF(CE104&lt;DATE(2020,1,1),CE104,-CE104))</f>
        <v>-</v>
      </c>
      <c r="CF268" s="52" t="str" cm="1">
        <f t="array" ref="CF268">IF(OR(CF104="",CF104="NO Q",CF104="-"),"-",INDEX(Shipping!$U$3:$V$88,_xlfn.XMATCH(CF$2,IF(Shipping!$D$3:$D$88="GC",Shipping!$A$3:$A$88),0),_xlfn.XMATCH($V$167,Shipping!$U$2:$V$2))/_xlfn.IFS($U$167=Shipping!$R190,Shipping!$R$95,$U$167=Shipping!$S$92,Shipping!$S193,$U$167=Shipping!$T$92,Shipping!$T193)+IF(CF104&lt;DATE(2020,1,1),CF104,-CF104))</f>
        <v>-</v>
      </c>
      <c r="CG268" s="52" t="str" cm="1">
        <f t="array" ref="CG268">IF(OR(CG104="",CG104="NO Q",CG104="-"),"-",INDEX(Shipping!$U$3:$V$88,_xlfn.XMATCH(CG$2,IF(Shipping!$D$3:$D$88="GC",Shipping!$A$3:$A$88),0),_xlfn.XMATCH($V$167,Shipping!$U$2:$V$2))/_xlfn.IFS($U$167=Shipping!$R190,Shipping!$R$95,$U$167=Shipping!$S$92,Shipping!$S193,$U$167=Shipping!$T$92,Shipping!$T193)+IF(CG104&lt;DATE(2020,1,1),CG104,-CG104))</f>
        <v>-</v>
      </c>
      <c r="CH268" s="52" t="str" cm="1">
        <f t="array" ref="CH268">IF(OR(CH104="",CH104="NO Q",CH104="-"),"-",INDEX(Shipping!$U$3:$V$88,_xlfn.XMATCH(CH$2,IF(Shipping!$D$3:$D$88="GC",Shipping!$A$3:$A$88),0),_xlfn.XMATCH($V$167,Shipping!$U$2:$V$2))/_xlfn.IFS($U$167=Shipping!$R190,Shipping!$R$95,$U$167=Shipping!$S$92,Shipping!$S193,$U$167=Shipping!$T$92,Shipping!$T193)+IF(CH104&lt;DATE(2020,1,1),CH104,-CH104))</f>
        <v>-</v>
      </c>
      <c r="CI268" s="52" t="str" cm="1">
        <f t="array" ref="CI268">IF(OR(CI104="",CI104="NO Q",CI104="-"),"-",INDEX(Shipping!$U$3:$V$88,_xlfn.XMATCH(CI$2,IF(Shipping!$D$3:$D$88="GC",Shipping!$A$3:$A$88),0),_xlfn.XMATCH($V$167,Shipping!$U$2:$V$2))/_xlfn.IFS($U$167=Shipping!$R190,Shipping!$R$95,$U$167=Shipping!$S$92,Shipping!$S193,$U$167=Shipping!$T$92,Shipping!$T193)+IF(CI104&lt;DATE(2020,1,1),CI104,-CI104))</f>
        <v>-</v>
      </c>
      <c r="CJ268" s="52" t="str" cm="1">
        <f t="array" ref="CJ268">IF(OR(CJ104="",CJ104="NO Q",CJ104="-"),"-",INDEX(Shipping!$U$3:$V$88,_xlfn.XMATCH(CJ$2,IF(Shipping!$D$3:$D$88="GC",Shipping!$A$3:$A$88),0),_xlfn.XMATCH($V$167,Shipping!$U$2:$V$2))/_xlfn.IFS($U$167=Shipping!$R190,Shipping!$R$95,$U$167=Shipping!$S$92,Shipping!$S193,$U$167=Shipping!$T$92,Shipping!$T193)+IF(CJ104&lt;DATE(2020,1,1),CJ104,-CJ104))</f>
        <v>-</v>
      </c>
      <c r="CK268" s="52" t="str" cm="1">
        <f t="array" ref="CK268">IF(OR(CK104="",CK104="NO Q",CK104="-"),"-",INDEX(Shipping!$U$3:$V$88,_xlfn.XMATCH(CK$2,IF(Shipping!$D$3:$D$88="GC",Shipping!$A$3:$A$88),0),_xlfn.XMATCH($V$167,Shipping!$U$2:$V$2))/_xlfn.IFS($U$167=Shipping!$R190,Shipping!$R$95,$U$167=Shipping!$S$92,Shipping!$S193,$U$167=Shipping!$T$92,Shipping!$T193)+IF(CK104&lt;DATE(2020,1,1),CK104,-CK104))</f>
        <v>-</v>
      </c>
      <c r="CL268" s="52" t="str" cm="1">
        <f t="array" ref="CL268">IF(OR(CL104="",CL104="NO Q",CL104="-"),"-",INDEX(Shipping!$U$3:$V$88,_xlfn.XMATCH(CL$2,IF(Shipping!$D$3:$D$88="GC",Shipping!$A$3:$A$88),0),_xlfn.XMATCH($V$167,Shipping!$U$2:$V$2))/_xlfn.IFS($U$167=Shipping!$R190,Shipping!$R$95,$U$167=Shipping!$S$92,Shipping!$S193,$U$167=Shipping!$T$92,Shipping!$T193)+IF(CL104&lt;DATE(2020,1,1),CL104,-CL104))</f>
        <v>-</v>
      </c>
      <c r="CM268" s="52" t="str" cm="1">
        <f t="array" ref="CM268">IF(OR(CM104="",CM104="NO Q",CM104="-"),"-",INDEX(Shipping!$U$3:$V$88,_xlfn.XMATCH(CM$2,IF(Shipping!$D$3:$D$88="GC",Shipping!$A$3:$A$88),0),_xlfn.XMATCH($V$167,Shipping!$U$2:$V$2))/_xlfn.IFS($U$167=Shipping!$R190,Shipping!$R$95,$U$167=Shipping!$S$92,Shipping!$S193,$U$167=Shipping!$T$92,Shipping!$T193)+IF(CM104&lt;DATE(2020,1,1),CM104,-CM104))</f>
        <v>-</v>
      </c>
    </row>
    <row r="269" spans="2:91">
      <c r="B269" s="47" t="s">
        <v>374</v>
      </c>
      <c r="C269" s="1" t="e" cm="1">
        <f t="array" ref="C269">INDEX(W$2:CM$2,1,_xlfn.XMATCH(D269,$W269:$CM269))</f>
        <v>#N/A</v>
      </c>
      <c r="D269" s="81">
        <f t="shared" si="140"/>
        <v>0</v>
      </c>
      <c r="W269" s="52" t="str" cm="1">
        <f t="array" ref="W269">IF(OR(W105="",W105="NO Q",W105="-"),"-",INDEX(Shipping!$U$3:$V$88,_xlfn.XMATCH(W$2,IF(Shipping!$D$3:$D$88="GC",Shipping!$A$3:$A$88),0),_xlfn.XMATCH($V$167,Shipping!$U$2:$V$2))/_xlfn.IFS($U$167=Shipping!$R191,Shipping!$R$95,$U$167=Shipping!$S$92,Shipping!$S194,$U$167=Shipping!$T$92,Shipping!$T194)+IF(W105&lt;DATE(2020,1,1),W105,-W105))</f>
        <v>-</v>
      </c>
      <c r="X269" s="52" t="str" cm="1">
        <f t="array" ref="X269">IF(OR(X105="",X105="NO Q",X105="-"),"-",INDEX(Shipping!$U$3:$V$88,_xlfn.XMATCH(X$2,IF(Shipping!$D$3:$D$88="GC",Shipping!$A$3:$A$88),0),_xlfn.XMATCH($V$167,Shipping!$U$2:$V$2))/_xlfn.IFS($U$167=Shipping!$R191,Shipping!$R$95,$U$167=Shipping!$S$92,Shipping!$S194,$U$167=Shipping!$T$92,Shipping!$T194)+IF(X105&lt;DATE(2020,1,1),X105,-X105))</f>
        <v>-</v>
      </c>
      <c r="Y269" s="52" t="str" cm="1">
        <f t="array" ref="Y269">IF(OR(Y105="",Y105="NO Q",Y105="-"),"-",INDEX(Shipping!$U$3:$V$88,_xlfn.XMATCH(Y$2,IF(Shipping!$D$3:$D$88="GC",Shipping!$A$3:$A$88),0),_xlfn.XMATCH($V$167,Shipping!$U$2:$V$2))/_xlfn.IFS($U$167=Shipping!$R191,Shipping!$R$95,$U$167=Shipping!$S$92,Shipping!$S194,$U$167=Shipping!$T$92,Shipping!$T194)+IF(Y105&lt;DATE(2020,1,1),Y105,-Y105))</f>
        <v>-</v>
      </c>
      <c r="Z269" s="52" t="str" cm="1">
        <f t="array" ref="Z269">IF(OR(Z105="",Z105="NO Q",Z105="-"),"-",INDEX(Shipping!$U$3:$V$88,_xlfn.XMATCH(Z$2,IF(Shipping!$D$3:$D$88="GC",Shipping!$A$3:$A$88),0),_xlfn.XMATCH($V$167,Shipping!$U$2:$V$2))/_xlfn.IFS($U$167=Shipping!$R191,Shipping!$R$95,$U$167=Shipping!$S$92,Shipping!$S194,$U$167=Shipping!$T$92,Shipping!$T194)+IF(Z105&lt;DATE(2020,1,1),Z105,-Z105))</f>
        <v>-</v>
      </c>
      <c r="AA269" s="52" t="str" cm="1">
        <f t="array" ref="AA269">IF(OR(AA105="",AA105="NO Q",AA105="-"),"-",INDEX(Shipping!$U$3:$V$88,_xlfn.XMATCH(AA$2,IF(Shipping!$D$3:$D$88="GC",Shipping!$A$3:$A$88),0),_xlfn.XMATCH($V$167,Shipping!$U$2:$V$2))/_xlfn.IFS($U$167=Shipping!$R191,Shipping!$R$95,$U$167=Shipping!$S$92,Shipping!$S194,$U$167=Shipping!$T$92,Shipping!$T194)+IF(AA105&lt;DATE(2020,1,1),AA105,-AA105))</f>
        <v>-</v>
      </c>
      <c r="AB269" s="52" t="str" cm="1">
        <f t="array" ref="AB269">IF(OR(AB105="",AB105="NO Q",AB105="-"),"-",INDEX(Shipping!$U$3:$V$88,_xlfn.XMATCH(AB$2,IF(Shipping!$D$3:$D$88="GC",Shipping!$A$3:$A$88),0),_xlfn.XMATCH($V$167,Shipping!$U$2:$V$2))/_xlfn.IFS($U$167=Shipping!$R191,Shipping!$R$95,$U$167=Shipping!$S$92,Shipping!$S194,$U$167=Shipping!$T$92,Shipping!$T194)+IF(AB105&lt;DATE(2020,1,1),AB105,-AB105))</f>
        <v>-</v>
      </c>
      <c r="AC269" s="52" t="str" cm="1">
        <f t="array" ref="AC269">IF(OR(AC105="",AC105="NO Q",AC105="-"),"-",INDEX(Shipping!$U$3:$V$88,_xlfn.XMATCH(AC$2,IF(Shipping!$D$3:$D$88="GC",Shipping!$A$3:$A$88),0),_xlfn.XMATCH($V$167,Shipping!$U$2:$V$2))/_xlfn.IFS($U$167=Shipping!$R191,Shipping!$R$95,$U$167=Shipping!$S$92,Shipping!$S194,$U$167=Shipping!$T$92,Shipping!$T194)+IF(AC105&lt;DATE(2020,1,1),AC105,-AC105))</f>
        <v>-</v>
      </c>
      <c r="AD269" s="52" t="str" cm="1">
        <f t="array" ref="AD269">IF(OR(AD105="",AD105="NO Q",AD105="-"),"-",INDEX(Shipping!$U$3:$V$88,_xlfn.XMATCH(AD$2,IF(Shipping!$D$3:$D$88="GC",Shipping!$A$3:$A$88),0),_xlfn.XMATCH($V$167,Shipping!$U$2:$V$2))/_xlfn.IFS($U$167=Shipping!$R191,Shipping!$R$95,$U$167=Shipping!$S$92,Shipping!$S194,$U$167=Shipping!$T$92,Shipping!$T194)+IF(AD105&lt;DATE(2020,1,1),AD105,-AD105))</f>
        <v>-</v>
      </c>
      <c r="AE269" s="52" t="str" cm="1">
        <f t="array" ref="AE269">IF(OR(AE105="",AE105="NO Q",AE105="-"),"-",INDEX(Shipping!$U$3:$V$88,_xlfn.XMATCH(AE$2,IF(Shipping!$D$3:$D$88="GC",Shipping!$A$3:$A$88),0),_xlfn.XMATCH($V$167,Shipping!$U$2:$V$2))/_xlfn.IFS($U$167=Shipping!$R191,Shipping!$R$95,$U$167=Shipping!$S$92,Shipping!$S194,$U$167=Shipping!$T$92,Shipping!$T194)+IF(AE105&lt;DATE(2020,1,1),AE105,-AE105))</f>
        <v>-</v>
      </c>
      <c r="AF269" s="52" t="str" cm="1">
        <f t="array" ref="AF269">IF(OR(AF105="",AF105="NO Q",AF105="-"),"-",INDEX(Shipping!$U$3:$V$88,_xlfn.XMATCH(AF$2,IF(Shipping!$D$3:$D$88="GC",Shipping!$A$3:$A$88),0),_xlfn.XMATCH($V$167,Shipping!$U$2:$V$2))/_xlfn.IFS($U$167=Shipping!$R191,Shipping!$R$95,$U$167=Shipping!$S$92,Shipping!$S194,$U$167=Shipping!$T$92,Shipping!$T194)+IF(AF105&lt;DATE(2020,1,1),AF105,-AF105))</f>
        <v>-</v>
      </c>
      <c r="AG269" s="52" t="str" cm="1">
        <f t="array" ref="AG269">IF(OR(AG105="",AG105="NO Q",AG105="-"),"-",INDEX(Shipping!$U$3:$V$88,_xlfn.XMATCH(AG$2,IF(Shipping!$D$3:$D$88="GC",Shipping!$A$3:$A$88),0),_xlfn.XMATCH($V$167,Shipping!$U$2:$V$2))/_xlfn.IFS($U$167=Shipping!$R191,Shipping!$R$95,$U$167=Shipping!$S$92,Shipping!$S194,$U$167=Shipping!$T$92,Shipping!$T194)+IF(AG105&lt;DATE(2020,1,1),AG105,-AG105))</f>
        <v>-</v>
      </c>
      <c r="AH269" s="52" t="e" cm="1">
        <f t="array" ref="AH269">IF(OR(AH105="",AH105="NO Q",AH105="-"),"-",INDEX(Shipping!$U$3:$V$88,_xlfn.XMATCH(AH$2,IF(Shipping!$D$3:$D$88="GC",Shipping!$A$3:$A$88),0),_xlfn.XMATCH($V$167,Shipping!$U$2:$V$2))/_xlfn.IFS($U$167=Shipping!$R191,Shipping!$R$95,$U$167=Shipping!$S$92,Shipping!$S194,$U$167=Shipping!$T$92,Shipping!$T194)+IF(AH105&lt;DATE(2020,1,1),AH105,-AH105))</f>
        <v>#DIV/0!</v>
      </c>
      <c r="AI269" s="52" t="str" cm="1">
        <f t="array" ref="AI269">IF(OR(AI105="",AI105="NO Q",AI105="-"),"-",INDEX(Shipping!$U$3:$V$88,_xlfn.XMATCH(AI$2,IF(Shipping!$D$3:$D$88="GC",Shipping!$A$3:$A$88),0),_xlfn.XMATCH($V$167,Shipping!$U$2:$V$2))/_xlfn.IFS($U$167=Shipping!$R191,Shipping!$R$95,$U$167=Shipping!$S$92,Shipping!$S194,$U$167=Shipping!$T$92,Shipping!$T194)+IF(AI105&lt;DATE(2020,1,1),AI105,-AI105))</f>
        <v>-</v>
      </c>
      <c r="AJ269" s="52" t="str" cm="1">
        <f t="array" ref="AJ269">IF(OR(AJ105="",AJ105="NO Q",AJ105="-"),"-",INDEX(Shipping!$U$3:$V$88,_xlfn.XMATCH(AJ$2,IF(Shipping!$D$3:$D$88="GC",Shipping!$A$3:$A$88),0),_xlfn.XMATCH($V$167,Shipping!$U$2:$V$2))/_xlfn.IFS($U$167=Shipping!$R191,Shipping!$R$95,$U$167=Shipping!$S$92,Shipping!$S194,$U$167=Shipping!$T$92,Shipping!$T194)+IF(AJ105&lt;DATE(2020,1,1),AJ105,-AJ105))</f>
        <v>-</v>
      </c>
      <c r="AK269" s="52" t="str" cm="1">
        <f t="array" ref="AK269">IF(OR(AK105="",AK105="NO Q",AK105="-"),"-",INDEX(Shipping!$U$3:$V$88,_xlfn.XMATCH(AK$2,IF(Shipping!$D$3:$D$88="GC",Shipping!$A$3:$A$88),0),_xlfn.XMATCH($V$167,Shipping!$U$2:$V$2))/_xlfn.IFS($U$167=Shipping!$R191,Shipping!$R$95,$U$167=Shipping!$S$92,Shipping!$S194,$U$167=Shipping!$T$92,Shipping!$T194)+IF(AK105&lt;DATE(2020,1,1),AK105,-AK105))</f>
        <v>-</v>
      </c>
      <c r="AL269" s="52" t="str" cm="1">
        <f t="array" ref="AL269">IF(OR(AL105="",AL105="NO Q",AL105="-"),"-",INDEX(Shipping!$U$3:$V$88,_xlfn.XMATCH(AL$2,IF(Shipping!$D$3:$D$88="GC",Shipping!$A$3:$A$88),0),_xlfn.XMATCH($V$167,Shipping!$U$2:$V$2))/_xlfn.IFS($U$167=Shipping!$R191,Shipping!$R$95,$U$167=Shipping!$S$92,Shipping!$S194,$U$167=Shipping!$T$92,Shipping!$T194)+IF(AL105&lt;DATE(2020,1,1),AL105,-AL105))</f>
        <v>-</v>
      </c>
      <c r="AM269" s="52" t="str" cm="1">
        <f t="array" ref="AM269">IF(OR(AM105="",AM105="NO Q",AM105="-"),"-",INDEX(Shipping!$U$3:$V$88,_xlfn.XMATCH(AM$2,IF(Shipping!$D$3:$D$88="GC",Shipping!$A$3:$A$88),0),_xlfn.XMATCH($V$167,Shipping!$U$2:$V$2))/_xlfn.IFS($U$167=Shipping!$R191,Shipping!$R$95,$U$167=Shipping!$S$92,Shipping!$S194,$U$167=Shipping!$T$92,Shipping!$T194)+IF(AM105&lt;DATE(2020,1,1),AM105,-AM105))</f>
        <v>-</v>
      </c>
      <c r="AN269" s="52" t="str" cm="1">
        <f t="array" ref="AN269">IF(OR(AN105="",AN105="NO Q",AN105="-"),"-",INDEX(Shipping!$U$3:$V$88,_xlfn.XMATCH(AN$2,IF(Shipping!$D$3:$D$88="GC",Shipping!$A$3:$A$88),0),_xlfn.XMATCH($V$167,Shipping!$U$2:$V$2))/_xlfn.IFS($U$167=Shipping!$R191,Shipping!$R$95,$U$167=Shipping!$S$92,Shipping!$S194,$U$167=Shipping!$T$92,Shipping!$T194)+IF(AN105&lt;DATE(2020,1,1),AN105,-AN105))</f>
        <v>-</v>
      </c>
      <c r="AO269" s="52" t="str" cm="1">
        <f t="array" ref="AO269">IF(OR(AO105="",AO105="NO Q",AO105="-"),"-",INDEX(Shipping!$U$3:$V$88,_xlfn.XMATCH(AO$2,IF(Shipping!$D$3:$D$88="GC",Shipping!$A$3:$A$88),0),_xlfn.XMATCH($V$167,Shipping!$U$2:$V$2))/_xlfn.IFS($U$167=Shipping!$R191,Shipping!$R$95,$U$167=Shipping!$S$92,Shipping!$S194,$U$167=Shipping!$T$92,Shipping!$T194)+IF(AO105&lt;DATE(2020,1,1),AO105,-AO105))</f>
        <v>-</v>
      </c>
      <c r="AP269" s="52" t="str" cm="1">
        <f t="array" ref="AP269">IF(OR(AP105="",AP105="NO Q",AP105="-"),"-",INDEX(Shipping!$U$3:$V$88,_xlfn.XMATCH(AP$2,IF(Shipping!$D$3:$D$88="GC",Shipping!$A$3:$A$88),0),_xlfn.XMATCH($V$167,Shipping!$U$2:$V$2))/_xlfn.IFS($U$167=Shipping!$R191,Shipping!$R$95,$U$167=Shipping!$S$92,Shipping!$S194,$U$167=Shipping!$T$92,Shipping!$T194)+IF(AP105&lt;DATE(2020,1,1),AP105,-AP105))</f>
        <v>-</v>
      </c>
      <c r="AQ269" s="52" t="str" cm="1">
        <f t="array" ref="AQ269">IF(OR(AQ105="",AQ105="NO Q",AQ105="-"),"-",INDEX(Shipping!$U$3:$V$88,_xlfn.XMATCH(AQ$2,IF(Shipping!$D$3:$D$88="GC",Shipping!$A$3:$A$88),0),_xlfn.XMATCH($V$167,Shipping!$U$2:$V$2))/_xlfn.IFS($U$167=Shipping!$R191,Shipping!$R$95,$U$167=Shipping!$S$92,Shipping!$S194,$U$167=Shipping!$T$92,Shipping!$T194)+IF(AQ105&lt;DATE(2020,1,1),AQ105,-AQ105))</f>
        <v>-</v>
      </c>
      <c r="AR269" s="52" t="str" cm="1">
        <f t="array" ref="AR269">IF(OR(AR105="",AR105="NO Q",AR105="-"),"-",INDEX(Shipping!$U$3:$V$88,_xlfn.XMATCH(AR$2,IF(Shipping!$D$3:$D$88="GC",Shipping!$A$3:$A$88),0),_xlfn.XMATCH($V$167,Shipping!$U$2:$V$2))/_xlfn.IFS($U$167=Shipping!$R191,Shipping!$R$95,$U$167=Shipping!$S$92,Shipping!$S194,$U$167=Shipping!$T$92,Shipping!$T194)+IF(AR105&lt;DATE(2020,1,1),AR105,-AR105))</f>
        <v>-</v>
      </c>
      <c r="AS269" s="52" t="str" cm="1">
        <f t="array" ref="AS269">IF(OR(AS105="",AS105="NO Q",AS105="-"),"-",INDEX(Shipping!$U$3:$V$88,_xlfn.XMATCH(AS$2,IF(Shipping!$D$3:$D$88="GC",Shipping!$A$3:$A$88),0),_xlfn.XMATCH($V$167,Shipping!$U$2:$V$2))/_xlfn.IFS($U$167=Shipping!$R191,Shipping!$R$95,$U$167=Shipping!$S$92,Shipping!$S194,$U$167=Shipping!$T$92,Shipping!$T194)+IF(AS105&lt;DATE(2020,1,1),AS105,-AS105))</f>
        <v>-</v>
      </c>
      <c r="AT269" s="52" t="str" cm="1">
        <f t="array" ref="AT269">IF(OR(AT105="",AT105="NO Q",AT105="-"),"-",INDEX(Shipping!$U$3:$V$88,_xlfn.XMATCH(AT$2,IF(Shipping!$D$3:$D$88="GC",Shipping!$A$3:$A$88),0),_xlfn.XMATCH($V$167,Shipping!$U$2:$V$2))/_xlfn.IFS($U$167=Shipping!$R191,Shipping!$R$95,$U$167=Shipping!$S$92,Shipping!$S194,$U$167=Shipping!$T$92,Shipping!$T194)+IF(AT105&lt;DATE(2020,1,1),AT105,-AT105))</f>
        <v>-</v>
      </c>
      <c r="AU269" s="52" t="str" cm="1">
        <f t="array" ref="AU269">IF(OR(AU105="",AU105="NO Q",AU105="-"),"-",INDEX(Shipping!$U$3:$V$88,_xlfn.XMATCH(AU$2,IF(Shipping!$D$3:$D$88="GC",Shipping!$A$3:$A$88),0),_xlfn.XMATCH($V$167,Shipping!$U$2:$V$2))/_xlfn.IFS($U$167=Shipping!$R191,Shipping!$R$95,$U$167=Shipping!$S$92,Shipping!$S194,$U$167=Shipping!$T$92,Shipping!$T194)+IF(AU105&lt;DATE(2020,1,1),AU105,-AU105))</f>
        <v>-</v>
      </c>
      <c r="AV269" s="52" t="str" cm="1">
        <f t="array" ref="AV269">IF(OR(AV105="",AV105="NO Q",AV105="-"),"-",INDEX(Shipping!$U$3:$V$88,_xlfn.XMATCH(AV$2,IF(Shipping!$D$3:$D$88="GC",Shipping!$A$3:$A$88),0),_xlfn.XMATCH($V$167,Shipping!$U$2:$V$2))/_xlfn.IFS($U$167=Shipping!$R191,Shipping!$R$95,$U$167=Shipping!$S$92,Shipping!$S194,$U$167=Shipping!$T$92,Shipping!$T194)+IF(AV105&lt;DATE(2020,1,1),AV105,-AV105))</f>
        <v>-</v>
      </c>
      <c r="AW269" s="52" t="str" cm="1">
        <f t="array" ref="AW269">IF(OR(AW105="",AW105="NO Q",AW105="-"),"-",INDEX(Shipping!$U$3:$V$88,_xlfn.XMATCH(AW$2,IF(Shipping!$D$3:$D$88="GC",Shipping!$A$3:$A$88),0),_xlfn.XMATCH($V$167,Shipping!$U$2:$V$2))/_xlfn.IFS($U$167=Shipping!$R191,Shipping!$R$95,$U$167=Shipping!$S$92,Shipping!$S194,$U$167=Shipping!$T$92,Shipping!$T194)+IF(AW105&lt;DATE(2020,1,1),AW105,-AW105))</f>
        <v>-</v>
      </c>
      <c r="AX269" s="52" t="str" cm="1">
        <f t="array" ref="AX269">IF(OR(AX105="",AX105="NO Q",AX105="-"),"-",INDEX(Shipping!$U$3:$V$88,_xlfn.XMATCH(AX$2,IF(Shipping!$D$3:$D$88="GC",Shipping!$A$3:$A$88),0),_xlfn.XMATCH($V$167,Shipping!$U$2:$V$2))/_xlfn.IFS($U$167=Shipping!$R191,Shipping!$R$95,$U$167=Shipping!$S$92,Shipping!$S194,$U$167=Shipping!$T$92,Shipping!$T194)+IF(AX105&lt;DATE(2020,1,1),AX105,-AX105))</f>
        <v>-</v>
      </c>
      <c r="AY269" s="52" t="str" cm="1">
        <f t="array" ref="AY269">IF(OR(AY105="",AY105="NO Q",AY105="-"),"-",INDEX(Shipping!$U$3:$V$88,_xlfn.XMATCH(AY$2,IF(Shipping!$D$3:$D$88="GC",Shipping!$A$3:$A$88),0),_xlfn.XMATCH($V$167,Shipping!$U$2:$V$2))/_xlfn.IFS($U$167=Shipping!$R191,Shipping!$R$95,$U$167=Shipping!$S$92,Shipping!$S194,$U$167=Shipping!$T$92,Shipping!$T194)+IF(AY105&lt;DATE(2020,1,1),AY105,-AY105))</f>
        <v>-</v>
      </c>
      <c r="AZ269" s="52" t="str" cm="1">
        <f t="array" ref="AZ269">IF(OR(AZ105="",AZ105="NO Q",AZ105="-"),"-",INDEX(Shipping!$U$3:$V$88,_xlfn.XMATCH(AZ$2,IF(Shipping!$D$3:$D$88="GC",Shipping!$A$3:$A$88),0),_xlfn.XMATCH($V$167,Shipping!$U$2:$V$2))/_xlfn.IFS($U$167=Shipping!$R191,Shipping!$R$95,$U$167=Shipping!$S$92,Shipping!$S194,$U$167=Shipping!$T$92,Shipping!$T194)+IF(AZ105&lt;DATE(2020,1,1),AZ105,-AZ105))</f>
        <v>-</v>
      </c>
      <c r="BA269" s="52" t="str" cm="1">
        <f t="array" ref="BA269">IF(OR(BA105="",BA105="NO Q",BA105="-"),"-",INDEX(Shipping!$U$3:$V$88,_xlfn.XMATCH(BA$2,IF(Shipping!$D$3:$D$88="GC",Shipping!$A$3:$A$88),0),_xlfn.XMATCH($V$167,Shipping!$U$2:$V$2))/_xlfn.IFS($U$167=Shipping!$R191,Shipping!$R$95,$U$167=Shipping!$S$92,Shipping!$S194,$U$167=Shipping!$T$92,Shipping!$T194)+IF(BA105&lt;DATE(2020,1,1),BA105,-BA105))</f>
        <v>-</v>
      </c>
      <c r="BB269" s="52" t="str" cm="1">
        <f t="array" ref="BB269">IF(OR(BB105="",BB105="NO Q",BB105="-"),"-",INDEX(Shipping!$U$3:$V$88,_xlfn.XMATCH(BB$2,IF(Shipping!$D$3:$D$88="GC",Shipping!$A$3:$A$88),0),_xlfn.XMATCH($V$167,Shipping!$U$2:$V$2))/_xlfn.IFS($U$167=Shipping!$R191,Shipping!$R$95,$U$167=Shipping!$S$92,Shipping!$S194,$U$167=Shipping!$T$92,Shipping!$T194)+IF(BB105&lt;DATE(2020,1,1),BB105,-BB105))</f>
        <v>-</v>
      </c>
      <c r="BC269" s="52" t="str" cm="1">
        <f t="array" ref="BC269">IF(OR(BC105="",BC105="NO Q",BC105="-"),"-",INDEX(Shipping!$U$3:$V$88,_xlfn.XMATCH(BC$2,IF(Shipping!$D$3:$D$88="GC",Shipping!$A$3:$A$88),0),_xlfn.XMATCH($V$167,Shipping!$U$2:$V$2))/_xlfn.IFS($U$167=Shipping!$R191,Shipping!$R$95,$U$167=Shipping!$S$92,Shipping!$S194,$U$167=Shipping!$T$92,Shipping!$T194)+IF(BC105&lt;DATE(2020,1,1),BC105,-BC105))</f>
        <v>-</v>
      </c>
      <c r="BD269" s="52" t="str" cm="1">
        <f t="array" ref="BD269">IF(OR(BD105="",BD105="NO Q",BD105="-"),"-",INDEX(Shipping!$U$3:$V$88,_xlfn.XMATCH(BD$2,IF(Shipping!$D$3:$D$88="GC",Shipping!$A$3:$A$88),0),_xlfn.XMATCH($V$167,Shipping!$U$2:$V$2))/_xlfn.IFS($U$167=Shipping!$R191,Shipping!$R$95,$U$167=Shipping!$S$92,Shipping!$S194,$U$167=Shipping!$T$92,Shipping!$T194)+IF(BD105&lt;DATE(2020,1,1),BD105,-BD105))</f>
        <v>-</v>
      </c>
      <c r="BE269" s="52" t="str" cm="1">
        <f t="array" ref="BE269">IF(OR(BE105="",BE105="NO Q",BE105="-"),"-",INDEX(Shipping!$U$3:$V$88,_xlfn.XMATCH(BE$2,IF(Shipping!$D$3:$D$88="GC",Shipping!$A$3:$A$88),0),_xlfn.XMATCH($V$167,Shipping!$U$2:$V$2))/_xlfn.IFS($U$167=Shipping!$R191,Shipping!$R$95,$U$167=Shipping!$S$92,Shipping!$S194,$U$167=Shipping!$T$92,Shipping!$T194)+IF(BE105&lt;DATE(2020,1,1),BE105,-BE105))</f>
        <v>-</v>
      </c>
      <c r="BF269" s="52" t="str" cm="1">
        <f t="array" ref="BF269">IF(OR(BF105="",BF105="NO Q",BF105="-"),"-",INDEX(Shipping!$U$3:$V$88,_xlfn.XMATCH(BF$2,IF(Shipping!$D$3:$D$88="GC",Shipping!$A$3:$A$88),0),_xlfn.XMATCH($V$167,Shipping!$U$2:$V$2))/_xlfn.IFS($U$167=Shipping!$R191,Shipping!$R$95,$U$167=Shipping!$S$92,Shipping!$S194,$U$167=Shipping!$T$92,Shipping!$T194)+IF(BF105&lt;DATE(2020,1,1),BF105,-BF105))</f>
        <v>-</v>
      </c>
      <c r="BG269" s="52" t="str" cm="1">
        <f t="array" ref="BG269">IF(OR(BG105="",BG105="NO Q",BG105="-"),"-",INDEX(Shipping!$U$3:$V$88,_xlfn.XMATCH(BG$2,IF(Shipping!$D$3:$D$88="GC",Shipping!$A$3:$A$88),0),_xlfn.XMATCH($V$167,Shipping!$U$2:$V$2))/_xlfn.IFS($U$167=Shipping!$R191,Shipping!$R$95,$U$167=Shipping!$S$92,Shipping!$S194,$U$167=Shipping!$T$92,Shipping!$T194)+IF(BG105&lt;DATE(2020,1,1),BG105,-BG105))</f>
        <v>-</v>
      </c>
      <c r="BH269" s="52" t="str" cm="1">
        <f t="array" ref="BH269">IF(OR(BH105="",BH105="NO Q",BH105="-"),"-",INDEX(Shipping!$U$3:$V$88,_xlfn.XMATCH(BH$2,IF(Shipping!$D$3:$D$88="GC",Shipping!$A$3:$A$88),0),_xlfn.XMATCH($V$167,Shipping!$U$2:$V$2))/_xlfn.IFS($U$167=Shipping!$R191,Shipping!$R$95,$U$167=Shipping!$S$92,Shipping!$S194,$U$167=Shipping!$T$92,Shipping!$T194)+IF(BH105&lt;DATE(2020,1,1),BH105,-BH105))</f>
        <v>-</v>
      </c>
      <c r="BI269" s="52" t="e" cm="1">
        <f t="array" ref="BI269">IF(OR(BI105="",BI105="NO Q",BI105="-"),"-",INDEX(Shipping!$U$3:$V$88,_xlfn.XMATCH(BI$2,IF(Shipping!$D$3:$D$88="GC",Shipping!$A$3:$A$88),0),_xlfn.XMATCH($V$167,Shipping!$U$2:$V$2))/_xlfn.IFS($U$167=Shipping!$R191,Shipping!$R$95,$U$167=Shipping!$S$92,Shipping!$S194,$U$167=Shipping!$T$92,Shipping!$T194)+IF(BI105&lt;DATE(2020,1,1),BI105,-BI105))</f>
        <v>#DIV/0!</v>
      </c>
      <c r="BJ269" s="52" t="str" cm="1">
        <f t="array" ref="BJ269">IF(OR(BJ105="",BJ105="NO Q",BJ105="-"),"-",INDEX(Shipping!$U$3:$V$88,_xlfn.XMATCH(BJ$2,IF(Shipping!$D$3:$D$88="GC",Shipping!$A$3:$A$88),0),_xlfn.XMATCH($V$167,Shipping!$U$2:$V$2))/_xlfn.IFS($U$167=Shipping!$R191,Shipping!$R$95,$U$167=Shipping!$S$92,Shipping!$S194,$U$167=Shipping!$T$92,Shipping!$T194)+IF(BJ105&lt;DATE(2020,1,1),BJ105,-BJ105))</f>
        <v>-</v>
      </c>
      <c r="BK269" s="52" t="str" cm="1">
        <f t="array" ref="BK269">IF(OR(BK105="",BK105="NO Q",BK105="-"),"-",INDEX(Shipping!$U$3:$V$88,_xlfn.XMATCH(BK$2,IF(Shipping!$D$3:$D$88="GC",Shipping!$A$3:$A$88),0),_xlfn.XMATCH($V$167,Shipping!$U$2:$V$2))/_xlfn.IFS($U$167=Shipping!$R191,Shipping!$R$95,$U$167=Shipping!$S$92,Shipping!$S194,$U$167=Shipping!$T$92,Shipping!$T194)+IF(BK105&lt;DATE(2020,1,1),BK105,-BK105))</f>
        <v>-</v>
      </c>
      <c r="BL269" s="52" t="str" cm="1">
        <f t="array" ref="BL269">IF(OR(BL105="",BL105="NO Q",BL105="-"),"-",INDEX(Shipping!$U$3:$V$88,_xlfn.XMATCH(BL$2,IF(Shipping!$D$3:$D$88="GC",Shipping!$A$3:$A$88),0),_xlfn.XMATCH($V$167,Shipping!$U$2:$V$2))/_xlfn.IFS($U$167=Shipping!$R191,Shipping!$R$95,$U$167=Shipping!$S$92,Shipping!$S194,$U$167=Shipping!$T$92,Shipping!$T194)+IF(BL105&lt;DATE(2020,1,1),BL105,-BL105))</f>
        <v>-</v>
      </c>
      <c r="BM269" s="52" t="str" cm="1">
        <f t="array" ref="BM269">IF(OR(BM105="",BM105="NO Q",BM105="-"),"-",INDEX(Shipping!$U$3:$V$88,_xlfn.XMATCH(BM$2,IF(Shipping!$D$3:$D$88="GC",Shipping!$A$3:$A$88),0),_xlfn.XMATCH($V$167,Shipping!$U$2:$V$2))/_xlfn.IFS($U$167=Shipping!$R191,Shipping!$R$95,$U$167=Shipping!$S$92,Shipping!$S194,$U$167=Shipping!$T$92,Shipping!$T194)+IF(BM105&lt;DATE(2020,1,1),BM105,-BM105))</f>
        <v>-</v>
      </c>
      <c r="BN269" s="52" t="str" cm="1">
        <f t="array" ref="BN269">IF(OR(BN105="",BN105="NO Q",BN105="-"),"-",INDEX(Shipping!$U$3:$V$88,_xlfn.XMATCH(BN$2,IF(Shipping!$D$3:$D$88="GC",Shipping!$A$3:$A$88),0),_xlfn.XMATCH($V$167,Shipping!$U$2:$V$2))/_xlfn.IFS($U$167=Shipping!$R191,Shipping!$R$95,$U$167=Shipping!$S$92,Shipping!$S194,$U$167=Shipping!$T$92,Shipping!$T194)+IF(BN105&lt;DATE(2020,1,1),BN105,-BN105))</f>
        <v>-</v>
      </c>
      <c r="BO269" s="52" t="str" cm="1">
        <f t="array" ref="BO269">IF(OR(BO105="",BO105="NO Q",BO105="-"),"-",INDEX(Shipping!$U$3:$V$88,_xlfn.XMATCH(BO$2,IF(Shipping!$D$3:$D$88="GC",Shipping!$A$3:$A$88),0),_xlfn.XMATCH($V$167,Shipping!$U$2:$V$2))/_xlfn.IFS($U$167=Shipping!$R191,Shipping!$R$95,$U$167=Shipping!$S$92,Shipping!$S194,$U$167=Shipping!$T$92,Shipping!$T194)+IF(BO105&lt;DATE(2020,1,1),BO105,-BO105))</f>
        <v>-</v>
      </c>
      <c r="BP269" s="52" t="str" cm="1">
        <f t="array" ref="BP269">IF(OR(BP105="",BP105="NO Q",BP105="-"),"-",INDEX(Shipping!$U$3:$V$88,_xlfn.XMATCH(BP$2,IF(Shipping!$D$3:$D$88="GC",Shipping!$A$3:$A$88),0),_xlfn.XMATCH($V$167,Shipping!$U$2:$V$2))/_xlfn.IFS($U$167=Shipping!$R191,Shipping!$R$95,$U$167=Shipping!$S$92,Shipping!$S194,$U$167=Shipping!$T$92,Shipping!$T194)+IF(BP105&lt;DATE(2020,1,1),BP105,-BP105))</f>
        <v>-</v>
      </c>
      <c r="BQ269" s="52" t="str" cm="1">
        <f t="array" ref="BQ269">IF(OR(BQ105="",BQ105="NO Q",BQ105="-"),"-",INDEX(Shipping!$U$3:$V$88,_xlfn.XMATCH(BQ$2,IF(Shipping!$D$3:$D$88="GC",Shipping!$A$3:$A$88),0),_xlfn.XMATCH($V$167,Shipping!$U$2:$V$2))/_xlfn.IFS($U$167=Shipping!$R191,Shipping!$R$95,$U$167=Shipping!$S$92,Shipping!$S194,$U$167=Shipping!$T$92,Shipping!$T194)+IF(BQ105&lt;DATE(2020,1,1),BQ105,-BQ105))</f>
        <v>-</v>
      </c>
      <c r="BR269" s="52" t="str" cm="1">
        <f t="array" ref="BR269">IF(OR(BR105="",BR105="NO Q",BR105="-"),"-",INDEX(Shipping!$U$3:$V$88,_xlfn.XMATCH(BR$2,IF(Shipping!$D$3:$D$88="GC",Shipping!$A$3:$A$88),0),_xlfn.XMATCH($V$167,Shipping!$U$2:$V$2))/_xlfn.IFS($U$167=Shipping!$R191,Shipping!$R$95,$U$167=Shipping!$S$92,Shipping!$S194,$U$167=Shipping!$T$92,Shipping!$T194)+IF(BR105&lt;DATE(2020,1,1),BR105,-BR105))</f>
        <v>-</v>
      </c>
      <c r="BS269" s="52" t="str" cm="1">
        <f t="array" ref="BS269">IF(OR(BS105="",BS105="NO Q",BS105="-"),"-",INDEX(Shipping!$U$3:$V$88,_xlfn.XMATCH(BS$2,IF(Shipping!$D$3:$D$88="GC",Shipping!$A$3:$A$88),0),_xlfn.XMATCH($V$167,Shipping!$U$2:$V$2))/_xlfn.IFS($U$167=Shipping!$R191,Shipping!$R$95,$U$167=Shipping!$S$92,Shipping!$S194,$U$167=Shipping!$T$92,Shipping!$T194)+IF(BS105&lt;DATE(2020,1,1),BS105,-BS105))</f>
        <v>-</v>
      </c>
      <c r="BT269" s="52" t="str" cm="1">
        <f t="array" ref="BT269">IF(OR(BT105="",BT105="NO Q",BT105="-"),"-",INDEX(Shipping!$U$3:$V$88,_xlfn.XMATCH(BT$2,IF(Shipping!$D$3:$D$88="GC",Shipping!$A$3:$A$88),0),_xlfn.XMATCH($V$167,Shipping!$U$2:$V$2))/_xlfn.IFS($U$167=Shipping!$R191,Shipping!$R$95,$U$167=Shipping!$S$92,Shipping!$S194,$U$167=Shipping!$T$92,Shipping!$T194)+IF(BT105&lt;DATE(2020,1,1),BT105,-BT105))</f>
        <v>-</v>
      </c>
      <c r="BU269" s="52" t="str" cm="1">
        <f t="array" ref="BU269">IF(OR(BU105="",BU105="NO Q",BU105="-"),"-",INDEX(Shipping!$U$3:$V$88,_xlfn.XMATCH(BU$2,IF(Shipping!$D$3:$D$88="GC",Shipping!$A$3:$A$88),0),_xlfn.XMATCH($V$167,Shipping!$U$2:$V$2))/_xlfn.IFS($U$167=Shipping!$R191,Shipping!$R$95,$U$167=Shipping!$S$92,Shipping!$S194,$U$167=Shipping!$T$92,Shipping!$T194)+IF(BU105&lt;DATE(2020,1,1),BU105,-BU105))</f>
        <v>-</v>
      </c>
      <c r="BV269" s="52" t="str" cm="1">
        <f t="array" ref="BV269">IF(OR(BV105="",BV105="NO Q",BV105="-"),"-",INDEX(Shipping!$U$3:$V$88,_xlfn.XMATCH(BV$2,IF(Shipping!$D$3:$D$88="GC",Shipping!$A$3:$A$88),0),_xlfn.XMATCH($V$167,Shipping!$U$2:$V$2))/_xlfn.IFS($U$167=Shipping!$R191,Shipping!$R$95,$U$167=Shipping!$S$92,Shipping!$S194,$U$167=Shipping!$T$92,Shipping!$T194)+IF(BV105&lt;DATE(2020,1,1),BV105,-BV105))</f>
        <v>-</v>
      </c>
      <c r="BW269" s="52" t="str" cm="1">
        <f t="array" ref="BW269">IF(OR(BW105="",BW105="NO Q",BW105="-"),"-",INDEX(Shipping!$U$3:$V$88,_xlfn.XMATCH(BW$2,IF(Shipping!$D$3:$D$88="GC",Shipping!$A$3:$A$88),0),_xlfn.XMATCH($V$167,Shipping!$U$2:$V$2))/_xlfn.IFS($U$167=Shipping!$R191,Shipping!$R$95,$U$167=Shipping!$S$92,Shipping!$S194,$U$167=Shipping!$T$92,Shipping!$T194)+IF(BW105&lt;DATE(2020,1,1),BW105,-BW105))</f>
        <v>-</v>
      </c>
      <c r="BX269" s="52" t="str" cm="1">
        <f t="array" ref="BX269">IF(OR(BX105="",BX105="NO Q",BX105="-"),"-",INDEX(Shipping!$U$3:$V$88,_xlfn.XMATCH(BX$2,IF(Shipping!$D$3:$D$88="GC",Shipping!$A$3:$A$88),0),_xlfn.XMATCH($V$167,Shipping!$U$2:$V$2))/_xlfn.IFS($U$167=Shipping!$R191,Shipping!$R$95,$U$167=Shipping!$S$92,Shipping!$S194,$U$167=Shipping!$T$92,Shipping!$T194)+IF(BX105&lt;DATE(2020,1,1),BX105,-BX105))</f>
        <v>-</v>
      </c>
      <c r="BY269" s="52" t="str" cm="1">
        <f t="array" ref="BY269">IF(OR(BY105="",BY105="NO Q",BY105="-"),"-",INDEX(Shipping!$U$3:$V$88,_xlfn.XMATCH(BY$2,IF(Shipping!$D$3:$D$88="GC",Shipping!$A$3:$A$88),0),_xlfn.XMATCH($V$167,Shipping!$U$2:$V$2))/_xlfn.IFS($U$167=Shipping!$R191,Shipping!$R$95,$U$167=Shipping!$S$92,Shipping!$S194,$U$167=Shipping!$T$92,Shipping!$T194)+IF(BY105&lt;DATE(2020,1,1),BY105,-BY105))</f>
        <v>-</v>
      </c>
      <c r="BZ269" s="52" t="str" cm="1">
        <f t="array" ref="BZ269">IF(OR(BZ105="",BZ105="NO Q",BZ105="-"),"-",INDEX(Shipping!$U$3:$V$88,_xlfn.XMATCH(BZ$2,IF(Shipping!$D$3:$D$88="GC",Shipping!$A$3:$A$88),0),_xlfn.XMATCH($V$167,Shipping!$U$2:$V$2))/_xlfn.IFS($U$167=Shipping!$R191,Shipping!$R$95,$U$167=Shipping!$S$92,Shipping!$S194,$U$167=Shipping!$T$92,Shipping!$T194)+IF(BZ105&lt;DATE(2020,1,1),BZ105,-BZ105))</f>
        <v>-</v>
      </c>
      <c r="CA269" s="52" t="str" cm="1">
        <f t="array" ref="CA269">IF(OR(CA105="",CA105="NO Q",CA105="-"),"-",INDEX(Shipping!$U$3:$V$88,_xlfn.XMATCH(CA$2,IF(Shipping!$D$3:$D$88="GC",Shipping!$A$3:$A$88),0),_xlfn.XMATCH($V$167,Shipping!$U$2:$V$2))/_xlfn.IFS($U$167=Shipping!$R191,Shipping!$R$95,$U$167=Shipping!$S$92,Shipping!$S194,$U$167=Shipping!$T$92,Shipping!$T194)+IF(CA105&lt;DATE(2020,1,1),CA105,-CA105))</f>
        <v>-</v>
      </c>
      <c r="CB269" s="52" t="str" cm="1">
        <f t="array" ref="CB269">IF(OR(CB105="",CB105="NO Q",CB105="-"),"-",INDEX(Shipping!$U$3:$V$88,_xlfn.XMATCH(CB$2,IF(Shipping!$D$3:$D$88="GC",Shipping!$A$3:$A$88),0),_xlfn.XMATCH($V$167,Shipping!$U$2:$V$2))/_xlfn.IFS($U$167=Shipping!$R191,Shipping!$R$95,$U$167=Shipping!$S$92,Shipping!$S194,$U$167=Shipping!$T$92,Shipping!$T194)+IF(CB105&lt;DATE(2020,1,1),CB105,-CB105))</f>
        <v>-</v>
      </c>
      <c r="CC269" s="52" t="str" cm="1">
        <f t="array" ref="CC269">IF(OR(CC105="",CC105="NO Q",CC105="-"),"-",INDEX(Shipping!$U$3:$V$88,_xlfn.XMATCH(CC$2,IF(Shipping!$D$3:$D$88="GC",Shipping!$A$3:$A$88),0),_xlfn.XMATCH($V$167,Shipping!$U$2:$V$2))/_xlfn.IFS($U$167=Shipping!$R191,Shipping!$R$95,$U$167=Shipping!$S$92,Shipping!$S194,$U$167=Shipping!$T$92,Shipping!$T194)+IF(CC105&lt;DATE(2020,1,1),CC105,-CC105))</f>
        <v>-</v>
      </c>
      <c r="CD269" s="52" t="e" cm="1">
        <f t="array" ref="CD269">IF(OR(CD105="",CD105="NO Q",CD105="-"),"-",INDEX(Shipping!$U$3:$V$88,_xlfn.XMATCH(CD$2,IF(Shipping!$D$3:$D$88="GC",Shipping!$A$3:$A$88),0),_xlfn.XMATCH($V$167,Shipping!$U$2:$V$2))/_xlfn.IFS($U$167=Shipping!$R191,Shipping!$R$95,$U$167=Shipping!$S$92,Shipping!$S194,$U$167=Shipping!$T$92,Shipping!$T194)+IF(CD105&lt;DATE(2020,1,1),CD105,-CD105))</f>
        <v>#DIV/0!</v>
      </c>
      <c r="CE269" s="52" t="str" cm="1">
        <f t="array" ref="CE269">IF(OR(CE105="",CE105="NO Q",CE105="-"),"-",INDEX(Shipping!$U$3:$V$88,_xlfn.XMATCH(CE$2,IF(Shipping!$D$3:$D$88="GC",Shipping!$A$3:$A$88),0),_xlfn.XMATCH($V$167,Shipping!$U$2:$V$2))/_xlfn.IFS($U$167=Shipping!$R191,Shipping!$R$95,$U$167=Shipping!$S$92,Shipping!$S194,$U$167=Shipping!$T$92,Shipping!$T194)+IF(CE105&lt;DATE(2020,1,1),CE105,-CE105))</f>
        <v>-</v>
      </c>
      <c r="CF269" s="52" t="str" cm="1">
        <f t="array" ref="CF269">IF(OR(CF105="",CF105="NO Q",CF105="-"),"-",INDEX(Shipping!$U$3:$V$88,_xlfn.XMATCH(CF$2,IF(Shipping!$D$3:$D$88="GC",Shipping!$A$3:$A$88),0),_xlfn.XMATCH($V$167,Shipping!$U$2:$V$2))/_xlfn.IFS($U$167=Shipping!$R191,Shipping!$R$95,$U$167=Shipping!$S$92,Shipping!$S194,$U$167=Shipping!$T$92,Shipping!$T194)+IF(CF105&lt;DATE(2020,1,1),CF105,-CF105))</f>
        <v>-</v>
      </c>
      <c r="CG269" s="52" t="str" cm="1">
        <f t="array" ref="CG269">IF(OR(CG105="",CG105="NO Q",CG105="-"),"-",INDEX(Shipping!$U$3:$V$88,_xlfn.XMATCH(CG$2,IF(Shipping!$D$3:$D$88="GC",Shipping!$A$3:$A$88),0),_xlfn.XMATCH($V$167,Shipping!$U$2:$V$2))/_xlfn.IFS($U$167=Shipping!$R191,Shipping!$R$95,$U$167=Shipping!$S$92,Shipping!$S194,$U$167=Shipping!$T$92,Shipping!$T194)+IF(CG105&lt;DATE(2020,1,1),CG105,-CG105))</f>
        <v>-</v>
      </c>
      <c r="CH269" s="52" t="str" cm="1">
        <f t="array" ref="CH269">IF(OR(CH105="",CH105="NO Q",CH105="-"),"-",INDEX(Shipping!$U$3:$V$88,_xlfn.XMATCH(CH$2,IF(Shipping!$D$3:$D$88="GC",Shipping!$A$3:$A$88),0),_xlfn.XMATCH($V$167,Shipping!$U$2:$V$2))/_xlfn.IFS($U$167=Shipping!$R191,Shipping!$R$95,$U$167=Shipping!$S$92,Shipping!$S194,$U$167=Shipping!$T$92,Shipping!$T194)+IF(CH105&lt;DATE(2020,1,1),CH105,-CH105))</f>
        <v>-</v>
      </c>
      <c r="CI269" s="52" t="str" cm="1">
        <f t="array" ref="CI269">IF(OR(CI105="",CI105="NO Q",CI105="-"),"-",INDEX(Shipping!$U$3:$V$88,_xlfn.XMATCH(CI$2,IF(Shipping!$D$3:$D$88="GC",Shipping!$A$3:$A$88),0),_xlfn.XMATCH($V$167,Shipping!$U$2:$V$2))/_xlfn.IFS($U$167=Shipping!$R191,Shipping!$R$95,$U$167=Shipping!$S$92,Shipping!$S194,$U$167=Shipping!$T$92,Shipping!$T194)+IF(CI105&lt;DATE(2020,1,1),CI105,-CI105))</f>
        <v>-</v>
      </c>
      <c r="CJ269" s="52" t="str" cm="1">
        <f t="array" ref="CJ269">IF(OR(CJ105="",CJ105="NO Q",CJ105="-"),"-",INDEX(Shipping!$U$3:$V$88,_xlfn.XMATCH(CJ$2,IF(Shipping!$D$3:$D$88="GC",Shipping!$A$3:$A$88),0),_xlfn.XMATCH($V$167,Shipping!$U$2:$V$2))/_xlfn.IFS($U$167=Shipping!$R191,Shipping!$R$95,$U$167=Shipping!$S$92,Shipping!$S194,$U$167=Shipping!$T$92,Shipping!$T194)+IF(CJ105&lt;DATE(2020,1,1),CJ105,-CJ105))</f>
        <v>-</v>
      </c>
      <c r="CK269" s="52" t="str" cm="1">
        <f t="array" ref="CK269">IF(OR(CK105="",CK105="NO Q",CK105="-"),"-",INDEX(Shipping!$U$3:$V$88,_xlfn.XMATCH(CK$2,IF(Shipping!$D$3:$D$88="GC",Shipping!$A$3:$A$88),0),_xlfn.XMATCH($V$167,Shipping!$U$2:$V$2))/_xlfn.IFS($U$167=Shipping!$R191,Shipping!$R$95,$U$167=Shipping!$S$92,Shipping!$S194,$U$167=Shipping!$T$92,Shipping!$T194)+IF(CK105&lt;DATE(2020,1,1),CK105,-CK105))</f>
        <v>-</v>
      </c>
      <c r="CL269" s="52" t="str" cm="1">
        <f t="array" ref="CL269">IF(OR(CL105="",CL105="NO Q",CL105="-"),"-",INDEX(Shipping!$U$3:$V$88,_xlfn.XMATCH(CL$2,IF(Shipping!$D$3:$D$88="GC",Shipping!$A$3:$A$88),0),_xlfn.XMATCH($V$167,Shipping!$U$2:$V$2))/_xlfn.IFS($U$167=Shipping!$R191,Shipping!$R$95,$U$167=Shipping!$S$92,Shipping!$S194,$U$167=Shipping!$T$92,Shipping!$T194)+IF(CL105&lt;DATE(2020,1,1),CL105,-CL105))</f>
        <v>-</v>
      </c>
      <c r="CM269" s="52" t="str" cm="1">
        <f t="array" ref="CM269">IF(OR(CM105="",CM105="NO Q",CM105="-"),"-",INDEX(Shipping!$U$3:$V$88,_xlfn.XMATCH(CM$2,IF(Shipping!$D$3:$D$88="GC",Shipping!$A$3:$A$88),0),_xlfn.XMATCH($V$167,Shipping!$U$2:$V$2))/_xlfn.IFS($U$167=Shipping!$R191,Shipping!$R$95,$U$167=Shipping!$S$92,Shipping!$S194,$U$167=Shipping!$T$92,Shipping!$T194)+IF(CM105&lt;DATE(2020,1,1),CM105,-CM105))</f>
        <v>-</v>
      </c>
    </row>
    <row r="270" spans="2:91">
      <c r="B270" s="47" t="s">
        <v>375</v>
      </c>
      <c r="C270" s="1" t="e" cm="1">
        <f t="array" ref="C270">INDEX(W$2:CM$2,1,_xlfn.XMATCH(D270,$W270:$CM270))</f>
        <v>#N/A</v>
      </c>
      <c r="D270" s="81">
        <f t="shared" si="140"/>
        <v>0</v>
      </c>
      <c r="W270" s="52" t="str" cm="1">
        <f t="array" ref="W270">IF(OR(W106="",W106="NO Q",W106="-"),"-",INDEX(Shipping!$U$3:$V$88,_xlfn.XMATCH(W$2,IF(Shipping!$D$3:$D$88="GC",Shipping!$A$3:$A$88),0),_xlfn.XMATCH($V$167,Shipping!$U$2:$V$2))/_xlfn.IFS($U$167=Shipping!$R192,Shipping!$R$95,$U$167=Shipping!$S$92,Shipping!$S195,$U$167=Shipping!$T$92,Shipping!$T195)+IF(W106&lt;DATE(2020,1,1),W106,-W106))</f>
        <v>-</v>
      </c>
      <c r="X270" s="52" t="str" cm="1">
        <f t="array" ref="X270">IF(OR(X106="",X106="NO Q",X106="-"),"-",INDEX(Shipping!$U$3:$V$88,_xlfn.XMATCH(X$2,IF(Shipping!$D$3:$D$88="GC",Shipping!$A$3:$A$88),0),_xlfn.XMATCH($V$167,Shipping!$U$2:$V$2))/_xlfn.IFS($U$167=Shipping!$R192,Shipping!$R$95,$U$167=Shipping!$S$92,Shipping!$S195,$U$167=Shipping!$T$92,Shipping!$T195)+IF(X106&lt;DATE(2020,1,1),X106,-X106))</f>
        <v>-</v>
      </c>
      <c r="Y270" s="52" t="str" cm="1">
        <f t="array" ref="Y270">IF(OR(Y106="",Y106="NO Q",Y106="-"),"-",INDEX(Shipping!$U$3:$V$88,_xlfn.XMATCH(Y$2,IF(Shipping!$D$3:$D$88="GC",Shipping!$A$3:$A$88),0),_xlfn.XMATCH($V$167,Shipping!$U$2:$V$2))/_xlfn.IFS($U$167=Shipping!$R192,Shipping!$R$95,$U$167=Shipping!$S$92,Shipping!$S195,$U$167=Shipping!$T$92,Shipping!$T195)+IF(Y106&lt;DATE(2020,1,1),Y106,-Y106))</f>
        <v>-</v>
      </c>
      <c r="Z270" s="52" t="str" cm="1">
        <f t="array" ref="Z270">IF(OR(Z106="",Z106="NO Q",Z106="-"),"-",INDEX(Shipping!$U$3:$V$88,_xlfn.XMATCH(Z$2,IF(Shipping!$D$3:$D$88="GC",Shipping!$A$3:$A$88),0),_xlfn.XMATCH($V$167,Shipping!$U$2:$V$2))/_xlfn.IFS($U$167=Shipping!$R192,Shipping!$R$95,$U$167=Shipping!$S$92,Shipping!$S195,$U$167=Shipping!$T$92,Shipping!$T195)+IF(Z106&lt;DATE(2020,1,1),Z106,-Z106))</f>
        <v>-</v>
      </c>
      <c r="AA270" s="52" t="str" cm="1">
        <f t="array" ref="AA270">IF(OR(AA106="",AA106="NO Q",AA106="-"),"-",INDEX(Shipping!$U$3:$V$88,_xlfn.XMATCH(AA$2,IF(Shipping!$D$3:$D$88="GC",Shipping!$A$3:$A$88),0),_xlfn.XMATCH($V$167,Shipping!$U$2:$V$2))/_xlfn.IFS($U$167=Shipping!$R192,Shipping!$R$95,$U$167=Shipping!$S$92,Shipping!$S195,$U$167=Shipping!$T$92,Shipping!$T195)+IF(AA106&lt;DATE(2020,1,1),AA106,-AA106))</f>
        <v>-</v>
      </c>
      <c r="AB270" s="52" t="str" cm="1">
        <f t="array" ref="AB270">IF(OR(AB106="",AB106="NO Q",AB106="-"),"-",INDEX(Shipping!$U$3:$V$88,_xlfn.XMATCH(AB$2,IF(Shipping!$D$3:$D$88="GC",Shipping!$A$3:$A$88),0),_xlfn.XMATCH($V$167,Shipping!$U$2:$V$2))/_xlfn.IFS($U$167=Shipping!$R192,Shipping!$R$95,$U$167=Shipping!$S$92,Shipping!$S195,$U$167=Shipping!$T$92,Shipping!$T195)+IF(AB106&lt;DATE(2020,1,1),AB106,-AB106))</f>
        <v>-</v>
      </c>
      <c r="AC270" s="52" t="str" cm="1">
        <f t="array" ref="AC270">IF(OR(AC106="",AC106="NO Q",AC106="-"),"-",INDEX(Shipping!$U$3:$V$88,_xlfn.XMATCH(AC$2,IF(Shipping!$D$3:$D$88="GC",Shipping!$A$3:$A$88),0),_xlfn.XMATCH($V$167,Shipping!$U$2:$V$2))/_xlfn.IFS($U$167=Shipping!$R192,Shipping!$R$95,$U$167=Shipping!$S$92,Shipping!$S195,$U$167=Shipping!$T$92,Shipping!$T195)+IF(AC106&lt;DATE(2020,1,1),AC106,-AC106))</f>
        <v>-</v>
      </c>
      <c r="AD270" s="52" t="str" cm="1">
        <f t="array" ref="AD270">IF(OR(AD106="",AD106="NO Q",AD106="-"),"-",INDEX(Shipping!$U$3:$V$88,_xlfn.XMATCH(AD$2,IF(Shipping!$D$3:$D$88="GC",Shipping!$A$3:$A$88),0),_xlfn.XMATCH($V$167,Shipping!$U$2:$V$2))/_xlfn.IFS($U$167=Shipping!$R192,Shipping!$R$95,$U$167=Shipping!$S$92,Shipping!$S195,$U$167=Shipping!$T$92,Shipping!$T195)+IF(AD106&lt;DATE(2020,1,1),AD106,-AD106))</f>
        <v>-</v>
      </c>
      <c r="AE270" s="52" t="str" cm="1">
        <f t="array" ref="AE270">IF(OR(AE106="",AE106="NO Q",AE106="-"),"-",INDEX(Shipping!$U$3:$V$88,_xlfn.XMATCH(AE$2,IF(Shipping!$D$3:$D$88="GC",Shipping!$A$3:$A$88),0),_xlfn.XMATCH($V$167,Shipping!$U$2:$V$2))/_xlfn.IFS($U$167=Shipping!$R192,Shipping!$R$95,$U$167=Shipping!$S$92,Shipping!$S195,$U$167=Shipping!$T$92,Shipping!$T195)+IF(AE106&lt;DATE(2020,1,1),AE106,-AE106))</f>
        <v>-</v>
      </c>
      <c r="AF270" s="52" t="str" cm="1">
        <f t="array" ref="AF270">IF(OR(AF106="",AF106="NO Q",AF106="-"),"-",INDEX(Shipping!$U$3:$V$88,_xlfn.XMATCH(AF$2,IF(Shipping!$D$3:$D$88="GC",Shipping!$A$3:$A$88),0),_xlfn.XMATCH($V$167,Shipping!$U$2:$V$2))/_xlfn.IFS($U$167=Shipping!$R192,Shipping!$R$95,$U$167=Shipping!$S$92,Shipping!$S195,$U$167=Shipping!$T$92,Shipping!$T195)+IF(AF106&lt;DATE(2020,1,1),AF106,-AF106))</f>
        <v>-</v>
      </c>
      <c r="AG270" s="52" t="str" cm="1">
        <f t="array" ref="AG270">IF(OR(AG106="",AG106="NO Q",AG106="-"),"-",INDEX(Shipping!$U$3:$V$88,_xlfn.XMATCH(AG$2,IF(Shipping!$D$3:$D$88="GC",Shipping!$A$3:$A$88),0),_xlfn.XMATCH($V$167,Shipping!$U$2:$V$2))/_xlfn.IFS($U$167=Shipping!$R192,Shipping!$R$95,$U$167=Shipping!$S$92,Shipping!$S195,$U$167=Shipping!$T$92,Shipping!$T195)+IF(AG106&lt;DATE(2020,1,1),AG106,-AG106))</f>
        <v>-</v>
      </c>
      <c r="AH270" s="52" t="e" cm="1">
        <f t="array" ref="AH270">IF(OR(AH106="",AH106="NO Q",AH106="-"),"-",INDEX(Shipping!$U$3:$V$88,_xlfn.XMATCH(AH$2,IF(Shipping!$D$3:$D$88="GC",Shipping!$A$3:$A$88),0),_xlfn.XMATCH($V$167,Shipping!$U$2:$V$2))/_xlfn.IFS($U$167=Shipping!$R192,Shipping!$R$95,$U$167=Shipping!$S$92,Shipping!$S195,$U$167=Shipping!$T$92,Shipping!$T195)+IF(AH106&lt;DATE(2020,1,1),AH106,-AH106))</f>
        <v>#DIV/0!</v>
      </c>
      <c r="AI270" s="52" t="str" cm="1">
        <f t="array" ref="AI270">IF(OR(AI106="",AI106="NO Q",AI106="-"),"-",INDEX(Shipping!$U$3:$V$88,_xlfn.XMATCH(AI$2,IF(Shipping!$D$3:$D$88="GC",Shipping!$A$3:$A$88),0),_xlfn.XMATCH($V$167,Shipping!$U$2:$V$2))/_xlfn.IFS($U$167=Shipping!$R192,Shipping!$R$95,$U$167=Shipping!$S$92,Shipping!$S195,$U$167=Shipping!$T$92,Shipping!$T195)+IF(AI106&lt;DATE(2020,1,1),AI106,-AI106))</f>
        <v>-</v>
      </c>
      <c r="AJ270" s="52" t="str" cm="1">
        <f t="array" ref="AJ270">IF(OR(AJ106="",AJ106="NO Q",AJ106="-"),"-",INDEX(Shipping!$U$3:$V$88,_xlfn.XMATCH(AJ$2,IF(Shipping!$D$3:$D$88="GC",Shipping!$A$3:$A$88),0),_xlfn.XMATCH($V$167,Shipping!$U$2:$V$2))/_xlfn.IFS($U$167=Shipping!$R192,Shipping!$R$95,$U$167=Shipping!$S$92,Shipping!$S195,$U$167=Shipping!$T$92,Shipping!$T195)+IF(AJ106&lt;DATE(2020,1,1),AJ106,-AJ106))</f>
        <v>-</v>
      </c>
      <c r="AK270" s="52" t="str" cm="1">
        <f t="array" ref="AK270">IF(OR(AK106="",AK106="NO Q",AK106="-"),"-",INDEX(Shipping!$U$3:$V$88,_xlfn.XMATCH(AK$2,IF(Shipping!$D$3:$D$88="GC",Shipping!$A$3:$A$88),0),_xlfn.XMATCH($V$167,Shipping!$U$2:$V$2))/_xlfn.IFS($U$167=Shipping!$R192,Shipping!$R$95,$U$167=Shipping!$S$92,Shipping!$S195,$U$167=Shipping!$T$92,Shipping!$T195)+IF(AK106&lt;DATE(2020,1,1),AK106,-AK106))</f>
        <v>-</v>
      </c>
      <c r="AL270" s="52" t="str" cm="1">
        <f t="array" ref="AL270">IF(OR(AL106="",AL106="NO Q",AL106="-"),"-",INDEX(Shipping!$U$3:$V$88,_xlfn.XMATCH(AL$2,IF(Shipping!$D$3:$D$88="GC",Shipping!$A$3:$A$88),0),_xlfn.XMATCH($V$167,Shipping!$U$2:$V$2))/_xlfn.IFS($U$167=Shipping!$R192,Shipping!$R$95,$U$167=Shipping!$S$92,Shipping!$S195,$U$167=Shipping!$T$92,Shipping!$T195)+IF(AL106&lt;DATE(2020,1,1),AL106,-AL106))</f>
        <v>-</v>
      </c>
      <c r="AM270" s="52" t="str" cm="1">
        <f t="array" ref="AM270">IF(OR(AM106="",AM106="NO Q",AM106="-"),"-",INDEX(Shipping!$U$3:$V$88,_xlfn.XMATCH(AM$2,IF(Shipping!$D$3:$D$88="GC",Shipping!$A$3:$A$88),0),_xlfn.XMATCH($V$167,Shipping!$U$2:$V$2))/_xlfn.IFS($U$167=Shipping!$R192,Shipping!$R$95,$U$167=Shipping!$S$92,Shipping!$S195,$U$167=Shipping!$T$92,Shipping!$T195)+IF(AM106&lt;DATE(2020,1,1),AM106,-AM106))</f>
        <v>-</v>
      </c>
      <c r="AN270" s="52" t="str" cm="1">
        <f t="array" ref="AN270">IF(OR(AN106="",AN106="NO Q",AN106="-"),"-",INDEX(Shipping!$U$3:$V$88,_xlfn.XMATCH(AN$2,IF(Shipping!$D$3:$D$88="GC",Shipping!$A$3:$A$88),0),_xlfn.XMATCH($V$167,Shipping!$U$2:$V$2))/_xlfn.IFS($U$167=Shipping!$R192,Shipping!$R$95,$U$167=Shipping!$S$92,Shipping!$S195,$U$167=Shipping!$T$92,Shipping!$T195)+IF(AN106&lt;DATE(2020,1,1),AN106,-AN106))</f>
        <v>-</v>
      </c>
      <c r="AO270" s="52" t="str" cm="1">
        <f t="array" ref="AO270">IF(OR(AO106="",AO106="NO Q",AO106="-"),"-",INDEX(Shipping!$U$3:$V$88,_xlfn.XMATCH(AO$2,IF(Shipping!$D$3:$D$88="GC",Shipping!$A$3:$A$88),0),_xlfn.XMATCH($V$167,Shipping!$U$2:$V$2))/_xlfn.IFS($U$167=Shipping!$R192,Shipping!$R$95,$U$167=Shipping!$S$92,Shipping!$S195,$U$167=Shipping!$T$92,Shipping!$T195)+IF(AO106&lt;DATE(2020,1,1),AO106,-AO106))</f>
        <v>-</v>
      </c>
      <c r="AP270" s="52" t="str" cm="1">
        <f t="array" ref="AP270">IF(OR(AP106="",AP106="NO Q",AP106="-"),"-",INDEX(Shipping!$U$3:$V$88,_xlfn.XMATCH(AP$2,IF(Shipping!$D$3:$D$88="GC",Shipping!$A$3:$A$88),0),_xlfn.XMATCH($V$167,Shipping!$U$2:$V$2))/_xlfn.IFS($U$167=Shipping!$R192,Shipping!$R$95,$U$167=Shipping!$S$92,Shipping!$S195,$U$167=Shipping!$T$92,Shipping!$T195)+IF(AP106&lt;DATE(2020,1,1),AP106,-AP106))</f>
        <v>-</v>
      </c>
      <c r="AQ270" s="52" t="str" cm="1">
        <f t="array" ref="AQ270">IF(OR(AQ106="",AQ106="NO Q",AQ106="-"),"-",INDEX(Shipping!$U$3:$V$88,_xlfn.XMATCH(AQ$2,IF(Shipping!$D$3:$D$88="GC",Shipping!$A$3:$A$88),0),_xlfn.XMATCH($V$167,Shipping!$U$2:$V$2))/_xlfn.IFS($U$167=Shipping!$R192,Shipping!$R$95,$U$167=Shipping!$S$92,Shipping!$S195,$U$167=Shipping!$T$92,Shipping!$T195)+IF(AQ106&lt;DATE(2020,1,1),AQ106,-AQ106))</f>
        <v>-</v>
      </c>
      <c r="AR270" s="52" t="str" cm="1">
        <f t="array" ref="AR270">IF(OR(AR106="",AR106="NO Q",AR106="-"),"-",INDEX(Shipping!$U$3:$V$88,_xlfn.XMATCH(AR$2,IF(Shipping!$D$3:$D$88="GC",Shipping!$A$3:$A$88),0),_xlfn.XMATCH($V$167,Shipping!$U$2:$V$2))/_xlfn.IFS($U$167=Shipping!$R192,Shipping!$R$95,$U$167=Shipping!$S$92,Shipping!$S195,$U$167=Shipping!$T$92,Shipping!$T195)+IF(AR106&lt;DATE(2020,1,1),AR106,-AR106))</f>
        <v>-</v>
      </c>
      <c r="AS270" s="52" t="str" cm="1">
        <f t="array" ref="AS270">IF(OR(AS106="",AS106="NO Q",AS106="-"),"-",INDEX(Shipping!$U$3:$V$88,_xlfn.XMATCH(AS$2,IF(Shipping!$D$3:$D$88="GC",Shipping!$A$3:$A$88),0),_xlfn.XMATCH($V$167,Shipping!$U$2:$V$2))/_xlfn.IFS($U$167=Shipping!$R192,Shipping!$R$95,$U$167=Shipping!$S$92,Shipping!$S195,$U$167=Shipping!$T$92,Shipping!$T195)+IF(AS106&lt;DATE(2020,1,1),AS106,-AS106))</f>
        <v>-</v>
      </c>
      <c r="AT270" s="52" t="str" cm="1">
        <f t="array" ref="AT270">IF(OR(AT106="",AT106="NO Q",AT106="-"),"-",INDEX(Shipping!$U$3:$V$88,_xlfn.XMATCH(AT$2,IF(Shipping!$D$3:$D$88="GC",Shipping!$A$3:$A$88),0),_xlfn.XMATCH($V$167,Shipping!$U$2:$V$2))/_xlfn.IFS($U$167=Shipping!$R192,Shipping!$R$95,$U$167=Shipping!$S$92,Shipping!$S195,$U$167=Shipping!$T$92,Shipping!$T195)+IF(AT106&lt;DATE(2020,1,1),AT106,-AT106))</f>
        <v>-</v>
      </c>
      <c r="AU270" s="52" t="str" cm="1">
        <f t="array" ref="AU270">IF(OR(AU106="",AU106="NO Q",AU106="-"),"-",INDEX(Shipping!$U$3:$V$88,_xlfn.XMATCH(AU$2,IF(Shipping!$D$3:$D$88="GC",Shipping!$A$3:$A$88),0),_xlfn.XMATCH($V$167,Shipping!$U$2:$V$2))/_xlfn.IFS($U$167=Shipping!$R192,Shipping!$R$95,$U$167=Shipping!$S$92,Shipping!$S195,$U$167=Shipping!$T$92,Shipping!$T195)+IF(AU106&lt;DATE(2020,1,1),AU106,-AU106))</f>
        <v>-</v>
      </c>
      <c r="AV270" s="52" t="str" cm="1">
        <f t="array" ref="AV270">IF(OR(AV106="",AV106="NO Q",AV106="-"),"-",INDEX(Shipping!$U$3:$V$88,_xlfn.XMATCH(AV$2,IF(Shipping!$D$3:$D$88="GC",Shipping!$A$3:$A$88),0),_xlfn.XMATCH($V$167,Shipping!$U$2:$V$2))/_xlfn.IFS($U$167=Shipping!$R192,Shipping!$R$95,$U$167=Shipping!$S$92,Shipping!$S195,$U$167=Shipping!$T$92,Shipping!$T195)+IF(AV106&lt;DATE(2020,1,1),AV106,-AV106))</f>
        <v>-</v>
      </c>
      <c r="AW270" s="52" t="str" cm="1">
        <f t="array" ref="AW270">IF(OR(AW106="",AW106="NO Q",AW106="-"),"-",INDEX(Shipping!$U$3:$V$88,_xlfn.XMATCH(AW$2,IF(Shipping!$D$3:$D$88="GC",Shipping!$A$3:$A$88),0),_xlfn.XMATCH($V$167,Shipping!$U$2:$V$2))/_xlfn.IFS($U$167=Shipping!$R192,Shipping!$R$95,$U$167=Shipping!$S$92,Shipping!$S195,$U$167=Shipping!$T$92,Shipping!$T195)+IF(AW106&lt;DATE(2020,1,1),AW106,-AW106))</f>
        <v>-</v>
      </c>
      <c r="AX270" s="52" t="str" cm="1">
        <f t="array" ref="AX270">IF(OR(AX106="",AX106="NO Q",AX106="-"),"-",INDEX(Shipping!$U$3:$V$88,_xlfn.XMATCH(AX$2,IF(Shipping!$D$3:$D$88="GC",Shipping!$A$3:$A$88),0),_xlfn.XMATCH($V$167,Shipping!$U$2:$V$2))/_xlfn.IFS($U$167=Shipping!$R192,Shipping!$R$95,$U$167=Shipping!$S$92,Shipping!$S195,$U$167=Shipping!$T$92,Shipping!$T195)+IF(AX106&lt;DATE(2020,1,1),AX106,-AX106))</f>
        <v>-</v>
      </c>
      <c r="AY270" s="52" t="str" cm="1">
        <f t="array" ref="AY270">IF(OR(AY106="",AY106="NO Q",AY106="-"),"-",INDEX(Shipping!$U$3:$V$88,_xlfn.XMATCH(AY$2,IF(Shipping!$D$3:$D$88="GC",Shipping!$A$3:$A$88),0),_xlfn.XMATCH($V$167,Shipping!$U$2:$V$2))/_xlfn.IFS($U$167=Shipping!$R192,Shipping!$R$95,$U$167=Shipping!$S$92,Shipping!$S195,$U$167=Shipping!$T$92,Shipping!$T195)+IF(AY106&lt;DATE(2020,1,1),AY106,-AY106))</f>
        <v>-</v>
      </c>
      <c r="AZ270" s="52" t="str" cm="1">
        <f t="array" ref="AZ270">IF(OR(AZ106="",AZ106="NO Q",AZ106="-"),"-",INDEX(Shipping!$U$3:$V$88,_xlfn.XMATCH(AZ$2,IF(Shipping!$D$3:$D$88="GC",Shipping!$A$3:$A$88),0),_xlfn.XMATCH($V$167,Shipping!$U$2:$V$2))/_xlfn.IFS($U$167=Shipping!$R192,Shipping!$R$95,$U$167=Shipping!$S$92,Shipping!$S195,$U$167=Shipping!$T$92,Shipping!$T195)+IF(AZ106&lt;DATE(2020,1,1),AZ106,-AZ106))</f>
        <v>-</v>
      </c>
      <c r="BA270" s="52" t="str" cm="1">
        <f t="array" ref="BA270">IF(OR(BA106="",BA106="NO Q",BA106="-"),"-",INDEX(Shipping!$U$3:$V$88,_xlfn.XMATCH(BA$2,IF(Shipping!$D$3:$D$88="GC",Shipping!$A$3:$A$88),0),_xlfn.XMATCH($V$167,Shipping!$U$2:$V$2))/_xlfn.IFS($U$167=Shipping!$R192,Shipping!$R$95,$U$167=Shipping!$S$92,Shipping!$S195,$U$167=Shipping!$T$92,Shipping!$T195)+IF(BA106&lt;DATE(2020,1,1),BA106,-BA106))</f>
        <v>-</v>
      </c>
      <c r="BB270" s="52" t="str" cm="1">
        <f t="array" ref="BB270">IF(OR(BB106="",BB106="NO Q",BB106="-"),"-",INDEX(Shipping!$U$3:$V$88,_xlfn.XMATCH(BB$2,IF(Shipping!$D$3:$D$88="GC",Shipping!$A$3:$A$88),0),_xlfn.XMATCH($V$167,Shipping!$U$2:$V$2))/_xlfn.IFS($U$167=Shipping!$R192,Shipping!$R$95,$U$167=Shipping!$S$92,Shipping!$S195,$U$167=Shipping!$T$92,Shipping!$T195)+IF(BB106&lt;DATE(2020,1,1),BB106,-BB106))</f>
        <v>-</v>
      </c>
      <c r="BC270" s="52" t="str" cm="1">
        <f t="array" ref="BC270">IF(OR(BC106="",BC106="NO Q",BC106="-"),"-",INDEX(Shipping!$U$3:$V$88,_xlfn.XMATCH(BC$2,IF(Shipping!$D$3:$D$88="GC",Shipping!$A$3:$A$88),0),_xlfn.XMATCH($V$167,Shipping!$U$2:$V$2))/_xlfn.IFS($U$167=Shipping!$R192,Shipping!$R$95,$U$167=Shipping!$S$92,Shipping!$S195,$U$167=Shipping!$T$92,Shipping!$T195)+IF(BC106&lt;DATE(2020,1,1),BC106,-BC106))</f>
        <v>-</v>
      </c>
      <c r="BD270" s="52" t="str" cm="1">
        <f t="array" ref="BD270">IF(OR(BD106="",BD106="NO Q",BD106="-"),"-",INDEX(Shipping!$U$3:$V$88,_xlfn.XMATCH(BD$2,IF(Shipping!$D$3:$D$88="GC",Shipping!$A$3:$A$88),0),_xlfn.XMATCH($V$167,Shipping!$U$2:$V$2))/_xlfn.IFS($U$167=Shipping!$R192,Shipping!$R$95,$U$167=Shipping!$S$92,Shipping!$S195,$U$167=Shipping!$T$92,Shipping!$T195)+IF(BD106&lt;DATE(2020,1,1),BD106,-BD106))</f>
        <v>-</v>
      </c>
      <c r="BE270" s="52" t="str" cm="1">
        <f t="array" ref="BE270">IF(OR(BE106="",BE106="NO Q",BE106="-"),"-",INDEX(Shipping!$U$3:$V$88,_xlfn.XMATCH(BE$2,IF(Shipping!$D$3:$D$88="GC",Shipping!$A$3:$A$88),0),_xlfn.XMATCH($V$167,Shipping!$U$2:$V$2))/_xlfn.IFS($U$167=Shipping!$R192,Shipping!$R$95,$U$167=Shipping!$S$92,Shipping!$S195,$U$167=Shipping!$T$92,Shipping!$T195)+IF(BE106&lt;DATE(2020,1,1),BE106,-BE106))</f>
        <v>-</v>
      </c>
      <c r="BF270" s="52" t="str" cm="1">
        <f t="array" ref="BF270">IF(OR(BF106="",BF106="NO Q",BF106="-"),"-",INDEX(Shipping!$U$3:$V$88,_xlfn.XMATCH(BF$2,IF(Shipping!$D$3:$D$88="GC",Shipping!$A$3:$A$88),0),_xlfn.XMATCH($V$167,Shipping!$U$2:$V$2))/_xlfn.IFS($U$167=Shipping!$R192,Shipping!$R$95,$U$167=Shipping!$S$92,Shipping!$S195,$U$167=Shipping!$T$92,Shipping!$T195)+IF(BF106&lt;DATE(2020,1,1),BF106,-BF106))</f>
        <v>-</v>
      </c>
      <c r="BG270" s="52" t="str" cm="1">
        <f t="array" ref="BG270">IF(OR(BG106="",BG106="NO Q",BG106="-"),"-",INDEX(Shipping!$U$3:$V$88,_xlfn.XMATCH(BG$2,IF(Shipping!$D$3:$D$88="GC",Shipping!$A$3:$A$88),0),_xlfn.XMATCH($V$167,Shipping!$U$2:$V$2))/_xlfn.IFS($U$167=Shipping!$R192,Shipping!$R$95,$U$167=Shipping!$S$92,Shipping!$S195,$U$167=Shipping!$T$92,Shipping!$T195)+IF(BG106&lt;DATE(2020,1,1),BG106,-BG106))</f>
        <v>-</v>
      </c>
      <c r="BH270" s="52" t="str" cm="1">
        <f t="array" ref="BH270">IF(OR(BH106="",BH106="NO Q",BH106="-"),"-",INDEX(Shipping!$U$3:$V$88,_xlfn.XMATCH(BH$2,IF(Shipping!$D$3:$D$88="GC",Shipping!$A$3:$A$88),0),_xlfn.XMATCH($V$167,Shipping!$U$2:$V$2))/_xlfn.IFS($U$167=Shipping!$R192,Shipping!$R$95,$U$167=Shipping!$S$92,Shipping!$S195,$U$167=Shipping!$T$92,Shipping!$T195)+IF(BH106&lt;DATE(2020,1,1),BH106,-BH106))</f>
        <v>-</v>
      </c>
      <c r="BI270" s="52" t="e" cm="1">
        <f t="array" ref="BI270">IF(OR(BI106="",BI106="NO Q",BI106="-"),"-",INDEX(Shipping!$U$3:$V$88,_xlfn.XMATCH(BI$2,IF(Shipping!$D$3:$D$88="GC",Shipping!$A$3:$A$88),0),_xlfn.XMATCH($V$167,Shipping!$U$2:$V$2))/_xlfn.IFS($U$167=Shipping!$R192,Shipping!$R$95,$U$167=Shipping!$S$92,Shipping!$S195,$U$167=Shipping!$T$92,Shipping!$T195)+IF(BI106&lt;DATE(2020,1,1),BI106,-BI106))</f>
        <v>#DIV/0!</v>
      </c>
      <c r="BJ270" s="52" t="str" cm="1">
        <f t="array" ref="BJ270">IF(OR(BJ106="",BJ106="NO Q",BJ106="-"),"-",INDEX(Shipping!$U$3:$V$88,_xlfn.XMATCH(BJ$2,IF(Shipping!$D$3:$D$88="GC",Shipping!$A$3:$A$88),0),_xlfn.XMATCH($V$167,Shipping!$U$2:$V$2))/_xlfn.IFS($U$167=Shipping!$R192,Shipping!$R$95,$U$167=Shipping!$S$92,Shipping!$S195,$U$167=Shipping!$T$92,Shipping!$T195)+IF(BJ106&lt;DATE(2020,1,1),BJ106,-BJ106))</f>
        <v>-</v>
      </c>
      <c r="BK270" s="52" t="str" cm="1">
        <f t="array" ref="BK270">IF(OR(BK106="",BK106="NO Q",BK106="-"),"-",INDEX(Shipping!$U$3:$V$88,_xlfn.XMATCH(BK$2,IF(Shipping!$D$3:$D$88="GC",Shipping!$A$3:$A$88),0),_xlfn.XMATCH($V$167,Shipping!$U$2:$V$2))/_xlfn.IFS($U$167=Shipping!$R192,Shipping!$R$95,$U$167=Shipping!$S$92,Shipping!$S195,$U$167=Shipping!$T$92,Shipping!$T195)+IF(BK106&lt;DATE(2020,1,1),BK106,-BK106))</f>
        <v>-</v>
      </c>
      <c r="BL270" s="52" t="str" cm="1">
        <f t="array" ref="BL270">IF(OR(BL106="",BL106="NO Q",BL106="-"),"-",INDEX(Shipping!$U$3:$V$88,_xlfn.XMATCH(BL$2,IF(Shipping!$D$3:$D$88="GC",Shipping!$A$3:$A$88),0),_xlfn.XMATCH($V$167,Shipping!$U$2:$V$2))/_xlfn.IFS($U$167=Shipping!$R192,Shipping!$R$95,$U$167=Shipping!$S$92,Shipping!$S195,$U$167=Shipping!$T$92,Shipping!$T195)+IF(BL106&lt;DATE(2020,1,1),BL106,-BL106))</f>
        <v>-</v>
      </c>
      <c r="BM270" s="52" t="str" cm="1">
        <f t="array" ref="BM270">IF(OR(BM106="",BM106="NO Q",BM106="-"),"-",INDEX(Shipping!$U$3:$V$88,_xlfn.XMATCH(BM$2,IF(Shipping!$D$3:$D$88="GC",Shipping!$A$3:$A$88),0),_xlfn.XMATCH($V$167,Shipping!$U$2:$V$2))/_xlfn.IFS($U$167=Shipping!$R192,Shipping!$R$95,$U$167=Shipping!$S$92,Shipping!$S195,$U$167=Shipping!$T$92,Shipping!$T195)+IF(BM106&lt;DATE(2020,1,1),BM106,-BM106))</f>
        <v>-</v>
      </c>
      <c r="BN270" s="52" t="str" cm="1">
        <f t="array" ref="BN270">IF(OR(BN106="",BN106="NO Q",BN106="-"),"-",INDEX(Shipping!$U$3:$V$88,_xlfn.XMATCH(BN$2,IF(Shipping!$D$3:$D$88="GC",Shipping!$A$3:$A$88),0),_xlfn.XMATCH($V$167,Shipping!$U$2:$V$2))/_xlfn.IFS($U$167=Shipping!$R192,Shipping!$R$95,$U$167=Shipping!$S$92,Shipping!$S195,$U$167=Shipping!$T$92,Shipping!$T195)+IF(BN106&lt;DATE(2020,1,1),BN106,-BN106))</f>
        <v>-</v>
      </c>
      <c r="BO270" s="52" t="str" cm="1">
        <f t="array" ref="BO270">IF(OR(BO106="",BO106="NO Q",BO106="-"),"-",INDEX(Shipping!$U$3:$V$88,_xlfn.XMATCH(BO$2,IF(Shipping!$D$3:$D$88="GC",Shipping!$A$3:$A$88),0),_xlfn.XMATCH($V$167,Shipping!$U$2:$V$2))/_xlfn.IFS($U$167=Shipping!$R192,Shipping!$R$95,$U$167=Shipping!$S$92,Shipping!$S195,$U$167=Shipping!$T$92,Shipping!$T195)+IF(BO106&lt;DATE(2020,1,1),BO106,-BO106))</f>
        <v>-</v>
      </c>
      <c r="BP270" s="52" t="str" cm="1">
        <f t="array" ref="BP270">IF(OR(BP106="",BP106="NO Q",BP106="-"),"-",INDEX(Shipping!$U$3:$V$88,_xlfn.XMATCH(BP$2,IF(Shipping!$D$3:$D$88="GC",Shipping!$A$3:$A$88),0),_xlfn.XMATCH($V$167,Shipping!$U$2:$V$2))/_xlfn.IFS($U$167=Shipping!$R192,Shipping!$R$95,$U$167=Shipping!$S$92,Shipping!$S195,$U$167=Shipping!$T$92,Shipping!$T195)+IF(BP106&lt;DATE(2020,1,1),BP106,-BP106))</f>
        <v>-</v>
      </c>
      <c r="BQ270" s="52" t="str" cm="1">
        <f t="array" ref="BQ270">IF(OR(BQ106="",BQ106="NO Q",BQ106="-"),"-",INDEX(Shipping!$U$3:$V$88,_xlfn.XMATCH(BQ$2,IF(Shipping!$D$3:$D$88="GC",Shipping!$A$3:$A$88),0),_xlfn.XMATCH($V$167,Shipping!$U$2:$V$2))/_xlfn.IFS($U$167=Shipping!$R192,Shipping!$R$95,$U$167=Shipping!$S$92,Shipping!$S195,$U$167=Shipping!$T$92,Shipping!$T195)+IF(BQ106&lt;DATE(2020,1,1),BQ106,-BQ106))</f>
        <v>-</v>
      </c>
      <c r="BR270" s="52" t="str" cm="1">
        <f t="array" ref="BR270">IF(OR(BR106="",BR106="NO Q",BR106="-"),"-",INDEX(Shipping!$U$3:$V$88,_xlfn.XMATCH(BR$2,IF(Shipping!$D$3:$D$88="GC",Shipping!$A$3:$A$88),0),_xlfn.XMATCH($V$167,Shipping!$U$2:$V$2))/_xlfn.IFS($U$167=Shipping!$R192,Shipping!$R$95,$U$167=Shipping!$S$92,Shipping!$S195,$U$167=Shipping!$T$92,Shipping!$T195)+IF(BR106&lt;DATE(2020,1,1),BR106,-BR106))</f>
        <v>-</v>
      </c>
      <c r="BS270" s="52" t="str" cm="1">
        <f t="array" ref="BS270">IF(OR(BS106="",BS106="NO Q",BS106="-"),"-",INDEX(Shipping!$U$3:$V$88,_xlfn.XMATCH(BS$2,IF(Shipping!$D$3:$D$88="GC",Shipping!$A$3:$A$88),0),_xlfn.XMATCH($V$167,Shipping!$U$2:$V$2))/_xlfn.IFS($U$167=Shipping!$R192,Shipping!$R$95,$U$167=Shipping!$S$92,Shipping!$S195,$U$167=Shipping!$T$92,Shipping!$T195)+IF(BS106&lt;DATE(2020,1,1),BS106,-BS106))</f>
        <v>-</v>
      </c>
      <c r="BT270" s="52" t="str" cm="1">
        <f t="array" ref="BT270">IF(OR(BT106="",BT106="NO Q",BT106="-"),"-",INDEX(Shipping!$U$3:$V$88,_xlfn.XMATCH(BT$2,IF(Shipping!$D$3:$D$88="GC",Shipping!$A$3:$A$88),0),_xlfn.XMATCH($V$167,Shipping!$U$2:$V$2))/_xlfn.IFS($U$167=Shipping!$R192,Shipping!$R$95,$U$167=Shipping!$S$92,Shipping!$S195,$U$167=Shipping!$T$92,Shipping!$T195)+IF(BT106&lt;DATE(2020,1,1),BT106,-BT106))</f>
        <v>-</v>
      </c>
      <c r="BU270" s="52" t="str" cm="1">
        <f t="array" ref="BU270">IF(OR(BU106="",BU106="NO Q",BU106="-"),"-",INDEX(Shipping!$U$3:$V$88,_xlfn.XMATCH(BU$2,IF(Shipping!$D$3:$D$88="GC",Shipping!$A$3:$A$88),0),_xlfn.XMATCH($V$167,Shipping!$U$2:$V$2))/_xlfn.IFS($U$167=Shipping!$R192,Shipping!$R$95,$U$167=Shipping!$S$92,Shipping!$S195,$U$167=Shipping!$T$92,Shipping!$T195)+IF(BU106&lt;DATE(2020,1,1),BU106,-BU106))</f>
        <v>-</v>
      </c>
      <c r="BV270" s="52" t="str" cm="1">
        <f t="array" ref="BV270">IF(OR(BV106="",BV106="NO Q",BV106="-"),"-",INDEX(Shipping!$U$3:$V$88,_xlfn.XMATCH(BV$2,IF(Shipping!$D$3:$D$88="GC",Shipping!$A$3:$A$88),0),_xlfn.XMATCH($V$167,Shipping!$U$2:$V$2))/_xlfn.IFS($U$167=Shipping!$R192,Shipping!$R$95,$U$167=Shipping!$S$92,Shipping!$S195,$U$167=Shipping!$T$92,Shipping!$T195)+IF(BV106&lt;DATE(2020,1,1),BV106,-BV106))</f>
        <v>-</v>
      </c>
      <c r="BW270" s="52" t="str" cm="1">
        <f t="array" ref="BW270">IF(OR(BW106="",BW106="NO Q",BW106="-"),"-",INDEX(Shipping!$U$3:$V$88,_xlfn.XMATCH(BW$2,IF(Shipping!$D$3:$D$88="GC",Shipping!$A$3:$A$88),0),_xlfn.XMATCH($V$167,Shipping!$U$2:$V$2))/_xlfn.IFS($U$167=Shipping!$R192,Shipping!$R$95,$U$167=Shipping!$S$92,Shipping!$S195,$U$167=Shipping!$T$92,Shipping!$T195)+IF(BW106&lt;DATE(2020,1,1),BW106,-BW106))</f>
        <v>-</v>
      </c>
      <c r="BX270" s="52" t="str" cm="1">
        <f t="array" ref="BX270">IF(OR(BX106="",BX106="NO Q",BX106="-"),"-",INDEX(Shipping!$U$3:$V$88,_xlfn.XMATCH(BX$2,IF(Shipping!$D$3:$D$88="GC",Shipping!$A$3:$A$88),0),_xlfn.XMATCH($V$167,Shipping!$U$2:$V$2))/_xlfn.IFS($U$167=Shipping!$R192,Shipping!$R$95,$U$167=Shipping!$S$92,Shipping!$S195,$U$167=Shipping!$T$92,Shipping!$T195)+IF(BX106&lt;DATE(2020,1,1),BX106,-BX106))</f>
        <v>-</v>
      </c>
      <c r="BY270" s="52" t="str" cm="1">
        <f t="array" ref="BY270">IF(OR(BY106="",BY106="NO Q",BY106="-"),"-",INDEX(Shipping!$U$3:$V$88,_xlfn.XMATCH(BY$2,IF(Shipping!$D$3:$D$88="GC",Shipping!$A$3:$A$88),0),_xlfn.XMATCH($V$167,Shipping!$U$2:$V$2))/_xlfn.IFS($U$167=Shipping!$R192,Shipping!$R$95,$U$167=Shipping!$S$92,Shipping!$S195,$U$167=Shipping!$T$92,Shipping!$T195)+IF(BY106&lt;DATE(2020,1,1),BY106,-BY106))</f>
        <v>-</v>
      </c>
      <c r="BZ270" s="52" t="str" cm="1">
        <f t="array" ref="BZ270">IF(OR(BZ106="",BZ106="NO Q",BZ106="-"),"-",INDEX(Shipping!$U$3:$V$88,_xlfn.XMATCH(BZ$2,IF(Shipping!$D$3:$D$88="GC",Shipping!$A$3:$A$88),0),_xlfn.XMATCH($V$167,Shipping!$U$2:$V$2))/_xlfn.IFS($U$167=Shipping!$R192,Shipping!$R$95,$U$167=Shipping!$S$92,Shipping!$S195,$U$167=Shipping!$T$92,Shipping!$T195)+IF(BZ106&lt;DATE(2020,1,1),BZ106,-BZ106))</f>
        <v>-</v>
      </c>
      <c r="CA270" s="52" t="str" cm="1">
        <f t="array" ref="CA270">IF(OR(CA106="",CA106="NO Q",CA106="-"),"-",INDEX(Shipping!$U$3:$V$88,_xlfn.XMATCH(CA$2,IF(Shipping!$D$3:$D$88="GC",Shipping!$A$3:$A$88),0),_xlfn.XMATCH($V$167,Shipping!$U$2:$V$2))/_xlfn.IFS($U$167=Shipping!$R192,Shipping!$R$95,$U$167=Shipping!$S$92,Shipping!$S195,$U$167=Shipping!$T$92,Shipping!$T195)+IF(CA106&lt;DATE(2020,1,1),CA106,-CA106))</f>
        <v>-</v>
      </c>
      <c r="CB270" s="52" t="str" cm="1">
        <f t="array" ref="CB270">IF(OR(CB106="",CB106="NO Q",CB106="-"),"-",INDEX(Shipping!$U$3:$V$88,_xlfn.XMATCH(CB$2,IF(Shipping!$D$3:$D$88="GC",Shipping!$A$3:$A$88),0),_xlfn.XMATCH($V$167,Shipping!$U$2:$V$2))/_xlfn.IFS($U$167=Shipping!$R192,Shipping!$R$95,$U$167=Shipping!$S$92,Shipping!$S195,$U$167=Shipping!$T$92,Shipping!$T195)+IF(CB106&lt;DATE(2020,1,1),CB106,-CB106))</f>
        <v>-</v>
      </c>
      <c r="CC270" s="52" t="e" cm="1">
        <f t="array" ref="CC270">IF(OR(CC106="",CC106="NO Q",CC106="-"),"-",INDEX(Shipping!$U$3:$V$88,_xlfn.XMATCH(CC$2,IF(Shipping!$D$3:$D$88="GC",Shipping!$A$3:$A$88),0),_xlfn.XMATCH($V$167,Shipping!$U$2:$V$2))/_xlfn.IFS($U$167=Shipping!$R192,Shipping!$R$95,$U$167=Shipping!$S$92,Shipping!$S195,$U$167=Shipping!$T$92,Shipping!$T195)+IF(CC106&lt;DATE(2020,1,1),CC106,-CC106))</f>
        <v>#VALUE!</v>
      </c>
      <c r="CD270" s="52" t="e" cm="1">
        <f t="array" ref="CD270">IF(OR(CD106="",CD106="NO Q",CD106="-"),"-",INDEX(Shipping!$U$3:$V$88,_xlfn.XMATCH(CD$2,IF(Shipping!$D$3:$D$88="GC",Shipping!$A$3:$A$88),0),_xlfn.XMATCH($V$167,Shipping!$U$2:$V$2))/_xlfn.IFS($U$167=Shipping!$R192,Shipping!$R$95,$U$167=Shipping!$S$92,Shipping!$S195,$U$167=Shipping!$T$92,Shipping!$T195)+IF(CD106&lt;DATE(2020,1,1),CD106,-CD106))</f>
        <v>#DIV/0!</v>
      </c>
      <c r="CE270" s="52" t="str" cm="1">
        <f t="array" ref="CE270">IF(OR(CE106="",CE106="NO Q",CE106="-"),"-",INDEX(Shipping!$U$3:$V$88,_xlfn.XMATCH(CE$2,IF(Shipping!$D$3:$D$88="GC",Shipping!$A$3:$A$88),0),_xlfn.XMATCH($V$167,Shipping!$U$2:$V$2))/_xlfn.IFS($U$167=Shipping!$R192,Shipping!$R$95,$U$167=Shipping!$S$92,Shipping!$S195,$U$167=Shipping!$T$92,Shipping!$T195)+IF(CE106&lt;DATE(2020,1,1),CE106,-CE106))</f>
        <v>-</v>
      </c>
      <c r="CF270" s="52" t="str" cm="1">
        <f t="array" ref="CF270">IF(OR(CF106="",CF106="NO Q",CF106="-"),"-",INDEX(Shipping!$U$3:$V$88,_xlfn.XMATCH(CF$2,IF(Shipping!$D$3:$D$88="GC",Shipping!$A$3:$A$88),0),_xlfn.XMATCH($V$167,Shipping!$U$2:$V$2))/_xlfn.IFS($U$167=Shipping!$R192,Shipping!$R$95,$U$167=Shipping!$S$92,Shipping!$S195,$U$167=Shipping!$T$92,Shipping!$T195)+IF(CF106&lt;DATE(2020,1,1),CF106,-CF106))</f>
        <v>-</v>
      </c>
      <c r="CG270" s="52" t="str" cm="1">
        <f t="array" ref="CG270">IF(OR(CG106="",CG106="NO Q",CG106="-"),"-",INDEX(Shipping!$U$3:$V$88,_xlfn.XMATCH(CG$2,IF(Shipping!$D$3:$D$88="GC",Shipping!$A$3:$A$88),0),_xlfn.XMATCH($V$167,Shipping!$U$2:$V$2))/_xlfn.IFS($U$167=Shipping!$R192,Shipping!$R$95,$U$167=Shipping!$S$92,Shipping!$S195,$U$167=Shipping!$T$92,Shipping!$T195)+IF(CG106&lt;DATE(2020,1,1),CG106,-CG106))</f>
        <v>-</v>
      </c>
      <c r="CH270" s="52" t="str" cm="1">
        <f t="array" ref="CH270">IF(OR(CH106="",CH106="NO Q",CH106="-"),"-",INDEX(Shipping!$U$3:$V$88,_xlfn.XMATCH(CH$2,IF(Shipping!$D$3:$D$88="GC",Shipping!$A$3:$A$88),0),_xlfn.XMATCH($V$167,Shipping!$U$2:$V$2))/_xlfn.IFS($U$167=Shipping!$R192,Shipping!$R$95,$U$167=Shipping!$S$92,Shipping!$S195,$U$167=Shipping!$T$92,Shipping!$T195)+IF(CH106&lt;DATE(2020,1,1),CH106,-CH106))</f>
        <v>-</v>
      </c>
      <c r="CI270" s="52" t="str" cm="1">
        <f t="array" ref="CI270">IF(OR(CI106="",CI106="NO Q",CI106="-"),"-",INDEX(Shipping!$U$3:$V$88,_xlfn.XMATCH(CI$2,IF(Shipping!$D$3:$D$88="GC",Shipping!$A$3:$A$88),0),_xlfn.XMATCH($V$167,Shipping!$U$2:$V$2))/_xlfn.IFS($U$167=Shipping!$R192,Shipping!$R$95,$U$167=Shipping!$S$92,Shipping!$S195,$U$167=Shipping!$T$92,Shipping!$T195)+IF(CI106&lt;DATE(2020,1,1),CI106,-CI106))</f>
        <v>-</v>
      </c>
      <c r="CJ270" s="52" t="str" cm="1">
        <f t="array" ref="CJ270">IF(OR(CJ106="",CJ106="NO Q",CJ106="-"),"-",INDEX(Shipping!$U$3:$V$88,_xlfn.XMATCH(CJ$2,IF(Shipping!$D$3:$D$88="GC",Shipping!$A$3:$A$88),0),_xlfn.XMATCH($V$167,Shipping!$U$2:$V$2))/_xlfn.IFS($U$167=Shipping!$R192,Shipping!$R$95,$U$167=Shipping!$S$92,Shipping!$S195,$U$167=Shipping!$T$92,Shipping!$T195)+IF(CJ106&lt;DATE(2020,1,1),CJ106,-CJ106))</f>
        <v>-</v>
      </c>
      <c r="CK270" s="52" t="str" cm="1">
        <f t="array" ref="CK270">IF(OR(CK106="",CK106="NO Q",CK106="-"),"-",INDEX(Shipping!$U$3:$V$88,_xlfn.XMATCH(CK$2,IF(Shipping!$D$3:$D$88="GC",Shipping!$A$3:$A$88),0),_xlfn.XMATCH($V$167,Shipping!$U$2:$V$2))/_xlfn.IFS($U$167=Shipping!$R192,Shipping!$R$95,$U$167=Shipping!$S$92,Shipping!$S195,$U$167=Shipping!$T$92,Shipping!$T195)+IF(CK106&lt;DATE(2020,1,1),CK106,-CK106))</f>
        <v>-</v>
      </c>
      <c r="CL270" s="52" t="str" cm="1">
        <f t="array" ref="CL270">IF(OR(CL106="",CL106="NO Q",CL106="-"),"-",INDEX(Shipping!$U$3:$V$88,_xlfn.XMATCH(CL$2,IF(Shipping!$D$3:$D$88="GC",Shipping!$A$3:$A$88),0),_xlfn.XMATCH($V$167,Shipping!$U$2:$V$2))/_xlfn.IFS($U$167=Shipping!$R192,Shipping!$R$95,$U$167=Shipping!$S$92,Shipping!$S195,$U$167=Shipping!$T$92,Shipping!$T195)+IF(CL106&lt;DATE(2020,1,1),CL106,-CL106))</f>
        <v>-</v>
      </c>
      <c r="CM270" s="52" t="str" cm="1">
        <f t="array" ref="CM270">IF(OR(CM106="",CM106="NO Q",CM106="-"),"-",INDEX(Shipping!$U$3:$V$88,_xlfn.XMATCH(CM$2,IF(Shipping!$D$3:$D$88="GC",Shipping!$A$3:$A$88),0),_xlfn.XMATCH($V$167,Shipping!$U$2:$V$2))/_xlfn.IFS($U$167=Shipping!$R192,Shipping!$R$95,$U$167=Shipping!$S$92,Shipping!$S195,$U$167=Shipping!$T$92,Shipping!$T195)+IF(CM106&lt;DATE(2020,1,1),CM106,-CM106))</f>
        <v>-</v>
      </c>
    </row>
    <row r="271" spans="2:91">
      <c r="B271" s="47" t="s">
        <v>376</v>
      </c>
      <c r="C271" s="1" t="e" cm="1">
        <f t="array" ref="C271">INDEX(W$2:CM$2,1,_xlfn.XMATCH(D271,$W271:$CM271))</f>
        <v>#N/A</v>
      </c>
      <c r="D271" s="81">
        <f t="shared" si="140"/>
        <v>0</v>
      </c>
      <c r="W271" s="52" t="str" cm="1">
        <f t="array" ref="W271">IF(OR(W107="",W107="NO Q",W107="-"),"-",INDEX(Shipping!$U$3:$V$88,_xlfn.XMATCH(W$2,IF(Shipping!$D$3:$D$88="GC",Shipping!$A$3:$A$88),0),_xlfn.XMATCH($V$167,Shipping!$U$2:$V$2))/_xlfn.IFS($U$167=Shipping!$R193,Shipping!$R$95,$U$167=Shipping!$S$92,Shipping!$S196,$U$167=Shipping!$T$92,Shipping!$T196)+IF(W107&lt;DATE(2020,1,1),W107,-W107))</f>
        <v>-</v>
      </c>
      <c r="X271" s="52" t="str" cm="1">
        <f t="array" ref="X271">IF(OR(X107="",X107="NO Q",X107="-"),"-",INDEX(Shipping!$U$3:$V$88,_xlfn.XMATCH(X$2,IF(Shipping!$D$3:$D$88="GC",Shipping!$A$3:$A$88),0),_xlfn.XMATCH($V$167,Shipping!$U$2:$V$2))/_xlfn.IFS($U$167=Shipping!$R193,Shipping!$R$95,$U$167=Shipping!$S$92,Shipping!$S196,$U$167=Shipping!$T$92,Shipping!$T196)+IF(X107&lt;DATE(2020,1,1),X107,-X107))</f>
        <v>-</v>
      </c>
      <c r="Y271" s="52" t="str" cm="1">
        <f t="array" ref="Y271">IF(OR(Y107="",Y107="NO Q",Y107="-"),"-",INDEX(Shipping!$U$3:$V$88,_xlfn.XMATCH(Y$2,IF(Shipping!$D$3:$D$88="GC",Shipping!$A$3:$A$88),0),_xlfn.XMATCH($V$167,Shipping!$U$2:$V$2))/_xlfn.IFS($U$167=Shipping!$R193,Shipping!$R$95,$U$167=Shipping!$S$92,Shipping!$S196,$U$167=Shipping!$T$92,Shipping!$T196)+IF(Y107&lt;DATE(2020,1,1),Y107,-Y107))</f>
        <v>-</v>
      </c>
      <c r="Z271" s="52" t="str" cm="1">
        <f t="array" ref="Z271">IF(OR(Z107="",Z107="NO Q",Z107="-"),"-",INDEX(Shipping!$U$3:$V$88,_xlfn.XMATCH(Z$2,IF(Shipping!$D$3:$D$88="GC",Shipping!$A$3:$A$88),0),_xlfn.XMATCH($V$167,Shipping!$U$2:$V$2))/_xlfn.IFS($U$167=Shipping!$R193,Shipping!$R$95,$U$167=Shipping!$S$92,Shipping!$S196,$U$167=Shipping!$T$92,Shipping!$T196)+IF(Z107&lt;DATE(2020,1,1),Z107,-Z107))</f>
        <v>-</v>
      </c>
      <c r="AA271" s="52" t="str" cm="1">
        <f t="array" ref="AA271">IF(OR(AA107="",AA107="NO Q",AA107="-"),"-",INDEX(Shipping!$U$3:$V$88,_xlfn.XMATCH(AA$2,IF(Shipping!$D$3:$D$88="GC",Shipping!$A$3:$A$88),0),_xlfn.XMATCH($V$167,Shipping!$U$2:$V$2))/_xlfn.IFS($U$167=Shipping!$R193,Shipping!$R$95,$U$167=Shipping!$S$92,Shipping!$S196,$U$167=Shipping!$T$92,Shipping!$T196)+IF(AA107&lt;DATE(2020,1,1),AA107,-AA107))</f>
        <v>-</v>
      </c>
      <c r="AB271" s="52" t="str" cm="1">
        <f t="array" ref="AB271">IF(OR(AB107="",AB107="NO Q",AB107="-"),"-",INDEX(Shipping!$U$3:$V$88,_xlfn.XMATCH(AB$2,IF(Shipping!$D$3:$D$88="GC",Shipping!$A$3:$A$88),0),_xlfn.XMATCH($V$167,Shipping!$U$2:$V$2))/_xlfn.IFS($U$167=Shipping!$R193,Shipping!$R$95,$U$167=Shipping!$S$92,Shipping!$S196,$U$167=Shipping!$T$92,Shipping!$T196)+IF(AB107&lt;DATE(2020,1,1),AB107,-AB107))</f>
        <v>-</v>
      </c>
      <c r="AC271" s="52" t="str" cm="1">
        <f t="array" ref="AC271">IF(OR(AC107="",AC107="NO Q",AC107="-"),"-",INDEX(Shipping!$U$3:$V$88,_xlfn.XMATCH(AC$2,IF(Shipping!$D$3:$D$88="GC",Shipping!$A$3:$A$88),0),_xlfn.XMATCH($V$167,Shipping!$U$2:$V$2))/_xlfn.IFS($U$167=Shipping!$R193,Shipping!$R$95,$U$167=Shipping!$S$92,Shipping!$S196,$U$167=Shipping!$T$92,Shipping!$T196)+IF(AC107&lt;DATE(2020,1,1),AC107,-AC107))</f>
        <v>-</v>
      </c>
      <c r="AD271" s="52" t="str" cm="1">
        <f t="array" ref="AD271">IF(OR(AD107="",AD107="NO Q",AD107="-"),"-",INDEX(Shipping!$U$3:$V$88,_xlfn.XMATCH(AD$2,IF(Shipping!$D$3:$D$88="GC",Shipping!$A$3:$A$88),0),_xlfn.XMATCH($V$167,Shipping!$U$2:$V$2))/_xlfn.IFS($U$167=Shipping!$R193,Shipping!$R$95,$U$167=Shipping!$S$92,Shipping!$S196,$U$167=Shipping!$T$92,Shipping!$T196)+IF(AD107&lt;DATE(2020,1,1),AD107,-AD107))</f>
        <v>-</v>
      </c>
      <c r="AE271" s="52" t="str" cm="1">
        <f t="array" ref="AE271">IF(OR(AE107="",AE107="NO Q",AE107="-"),"-",INDEX(Shipping!$U$3:$V$88,_xlfn.XMATCH(AE$2,IF(Shipping!$D$3:$D$88="GC",Shipping!$A$3:$A$88),0),_xlfn.XMATCH($V$167,Shipping!$U$2:$V$2))/_xlfn.IFS($U$167=Shipping!$R193,Shipping!$R$95,$U$167=Shipping!$S$92,Shipping!$S196,$U$167=Shipping!$T$92,Shipping!$T196)+IF(AE107&lt;DATE(2020,1,1),AE107,-AE107))</f>
        <v>-</v>
      </c>
      <c r="AF271" s="52" t="str" cm="1">
        <f t="array" ref="AF271">IF(OR(AF107="",AF107="NO Q",AF107="-"),"-",INDEX(Shipping!$U$3:$V$88,_xlfn.XMATCH(AF$2,IF(Shipping!$D$3:$D$88="GC",Shipping!$A$3:$A$88),0),_xlfn.XMATCH($V$167,Shipping!$U$2:$V$2))/_xlfn.IFS($U$167=Shipping!$R193,Shipping!$R$95,$U$167=Shipping!$S$92,Shipping!$S196,$U$167=Shipping!$T$92,Shipping!$T196)+IF(AF107&lt;DATE(2020,1,1),AF107,-AF107))</f>
        <v>-</v>
      </c>
      <c r="AG271" s="52" t="str" cm="1">
        <f t="array" ref="AG271">IF(OR(AG107="",AG107="NO Q",AG107="-"),"-",INDEX(Shipping!$U$3:$V$88,_xlfn.XMATCH(AG$2,IF(Shipping!$D$3:$D$88="GC",Shipping!$A$3:$A$88),0),_xlfn.XMATCH($V$167,Shipping!$U$2:$V$2))/_xlfn.IFS($U$167=Shipping!$R193,Shipping!$R$95,$U$167=Shipping!$S$92,Shipping!$S196,$U$167=Shipping!$T$92,Shipping!$T196)+IF(AG107&lt;DATE(2020,1,1),AG107,-AG107))</f>
        <v>-</v>
      </c>
      <c r="AH271" s="52" t="e" cm="1">
        <f t="array" ref="AH271">IF(OR(AH107="",AH107="NO Q",AH107="-"),"-",INDEX(Shipping!$U$3:$V$88,_xlfn.XMATCH(AH$2,IF(Shipping!$D$3:$D$88="GC",Shipping!$A$3:$A$88),0),_xlfn.XMATCH($V$167,Shipping!$U$2:$V$2))/_xlfn.IFS($U$167=Shipping!$R193,Shipping!$R$95,$U$167=Shipping!$S$92,Shipping!$S196,$U$167=Shipping!$T$92,Shipping!$T196)+IF(AH107&lt;DATE(2020,1,1),AH107,-AH107))</f>
        <v>#DIV/0!</v>
      </c>
      <c r="AI271" s="52" t="str" cm="1">
        <f t="array" ref="AI271">IF(OR(AI107="",AI107="NO Q",AI107="-"),"-",INDEX(Shipping!$U$3:$V$88,_xlfn.XMATCH(AI$2,IF(Shipping!$D$3:$D$88="GC",Shipping!$A$3:$A$88),0),_xlfn.XMATCH($V$167,Shipping!$U$2:$V$2))/_xlfn.IFS($U$167=Shipping!$R193,Shipping!$R$95,$U$167=Shipping!$S$92,Shipping!$S196,$U$167=Shipping!$T$92,Shipping!$T196)+IF(AI107&lt;DATE(2020,1,1),AI107,-AI107))</f>
        <v>-</v>
      </c>
      <c r="AJ271" s="52" t="str" cm="1">
        <f t="array" ref="AJ271">IF(OR(AJ107="",AJ107="NO Q",AJ107="-"),"-",INDEX(Shipping!$U$3:$V$88,_xlfn.XMATCH(AJ$2,IF(Shipping!$D$3:$D$88="GC",Shipping!$A$3:$A$88),0),_xlfn.XMATCH($V$167,Shipping!$U$2:$V$2))/_xlfn.IFS($U$167=Shipping!$R193,Shipping!$R$95,$U$167=Shipping!$S$92,Shipping!$S196,$U$167=Shipping!$T$92,Shipping!$T196)+IF(AJ107&lt;DATE(2020,1,1),AJ107,-AJ107))</f>
        <v>-</v>
      </c>
      <c r="AK271" s="52" t="str" cm="1">
        <f t="array" ref="AK271">IF(OR(AK107="",AK107="NO Q",AK107="-"),"-",INDEX(Shipping!$U$3:$V$88,_xlfn.XMATCH(AK$2,IF(Shipping!$D$3:$D$88="GC",Shipping!$A$3:$A$88),0),_xlfn.XMATCH($V$167,Shipping!$U$2:$V$2))/_xlfn.IFS($U$167=Shipping!$R193,Shipping!$R$95,$U$167=Shipping!$S$92,Shipping!$S196,$U$167=Shipping!$T$92,Shipping!$T196)+IF(AK107&lt;DATE(2020,1,1),AK107,-AK107))</f>
        <v>-</v>
      </c>
      <c r="AL271" s="52" t="str" cm="1">
        <f t="array" ref="AL271">IF(OR(AL107="",AL107="NO Q",AL107="-"),"-",INDEX(Shipping!$U$3:$V$88,_xlfn.XMATCH(AL$2,IF(Shipping!$D$3:$D$88="GC",Shipping!$A$3:$A$88),0),_xlfn.XMATCH($V$167,Shipping!$U$2:$V$2))/_xlfn.IFS($U$167=Shipping!$R193,Shipping!$R$95,$U$167=Shipping!$S$92,Shipping!$S196,$U$167=Shipping!$T$92,Shipping!$T196)+IF(AL107&lt;DATE(2020,1,1),AL107,-AL107))</f>
        <v>-</v>
      </c>
      <c r="AM271" s="52" t="str" cm="1">
        <f t="array" ref="AM271">IF(OR(AM107="",AM107="NO Q",AM107="-"),"-",INDEX(Shipping!$U$3:$V$88,_xlfn.XMATCH(AM$2,IF(Shipping!$D$3:$D$88="GC",Shipping!$A$3:$A$88),0),_xlfn.XMATCH($V$167,Shipping!$U$2:$V$2))/_xlfn.IFS($U$167=Shipping!$R193,Shipping!$R$95,$U$167=Shipping!$S$92,Shipping!$S196,$U$167=Shipping!$T$92,Shipping!$T196)+IF(AM107&lt;DATE(2020,1,1),AM107,-AM107))</f>
        <v>-</v>
      </c>
      <c r="AN271" s="52" t="str" cm="1">
        <f t="array" ref="AN271">IF(OR(AN107="",AN107="NO Q",AN107="-"),"-",INDEX(Shipping!$U$3:$V$88,_xlfn.XMATCH(AN$2,IF(Shipping!$D$3:$D$88="GC",Shipping!$A$3:$A$88),0),_xlfn.XMATCH($V$167,Shipping!$U$2:$V$2))/_xlfn.IFS($U$167=Shipping!$R193,Shipping!$R$95,$U$167=Shipping!$S$92,Shipping!$S196,$U$167=Shipping!$T$92,Shipping!$T196)+IF(AN107&lt;DATE(2020,1,1),AN107,-AN107))</f>
        <v>-</v>
      </c>
      <c r="AO271" s="52" t="str" cm="1">
        <f t="array" ref="AO271">IF(OR(AO107="",AO107="NO Q",AO107="-"),"-",INDEX(Shipping!$U$3:$V$88,_xlfn.XMATCH(AO$2,IF(Shipping!$D$3:$D$88="GC",Shipping!$A$3:$A$88),0),_xlfn.XMATCH($V$167,Shipping!$U$2:$V$2))/_xlfn.IFS($U$167=Shipping!$R193,Shipping!$R$95,$U$167=Shipping!$S$92,Shipping!$S196,$U$167=Shipping!$T$92,Shipping!$T196)+IF(AO107&lt;DATE(2020,1,1),AO107,-AO107))</f>
        <v>-</v>
      </c>
      <c r="AP271" s="52" t="str" cm="1">
        <f t="array" ref="AP271">IF(OR(AP107="",AP107="NO Q",AP107="-"),"-",INDEX(Shipping!$U$3:$V$88,_xlfn.XMATCH(AP$2,IF(Shipping!$D$3:$D$88="GC",Shipping!$A$3:$A$88),0),_xlfn.XMATCH($V$167,Shipping!$U$2:$V$2))/_xlfn.IFS($U$167=Shipping!$R193,Shipping!$R$95,$U$167=Shipping!$S$92,Shipping!$S196,$U$167=Shipping!$T$92,Shipping!$T196)+IF(AP107&lt;DATE(2020,1,1),AP107,-AP107))</f>
        <v>-</v>
      </c>
      <c r="AQ271" s="52" t="str" cm="1">
        <f t="array" ref="AQ271">IF(OR(AQ107="",AQ107="NO Q",AQ107="-"),"-",INDEX(Shipping!$U$3:$V$88,_xlfn.XMATCH(AQ$2,IF(Shipping!$D$3:$D$88="GC",Shipping!$A$3:$A$88),0),_xlfn.XMATCH($V$167,Shipping!$U$2:$V$2))/_xlfn.IFS($U$167=Shipping!$R193,Shipping!$R$95,$U$167=Shipping!$S$92,Shipping!$S196,$U$167=Shipping!$T$92,Shipping!$T196)+IF(AQ107&lt;DATE(2020,1,1),AQ107,-AQ107))</f>
        <v>-</v>
      </c>
      <c r="AR271" s="52" t="str" cm="1">
        <f t="array" ref="AR271">IF(OR(AR107="",AR107="NO Q",AR107="-"),"-",INDEX(Shipping!$U$3:$V$88,_xlfn.XMATCH(AR$2,IF(Shipping!$D$3:$D$88="GC",Shipping!$A$3:$A$88),0),_xlfn.XMATCH($V$167,Shipping!$U$2:$V$2))/_xlfn.IFS($U$167=Shipping!$R193,Shipping!$R$95,$U$167=Shipping!$S$92,Shipping!$S196,$U$167=Shipping!$T$92,Shipping!$T196)+IF(AR107&lt;DATE(2020,1,1),AR107,-AR107))</f>
        <v>-</v>
      </c>
      <c r="AS271" s="52" t="str" cm="1">
        <f t="array" ref="AS271">IF(OR(AS107="",AS107="NO Q",AS107="-"),"-",INDEX(Shipping!$U$3:$V$88,_xlfn.XMATCH(AS$2,IF(Shipping!$D$3:$D$88="GC",Shipping!$A$3:$A$88),0),_xlfn.XMATCH($V$167,Shipping!$U$2:$V$2))/_xlfn.IFS($U$167=Shipping!$R193,Shipping!$R$95,$U$167=Shipping!$S$92,Shipping!$S196,$U$167=Shipping!$T$92,Shipping!$T196)+IF(AS107&lt;DATE(2020,1,1),AS107,-AS107))</f>
        <v>-</v>
      </c>
      <c r="AT271" s="52" t="str" cm="1">
        <f t="array" ref="AT271">IF(OR(AT107="",AT107="NO Q",AT107="-"),"-",INDEX(Shipping!$U$3:$V$88,_xlfn.XMATCH(AT$2,IF(Shipping!$D$3:$D$88="GC",Shipping!$A$3:$A$88),0),_xlfn.XMATCH($V$167,Shipping!$U$2:$V$2))/_xlfn.IFS($U$167=Shipping!$R193,Shipping!$R$95,$U$167=Shipping!$S$92,Shipping!$S196,$U$167=Shipping!$T$92,Shipping!$T196)+IF(AT107&lt;DATE(2020,1,1),AT107,-AT107))</f>
        <v>-</v>
      </c>
      <c r="AU271" s="52" t="str" cm="1">
        <f t="array" ref="AU271">IF(OR(AU107="",AU107="NO Q",AU107="-"),"-",INDEX(Shipping!$U$3:$V$88,_xlfn.XMATCH(AU$2,IF(Shipping!$D$3:$D$88="GC",Shipping!$A$3:$A$88),0),_xlfn.XMATCH($V$167,Shipping!$U$2:$V$2))/_xlfn.IFS($U$167=Shipping!$R193,Shipping!$R$95,$U$167=Shipping!$S$92,Shipping!$S196,$U$167=Shipping!$T$92,Shipping!$T196)+IF(AU107&lt;DATE(2020,1,1),AU107,-AU107))</f>
        <v>-</v>
      </c>
      <c r="AV271" s="52" t="str" cm="1">
        <f t="array" ref="AV271">IF(OR(AV107="",AV107="NO Q",AV107="-"),"-",INDEX(Shipping!$U$3:$V$88,_xlfn.XMATCH(AV$2,IF(Shipping!$D$3:$D$88="GC",Shipping!$A$3:$A$88),0),_xlfn.XMATCH($V$167,Shipping!$U$2:$V$2))/_xlfn.IFS($U$167=Shipping!$R193,Shipping!$R$95,$U$167=Shipping!$S$92,Shipping!$S196,$U$167=Shipping!$T$92,Shipping!$T196)+IF(AV107&lt;DATE(2020,1,1),AV107,-AV107))</f>
        <v>-</v>
      </c>
      <c r="AW271" s="52" t="str" cm="1">
        <f t="array" ref="AW271">IF(OR(AW107="",AW107="NO Q",AW107="-"),"-",INDEX(Shipping!$U$3:$V$88,_xlfn.XMATCH(AW$2,IF(Shipping!$D$3:$D$88="GC",Shipping!$A$3:$A$88),0),_xlfn.XMATCH($V$167,Shipping!$U$2:$V$2))/_xlfn.IFS($U$167=Shipping!$R193,Shipping!$R$95,$U$167=Shipping!$S$92,Shipping!$S196,$U$167=Shipping!$T$92,Shipping!$T196)+IF(AW107&lt;DATE(2020,1,1),AW107,-AW107))</f>
        <v>-</v>
      </c>
      <c r="AX271" s="52" t="str" cm="1">
        <f t="array" ref="AX271">IF(OR(AX107="",AX107="NO Q",AX107="-"),"-",INDEX(Shipping!$U$3:$V$88,_xlfn.XMATCH(AX$2,IF(Shipping!$D$3:$D$88="GC",Shipping!$A$3:$A$88),0),_xlfn.XMATCH($V$167,Shipping!$U$2:$V$2))/_xlfn.IFS($U$167=Shipping!$R193,Shipping!$R$95,$U$167=Shipping!$S$92,Shipping!$S196,$U$167=Shipping!$T$92,Shipping!$T196)+IF(AX107&lt;DATE(2020,1,1),AX107,-AX107))</f>
        <v>-</v>
      </c>
      <c r="AY271" s="52" t="str" cm="1">
        <f t="array" ref="AY271">IF(OR(AY107="",AY107="NO Q",AY107="-"),"-",INDEX(Shipping!$U$3:$V$88,_xlfn.XMATCH(AY$2,IF(Shipping!$D$3:$D$88="GC",Shipping!$A$3:$A$88),0),_xlfn.XMATCH($V$167,Shipping!$U$2:$V$2))/_xlfn.IFS($U$167=Shipping!$R193,Shipping!$R$95,$U$167=Shipping!$S$92,Shipping!$S196,$U$167=Shipping!$T$92,Shipping!$T196)+IF(AY107&lt;DATE(2020,1,1),AY107,-AY107))</f>
        <v>-</v>
      </c>
      <c r="AZ271" s="52" t="str" cm="1">
        <f t="array" ref="AZ271">IF(OR(AZ107="",AZ107="NO Q",AZ107="-"),"-",INDEX(Shipping!$U$3:$V$88,_xlfn.XMATCH(AZ$2,IF(Shipping!$D$3:$D$88="GC",Shipping!$A$3:$A$88),0),_xlfn.XMATCH($V$167,Shipping!$U$2:$V$2))/_xlfn.IFS($U$167=Shipping!$R193,Shipping!$R$95,$U$167=Shipping!$S$92,Shipping!$S196,$U$167=Shipping!$T$92,Shipping!$T196)+IF(AZ107&lt;DATE(2020,1,1),AZ107,-AZ107))</f>
        <v>-</v>
      </c>
      <c r="BA271" s="52" t="str" cm="1">
        <f t="array" ref="BA271">IF(OR(BA107="",BA107="NO Q",BA107="-"),"-",INDEX(Shipping!$U$3:$V$88,_xlfn.XMATCH(BA$2,IF(Shipping!$D$3:$D$88="GC",Shipping!$A$3:$A$88),0),_xlfn.XMATCH($V$167,Shipping!$U$2:$V$2))/_xlfn.IFS($U$167=Shipping!$R193,Shipping!$R$95,$U$167=Shipping!$S$92,Shipping!$S196,$U$167=Shipping!$T$92,Shipping!$T196)+IF(BA107&lt;DATE(2020,1,1),BA107,-BA107))</f>
        <v>-</v>
      </c>
      <c r="BB271" s="52" t="str" cm="1">
        <f t="array" ref="BB271">IF(OR(BB107="",BB107="NO Q",BB107="-"),"-",INDEX(Shipping!$U$3:$V$88,_xlfn.XMATCH(BB$2,IF(Shipping!$D$3:$D$88="GC",Shipping!$A$3:$A$88),0),_xlfn.XMATCH($V$167,Shipping!$U$2:$V$2))/_xlfn.IFS($U$167=Shipping!$R193,Shipping!$R$95,$U$167=Shipping!$S$92,Shipping!$S196,$U$167=Shipping!$T$92,Shipping!$T196)+IF(BB107&lt;DATE(2020,1,1),BB107,-BB107))</f>
        <v>-</v>
      </c>
      <c r="BC271" s="52" t="str" cm="1">
        <f t="array" ref="BC271">IF(OR(BC107="",BC107="NO Q",BC107="-"),"-",INDEX(Shipping!$U$3:$V$88,_xlfn.XMATCH(BC$2,IF(Shipping!$D$3:$D$88="GC",Shipping!$A$3:$A$88),0),_xlfn.XMATCH($V$167,Shipping!$U$2:$V$2))/_xlfn.IFS($U$167=Shipping!$R193,Shipping!$R$95,$U$167=Shipping!$S$92,Shipping!$S196,$U$167=Shipping!$T$92,Shipping!$T196)+IF(BC107&lt;DATE(2020,1,1),BC107,-BC107))</f>
        <v>-</v>
      </c>
      <c r="BD271" s="52" t="str" cm="1">
        <f t="array" ref="BD271">IF(OR(BD107="",BD107="NO Q",BD107="-"),"-",INDEX(Shipping!$U$3:$V$88,_xlfn.XMATCH(BD$2,IF(Shipping!$D$3:$D$88="GC",Shipping!$A$3:$A$88),0),_xlfn.XMATCH($V$167,Shipping!$U$2:$V$2))/_xlfn.IFS($U$167=Shipping!$R193,Shipping!$R$95,$U$167=Shipping!$S$92,Shipping!$S196,$U$167=Shipping!$T$92,Shipping!$T196)+IF(BD107&lt;DATE(2020,1,1),BD107,-BD107))</f>
        <v>-</v>
      </c>
      <c r="BE271" s="52" t="str" cm="1">
        <f t="array" ref="BE271">IF(OR(BE107="",BE107="NO Q",BE107="-"),"-",INDEX(Shipping!$U$3:$V$88,_xlfn.XMATCH(BE$2,IF(Shipping!$D$3:$D$88="GC",Shipping!$A$3:$A$88),0),_xlfn.XMATCH($V$167,Shipping!$U$2:$V$2))/_xlfn.IFS($U$167=Shipping!$R193,Shipping!$R$95,$U$167=Shipping!$S$92,Shipping!$S196,$U$167=Shipping!$T$92,Shipping!$T196)+IF(BE107&lt;DATE(2020,1,1),BE107,-BE107))</f>
        <v>-</v>
      </c>
      <c r="BF271" s="52" t="str" cm="1">
        <f t="array" ref="BF271">IF(OR(BF107="",BF107="NO Q",BF107="-"),"-",INDEX(Shipping!$U$3:$V$88,_xlfn.XMATCH(BF$2,IF(Shipping!$D$3:$D$88="GC",Shipping!$A$3:$A$88),0),_xlfn.XMATCH($V$167,Shipping!$U$2:$V$2))/_xlfn.IFS($U$167=Shipping!$R193,Shipping!$R$95,$U$167=Shipping!$S$92,Shipping!$S196,$U$167=Shipping!$T$92,Shipping!$T196)+IF(BF107&lt;DATE(2020,1,1),BF107,-BF107))</f>
        <v>-</v>
      </c>
      <c r="BG271" s="52" t="str" cm="1">
        <f t="array" ref="BG271">IF(OR(BG107="",BG107="NO Q",BG107="-"),"-",INDEX(Shipping!$U$3:$V$88,_xlfn.XMATCH(BG$2,IF(Shipping!$D$3:$D$88="GC",Shipping!$A$3:$A$88),0),_xlfn.XMATCH($V$167,Shipping!$U$2:$V$2))/_xlfn.IFS($U$167=Shipping!$R193,Shipping!$R$95,$U$167=Shipping!$S$92,Shipping!$S196,$U$167=Shipping!$T$92,Shipping!$T196)+IF(BG107&lt;DATE(2020,1,1),BG107,-BG107))</f>
        <v>-</v>
      </c>
      <c r="BH271" s="52" t="str" cm="1">
        <f t="array" ref="BH271">IF(OR(BH107="",BH107="NO Q",BH107="-"),"-",INDEX(Shipping!$U$3:$V$88,_xlfn.XMATCH(BH$2,IF(Shipping!$D$3:$D$88="GC",Shipping!$A$3:$A$88),0),_xlfn.XMATCH($V$167,Shipping!$U$2:$V$2))/_xlfn.IFS($U$167=Shipping!$R193,Shipping!$R$95,$U$167=Shipping!$S$92,Shipping!$S196,$U$167=Shipping!$T$92,Shipping!$T196)+IF(BH107&lt;DATE(2020,1,1),BH107,-BH107))</f>
        <v>-</v>
      </c>
      <c r="BI271" s="52" t="e" cm="1">
        <f t="array" ref="BI271">IF(OR(BI107="",BI107="NO Q",BI107="-"),"-",INDEX(Shipping!$U$3:$V$88,_xlfn.XMATCH(BI$2,IF(Shipping!$D$3:$D$88="GC",Shipping!$A$3:$A$88),0),_xlfn.XMATCH($V$167,Shipping!$U$2:$V$2))/_xlfn.IFS($U$167=Shipping!$R193,Shipping!$R$95,$U$167=Shipping!$S$92,Shipping!$S196,$U$167=Shipping!$T$92,Shipping!$T196)+IF(BI107&lt;DATE(2020,1,1),BI107,-BI107))</f>
        <v>#DIV/0!</v>
      </c>
      <c r="BJ271" s="52" t="str" cm="1">
        <f t="array" ref="BJ271">IF(OR(BJ107="",BJ107="NO Q",BJ107="-"),"-",INDEX(Shipping!$U$3:$V$88,_xlfn.XMATCH(BJ$2,IF(Shipping!$D$3:$D$88="GC",Shipping!$A$3:$A$88),0),_xlfn.XMATCH($V$167,Shipping!$U$2:$V$2))/_xlfn.IFS($U$167=Shipping!$R193,Shipping!$R$95,$U$167=Shipping!$S$92,Shipping!$S196,$U$167=Shipping!$T$92,Shipping!$T196)+IF(BJ107&lt;DATE(2020,1,1),BJ107,-BJ107))</f>
        <v>-</v>
      </c>
      <c r="BK271" s="52" t="str" cm="1">
        <f t="array" ref="BK271">IF(OR(BK107="",BK107="NO Q",BK107="-"),"-",INDEX(Shipping!$U$3:$V$88,_xlfn.XMATCH(BK$2,IF(Shipping!$D$3:$D$88="GC",Shipping!$A$3:$A$88),0),_xlfn.XMATCH($V$167,Shipping!$U$2:$V$2))/_xlfn.IFS($U$167=Shipping!$R193,Shipping!$R$95,$U$167=Shipping!$S$92,Shipping!$S196,$U$167=Shipping!$T$92,Shipping!$T196)+IF(BK107&lt;DATE(2020,1,1),BK107,-BK107))</f>
        <v>-</v>
      </c>
      <c r="BL271" s="52" t="str" cm="1">
        <f t="array" ref="BL271">IF(OR(BL107="",BL107="NO Q",BL107="-"),"-",INDEX(Shipping!$U$3:$V$88,_xlfn.XMATCH(BL$2,IF(Shipping!$D$3:$D$88="GC",Shipping!$A$3:$A$88),0),_xlfn.XMATCH($V$167,Shipping!$U$2:$V$2))/_xlfn.IFS($U$167=Shipping!$R193,Shipping!$R$95,$U$167=Shipping!$S$92,Shipping!$S196,$U$167=Shipping!$T$92,Shipping!$T196)+IF(BL107&lt;DATE(2020,1,1),BL107,-BL107))</f>
        <v>-</v>
      </c>
      <c r="BM271" s="52" t="str" cm="1">
        <f t="array" ref="BM271">IF(OR(BM107="",BM107="NO Q",BM107="-"),"-",INDEX(Shipping!$U$3:$V$88,_xlfn.XMATCH(BM$2,IF(Shipping!$D$3:$D$88="GC",Shipping!$A$3:$A$88),0),_xlfn.XMATCH($V$167,Shipping!$U$2:$V$2))/_xlfn.IFS($U$167=Shipping!$R193,Shipping!$R$95,$U$167=Shipping!$S$92,Shipping!$S196,$U$167=Shipping!$T$92,Shipping!$T196)+IF(BM107&lt;DATE(2020,1,1),BM107,-BM107))</f>
        <v>-</v>
      </c>
      <c r="BN271" s="52" t="str" cm="1">
        <f t="array" ref="BN271">IF(OR(BN107="",BN107="NO Q",BN107="-"),"-",INDEX(Shipping!$U$3:$V$88,_xlfn.XMATCH(BN$2,IF(Shipping!$D$3:$D$88="GC",Shipping!$A$3:$A$88),0),_xlfn.XMATCH($V$167,Shipping!$U$2:$V$2))/_xlfn.IFS($U$167=Shipping!$R193,Shipping!$R$95,$U$167=Shipping!$S$92,Shipping!$S196,$U$167=Shipping!$T$92,Shipping!$T196)+IF(BN107&lt;DATE(2020,1,1),BN107,-BN107))</f>
        <v>-</v>
      </c>
      <c r="BO271" s="52" t="str" cm="1">
        <f t="array" ref="BO271">IF(OR(BO107="",BO107="NO Q",BO107="-"),"-",INDEX(Shipping!$U$3:$V$88,_xlfn.XMATCH(BO$2,IF(Shipping!$D$3:$D$88="GC",Shipping!$A$3:$A$88),0),_xlfn.XMATCH($V$167,Shipping!$U$2:$V$2))/_xlfn.IFS($U$167=Shipping!$R193,Shipping!$R$95,$U$167=Shipping!$S$92,Shipping!$S196,$U$167=Shipping!$T$92,Shipping!$T196)+IF(BO107&lt;DATE(2020,1,1),BO107,-BO107))</f>
        <v>-</v>
      </c>
      <c r="BP271" s="52" t="str" cm="1">
        <f t="array" ref="BP271">IF(OR(BP107="",BP107="NO Q",BP107="-"),"-",INDEX(Shipping!$U$3:$V$88,_xlfn.XMATCH(BP$2,IF(Shipping!$D$3:$D$88="GC",Shipping!$A$3:$A$88),0),_xlfn.XMATCH($V$167,Shipping!$U$2:$V$2))/_xlfn.IFS($U$167=Shipping!$R193,Shipping!$R$95,$U$167=Shipping!$S$92,Shipping!$S196,$U$167=Shipping!$T$92,Shipping!$T196)+IF(BP107&lt;DATE(2020,1,1),BP107,-BP107))</f>
        <v>-</v>
      </c>
      <c r="BQ271" s="52" t="str" cm="1">
        <f t="array" ref="BQ271">IF(OR(BQ107="",BQ107="NO Q",BQ107="-"),"-",INDEX(Shipping!$U$3:$V$88,_xlfn.XMATCH(BQ$2,IF(Shipping!$D$3:$D$88="GC",Shipping!$A$3:$A$88),0),_xlfn.XMATCH($V$167,Shipping!$U$2:$V$2))/_xlfn.IFS($U$167=Shipping!$R193,Shipping!$R$95,$U$167=Shipping!$S$92,Shipping!$S196,$U$167=Shipping!$T$92,Shipping!$T196)+IF(BQ107&lt;DATE(2020,1,1),BQ107,-BQ107))</f>
        <v>-</v>
      </c>
      <c r="BR271" s="52" t="str" cm="1">
        <f t="array" ref="BR271">IF(OR(BR107="",BR107="NO Q",BR107="-"),"-",INDEX(Shipping!$U$3:$V$88,_xlfn.XMATCH(BR$2,IF(Shipping!$D$3:$D$88="GC",Shipping!$A$3:$A$88),0),_xlfn.XMATCH($V$167,Shipping!$U$2:$V$2))/_xlfn.IFS($U$167=Shipping!$R193,Shipping!$R$95,$U$167=Shipping!$S$92,Shipping!$S196,$U$167=Shipping!$T$92,Shipping!$T196)+IF(BR107&lt;DATE(2020,1,1),BR107,-BR107))</f>
        <v>-</v>
      </c>
      <c r="BS271" s="52" t="str" cm="1">
        <f t="array" ref="BS271">IF(OR(BS107="",BS107="NO Q",BS107="-"),"-",INDEX(Shipping!$U$3:$V$88,_xlfn.XMATCH(BS$2,IF(Shipping!$D$3:$D$88="GC",Shipping!$A$3:$A$88),0),_xlfn.XMATCH($V$167,Shipping!$U$2:$V$2))/_xlfn.IFS($U$167=Shipping!$R193,Shipping!$R$95,$U$167=Shipping!$S$92,Shipping!$S196,$U$167=Shipping!$T$92,Shipping!$T196)+IF(BS107&lt;DATE(2020,1,1),BS107,-BS107))</f>
        <v>-</v>
      </c>
      <c r="BT271" s="52" t="str" cm="1">
        <f t="array" ref="BT271">IF(OR(BT107="",BT107="NO Q",BT107="-"),"-",INDEX(Shipping!$U$3:$V$88,_xlfn.XMATCH(BT$2,IF(Shipping!$D$3:$D$88="GC",Shipping!$A$3:$A$88),0),_xlfn.XMATCH($V$167,Shipping!$U$2:$V$2))/_xlfn.IFS($U$167=Shipping!$R193,Shipping!$R$95,$U$167=Shipping!$S$92,Shipping!$S196,$U$167=Shipping!$T$92,Shipping!$T196)+IF(BT107&lt;DATE(2020,1,1),BT107,-BT107))</f>
        <v>-</v>
      </c>
      <c r="BU271" s="52" t="str" cm="1">
        <f t="array" ref="BU271">IF(OR(BU107="",BU107="NO Q",BU107="-"),"-",INDEX(Shipping!$U$3:$V$88,_xlfn.XMATCH(BU$2,IF(Shipping!$D$3:$D$88="GC",Shipping!$A$3:$A$88),0),_xlfn.XMATCH($V$167,Shipping!$U$2:$V$2))/_xlfn.IFS($U$167=Shipping!$R193,Shipping!$R$95,$U$167=Shipping!$S$92,Shipping!$S196,$U$167=Shipping!$T$92,Shipping!$T196)+IF(BU107&lt;DATE(2020,1,1),BU107,-BU107))</f>
        <v>-</v>
      </c>
      <c r="BV271" s="52" t="str" cm="1">
        <f t="array" ref="BV271">IF(OR(BV107="",BV107="NO Q",BV107="-"),"-",INDEX(Shipping!$U$3:$V$88,_xlfn.XMATCH(BV$2,IF(Shipping!$D$3:$D$88="GC",Shipping!$A$3:$A$88),0),_xlfn.XMATCH($V$167,Shipping!$U$2:$V$2))/_xlfn.IFS($U$167=Shipping!$R193,Shipping!$R$95,$U$167=Shipping!$S$92,Shipping!$S196,$U$167=Shipping!$T$92,Shipping!$T196)+IF(BV107&lt;DATE(2020,1,1),BV107,-BV107))</f>
        <v>-</v>
      </c>
      <c r="BW271" s="52" t="str" cm="1">
        <f t="array" ref="BW271">IF(OR(BW107="",BW107="NO Q",BW107="-"),"-",INDEX(Shipping!$U$3:$V$88,_xlfn.XMATCH(BW$2,IF(Shipping!$D$3:$D$88="GC",Shipping!$A$3:$A$88),0),_xlfn.XMATCH($V$167,Shipping!$U$2:$V$2))/_xlfn.IFS($U$167=Shipping!$R193,Shipping!$R$95,$U$167=Shipping!$S$92,Shipping!$S196,$U$167=Shipping!$T$92,Shipping!$T196)+IF(BW107&lt;DATE(2020,1,1),BW107,-BW107))</f>
        <v>-</v>
      </c>
      <c r="BX271" s="52" t="str" cm="1">
        <f t="array" ref="BX271">IF(OR(BX107="",BX107="NO Q",BX107="-"),"-",INDEX(Shipping!$U$3:$V$88,_xlfn.XMATCH(BX$2,IF(Shipping!$D$3:$D$88="GC",Shipping!$A$3:$A$88),0),_xlfn.XMATCH($V$167,Shipping!$U$2:$V$2))/_xlfn.IFS($U$167=Shipping!$R193,Shipping!$R$95,$U$167=Shipping!$S$92,Shipping!$S196,$U$167=Shipping!$T$92,Shipping!$T196)+IF(BX107&lt;DATE(2020,1,1),BX107,-BX107))</f>
        <v>-</v>
      </c>
      <c r="BY271" s="52" t="str" cm="1">
        <f t="array" ref="BY271">IF(OR(BY107="",BY107="NO Q",BY107="-"),"-",INDEX(Shipping!$U$3:$V$88,_xlfn.XMATCH(BY$2,IF(Shipping!$D$3:$D$88="GC",Shipping!$A$3:$A$88),0),_xlfn.XMATCH($V$167,Shipping!$U$2:$V$2))/_xlfn.IFS($U$167=Shipping!$R193,Shipping!$R$95,$U$167=Shipping!$S$92,Shipping!$S196,$U$167=Shipping!$T$92,Shipping!$T196)+IF(BY107&lt;DATE(2020,1,1),BY107,-BY107))</f>
        <v>-</v>
      </c>
      <c r="BZ271" s="52" t="str" cm="1">
        <f t="array" ref="BZ271">IF(OR(BZ107="",BZ107="NO Q",BZ107="-"),"-",INDEX(Shipping!$U$3:$V$88,_xlfn.XMATCH(BZ$2,IF(Shipping!$D$3:$D$88="GC",Shipping!$A$3:$A$88),0),_xlfn.XMATCH($V$167,Shipping!$U$2:$V$2))/_xlfn.IFS($U$167=Shipping!$R193,Shipping!$R$95,$U$167=Shipping!$S$92,Shipping!$S196,$U$167=Shipping!$T$92,Shipping!$T196)+IF(BZ107&lt;DATE(2020,1,1),BZ107,-BZ107))</f>
        <v>-</v>
      </c>
      <c r="CA271" s="52" t="str" cm="1">
        <f t="array" ref="CA271">IF(OR(CA107="",CA107="NO Q",CA107="-"),"-",INDEX(Shipping!$U$3:$V$88,_xlfn.XMATCH(CA$2,IF(Shipping!$D$3:$D$88="GC",Shipping!$A$3:$A$88),0),_xlfn.XMATCH($V$167,Shipping!$U$2:$V$2))/_xlfn.IFS($U$167=Shipping!$R193,Shipping!$R$95,$U$167=Shipping!$S$92,Shipping!$S196,$U$167=Shipping!$T$92,Shipping!$T196)+IF(CA107&lt;DATE(2020,1,1),CA107,-CA107))</f>
        <v>-</v>
      </c>
      <c r="CB271" s="52" t="str" cm="1">
        <f t="array" ref="CB271">IF(OR(CB107="",CB107="NO Q",CB107="-"),"-",INDEX(Shipping!$U$3:$V$88,_xlfn.XMATCH(CB$2,IF(Shipping!$D$3:$D$88="GC",Shipping!$A$3:$A$88),0),_xlfn.XMATCH($V$167,Shipping!$U$2:$V$2))/_xlfn.IFS($U$167=Shipping!$R193,Shipping!$R$95,$U$167=Shipping!$S$92,Shipping!$S196,$U$167=Shipping!$T$92,Shipping!$T196)+IF(CB107&lt;DATE(2020,1,1),CB107,-CB107))</f>
        <v>-</v>
      </c>
      <c r="CC271" s="52" t="e" cm="1">
        <f t="array" ref="CC271">IF(OR(CC107="",CC107="NO Q",CC107="-"),"-",INDEX(Shipping!$U$3:$V$88,_xlfn.XMATCH(CC$2,IF(Shipping!$D$3:$D$88="GC",Shipping!$A$3:$A$88),0),_xlfn.XMATCH($V$167,Shipping!$U$2:$V$2))/_xlfn.IFS($U$167=Shipping!$R193,Shipping!$R$95,$U$167=Shipping!$S$92,Shipping!$S196,$U$167=Shipping!$T$92,Shipping!$T196)+IF(CC107&lt;DATE(2020,1,1),CC107,-CC107))</f>
        <v>#VALUE!</v>
      </c>
      <c r="CD271" s="52" t="e" cm="1">
        <f t="array" ref="CD271">IF(OR(CD107="",CD107="NO Q",CD107="-"),"-",INDEX(Shipping!$U$3:$V$88,_xlfn.XMATCH(CD$2,IF(Shipping!$D$3:$D$88="GC",Shipping!$A$3:$A$88),0),_xlfn.XMATCH($V$167,Shipping!$U$2:$V$2))/_xlfn.IFS($U$167=Shipping!$R193,Shipping!$R$95,$U$167=Shipping!$S$92,Shipping!$S196,$U$167=Shipping!$T$92,Shipping!$T196)+IF(CD107&lt;DATE(2020,1,1),CD107,-CD107))</f>
        <v>#DIV/0!</v>
      </c>
      <c r="CE271" s="52" t="str" cm="1">
        <f t="array" ref="CE271">IF(OR(CE107="",CE107="NO Q",CE107="-"),"-",INDEX(Shipping!$U$3:$V$88,_xlfn.XMATCH(CE$2,IF(Shipping!$D$3:$D$88="GC",Shipping!$A$3:$A$88),0),_xlfn.XMATCH($V$167,Shipping!$U$2:$V$2))/_xlfn.IFS($U$167=Shipping!$R193,Shipping!$R$95,$U$167=Shipping!$S$92,Shipping!$S196,$U$167=Shipping!$T$92,Shipping!$T196)+IF(CE107&lt;DATE(2020,1,1),CE107,-CE107))</f>
        <v>-</v>
      </c>
      <c r="CF271" s="52" t="str" cm="1">
        <f t="array" ref="CF271">IF(OR(CF107="",CF107="NO Q",CF107="-"),"-",INDEX(Shipping!$U$3:$V$88,_xlfn.XMATCH(CF$2,IF(Shipping!$D$3:$D$88="GC",Shipping!$A$3:$A$88),0),_xlfn.XMATCH($V$167,Shipping!$U$2:$V$2))/_xlfn.IFS($U$167=Shipping!$R193,Shipping!$R$95,$U$167=Shipping!$S$92,Shipping!$S196,$U$167=Shipping!$T$92,Shipping!$T196)+IF(CF107&lt;DATE(2020,1,1),CF107,-CF107))</f>
        <v>-</v>
      </c>
      <c r="CG271" s="52" t="str" cm="1">
        <f t="array" ref="CG271">IF(OR(CG107="",CG107="NO Q",CG107="-"),"-",INDEX(Shipping!$U$3:$V$88,_xlfn.XMATCH(CG$2,IF(Shipping!$D$3:$D$88="GC",Shipping!$A$3:$A$88),0),_xlfn.XMATCH($V$167,Shipping!$U$2:$V$2))/_xlfn.IFS($U$167=Shipping!$R193,Shipping!$R$95,$U$167=Shipping!$S$92,Shipping!$S196,$U$167=Shipping!$T$92,Shipping!$T196)+IF(CG107&lt;DATE(2020,1,1),CG107,-CG107))</f>
        <v>-</v>
      </c>
      <c r="CH271" s="52" t="str" cm="1">
        <f t="array" ref="CH271">IF(OR(CH107="",CH107="NO Q",CH107="-"),"-",INDEX(Shipping!$U$3:$V$88,_xlfn.XMATCH(CH$2,IF(Shipping!$D$3:$D$88="GC",Shipping!$A$3:$A$88),0),_xlfn.XMATCH($V$167,Shipping!$U$2:$V$2))/_xlfn.IFS($U$167=Shipping!$R193,Shipping!$R$95,$U$167=Shipping!$S$92,Shipping!$S196,$U$167=Shipping!$T$92,Shipping!$T196)+IF(CH107&lt;DATE(2020,1,1),CH107,-CH107))</f>
        <v>-</v>
      </c>
      <c r="CI271" s="52" t="str" cm="1">
        <f t="array" ref="CI271">IF(OR(CI107="",CI107="NO Q",CI107="-"),"-",INDEX(Shipping!$U$3:$V$88,_xlfn.XMATCH(CI$2,IF(Shipping!$D$3:$D$88="GC",Shipping!$A$3:$A$88),0),_xlfn.XMATCH($V$167,Shipping!$U$2:$V$2))/_xlfn.IFS($U$167=Shipping!$R193,Shipping!$R$95,$U$167=Shipping!$S$92,Shipping!$S196,$U$167=Shipping!$T$92,Shipping!$T196)+IF(CI107&lt;DATE(2020,1,1),CI107,-CI107))</f>
        <v>-</v>
      </c>
      <c r="CJ271" s="52" t="str" cm="1">
        <f t="array" ref="CJ271">IF(OR(CJ107="",CJ107="NO Q",CJ107="-"),"-",INDEX(Shipping!$U$3:$V$88,_xlfn.XMATCH(CJ$2,IF(Shipping!$D$3:$D$88="GC",Shipping!$A$3:$A$88),0),_xlfn.XMATCH($V$167,Shipping!$U$2:$V$2))/_xlfn.IFS($U$167=Shipping!$R193,Shipping!$R$95,$U$167=Shipping!$S$92,Shipping!$S196,$U$167=Shipping!$T$92,Shipping!$T196)+IF(CJ107&lt;DATE(2020,1,1),CJ107,-CJ107))</f>
        <v>-</v>
      </c>
      <c r="CK271" s="52" t="str" cm="1">
        <f t="array" ref="CK271">IF(OR(CK107="",CK107="NO Q",CK107="-"),"-",INDEX(Shipping!$U$3:$V$88,_xlfn.XMATCH(CK$2,IF(Shipping!$D$3:$D$88="GC",Shipping!$A$3:$A$88),0),_xlfn.XMATCH($V$167,Shipping!$U$2:$V$2))/_xlfn.IFS($U$167=Shipping!$R193,Shipping!$R$95,$U$167=Shipping!$S$92,Shipping!$S196,$U$167=Shipping!$T$92,Shipping!$T196)+IF(CK107&lt;DATE(2020,1,1),CK107,-CK107))</f>
        <v>-</v>
      </c>
      <c r="CL271" s="52" t="str" cm="1">
        <f t="array" ref="CL271">IF(OR(CL107="",CL107="NO Q",CL107="-"),"-",INDEX(Shipping!$U$3:$V$88,_xlfn.XMATCH(CL$2,IF(Shipping!$D$3:$D$88="GC",Shipping!$A$3:$A$88),0),_xlfn.XMATCH($V$167,Shipping!$U$2:$V$2))/_xlfn.IFS($U$167=Shipping!$R193,Shipping!$R$95,$U$167=Shipping!$S$92,Shipping!$S196,$U$167=Shipping!$T$92,Shipping!$T196)+IF(CL107&lt;DATE(2020,1,1),CL107,-CL107))</f>
        <v>-</v>
      </c>
      <c r="CM271" s="52" t="str" cm="1">
        <f t="array" ref="CM271">IF(OR(CM107="",CM107="NO Q",CM107="-"),"-",INDEX(Shipping!$U$3:$V$88,_xlfn.XMATCH(CM$2,IF(Shipping!$D$3:$D$88="GC",Shipping!$A$3:$A$88),0),_xlfn.XMATCH($V$167,Shipping!$U$2:$V$2))/_xlfn.IFS($U$167=Shipping!$R193,Shipping!$R$95,$U$167=Shipping!$S$92,Shipping!$S196,$U$167=Shipping!$T$92,Shipping!$T196)+IF(CM107&lt;DATE(2020,1,1),CM107,-CM107))</f>
        <v>-</v>
      </c>
    </row>
    <row r="272" spans="2:91">
      <c r="B272" s="47" t="s">
        <v>377</v>
      </c>
      <c r="C272" s="1" t="e" cm="1">
        <f t="array" ref="C272">INDEX(W$2:CM$2,1,_xlfn.XMATCH(D272,$W272:$CM272))</f>
        <v>#N/A</v>
      </c>
      <c r="D272" s="81">
        <f t="shared" si="140"/>
        <v>0</v>
      </c>
      <c r="W272" s="52" t="str" cm="1">
        <f t="array" ref="W272">IF(OR(W108="",W108="NO Q",W108="-"),"-",INDEX(Shipping!$U$3:$V$88,_xlfn.XMATCH(W$2,IF(Shipping!$D$3:$D$88="GC",Shipping!$A$3:$A$88),0),_xlfn.XMATCH($V$167,Shipping!$U$2:$V$2))/_xlfn.IFS($U$167=Shipping!$R194,Shipping!$R$95,$U$167=Shipping!$S$92,Shipping!$S197,$U$167=Shipping!$T$92,Shipping!$T197)+IF(W108&lt;DATE(2020,1,1),W108,-W108))</f>
        <v>-</v>
      </c>
      <c r="X272" s="52" t="str" cm="1">
        <f t="array" ref="X272">IF(OR(X108="",X108="NO Q",X108="-"),"-",INDEX(Shipping!$U$3:$V$88,_xlfn.XMATCH(X$2,IF(Shipping!$D$3:$D$88="GC",Shipping!$A$3:$A$88),0),_xlfn.XMATCH($V$167,Shipping!$U$2:$V$2))/_xlfn.IFS($U$167=Shipping!$R194,Shipping!$R$95,$U$167=Shipping!$S$92,Shipping!$S197,$U$167=Shipping!$T$92,Shipping!$T197)+IF(X108&lt;DATE(2020,1,1),X108,-X108))</f>
        <v>-</v>
      </c>
      <c r="Y272" s="52" t="str" cm="1">
        <f t="array" ref="Y272">IF(OR(Y108="",Y108="NO Q",Y108="-"),"-",INDEX(Shipping!$U$3:$V$88,_xlfn.XMATCH(Y$2,IF(Shipping!$D$3:$D$88="GC",Shipping!$A$3:$A$88),0),_xlfn.XMATCH($V$167,Shipping!$U$2:$V$2))/_xlfn.IFS($U$167=Shipping!$R194,Shipping!$R$95,$U$167=Shipping!$S$92,Shipping!$S197,$U$167=Shipping!$T$92,Shipping!$T197)+IF(Y108&lt;DATE(2020,1,1),Y108,-Y108))</f>
        <v>-</v>
      </c>
      <c r="Z272" s="52" t="str" cm="1">
        <f t="array" ref="Z272">IF(OR(Z108="",Z108="NO Q",Z108="-"),"-",INDEX(Shipping!$U$3:$V$88,_xlfn.XMATCH(Z$2,IF(Shipping!$D$3:$D$88="GC",Shipping!$A$3:$A$88),0),_xlfn.XMATCH($V$167,Shipping!$U$2:$V$2))/_xlfn.IFS($U$167=Shipping!$R194,Shipping!$R$95,$U$167=Shipping!$S$92,Shipping!$S197,$U$167=Shipping!$T$92,Shipping!$T197)+IF(Z108&lt;DATE(2020,1,1),Z108,-Z108))</f>
        <v>-</v>
      </c>
      <c r="AA272" s="52" t="str" cm="1">
        <f t="array" ref="AA272">IF(OR(AA108="",AA108="NO Q",AA108="-"),"-",INDEX(Shipping!$U$3:$V$88,_xlfn.XMATCH(AA$2,IF(Shipping!$D$3:$D$88="GC",Shipping!$A$3:$A$88),0),_xlfn.XMATCH($V$167,Shipping!$U$2:$V$2))/_xlfn.IFS($U$167=Shipping!$R194,Shipping!$R$95,$U$167=Shipping!$S$92,Shipping!$S197,$U$167=Shipping!$T$92,Shipping!$T197)+IF(AA108&lt;DATE(2020,1,1),AA108,-AA108))</f>
        <v>-</v>
      </c>
      <c r="AB272" s="52" t="str" cm="1">
        <f t="array" ref="AB272">IF(OR(AB108="",AB108="NO Q",AB108="-"),"-",INDEX(Shipping!$U$3:$V$88,_xlfn.XMATCH(AB$2,IF(Shipping!$D$3:$D$88="GC",Shipping!$A$3:$A$88),0),_xlfn.XMATCH($V$167,Shipping!$U$2:$V$2))/_xlfn.IFS($U$167=Shipping!$R194,Shipping!$R$95,$U$167=Shipping!$S$92,Shipping!$S197,$U$167=Shipping!$T$92,Shipping!$T197)+IF(AB108&lt;DATE(2020,1,1),AB108,-AB108))</f>
        <v>-</v>
      </c>
      <c r="AC272" s="52" t="str" cm="1">
        <f t="array" ref="AC272">IF(OR(AC108="",AC108="NO Q",AC108="-"),"-",INDEX(Shipping!$U$3:$V$88,_xlfn.XMATCH(AC$2,IF(Shipping!$D$3:$D$88="GC",Shipping!$A$3:$A$88),0),_xlfn.XMATCH($V$167,Shipping!$U$2:$V$2))/_xlfn.IFS($U$167=Shipping!$R194,Shipping!$R$95,$U$167=Shipping!$S$92,Shipping!$S197,$U$167=Shipping!$T$92,Shipping!$T197)+IF(AC108&lt;DATE(2020,1,1),AC108,-AC108))</f>
        <v>-</v>
      </c>
      <c r="AD272" s="52" t="str" cm="1">
        <f t="array" ref="AD272">IF(OR(AD108="",AD108="NO Q",AD108="-"),"-",INDEX(Shipping!$U$3:$V$88,_xlfn.XMATCH(AD$2,IF(Shipping!$D$3:$D$88="GC",Shipping!$A$3:$A$88),0),_xlfn.XMATCH($V$167,Shipping!$U$2:$V$2))/_xlfn.IFS($U$167=Shipping!$R194,Shipping!$R$95,$U$167=Shipping!$S$92,Shipping!$S197,$U$167=Shipping!$T$92,Shipping!$T197)+IF(AD108&lt;DATE(2020,1,1),AD108,-AD108))</f>
        <v>-</v>
      </c>
      <c r="AE272" s="52" t="str" cm="1">
        <f t="array" ref="AE272">IF(OR(AE108="",AE108="NO Q",AE108="-"),"-",INDEX(Shipping!$U$3:$V$88,_xlfn.XMATCH(AE$2,IF(Shipping!$D$3:$D$88="GC",Shipping!$A$3:$A$88),0),_xlfn.XMATCH($V$167,Shipping!$U$2:$V$2))/_xlfn.IFS($U$167=Shipping!$R194,Shipping!$R$95,$U$167=Shipping!$S$92,Shipping!$S197,$U$167=Shipping!$T$92,Shipping!$T197)+IF(AE108&lt;DATE(2020,1,1),AE108,-AE108))</f>
        <v>-</v>
      </c>
      <c r="AF272" s="52" t="str" cm="1">
        <f t="array" ref="AF272">IF(OR(AF108="",AF108="NO Q",AF108="-"),"-",INDEX(Shipping!$U$3:$V$88,_xlfn.XMATCH(AF$2,IF(Shipping!$D$3:$D$88="GC",Shipping!$A$3:$A$88),0),_xlfn.XMATCH($V$167,Shipping!$U$2:$V$2))/_xlfn.IFS($U$167=Shipping!$R194,Shipping!$R$95,$U$167=Shipping!$S$92,Shipping!$S197,$U$167=Shipping!$T$92,Shipping!$T197)+IF(AF108&lt;DATE(2020,1,1),AF108,-AF108))</f>
        <v>-</v>
      </c>
      <c r="AG272" s="52" t="str" cm="1">
        <f t="array" ref="AG272">IF(OR(AG108="",AG108="NO Q",AG108="-"),"-",INDEX(Shipping!$U$3:$V$88,_xlfn.XMATCH(AG$2,IF(Shipping!$D$3:$D$88="GC",Shipping!$A$3:$A$88),0),_xlfn.XMATCH($V$167,Shipping!$U$2:$V$2))/_xlfn.IFS($U$167=Shipping!$R194,Shipping!$R$95,$U$167=Shipping!$S$92,Shipping!$S197,$U$167=Shipping!$T$92,Shipping!$T197)+IF(AG108&lt;DATE(2020,1,1),AG108,-AG108))</f>
        <v>-</v>
      </c>
      <c r="AH272" s="52" t="e" cm="1">
        <f t="array" ref="AH272">IF(OR(AH108="",AH108="NO Q",AH108="-"),"-",INDEX(Shipping!$U$3:$V$88,_xlfn.XMATCH(AH$2,IF(Shipping!$D$3:$D$88="GC",Shipping!$A$3:$A$88),0),_xlfn.XMATCH($V$167,Shipping!$U$2:$V$2))/_xlfn.IFS($U$167=Shipping!$R194,Shipping!$R$95,$U$167=Shipping!$S$92,Shipping!$S197,$U$167=Shipping!$T$92,Shipping!$T197)+IF(AH108&lt;DATE(2020,1,1),AH108,-AH108))</f>
        <v>#DIV/0!</v>
      </c>
      <c r="AI272" s="52" t="str" cm="1">
        <f t="array" ref="AI272">IF(OR(AI108="",AI108="NO Q",AI108="-"),"-",INDEX(Shipping!$U$3:$V$88,_xlfn.XMATCH(AI$2,IF(Shipping!$D$3:$D$88="GC",Shipping!$A$3:$A$88),0),_xlfn.XMATCH($V$167,Shipping!$U$2:$V$2))/_xlfn.IFS($U$167=Shipping!$R194,Shipping!$R$95,$U$167=Shipping!$S$92,Shipping!$S197,$U$167=Shipping!$T$92,Shipping!$T197)+IF(AI108&lt;DATE(2020,1,1),AI108,-AI108))</f>
        <v>-</v>
      </c>
      <c r="AJ272" s="52" t="str" cm="1">
        <f t="array" ref="AJ272">IF(OR(AJ108="",AJ108="NO Q",AJ108="-"),"-",INDEX(Shipping!$U$3:$V$88,_xlfn.XMATCH(AJ$2,IF(Shipping!$D$3:$D$88="GC",Shipping!$A$3:$A$88),0),_xlfn.XMATCH($V$167,Shipping!$U$2:$V$2))/_xlfn.IFS($U$167=Shipping!$R194,Shipping!$R$95,$U$167=Shipping!$S$92,Shipping!$S197,$U$167=Shipping!$T$92,Shipping!$T197)+IF(AJ108&lt;DATE(2020,1,1),AJ108,-AJ108))</f>
        <v>-</v>
      </c>
      <c r="AK272" s="52" t="str" cm="1">
        <f t="array" ref="AK272">IF(OR(AK108="",AK108="NO Q",AK108="-"),"-",INDEX(Shipping!$U$3:$V$88,_xlfn.XMATCH(AK$2,IF(Shipping!$D$3:$D$88="GC",Shipping!$A$3:$A$88),0),_xlfn.XMATCH($V$167,Shipping!$U$2:$V$2))/_xlfn.IFS($U$167=Shipping!$R194,Shipping!$R$95,$U$167=Shipping!$S$92,Shipping!$S197,$U$167=Shipping!$T$92,Shipping!$T197)+IF(AK108&lt;DATE(2020,1,1),AK108,-AK108))</f>
        <v>-</v>
      </c>
      <c r="AL272" s="52" t="str" cm="1">
        <f t="array" ref="AL272">IF(OR(AL108="",AL108="NO Q",AL108="-"),"-",INDEX(Shipping!$U$3:$V$88,_xlfn.XMATCH(AL$2,IF(Shipping!$D$3:$D$88="GC",Shipping!$A$3:$A$88),0),_xlfn.XMATCH($V$167,Shipping!$U$2:$V$2))/_xlfn.IFS($U$167=Shipping!$R194,Shipping!$R$95,$U$167=Shipping!$S$92,Shipping!$S197,$U$167=Shipping!$T$92,Shipping!$T197)+IF(AL108&lt;DATE(2020,1,1),AL108,-AL108))</f>
        <v>-</v>
      </c>
      <c r="AM272" s="52" t="str" cm="1">
        <f t="array" ref="AM272">IF(OR(AM108="",AM108="NO Q",AM108="-"),"-",INDEX(Shipping!$U$3:$V$88,_xlfn.XMATCH(AM$2,IF(Shipping!$D$3:$D$88="GC",Shipping!$A$3:$A$88),0),_xlfn.XMATCH($V$167,Shipping!$U$2:$V$2))/_xlfn.IFS($U$167=Shipping!$R194,Shipping!$R$95,$U$167=Shipping!$S$92,Shipping!$S197,$U$167=Shipping!$T$92,Shipping!$T197)+IF(AM108&lt;DATE(2020,1,1),AM108,-AM108))</f>
        <v>-</v>
      </c>
      <c r="AN272" s="52" t="str" cm="1">
        <f t="array" ref="AN272">IF(OR(AN108="",AN108="NO Q",AN108="-"),"-",INDEX(Shipping!$U$3:$V$88,_xlfn.XMATCH(AN$2,IF(Shipping!$D$3:$D$88="GC",Shipping!$A$3:$A$88),0),_xlfn.XMATCH($V$167,Shipping!$U$2:$V$2))/_xlfn.IFS($U$167=Shipping!$R194,Shipping!$R$95,$U$167=Shipping!$S$92,Shipping!$S197,$U$167=Shipping!$T$92,Shipping!$T197)+IF(AN108&lt;DATE(2020,1,1),AN108,-AN108))</f>
        <v>-</v>
      </c>
      <c r="AO272" s="52" t="str" cm="1">
        <f t="array" ref="AO272">IF(OR(AO108="",AO108="NO Q",AO108="-"),"-",INDEX(Shipping!$U$3:$V$88,_xlfn.XMATCH(AO$2,IF(Shipping!$D$3:$D$88="GC",Shipping!$A$3:$A$88),0),_xlfn.XMATCH($V$167,Shipping!$U$2:$V$2))/_xlfn.IFS($U$167=Shipping!$R194,Shipping!$R$95,$U$167=Shipping!$S$92,Shipping!$S197,$U$167=Shipping!$T$92,Shipping!$T197)+IF(AO108&lt;DATE(2020,1,1),AO108,-AO108))</f>
        <v>-</v>
      </c>
      <c r="AP272" s="52" t="str" cm="1">
        <f t="array" ref="AP272">IF(OR(AP108="",AP108="NO Q",AP108="-"),"-",INDEX(Shipping!$U$3:$V$88,_xlfn.XMATCH(AP$2,IF(Shipping!$D$3:$D$88="GC",Shipping!$A$3:$A$88),0),_xlfn.XMATCH($V$167,Shipping!$U$2:$V$2))/_xlfn.IFS($U$167=Shipping!$R194,Shipping!$R$95,$U$167=Shipping!$S$92,Shipping!$S197,$U$167=Shipping!$T$92,Shipping!$T197)+IF(AP108&lt;DATE(2020,1,1),AP108,-AP108))</f>
        <v>-</v>
      </c>
      <c r="AQ272" s="52" t="str" cm="1">
        <f t="array" ref="AQ272">IF(OR(AQ108="",AQ108="NO Q",AQ108="-"),"-",INDEX(Shipping!$U$3:$V$88,_xlfn.XMATCH(AQ$2,IF(Shipping!$D$3:$D$88="GC",Shipping!$A$3:$A$88),0),_xlfn.XMATCH($V$167,Shipping!$U$2:$V$2))/_xlfn.IFS($U$167=Shipping!$R194,Shipping!$R$95,$U$167=Shipping!$S$92,Shipping!$S197,$U$167=Shipping!$T$92,Shipping!$T197)+IF(AQ108&lt;DATE(2020,1,1),AQ108,-AQ108))</f>
        <v>-</v>
      </c>
      <c r="AR272" s="52" t="str" cm="1">
        <f t="array" ref="AR272">IF(OR(AR108="",AR108="NO Q",AR108="-"),"-",INDEX(Shipping!$U$3:$V$88,_xlfn.XMATCH(AR$2,IF(Shipping!$D$3:$D$88="GC",Shipping!$A$3:$A$88),0),_xlfn.XMATCH($V$167,Shipping!$U$2:$V$2))/_xlfn.IFS($U$167=Shipping!$R194,Shipping!$R$95,$U$167=Shipping!$S$92,Shipping!$S197,$U$167=Shipping!$T$92,Shipping!$T197)+IF(AR108&lt;DATE(2020,1,1),AR108,-AR108))</f>
        <v>-</v>
      </c>
      <c r="AS272" s="52" t="str" cm="1">
        <f t="array" ref="AS272">IF(OR(AS108="",AS108="NO Q",AS108="-"),"-",INDEX(Shipping!$U$3:$V$88,_xlfn.XMATCH(AS$2,IF(Shipping!$D$3:$D$88="GC",Shipping!$A$3:$A$88),0),_xlfn.XMATCH($V$167,Shipping!$U$2:$V$2))/_xlfn.IFS($U$167=Shipping!$R194,Shipping!$R$95,$U$167=Shipping!$S$92,Shipping!$S197,$U$167=Shipping!$T$92,Shipping!$T197)+IF(AS108&lt;DATE(2020,1,1),AS108,-AS108))</f>
        <v>-</v>
      </c>
      <c r="AT272" s="52" t="str" cm="1">
        <f t="array" ref="AT272">IF(OR(AT108="",AT108="NO Q",AT108="-"),"-",INDEX(Shipping!$U$3:$V$88,_xlfn.XMATCH(AT$2,IF(Shipping!$D$3:$D$88="GC",Shipping!$A$3:$A$88),0),_xlfn.XMATCH($V$167,Shipping!$U$2:$V$2))/_xlfn.IFS($U$167=Shipping!$R194,Shipping!$R$95,$U$167=Shipping!$S$92,Shipping!$S197,$U$167=Shipping!$T$92,Shipping!$T197)+IF(AT108&lt;DATE(2020,1,1),AT108,-AT108))</f>
        <v>-</v>
      </c>
      <c r="AU272" s="52" t="str" cm="1">
        <f t="array" ref="AU272">IF(OR(AU108="",AU108="NO Q",AU108="-"),"-",INDEX(Shipping!$U$3:$V$88,_xlfn.XMATCH(AU$2,IF(Shipping!$D$3:$D$88="GC",Shipping!$A$3:$A$88),0),_xlfn.XMATCH($V$167,Shipping!$U$2:$V$2))/_xlfn.IFS($U$167=Shipping!$R194,Shipping!$R$95,$U$167=Shipping!$S$92,Shipping!$S197,$U$167=Shipping!$T$92,Shipping!$T197)+IF(AU108&lt;DATE(2020,1,1),AU108,-AU108))</f>
        <v>-</v>
      </c>
      <c r="AV272" s="52" t="str" cm="1">
        <f t="array" ref="AV272">IF(OR(AV108="",AV108="NO Q",AV108="-"),"-",INDEX(Shipping!$U$3:$V$88,_xlfn.XMATCH(AV$2,IF(Shipping!$D$3:$D$88="GC",Shipping!$A$3:$A$88),0),_xlfn.XMATCH($V$167,Shipping!$U$2:$V$2))/_xlfn.IFS($U$167=Shipping!$R194,Shipping!$R$95,$U$167=Shipping!$S$92,Shipping!$S197,$U$167=Shipping!$T$92,Shipping!$T197)+IF(AV108&lt;DATE(2020,1,1),AV108,-AV108))</f>
        <v>-</v>
      </c>
      <c r="AW272" s="52" t="str" cm="1">
        <f t="array" ref="AW272">IF(OR(AW108="",AW108="NO Q",AW108="-"),"-",INDEX(Shipping!$U$3:$V$88,_xlfn.XMATCH(AW$2,IF(Shipping!$D$3:$D$88="GC",Shipping!$A$3:$A$88),0),_xlfn.XMATCH($V$167,Shipping!$U$2:$V$2))/_xlfn.IFS($U$167=Shipping!$R194,Shipping!$R$95,$U$167=Shipping!$S$92,Shipping!$S197,$U$167=Shipping!$T$92,Shipping!$T197)+IF(AW108&lt;DATE(2020,1,1),AW108,-AW108))</f>
        <v>-</v>
      </c>
      <c r="AX272" s="52" t="str" cm="1">
        <f t="array" ref="AX272">IF(OR(AX108="",AX108="NO Q",AX108="-"),"-",INDEX(Shipping!$U$3:$V$88,_xlfn.XMATCH(AX$2,IF(Shipping!$D$3:$D$88="GC",Shipping!$A$3:$A$88),0),_xlfn.XMATCH($V$167,Shipping!$U$2:$V$2))/_xlfn.IFS($U$167=Shipping!$R194,Shipping!$R$95,$U$167=Shipping!$S$92,Shipping!$S197,$U$167=Shipping!$T$92,Shipping!$T197)+IF(AX108&lt;DATE(2020,1,1),AX108,-AX108))</f>
        <v>-</v>
      </c>
      <c r="AY272" s="52" t="str" cm="1">
        <f t="array" ref="AY272">IF(OR(AY108="",AY108="NO Q",AY108="-"),"-",INDEX(Shipping!$U$3:$V$88,_xlfn.XMATCH(AY$2,IF(Shipping!$D$3:$D$88="GC",Shipping!$A$3:$A$88),0),_xlfn.XMATCH($V$167,Shipping!$U$2:$V$2))/_xlfn.IFS($U$167=Shipping!$R194,Shipping!$R$95,$U$167=Shipping!$S$92,Shipping!$S197,$U$167=Shipping!$T$92,Shipping!$T197)+IF(AY108&lt;DATE(2020,1,1),AY108,-AY108))</f>
        <v>-</v>
      </c>
      <c r="AZ272" s="52" t="str" cm="1">
        <f t="array" ref="AZ272">IF(OR(AZ108="",AZ108="NO Q",AZ108="-"),"-",INDEX(Shipping!$U$3:$V$88,_xlfn.XMATCH(AZ$2,IF(Shipping!$D$3:$D$88="GC",Shipping!$A$3:$A$88),0),_xlfn.XMATCH($V$167,Shipping!$U$2:$V$2))/_xlfn.IFS($U$167=Shipping!$R194,Shipping!$R$95,$U$167=Shipping!$S$92,Shipping!$S197,$U$167=Shipping!$T$92,Shipping!$T197)+IF(AZ108&lt;DATE(2020,1,1),AZ108,-AZ108))</f>
        <v>-</v>
      </c>
      <c r="BA272" s="52" t="str" cm="1">
        <f t="array" ref="BA272">IF(OR(BA108="",BA108="NO Q",BA108="-"),"-",INDEX(Shipping!$U$3:$V$88,_xlfn.XMATCH(BA$2,IF(Shipping!$D$3:$D$88="GC",Shipping!$A$3:$A$88),0),_xlfn.XMATCH($V$167,Shipping!$U$2:$V$2))/_xlfn.IFS($U$167=Shipping!$R194,Shipping!$R$95,$U$167=Shipping!$S$92,Shipping!$S197,$U$167=Shipping!$T$92,Shipping!$T197)+IF(BA108&lt;DATE(2020,1,1),BA108,-BA108))</f>
        <v>-</v>
      </c>
      <c r="BB272" s="52" t="str" cm="1">
        <f t="array" ref="BB272">IF(OR(BB108="",BB108="NO Q",BB108="-"),"-",INDEX(Shipping!$U$3:$V$88,_xlfn.XMATCH(BB$2,IF(Shipping!$D$3:$D$88="GC",Shipping!$A$3:$A$88),0),_xlfn.XMATCH($V$167,Shipping!$U$2:$V$2))/_xlfn.IFS($U$167=Shipping!$R194,Shipping!$R$95,$U$167=Shipping!$S$92,Shipping!$S197,$U$167=Shipping!$T$92,Shipping!$T197)+IF(BB108&lt;DATE(2020,1,1),BB108,-BB108))</f>
        <v>-</v>
      </c>
      <c r="BC272" s="52" t="str" cm="1">
        <f t="array" ref="BC272">IF(OR(BC108="",BC108="NO Q",BC108="-"),"-",INDEX(Shipping!$U$3:$V$88,_xlfn.XMATCH(BC$2,IF(Shipping!$D$3:$D$88="GC",Shipping!$A$3:$A$88),0),_xlfn.XMATCH($V$167,Shipping!$U$2:$V$2))/_xlfn.IFS($U$167=Shipping!$R194,Shipping!$R$95,$U$167=Shipping!$S$92,Shipping!$S197,$U$167=Shipping!$T$92,Shipping!$T197)+IF(BC108&lt;DATE(2020,1,1),BC108,-BC108))</f>
        <v>-</v>
      </c>
      <c r="BD272" s="52" t="str" cm="1">
        <f t="array" ref="BD272">IF(OR(BD108="",BD108="NO Q",BD108="-"),"-",INDEX(Shipping!$U$3:$V$88,_xlfn.XMATCH(BD$2,IF(Shipping!$D$3:$D$88="GC",Shipping!$A$3:$A$88),0),_xlfn.XMATCH($V$167,Shipping!$U$2:$V$2))/_xlfn.IFS($U$167=Shipping!$R194,Shipping!$R$95,$U$167=Shipping!$S$92,Shipping!$S197,$U$167=Shipping!$T$92,Shipping!$T197)+IF(BD108&lt;DATE(2020,1,1),BD108,-BD108))</f>
        <v>-</v>
      </c>
      <c r="BE272" s="52" t="str" cm="1">
        <f t="array" ref="BE272">IF(OR(BE108="",BE108="NO Q",BE108="-"),"-",INDEX(Shipping!$U$3:$V$88,_xlfn.XMATCH(BE$2,IF(Shipping!$D$3:$D$88="GC",Shipping!$A$3:$A$88),0),_xlfn.XMATCH($V$167,Shipping!$U$2:$V$2))/_xlfn.IFS($U$167=Shipping!$R194,Shipping!$R$95,$U$167=Shipping!$S$92,Shipping!$S197,$U$167=Shipping!$T$92,Shipping!$T197)+IF(BE108&lt;DATE(2020,1,1),BE108,-BE108))</f>
        <v>-</v>
      </c>
      <c r="BF272" s="52" t="str" cm="1">
        <f t="array" ref="BF272">IF(OR(BF108="",BF108="NO Q",BF108="-"),"-",INDEX(Shipping!$U$3:$V$88,_xlfn.XMATCH(BF$2,IF(Shipping!$D$3:$D$88="GC",Shipping!$A$3:$A$88),0),_xlfn.XMATCH($V$167,Shipping!$U$2:$V$2))/_xlfn.IFS($U$167=Shipping!$R194,Shipping!$R$95,$U$167=Shipping!$S$92,Shipping!$S197,$U$167=Shipping!$T$92,Shipping!$T197)+IF(BF108&lt;DATE(2020,1,1),BF108,-BF108))</f>
        <v>-</v>
      </c>
      <c r="BG272" s="52" t="str" cm="1">
        <f t="array" ref="BG272">IF(OR(BG108="",BG108="NO Q",BG108="-"),"-",INDEX(Shipping!$U$3:$V$88,_xlfn.XMATCH(BG$2,IF(Shipping!$D$3:$D$88="GC",Shipping!$A$3:$A$88),0),_xlfn.XMATCH($V$167,Shipping!$U$2:$V$2))/_xlfn.IFS($U$167=Shipping!$R194,Shipping!$R$95,$U$167=Shipping!$S$92,Shipping!$S197,$U$167=Shipping!$T$92,Shipping!$T197)+IF(BG108&lt;DATE(2020,1,1),BG108,-BG108))</f>
        <v>-</v>
      </c>
      <c r="BH272" s="52" t="str" cm="1">
        <f t="array" ref="BH272">IF(OR(BH108="",BH108="NO Q",BH108="-"),"-",INDEX(Shipping!$U$3:$V$88,_xlfn.XMATCH(BH$2,IF(Shipping!$D$3:$D$88="GC",Shipping!$A$3:$A$88),0),_xlfn.XMATCH($V$167,Shipping!$U$2:$V$2))/_xlfn.IFS($U$167=Shipping!$R194,Shipping!$R$95,$U$167=Shipping!$S$92,Shipping!$S197,$U$167=Shipping!$T$92,Shipping!$T197)+IF(BH108&lt;DATE(2020,1,1),BH108,-BH108))</f>
        <v>-</v>
      </c>
      <c r="BI272" s="52" t="e" cm="1">
        <f t="array" ref="BI272">IF(OR(BI108="",BI108="NO Q",BI108="-"),"-",INDEX(Shipping!$U$3:$V$88,_xlfn.XMATCH(BI$2,IF(Shipping!$D$3:$D$88="GC",Shipping!$A$3:$A$88),0),_xlfn.XMATCH($V$167,Shipping!$U$2:$V$2))/_xlfn.IFS($U$167=Shipping!$R194,Shipping!$R$95,$U$167=Shipping!$S$92,Shipping!$S197,$U$167=Shipping!$T$92,Shipping!$T197)+IF(BI108&lt;DATE(2020,1,1),BI108,-BI108))</f>
        <v>#DIV/0!</v>
      </c>
      <c r="BJ272" s="52" t="str" cm="1">
        <f t="array" ref="BJ272">IF(OR(BJ108="",BJ108="NO Q",BJ108="-"),"-",INDEX(Shipping!$U$3:$V$88,_xlfn.XMATCH(BJ$2,IF(Shipping!$D$3:$D$88="GC",Shipping!$A$3:$A$88),0),_xlfn.XMATCH($V$167,Shipping!$U$2:$V$2))/_xlfn.IFS($U$167=Shipping!$R194,Shipping!$R$95,$U$167=Shipping!$S$92,Shipping!$S197,$U$167=Shipping!$T$92,Shipping!$T197)+IF(BJ108&lt;DATE(2020,1,1),BJ108,-BJ108))</f>
        <v>-</v>
      </c>
      <c r="BK272" s="52" t="str" cm="1">
        <f t="array" ref="BK272">IF(OR(BK108="",BK108="NO Q",BK108="-"),"-",INDEX(Shipping!$U$3:$V$88,_xlfn.XMATCH(BK$2,IF(Shipping!$D$3:$D$88="GC",Shipping!$A$3:$A$88),0),_xlfn.XMATCH($V$167,Shipping!$U$2:$V$2))/_xlfn.IFS($U$167=Shipping!$R194,Shipping!$R$95,$U$167=Shipping!$S$92,Shipping!$S197,$U$167=Shipping!$T$92,Shipping!$T197)+IF(BK108&lt;DATE(2020,1,1),BK108,-BK108))</f>
        <v>-</v>
      </c>
      <c r="BL272" s="52" t="str" cm="1">
        <f t="array" ref="BL272">IF(OR(BL108="",BL108="NO Q",BL108="-"),"-",INDEX(Shipping!$U$3:$V$88,_xlfn.XMATCH(BL$2,IF(Shipping!$D$3:$D$88="GC",Shipping!$A$3:$A$88),0),_xlfn.XMATCH($V$167,Shipping!$U$2:$V$2))/_xlfn.IFS($U$167=Shipping!$R194,Shipping!$R$95,$U$167=Shipping!$S$92,Shipping!$S197,$U$167=Shipping!$T$92,Shipping!$T197)+IF(BL108&lt;DATE(2020,1,1),BL108,-BL108))</f>
        <v>-</v>
      </c>
      <c r="BM272" s="52" t="str" cm="1">
        <f t="array" ref="BM272">IF(OR(BM108="",BM108="NO Q",BM108="-"),"-",INDEX(Shipping!$U$3:$V$88,_xlfn.XMATCH(BM$2,IF(Shipping!$D$3:$D$88="GC",Shipping!$A$3:$A$88),0),_xlfn.XMATCH($V$167,Shipping!$U$2:$V$2))/_xlfn.IFS($U$167=Shipping!$R194,Shipping!$R$95,$U$167=Shipping!$S$92,Shipping!$S197,$U$167=Shipping!$T$92,Shipping!$T197)+IF(BM108&lt;DATE(2020,1,1),BM108,-BM108))</f>
        <v>-</v>
      </c>
      <c r="BN272" s="52" t="str" cm="1">
        <f t="array" ref="BN272">IF(OR(BN108="",BN108="NO Q",BN108="-"),"-",INDEX(Shipping!$U$3:$V$88,_xlfn.XMATCH(BN$2,IF(Shipping!$D$3:$D$88="GC",Shipping!$A$3:$A$88),0),_xlfn.XMATCH($V$167,Shipping!$U$2:$V$2))/_xlfn.IFS($U$167=Shipping!$R194,Shipping!$R$95,$U$167=Shipping!$S$92,Shipping!$S197,$U$167=Shipping!$T$92,Shipping!$T197)+IF(BN108&lt;DATE(2020,1,1),BN108,-BN108))</f>
        <v>-</v>
      </c>
      <c r="BO272" s="52" t="str" cm="1">
        <f t="array" ref="BO272">IF(OR(BO108="",BO108="NO Q",BO108="-"),"-",INDEX(Shipping!$U$3:$V$88,_xlfn.XMATCH(BO$2,IF(Shipping!$D$3:$D$88="GC",Shipping!$A$3:$A$88),0),_xlfn.XMATCH($V$167,Shipping!$U$2:$V$2))/_xlfn.IFS($U$167=Shipping!$R194,Shipping!$R$95,$U$167=Shipping!$S$92,Shipping!$S197,$U$167=Shipping!$T$92,Shipping!$T197)+IF(BO108&lt;DATE(2020,1,1),BO108,-BO108))</f>
        <v>-</v>
      </c>
      <c r="BP272" s="52" t="str" cm="1">
        <f t="array" ref="BP272">IF(OR(BP108="",BP108="NO Q",BP108="-"),"-",INDEX(Shipping!$U$3:$V$88,_xlfn.XMATCH(BP$2,IF(Shipping!$D$3:$D$88="GC",Shipping!$A$3:$A$88),0),_xlfn.XMATCH($V$167,Shipping!$U$2:$V$2))/_xlfn.IFS($U$167=Shipping!$R194,Shipping!$R$95,$U$167=Shipping!$S$92,Shipping!$S197,$U$167=Shipping!$T$92,Shipping!$T197)+IF(BP108&lt;DATE(2020,1,1),BP108,-BP108))</f>
        <v>-</v>
      </c>
      <c r="BQ272" s="52" t="str" cm="1">
        <f t="array" ref="BQ272">IF(OR(BQ108="",BQ108="NO Q",BQ108="-"),"-",INDEX(Shipping!$U$3:$V$88,_xlfn.XMATCH(BQ$2,IF(Shipping!$D$3:$D$88="GC",Shipping!$A$3:$A$88),0),_xlfn.XMATCH($V$167,Shipping!$U$2:$V$2))/_xlfn.IFS($U$167=Shipping!$R194,Shipping!$R$95,$U$167=Shipping!$S$92,Shipping!$S197,$U$167=Shipping!$T$92,Shipping!$T197)+IF(BQ108&lt;DATE(2020,1,1),BQ108,-BQ108))</f>
        <v>-</v>
      </c>
      <c r="BR272" s="52" t="str" cm="1">
        <f t="array" ref="BR272">IF(OR(BR108="",BR108="NO Q",BR108="-"),"-",INDEX(Shipping!$U$3:$V$88,_xlfn.XMATCH(BR$2,IF(Shipping!$D$3:$D$88="GC",Shipping!$A$3:$A$88),0),_xlfn.XMATCH($V$167,Shipping!$U$2:$V$2))/_xlfn.IFS($U$167=Shipping!$R194,Shipping!$R$95,$U$167=Shipping!$S$92,Shipping!$S197,$U$167=Shipping!$T$92,Shipping!$T197)+IF(BR108&lt;DATE(2020,1,1),BR108,-BR108))</f>
        <v>-</v>
      </c>
      <c r="BS272" s="52" t="str" cm="1">
        <f t="array" ref="BS272">IF(OR(BS108="",BS108="NO Q",BS108="-"),"-",INDEX(Shipping!$U$3:$V$88,_xlfn.XMATCH(BS$2,IF(Shipping!$D$3:$D$88="GC",Shipping!$A$3:$A$88),0),_xlfn.XMATCH($V$167,Shipping!$U$2:$V$2))/_xlfn.IFS($U$167=Shipping!$R194,Shipping!$R$95,$U$167=Shipping!$S$92,Shipping!$S197,$U$167=Shipping!$T$92,Shipping!$T197)+IF(BS108&lt;DATE(2020,1,1),BS108,-BS108))</f>
        <v>-</v>
      </c>
      <c r="BT272" s="52" t="str" cm="1">
        <f t="array" ref="BT272">IF(OR(BT108="",BT108="NO Q",BT108="-"),"-",INDEX(Shipping!$U$3:$V$88,_xlfn.XMATCH(BT$2,IF(Shipping!$D$3:$D$88="GC",Shipping!$A$3:$A$88),0),_xlfn.XMATCH($V$167,Shipping!$U$2:$V$2))/_xlfn.IFS($U$167=Shipping!$R194,Shipping!$R$95,$U$167=Shipping!$S$92,Shipping!$S197,$U$167=Shipping!$T$92,Shipping!$T197)+IF(BT108&lt;DATE(2020,1,1),BT108,-BT108))</f>
        <v>-</v>
      </c>
      <c r="BU272" s="52" t="str" cm="1">
        <f t="array" ref="BU272">IF(OR(BU108="",BU108="NO Q",BU108="-"),"-",INDEX(Shipping!$U$3:$V$88,_xlfn.XMATCH(BU$2,IF(Shipping!$D$3:$D$88="GC",Shipping!$A$3:$A$88),0),_xlfn.XMATCH($V$167,Shipping!$U$2:$V$2))/_xlfn.IFS($U$167=Shipping!$R194,Shipping!$R$95,$U$167=Shipping!$S$92,Shipping!$S197,$U$167=Shipping!$T$92,Shipping!$T197)+IF(BU108&lt;DATE(2020,1,1),BU108,-BU108))</f>
        <v>-</v>
      </c>
      <c r="BV272" s="52" t="str" cm="1">
        <f t="array" ref="BV272">IF(OR(BV108="",BV108="NO Q",BV108="-"),"-",INDEX(Shipping!$U$3:$V$88,_xlfn.XMATCH(BV$2,IF(Shipping!$D$3:$D$88="GC",Shipping!$A$3:$A$88),0),_xlfn.XMATCH($V$167,Shipping!$U$2:$V$2))/_xlfn.IFS($U$167=Shipping!$R194,Shipping!$R$95,$U$167=Shipping!$S$92,Shipping!$S197,$U$167=Shipping!$T$92,Shipping!$T197)+IF(BV108&lt;DATE(2020,1,1),BV108,-BV108))</f>
        <v>-</v>
      </c>
      <c r="BW272" s="52" t="str" cm="1">
        <f t="array" ref="BW272">IF(OR(BW108="",BW108="NO Q",BW108="-"),"-",INDEX(Shipping!$U$3:$V$88,_xlfn.XMATCH(BW$2,IF(Shipping!$D$3:$D$88="GC",Shipping!$A$3:$A$88),0),_xlfn.XMATCH($V$167,Shipping!$U$2:$V$2))/_xlfn.IFS($U$167=Shipping!$R194,Shipping!$R$95,$U$167=Shipping!$S$92,Shipping!$S197,$U$167=Shipping!$T$92,Shipping!$T197)+IF(BW108&lt;DATE(2020,1,1),BW108,-BW108))</f>
        <v>-</v>
      </c>
      <c r="BX272" s="52" t="str" cm="1">
        <f t="array" ref="BX272">IF(OR(BX108="",BX108="NO Q",BX108="-"),"-",INDEX(Shipping!$U$3:$V$88,_xlfn.XMATCH(BX$2,IF(Shipping!$D$3:$D$88="GC",Shipping!$A$3:$A$88),0),_xlfn.XMATCH($V$167,Shipping!$U$2:$V$2))/_xlfn.IFS($U$167=Shipping!$R194,Shipping!$R$95,$U$167=Shipping!$S$92,Shipping!$S197,$U$167=Shipping!$T$92,Shipping!$T197)+IF(BX108&lt;DATE(2020,1,1),BX108,-BX108))</f>
        <v>-</v>
      </c>
      <c r="BY272" s="52" t="str" cm="1">
        <f t="array" ref="BY272">IF(OR(BY108="",BY108="NO Q",BY108="-"),"-",INDEX(Shipping!$U$3:$V$88,_xlfn.XMATCH(BY$2,IF(Shipping!$D$3:$D$88="GC",Shipping!$A$3:$A$88),0),_xlfn.XMATCH($V$167,Shipping!$U$2:$V$2))/_xlfn.IFS($U$167=Shipping!$R194,Shipping!$R$95,$U$167=Shipping!$S$92,Shipping!$S197,$U$167=Shipping!$T$92,Shipping!$T197)+IF(BY108&lt;DATE(2020,1,1),BY108,-BY108))</f>
        <v>-</v>
      </c>
      <c r="BZ272" s="52" t="str" cm="1">
        <f t="array" ref="BZ272">IF(OR(BZ108="",BZ108="NO Q",BZ108="-"),"-",INDEX(Shipping!$U$3:$V$88,_xlfn.XMATCH(BZ$2,IF(Shipping!$D$3:$D$88="GC",Shipping!$A$3:$A$88),0),_xlfn.XMATCH($V$167,Shipping!$U$2:$V$2))/_xlfn.IFS($U$167=Shipping!$R194,Shipping!$R$95,$U$167=Shipping!$S$92,Shipping!$S197,$U$167=Shipping!$T$92,Shipping!$T197)+IF(BZ108&lt;DATE(2020,1,1),BZ108,-BZ108))</f>
        <v>-</v>
      </c>
      <c r="CA272" s="52" t="str" cm="1">
        <f t="array" ref="CA272">IF(OR(CA108="",CA108="NO Q",CA108="-"),"-",INDEX(Shipping!$U$3:$V$88,_xlfn.XMATCH(CA$2,IF(Shipping!$D$3:$D$88="GC",Shipping!$A$3:$A$88),0),_xlfn.XMATCH($V$167,Shipping!$U$2:$V$2))/_xlfn.IFS($U$167=Shipping!$R194,Shipping!$R$95,$U$167=Shipping!$S$92,Shipping!$S197,$U$167=Shipping!$T$92,Shipping!$T197)+IF(CA108&lt;DATE(2020,1,1),CA108,-CA108))</f>
        <v>-</v>
      </c>
      <c r="CB272" s="52" t="str" cm="1">
        <f t="array" ref="CB272">IF(OR(CB108="",CB108="NO Q",CB108="-"),"-",INDEX(Shipping!$U$3:$V$88,_xlfn.XMATCH(CB$2,IF(Shipping!$D$3:$D$88="GC",Shipping!$A$3:$A$88),0),_xlfn.XMATCH($V$167,Shipping!$U$2:$V$2))/_xlfn.IFS($U$167=Shipping!$R194,Shipping!$R$95,$U$167=Shipping!$S$92,Shipping!$S197,$U$167=Shipping!$T$92,Shipping!$T197)+IF(CB108&lt;DATE(2020,1,1),CB108,-CB108))</f>
        <v>-</v>
      </c>
      <c r="CC272" s="52" t="e" cm="1">
        <f t="array" ref="CC272">IF(OR(CC108="",CC108="NO Q",CC108="-"),"-",INDEX(Shipping!$U$3:$V$88,_xlfn.XMATCH(CC$2,IF(Shipping!$D$3:$D$88="GC",Shipping!$A$3:$A$88),0),_xlfn.XMATCH($V$167,Shipping!$U$2:$V$2))/_xlfn.IFS($U$167=Shipping!$R194,Shipping!$R$95,$U$167=Shipping!$S$92,Shipping!$S197,$U$167=Shipping!$T$92,Shipping!$T197)+IF(CC108&lt;DATE(2020,1,1),CC108,-CC108))</f>
        <v>#VALUE!</v>
      </c>
      <c r="CD272" s="52" t="e" cm="1">
        <f t="array" ref="CD272">IF(OR(CD108="",CD108="NO Q",CD108="-"),"-",INDEX(Shipping!$U$3:$V$88,_xlfn.XMATCH(CD$2,IF(Shipping!$D$3:$D$88="GC",Shipping!$A$3:$A$88),0),_xlfn.XMATCH($V$167,Shipping!$U$2:$V$2))/_xlfn.IFS($U$167=Shipping!$R194,Shipping!$R$95,$U$167=Shipping!$S$92,Shipping!$S197,$U$167=Shipping!$T$92,Shipping!$T197)+IF(CD108&lt;DATE(2020,1,1),CD108,-CD108))</f>
        <v>#DIV/0!</v>
      </c>
      <c r="CE272" s="52" t="str" cm="1">
        <f t="array" ref="CE272">IF(OR(CE108="",CE108="NO Q",CE108="-"),"-",INDEX(Shipping!$U$3:$V$88,_xlfn.XMATCH(CE$2,IF(Shipping!$D$3:$D$88="GC",Shipping!$A$3:$A$88),0),_xlfn.XMATCH($V$167,Shipping!$U$2:$V$2))/_xlfn.IFS($U$167=Shipping!$R194,Shipping!$R$95,$U$167=Shipping!$S$92,Shipping!$S197,$U$167=Shipping!$T$92,Shipping!$T197)+IF(CE108&lt;DATE(2020,1,1),CE108,-CE108))</f>
        <v>-</v>
      </c>
      <c r="CF272" s="52" t="str" cm="1">
        <f t="array" ref="CF272">IF(OR(CF108="",CF108="NO Q",CF108="-"),"-",INDEX(Shipping!$U$3:$V$88,_xlfn.XMATCH(CF$2,IF(Shipping!$D$3:$D$88="GC",Shipping!$A$3:$A$88),0),_xlfn.XMATCH($V$167,Shipping!$U$2:$V$2))/_xlfn.IFS($U$167=Shipping!$R194,Shipping!$R$95,$U$167=Shipping!$S$92,Shipping!$S197,$U$167=Shipping!$T$92,Shipping!$T197)+IF(CF108&lt;DATE(2020,1,1),CF108,-CF108))</f>
        <v>-</v>
      </c>
      <c r="CG272" s="52" t="str" cm="1">
        <f t="array" ref="CG272">IF(OR(CG108="",CG108="NO Q",CG108="-"),"-",INDEX(Shipping!$U$3:$V$88,_xlfn.XMATCH(CG$2,IF(Shipping!$D$3:$D$88="GC",Shipping!$A$3:$A$88),0),_xlfn.XMATCH($V$167,Shipping!$U$2:$V$2))/_xlfn.IFS($U$167=Shipping!$R194,Shipping!$R$95,$U$167=Shipping!$S$92,Shipping!$S197,$U$167=Shipping!$T$92,Shipping!$T197)+IF(CG108&lt;DATE(2020,1,1),CG108,-CG108))</f>
        <v>-</v>
      </c>
      <c r="CH272" s="52" t="str" cm="1">
        <f t="array" ref="CH272">IF(OR(CH108="",CH108="NO Q",CH108="-"),"-",INDEX(Shipping!$U$3:$V$88,_xlfn.XMATCH(CH$2,IF(Shipping!$D$3:$D$88="GC",Shipping!$A$3:$A$88),0),_xlfn.XMATCH($V$167,Shipping!$U$2:$V$2))/_xlfn.IFS($U$167=Shipping!$R194,Shipping!$R$95,$U$167=Shipping!$S$92,Shipping!$S197,$U$167=Shipping!$T$92,Shipping!$T197)+IF(CH108&lt;DATE(2020,1,1),CH108,-CH108))</f>
        <v>-</v>
      </c>
      <c r="CI272" s="52" t="str" cm="1">
        <f t="array" ref="CI272">IF(OR(CI108="",CI108="NO Q",CI108="-"),"-",INDEX(Shipping!$U$3:$V$88,_xlfn.XMATCH(CI$2,IF(Shipping!$D$3:$D$88="GC",Shipping!$A$3:$A$88),0),_xlfn.XMATCH($V$167,Shipping!$U$2:$V$2))/_xlfn.IFS($U$167=Shipping!$R194,Shipping!$R$95,$U$167=Shipping!$S$92,Shipping!$S197,$U$167=Shipping!$T$92,Shipping!$T197)+IF(CI108&lt;DATE(2020,1,1),CI108,-CI108))</f>
        <v>-</v>
      </c>
      <c r="CJ272" s="52" t="str" cm="1">
        <f t="array" ref="CJ272">IF(OR(CJ108="",CJ108="NO Q",CJ108="-"),"-",INDEX(Shipping!$U$3:$V$88,_xlfn.XMATCH(CJ$2,IF(Shipping!$D$3:$D$88="GC",Shipping!$A$3:$A$88),0),_xlfn.XMATCH($V$167,Shipping!$U$2:$V$2))/_xlfn.IFS($U$167=Shipping!$R194,Shipping!$R$95,$U$167=Shipping!$S$92,Shipping!$S197,$U$167=Shipping!$T$92,Shipping!$T197)+IF(CJ108&lt;DATE(2020,1,1),CJ108,-CJ108))</f>
        <v>-</v>
      </c>
      <c r="CK272" s="52" t="str" cm="1">
        <f t="array" ref="CK272">IF(OR(CK108="",CK108="NO Q",CK108="-"),"-",INDEX(Shipping!$U$3:$V$88,_xlfn.XMATCH(CK$2,IF(Shipping!$D$3:$D$88="GC",Shipping!$A$3:$A$88),0),_xlfn.XMATCH($V$167,Shipping!$U$2:$V$2))/_xlfn.IFS($U$167=Shipping!$R194,Shipping!$R$95,$U$167=Shipping!$S$92,Shipping!$S197,$U$167=Shipping!$T$92,Shipping!$T197)+IF(CK108&lt;DATE(2020,1,1),CK108,-CK108))</f>
        <v>-</v>
      </c>
      <c r="CL272" s="52" t="str" cm="1">
        <f t="array" ref="CL272">IF(OR(CL108="",CL108="NO Q",CL108="-"),"-",INDEX(Shipping!$U$3:$V$88,_xlfn.XMATCH(CL$2,IF(Shipping!$D$3:$D$88="GC",Shipping!$A$3:$A$88),0),_xlfn.XMATCH($V$167,Shipping!$U$2:$V$2))/_xlfn.IFS($U$167=Shipping!$R194,Shipping!$R$95,$U$167=Shipping!$S$92,Shipping!$S197,$U$167=Shipping!$T$92,Shipping!$T197)+IF(CL108&lt;DATE(2020,1,1),CL108,-CL108))</f>
        <v>-</v>
      </c>
      <c r="CM272" s="52" t="str" cm="1">
        <f t="array" ref="CM272">IF(OR(CM108="",CM108="NO Q",CM108="-"),"-",INDEX(Shipping!$U$3:$V$88,_xlfn.XMATCH(CM$2,IF(Shipping!$D$3:$D$88="GC",Shipping!$A$3:$A$88),0),_xlfn.XMATCH($V$167,Shipping!$U$2:$V$2))/_xlfn.IFS($U$167=Shipping!$R194,Shipping!$R$95,$U$167=Shipping!$S$92,Shipping!$S197,$U$167=Shipping!$T$92,Shipping!$T197)+IF(CM108&lt;DATE(2020,1,1),CM108,-CM108))</f>
        <v>-</v>
      </c>
    </row>
    <row r="273" spans="2:91">
      <c r="B273" s="47" t="s">
        <v>378</v>
      </c>
      <c r="C273" s="1" t="e" cm="1">
        <f t="array" ref="C273">INDEX(W$2:CM$2,1,_xlfn.XMATCH(D273,$W273:$CM273))</f>
        <v>#N/A</v>
      </c>
      <c r="D273" s="81">
        <f t="shared" si="140"/>
        <v>0</v>
      </c>
      <c r="W273" s="52" t="str" cm="1">
        <f t="array" ref="W273">IF(OR(W109="",W109="NO Q",W109="-"),"-",INDEX(Shipping!$U$3:$V$88,_xlfn.XMATCH(W$2,IF(Shipping!$D$3:$D$88="GC",Shipping!$A$3:$A$88),0),_xlfn.XMATCH($V$167,Shipping!$U$2:$V$2))/_xlfn.IFS($U$167=Shipping!$R195,Shipping!$R$95,$U$167=Shipping!$S$92,Shipping!$S198,$U$167=Shipping!$T$92,Shipping!$T198)+IF(W109&lt;DATE(2020,1,1),W109,-W109))</f>
        <v>-</v>
      </c>
      <c r="X273" s="52" t="str" cm="1">
        <f t="array" ref="X273">IF(OR(X109="",X109="NO Q",X109="-"),"-",INDEX(Shipping!$U$3:$V$88,_xlfn.XMATCH(X$2,IF(Shipping!$D$3:$D$88="GC",Shipping!$A$3:$A$88),0),_xlfn.XMATCH($V$167,Shipping!$U$2:$V$2))/_xlfn.IFS($U$167=Shipping!$R195,Shipping!$R$95,$U$167=Shipping!$S$92,Shipping!$S198,$U$167=Shipping!$T$92,Shipping!$T198)+IF(X109&lt;DATE(2020,1,1),X109,-X109))</f>
        <v>-</v>
      </c>
      <c r="Y273" s="52" t="str" cm="1">
        <f t="array" ref="Y273">IF(OR(Y109="",Y109="NO Q",Y109="-"),"-",INDEX(Shipping!$U$3:$V$88,_xlfn.XMATCH(Y$2,IF(Shipping!$D$3:$D$88="GC",Shipping!$A$3:$A$88),0),_xlfn.XMATCH($V$167,Shipping!$U$2:$V$2))/_xlfn.IFS($U$167=Shipping!$R195,Shipping!$R$95,$U$167=Shipping!$S$92,Shipping!$S198,$U$167=Shipping!$T$92,Shipping!$T198)+IF(Y109&lt;DATE(2020,1,1),Y109,-Y109))</f>
        <v>-</v>
      </c>
      <c r="Z273" s="52" t="str" cm="1">
        <f t="array" ref="Z273">IF(OR(Z109="",Z109="NO Q",Z109="-"),"-",INDEX(Shipping!$U$3:$V$88,_xlfn.XMATCH(Z$2,IF(Shipping!$D$3:$D$88="GC",Shipping!$A$3:$A$88),0),_xlfn.XMATCH($V$167,Shipping!$U$2:$V$2))/_xlfn.IFS($U$167=Shipping!$R195,Shipping!$R$95,$U$167=Shipping!$S$92,Shipping!$S198,$U$167=Shipping!$T$92,Shipping!$T198)+IF(Z109&lt;DATE(2020,1,1),Z109,-Z109))</f>
        <v>-</v>
      </c>
      <c r="AA273" s="52" t="str" cm="1">
        <f t="array" ref="AA273">IF(OR(AA109="",AA109="NO Q",AA109="-"),"-",INDEX(Shipping!$U$3:$V$88,_xlfn.XMATCH(AA$2,IF(Shipping!$D$3:$D$88="GC",Shipping!$A$3:$A$88),0),_xlfn.XMATCH($V$167,Shipping!$U$2:$V$2))/_xlfn.IFS($U$167=Shipping!$R195,Shipping!$R$95,$U$167=Shipping!$S$92,Shipping!$S198,$U$167=Shipping!$T$92,Shipping!$T198)+IF(AA109&lt;DATE(2020,1,1),AA109,-AA109))</f>
        <v>-</v>
      </c>
      <c r="AB273" s="52" t="str" cm="1">
        <f t="array" ref="AB273">IF(OR(AB109="",AB109="NO Q",AB109="-"),"-",INDEX(Shipping!$U$3:$V$88,_xlfn.XMATCH(AB$2,IF(Shipping!$D$3:$D$88="GC",Shipping!$A$3:$A$88),0),_xlfn.XMATCH($V$167,Shipping!$U$2:$V$2))/_xlfn.IFS($U$167=Shipping!$R195,Shipping!$R$95,$U$167=Shipping!$S$92,Shipping!$S198,$U$167=Shipping!$T$92,Shipping!$T198)+IF(AB109&lt;DATE(2020,1,1),AB109,-AB109))</f>
        <v>-</v>
      </c>
      <c r="AC273" s="52" t="str" cm="1">
        <f t="array" ref="AC273">IF(OR(AC109="",AC109="NO Q",AC109="-"),"-",INDEX(Shipping!$U$3:$V$88,_xlfn.XMATCH(AC$2,IF(Shipping!$D$3:$D$88="GC",Shipping!$A$3:$A$88),0),_xlfn.XMATCH($V$167,Shipping!$U$2:$V$2))/_xlfn.IFS($U$167=Shipping!$R195,Shipping!$R$95,$U$167=Shipping!$S$92,Shipping!$S198,$U$167=Shipping!$T$92,Shipping!$T198)+IF(AC109&lt;DATE(2020,1,1),AC109,-AC109))</f>
        <v>-</v>
      </c>
      <c r="AD273" s="52" t="str" cm="1">
        <f t="array" ref="AD273">IF(OR(AD109="",AD109="NO Q",AD109="-"),"-",INDEX(Shipping!$U$3:$V$88,_xlfn.XMATCH(AD$2,IF(Shipping!$D$3:$D$88="GC",Shipping!$A$3:$A$88),0),_xlfn.XMATCH($V$167,Shipping!$U$2:$V$2))/_xlfn.IFS($U$167=Shipping!$R195,Shipping!$R$95,$U$167=Shipping!$S$92,Shipping!$S198,$U$167=Shipping!$T$92,Shipping!$T198)+IF(AD109&lt;DATE(2020,1,1),AD109,-AD109))</f>
        <v>-</v>
      </c>
      <c r="AE273" s="52" t="str" cm="1">
        <f t="array" ref="AE273">IF(OR(AE109="",AE109="NO Q",AE109="-"),"-",INDEX(Shipping!$U$3:$V$88,_xlfn.XMATCH(AE$2,IF(Shipping!$D$3:$D$88="GC",Shipping!$A$3:$A$88),0),_xlfn.XMATCH($V$167,Shipping!$U$2:$V$2))/_xlfn.IFS($U$167=Shipping!$R195,Shipping!$R$95,$U$167=Shipping!$S$92,Shipping!$S198,$U$167=Shipping!$T$92,Shipping!$T198)+IF(AE109&lt;DATE(2020,1,1),AE109,-AE109))</f>
        <v>-</v>
      </c>
      <c r="AF273" s="52" t="str" cm="1">
        <f t="array" ref="AF273">IF(OR(AF109="",AF109="NO Q",AF109="-"),"-",INDEX(Shipping!$U$3:$V$88,_xlfn.XMATCH(AF$2,IF(Shipping!$D$3:$D$88="GC",Shipping!$A$3:$A$88),0),_xlfn.XMATCH($V$167,Shipping!$U$2:$V$2))/_xlfn.IFS($U$167=Shipping!$R195,Shipping!$R$95,$U$167=Shipping!$S$92,Shipping!$S198,$U$167=Shipping!$T$92,Shipping!$T198)+IF(AF109&lt;DATE(2020,1,1),AF109,-AF109))</f>
        <v>-</v>
      </c>
      <c r="AG273" s="52" t="str" cm="1">
        <f t="array" ref="AG273">IF(OR(AG109="",AG109="NO Q",AG109="-"),"-",INDEX(Shipping!$U$3:$V$88,_xlfn.XMATCH(AG$2,IF(Shipping!$D$3:$D$88="GC",Shipping!$A$3:$A$88),0),_xlfn.XMATCH($V$167,Shipping!$U$2:$V$2))/_xlfn.IFS($U$167=Shipping!$R195,Shipping!$R$95,$U$167=Shipping!$S$92,Shipping!$S198,$U$167=Shipping!$T$92,Shipping!$T198)+IF(AG109&lt;DATE(2020,1,1),AG109,-AG109))</f>
        <v>-</v>
      </c>
      <c r="AH273" s="52" t="e" cm="1">
        <f t="array" ref="AH273">IF(OR(AH109="",AH109="NO Q",AH109="-"),"-",INDEX(Shipping!$U$3:$V$88,_xlfn.XMATCH(AH$2,IF(Shipping!$D$3:$D$88="GC",Shipping!$A$3:$A$88),0),_xlfn.XMATCH($V$167,Shipping!$U$2:$V$2))/_xlfn.IFS($U$167=Shipping!$R195,Shipping!$R$95,$U$167=Shipping!$S$92,Shipping!$S198,$U$167=Shipping!$T$92,Shipping!$T198)+IF(AH109&lt;DATE(2020,1,1),AH109,-AH109))</f>
        <v>#DIV/0!</v>
      </c>
      <c r="AI273" s="52" t="str" cm="1">
        <f t="array" ref="AI273">IF(OR(AI109="",AI109="NO Q",AI109="-"),"-",INDEX(Shipping!$U$3:$V$88,_xlfn.XMATCH(AI$2,IF(Shipping!$D$3:$D$88="GC",Shipping!$A$3:$A$88),0),_xlfn.XMATCH($V$167,Shipping!$U$2:$V$2))/_xlfn.IFS($U$167=Shipping!$R195,Shipping!$R$95,$U$167=Shipping!$S$92,Shipping!$S198,$U$167=Shipping!$T$92,Shipping!$T198)+IF(AI109&lt;DATE(2020,1,1),AI109,-AI109))</f>
        <v>-</v>
      </c>
      <c r="AJ273" s="52" t="str" cm="1">
        <f t="array" ref="AJ273">IF(OR(AJ109="",AJ109="NO Q",AJ109="-"),"-",INDEX(Shipping!$U$3:$V$88,_xlfn.XMATCH(AJ$2,IF(Shipping!$D$3:$D$88="GC",Shipping!$A$3:$A$88),0),_xlfn.XMATCH($V$167,Shipping!$U$2:$V$2))/_xlfn.IFS($U$167=Shipping!$R195,Shipping!$R$95,$U$167=Shipping!$S$92,Shipping!$S198,$U$167=Shipping!$T$92,Shipping!$T198)+IF(AJ109&lt;DATE(2020,1,1),AJ109,-AJ109))</f>
        <v>-</v>
      </c>
      <c r="AK273" s="52" t="str" cm="1">
        <f t="array" ref="AK273">IF(OR(AK109="",AK109="NO Q",AK109="-"),"-",INDEX(Shipping!$U$3:$V$88,_xlfn.XMATCH(AK$2,IF(Shipping!$D$3:$D$88="GC",Shipping!$A$3:$A$88),0),_xlfn.XMATCH($V$167,Shipping!$U$2:$V$2))/_xlfn.IFS($U$167=Shipping!$R195,Shipping!$R$95,$U$167=Shipping!$S$92,Shipping!$S198,$U$167=Shipping!$T$92,Shipping!$T198)+IF(AK109&lt;DATE(2020,1,1),AK109,-AK109))</f>
        <v>-</v>
      </c>
      <c r="AL273" s="52" t="str" cm="1">
        <f t="array" ref="AL273">IF(OR(AL109="",AL109="NO Q",AL109="-"),"-",INDEX(Shipping!$U$3:$V$88,_xlfn.XMATCH(AL$2,IF(Shipping!$D$3:$D$88="GC",Shipping!$A$3:$A$88),0),_xlfn.XMATCH($V$167,Shipping!$U$2:$V$2))/_xlfn.IFS($U$167=Shipping!$R195,Shipping!$R$95,$U$167=Shipping!$S$92,Shipping!$S198,$U$167=Shipping!$T$92,Shipping!$T198)+IF(AL109&lt;DATE(2020,1,1),AL109,-AL109))</f>
        <v>-</v>
      </c>
      <c r="AM273" s="52" t="str" cm="1">
        <f t="array" ref="AM273">IF(OR(AM109="",AM109="NO Q",AM109="-"),"-",INDEX(Shipping!$U$3:$V$88,_xlfn.XMATCH(AM$2,IF(Shipping!$D$3:$D$88="GC",Shipping!$A$3:$A$88),0),_xlfn.XMATCH($V$167,Shipping!$U$2:$V$2))/_xlfn.IFS($U$167=Shipping!$R195,Shipping!$R$95,$U$167=Shipping!$S$92,Shipping!$S198,$U$167=Shipping!$T$92,Shipping!$T198)+IF(AM109&lt;DATE(2020,1,1),AM109,-AM109))</f>
        <v>-</v>
      </c>
      <c r="AN273" s="52" t="str" cm="1">
        <f t="array" ref="AN273">IF(OR(AN109="",AN109="NO Q",AN109="-"),"-",INDEX(Shipping!$U$3:$V$88,_xlfn.XMATCH(AN$2,IF(Shipping!$D$3:$D$88="GC",Shipping!$A$3:$A$88),0),_xlfn.XMATCH($V$167,Shipping!$U$2:$V$2))/_xlfn.IFS($U$167=Shipping!$R195,Shipping!$R$95,$U$167=Shipping!$S$92,Shipping!$S198,$U$167=Shipping!$T$92,Shipping!$T198)+IF(AN109&lt;DATE(2020,1,1),AN109,-AN109))</f>
        <v>-</v>
      </c>
      <c r="AO273" s="52" t="str" cm="1">
        <f t="array" ref="AO273">IF(OR(AO109="",AO109="NO Q",AO109="-"),"-",INDEX(Shipping!$U$3:$V$88,_xlfn.XMATCH(AO$2,IF(Shipping!$D$3:$D$88="GC",Shipping!$A$3:$A$88),0),_xlfn.XMATCH($V$167,Shipping!$U$2:$V$2))/_xlfn.IFS($U$167=Shipping!$R195,Shipping!$R$95,$U$167=Shipping!$S$92,Shipping!$S198,$U$167=Shipping!$T$92,Shipping!$T198)+IF(AO109&lt;DATE(2020,1,1),AO109,-AO109))</f>
        <v>-</v>
      </c>
      <c r="AP273" s="52" t="str" cm="1">
        <f t="array" ref="AP273">IF(OR(AP109="",AP109="NO Q",AP109="-"),"-",INDEX(Shipping!$U$3:$V$88,_xlfn.XMATCH(AP$2,IF(Shipping!$D$3:$D$88="GC",Shipping!$A$3:$A$88),0),_xlfn.XMATCH($V$167,Shipping!$U$2:$V$2))/_xlfn.IFS($U$167=Shipping!$R195,Shipping!$R$95,$U$167=Shipping!$S$92,Shipping!$S198,$U$167=Shipping!$T$92,Shipping!$T198)+IF(AP109&lt;DATE(2020,1,1),AP109,-AP109))</f>
        <v>-</v>
      </c>
      <c r="AQ273" s="52" t="str" cm="1">
        <f t="array" ref="AQ273">IF(OR(AQ109="",AQ109="NO Q",AQ109="-"),"-",INDEX(Shipping!$U$3:$V$88,_xlfn.XMATCH(AQ$2,IF(Shipping!$D$3:$D$88="GC",Shipping!$A$3:$A$88),0),_xlfn.XMATCH($V$167,Shipping!$U$2:$V$2))/_xlfn.IFS($U$167=Shipping!$R195,Shipping!$R$95,$U$167=Shipping!$S$92,Shipping!$S198,$U$167=Shipping!$T$92,Shipping!$T198)+IF(AQ109&lt;DATE(2020,1,1),AQ109,-AQ109))</f>
        <v>-</v>
      </c>
      <c r="AR273" s="52" t="str" cm="1">
        <f t="array" ref="AR273">IF(OR(AR109="",AR109="NO Q",AR109="-"),"-",INDEX(Shipping!$U$3:$V$88,_xlfn.XMATCH(AR$2,IF(Shipping!$D$3:$D$88="GC",Shipping!$A$3:$A$88),0),_xlfn.XMATCH($V$167,Shipping!$U$2:$V$2))/_xlfn.IFS($U$167=Shipping!$R195,Shipping!$R$95,$U$167=Shipping!$S$92,Shipping!$S198,$U$167=Shipping!$T$92,Shipping!$T198)+IF(AR109&lt;DATE(2020,1,1),AR109,-AR109))</f>
        <v>-</v>
      </c>
      <c r="AS273" s="52" t="str" cm="1">
        <f t="array" ref="AS273">IF(OR(AS109="",AS109="NO Q",AS109="-"),"-",INDEX(Shipping!$U$3:$V$88,_xlfn.XMATCH(AS$2,IF(Shipping!$D$3:$D$88="GC",Shipping!$A$3:$A$88),0),_xlfn.XMATCH($V$167,Shipping!$U$2:$V$2))/_xlfn.IFS($U$167=Shipping!$R195,Shipping!$R$95,$U$167=Shipping!$S$92,Shipping!$S198,$U$167=Shipping!$T$92,Shipping!$T198)+IF(AS109&lt;DATE(2020,1,1),AS109,-AS109))</f>
        <v>-</v>
      </c>
      <c r="AT273" s="52" t="str" cm="1">
        <f t="array" ref="AT273">IF(OR(AT109="",AT109="NO Q",AT109="-"),"-",INDEX(Shipping!$U$3:$V$88,_xlfn.XMATCH(AT$2,IF(Shipping!$D$3:$D$88="GC",Shipping!$A$3:$A$88),0),_xlfn.XMATCH($V$167,Shipping!$U$2:$V$2))/_xlfn.IFS($U$167=Shipping!$R195,Shipping!$R$95,$U$167=Shipping!$S$92,Shipping!$S198,$U$167=Shipping!$T$92,Shipping!$T198)+IF(AT109&lt;DATE(2020,1,1),AT109,-AT109))</f>
        <v>-</v>
      </c>
      <c r="AU273" s="52" t="str" cm="1">
        <f t="array" ref="AU273">IF(OR(AU109="",AU109="NO Q",AU109="-"),"-",INDEX(Shipping!$U$3:$V$88,_xlfn.XMATCH(AU$2,IF(Shipping!$D$3:$D$88="GC",Shipping!$A$3:$A$88),0),_xlfn.XMATCH($V$167,Shipping!$U$2:$V$2))/_xlfn.IFS($U$167=Shipping!$R195,Shipping!$R$95,$U$167=Shipping!$S$92,Shipping!$S198,$U$167=Shipping!$T$92,Shipping!$T198)+IF(AU109&lt;DATE(2020,1,1),AU109,-AU109))</f>
        <v>-</v>
      </c>
      <c r="AV273" s="52" t="str" cm="1">
        <f t="array" ref="AV273">IF(OR(AV109="",AV109="NO Q",AV109="-"),"-",INDEX(Shipping!$U$3:$V$88,_xlfn.XMATCH(AV$2,IF(Shipping!$D$3:$D$88="GC",Shipping!$A$3:$A$88),0),_xlfn.XMATCH($V$167,Shipping!$U$2:$V$2))/_xlfn.IFS($U$167=Shipping!$R195,Shipping!$R$95,$U$167=Shipping!$S$92,Shipping!$S198,$U$167=Shipping!$T$92,Shipping!$T198)+IF(AV109&lt;DATE(2020,1,1),AV109,-AV109))</f>
        <v>-</v>
      </c>
      <c r="AW273" s="52" t="str" cm="1">
        <f t="array" ref="AW273">IF(OR(AW109="",AW109="NO Q",AW109="-"),"-",INDEX(Shipping!$U$3:$V$88,_xlfn.XMATCH(AW$2,IF(Shipping!$D$3:$D$88="GC",Shipping!$A$3:$A$88),0),_xlfn.XMATCH($V$167,Shipping!$U$2:$V$2))/_xlfn.IFS($U$167=Shipping!$R195,Shipping!$R$95,$U$167=Shipping!$S$92,Shipping!$S198,$U$167=Shipping!$T$92,Shipping!$T198)+IF(AW109&lt;DATE(2020,1,1),AW109,-AW109))</f>
        <v>-</v>
      </c>
      <c r="AX273" s="52" t="str" cm="1">
        <f t="array" ref="AX273">IF(OR(AX109="",AX109="NO Q",AX109="-"),"-",INDEX(Shipping!$U$3:$V$88,_xlfn.XMATCH(AX$2,IF(Shipping!$D$3:$D$88="GC",Shipping!$A$3:$A$88),0),_xlfn.XMATCH($V$167,Shipping!$U$2:$V$2))/_xlfn.IFS($U$167=Shipping!$R195,Shipping!$R$95,$U$167=Shipping!$S$92,Shipping!$S198,$U$167=Shipping!$T$92,Shipping!$T198)+IF(AX109&lt;DATE(2020,1,1),AX109,-AX109))</f>
        <v>-</v>
      </c>
      <c r="AY273" s="52" t="str" cm="1">
        <f t="array" ref="AY273">IF(OR(AY109="",AY109="NO Q",AY109="-"),"-",INDEX(Shipping!$U$3:$V$88,_xlfn.XMATCH(AY$2,IF(Shipping!$D$3:$D$88="GC",Shipping!$A$3:$A$88),0),_xlfn.XMATCH($V$167,Shipping!$U$2:$V$2))/_xlfn.IFS($U$167=Shipping!$R195,Shipping!$R$95,$U$167=Shipping!$S$92,Shipping!$S198,$U$167=Shipping!$T$92,Shipping!$T198)+IF(AY109&lt;DATE(2020,1,1),AY109,-AY109))</f>
        <v>-</v>
      </c>
      <c r="AZ273" s="52" t="str" cm="1">
        <f t="array" ref="AZ273">IF(OR(AZ109="",AZ109="NO Q",AZ109="-"),"-",INDEX(Shipping!$U$3:$V$88,_xlfn.XMATCH(AZ$2,IF(Shipping!$D$3:$D$88="GC",Shipping!$A$3:$A$88),0),_xlfn.XMATCH($V$167,Shipping!$U$2:$V$2))/_xlfn.IFS($U$167=Shipping!$R195,Shipping!$R$95,$U$167=Shipping!$S$92,Shipping!$S198,$U$167=Shipping!$T$92,Shipping!$T198)+IF(AZ109&lt;DATE(2020,1,1),AZ109,-AZ109))</f>
        <v>-</v>
      </c>
      <c r="BA273" s="52" t="str" cm="1">
        <f t="array" ref="BA273">IF(OR(BA109="",BA109="NO Q",BA109="-"),"-",INDEX(Shipping!$U$3:$V$88,_xlfn.XMATCH(BA$2,IF(Shipping!$D$3:$D$88="GC",Shipping!$A$3:$A$88),0),_xlfn.XMATCH($V$167,Shipping!$U$2:$V$2))/_xlfn.IFS($U$167=Shipping!$R195,Shipping!$R$95,$U$167=Shipping!$S$92,Shipping!$S198,$U$167=Shipping!$T$92,Shipping!$T198)+IF(BA109&lt;DATE(2020,1,1),BA109,-BA109))</f>
        <v>-</v>
      </c>
      <c r="BB273" s="52" t="str" cm="1">
        <f t="array" ref="BB273">IF(OR(BB109="",BB109="NO Q",BB109="-"),"-",INDEX(Shipping!$U$3:$V$88,_xlfn.XMATCH(BB$2,IF(Shipping!$D$3:$D$88="GC",Shipping!$A$3:$A$88),0),_xlfn.XMATCH($V$167,Shipping!$U$2:$V$2))/_xlfn.IFS($U$167=Shipping!$R195,Shipping!$R$95,$U$167=Shipping!$S$92,Shipping!$S198,$U$167=Shipping!$T$92,Shipping!$T198)+IF(BB109&lt;DATE(2020,1,1),BB109,-BB109))</f>
        <v>-</v>
      </c>
      <c r="BC273" s="52" t="str" cm="1">
        <f t="array" ref="BC273">IF(OR(BC109="",BC109="NO Q",BC109="-"),"-",INDEX(Shipping!$U$3:$V$88,_xlfn.XMATCH(BC$2,IF(Shipping!$D$3:$D$88="GC",Shipping!$A$3:$A$88),0),_xlfn.XMATCH($V$167,Shipping!$U$2:$V$2))/_xlfn.IFS($U$167=Shipping!$R195,Shipping!$R$95,$U$167=Shipping!$S$92,Shipping!$S198,$U$167=Shipping!$T$92,Shipping!$T198)+IF(BC109&lt;DATE(2020,1,1),BC109,-BC109))</f>
        <v>-</v>
      </c>
      <c r="BD273" s="52" t="str" cm="1">
        <f t="array" ref="BD273">IF(OR(BD109="",BD109="NO Q",BD109="-"),"-",INDEX(Shipping!$U$3:$V$88,_xlfn.XMATCH(BD$2,IF(Shipping!$D$3:$D$88="GC",Shipping!$A$3:$A$88),0),_xlfn.XMATCH($V$167,Shipping!$U$2:$V$2))/_xlfn.IFS($U$167=Shipping!$R195,Shipping!$R$95,$U$167=Shipping!$S$92,Shipping!$S198,$U$167=Shipping!$T$92,Shipping!$T198)+IF(BD109&lt;DATE(2020,1,1),BD109,-BD109))</f>
        <v>-</v>
      </c>
      <c r="BE273" s="52" t="str" cm="1">
        <f t="array" ref="BE273">IF(OR(BE109="",BE109="NO Q",BE109="-"),"-",INDEX(Shipping!$U$3:$V$88,_xlfn.XMATCH(BE$2,IF(Shipping!$D$3:$D$88="GC",Shipping!$A$3:$A$88),0),_xlfn.XMATCH($V$167,Shipping!$U$2:$V$2))/_xlfn.IFS($U$167=Shipping!$R195,Shipping!$R$95,$U$167=Shipping!$S$92,Shipping!$S198,$U$167=Shipping!$T$92,Shipping!$T198)+IF(BE109&lt;DATE(2020,1,1),BE109,-BE109))</f>
        <v>-</v>
      </c>
      <c r="BF273" s="52" t="str" cm="1">
        <f t="array" ref="BF273">IF(OR(BF109="",BF109="NO Q",BF109="-"),"-",INDEX(Shipping!$U$3:$V$88,_xlfn.XMATCH(BF$2,IF(Shipping!$D$3:$D$88="GC",Shipping!$A$3:$A$88),0),_xlfn.XMATCH($V$167,Shipping!$U$2:$V$2))/_xlfn.IFS($U$167=Shipping!$R195,Shipping!$R$95,$U$167=Shipping!$S$92,Shipping!$S198,$U$167=Shipping!$T$92,Shipping!$T198)+IF(BF109&lt;DATE(2020,1,1),BF109,-BF109))</f>
        <v>-</v>
      </c>
      <c r="BG273" s="52" t="str" cm="1">
        <f t="array" ref="BG273">IF(OR(BG109="",BG109="NO Q",BG109="-"),"-",INDEX(Shipping!$U$3:$V$88,_xlfn.XMATCH(BG$2,IF(Shipping!$D$3:$D$88="GC",Shipping!$A$3:$A$88),0),_xlfn.XMATCH($V$167,Shipping!$U$2:$V$2))/_xlfn.IFS($U$167=Shipping!$R195,Shipping!$R$95,$U$167=Shipping!$S$92,Shipping!$S198,$U$167=Shipping!$T$92,Shipping!$T198)+IF(BG109&lt;DATE(2020,1,1),BG109,-BG109))</f>
        <v>-</v>
      </c>
      <c r="BH273" s="52" t="str" cm="1">
        <f t="array" ref="BH273">IF(OR(BH109="",BH109="NO Q",BH109="-"),"-",INDEX(Shipping!$U$3:$V$88,_xlfn.XMATCH(BH$2,IF(Shipping!$D$3:$D$88="GC",Shipping!$A$3:$A$88),0),_xlfn.XMATCH($V$167,Shipping!$U$2:$V$2))/_xlfn.IFS($U$167=Shipping!$R195,Shipping!$R$95,$U$167=Shipping!$S$92,Shipping!$S198,$U$167=Shipping!$T$92,Shipping!$T198)+IF(BH109&lt;DATE(2020,1,1),BH109,-BH109))</f>
        <v>-</v>
      </c>
      <c r="BI273" s="52" t="e" cm="1">
        <f t="array" ref="BI273">IF(OR(BI109="",BI109="NO Q",BI109="-"),"-",INDEX(Shipping!$U$3:$V$88,_xlfn.XMATCH(BI$2,IF(Shipping!$D$3:$D$88="GC",Shipping!$A$3:$A$88),0),_xlfn.XMATCH($V$167,Shipping!$U$2:$V$2))/_xlfn.IFS($U$167=Shipping!$R195,Shipping!$R$95,$U$167=Shipping!$S$92,Shipping!$S198,$U$167=Shipping!$T$92,Shipping!$T198)+IF(BI109&lt;DATE(2020,1,1),BI109,-BI109))</f>
        <v>#DIV/0!</v>
      </c>
      <c r="BJ273" s="52" t="str" cm="1">
        <f t="array" ref="BJ273">IF(OR(BJ109="",BJ109="NO Q",BJ109="-"),"-",INDEX(Shipping!$U$3:$V$88,_xlfn.XMATCH(BJ$2,IF(Shipping!$D$3:$D$88="GC",Shipping!$A$3:$A$88),0),_xlfn.XMATCH($V$167,Shipping!$U$2:$V$2))/_xlfn.IFS($U$167=Shipping!$R195,Shipping!$R$95,$U$167=Shipping!$S$92,Shipping!$S198,$U$167=Shipping!$T$92,Shipping!$T198)+IF(BJ109&lt;DATE(2020,1,1),BJ109,-BJ109))</f>
        <v>-</v>
      </c>
      <c r="BK273" s="52" t="str" cm="1">
        <f t="array" ref="BK273">IF(OR(BK109="",BK109="NO Q",BK109="-"),"-",INDEX(Shipping!$U$3:$V$88,_xlfn.XMATCH(BK$2,IF(Shipping!$D$3:$D$88="GC",Shipping!$A$3:$A$88),0),_xlfn.XMATCH($V$167,Shipping!$U$2:$V$2))/_xlfn.IFS($U$167=Shipping!$R195,Shipping!$R$95,$U$167=Shipping!$S$92,Shipping!$S198,$U$167=Shipping!$T$92,Shipping!$T198)+IF(BK109&lt;DATE(2020,1,1),BK109,-BK109))</f>
        <v>-</v>
      </c>
      <c r="BL273" s="52" t="str" cm="1">
        <f t="array" ref="BL273">IF(OR(BL109="",BL109="NO Q",BL109="-"),"-",INDEX(Shipping!$U$3:$V$88,_xlfn.XMATCH(BL$2,IF(Shipping!$D$3:$D$88="GC",Shipping!$A$3:$A$88),0),_xlfn.XMATCH($V$167,Shipping!$U$2:$V$2))/_xlfn.IFS($U$167=Shipping!$R195,Shipping!$R$95,$U$167=Shipping!$S$92,Shipping!$S198,$U$167=Shipping!$T$92,Shipping!$T198)+IF(BL109&lt;DATE(2020,1,1),BL109,-BL109))</f>
        <v>-</v>
      </c>
      <c r="BM273" s="52" t="str" cm="1">
        <f t="array" ref="BM273">IF(OR(BM109="",BM109="NO Q",BM109="-"),"-",INDEX(Shipping!$U$3:$V$88,_xlfn.XMATCH(BM$2,IF(Shipping!$D$3:$D$88="GC",Shipping!$A$3:$A$88),0),_xlfn.XMATCH($V$167,Shipping!$U$2:$V$2))/_xlfn.IFS($U$167=Shipping!$R195,Shipping!$R$95,$U$167=Shipping!$S$92,Shipping!$S198,$U$167=Shipping!$T$92,Shipping!$T198)+IF(BM109&lt;DATE(2020,1,1),BM109,-BM109))</f>
        <v>-</v>
      </c>
      <c r="BN273" s="52" t="str" cm="1">
        <f t="array" ref="BN273">IF(OR(BN109="",BN109="NO Q",BN109="-"),"-",INDEX(Shipping!$U$3:$V$88,_xlfn.XMATCH(BN$2,IF(Shipping!$D$3:$D$88="GC",Shipping!$A$3:$A$88),0),_xlfn.XMATCH($V$167,Shipping!$U$2:$V$2))/_xlfn.IFS($U$167=Shipping!$R195,Shipping!$R$95,$U$167=Shipping!$S$92,Shipping!$S198,$U$167=Shipping!$T$92,Shipping!$T198)+IF(BN109&lt;DATE(2020,1,1),BN109,-BN109))</f>
        <v>-</v>
      </c>
      <c r="BO273" s="52" t="str" cm="1">
        <f t="array" ref="BO273">IF(OR(BO109="",BO109="NO Q",BO109="-"),"-",INDEX(Shipping!$U$3:$V$88,_xlfn.XMATCH(BO$2,IF(Shipping!$D$3:$D$88="GC",Shipping!$A$3:$A$88),0),_xlfn.XMATCH($V$167,Shipping!$U$2:$V$2))/_xlfn.IFS($U$167=Shipping!$R195,Shipping!$R$95,$U$167=Shipping!$S$92,Shipping!$S198,$U$167=Shipping!$T$92,Shipping!$T198)+IF(BO109&lt;DATE(2020,1,1),BO109,-BO109))</f>
        <v>-</v>
      </c>
      <c r="BP273" s="52" t="str" cm="1">
        <f t="array" ref="BP273">IF(OR(BP109="",BP109="NO Q",BP109="-"),"-",INDEX(Shipping!$U$3:$V$88,_xlfn.XMATCH(BP$2,IF(Shipping!$D$3:$D$88="GC",Shipping!$A$3:$A$88),0),_xlfn.XMATCH($V$167,Shipping!$U$2:$V$2))/_xlfn.IFS($U$167=Shipping!$R195,Shipping!$R$95,$U$167=Shipping!$S$92,Shipping!$S198,$U$167=Shipping!$T$92,Shipping!$T198)+IF(BP109&lt;DATE(2020,1,1),BP109,-BP109))</f>
        <v>-</v>
      </c>
      <c r="BQ273" s="52" t="str" cm="1">
        <f t="array" ref="BQ273">IF(OR(BQ109="",BQ109="NO Q",BQ109="-"),"-",INDEX(Shipping!$U$3:$V$88,_xlfn.XMATCH(BQ$2,IF(Shipping!$D$3:$D$88="GC",Shipping!$A$3:$A$88),0),_xlfn.XMATCH($V$167,Shipping!$U$2:$V$2))/_xlfn.IFS($U$167=Shipping!$R195,Shipping!$R$95,$U$167=Shipping!$S$92,Shipping!$S198,$U$167=Shipping!$T$92,Shipping!$T198)+IF(BQ109&lt;DATE(2020,1,1),BQ109,-BQ109))</f>
        <v>-</v>
      </c>
      <c r="BR273" s="52" t="str" cm="1">
        <f t="array" ref="BR273">IF(OR(BR109="",BR109="NO Q",BR109="-"),"-",INDEX(Shipping!$U$3:$V$88,_xlfn.XMATCH(BR$2,IF(Shipping!$D$3:$D$88="GC",Shipping!$A$3:$A$88),0),_xlfn.XMATCH($V$167,Shipping!$U$2:$V$2))/_xlfn.IFS($U$167=Shipping!$R195,Shipping!$R$95,$U$167=Shipping!$S$92,Shipping!$S198,$U$167=Shipping!$T$92,Shipping!$T198)+IF(BR109&lt;DATE(2020,1,1),BR109,-BR109))</f>
        <v>-</v>
      </c>
      <c r="BS273" s="52" t="str" cm="1">
        <f t="array" ref="BS273">IF(OR(BS109="",BS109="NO Q",BS109="-"),"-",INDEX(Shipping!$U$3:$V$88,_xlfn.XMATCH(BS$2,IF(Shipping!$D$3:$D$88="GC",Shipping!$A$3:$A$88),0),_xlfn.XMATCH($V$167,Shipping!$U$2:$V$2))/_xlfn.IFS($U$167=Shipping!$R195,Shipping!$R$95,$U$167=Shipping!$S$92,Shipping!$S198,$U$167=Shipping!$T$92,Shipping!$T198)+IF(BS109&lt;DATE(2020,1,1),BS109,-BS109))</f>
        <v>-</v>
      </c>
      <c r="BT273" s="52" t="str" cm="1">
        <f t="array" ref="BT273">IF(OR(BT109="",BT109="NO Q",BT109="-"),"-",INDEX(Shipping!$U$3:$V$88,_xlfn.XMATCH(BT$2,IF(Shipping!$D$3:$D$88="GC",Shipping!$A$3:$A$88),0),_xlfn.XMATCH($V$167,Shipping!$U$2:$V$2))/_xlfn.IFS($U$167=Shipping!$R195,Shipping!$R$95,$U$167=Shipping!$S$92,Shipping!$S198,$U$167=Shipping!$T$92,Shipping!$T198)+IF(BT109&lt;DATE(2020,1,1),BT109,-BT109))</f>
        <v>-</v>
      </c>
      <c r="BU273" s="52" t="str" cm="1">
        <f t="array" ref="BU273">IF(OR(BU109="",BU109="NO Q",BU109="-"),"-",INDEX(Shipping!$U$3:$V$88,_xlfn.XMATCH(BU$2,IF(Shipping!$D$3:$D$88="GC",Shipping!$A$3:$A$88),0),_xlfn.XMATCH($V$167,Shipping!$U$2:$V$2))/_xlfn.IFS($U$167=Shipping!$R195,Shipping!$R$95,$U$167=Shipping!$S$92,Shipping!$S198,$U$167=Shipping!$T$92,Shipping!$T198)+IF(BU109&lt;DATE(2020,1,1),BU109,-BU109))</f>
        <v>-</v>
      </c>
      <c r="BV273" s="52" t="str" cm="1">
        <f t="array" ref="BV273">IF(OR(BV109="",BV109="NO Q",BV109="-"),"-",INDEX(Shipping!$U$3:$V$88,_xlfn.XMATCH(BV$2,IF(Shipping!$D$3:$D$88="GC",Shipping!$A$3:$A$88),0),_xlfn.XMATCH($V$167,Shipping!$U$2:$V$2))/_xlfn.IFS($U$167=Shipping!$R195,Shipping!$R$95,$U$167=Shipping!$S$92,Shipping!$S198,$U$167=Shipping!$T$92,Shipping!$T198)+IF(BV109&lt;DATE(2020,1,1),BV109,-BV109))</f>
        <v>-</v>
      </c>
      <c r="BW273" s="52" t="str" cm="1">
        <f t="array" ref="BW273">IF(OR(BW109="",BW109="NO Q",BW109="-"),"-",INDEX(Shipping!$U$3:$V$88,_xlfn.XMATCH(BW$2,IF(Shipping!$D$3:$D$88="GC",Shipping!$A$3:$A$88),0),_xlfn.XMATCH($V$167,Shipping!$U$2:$V$2))/_xlfn.IFS($U$167=Shipping!$R195,Shipping!$R$95,$U$167=Shipping!$S$92,Shipping!$S198,$U$167=Shipping!$T$92,Shipping!$T198)+IF(BW109&lt;DATE(2020,1,1),BW109,-BW109))</f>
        <v>-</v>
      </c>
      <c r="BX273" s="52" t="str" cm="1">
        <f t="array" ref="BX273">IF(OR(BX109="",BX109="NO Q",BX109="-"),"-",INDEX(Shipping!$U$3:$V$88,_xlfn.XMATCH(BX$2,IF(Shipping!$D$3:$D$88="GC",Shipping!$A$3:$A$88),0),_xlfn.XMATCH($V$167,Shipping!$U$2:$V$2))/_xlfn.IFS($U$167=Shipping!$R195,Shipping!$R$95,$U$167=Shipping!$S$92,Shipping!$S198,$U$167=Shipping!$T$92,Shipping!$T198)+IF(BX109&lt;DATE(2020,1,1),BX109,-BX109))</f>
        <v>-</v>
      </c>
      <c r="BY273" s="52" t="str" cm="1">
        <f t="array" ref="BY273">IF(OR(BY109="",BY109="NO Q",BY109="-"),"-",INDEX(Shipping!$U$3:$V$88,_xlfn.XMATCH(BY$2,IF(Shipping!$D$3:$D$88="GC",Shipping!$A$3:$A$88),0),_xlfn.XMATCH($V$167,Shipping!$U$2:$V$2))/_xlfn.IFS($U$167=Shipping!$R195,Shipping!$R$95,$U$167=Shipping!$S$92,Shipping!$S198,$U$167=Shipping!$T$92,Shipping!$T198)+IF(BY109&lt;DATE(2020,1,1),BY109,-BY109))</f>
        <v>-</v>
      </c>
      <c r="BZ273" s="52" t="str" cm="1">
        <f t="array" ref="BZ273">IF(OR(BZ109="",BZ109="NO Q",BZ109="-"),"-",INDEX(Shipping!$U$3:$V$88,_xlfn.XMATCH(BZ$2,IF(Shipping!$D$3:$D$88="GC",Shipping!$A$3:$A$88),0),_xlfn.XMATCH($V$167,Shipping!$U$2:$V$2))/_xlfn.IFS($U$167=Shipping!$R195,Shipping!$R$95,$U$167=Shipping!$S$92,Shipping!$S198,$U$167=Shipping!$T$92,Shipping!$T198)+IF(BZ109&lt;DATE(2020,1,1),BZ109,-BZ109))</f>
        <v>-</v>
      </c>
      <c r="CA273" s="52" t="str" cm="1">
        <f t="array" ref="CA273">IF(OR(CA109="",CA109="NO Q",CA109="-"),"-",INDEX(Shipping!$U$3:$V$88,_xlfn.XMATCH(CA$2,IF(Shipping!$D$3:$D$88="GC",Shipping!$A$3:$A$88),0),_xlfn.XMATCH($V$167,Shipping!$U$2:$V$2))/_xlfn.IFS($U$167=Shipping!$R195,Shipping!$R$95,$U$167=Shipping!$S$92,Shipping!$S198,$U$167=Shipping!$T$92,Shipping!$T198)+IF(CA109&lt;DATE(2020,1,1),CA109,-CA109))</f>
        <v>-</v>
      </c>
      <c r="CB273" s="52" t="str" cm="1">
        <f t="array" ref="CB273">IF(OR(CB109="",CB109="NO Q",CB109="-"),"-",INDEX(Shipping!$U$3:$V$88,_xlfn.XMATCH(CB$2,IF(Shipping!$D$3:$D$88="GC",Shipping!$A$3:$A$88),0),_xlfn.XMATCH($V$167,Shipping!$U$2:$V$2))/_xlfn.IFS($U$167=Shipping!$R195,Shipping!$R$95,$U$167=Shipping!$S$92,Shipping!$S198,$U$167=Shipping!$T$92,Shipping!$T198)+IF(CB109&lt;DATE(2020,1,1),CB109,-CB109))</f>
        <v>-</v>
      </c>
      <c r="CC273" s="52" t="str" cm="1">
        <f t="array" ref="CC273">IF(OR(CC109="",CC109="NO Q",CC109="-"),"-",INDEX(Shipping!$U$3:$V$88,_xlfn.XMATCH(CC$2,IF(Shipping!$D$3:$D$88="GC",Shipping!$A$3:$A$88),0),_xlfn.XMATCH($V$167,Shipping!$U$2:$V$2))/_xlfn.IFS($U$167=Shipping!$R195,Shipping!$R$95,$U$167=Shipping!$S$92,Shipping!$S198,$U$167=Shipping!$T$92,Shipping!$T198)+IF(CC109&lt;DATE(2020,1,1),CC109,-CC109))</f>
        <v>-</v>
      </c>
      <c r="CD273" s="52" t="e" cm="1">
        <f t="array" ref="CD273">IF(OR(CD109="",CD109="NO Q",CD109="-"),"-",INDEX(Shipping!$U$3:$V$88,_xlfn.XMATCH(CD$2,IF(Shipping!$D$3:$D$88="GC",Shipping!$A$3:$A$88),0),_xlfn.XMATCH($V$167,Shipping!$U$2:$V$2))/_xlfn.IFS($U$167=Shipping!$R195,Shipping!$R$95,$U$167=Shipping!$S$92,Shipping!$S198,$U$167=Shipping!$T$92,Shipping!$T198)+IF(CD109&lt;DATE(2020,1,1),CD109,-CD109))</f>
        <v>#DIV/0!</v>
      </c>
      <c r="CE273" s="52" t="str" cm="1">
        <f t="array" ref="CE273">IF(OR(CE109="",CE109="NO Q",CE109="-"),"-",INDEX(Shipping!$U$3:$V$88,_xlfn.XMATCH(CE$2,IF(Shipping!$D$3:$D$88="GC",Shipping!$A$3:$A$88),0),_xlfn.XMATCH($V$167,Shipping!$U$2:$V$2))/_xlfn.IFS($U$167=Shipping!$R195,Shipping!$R$95,$U$167=Shipping!$S$92,Shipping!$S198,$U$167=Shipping!$T$92,Shipping!$T198)+IF(CE109&lt;DATE(2020,1,1),CE109,-CE109))</f>
        <v>-</v>
      </c>
      <c r="CF273" s="52" t="str" cm="1">
        <f t="array" ref="CF273">IF(OR(CF109="",CF109="NO Q",CF109="-"),"-",INDEX(Shipping!$U$3:$V$88,_xlfn.XMATCH(CF$2,IF(Shipping!$D$3:$D$88="GC",Shipping!$A$3:$A$88),0),_xlfn.XMATCH($V$167,Shipping!$U$2:$V$2))/_xlfn.IFS($U$167=Shipping!$R195,Shipping!$R$95,$U$167=Shipping!$S$92,Shipping!$S198,$U$167=Shipping!$T$92,Shipping!$T198)+IF(CF109&lt;DATE(2020,1,1),CF109,-CF109))</f>
        <v>-</v>
      </c>
      <c r="CG273" s="52" t="str" cm="1">
        <f t="array" ref="CG273">IF(OR(CG109="",CG109="NO Q",CG109="-"),"-",INDEX(Shipping!$U$3:$V$88,_xlfn.XMATCH(CG$2,IF(Shipping!$D$3:$D$88="GC",Shipping!$A$3:$A$88),0),_xlfn.XMATCH($V$167,Shipping!$U$2:$V$2))/_xlfn.IFS($U$167=Shipping!$R195,Shipping!$R$95,$U$167=Shipping!$S$92,Shipping!$S198,$U$167=Shipping!$T$92,Shipping!$T198)+IF(CG109&lt;DATE(2020,1,1),CG109,-CG109))</f>
        <v>-</v>
      </c>
      <c r="CH273" s="52" t="str" cm="1">
        <f t="array" ref="CH273">IF(OR(CH109="",CH109="NO Q",CH109="-"),"-",INDEX(Shipping!$U$3:$V$88,_xlfn.XMATCH(CH$2,IF(Shipping!$D$3:$D$88="GC",Shipping!$A$3:$A$88),0),_xlfn.XMATCH($V$167,Shipping!$U$2:$V$2))/_xlfn.IFS($U$167=Shipping!$R195,Shipping!$R$95,$U$167=Shipping!$S$92,Shipping!$S198,$U$167=Shipping!$T$92,Shipping!$T198)+IF(CH109&lt;DATE(2020,1,1),CH109,-CH109))</f>
        <v>-</v>
      </c>
      <c r="CI273" s="52" t="str" cm="1">
        <f t="array" ref="CI273">IF(OR(CI109="",CI109="NO Q",CI109="-"),"-",INDEX(Shipping!$U$3:$V$88,_xlfn.XMATCH(CI$2,IF(Shipping!$D$3:$D$88="GC",Shipping!$A$3:$A$88),0),_xlfn.XMATCH($V$167,Shipping!$U$2:$V$2))/_xlfn.IFS($U$167=Shipping!$R195,Shipping!$R$95,$U$167=Shipping!$S$92,Shipping!$S198,$U$167=Shipping!$T$92,Shipping!$T198)+IF(CI109&lt;DATE(2020,1,1),CI109,-CI109))</f>
        <v>-</v>
      </c>
      <c r="CJ273" s="52" t="str" cm="1">
        <f t="array" ref="CJ273">IF(OR(CJ109="",CJ109="NO Q",CJ109="-"),"-",INDEX(Shipping!$U$3:$V$88,_xlfn.XMATCH(CJ$2,IF(Shipping!$D$3:$D$88="GC",Shipping!$A$3:$A$88),0),_xlfn.XMATCH($V$167,Shipping!$U$2:$V$2))/_xlfn.IFS($U$167=Shipping!$R195,Shipping!$R$95,$U$167=Shipping!$S$92,Shipping!$S198,$U$167=Shipping!$T$92,Shipping!$T198)+IF(CJ109&lt;DATE(2020,1,1),CJ109,-CJ109))</f>
        <v>-</v>
      </c>
      <c r="CK273" s="52" t="str" cm="1">
        <f t="array" ref="CK273">IF(OR(CK109="",CK109="NO Q",CK109="-"),"-",INDEX(Shipping!$U$3:$V$88,_xlfn.XMATCH(CK$2,IF(Shipping!$D$3:$D$88="GC",Shipping!$A$3:$A$88),0),_xlfn.XMATCH($V$167,Shipping!$U$2:$V$2))/_xlfn.IFS($U$167=Shipping!$R195,Shipping!$R$95,$U$167=Shipping!$S$92,Shipping!$S198,$U$167=Shipping!$T$92,Shipping!$T198)+IF(CK109&lt;DATE(2020,1,1),CK109,-CK109))</f>
        <v>-</v>
      </c>
      <c r="CL273" s="52" t="str" cm="1">
        <f t="array" ref="CL273">IF(OR(CL109="",CL109="NO Q",CL109="-"),"-",INDEX(Shipping!$U$3:$V$88,_xlfn.XMATCH(CL$2,IF(Shipping!$D$3:$D$88="GC",Shipping!$A$3:$A$88),0),_xlfn.XMATCH($V$167,Shipping!$U$2:$V$2))/_xlfn.IFS($U$167=Shipping!$R195,Shipping!$R$95,$U$167=Shipping!$S$92,Shipping!$S198,$U$167=Shipping!$T$92,Shipping!$T198)+IF(CL109&lt;DATE(2020,1,1),CL109,-CL109))</f>
        <v>-</v>
      </c>
      <c r="CM273" s="52" t="str" cm="1">
        <f t="array" ref="CM273">IF(OR(CM109="",CM109="NO Q",CM109="-"),"-",INDEX(Shipping!$U$3:$V$88,_xlfn.XMATCH(CM$2,IF(Shipping!$D$3:$D$88="GC",Shipping!$A$3:$A$88),0),_xlfn.XMATCH($V$167,Shipping!$U$2:$V$2))/_xlfn.IFS($U$167=Shipping!$R195,Shipping!$R$95,$U$167=Shipping!$S$92,Shipping!$S198,$U$167=Shipping!$T$92,Shipping!$T198)+IF(CM109&lt;DATE(2020,1,1),CM109,-CM109))</f>
        <v>-</v>
      </c>
    </row>
    <row r="274" spans="2:91">
      <c r="B274" s="47" t="s">
        <v>379</v>
      </c>
      <c r="C274" s="1" t="e" cm="1">
        <f t="array" ref="C274">INDEX(W$2:CM$2,1,_xlfn.XMATCH(D274,$W274:$CM274))</f>
        <v>#N/A</v>
      </c>
      <c r="D274" s="81">
        <f t="shared" si="140"/>
        <v>0</v>
      </c>
      <c r="W274" s="52" t="str" cm="1">
        <f t="array" ref="W274">IF(OR(W110="",W110="NO Q",W110="-"),"-",INDEX(Shipping!$U$3:$V$88,_xlfn.XMATCH(W$2,IF(Shipping!$D$3:$D$88="GC",Shipping!$A$3:$A$88),0),_xlfn.XMATCH($V$167,Shipping!$U$2:$V$2))/_xlfn.IFS($U$167=Shipping!$R196,Shipping!$R$95,$U$167=Shipping!$S$92,Shipping!$S199,$U$167=Shipping!$T$92,Shipping!$T199)+IF(W110&lt;DATE(2020,1,1),W110,-W110))</f>
        <v>-</v>
      </c>
      <c r="X274" s="52" t="str" cm="1">
        <f t="array" ref="X274">IF(OR(X110="",X110="NO Q",X110="-"),"-",INDEX(Shipping!$U$3:$V$88,_xlfn.XMATCH(X$2,IF(Shipping!$D$3:$D$88="GC",Shipping!$A$3:$A$88),0),_xlfn.XMATCH($V$167,Shipping!$U$2:$V$2))/_xlfn.IFS($U$167=Shipping!$R196,Shipping!$R$95,$U$167=Shipping!$S$92,Shipping!$S199,$U$167=Shipping!$T$92,Shipping!$T199)+IF(X110&lt;DATE(2020,1,1),X110,-X110))</f>
        <v>-</v>
      </c>
      <c r="Y274" s="52" t="str" cm="1">
        <f t="array" ref="Y274">IF(OR(Y110="",Y110="NO Q",Y110="-"),"-",INDEX(Shipping!$U$3:$V$88,_xlfn.XMATCH(Y$2,IF(Shipping!$D$3:$D$88="GC",Shipping!$A$3:$A$88),0),_xlfn.XMATCH($V$167,Shipping!$U$2:$V$2))/_xlfn.IFS($U$167=Shipping!$R196,Shipping!$R$95,$U$167=Shipping!$S$92,Shipping!$S199,$U$167=Shipping!$T$92,Shipping!$T199)+IF(Y110&lt;DATE(2020,1,1),Y110,-Y110))</f>
        <v>-</v>
      </c>
      <c r="Z274" s="52" t="str" cm="1">
        <f t="array" ref="Z274">IF(OR(Z110="",Z110="NO Q",Z110="-"),"-",INDEX(Shipping!$U$3:$V$88,_xlfn.XMATCH(Z$2,IF(Shipping!$D$3:$D$88="GC",Shipping!$A$3:$A$88),0),_xlfn.XMATCH($V$167,Shipping!$U$2:$V$2))/_xlfn.IFS($U$167=Shipping!$R196,Shipping!$R$95,$U$167=Shipping!$S$92,Shipping!$S199,$U$167=Shipping!$T$92,Shipping!$T199)+IF(Z110&lt;DATE(2020,1,1),Z110,-Z110))</f>
        <v>-</v>
      </c>
      <c r="AA274" s="52" t="str" cm="1">
        <f t="array" ref="AA274">IF(OR(AA110="",AA110="NO Q",AA110="-"),"-",INDEX(Shipping!$U$3:$V$88,_xlfn.XMATCH(AA$2,IF(Shipping!$D$3:$D$88="GC",Shipping!$A$3:$A$88),0),_xlfn.XMATCH($V$167,Shipping!$U$2:$V$2))/_xlfn.IFS($U$167=Shipping!$R196,Shipping!$R$95,$U$167=Shipping!$S$92,Shipping!$S199,$U$167=Shipping!$T$92,Shipping!$T199)+IF(AA110&lt;DATE(2020,1,1),AA110,-AA110))</f>
        <v>-</v>
      </c>
      <c r="AB274" s="52" t="str" cm="1">
        <f t="array" ref="AB274">IF(OR(AB110="",AB110="NO Q",AB110="-"),"-",INDEX(Shipping!$U$3:$V$88,_xlfn.XMATCH(AB$2,IF(Shipping!$D$3:$D$88="GC",Shipping!$A$3:$A$88),0),_xlfn.XMATCH($V$167,Shipping!$U$2:$V$2))/_xlfn.IFS($U$167=Shipping!$R196,Shipping!$R$95,$U$167=Shipping!$S$92,Shipping!$S199,$U$167=Shipping!$T$92,Shipping!$T199)+IF(AB110&lt;DATE(2020,1,1),AB110,-AB110))</f>
        <v>-</v>
      </c>
      <c r="AC274" s="52" t="str" cm="1">
        <f t="array" ref="AC274">IF(OR(AC110="",AC110="NO Q",AC110="-"),"-",INDEX(Shipping!$U$3:$V$88,_xlfn.XMATCH(AC$2,IF(Shipping!$D$3:$D$88="GC",Shipping!$A$3:$A$88),0),_xlfn.XMATCH($V$167,Shipping!$U$2:$V$2))/_xlfn.IFS($U$167=Shipping!$R196,Shipping!$R$95,$U$167=Shipping!$S$92,Shipping!$S199,$U$167=Shipping!$T$92,Shipping!$T199)+IF(AC110&lt;DATE(2020,1,1),AC110,-AC110))</f>
        <v>-</v>
      </c>
      <c r="AD274" s="52" t="str" cm="1">
        <f t="array" ref="AD274">IF(OR(AD110="",AD110="NO Q",AD110="-"),"-",INDEX(Shipping!$U$3:$V$88,_xlfn.XMATCH(AD$2,IF(Shipping!$D$3:$D$88="GC",Shipping!$A$3:$A$88),0),_xlfn.XMATCH($V$167,Shipping!$U$2:$V$2))/_xlfn.IFS($U$167=Shipping!$R196,Shipping!$R$95,$U$167=Shipping!$S$92,Shipping!$S199,$U$167=Shipping!$T$92,Shipping!$T199)+IF(AD110&lt;DATE(2020,1,1),AD110,-AD110))</f>
        <v>-</v>
      </c>
      <c r="AE274" s="52" t="str" cm="1">
        <f t="array" ref="AE274">IF(OR(AE110="",AE110="NO Q",AE110="-"),"-",INDEX(Shipping!$U$3:$V$88,_xlfn.XMATCH(AE$2,IF(Shipping!$D$3:$D$88="GC",Shipping!$A$3:$A$88),0),_xlfn.XMATCH($V$167,Shipping!$U$2:$V$2))/_xlfn.IFS($U$167=Shipping!$R196,Shipping!$R$95,$U$167=Shipping!$S$92,Shipping!$S199,$U$167=Shipping!$T$92,Shipping!$T199)+IF(AE110&lt;DATE(2020,1,1),AE110,-AE110))</f>
        <v>-</v>
      </c>
      <c r="AF274" s="52" t="str" cm="1">
        <f t="array" ref="AF274">IF(OR(AF110="",AF110="NO Q",AF110="-"),"-",INDEX(Shipping!$U$3:$V$88,_xlfn.XMATCH(AF$2,IF(Shipping!$D$3:$D$88="GC",Shipping!$A$3:$A$88),0),_xlfn.XMATCH($V$167,Shipping!$U$2:$V$2))/_xlfn.IFS($U$167=Shipping!$R196,Shipping!$R$95,$U$167=Shipping!$S$92,Shipping!$S199,$U$167=Shipping!$T$92,Shipping!$T199)+IF(AF110&lt;DATE(2020,1,1),AF110,-AF110))</f>
        <v>-</v>
      </c>
      <c r="AG274" s="52" t="str" cm="1">
        <f t="array" ref="AG274">IF(OR(AG110="",AG110="NO Q",AG110="-"),"-",INDEX(Shipping!$U$3:$V$88,_xlfn.XMATCH(AG$2,IF(Shipping!$D$3:$D$88="GC",Shipping!$A$3:$A$88),0),_xlfn.XMATCH($V$167,Shipping!$U$2:$V$2))/_xlfn.IFS($U$167=Shipping!$R196,Shipping!$R$95,$U$167=Shipping!$S$92,Shipping!$S199,$U$167=Shipping!$T$92,Shipping!$T199)+IF(AG110&lt;DATE(2020,1,1),AG110,-AG110))</f>
        <v>-</v>
      </c>
      <c r="AH274" s="52" t="e" cm="1">
        <f t="array" ref="AH274">IF(OR(AH110="",AH110="NO Q",AH110="-"),"-",INDEX(Shipping!$U$3:$V$88,_xlfn.XMATCH(AH$2,IF(Shipping!$D$3:$D$88="GC",Shipping!$A$3:$A$88),0),_xlfn.XMATCH($V$167,Shipping!$U$2:$V$2))/_xlfn.IFS($U$167=Shipping!$R196,Shipping!$R$95,$U$167=Shipping!$S$92,Shipping!$S199,$U$167=Shipping!$T$92,Shipping!$T199)+IF(AH110&lt;DATE(2020,1,1),AH110,-AH110))</f>
        <v>#DIV/0!</v>
      </c>
      <c r="AI274" s="52" t="str" cm="1">
        <f t="array" ref="AI274">IF(OR(AI110="",AI110="NO Q",AI110="-"),"-",INDEX(Shipping!$U$3:$V$88,_xlfn.XMATCH(AI$2,IF(Shipping!$D$3:$D$88="GC",Shipping!$A$3:$A$88),0),_xlfn.XMATCH($V$167,Shipping!$U$2:$V$2))/_xlfn.IFS($U$167=Shipping!$R196,Shipping!$R$95,$U$167=Shipping!$S$92,Shipping!$S199,$U$167=Shipping!$T$92,Shipping!$T199)+IF(AI110&lt;DATE(2020,1,1),AI110,-AI110))</f>
        <v>-</v>
      </c>
      <c r="AJ274" s="52" t="str" cm="1">
        <f t="array" ref="AJ274">IF(OR(AJ110="",AJ110="NO Q",AJ110="-"),"-",INDEX(Shipping!$U$3:$V$88,_xlfn.XMATCH(AJ$2,IF(Shipping!$D$3:$D$88="GC",Shipping!$A$3:$A$88),0),_xlfn.XMATCH($V$167,Shipping!$U$2:$V$2))/_xlfn.IFS($U$167=Shipping!$R196,Shipping!$R$95,$U$167=Shipping!$S$92,Shipping!$S199,$U$167=Shipping!$T$92,Shipping!$T199)+IF(AJ110&lt;DATE(2020,1,1),AJ110,-AJ110))</f>
        <v>-</v>
      </c>
      <c r="AK274" s="52" t="str" cm="1">
        <f t="array" ref="AK274">IF(OR(AK110="",AK110="NO Q",AK110="-"),"-",INDEX(Shipping!$U$3:$V$88,_xlfn.XMATCH(AK$2,IF(Shipping!$D$3:$D$88="GC",Shipping!$A$3:$A$88),0),_xlfn.XMATCH($V$167,Shipping!$U$2:$V$2))/_xlfn.IFS($U$167=Shipping!$R196,Shipping!$R$95,$U$167=Shipping!$S$92,Shipping!$S199,$U$167=Shipping!$T$92,Shipping!$T199)+IF(AK110&lt;DATE(2020,1,1),AK110,-AK110))</f>
        <v>-</v>
      </c>
      <c r="AL274" s="52" t="str" cm="1">
        <f t="array" ref="AL274">IF(OR(AL110="",AL110="NO Q",AL110="-"),"-",INDEX(Shipping!$U$3:$V$88,_xlfn.XMATCH(AL$2,IF(Shipping!$D$3:$D$88="GC",Shipping!$A$3:$A$88),0),_xlfn.XMATCH($V$167,Shipping!$U$2:$V$2))/_xlfn.IFS($U$167=Shipping!$R196,Shipping!$R$95,$U$167=Shipping!$S$92,Shipping!$S199,$U$167=Shipping!$T$92,Shipping!$T199)+IF(AL110&lt;DATE(2020,1,1),AL110,-AL110))</f>
        <v>-</v>
      </c>
      <c r="AM274" s="52" t="str" cm="1">
        <f t="array" ref="AM274">IF(OR(AM110="",AM110="NO Q",AM110="-"),"-",INDEX(Shipping!$U$3:$V$88,_xlfn.XMATCH(AM$2,IF(Shipping!$D$3:$D$88="GC",Shipping!$A$3:$A$88),0),_xlfn.XMATCH($V$167,Shipping!$U$2:$V$2))/_xlfn.IFS($U$167=Shipping!$R196,Shipping!$R$95,$U$167=Shipping!$S$92,Shipping!$S199,$U$167=Shipping!$T$92,Shipping!$T199)+IF(AM110&lt;DATE(2020,1,1),AM110,-AM110))</f>
        <v>-</v>
      </c>
      <c r="AN274" s="52" t="str" cm="1">
        <f t="array" ref="AN274">IF(OR(AN110="",AN110="NO Q",AN110="-"),"-",INDEX(Shipping!$U$3:$V$88,_xlfn.XMATCH(AN$2,IF(Shipping!$D$3:$D$88="GC",Shipping!$A$3:$A$88),0),_xlfn.XMATCH($V$167,Shipping!$U$2:$V$2))/_xlfn.IFS($U$167=Shipping!$R196,Shipping!$R$95,$U$167=Shipping!$S$92,Shipping!$S199,$U$167=Shipping!$T$92,Shipping!$T199)+IF(AN110&lt;DATE(2020,1,1),AN110,-AN110))</f>
        <v>-</v>
      </c>
      <c r="AO274" s="52" t="str" cm="1">
        <f t="array" ref="AO274">IF(OR(AO110="",AO110="NO Q",AO110="-"),"-",INDEX(Shipping!$U$3:$V$88,_xlfn.XMATCH(AO$2,IF(Shipping!$D$3:$D$88="GC",Shipping!$A$3:$A$88),0),_xlfn.XMATCH($V$167,Shipping!$U$2:$V$2))/_xlfn.IFS($U$167=Shipping!$R196,Shipping!$R$95,$U$167=Shipping!$S$92,Shipping!$S199,$U$167=Shipping!$T$92,Shipping!$T199)+IF(AO110&lt;DATE(2020,1,1),AO110,-AO110))</f>
        <v>-</v>
      </c>
      <c r="AP274" s="52" t="str" cm="1">
        <f t="array" ref="AP274">IF(OR(AP110="",AP110="NO Q",AP110="-"),"-",INDEX(Shipping!$U$3:$V$88,_xlfn.XMATCH(AP$2,IF(Shipping!$D$3:$D$88="GC",Shipping!$A$3:$A$88),0),_xlfn.XMATCH($V$167,Shipping!$U$2:$V$2))/_xlfn.IFS($U$167=Shipping!$R196,Shipping!$R$95,$U$167=Shipping!$S$92,Shipping!$S199,$U$167=Shipping!$T$92,Shipping!$T199)+IF(AP110&lt;DATE(2020,1,1),AP110,-AP110))</f>
        <v>-</v>
      </c>
      <c r="AQ274" s="52" t="str" cm="1">
        <f t="array" ref="AQ274">IF(OR(AQ110="",AQ110="NO Q",AQ110="-"),"-",INDEX(Shipping!$U$3:$V$88,_xlfn.XMATCH(AQ$2,IF(Shipping!$D$3:$D$88="GC",Shipping!$A$3:$A$88),0),_xlfn.XMATCH($V$167,Shipping!$U$2:$V$2))/_xlfn.IFS($U$167=Shipping!$R196,Shipping!$R$95,$U$167=Shipping!$S$92,Shipping!$S199,$U$167=Shipping!$T$92,Shipping!$T199)+IF(AQ110&lt;DATE(2020,1,1),AQ110,-AQ110))</f>
        <v>-</v>
      </c>
      <c r="AR274" s="52" t="str" cm="1">
        <f t="array" ref="AR274">IF(OR(AR110="",AR110="NO Q",AR110="-"),"-",INDEX(Shipping!$U$3:$V$88,_xlfn.XMATCH(AR$2,IF(Shipping!$D$3:$D$88="GC",Shipping!$A$3:$A$88),0),_xlfn.XMATCH($V$167,Shipping!$U$2:$V$2))/_xlfn.IFS($U$167=Shipping!$R196,Shipping!$R$95,$U$167=Shipping!$S$92,Shipping!$S199,$U$167=Shipping!$T$92,Shipping!$T199)+IF(AR110&lt;DATE(2020,1,1),AR110,-AR110))</f>
        <v>-</v>
      </c>
      <c r="AS274" s="52" t="str" cm="1">
        <f t="array" ref="AS274">IF(OR(AS110="",AS110="NO Q",AS110="-"),"-",INDEX(Shipping!$U$3:$V$88,_xlfn.XMATCH(AS$2,IF(Shipping!$D$3:$D$88="GC",Shipping!$A$3:$A$88),0),_xlfn.XMATCH($V$167,Shipping!$U$2:$V$2))/_xlfn.IFS($U$167=Shipping!$R196,Shipping!$R$95,$U$167=Shipping!$S$92,Shipping!$S199,$U$167=Shipping!$T$92,Shipping!$T199)+IF(AS110&lt;DATE(2020,1,1),AS110,-AS110))</f>
        <v>-</v>
      </c>
      <c r="AT274" s="52" t="str" cm="1">
        <f t="array" ref="AT274">IF(OR(AT110="",AT110="NO Q",AT110="-"),"-",INDEX(Shipping!$U$3:$V$88,_xlfn.XMATCH(AT$2,IF(Shipping!$D$3:$D$88="GC",Shipping!$A$3:$A$88),0),_xlfn.XMATCH($V$167,Shipping!$U$2:$V$2))/_xlfn.IFS($U$167=Shipping!$R196,Shipping!$R$95,$U$167=Shipping!$S$92,Shipping!$S199,$U$167=Shipping!$T$92,Shipping!$T199)+IF(AT110&lt;DATE(2020,1,1),AT110,-AT110))</f>
        <v>-</v>
      </c>
      <c r="AU274" s="52" t="str" cm="1">
        <f t="array" ref="AU274">IF(OR(AU110="",AU110="NO Q",AU110="-"),"-",INDEX(Shipping!$U$3:$V$88,_xlfn.XMATCH(AU$2,IF(Shipping!$D$3:$D$88="GC",Shipping!$A$3:$A$88),0),_xlfn.XMATCH($V$167,Shipping!$U$2:$V$2))/_xlfn.IFS($U$167=Shipping!$R196,Shipping!$R$95,$U$167=Shipping!$S$92,Shipping!$S199,$U$167=Shipping!$T$92,Shipping!$T199)+IF(AU110&lt;DATE(2020,1,1),AU110,-AU110))</f>
        <v>-</v>
      </c>
      <c r="AV274" s="52" t="str" cm="1">
        <f t="array" ref="AV274">IF(OR(AV110="",AV110="NO Q",AV110="-"),"-",INDEX(Shipping!$U$3:$V$88,_xlfn.XMATCH(AV$2,IF(Shipping!$D$3:$D$88="GC",Shipping!$A$3:$A$88),0),_xlfn.XMATCH($V$167,Shipping!$U$2:$V$2))/_xlfn.IFS($U$167=Shipping!$R196,Shipping!$R$95,$U$167=Shipping!$S$92,Shipping!$S199,$U$167=Shipping!$T$92,Shipping!$T199)+IF(AV110&lt;DATE(2020,1,1),AV110,-AV110))</f>
        <v>-</v>
      </c>
      <c r="AW274" s="52" t="str" cm="1">
        <f t="array" ref="AW274">IF(OR(AW110="",AW110="NO Q",AW110="-"),"-",INDEX(Shipping!$U$3:$V$88,_xlfn.XMATCH(AW$2,IF(Shipping!$D$3:$D$88="GC",Shipping!$A$3:$A$88),0),_xlfn.XMATCH($V$167,Shipping!$U$2:$V$2))/_xlfn.IFS($U$167=Shipping!$R196,Shipping!$R$95,$U$167=Shipping!$S$92,Shipping!$S199,$U$167=Shipping!$T$92,Shipping!$T199)+IF(AW110&lt;DATE(2020,1,1),AW110,-AW110))</f>
        <v>-</v>
      </c>
      <c r="AX274" s="52" t="str" cm="1">
        <f t="array" ref="AX274">IF(OR(AX110="",AX110="NO Q",AX110="-"),"-",INDEX(Shipping!$U$3:$V$88,_xlfn.XMATCH(AX$2,IF(Shipping!$D$3:$D$88="GC",Shipping!$A$3:$A$88),0),_xlfn.XMATCH($V$167,Shipping!$U$2:$V$2))/_xlfn.IFS($U$167=Shipping!$R196,Shipping!$R$95,$U$167=Shipping!$S$92,Shipping!$S199,$U$167=Shipping!$T$92,Shipping!$T199)+IF(AX110&lt;DATE(2020,1,1),AX110,-AX110))</f>
        <v>-</v>
      </c>
      <c r="AY274" s="52" t="str" cm="1">
        <f t="array" ref="AY274">IF(OR(AY110="",AY110="NO Q",AY110="-"),"-",INDEX(Shipping!$U$3:$V$88,_xlfn.XMATCH(AY$2,IF(Shipping!$D$3:$D$88="GC",Shipping!$A$3:$A$88),0),_xlfn.XMATCH($V$167,Shipping!$U$2:$V$2))/_xlfn.IFS($U$167=Shipping!$R196,Shipping!$R$95,$U$167=Shipping!$S$92,Shipping!$S199,$U$167=Shipping!$T$92,Shipping!$T199)+IF(AY110&lt;DATE(2020,1,1),AY110,-AY110))</f>
        <v>-</v>
      </c>
      <c r="AZ274" s="52" t="str" cm="1">
        <f t="array" ref="AZ274">IF(OR(AZ110="",AZ110="NO Q",AZ110="-"),"-",INDEX(Shipping!$U$3:$V$88,_xlfn.XMATCH(AZ$2,IF(Shipping!$D$3:$D$88="GC",Shipping!$A$3:$A$88),0),_xlfn.XMATCH($V$167,Shipping!$U$2:$V$2))/_xlfn.IFS($U$167=Shipping!$R196,Shipping!$R$95,$U$167=Shipping!$S$92,Shipping!$S199,$U$167=Shipping!$T$92,Shipping!$T199)+IF(AZ110&lt;DATE(2020,1,1),AZ110,-AZ110))</f>
        <v>-</v>
      </c>
      <c r="BA274" s="52" t="str" cm="1">
        <f t="array" ref="BA274">IF(OR(BA110="",BA110="NO Q",BA110="-"),"-",INDEX(Shipping!$U$3:$V$88,_xlfn.XMATCH(BA$2,IF(Shipping!$D$3:$D$88="GC",Shipping!$A$3:$A$88),0),_xlfn.XMATCH($V$167,Shipping!$U$2:$V$2))/_xlfn.IFS($U$167=Shipping!$R196,Shipping!$R$95,$U$167=Shipping!$S$92,Shipping!$S199,$U$167=Shipping!$T$92,Shipping!$T199)+IF(BA110&lt;DATE(2020,1,1),BA110,-BA110))</f>
        <v>-</v>
      </c>
      <c r="BB274" s="52" t="str" cm="1">
        <f t="array" ref="BB274">IF(OR(BB110="",BB110="NO Q",BB110="-"),"-",INDEX(Shipping!$U$3:$V$88,_xlfn.XMATCH(BB$2,IF(Shipping!$D$3:$D$88="GC",Shipping!$A$3:$A$88),0),_xlfn.XMATCH($V$167,Shipping!$U$2:$V$2))/_xlfn.IFS($U$167=Shipping!$R196,Shipping!$R$95,$U$167=Shipping!$S$92,Shipping!$S199,$U$167=Shipping!$T$92,Shipping!$T199)+IF(BB110&lt;DATE(2020,1,1),BB110,-BB110))</f>
        <v>-</v>
      </c>
      <c r="BC274" s="52" t="str" cm="1">
        <f t="array" ref="BC274">IF(OR(BC110="",BC110="NO Q",BC110="-"),"-",INDEX(Shipping!$U$3:$V$88,_xlfn.XMATCH(BC$2,IF(Shipping!$D$3:$D$88="GC",Shipping!$A$3:$A$88),0),_xlfn.XMATCH($V$167,Shipping!$U$2:$V$2))/_xlfn.IFS($U$167=Shipping!$R196,Shipping!$R$95,$U$167=Shipping!$S$92,Shipping!$S199,$U$167=Shipping!$T$92,Shipping!$T199)+IF(BC110&lt;DATE(2020,1,1),BC110,-BC110))</f>
        <v>-</v>
      </c>
      <c r="BD274" s="52" t="str" cm="1">
        <f t="array" ref="BD274">IF(OR(BD110="",BD110="NO Q",BD110="-"),"-",INDEX(Shipping!$U$3:$V$88,_xlfn.XMATCH(BD$2,IF(Shipping!$D$3:$D$88="GC",Shipping!$A$3:$A$88),0),_xlfn.XMATCH($V$167,Shipping!$U$2:$V$2))/_xlfn.IFS($U$167=Shipping!$R196,Shipping!$R$95,$U$167=Shipping!$S$92,Shipping!$S199,$U$167=Shipping!$T$92,Shipping!$T199)+IF(BD110&lt;DATE(2020,1,1),BD110,-BD110))</f>
        <v>-</v>
      </c>
      <c r="BE274" s="52" t="str" cm="1">
        <f t="array" ref="BE274">IF(OR(BE110="",BE110="NO Q",BE110="-"),"-",INDEX(Shipping!$U$3:$V$88,_xlfn.XMATCH(BE$2,IF(Shipping!$D$3:$D$88="GC",Shipping!$A$3:$A$88),0),_xlfn.XMATCH($V$167,Shipping!$U$2:$V$2))/_xlfn.IFS($U$167=Shipping!$R196,Shipping!$R$95,$U$167=Shipping!$S$92,Shipping!$S199,$U$167=Shipping!$T$92,Shipping!$T199)+IF(BE110&lt;DATE(2020,1,1),BE110,-BE110))</f>
        <v>-</v>
      </c>
      <c r="BF274" s="52" t="str" cm="1">
        <f t="array" ref="BF274">IF(OR(BF110="",BF110="NO Q",BF110="-"),"-",INDEX(Shipping!$U$3:$V$88,_xlfn.XMATCH(BF$2,IF(Shipping!$D$3:$D$88="GC",Shipping!$A$3:$A$88),0),_xlfn.XMATCH($V$167,Shipping!$U$2:$V$2))/_xlfn.IFS($U$167=Shipping!$R196,Shipping!$R$95,$U$167=Shipping!$S$92,Shipping!$S199,$U$167=Shipping!$T$92,Shipping!$T199)+IF(BF110&lt;DATE(2020,1,1),BF110,-BF110))</f>
        <v>-</v>
      </c>
      <c r="BG274" s="52" t="str" cm="1">
        <f t="array" ref="BG274">IF(OR(BG110="",BG110="NO Q",BG110="-"),"-",INDEX(Shipping!$U$3:$V$88,_xlfn.XMATCH(BG$2,IF(Shipping!$D$3:$D$88="GC",Shipping!$A$3:$A$88),0),_xlfn.XMATCH($V$167,Shipping!$U$2:$V$2))/_xlfn.IFS($U$167=Shipping!$R196,Shipping!$R$95,$U$167=Shipping!$S$92,Shipping!$S199,$U$167=Shipping!$T$92,Shipping!$T199)+IF(BG110&lt;DATE(2020,1,1),BG110,-BG110))</f>
        <v>-</v>
      </c>
      <c r="BH274" s="52" t="str" cm="1">
        <f t="array" ref="BH274">IF(OR(BH110="",BH110="NO Q",BH110="-"),"-",INDEX(Shipping!$U$3:$V$88,_xlfn.XMATCH(BH$2,IF(Shipping!$D$3:$D$88="GC",Shipping!$A$3:$A$88),0),_xlfn.XMATCH($V$167,Shipping!$U$2:$V$2))/_xlfn.IFS($U$167=Shipping!$R196,Shipping!$R$95,$U$167=Shipping!$S$92,Shipping!$S199,$U$167=Shipping!$T$92,Shipping!$T199)+IF(BH110&lt;DATE(2020,1,1),BH110,-BH110))</f>
        <v>-</v>
      </c>
      <c r="BI274" s="52" t="e" cm="1">
        <f t="array" ref="BI274">IF(OR(BI110="",BI110="NO Q",BI110="-"),"-",INDEX(Shipping!$U$3:$V$88,_xlfn.XMATCH(BI$2,IF(Shipping!$D$3:$D$88="GC",Shipping!$A$3:$A$88),0),_xlfn.XMATCH($V$167,Shipping!$U$2:$V$2))/_xlfn.IFS($U$167=Shipping!$R196,Shipping!$R$95,$U$167=Shipping!$S$92,Shipping!$S199,$U$167=Shipping!$T$92,Shipping!$T199)+IF(BI110&lt;DATE(2020,1,1),BI110,-BI110))</f>
        <v>#DIV/0!</v>
      </c>
      <c r="BJ274" s="52" t="str" cm="1">
        <f t="array" ref="BJ274">IF(OR(BJ110="",BJ110="NO Q",BJ110="-"),"-",INDEX(Shipping!$U$3:$V$88,_xlfn.XMATCH(BJ$2,IF(Shipping!$D$3:$D$88="GC",Shipping!$A$3:$A$88),0),_xlfn.XMATCH($V$167,Shipping!$U$2:$V$2))/_xlfn.IFS($U$167=Shipping!$R196,Shipping!$R$95,$U$167=Shipping!$S$92,Shipping!$S199,$U$167=Shipping!$T$92,Shipping!$T199)+IF(BJ110&lt;DATE(2020,1,1),BJ110,-BJ110))</f>
        <v>-</v>
      </c>
      <c r="BK274" s="52" t="str" cm="1">
        <f t="array" ref="BK274">IF(OR(BK110="",BK110="NO Q",BK110="-"),"-",INDEX(Shipping!$U$3:$V$88,_xlfn.XMATCH(BK$2,IF(Shipping!$D$3:$D$88="GC",Shipping!$A$3:$A$88),0),_xlfn.XMATCH($V$167,Shipping!$U$2:$V$2))/_xlfn.IFS($U$167=Shipping!$R196,Shipping!$R$95,$U$167=Shipping!$S$92,Shipping!$S199,$U$167=Shipping!$T$92,Shipping!$T199)+IF(BK110&lt;DATE(2020,1,1),BK110,-BK110))</f>
        <v>-</v>
      </c>
      <c r="BL274" s="52" t="str" cm="1">
        <f t="array" ref="BL274">IF(OR(BL110="",BL110="NO Q",BL110="-"),"-",INDEX(Shipping!$U$3:$V$88,_xlfn.XMATCH(BL$2,IF(Shipping!$D$3:$D$88="GC",Shipping!$A$3:$A$88),0),_xlfn.XMATCH($V$167,Shipping!$U$2:$V$2))/_xlfn.IFS($U$167=Shipping!$R196,Shipping!$R$95,$U$167=Shipping!$S$92,Shipping!$S199,$U$167=Shipping!$T$92,Shipping!$T199)+IF(BL110&lt;DATE(2020,1,1),BL110,-BL110))</f>
        <v>-</v>
      </c>
      <c r="BM274" s="52" t="str" cm="1">
        <f t="array" ref="BM274">IF(OR(BM110="",BM110="NO Q",BM110="-"),"-",INDEX(Shipping!$U$3:$V$88,_xlfn.XMATCH(BM$2,IF(Shipping!$D$3:$D$88="GC",Shipping!$A$3:$A$88),0),_xlfn.XMATCH($V$167,Shipping!$U$2:$V$2))/_xlfn.IFS($U$167=Shipping!$R196,Shipping!$R$95,$U$167=Shipping!$S$92,Shipping!$S199,$U$167=Shipping!$T$92,Shipping!$T199)+IF(BM110&lt;DATE(2020,1,1),BM110,-BM110))</f>
        <v>-</v>
      </c>
      <c r="BN274" s="52" t="str" cm="1">
        <f t="array" ref="BN274">IF(OR(BN110="",BN110="NO Q",BN110="-"),"-",INDEX(Shipping!$U$3:$V$88,_xlfn.XMATCH(BN$2,IF(Shipping!$D$3:$D$88="GC",Shipping!$A$3:$A$88),0),_xlfn.XMATCH($V$167,Shipping!$U$2:$V$2))/_xlfn.IFS($U$167=Shipping!$R196,Shipping!$R$95,$U$167=Shipping!$S$92,Shipping!$S199,$U$167=Shipping!$T$92,Shipping!$T199)+IF(BN110&lt;DATE(2020,1,1),BN110,-BN110))</f>
        <v>-</v>
      </c>
      <c r="BO274" s="52" t="str" cm="1">
        <f t="array" ref="BO274">IF(OR(BO110="",BO110="NO Q",BO110="-"),"-",INDEX(Shipping!$U$3:$V$88,_xlfn.XMATCH(BO$2,IF(Shipping!$D$3:$D$88="GC",Shipping!$A$3:$A$88),0),_xlfn.XMATCH($V$167,Shipping!$U$2:$V$2))/_xlfn.IFS($U$167=Shipping!$R196,Shipping!$R$95,$U$167=Shipping!$S$92,Shipping!$S199,$U$167=Shipping!$T$92,Shipping!$T199)+IF(BO110&lt;DATE(2020,1,1),BO110,-BO110))</f>
        <v>-</v>
      </c>
      <c r="BP274" s="52" t="str" cm="1">
        <f t="array" ref="BP274">IF(OR(BP110="",BP110="NO Q",BP110="-"),"-",INDEX(Shipping!$U$3:$V$88,_xlfn.XMATCH(BP$2,IF(Shipping!$D$3:$D$88="GC",Shipping!$A$3:$A$88),0),_xlfn.XMATCH($V$167,Shipping!$U$2:$V$2))/_xlfn.IFS($U$167=Shipping!$R196,Shipping!$R$95,$U$167=Shipping!$S$92,Shipping!$S199,$U$167=Shipping!$T$92,Shipping!$T199)+IF(BP110&lt;DATE(2020,1,1),BP110,-BP110))</f>
        <v>-</v>
      </c>
      <c r="BQ274" s="52" t="str" cm="1">
        <f t="array" ref="BQ274">IF(OR(BQ110="",BQ110="NO Q",BQ110="-"),"-",INDEX(Shipping!$U$3:$V$88,_xlfn.XMATCH(BQ$2,IF(Shipping!$D$3:$D$88="GC",Shipping!$A$3:$A$88),0),_xlfn.XMATCH($V$167,Shipping!$U$2:$V$2))/_xlfn.IFS($U$167=Shipping!$R196,Shipping!$R$95,$U$167=Shipping!$S$92,Shipping!$S199,$U$167=Shipping!$T$92,Shipping!$T199)+IF(BQ110&lt;DATE(2020,1,1),BQ110,-BQ110))</f>
        <v>-</v>
      </c>
      <c r="BR274" s="52" t="str" cm="1">
        <f t="array" ref="BR274">IF(OR(BR110="",BR110="NO Q",BR110="-"),"-",INDEX(Shipping!$U$3:$V$88,_xlfn.XMATCH(BR$2,IF(Shipping!$D$3:$D$88="GC",Shipping!$A$3:$A$88),0),_xlfn.XMATCH($V$167,Shipping!$U$2:$V$2))/_xlfn.IFS($U$167=Shipping!$R196,Shipping!$R$95,$U$167=Shipping!$S$92,Shipping!$S199,$U$167=Shipping!$T$92,Shipping!$T199)+IF(BR110&lt;DATE(2020,1,1),BR110,-BR110))</f>
        <v>-</v>
      </c>
      <c r="BS274" s="52" t="str" cm="1">
        <f t="array" ref="BS274">IF(OR(BS110="",BS110="NO Q",BS110="-"),"-",INDEX(Shipping!$U$3:$V$88,_xlfn.XMATCH(BS$2,IF(Shipping!$D$3:$D$88="GC",Shipping!$A$3:$A$88),0),_xlfn.XMATCH($V$167,Shipping!$U$2:$V$2))/_xlfn.IFS($U$167=Shipping!$R196,Shipping!$R$95,$U$167=Shipping!$S$92,Shipping!$S199,$U$167=Shipping!$T$92,Shipping!$T199)+IF(BS110&lt;DATE(2020,1,1),BS110,-BS110))</f>
        <v>-</v>
      </c>
      <c r="BT274" s="52" t="str" cm="1">
        <f t="array" ref="BT274">IF(OR(BT110="",BT110="NO Q",BT110="-"),"-",INDEX(Shipping!$U$3:$V$88,_xlfn.XMATCH(BT$2,IF(Shipping!$D$3:$D$88="GC",Shipping!$A$3:$A$88),0),_xlfn.XMATCH($V$167,Shipping!$U$2:$V$2))/_xlfn.IFS($U$167=Shipping!$R196,Shipping!$R$95,$U$167=Shipping!$S$92,Shipping!$S199,$U$167=Shipping!$T$92,Shipping!$T199)+IF(BT110&lt;DATE(2020,1,1),BT110,-BT110))</f>
        <v>-</v>
      </c>
      <c r="BU274" s="52" t="str" cm="1">
        <f t="array" ref="BU274">IF(OR(BU110="",BU110="NO Q",BU110="-"),"-",INDEX(Shipping!$U$3:$V$88,_xlfn.XMATCH(BU$2,IF(Shipping!$D$3:$D$88="GC",Shipping!$A$3:$A$88),0),_xlfn.XMATCH($V$167,Shipping!$U$2:$V$2))/_xlfn.IFS($U$167=Shipping!$R196,Shipping!$R$95,$U$167=Shipping!$S$92,Shipping!$S199,$U$167=Shipping!$T$92,Shipping!$T199)+IF(BU110&lt;DATE(2020,1,1),BU110,-BU110))</f>
        <v>-</v>
      </c>
      <c r="BV274" s="52" t="str" cm="1">
        <f t="array" ref="BV274">IF(OR(BV110="",BV110="NO Q",BV110="-"),"-",INDEX(Shipping!$U$3:$V$88,_xlfn.XMATCH(BV$2,IF(Shipping!$D$3:$D$88="GC",Shipping!$A$3:$A$88),0),_xlfn.XMATCH($V$167,Shipping!$U$2:$V$2))/_xlfn.IFS($U$167=Shipping!$R196,Shipping!$R$95,$U$167=Shipping!$S$92,Shipping!$S199,$U$167=Shipping!$T$92,Shipping!$T199)+IF(BV110&lt;DATE(2020,1,1),BV110,-BV110))</f>
        <v>-</v>
      </c>
      <c r="BW274" s="52" t="str" cm="1">
        <f t="array" ref="BW274">IF(OR(BW110="",BW110="NO Q",BW110="-"),"-",INDEX(Shipping!$U$3:$V$88,_xlfn.XMATCH(BW$2,IF(Shipping!$D$3:$D$88="GC",Shipping!$A$3:$A$88),0),_xlfn.XMATCH($V$167,Shipping!$U$2:$V$2))/_xlfn.IFS($U$167=Shipping!$R196,Shipping!$R$95,$U$167=Shipping!$S$92,Shipping!$S199,$U$167=Shipping!$T$92,Shipping!$T199)+IF(BW110&lt;DATE(2020,1,1),BW110,-BW110))</f>
        <v>-</v>
      </c>
      <c r="BX274" s="52" t="str" cm="1">
        <f t="array" ref="BX274">IF(OR(BX110="",BX110="NO Q",BX110="-"),"-",INDEX(Shipping!$U$3:$V$88,_xlfn.XMATCH(BX$2,IF(Shipping!$D$3:$D$88="GC",Shipping!$A$3:$A$88),0),_xlfn.XMATCH($V$167,Shipping!$U$2:$V$2))/_xlfn.IFS($U$167=Shipping!$R196,Shipping!$R$95,$U$167=Shipping!$S$92,Shipping!$S199,$U$167=Shipping!$T$92,Shipping!$T199)+IF(BX110&lt;DATE(2020,1,1),BX110,-BX110))</f>
        <v>-</v>
      </c>
      <c r="BY274" s="52" t="str" cm="1">
        <f t="array" ref="BY274">IF(OR(BY110="",BY110="NO Q",BY110="-"),"-",INDEX(Shipping!$U$3:$V$88,_xlfn.XMATCH(BY$2,IF(Shipping!$D$3:$D$88="GC",Shipping!$A$3:$A$88),0),_xlfn.XMATCH($V$167,Shipping!$U$2:$V$2))/_xlfn.IFS($U$167=Shipping!$R196,Shipping!$R$95,$U$167=Shipping!$S$92,Shipping!$S199,$U$167=Shipping!$T$92,Shipping!$T199)+IF(BY110&lt;DATE(2020,1,1),BY110,-BY110))</f>
        <v>-</v>
      </c>
      <c r="BZ274" s="52" t="str" cm="1">
        <f t="array" ref="BZ274">IF(OR(BZ110="",BZ110="NO Q",BZ110="-"),"-",INDEX(Shipping!$U$3:$V$88,_xlfn.XMATCH(BZ$2,IF(Shipping!$D$3:$D$88="GC",Shipping!$A$3:$A$88),0),_xlfn.XMATCH($V$167,Shipping!$U$2:$V$2))/_xlfn.IFS($U$167=Shipping!$R196,Shipping!$R$95,$U$167=Shipping!$S$92,Shipping!$S199,$U$167=Shipping!$T$92,Shipping!$T199)+IF(BZ110&lt;DATE(2020,1,1),BZ110,-BZ110))</f>
        <v>-</v>
      </c>
      <c r="CA274" s="52" t="str" cm="1">
        <f t="array" ref="CA274">IF(OR(CA110="",CA110="NO Q",CA110="-"),"-",INDEX(Shipping!$U$3:$V$88,_xlfn.XMATCH(CA$2,IF(Shipping!$D$3:$D$88="GC",Shipping!$A$3:$A$88),0),_xlfn.XMATCH($V$167,Shipping!$U$2:$V$2))/_xlfn.IFS($U$167=Shipping!$R196,Shipping!$R$95,$U$167=Shipping!$S$92,Shipping!$S199,$U$167=Shipping!$T$92,Shipping!$T199)+IF(CA110&lt;DATE(2020,1,1),CA110,-CA110))</f>
        <v>-</v>
      </c>
      <c r="CB274" s="52" t="str" cm="1">
        <f t="array" ref="CB274">IF(OR(CB110="",CB110="NO Q",CB110="-"),"-",INDEX(Shipping!$U$3:$V$88,_xlfn.XMATCH(CB$2,IF(Shipping!$D$3:$D$88="GC",Shipping!$A$3:$A$88),0),_xlfn.XMATCH($V$167,Shipping!$U$2:$V$2))/_xlfn.IFS($U$167=Shipping!$R196,Shipping!$R$95,$U$167=Shipping!$S$92,Shipping!$S199,$U$167=Shipping!$T$92,Shipping!$T199)+IF(CB110&lt;DATE(2020,1,1),CB110,-CB110))</f>
        <v>-</v>
      </c>
      <c r="CC274" s="52" t="str" cm="1">
        <f t="array" ref="CC274">IF(OR(CC110="",CC110="NO Q",CC110="-"),"-",INDEX(Shipping!$U$3:$V$88,_xlfn.XMATCH(CC$2,IF(Shipping!$D$3:$D$88="GC",Shipping!$A$3:$A$88),0),_xlfn.XMATCH($V$167,Shipping!$U$2:$V$2))/_xlfn.IFS($U$167=Shipping!$R196,Shipping!$R$95,$U$167=Shipping!$S$92,Shipping!$S199,$U$167=Shipping!$T$92,Shipping!$T199)+IF(CC110&lt;DATE(2020,1,1),CC110,-CC110))</f>
        <v>-</v>
      </c>
      <c r="CD274" s="52" t="e" cm="1">
        <f t="array" ref="CD274">IF(OR(CD110="",CD110="NO Q",CD110="-"),"-",INDEX(Shipping!$U$3:$V$88,_xlfn.XMATCH(CD$2,IF(Shipping!$D$3:$D$88="GC",Shipping!$A$3:$A$88),0),_xlfn.XMATCH($V$167,Shipping!$U$2:$V$2))/_xlfn.IFS($U$167=Shipping!$R196,Shipping!$R$95,$U$167=Shipping!$S$92,Shipping!$S199,$U$167=Shipping!$T$92,Shipping!$T199)+IF(CD110&lt;DATE(2020,1,1),CD110,-CD110))</f>
        <v>#DIV/0!</v>
      </c>
      <c r="CE274" s="52" t="str" cm="1">
        <f t="array" ref="CE274">IF(OR(CE110="",CE110="NO Q",CE110="-"),"-",INDEX(Shipping!$U$3:$V$88,_xlfn.XMATCH(CE$2,IF(Shipping!$D$3:$D$88="GC",Shipping!$A$3:$A$88),0),_xlfn.XMATCH($V$167,Shipping!$U$2:$V$2))/_xlfn.IFS($U$167=Shipping!$R196,Shipping!$R$95,$U$167=Shipping!$S$92,Shipping!$S199,$U$167=Shipping!$T$92,Shipping!$T199)+IF(CE110&lt;DATE(2020,1,1),CE110,-CE110))</f>
        <v>-</v>
      </c>
      <c r="CF274" s="52" t="str" cm="1">
        <f t="array" ref="CF274">IF(OR(CF110="",CF110="NO Q",CF110="-"),"-",INDEX(Shipping!$U$3:$V$88,_xlfn.XMATCH(CF$2,IF(Shipping!$D$3:$D$88="GC",Shipping!$A$3:$A$88),0),_xlfn.XMATCH($V$167,Shipping!$U$2:$V$2))/_xlfn.IFS($U$167=Shipping!$R196,Shipping!$R$95,$U$167=Shipping!$S$92,Shipping!$S199,$U$167=Shipping!$T$92,Shipping!$T199)+IF(CF110&lt;DATE(2020,1,1),CF110,-CF110))</f>
        <v>-</v>
      </c>
      <c r="CG274" s="52" t="str" cm="1">
        <f t="array" ref="CG274">IF(OR(CG110="",CG110="NO Q",CG110="-"),"-",INDEX(Shipping!$U$3:$V$88,_xlfn.XMATCH(CG$2,IF(Shipping!$D$3:$D$88="GC",Shipping!$A$3:$A$88),0),_xlfn.XMATCH($V$167,Shipping!$U$2:$V$2))/_xlfn.IFS($U$167=Shipping!$R196,Shipping!$R$95,$U$167=Shipping!$S$92,Shipping!$S199,$U$167=Shipping!$T$92,Shipping!$T199)+IF(CG110&lt;DATE(2020,1,1),CG110,-CG110))</f>
        <v>-</v>
      </c>
      <c r="CH274" s="52" t="str" cm="1">
        <f t="array" ref="CH274">IF(OR(CH110="",CH110="NO Q",CH110="-"),"-",INDEX(Shipping!$U$3:$V$88,_xlfn.XMATCH(CH$2,IF(Shipping!$D$3:$D$88="GC",Shipping!$A$3:$A$88),0),_xlfn.XMATCH($V$167,Shipping!$U$2:$V$2))/_xlfn.IFS($U$167=Shipping!$R196,Shipping!$R$95,$U$167=Shipping!$S$92,Shipping!$S199,$U$167=Shipping!$T$92,Shipping!$T199)+IF(CH110&lt;DATE(2020,1,1),CH110,-CH110))</f>
        <v>-</v>
      </c>
      <c r="CI274" s="52" t="str" cm="1">
        <f t="array" ref="CI274">IF(OR(CI110="",CI110="NO Q",CI110="-"),"-",INDEX(Shipping!$U$3:$V$88,_xlfn.XMATCH(CI$2,IF(Shipping!$D$3:$D$88="GC",Shipping!$A$3:$A$88),0),_xlfn.XMATCH($V$167,Shipping!$U$2:$V$2))/_xlfn.IFS($U$167=Shipping!$R196,Shipping!$R$95,$U$167=Shipping!$S$92,Shipping!$S199,$U$167=Shipping!$T$92,Shipping!$T199)+IF(CI110&lt;DATE(2020,1,1),CI110,-CI110))</f>
        <v>-</v>
      </c>
      <c r="CJ274" s="52" t="str" cm="1">
        <f t="array" ref="CJ274">IF(OR(CJ110="",CJ110="NO Q",CJ110="-"),"-",INDEX(Shipping!$U$3:$V$88,_xlfn.XMATCH(CJ$2,IF(Shipping!$D$3:$D$88="GC",Shipping!$A$3:$A$88),0),_xlfn.XMATCH($V$167,Shipping!$U$2:$V$2))/_xlfn.IFS($U$167=Shipping!$R196,Shipping!$R$95,$U$167=Shipping!$S$92,Shipping!$S199,$U$167=Shipping!$T$92,Shipping!$T199)+IF(CJ110&lt;DATE(2020,1,1),CJ110,-CJ110))</f>
        <v>-</v>
      </c>
      <c r="CK274" s="52" t="str" cm="1">
        <f t="array" ref="CK274">IF(OR(CK110="",CK110="NO Q",CK110="-"),"-",INDEX(Shipping!$U$3:$V$88,_xlfn.XMATCH(CK$2,IF(Shipping!$D$3:$D$88="GC",Shipping!$A$3:$A$88),0),_xlfn.XMATCH($V$167,Shipping!$U$2:$V$2))/_xlfn.IFS($U$167=Shipping!$R196,Shipping!$R$95,$U$167=Shipping!$S$92,Shipping!$S199,$U$167=Shipping!$T$92,Shipping!$T199)+IF(CK110&lt;DATE(2020,1,1),CK110,-CK110))</f>
        <v>-</v>
      </c>
      <c r="CL274" s="52" t="str" cm="1">
        <f t="array" ref="CL274">IF(OR(CL110="",CL110="NO Q",CL110="-"),"-",INDEX(Shipping!$U$3:$V$88,_xlfn.XMATCH(CL$2,IF(Shipping!$D$3:$D$88="GC",Shipping!$A$3:$A$88),0),_xlfn.XMATCH($V$167,Shipping!$U$2:$V$2))/_xlfn.IFS($U$167=Shipping!$R196,Shipping!$R$95,$U$167=Shipping!$S$92,Shipping!$S199,$U$167=Shipping!$T$92,Shipping!$T199)+IF(CL110&lt;DATE(2020,1,1),CL110,-CL110))</f>
        <v>-</v>
      </c>
      <c r="CM274" s="52" t="str" cm="1">
        <f t="array" ref="CM274">IF(OR(CM110="",CM110="NO Q",CM110="-"),"-",INDEX(Shipping!$U$3:$V$88,_xlfn.XMATCH(CM$2,IF(Shipping!$D$3:$D$88="GC",Shipping!$A$3:$A$88),0),_xlfn.XMATCH($V$167,Shipping!$U$2:$V$2))/_xlfn.IFS($U$167=Shipping!$R196,Shipping!$R$95,$U$167=Shipping!$S$92,Shipping!$S199,$U$167=Shipping!$T$92,Shipping!$T199)+IF(CM110&lt;DATE(2020,1,1),CM110,-CM110))</f>
        <v>-</v>
      </c>
    </row>
    <row r="275" spans="2:91">
      <c r="B275" s="47" t="s">
        <v>380</v>
      </c>
      <c r="C275" s="1" t="e" cm="1">
        <f t="array" ref="C275">INDEX(W$2:CM$2,1,_xlfn.XMATCH(D275,$W275:$CM275))</f>
        <v>#N/A</v>
      </c>
      <c r="D275" s="81">
        <f t="shared" si="140"/>
        <v>0</v>
      </c>
      <c r="W275" s="52" t="str" cm="1">
        <f t="array" ref="W275">IF(OR(W111="",W111="NO Q",W111="-"),"-",INDEX(Shipping!$U$3:$V$88,_xlfn.XMATCH(W$2,IF(Shipping!$D$3:$D$88="GC",Shipping!$A$3:$A$88),0),_xlfn.XMATCH($V$167,Shipping!$U$2:$V$2))/_xlfn.IFS($U$167=Shipping!$R197,Shipping!$R$95,$U$167=Shipping!$S$92,Shipping!$S200,$U$167=Shipping!$T$92,Shipping!$T200)+IF(W111&lt;DATE(2020,1,1),W111,-W111))</f>
        <v>-</v>
      </c>
      <c r="X275" s="52" t="str" cm="1">
        <f t="array" ref="X275">IF(OR(X111="",X111="NO Q",X111="-"),"-",INDEX(Shipping!$U$3:$V$88,_xlfn.XMATCH(X$2,IF(Shipping!$D$3:$D$88="GC",Shipping!$A$3:$A$88),0),_xlfn.XMATCH($V$167,Shipping!$U$2:$V$2))/_xlfn.IFS($U$167=Shipping!$R197,Shipping!$R$95,$U$167=Shipping!$S$92,Shipping!$S200,$U$167=Shipping!$T$92,Shipping!$T200)+IF(X111&lt;DATE(2020,1,1),X111,-X111))</f>
        <v>-</v>
      </c>
      <c r="Y275" s="52" t="str" cm="1">
        <f t="array" ref="Y275">IF(OR(Y111="",Y111="NO Q",Y111="-"),"-",INDEX(Shipping!$U$3:$V$88,_xlfn.XMATCH(Y$2,IF(Shipping!$D$3:$D$88="GC",Shipping!$A$3:$A$88),0),_xlfn.XMATCH($V$167,Shipping!$U$2:$V$2))/_xlfn.IFS($U$167=Shipping!$R197,Shipping!$R$95,$U$167=Shipping!$S$92,Shipping!$S200,$U$167=Shipping!$T$92,Shipping!$T200)+IF(Y111&lt;DATE(2020,1,1),Y111,-Y111))</f>
        <v>-</v>
      </c>
      <c r="Z275" s="52" t="str" cm="1">
        <f t="array" ref="Z275">IF(OR(Z111="",Z111="NO Q",Z111="-"),"-",INDEX(Shipping!$U$3:$V$88,_xlfn.XMATCH(Z$2,IF(Shipping!$D$3:$D$88="GC",Shipping!$A$3:$A$88),0),_xlfn.XMATCH($V$167,Shipping!$U$2:$V$2))/_xlfn.IFS($U$167=Shipping!$R197,Shipping!$R$95,$U$167=Shipping!$S$92,Shipping!$S200,$U$167=Shipping!$T$92,Shipping!$T200)+IF(Z111&lt;DATE(2020,1,1),Z111,-Z111))</f>
        <v>-</v>
      </c>
      <c r="AA275" s="52" t="str" cm="1">
        <f t="array" ref="AA275">IF(OR(AA111="",AA111="NO Q",AA111="-"),"-",INDEX(Shipping!$U$3:$V$88,_xlfn.XMATCH(AA$2,IF(Shipping!$D$3:$D$88="GC",Shipping!$A$3:$A$88),0),_xlfn.XMATCH($V$167,Shipping!$U$2:$V$2))/_xlfn.IFS($U$167=Shipping!$R197,Shipping!$R$95,$U$167=Shipping!$S$92,Shipping!$S200,$U$167=Shipping!$T$92,Shipping!$T200)+IF(AA111&lt;DATE(2020,1,1),AA111,-AA111))</f>
        <v>-</v>
      </c>
      <c r="AB275" s="52" t="str" cm="1">
        <f t="array" ref="AB275">IF(OR(AB111="",AB111="NO Q",AB111="-"),"-",INDEX(Shipping!$U$3:$V$88,_xlfn.XMATCH(AB$2,IF(Shipping!$D$3:$D$88="GC",Shipping!$A$3:$A$88),0),_xlfn.XMATCH($V$167,Shipping!$U$2:$V$2))/_xlfn.IFS($U$167=Shipping!$R197,Shipping!$R$95,$U$167=Shipping!$S$92,Shipping!$S200,$U$167=Shipping!$T$92,Shipping!$T200)+IF(AB111&lt;DATE(2020,1,1),AB111,-AB111))</f>
        <v>-</v>
      </c>
      <c r="AC275" s="52" t="str" cm="1">
        <f t="array" ref="AC275">IF(OR(AC111="",AC111="NO Q",AC111="-"),"-",INDEX(Shipping!$U$3:$V$88,_xlfn.XMATCH(AC$2,IF(Shipping!$D$3:$D$88="GC",Shipping!$A$3:$A$88),0),_xlfn.XMATCH($V$167,Shipping!$U$2:$V$2))/_xlfn.IFS($U$167=Shipping!$R197,Shipping!$R$95,$U$167=Shipping!$S$92,Shipping!$S200,$U$167=Shipping!$T$92,Shipping!$T200)+IF(AC111&lt;DATE(2020,1,1),AC111,-AC111))</f>
        <v>-</v>
      </c>
      <c r="AD275" s="52" t="str" cm="1">
        <f t="array" ref="AD275">IF(OR(AD111="",AD111="NO Q",AD111="-"),"-",INDEX(Shipping!$U$3:$V$88,_xlfn.XMATCH(AD$2,IF(Shipping!$D$3:$D$88="GC",Shipping!$A$3:$A$88),0),_xlfn.XMATCH($V$167,Shipping!$U$2:$V$2))/_xlfn.IFS($U$167=Shipping!$R197,Shipping!$R$95,$U$167=Shipping!$S$92,Shipping!$S200,$U$167=Shipping!$T$92,Shipping!$T200)+IF(AD111&lt;DATE(2020,1,1),AD111,-AD111))</f>
        <v>-</v>
      </c>
      <c r="AE275" s="52" t="str" cm="1">
        <f t="array" ref="AE275">IF(OR(AE111="",AE111="NO Q",AE111="-"),"-",INDEX(Shipping!$U$3:$V$88,_xlfn.XMATCH(AE$2,IF(Shipping!$D$3:$D$88="GC",Shipping!$A$3:$A$88),0),_xlfn.XMATCH($V$167,Shipping!$U$2:$V$2))/_xlfn.IFS($U$167=Shipping!$R197,Shipping!$R$95,$U$167=Shipping!$S$92,Shipping!$S200,$U$167=Shipping!$T$92,Shipping!$T200)+IF(AE111&lt;DATE(2020,1,1),AE111,-AE111))</f>
        <v>-</v>
      </c>
      <c r="AF275" s="52" t="str" cm="1">
        <f t="array" ref="AF275">IF(OR(AF111="",AF111="NO Q",AF111="-"),"-",INDEX(Shipping!$U$3:$V$88,_xlfn.XMATCH(AF$2,IF(Shipping!$D$3:$D$88="GC",Shipping!$A$3:$A$88),0),_xlfn.XMATCH($V$167,Shipping!$U$2:$V$2))/_xlfn.IFS($U$167=Shipping!$R197,Shipping!$R$95,$U$167=Shipping!$S$92,Shipping!$S200,$U$167=Shipping!$T$92,Shipping!$T200)+IF(AF111&lt;DATE(2020,1,1),AF111,-AF111))</f>
        <v>-</v>
      </c>
      <c r="AG275" s="52" t="str" cm="1">
        <f t="array" ref="AG275">IF(OR(AG111="",AG111="NO Q",AG111="-"),"-",INDEX(Shipping!$U$3:$V$88,_xlfn.XMATCH(AG$2,IF(Shipping!$D$3:$D$88="GC",Shipping!$A$3:$A$88),0),_xlfn.XMATCH($V$167,Shipping!$U$2:$V$2))/_xlfn.IFS($U$167=Shipping!$R197,Shipping!$R$95,$U$167=Shipping!$S$92,Shipping!$S200,$U$167=Shipping!$T$92,Shipping!$T200)+IF(AG111&lt;DATE(2020,1,1),AG111,-AG111))</f>
        <v>-</v>
      </c>
      <c r="AH275" s="52" t="e" cm="1">
        <f t="array" ref="AH275">IF(OR(AH111="",AH111="NO Q",AH111="-"),"-",INDEX(Shipping!$U$3:$V$88,_xlfn.XMATCH(AH$2,IF(Shipping!$D$3:$D$88="GC",Shipping!$A$3:$A$88),0),_xlfn.XMATCH($V$167,Shipping!$U$2:$V$2))/_xlfn.IFS($U$167=Shipping!$R197,Shipping!$R$95,$U$167=Shipping!$S$92,Shipping!$S200,$U$167=Shipping!$T$92,Shipping!$T200)+IF(AH111&lt;DATE(2020,1,1),AH111,-AH111))</f>
        <v>#DIV/0!</v>
      </c>
      <c r="AI275" s="52" t="str" cm="1">
        <f t="array" ref="AI275">IF(OR(AI111="",AI111="NO Q",AI111="-"),"-",INDEX(Shipping!$U$3:$V$88,_xlfn.XMATCH(AI$2,IF(Shipping!$D$3:$D$88="GC",Shipping!$A$3:$A$88),0),_xlfn.XMATCH($V$167,Shipping!$U$2:$V$2))/_xlfn.IFS($U$167=Shipping!$R197,Shipping!$R$95,$U$167=Shipping!$S$92,Shipping!$S200,$U$167=Shipping!$T$92,Shipping!$T200)+IF(AI111&lt;DATE(2020,1,1),AI111,-AI111))</f>
        <v>-</v>
      </c>
      <c r="AJ275" s="52" t="str" cm="1">
        <f t="array" ref="AJ275">IF(OR(AJ111="",AJ111="NO Q",AJ111="-"),"-",INDEX(Shipping!$U$3:$V$88,_xlfn.XMATCH(AJ$2,IF(Shipping!$D$3:$D$88="GC",Shipping!$A$3:$A$88),0),_xlfn.XMATCH($V$167,Shipping!$U$2:$V$2))/_xlfn.IFS($U$167=Shipping!$R197,Shipping!$R$95,$U$167=Shipping!$S$92,Shipping!$S200,$U$167=Shipping!$T$92,Shipping!$T200)+IF(AJ111&lt;DATE(2020,1,1),AJ111,-AJ111))</f>
        <v>-</v>
      </c>
      <c r="AK275" s="52" t="str" cm="1">
        <f t="array" ref="AK275">IF(OR(AK111="",AK111="NO Q",AK111="-"),"-",INDEX(Shipping!$U$3:$V$88,_xlfn.XMATCH(AK$2,IF(Shipping!$D$3:$D$88="GC",Shipping!$A$3:$A$88),0),_xlfn.XMATCH($V$167,Shipping!$U$2:$V$2))/_xlfn.IFS($U$167=Shipping!$R197,Shipping!$R$95,$U$167=Shipping!$S$92,Shipping!$S200,$U$167=Shipping!$T$92,Shipping!$T200)+IF(AK111&lt;DATE(2020,1,1),AK111,-AK111))</f>
        <v>-</v>
      </c>
      <c r="AL275" s="52" t="str" cm="1">
        <f t="array" ref="AL275">IF(OR(AL111="",AL111="NO Q",AL111="-"),"-",INDEX(Shipping!$U$3:$V$88,_xlfn.XMATCH(AL$2,IF(Shipping!$D$3:$D$88="GC",Shipping!$A$3:$A$88),0),_xlfn.XMATCH($V$167,Shipping!$U$2:$V$2))/_xlfn.IFS($U$167=Shipping!$R197,Shipping!$R$95,$U$167=Shipping!$S$92,Shipping!$S200,$U$167=Shipping!$T$92,Shipping!$T200)+IF(AL111&lt;DATE(2020,1,1),AL111,-AL111))</f>
        <v>-</v>
      </c>
      <c r="AM275" s="52" t="str" cm="1">
        <f t="array" ref="AM275">IF(OR(AM111="",AM111="NO Q",AM111="-"),"-",INDEX(Shipping!$U$3:$V$88,_xlfn.XMATCH(AM$2,IF(Shipping!$D$3:$D$88="GC",Shipping!$A$3:$A$88),0),_xlfn.XMATCH($V$167,Shipping!$U$2:$V$2))/_xlfn.IFS($U$167=Shipping!$R197,Shipping!$R$95,$U$167=Shipping!$S$92,Shipping!$S200,$U$167=Shipping!$T$92,Shipping!$T200)+IF(AM111&lt;DATE(2020,1,1),AM111,-AM111))</f>
        <v>-</v>
      </c>
      <c r="AN275" s="52" t="str" cm="1">
        <f t="array" ref="AN275">IF(OR(AN111="",AN111="NO Q",AN111="-"),"-",INDEX(Shipping!$U$3:$V$88,_xlfn.XMATCH(AN$2,IF(Shipping!$D$3:$D$88="GC",Shipping!$A$3:$A$88),0),_xlfn.XMATCH($V$167,Shipping!$U$2:$V$2))/_xlfn.IFS($U$167=Shipping!$R197,Shipping!$R$95,$U$167=Shipping!$S$92,Shipping!$S200,$U$167=Shipping!$T$92,Shipping!$T200)+IF(AN111&lt;DATE(2020,1,1),AN111,-AN111))</f>
        <v>-</v>
      </c>
      <c r="AO275" s="52" t="str" cm="1">
        <f t="array" ref="AO275">IF(OR(AO111="",AO111="NO Q",AO111="-"),"-",INDEX(Shipping!$U$3:$V$88,_xlfn.XMATCH(AO$2,IF(Shipping!$D$3:$D$88="GC",Shipping!$A$3:$A$88),0),_xlfn.XMATCH($V$167,Shipping!$U$2:$V$2))/_xlfn.IFS($U$167=Shipping!$R197,Shipping!$R$95,$U$167=Shipping!$S$92,Shipping!$S200,$U$167=Shipping!$T$92,Shipping!$T200)+IF(AO111&lt;DATE(2020,1,1),AO111,-AO111))</f>
        <v>-</v>
      </c>
      <c r="AP275" s="52" t="str" cm="1">
        <f t="array" ref="AP275">IF(OR(AP111="",AP111="NO Q",AP111="-"),"-",INDEX(Shipping!$U$3:$V$88,_xlfn.XMATCH(AP$2,IF(Shipping!$D$3:$D$88="GC",Shipping!$A$3:$A$88),0),_xlfn.XMATCH($V$167,Shipping!$U$2:$V$2))/_xlfn.IFS($U$167=Shipping!$R197,Shipping!$R$95,$U$167=Shipping!$S$92,Shipping!$S200,$U$167=Shipping!$T$92,Shipping!$T200)+IF(AP111&lt;DATE(2020,1,1),AP111,-AP111))</f>
        <v>-</v>
      </c>
      <c r="AQ275" s="52" t="str" cm="1">
        <f t="array" ref="AQ275">IF(OR(AQ111="",AQ111="NO Q",AQ111="-"),"-",INDEX(Shipping!$U$3:$V$88,_xlfn.XMATCH(AQ$2,IF(Shipping!$D$3:$D$88="GC",Shipping!$A$3:$A$88),0),_xlfn.XMATCH($V$167,Shipping!$U$2:$V$2))/_xlfn.IFS($U$167=Shipping!$R197,Shipping!$R$95,$U$167=Shipping!$S$92,Shipping!$S200,$U$167=Shipping!$T$92,Shipping!$T200)+IF(AQ111&lt;DATE(2020,1,1),AQ111,-AQ111))</f>
        <v>-</v>
      </c>
      <c r="AR275" s="52" t="str" cm="1">
        <f t="array" ref="AR275">IF(OR(AR111="",AR111="NO Q",AR111="-"),"-",INDEX(Shipping!$U$3:$V$88,_xlfn.XMATCH(AR$2,IF(Shipping!$D$3:$D$88="GC",Shipping!$A$3:$A$88),0),_xlfn.XMATCH($V$167,Shipping!$U$2:$V$2))/_xlfn.IFS($U$167=Shipping!$R197,Shipping!$R$95,$U$167=Shipping!$S$92,Shipping!$S200,$U$167=Shipping!$T$92,Shipping!$T200)+IF(AR111&lt;DATE(2020,1,1),AR111,-AR111))</f>
        <v>-</v>
      </c>
      <c r="AS275" s="52" t="str" cm="1">
        <f t="array" ref="AS275">IF(OR(AS111="",AS111="NO Q",AS111="-"),"-",INDEX(Shipping!$U$3:$V$88,_xlfn.XMATCH(AS$2,IF(Shipping!$D$3:$D$88="GC",Shipping!$A$3:$A$88),0),_xlfn.XMATCH($V$167,Shipping!$U$2:$V$2))/_xlfn.IFS($U$167=Shipping!$R197,Shipping!$R$95,$U$167=Shipping!$S$92,Shipping!$S200,$U$167=Shipping!$T$92,Shipping!$T200)+IF(AS111&lt;DATE(2020,1,1),AS111,-AS111))</f>
        <v>-</v>
      </c>
      <c r="AT275" s="52" t="str" cm="1">
        <f t="array" ref="AT275">IF(OR(AT111="",AT111="NO Q",AT111="-"),"-",INDEX(Shipping!$U$3:$V$88,_xlfn.XMATCH(AT$2,IF(Shipping!$D$3:$D$88="GC",Shipping!$A$3:$A$88),0),_xlfn.XMATCH($V$167,Shipping!$U$2:$V$2))/_xlfn.IFS($U$167=Shipping!$R197,Shipping!$R$95,$U$167=Shipping!$S$92,Shipping!$S200,$U$167=Shipping!$T$92,Shipping!$T200)+IF(AT111&lt;DATE(2020,1,1),AT111,-AT111))</f>
        <v>-</v>
      </c>
      <c r="AU275" s="52" t="str" cm="1">
        <f t="array" ref="AU275">IF(OR(AU111="",AU111="NO Q",AU111="-"),"-",INDEX(Shipping!$U$3:$V$88,_xlfn.XMATCH(AU$2,IF(Shipping!$D$3:$D$88="GC",Shipping!$A$3:$A$88),0),_xlfn.XMATCH($V$167,Shipping!$U$2:$V$2))/_xlfn.IFS($U$167=Shipping!$R197,Shipping!$R$95,$U$167=Shipping!$S$92,Shipping!$S200,$U$167=Shipping!$T$92,Shipping!$T200)+IF(AU111&lt;DATE(2020,1,1),AU111,-AU111))</f>
        <v>-</v>
      </c>
      <c r="AV275" s="52" t="str" cm="1">
        <f t="array" ref="AV275">IF(OR(AV111="",AV111="NO Q",AV111="-"),"-",INDEX(Shipping!$U$3:$V$88,_xlfn.XMATCH(AV$2,IF(Shipping!$D$3:$D$88="GC",Shipping!$A$3:$A$88),0),_xlfn.XMATCH($V$167,Shipping!$U$2:$V$2))/_xlfn.IFS($U$167=Shipping!$R197,Shipping!$R$95,$U$167=Shipping!$S$92,Shipping!$S200,$U$167=Shipping!$T$92,Shipping!$T200)+IF(AV111&lt;DATE(2020,1,1),AV111,-AV111))</f>
        <v>-</v>
      </c>
      <c r="AW275" s="52" t="str" cm="1">
        <f t="array" ref="AW275">IF(OR(AW111="",AW111="NO Q",AW111="-"),"-",INDEX(Shipping!$U$3:$V$88,_xlfn.XMATCH(AW$2,IF(Shipping!$D$3:$D$88="GC",Shipping!$A$3:$A$88),0),_xlfn.XMATCH($V$167,Shipping!$U$2:$V$2))/_xlfn.IFS($U$167=Shipping!$R197,Shipping!$R$95,$U$167=Shipping!$S$92,Shipping!$S200,$U$167=Shipping!$T$92,Shipping!$T200)+IF(AW111&lt;DATE(2020,1,1),AW111,-AW111))</f>
        <v>-</v>
      </c>
      <c r="AX275" s="52" t="str" cm="1">
        <f t="array" ref="AX275">IF(OR(AX111="",AX111="NO Q",AX111="-"),"-",INDEX(Shipping!$U$3:$V$88,_xlfn.XMATCH(AX$2,IF(Shipping!$D$3:$D$88="GC",Shipping!$A$3:$A$88),0),_xlfn.XMATCH($V$167,Shipping!$U$2:$V$2))/_xlfn.IFS($U$167=Shipping!$R197,Shipping!$R$95,$U$167=Shipping!$S$92,Shipping!$S200,$U$167=Shipping!$T$92,Shipping!$T200)+IF(AX111&lt;DATE(2020,1,1),AX111,-AX111))</f>
        <v>-</v>
      </c>
      <c r="AY275" s="52" t="str" cm="1">
        <f t="array" ref="AY275">IF(OR(AY111="",AY111="NO Q",AY111="-"),"-",INDEX(Shipping!$U$3:$V$88,_xlfn.XMATCH(AY$2,IF(Shipping!$D$3:$D$88="GC",Shipping!$A$3:$A$88),0),_xlfn.XMATCH($V$167,Shipping!$U$2:$V$2))/_xlfn.IFS($U$167=Shipping!$R197,Shipping!$R$95,$U$167=Shipping!$S$92,Shipping!$S200,$U$167=Shipping!$T$92,Shipping!$T200)+IF(AY111&lt;DATE(2020,1,1),AY111,-AY111))</f>
        <v>-</v>
      </c>
      <c r="AZ275" s="52" t="str" cm="1">
        <f t="array" ref="AZ275">IF(OR(AZ111="",AZ111="NO Q",AZ111="-"),"-",INDEX(Shipping!$U$3:$V$88,_xlfn.XMATCH(AZ$2,IF(Shipping!$D$3:$D$88="GC",Shipping!$A$3:$A$88),0),_xlfn.XMATCH($V$167,Shipping!$U$2:$V$2))/_xlfn.IFS($U$167=Shipping!$R197,Shipping!$R$95,$U$167=Shipping!$S$92,Shipping!$S200,$U$167=Shipping!$T$92,Shipping!$T200)+IF(AZ111&lt;DATE(2020,1,1),AZ111,-AZ111))</f>
        <v>-</v>
      </c>
      <c r="BA275" s="52" t="str" cm="1">
        <f t="array" ref="BA275">IF(OR(BA111="",BA111="NO Q",BA111="-"),"-",INDEX(Shipping!$U$3:$V$88,_xlfn.XMATCH(BA$2,IF(Shipping!$D$3:$D$88="GC",Shipping!$A$3:$A$88),0),_xlfn.XMATCH($V$167,Shipping!$U$2:$V$2))/_xlfn.IFS($U$167=Shipping!$R197,Shipping!$R$95,$U$167=Shipping!$S$92,Shipping!$S200,$U$167=Shipping!$T$92,Shipping!$T200)+IF(BA111&lt;DATE(2020,1,1),BA111,-BA111))</f>
        <v>-</v>
      </c>
      <c r="BB275" s="52" t="str" cm="1">
        <f t="array" ref="BB275">IF(OR(BB111="",BB111="NO Q",BB111="-"),"-",INDEX(Shipping!$U$3:$V$88,_xlfn.XMATCH(BB$2,IF(Shipping!$D$3:$D$88="GC",Shipping!$A$3:$A$88),0),_xlfn.XMATCH($V$167,Shipping!$U$2:$V$2))/_xlfn.IFS($U$167=Shipping!$R197,Shipping!$R$95,$U$167=Shipping!$S$92,Shipping!$S200,$U$167=Shipping!$T$92,Shipping!$T200)+IF(BB111&lt;DATE(2020,1,1),BB111,-BB111))</f>
        <v>-</v>
      </c>
      <c r="BC275" s="52" t="str" cm="1">
        <f t="array" ref="BC275">IF(OR(BC111="",BC111="NO Q",BC111="-"),"-",INDEX(Shipping!$U$3:$V$88,_xlfn.XMATCH(BC$2,IF(Shipping!$D$3:$D$88="GC",Shipping!$A$3:$A$88),0),_xlfn.XMATCH($V$167,Shipping!$U$2:$V$2))/_xlfn.IFS($U$167=Shipping!$R197,Shipping!$R$95,$U$167=Shipping!$S$92,Shipping!$S200,$U$167=Shipping!$T$92,Shipping!$T200)+IF(BC111&lt;DATE(2020,1,1),BC111,-BC111))</f>
        <v>-</v>
      </c>
      <c r="BD275" s="52" t="str" cm="1">
        <f t="array" ref="BD275">IF(OR(BD111="",BD111="NO Q",BD111="-"),"-",INDEX(Shipping!$U$3:$V$88,_xlfn.XMATCH(BD$2,IF(Shipping!$D$3:$D$88="GC",Shipping!$A$3:$A$88),0),_xlfn.XMATCH($V$167,Shipping!$U$2:$V$2))/_xlfn.IFS($U$167=Shipping!$R197,Shipping!$R$95,$U$167=Shipping!$S$92,Shipping!$S200,$U$167=Shipping!$T$92,Shipping!$T200)+IF(BD111&lt;DATE(2020,1,1),BD111,-BD111))</f>
        <v>-</v>
      </c>
      <c r="BE275" s="52" t="str" cm="1">
        <f t="array" ref="BE275">IF(OR(BE111="",BE111="NO Q",BE111="-"),"-",INDEX(Shipping!$U$3:$V$88,_xlfn.XMATCH(BE$2,IF(Shipping!$D$3:$D$88="GC",Shipping!$A$3:$A$88),0),_xlfn.XMATCH($V$167,Shipping!$U$2:$V$2))/_xlfn.IFS($U$167=Shipping!$R197,Shipping!$R$95,$U$167=Shipping!$S$92,Shipping!$S200,$U$167=Shipping!$T$92,Shipping!$T200)+IF(BE111&lt;DATE(2020,1,1),BE111,-BE111))</f>
        <v>-</v>
      </c>
      <c r="BF275" s="52" t="str" cm="1">
        <f t="array" ref="BF275">IF(OR(BF111="",BF111="NO Q",BF111="-"),"-",INDEX(Shipping!$U$3:$V$88,_xlfn.XMATCH(BF$2,IF(Shipping!$D$3:$D$88="GC",Shipping!$A$3:$A$88),0),_xlfn.XMATCH($V$167,Shipping!$U$2:$V$2))/_xlfn.IFS($U$167=Shipping!$R197,Shipping!$R$95,$U$167=Shipping!$S$92,Shipping!$S200,$U$167=Shipping!$T$92,Shipping!$T200)+IF(BF111&lt;DATE(2020,1,1),BF111,-BF111))</f>
        <v>-</v>
      </c>
      <c r="BG275" s="52" t="str" cm="1">
        <f t="array" ref="BG275">IF(OR(BG111="",BG111="NO Q",BG111="-"),"-",INDEX(Shipping!$U$3:$V$88,_xlfn.XMATCH(BG$2,IF(Shipping!$D$3:$D$88="GC",Shipping!$A$3:$A$88),0),_xlfn.XMATCH($V$167,Shipping!$U$2:$V$2))/_xlfn.IFS($U$167=Shipping!$R197,Shipping!$R$95,$U$167=Shipping!$S$92,Shipping!$S200,$U$167=Shipping!$T$92,Shipping!$T200)+IF(BG111&lt;DATE(2020,1,1),BG111,-BG111))</f>
        <v>-</v>
      </c>
      <c r="BH275" s="52" t="str" cm="1">
        <f t="array" ref="BH275">IF(OR(BH111="",BH111="NO Q",BH111="-"),"-",INDEX(Shipping!$U$3:$V$88,_xlfn.XMATCH(BH$2,IF(Shipping!$D$3:$D$88="GC",Shipping!$A$3:$A$88),0),_xlfn.XMATCH($V$167,Shipping!$U$2:$V$2))/_xlfn.IFS($U$167=Shipping!$R197,Shipping!$R$95,$U$167=Shipping!$S$92,Shipping!$S200,$U$167=Shipping!$T$92,Shipping!$T200)+IF(BH111&lt;DATE(2020,1,1),BH111,-BH111))</f>
        <v>-</v>
      </c>
      <c r="BI275" s="52" t="e" cm="1">
        <f t="array" ref="BI275">IF(OR(BI111="",BI111="NO Q",BI111="-"),"-",INDEX(Shipping!$U$3:$V$88,_xlfn.XMATCH(BI$2,IF(Shipping!$D$3:$D$88="GC",Shipping!$A$3:$A$88),0),_xlfn.XMATCH($V$167,Shipping!$U$2:$V$2))/_xlfn.IFS($U$167=Shipping!$R197,Shipping!$R$95,$U$167=Shipping!$S$92,Shipping!$S200,$U$167=Shipping!$T$92,Shipping!$T200)+IF(BI111&lt;DATE(2020,1,1),BI111,-BI111))</f>
        <v>#DIV/0!</v>
      </c>
      <c r="BJ275" s="52" t="str" cm="1">
        <f t="array" ref="BJ275">IF(OR(BJ111="",BJ111="NO Q",BJ111="-"),"-",INDEX(Shipping!$U$3:$V$88,_xlfn.XMATCH(BJ$2,IF(Shipping!$D$3:$D$88="GC",Shipping!$A$3:$A$88),0),_xlfn.XMATCH($V$167,Shipping!$U$2:$V$2))/_xlfn.IFS($U$167=Shipping!$R197,Shipping!$R$95,$U$167=Shipping!$S$92,Shipping!$S200,$U$167=Shipping!$T$92,Shipping!$T200)+IF(BJ111&lt;DATE(2020,1,1),BJ111,-BJ111))</f>
        <v>-</v>
      </c>
      <c r="BK275" s="52" t="str" cm="1">
        <f t="array" ref="BK275">IF(OR(BK111="",BK111="NO Q",BK111="-"),"-",INDEX(Shipping!$U$3:$V$88,_xlfn.XMATCH(BK$2,IF(Shipping!$D$3:$D$88="GC",Shipping!$A$3:$A$88),0),_xlfn.XMATCH($V$167,Shipping!$U$2:$V$2))/_xlfn.IFS($U$167=Shipping!$R197,Shipping!$R$95,$U$167=Shipping!$S$92,Shipping!$S200,$U$167=Shipping!$T$92,Shipping!$T200)+IF(BK111&lt;DATE(2020,1,1),BK111,-BK111))</f>
        <v>-</v>
      </c>
      <c r="BL275" s="52" t="str" cm="1">
        <f t="array" ref="BL275">IF(OR(BL111="",BL111="NO Q",BL111="-"),"-",INDEX(Shipping!$U$3:$V$88,_xlfn.XMATCH(BL$2,IF(Shipping!$D$3:$D$88="GC",Shipping!$A$3:$A$88),0),_xlfn.XMATCH($V$167,Shipping!$U$2:$V$2))/_xlfn.IFS($U$167=Shipping!$R197,Shipping!$R$95,$U$167=Shipping!$S$92,Shipping!$S200,$U$167=Shipping!$T$92,Shipping!$T200)+IF(BL111&lt;DATE(2020,1,1),BL111,-BL111))</f>
        <v>-</v>
      </c>
      <c r="BM275" s="52" t="str" cm="1">
        <f t="array" ref="BM275">IF(OR(BM111="",BM111="NO Q",BM111="-"),"-",INDEX(Shipping!$U$3:$V$88,_xlfn.XMATCH(BM$2,IF(Shipping!$D$3:$D$88="GC",Shipping!$A$3:$A$88),0),_xlfn.XMATCH($V$167,Shipping!$U$2:$V$2))/_xlfn.IFS($U$167=Shipping!$R197,Shipping!$R$95,$U$167=Shipping!$S$92,Shipping!$S200,$U$167=Shipping!$T$92,Shipping!$T200)+IF(BM111&lt;DATE(2020,1,1),BM111,-BM111))</f>
        <v>-</v>
      </c>
      <c r="BN275" s="52" t="str" cm="1">
        <f t="array" ref="BN275">IF(OR(BN111="",BN111="NO Q",BN111="-"),"-",INDEX(Shipping!$U$3:$V$88,_xlfn.XMATCH(BN$2,IF(Shipping!$D$3:$D$88="GC",Shipping!$A$3:$A$88),0),_xlfn.XMATCH($V$167,Shipping!$U$2:$V$2))/_xlfn.IFS($U$167=Shipping!$R197,Shipping!$R$95,$U$167=Shipping!$S$92,Shipping!$S200,$U$167=Shipping!$T$92,Shipping!$T200)+IF(BN111&lt;DATE(2020,1,1),BN111,-BN111))</f>
        <v>-</v>
      </c>
      <c r="BO275" s="52" t="str" cm="1">
        <f t="array" ref="BO275">IF(OR(BO111="",BO111="NO Q",BO111="-"),"-",INDEX(Shipping!$U$3:$V$88,_xlfn.XMATCH(BO$2,IF(Shipping!$D$3:$D$88="GC",Shipping!$A$3:$A$88),0),_xlfn.XMATCH($V$167,Shipping!$U$2:$V$2))/_xlfn.IFS($U$167=Shipping!$R197,Shipping!$R$95,$U$167=Shipping!$S$92,Shipping!$S200,$U$167=Shipping!$T$92,Shipping!$T200)+IF(BO111&lt;DATE(2020,1,1),BO111,-BO111))</f>
        <v>-</v>
      </c>
      <c r="BP275" s="52" t="str" cm="1">
        <f t="array" ref="BP275">IF(OR(BP111="",BP111="NO Q",BP111="-"),"-",INDEX(Shipping!$U$3:$V$88,_xlfn.XMATCH(BP$2,IF(Shipping!$D$3:$D$88="GC",Shipping!$A$3:$A$88),0),_xlfn.XMATCH($V$167,Shipping!$U$2:$V$2))/_xlfn.IFS($U$167=Shipping!$R197,Shipping!$R$95,$U$167=Shipping!$S$92,Shipping!$S200,$U$167=Shipping!$T$92,Shipping!$T200)+IF(BP111&lt;DATE(2020,1,1),BP111,-BP111))</f>
        <v>-</v>
      </c>
      <c r="BQ275" s="52" t="str" cm="1">
        <f t="array" ref="BQ275">IF(OR(BQ111="",BQ111="NO Q",BQ111="-"),"-",INDEX(Shipping!$U$3:$V$88,_xlfn.XMATCH(BQ$2,IF(Shipping!$D$3:$D$88="GC",Shipping!$A$3:$A$88),0),_xlfn.XMATCH($V$167,Shipping!$U$2:$V$2))/_xlfn.IFS($U$167=Shipping!$R197,Shipping!$R$95,$U$167=Shipping!$S$92,Shipping!$S200,$U$167=Shipping!$T$92,Shipping!$T200)+IF(BQ111&lt;DATE(2020,1,1),BQ111,-BQ111))</f>
        <v>-</v>
      </c>
      <c r="BR275" s="52" t="str" cm="1">
        <f t="array" ref="BR275">IF(OR(BR111="",BR111="NO Q",BR111="-"),"-",INDEX(Shipping!$U$3:$V$88,_xlfn.XMATCH(BR$2,IF(Shipping!$D$3:$D$88="GC",Shipping!$A$3:$A$88),0),_xlfn.XMATCH($V$167,Shipping!$U$2:$V$2))/_xlfn.IFS($U$167=Shipping!$R197,Shipping!$R$95,$U$167=Shipping!$S$92,Shipping!$S200,$U$167=Shipping!$T$92,Shipping!$T200)+IF(BR111&lt;DATE(2020,1,1),BR111,-BR111))</f>
        <v>-</v>
      </c>
      <c r="BS275" s="52" t="str" cm="1">
        <f t="array" ref="BS275">IF(OR(BS111="",BS111="NO Q",BS111="-"),"-",INDEX(Shipping!$U$3:$V$88,_xlfn.XMATCH(BS$2,IF(Shipping!$D$3:$D$88="GC",Shipping!$A$3:$A$88),0),_xlfn.XMATCH($V$167,Shipping!$U$2:$V$2))/_xlfn.IFS($U$167=Shipping!$R197,Shipping!$R$95,$U$167=Shipping!$S$92,Shipping!$S200,$U$167=Shipping!$T$92,Shipping!$T200)+IF(BS111&lt;DATE(2020,1,1),BS111,-BS111))</f>
        <v>-</v>
      </c>
      <c r="BT275" s="52" t="str" cm="1">
        <f t="array" ref="BT275">IF(OR(BT111="",BT111="NO Q",BT111="-"),"-",INDEX(Shipping!$U$3:$V$88,_xlfn.XMATCH(BT$2,IF(Shipping!$D$3:$D$88="GC",Shipping!$A$3:$A$88),0),_xlfn.XMATCH($V$167,Shipping!$U$2:$V$2))/_xlfn.IFS($U$167=Shipping!$R197,Shipping!$R$95,$U$167=Shipping!$S$92,Shipping!$S200,$U$167=Shipping!$T$92,Shipping!$T200)+IF(BT111&lt;DATE(2020,1,1),BT111,-BT111))</f>
        <v>-</v>
      </c>
      <c r="BU275" s="52" t="str" cm="1">
        <f t="array" ref="BU275">IF(OR(BU111="",BU111="NO Q",BU111="-"),"-",INDEX(Shipping!$U$3:$V$88,_xlfn.XMATCH(BU$2,IF(Shipping!$D$3:$D$88="GC",Shipping!$A$3:$A$88),0),_xlfn.XMATCH($V$167,Shipping!$U$2:$V$2))/_xlfn.IFS($U$167=Shipping!$R197,Shipping!$R$95,$U$167=Shipping!$S$92,Shipping!$S200,$U$167=Shipping!$T$92,Shipping!$T200)+IF(BU111&lt;DATE(2020,1,1),BU111,-BU111))</f>
        <v>-</v>
      </c>
      <c r="BV275" s="52" t="str" cm="1">
        <f t="array" ref="BV275">IF(OR(BV111="",BV111="NO Q",BV111="-"),"-",INDEX(Shipping!$U$3:$V$88,_xlfn.XMATCH(BV$2,IF(Shipping!$D$3:$D$88="GC",Shipping!$A$3:$A$88),0),_xlfn.XMATCH($V$167,Shipping!$U$2:$V$2))/_xlfn.IFS($U$167=Shipping!$R197,Shipping!$R$95,$U$167=Shipping!$S$92,Shipping!$S200,$U$167=Shipping!$T$92,Shipping!$T200)+IF(BV111&lt;DATE(2020,1,1),BV111,-BV111))</f>
        <v>-</v>
      </c>
      <c r="BW275" s="52" t="str" cm="1">
        <f t="array" ref="BW275">IF(OR(BW111="",BW111="NO Q",BW111="-"),"-",INDEX(Shipping!$U$3:$V$88,_xlfn.XMATCH(BW$2,IF(Shipping!$D$3:$D$88="GC",Shipping!$A$3:$A$88),0),_xlfn.XMATCH($V$167,Shipping!$U$2:$V$2))/_xlfn.IFS($U$167=Shipping!$R197,Shipping!$R$95,$U$167=Shipping!$S$92,Shipping!$S200,$U$167=Shipping!$T$92,Shipping!$T200)+IF(BW111&lt;DATE(2020,1,1),BW111,-BW111))</f>
        <v>-</v>
      </c>
      <c r="BX275" s="52" t="str" cm="1">
        <f t="array" ref="BX275">IF(OR(BX111="",BX111="NO Q",BX111="-"),"-",INDEX(Shipping!$U$3:$V$88,_xlfn.XMATCH(BX$2,IF(Shipping!$D$3:$D$88="GC",Shipping!$A$3:$A$88),0),_xlfn.XMATCH($V$167,Shipping!$U$2:$V$2))/_xlfn.IFS($U$167=Shipping!$R197,Shipping!$R$95,$U$167=Shipping!$S$92,Shipping!$S200,$U$167=Shipping!$T$92,Shipping!$T200)+IF(BX111&lt;DATE(2020,1,1),BX111,-BX111))</f>
        <v>-</v>
      </c>
      <c r="BY275" s="52" t="str" cm="1">
        <f t="array" ref="BY275">IF(OR(BY111="",BY111="NO Q",BY111="-"),"-",INDEX(Shipping!$U$3:$V$88,_xlfn.XMATCH(BY$2,IF(Shipping!$D$3:$D$88="GC",Shipping!$A$3:$A$88),0),_xlfn.XMATCH($V$167,Shipping!$U$2:$V$2))/_xlfn.IFS($U$167=Shipping!$R197,Shipping!$R$95,$U$167=Shipping!$S$92,Shipping!$S200,$U$167=Shipping!$T$92,Shipping!$T200)+IF(BY111&lt;DATE(2020,1,1),BY111,-BY111))</f>
        <v>-</v>
      </c>
      <c r="BZ275" s="52" t="str" cm="1">
        <f t="array" ref="BZ275">IF(OR(BZ111="",BZ111="NO Q",BZ111="-"),"-",INDEX(Shipping!$U$3:$V$88,_xlfn.XMATCH(BZ$2,IF(Shipping!$D$3:$D$88="GC",Shipping!$A$3:$A$88),0),_xlfn.XMATCH($V$167,Shipping!$U$2:$V$2))/_xlfn.IFS($U$167=Shipping!$R197,Shipping!$R$95,$U$167=Shipping!$S$92,Shipping!$S200,$U$167=Shipping!$T$92,Shipping!$T200)+IF(BZ111&lt;DATE(2020,1,1),BZ111,-BZ111))</f>
        <v>-</v>
      </c>
      <c r="CA275" s="52" t="str" cm="1">
        <f t="array" ref="CA275">IF(OR(CA111="",CA111="NO Q",CA111="-"),"-",INDEX(Shipping!$U$3:$V$88,_xlfn.XMATCH(CA$2,IF(Shipping!$D$3:$D$88="GC",Shipping!$A$3:$A$88),0),_xlfn.XMATCH($V$167,Shipping!$U$2:$V$2))/_xlfn.IFS($U$167=Shipping!$R197,Shipping!$R$95,$U$167=Shipping!$S$92,Shipping!$S200,$U$167=Shipping!$T$92,Shipping!$T200)+IF(CA111&lt;DATE(2020,1,1),CA111,-CA111))</f>
        <v>-</v>
      </c>
      <c r="CB275" s="52" t="str" cm="1">
        <f t="array" ref="CB275">IF(OR(CB111="",CB111="NO Q",CB111="-"),"-",INDEX(Shipping!$U$3:$V$88,_xlfn.XMATCH(CB$2,IF(Shipping!$D$3:$D$88="GC",Shipping!$A$3:$A$88),0),_xlfn.XMATCH($V$167,Shipping!$U$2:$V$2))/_xlfn.IFS($U$167=Shipping!$R197,Shipping!$R$95,$U$167=Shipping!$S$92,Shipping!$S200,$U$167=Shipping!$T$92,Shipping!$T200)+IF(CB111&lt;DATE(2020,1,1),CB111,-CB111))</f>
        <v>-</v>
      </c>
      <c r="CC275" s="52" t="e" cm="1">
        <f t="array" ref="CC275">IF(OR(CC111="",CC111="NO Q",CC111="-"),"-",INDEX(Shipping!$U$3:$V$88,_xlfn.XMATCH(CC$2,IF(Shipping!$D$3:$D$88="GC",Shipping!$A$3:$A$88),0),_xlfn.XMATCH($V$167,Shipping!$U$2:$V$2))/_xlfn.IFS($U$167=Shipping!$R197,Shipping!$R$95,$U$167=Shipping!$S$92,Shipping!$S200,$U$167=Shipping!$T$92,Shipping!$T200)+IF(CC111&lt;DATE(2020,1,1),CC111,-CC111))</f>
        <v>#VALUE!</v>
      </c>
      <c r="CD275" s="52" t="e" cm="1">
        <f t="array" ref="CD275">IF(OR(CD111="",CD111="NO Q",CD111="-"),"-",INDEX(Shipping!$U$3:$V$88,_xlfn.XMATCH(CD$2,IF(Shipping!$D$3:$D$88="GC",Shipping!$A$3:$A$88),0),_xlfn.XMATCH($V$167,Shipping!$U$2:$V$2))/_xlfn.IFS($U$167=Shipping!$R197,Shipping!$R$95,$U$167=Shipping!$S$92,Shipping!$S200,$U$167=Shipping!$T$92,Shipping!$T200)+IF(CD111&lt;DATE(2020,1,1),CD111,-CD111))</f>
        <v>#DIV/0!</v>
      </c>
      <c r="CE275" s="52" t="str" cm="1">
        <f t="array" ref="CE275">IF(OR(CE111="",CE111="NO Q",CE111="-"),"-",INDEX(Shipping!$U$3:$V$88,_xlfn.XMATCH(CE$2,IF(Shipping!$D$3:$D$88="GC",Shipping!$A$3:$A$88),0),_xlfn.XMATCH($V$167,Shipping!$U$2:$V$2))/_xlfn.IFS($U$167=Shipping!$R197,Shipping!$R$95,$U$167=Shipping!$S$92,Shipping!$S200,$U$167=Shipping!$T$92,Shipping!$T200)+IF(CE111&lt;DATE(2020,1,1),CE111,-CE111))</f>
        <v>-</v>
      </c>
      <c r="CF275" s="52" t="str" cm="1">
        <f t="array" ref="CF275">IF(OR(CF111="",CF111="NO Q",CF111="-"),"-",INDEX(Shipping!$U$3:$V$88,_xlfn.XMATCH(CF$2,IF(Shipping!$D$3:$D$88="GC",Shipping!$A$3:$A$88),0),_xlfn.XMATCH($V$167,Shipping!$U$2:$V$2))/_xlfn.IFS($U$167=Shipping!$R197,Shipping!$R$95,$U$167=Shipping!$S$92,Shipping!$S200,$U$167=Shipping!$T$92,Shipping!$T200)+IF(CF111&lt;DATE(2020,1,1),CF111,-CF111))</f>
        <v>-</v>
      </c>
      <c r="CG275" s="52" t="str" cm="1">
        <f t="array" ref="CG275">IF(OR(CG111="",CG111="NO Q",CG111="-"),"-",INDEX(Shipping!$U$3:$V$88,_xlfn.XMATCH(CG$2,IF(Shipping!$D$3:$D$88="GC",Shipping!$A$3:$A$88),0),_xlfn.XMATCH($V$167,Shipping!$U$2:$V$2))/_xlfn.IFS($U$167=Shipping!$R197,Shipping!$R$95,$U$167=Shipping!$S$92,Shipping!$S200,$U$167=Shipping!$T$92,Shipping!$T200)+IF(CG111&lt;DATE(2020,1,1),CG111,-CG111))</f>
        <v>-</v>
      </c>
      <c r="CH275" s="52" t="str" cm="1">
        <f t="array" ref="CH275">IF(OR(CH111="",CH111="NO Q",CH111="-"),"-",INDEX(Shipping!$U$3:$V$88,_xlfn.XMATCH(CH$2,IF(Shipping!$D$3:$D$88="GC",Shipping!$A$3:$A$88),0),_xlfn.XMATCH($V$167,Shipping!$U$2:$V$2))/_xlfn.IFS($U$167=Shipping!$R197,Shipping!$R$95,$U$167=Shipping!$S$92,Shipping!$S200,$U$167=Shipping!$T$92,Shipping!$T200)+IF(CH111&lt;DATE(2020,1,1),CH111,-CH111))</f>
        <v>-</v>
      </c>
      <c r="CI275" s="52" t="str" cm="1">
        <f t="array" ref="CI275">IF(OR(CI111="",CI111="NO Q",CI111="-"),"-",INDEX(Shipping!$U$3:$V$88,_xlfn.XMATCH(CI$2,IF(Shipping!$D$3:$D$88="GC",Shipping!$A$3:$A$88),0),_xlfn.XMATCH($V$167,Shipping!$U$2:$V$2))/_xlfn.IFS($U$167=Shipping!$R197,Shipping!$R$95,$U$167=Shipping!$S$92,Shipping!$S200,$U$167=Shipping!$T$92,Shipping!$T200)+IF(CI111&lt;DATE(2020,1,1),CI111,-CI111))</f>
        <v>-</v>
      </c>
      <c r="CJ275" s="52" t="str" cm="1">
        <f t="array" ref="CJ275">IF(OR(CJ111="",CJ111="NO Q",CJ111="-"),"-",INDEX(Shipping!$U$3:$V$88,_xlfn.XMATCH(CJ$2,IF(Shipping!$D$3:$D$88="GC",Shipping!$A$3:$A$88),0),_xlfn.XMATCH($V$167,Shipping!$U$2:$V$2))/_xlfn.IFS($U$167=Shipping!$R197,Shipping!$R$95,$U$167=Shipping!$S$92,Shipping!$S200,$U$167=Shipping!$T$92,Shipping!$T200)+IF(CJ111&lt;DATE(2020,1,1),CJ111,-CJ111))</f>
        <v>-</v>
      </c>
      <c r="CK275" s="52" t="str" cm="1">
        <f t="array" ref="CK275">IF(OR(CK111="",CK111="NO Q",CK111="-"),"-",INDEX(Shipping!$U$3:$V$88,_xlfn.XMATCH(CK$2,IF(Shipping!$D$3:$D$88="GC",Shipping!$A$3:$A$88),0),_xlfn.XMATCH($V$167,Shipping!$U$2:$V$2))/_xlfn.IFS($U$167=Shipping!$R197,Shipping!$R$95,$U$167=Shipping!$S$92,Shipping!$S200,$U$167=Shipping!$T$92,Shipping!$T200)+IF(CK111&lt;DATE(2020,1,1),CK111,-CK111))</f>
        <v>-</v>
      </c>
      <c r="CL275" s="52" t="str" cm="1">
        <f t="array" ref="CL275">IF(OR(CL111="",CL111="NO Q",CL111="-"),"-",INDEX(Shipping!$U$3:$V$88,_xlfn.XMATCH(CL$2,IF(Shipping!$D$3:$D$88="GC",Shipping!$A$3:$A$88),0),_xlfn.XMATCH($V$167,Shipping!$U$2:$V$2))/_xlfn.IFS($U$167=Shipping!$R197,Shipping!$R$95,$U$167=Shipping!$S$92,Shipping!$S200,$U$167=Shipping!$T$92,Shipping!$T200)+IF(CL111&lt;DATE(2020,1,1),CL111,-CL111))</f>
        <v>-</v>
      </c>
      <c r="CM275" s="52" t="str" cm="1">
        <f t="array" ref="CM275">IF(OR(CM111="",CM111="NO Q",CM111="-"),"-",INDEX(Shipping!$U$3:$V$88,_xlfn.XMATCH(CM$2,IF(Shipping!$D$3:$D$88="GC",Shipping!$A$3:$A$88),0),_xlfn.XMATCH($V$167,Shipping!$U$2:$V$2))/_xlfn.IFS($U$167=Shipping!$R197,Shipping!$R$95,$U$167=Shipping!$S$92,Shipping!$S200,$U$167=Shipping!$T$92,Shipping!$T200)+IF(CM111&lt;DATE(2020,1,1),CM111,-CM111))</f>
        <v>-</v>
      </c>
    </row>
    <row r="276" spans="2:91">
      <c r="B276" s="47" t="s">
        <v>381</v>
      </c>
      <c r="C276" s="1" t="e" cm="1">
        <f t="array" ref="C276">INDEX(W$2:CM$2,1,_xlfn.XMATCH(D276,$W276:$CM276))</f>
        <v>#N/A</v>
      </c>
      <c r="D276" s="81">
        <f t="shared" si="140"/>
        <v>0</v>
      </c>
      <c r="W276" s="52" t="str" cm="1">
        <f t="array" ref="W276">IF(OR(W112="",W112="NO Q",W112="-"),"-",INDEX(Shipping!$U$3:$V$88,_xlfn.XMATCH(W$2,IF(Shipping!$D$3:$D$88="GC",Shipping!$A$3:$A$88),0),_xlfn.XMATCH($V$167,Shipping!$U$2:$V$2))/_xlfn.IFS($U$167=Shipping!$R198,Shipping!$R$95,$U$167=Shipping!$S$92,Shipping!$S201,$U$167=Shipping!$T$92,Shipping!$T201)+IF(W112&lt;DATE(2020,1,1),W112,-W112))</f>
        <v>-</v>
      </c>
      <c r="X276" s="52" t="str" cm="1">
        <f t="array" ref="X276">IF(OR(X112="",X112="NO Q",X112="-"),"-",INDEX(Shipping!$U$3:$V$88,_xlfn.XMATCH(X$2,IF(Shipping!$D$3:$D$88="GC",Shipping!$A$3:$A$88),0),_xlfn.XMATCH($V$167,Shipping!$U$2:$V$2))/_xlfn.IFS($U$167=Shipping!$R198,Shipping!$R$95,$U$167=Shipping!$S$92,Shipping!$S201,$U$167=Shipping!$T$92,Shipping!$T201)+IF(X112&lt;DATE(2020,1,1),X112,-X112))</f>
        <v>-</v>
      </c>
      <c r="Y276" s="52" t="str" cm="1">
        <f t="array" ref="Y276">IF(OR(Y112="",Y112="NO Q",Y112="-"),"-",INDEX(Shipping!$U$3:$V$88,_xlfn.XMATCH(Y$2,IF(Shipping!$D$3:$D$88="GC",Shipping!$A$3:$A$88),0),_xlfn.XMATCH($V$167,Shipping!$U$2:$V$2))/_xlfn.IFS($U$167=Shipping!$R198,Shipping!$R$95,$U$167=Shipping!$S$92,Shipping!$S201,$U$167=Shipping!$T$92,Shipping!$T201)+IF(Y112&lt;DATE(2020,1,1),Y112,-Y112))</f>
        <v>-</v>
      </c>
      <c r="Z276" s="52" t="str" cm="1">
        <f t="array" ref="Z276">IF(OR(Z112="",Z112="NO Q",Z112="-"),"-",INDEX(Shipping!$U$3:$V$88,_xlfn.XMATCH(Z$2,IF(Shipping!$D$3:$D$88="GC",Shipping!$A$3:$A$88),0),_xlfn.XMATCH($V$167,Shipping!$U$2:$V$2))/_xlfn.IFS($U$167=Shipping!$R198,Shipping!$R$95,$U$167=Shipping!$S$92,Shipping!$S201,$U$167=Shipping!$T$92,Shipping!$T201)+IF(Z112&lt;DATE(2020,1,1),Z112,-Z112))</f>
        <v>-</v>
      </c>
      <c r="AA276" s="52" t="str" cm="1">
        <f t="array" ref="AA276">IF(OR(AA112="",AA112="NO Q",AA112="-"),"-",INDEX(Shipping!$U$3:$V$88,_xlfn.XMATCH(AA$2,IF(Shipping!$D$3:$D$88="GC",Shipping!$A$3:$A$88),0),_xlfn.XMATCH($V$167,Shipping!$U$2:$V$2))/_xlfn.IFS($U$167=Shipping!$R198,Shipping!$R$95,$U$167=Shipping!$S$92,Shipping!$S201,$U$167=Shipping!$T$92,Shipping!$T201)+IF(AA112&lt;DATE(2020,1,1),AA112,-AA112))</f>
        <v>-</v>
      </c>
      <c r="AB276" s="52" t="str" cm="1">
        <f t="array" ref="AB276">IF(OR(AB112="",AB112="NO Q",AB112="-"),"-",INDEX(Shipping!$U$3:$V$88,_xlfn.XMATCH(AB$2,IF(Shipping!$D$3:$D$88="GC",Shipping!$A$3:$A$88),0),_xlfn.XMATCH($V$167,Shipping!$U$2:$V$2))/_xlfn.IFS($U$167=Shipping!$R198,Shipping!$R$95,$U$167=Shipping!$S$92,Shipping!$S201,$U$167=Shipping!$T$92,Shipping!$T201)+IF(AB112&lt;DATE(2020,1,1),AB112,-AB112))</f>
        <v>-</v>
      </c>
      <c r="AC276" s="52" t="str" cm="1">
        <f t="array" ref="AC276">IF(OR(AC112="",AC112="NO Q",AC112="-"),"-",INDEX(Shipping!$U$3:$V$88,_xlfn.XMATCH(AC$2,IF(Shipping!$D$3:$D$88="GC",Shipping!$A$3:$A$88),0),_xlfn.XMATCH($V$167,Shipping!$U$2:$V$2))/_xlfn.IFS($U$167=Shipping!$R198,Shipping!$R$95,$U$167=Shipping!$S$92,Shipping!$S201,$U$167=Shipping!$T$92,Shipping!$T201)+IF(AC112&lt;DATE(2020,1,1),AC112,-AC112))</f>
        <v>-</v>
      </c>
      <c r="AD276" s="52" t="str" cm="1">
        <f t="array" ref="AD276">IF(OR(AD112="",AD112="NO Q",AD112="-"),"-",INDEX(Shipping!$U$3:$V$88,_xlfn.XMATCH(AD$2,IF(Shipping!$D$3:$D$88="GC",Shipping!$A$3:$A$88),0),_xlfn.XMATCH($V$167,Shipping!$U$2:$V$2))/_xlfn.IFS($U$167=Shipping!$R198,Shipping!$R$95,$U$167=Shipping!$S$92,Shipping!$S201,$U$167=Shipping!$T$92,Shipping!$T201)+IF(AD112&lt;DATE(2020,1,1),AD112,-AD112))</f>
        <v>-</v>
      </c>
      <c r="AE276" s="52" t="str" cm="1">
        <f t="array" ref="AE276">IF(OR(AE112="",AE112="NO Q",AE112="-"),"-",INDEX(Shipping!$U$3:$V$88,_xlfn.XMATCH(AE$2,IF(Shipping!$D$3:$D$88="GC",Shipping!$A$3:$A$88),0),_xlfn.XMATCH($V$167,Shipping!$U$2:$V$2))/_xlfn.IFS($U$167=Shipping!$R198,Shipping!$R$95,$U$167=Shipping!$S$92,Shipping!$S201,$U$167=Shipping!$T$92,Shipping!$T201)+IF(AE112&lt;DATE(2020,1,1),AE112,-AE112))</f>
        <v>-</v>
      </c>
      <c r="AF276" s="52" t="str" cm="1">
        <f t="array" ref="AF276">IF(OR(AF112="",AF112="NO Q",AF112="-"),"-",INDEX(Shipping!$U$3:$V$88,_xlfn.XMATCH(AF$2,IF(Shipping!$D$3:$D$88="GC",Shipping!$A$3:$A$88),0),_xlfn.XMATCH($V$167,Shipping!$U$2:$V$2))/_xlfn.IFS($U$167=Shipping!$R198,Shipping!$R$95,$U$167=Shipping!$S$92,Shipping!$S201,$U$167=Shipping!$T$92,Shipping!$T201)+IF(AF112&lt;DATE(2020,1,1),AF112,-AF112))</f>
        <v>-</v>
      </c>
      <c r="AG276" s="52" t="str" cm="1">
        <f t="array" ref="AG276">IF(OR(AG112="",AG112="NO Q",AG112="-"),"-",INDEX(Shipping!$U$3:$V$88,_xlfn.XMATCH(AG$2,IF(Shipping!$D$3:$D$88="GC",Shipping!$A$3:$A$88),0),_xlfn.XMATCH($V$167,Shipping!$U$2:$V$2))/_xlfn.IFS($U$167=Shipping!$R198,Shipping!$R$95,$U$167=Shipping!$S$92,Shipping!$S201,$U$167=Shipping!$T$92,Shipping!$T201)+IF(AG112&lt;DATE(2020,1,1),AG112,-AG112))</f>
        <v>-</v>
      </c>
      <c r="AH276" s="52" t="e" cm="1">
        <f t="array" ref="AH276">IF(OR(AH112="",AH112="NO Q",AH112="-"),"-",INDEX(Shipping!$U$3:$V$88,_xlfn.XMATCH(AH$2,IF(Shipping!$D$3:$D$88="GC",Shipping!$A$3:$A$88),0),_xlfn.XMATCH($V$167,Shipping!$U$2:$V$2))/_xlfn.IFS($U$167=Shipping!$R198,Shipping!$R$95,$U$167=Shipping!$S$92,Shipping!$S201,$U$167=Shipping!$T$92,Shipping!$T201)+IF(AH112&lt;DATE(2020,1,1),AH112,-AH112))</f>
        <v>#DIV/0!</v>
      </c>
      <c r="AI276" s="52" t="str" cm="1">
        <f t="array" ref="AI276">IF(OR(AI112="",AI112="NO Q",AI112="-"),"-",INDEX(Shipping!$U$3:$V$88,_xlfn.XMATCH(AI$2,IF(Shipping!$D$3:$D$88="GC",Shipping!$A$3:$A$88),0),_xlfn.XMATCH($V$167,Shipping!$U$2:$V$2))/_xlfn.IFS($U$167=Shipping!$R198,Shipping!$R$95,$U$167=Shipping!$S$92,Shipping!$S201,$U$167=Shipping!$T$92,Shipping!$T201)+IF(AI112&lt;DATE(2020,1,1),AI112,-AI112))</f>
        <v>-</v>
      </c>
      <c r="AJ276" s="52" t="str" cm="1">
        <f t="array" ref="AJ276">IF(OR(AJ112="",AJ112="NO Q",AJ112="-"),"-",INDEX(Shipping!$U$3:$V$88,_xlfn.XMATCH(AJ$2,IF(Shipping!$D$3:$D$88="GC",Shipping!$A$3:$A$88),0),_xlfn.XMATCH($V$167,Shipping!$U$2:$V$2))/_xlfn.IFS($U$167=Shipping!$R198,Shipping!$R$95,$U$167=Shipping!$S$92,Shipping!$S201,$U$167=Shipping!$T$92,Shipping!$T201)+IF(AJ112&lt;DATE(2020,1,1),AJ112,-AJ112))</f>
        <v>-</v>
      </c>
      <c r="AK276" s="52" t="str" cm="1">
        <f t="array" ref="AK276">IF(OR(AK112="",AK112="NO Q",AK112="-"),"-",INDEX(Shipping!$U$3:$V$88,_xlfn.XMATCH(AK$2,IF(Shipping!$D$3:$D$88="GC",Shipping!$A$3:$A$88),0),_xlfn.XMATCH($V$167,Shipping!$U$2:$V$2))/_xlfn.IFS($U$167=Shipping!$R198,Shipping!$R$95,$U$167=Shipping!$S$92,Shipping!$S201,$U$167=Shipping!$T$92,Shipping!$T201)+IF(AK112&lt;DATE(2020,1,1),AK112,-AK112))</f>
        <v>-</v>
      </c>
      <c r="AL276" s="52" t="str" cm="1">
        <f t="array" ref="AL276">IF(OR(AL112="",AL112="NO Q",AL112="-"),"-",INDEX(Shipping!$U$3:$V$88,_xlfn.XMATCH(AL$2,IF(Shipping!$D$3:$D$88="GC",Shipping!$A$3:$A$88),0),_xlfn.XMATCH($V$167,Shipping!$U$2:$V$2))/_xlfn.IFS($U$167=Shipping!$R198,Shipping!$R$95,$U$167=Shipping!$S$92,Shipping!$S201,$U$167=Shipping!$T$92,Shipping!$T201)+IF(AL112&lt;DATE(2020,1,1),AL112,-AL112))</f>
        <v>-</v>
      </c>
      <c r="AM276" s="52" t="str" cm="1">
        <f t="array" ref="AM276">IF(OR(AM112="",AM112="NO Q",AM112="-"),"-",INDEX(Shipping!$U$3:$V$88,_xlfn.XMATCH(AM$2,IF(Shipping!$D$3:$D$88="GC",Shipping!$A$3:$A$88),0),_xlfn.XMATCH($V$167,Shipping!$U$2:$V$2))/_xlfn.IFS($U$167=Shipping!$R198,Shipping!$R$95,$U$167=Shipping!$S$92,Shipping!$S201,$U$167=Shipping!$T$92,Shipping!$T201)+IF(AM112&lt;DATE(2020,1,1),AM112,-AM112))</f>
        <v>-</v>
      </c>
      <c r="AN276" s="52" t="str" cm="1">
        <f t="array" ref="AN276">IF(OR(AN112="",AN112="NO Q",AN112="-"),"-",INDEX(Shipping!$U$3:$V$88,_xlfn.XMATCH(AN$2,IF(Shipping!$D$3:$D$88="GC",Shipping!$A$3:$A$88),0),_xlfn.XMATCH($V$167,Shipping!$U$2:$V$2))/_xlfn.IFS($U$167=Shipping!$R198,Shipping!$R$95,$U$167=Shipping!$S$92,Shipping!$S201,$U$167=Shipping!$T$92,Shipping!$T201)+IF(AN112&lt;DATE(2020,1,1),AN112,-AN112))</f>
        <v>-</v>
      </c>
      <c r="AO276" s="52" t="str" cm="1">
        <f t="array" ref="AO276">IF(OR(AO112="",AO112="NO Q",AO112="-"),"-",INDEX(Shipping!$U$3:$V$88,_xlfn.XMATCH(AO$2,IF(Shipping!$D$3:$D$88="GC",Shipping!$A$3:$A$88),0),_xlfn.XMATCH($V$167,Shipping!$U$2:$V$2))/_xlfn.IFS($U$167=Shipping!$R198,Shipping!$R$95,$U$167=Shipping!$S$92,Shipping!$S201,$U$167=Shipping!$T$92,Shipping!$T201)+IF(AO112&lt;DATE(2020,1,1),AO112,-AO112))</f>
        <v>-</v>
      </c>
      <c r="AP276" s="52" t="str" cm="1">
        <f t="array" ref="AP276">IF(OR(AP112="",AP112="NO Q",AP112="-"),"-",INDEX(Shipping!$U$3:$V$88,_xlfn.XMATCH(AP$2,IF(Shipping!$D$3:$D$88="GC",Shipping!$A$3:$A$88),0),_xlfn.XMATCH($V$167,Shipping!$U$2:$V$2))/_xlfn.IFS($U$167=Shipping!$R198,Shipping!$R$95,$U$167=Shipping!$S$92,Shipping!$S201,$U$167=Shipping!$T$92,Shipping!$T201)+IF(AP112&lt;DATE(2020,1,1),AP112,-AP112))</f>
        <v>-</v>
      </c>
      <c r="AQ276" s="52" t="str" cm="1">
        <f t="array" ref="AQ276">IF(OR(AQ112="",AQ112="NO Q",AQ112="-"),"-",INDEX(Shipping!$U$3:$V$88,_xlfn.XMATCH(AQ$2,IF(Shipping!$D$3:$D$88="GC",Shipping!$A$3:$A$88),0),_xlfn.XMATCH($V$167,Shipping!$U$2:$V$2))/_xlfn.IFS($U$167=Shipping!$R198,Shipping!$R$95,$U$167=Shipping!$S$92,Shipping!$S201,$U$167=Shipping!$T$92,Shipping!$T201)+IF(AQ112&lt;DATE(2020,1,1),AQ112,-AQ112))</f>
        <v>-</v>
      </c>
      <c r="AR276" s="52" t="str" cm="1">
        <f t="array" ref="AR276">IF(OR(AR112="",AR112="NO Q",AR112="-"),"-",INDEX(Shipping!$U$3:$V$88,_xlfn.XMATCH(AR$2,IF(Shipping!$D$3:$D$88="GC",Shipping!$A$3:$A$88),0),_xlfn.XMATCH($V$167,Shipping!$U$2:$V$2))/_xlfn.IFS($U$167=Shipping!$R198,Shipping!$R$95,$U$167=Shipping!$S$92,Shipping!$S201,$U$167=Shipping!$T$92,Shipping!$T201)+IF(AR112&lt;DATE(2020,1,1),AR112,-AR112))</f>
        <v>-</v>
      </c>
      <c r="AS276" s="52" t="str" cm="1">
        <f t="array" ref="AS276">IF(OR(AS112="",AS112="NO Q",AS112="-"),"-",INDEX(Shipping!$U$3:$V$88,_xlfn.XMATCH(AS$2,IF(Shipping!$D$3:$D$88="GC",Shipping!$A$3:$A$88),0),_xlfn.XMATCH($V$167,Shipping!$U$2:$V$2))/_xlfn.IFS($U$167=Shipping!$R198,Shipping!$R$95,$U$167=Shipping!$S$92,Shipping!$S201,$U$167=Shipping!$T$92,Shipping!$T201)+IF(AS112&lt;DATE(2020,1,1),AS112,-AS112))</f>
        <v>-</v>
      </c>
      <c r="AT276" s="52" t="str" cm="1">
        <f t="array" ref="AT276">IF(OR(AT112="",AT112="NO Q",AT112="-"),"-",INDEX(Shipping!$U$3:$V$88,_xlfn.XMATCH(AT$2,IF(Shipping!$D$3:$D$88="GC",Shipping!$A$3:$A$88),0),_xlfn.XMATCH($V$167,Shipping!$U$2:$V$2))/_xlfn.IFS($U$167=Shipping!$R198,Shipping!$R$95,$U$167=Shipping!$S$92,Shipping!$S201,$U$167=Shipping!$T$92,Shipping!$T201)+IF(AT112&lt;DATE(2020,1,1),AT112,-AT112))</f>
        <v>-</v>
      </c>
      <c r="AU276" s="52" t="str" cm="1">
        <f t="array" ref="AU276">IF(OR(AU112="",AU112="NO Q",AU112="-"),"-",INDEX(Shipping!$U$3:$V$88,_xlfn.XMATCH(AU$2,IF(Shipping!$D$3:$D$88="GC",Shipping!$A$3:$A$88),0),_xlfn.XMATCH($V$167,Shipping!$U$2:$V$2))/_xlfn.IFS($U$167=Shipping!$R198,Shipping!$R$95,$U$167=Shipping!$S$92,Shipping!$S201,$U$167=Shipping!$T$92,Shipping!$T201)+IF(AU112&lt;DATE(2020,1,1),AU112,-AU112))</f>
        <v>-</v>
      </c>
      <c r="AV276" s="52" t="str" cm="1">
        <f t="array" ref="AV276">IF(OR(AV112="",AV112="NO Q",AV112="-"),"-",INDEX(Shipping!$U$3:$V$88,_xlfn.XMATCH(AV$2,IF(Shipping!$D$3:$D$88="GC",Shipping!$A$3:$A$88),0),_xlfn.XMATCH($V$167,Shipping!$U$2:$V$2))/_xlfn.IFS($U$167=Shipping!$R198,Shipping!$R$95,$U$167=Shipping!$S$92,Shipping!$S201,$U$167=Shipping!$T$92,Shipping!$T201)+IF(AV112&lt;DATE(2020,1,1),AV112,-AV112))</f>
        <v>-</v>
      </c>
      <c r="AW276" s="52" t="str" cm="1">
        <f t="array" ref="AW276">IF(OR(AW112="",AW112="NO Q",AW112="-"),"-",INDEX(Shipping!$U$3:$V$88,_xlfn.XMATCH(AW$2,IF(Shipping!$D$3:$D$88="GC",Shipping!$A$3:$A$88),0),_xlfn.XMATCH($V$167,Shipping!$U$2:$V$2))/_xlfn.IFS($U$167=Shipping!$R198,Shipping!$R$95,$U$167=Shipping!$S$92,Shipping!$S201,$U$167=Shipping!$T$92,Shipping!$T201)+IF(AW112&lt;DATE(2020,1,1),AW112,-AW112))</f>
        <v>-</v>
      </c>
      <c r="AX276" s="52" t="str" cm="1">
        <f t="array" ref="AX276">IF(OR(AX112="",AX112="NO Q",AX112="-"),"-",INDEX(Shipping!$U$3:$V$88,_xlfn.XMATCH(AX$2,IF(Shipping!$D$3:$D$88="GC",Shipping!$A$3:$A$88),0),_xlfn.XMATCH($V$167,Shipping!$U$2:$V$2))/_xlfn.IFS($U$167=Shipping!$R198,Shipping!$R$95,$U$167=Shipping!$S$92,Shipping!$S201,$U$167=Shipping!$T$92,Shipping!$T201)+IF(AX112&lt;DATE(2020,1,1),AX112,-AX112))</f>
        <v>-</v>
      </c>
      <c r="AY276" s="52" t="str" cm="1">
        <f t="array" ref="AY276">IF(OR(AY112="",AY112="NO Q",AY112="-"),"-",INDEX(Shipping!$U$3:$V$88,_xlfn.XMATCH(AY$2,IF(Shipping!$D$3:$D$88="GC",Shipping!$A$3:$A$88),0),_xlfn.XMATCH($V$167,Shipping!$U$2:$V$2))/_xlfn.IFS($U$167=Shipping!$R198,Shipping!$R$95,$U$167=Shipping!$S$92,Shipping!$S201,$U$167=Shipping!$T$92,Shipping!$T201)+IF(AY112&lt;DATE(2020,1,1),AY112,-AY112))</f>
        <v>-</v>
      </c>
      <c r="AZ276" s="52" t="str" cm="1">
        <f t="array" ref="AZ276">IF(OR(AZ112="",AZ112="NO Q",AZ112="-"),"-",INDEX(Shipping!$U$3:$V$88,_xlfn.XMATCH(AZ$2,IF(Shipping!$D$3:$D$88="GC",Shipping!$A$3:$A$88),0),_xlfn.XMATCH($V$167,Shipping!$U$2:$V$2))/_xlfn.IFS($U$167=Shipping!$R198,Shipping!$R$95,$U$167=Shipping!$S$92,Shipping!$S201,$U$167=Shipping!$T$92,Shipping!$T201)+IF(AZ112&lt;DATE(2020,1,1),AZ112,-AZ112))</f>
        <v>-</v>
      </c>
      <c r="BA276" s="52" t="str" cm="1">
        <f t="array" ref="BA276">IF(OR(BA112="",BA112="NO Q",BA112="-"),"-",INDEX(Shipping!$U$3:$V$88,_xlfn.XMATCH(BA$2,IF(Shipping!$D$3:$D$88="GC",Shipping!$A$3:$A$88),0),_xlfn.XMATCH($V$167,Shipping!$U$2:$V$2))/_xlfn.IFS($U$167=Shipping!$R198,Shipping!$R$95,$U$167=Shipping!$S$92,Shipping!$S201,$U$167=Shipping!$T$92,Shipping!$T201)+IF(BA112&lt;DATE(2020,1,1),BA112,-BA112))</f>
        <v>-</v>
      </c>
      <c r="BB276" s="52" t="str" cm="1">
        <f t="array" ref="BB276">IF(OR(BB112="",BB112="NO Q",BB112="-"),"-",INDEX(Shipping!$U$3:$V$88,_xlfn.XMATCH(BB$2,IF(Shipping!$D$3:$D$88="GC",Shipping!$A$3:$A$88),0),_xlfn.XMATCH($V$167,Shipping!$U$2:$V$2))/_xlfn.IFS($U$167=Shipping!$R198,Shipping!$R$95,$U$167=Shipping!$S$92,Shipping!$S201,$U$167=Shipping!$T$92,Shipping!$T201)+IF(BB112&lt;DATE(2020,1,1),BB112,-BB112))</f>
        <v>-</v>
      </c>
      <c r="BC276" s="52" t="str" cm="1">
        <f t="array" ref="BC276">IF(OR(BC112="",BC112="NO Q",BC112="-"),"-",INDEX(Shipping!$U$3:$V$88,_xlfn.XMATCH(BC$2,IF(Shipping!$D$3:$D$88="GC",Shipping!$A$3:$A$88),0),_xlfn.XMATCH($V$167,Shipping!$U$2:$V$2))/_xlfn.IFS($U$167=Shipping!$R198,Shipping!$R$95,$U$167=Shipping!$S$92,Shipping!$S201,$U$167=Shipping!$T$92,Shipping!$T201)+IF(BC112&lt;DATE(2020,1,1),BC112,-BC112))</f>
        <v>-</v>
      </c>
      <c r="BD276" s="52" t="str" cm="1">
        <f t="array" ref="BD276">IF(OR(BD112="",BD112="NO Q",BD112="-"),"-",INDEX(Shipping!$U$3:$V$88,_xlfn.XMATCH(BD$2,IF(Shipping!$D$3:$D$88="GC",Shipping!$A$3:$A$88),0),_xlfn.XMATCH($V$167,Shipping!$U$2:$V$2))/_xlfn.IFS($U$167=Shipping!$R198,Shipping!$R$95,$U$167=Shipping!$S$92,Shipping!$S201,$U$167=Shipping!$T$92,Shipping!$T201)+IF(BD112&lt;DATE(2020,1,1),BD112,-BD112))</f>
        <v>-</v>
      </c>
      <c r="BE276" s="52" t="str" cm="1">
        <f t="array" ref="BE276">IF(OR(BE112="",BE112="NO Q",BE112="-"),"-",INDEX(Shipping!$U$3:$V$88,_xlfn.XMATCH(BE$2,IF(Shipping!$D$3:$D$88="GC",Shipping!$A$3:$A$88),0),_xlfn.XMATCH($V$167,Shipping!$U$2:$V$2))/_xlfn.IFS($U$167=Shipping!$R198,Shipping!$R$95,$U$167=Shipping!$S$92,Shipping!$S201,$U$167=Shipping!$T$92,Shipping!$T201)+IF(BE112&lt;DATE(2020,1,1),BE112,-BE112))</f>
        <v>-</v>
      </c>
      <c r="BF276" s="52" t="str" cm="1">
        <f t="array" ref="BF276">IF(OR(BF112="",BF112="NO Q",BF112="-"),"-",INDEX(Shipping!$U$3:$V$88,_xlfn.XMATCH(BF$2,IF(Shipping!$D$3:$D$88="GC",Shipping!$A$3:$A$88),0),_xlfn.XMATCH($V$167,Shipping!$U$2:$V$2))/_xlfn.IFS($U$167=Shipping!$R198,Shipping!$R$95,$U$167=Shipping!$S$92,Shipping!$S201,$U$167=Shipping!$T$92,Shipping!$T201)+IF(BF112&lt;DATE(2020,1,1),BF112,-BF112))</f>
        <v>-</v>
      </c>
      <c r="BG276" s="52" t="str" cm="1">
        <f t="array" ref="BG276">IF(OR(BG112="",BG112="NO Q",BG112="-"),"-",INDEX(Shipping!$U$3:$V$88,_xlfn.XMATCH(BG$2,IF(Shipping!$D$3:$D$88="GC",Shipping!$A$3:$A$88),0),_xlfn.XMATCH($V$167,Shipping!$U$2:$V$2))/_xlfn.IFS($U$167=Shipping!$R198,Shipping!$R$95,$U$167=Shipping!$S$92,Shipping!$S201,$U$167=Shipping!$T$92,Shipping!$T201)+IF(BG112&lt;DATE(2020,1,1),BG112,-BG112))</f>
        <v>-</v>
      </c>
      <c r="BH276" s="52" t="str" cm="1">
        <f t="array" ref="BH276">IF(OR(BH112="",BH112="NO Q",BH112="-"),"-",INDEX(Shipping!$U$3:$V$88,_xlfn.XMATCH(BH$2,IF(Shipping!$D$3:$D$88="GC",Shipping!$A$3:$A$88),0),_xlfn.XMATCH($V$167,Shipping!$U$2:$V$2))/_xlfn.IFS($U$167=Shipping!$R198,Shipping!$R$95,$U$167=Shipping!$S$92,Shipping!$S201,$U$167=Shipping!$T$92,Shipping!$T201)+IF(BH112&lt;DATE(2020,1,1),BH112,-BH112))</f>
        <v>-</v>
      </c>
      <c r="BI276" s="52" t="e" cm="1">
        <f t="array" ref="BI276">IF(OR(BI112="",BI112="NO Q",BI112="-"),"-",INDEX(Shipping!$U$3:$V$88,_xlfn.XMATCH(BI$2,IF(Shipping!$D$3:$D$88="GC",Shipping!$A$3:$A$88),0),_xlfn.XMATCH($V$167,Shipping!$U$2:$V$2))/_xlfn.IFS($U$167=Shipping!$R198,Shipping!$R$95,$U$167=Shipping!$S$92,Shipping!$S201,$U$167=Shipping!$T$92,Shipping!$T201)+IF(BI112&lt;DATE(2020,1,1),BI112,-BI112))</f>
        <v>#DIV/0!</v>
      </c>
      <c r="BJ276" s="52" t="str" cm="1">
        <f t="array" ref="BJ276">IF(OR(BJ112="",BJ112="NO Q",BJ112="-"),"-",INDEX(Shipping!$U$3:$V$88,_xlfn.XMATCH(BJ$2,IF(Shipping!$D$3:$D$88="GC",Shipping!$A$3:$A$88),0),_xlfn.XMATCH($V$167,Shipping!$U$2:$V$2))/_xlfn.IFS($U$167=Shipping!$R198,Shipping!$R$95,$U$167=Shipping!$S$92,Shipping!$S201,$U$167=Shipping!$T$92,Shipping!$T201)+IF(BJ112&lt;DATE(2020,1,1),BJ112,-BJ112))</f>
        <v>-</v>
      </c>
      <c r="BK276" s="52" t="str" cm="1">
        <f t="array" ref="BK276">IF(OR(BK112="",BK112="NO Q",BK112="-"),"-",INDEX(Shipping!$U$3:$V$88,_xlfn.XMATCH(BK$2,IF(Shipping!$D$3:$D$88="GC",Shipping!$A$3:$A$88),0),_xlfn.XMATCH($V$167,Shipping!$U$2:$V$2))/_xlfn.IFS($U$167=Shipping!$R198,Shipping!$R$95,$U$167=Shipping!$S$92,Shipping!$S201,$U$167=Shipping!$T$92,Shipping!$T201)+IF(BK112&lt;DATE(2020,1,1),BK112,-BK112))</f>
        <v>-</v>
      </c>
      <c r="BL276" s="52" t="str" cm="1">
        <f t="array" ref="BL276">IF(OR(BL112="",BL112="NO Q",BL112="-"),"-",INDEX(Shipping!$U$3:$V$88,_xlfn.XMATCH(BL$2,IF(Shipping!$D$3:$D$88="GC",Shipping!$A$3:$A$88),0),_xlfn.XMATCH($V$167,Shipping!$U$2:$V$2))/_xlfn.IFS($U$167=Shipping!$R198,Shipping!$R$95,$U$167=Shipping!$S$92,Shipping!$S201,$U$167=Shipping!$T$92,Shipping!$T201)+IF(BL112&lt;DATE(2020,1,1),BL112,-BL112))</f>
        <v>-</v>
      </c>
      <c r="BM276" s="52" t="str" cm="1">
        <f t="array" ref="BM276">IF(OR(BM112="",BM112="NO Q",BM112="-"),"-",INDEX(Shipping!$U$3:$V$88,_xlfn.XMATCH(BM$2,IF(Shipping!$D$3:$D$88="GC",Shipping!$A$3:$A$88),0),_xlfn.XMATCH($V$167,Shipping!$U$2:$V$2))/_xlfn.IFS($U$167=Shipping!$R198,Shipping!$R$95,$U$167=Shipping!$S$92,Shipping!$S201,$U$167=Shipping!$T$92,Shipping!$T201)+IF(BM112&lt;DATE(2020,1,1),BM112,-BM112))</f>
        <v>-</v>
      </c>
      <c r="BN276" s="52" t="str" cm="1">
        <f t="array" ref="BN276">IF(OR(BN112="",BN112="NO Q",BN112="-"),"-",INDEX(Shipping!$U$3:$V$88,_xlfn.XMATCH(BN$2,IF(Shipping!$D$3:$D$88="GC",Shipping!$A$3:$A$88),0),_xlfn.XMATCH($V$167,Shipping!$U$2:$V$2))/_xlfn.IFS($U$167=Shipping!$R198,Shipping!$R$95,$U$167=Shipping!$S$92,Shipping!$S201,$U$167=Shipping!$T$92,Shipping!$T201)+IF(BN112&lt;DATE(2020,1,1),BN112,-BN112))</f>
        <v>-</v>
      </c>
      <c r="BO276" s="52" t="str" cm="1">
        <f t="array" ref="BO276">IF(OR(BO112="",BO112="NO Q",BO112="-"),"-",INDEX(Shipping!$U$3:$V$88,_xlfn.XMATCH(BO$2,IF(Shipping!$D$3:$D$88="GC",Shipping!$A$3:$A$88),0),_xlfn.XMATCH($V$167,Shipping!$U$2:$V$2))/_xlfn.IFS($U$167=Shipping!$R198,Shipping!$R$95,$U$167=Shipping!$S$92,Shipping!$S201,$U$167=Shipping!$T$92,Shipping!$T201)+IF(BO112&lt;DATE(2020,1,1),BO112,-BO112))</f>
        <v>-</v>
      </c>
      <c r="BP276" s="52" t="str" cm="1">
        <f t="array" ref="BP276">IF(OR(BP112="",BP112="NO Q",BP112="-"),"-",INDEX(Shipping!$U$3:$V$88,_xlfn.XMATCH(BP$2,IF(Shipping!$D$3:$D$88="GC",Shipping!$A$3:$A$88),0),_xlfn.XMATCH($V$167,Shipping!$U$2:$V$2))/_xlfn.IFS($U$167=Shipping!$R198,Shipping!$R$95,$U$167=Shipping!$S$92,Shipping!$S201,$U$167=Shipping!$T$92,Shipping!$T201)+IF(BP112&lt;DATE(2020,1,1),BP112,-BP112))</f>
        <v>-</v>
      </c>
      <c r="BQ276" s="52" t="str" cm="1">
        <f t="array" ref="BQ276">IF(OR(BQ112="",BQ112="NO Q",BQ112="-"),"-",INDEX(Shipping!$U$3:$V$88,_xlfn.XMATCH(BQ$2,IF(Shipping!$D$3:$D$88="GC",Shipping!$A$3:$A$88),0),_xlfn.XMATCH($V$167,Shipping!$U$2:$V$2))/_xlfn.IFS($U$167=Shipping!$R198,Shipping!$R$95,$U$167=Shipping!$S$92,Shipping!$S201,$U$167=Shipping!$T$92,Shipping!$T201)+IF(BQ112&lt;DATE(2020,1,1),BQ112,-BQ112))</f>
        <v>-</v>
      </c>
      <c r="BR276" s="52" t="str" cm="1">
        <f t="array" ref="BR276">IF(OR(BR112="",BR112="NO Q",BR112="-"),"-",INDEX(Shipping!$U$3:$V$88,_xlfn.XMATCH(BR$2,IF(Shipping!$D$3:$D$88="GC",Shipping!$A$3:$A$88),0),_xlfn.XMATCH($V$167,Shipping!$U$2:$V$2))/_xlfn.IFS($U$167=Shipping!$R198,Shipping!$R$95,$U$167=Shipping!$S$92,Shipping!$S201,$U$167=Shipping!$T$92,Shipping!$T201)+IF(BR112&lt;DATE(2020,1,1),BR112,-BR112))</f>
        <v>-</v>
      </c>
      <c r="BS276" s="52" t="str" cm="1">
        <f t="array" ref="BS276">IF(OR(BS112="",BS112="NO Q",BS112="-"),"-",INDEX(Shipping!$U$3:$V$88,_xlfn.XMATCH(BS$2,IF(Shipping!$D$3:$D$88="GC",Shipping!$A$3:$A$88),0),_xlfn.XMATCH($V$167,Shipping!$U$2:$V$2))/_xlfn.IFS($U$167=Shipping!$R198,Shipping!$R$95,$U$167=Shipping!$S$92,Shipping!$S201,$U$167=Shipping!$T$92,Shipping!$T201)+IF(BS112&lt;DATE(2020,1,1),BS112,-BS112))</f>
        <v>-</v>
      </c>
      <c r="BT276" s="52" t="str" cm="1">
        <f t="array" ref="BT276">IF(OR(BT112="",BT112="NO Q",BT112="-"),"-",INDEX(Shipping!$U$3:$V$88,_xlfn.XMATCH(BT$2,IF(Shipping!$D$3:$D$88="GC",Shipping!$A$3:$A$88),0),_xlfn.XMATCH($V$167,Shipping!$U$2:$V$2))/_xlfn.IFS($U$167=Shipping!$R198,Shipping!$R$95,$U$167=Shipping!$S$92,Shipping!$S201,$U$167=Shipping!$T$92,Shipping!$T201)+IF(BT112&lt;DATE(2020,1,1),BT112,-BT112))</f>
        <v>-</v>
      </c>
      <c r="BU276" s="52" t="str" cm="1">
        <f t="array" ref="BU276">IF(OR(BU112="",BU112="NO Q",BU112="-"),"-",INDEX(Shipping!$U$3:$V$88,_xlfn.XMATCH(BU$2,IF(Shipping!$D$3:$D$88="GC",Shipping!$A$3:$A$88),0),_xlfn.XMATCH($V$167,Shipping!$U$2:$V$2))/_xlfn.IFS($U$167=Shipping!$R198,Shipping!$R$95,$U$167=Shipping!$S$92,Shipping!$S201,$U$167=Shipping!$T$92,Shipping!$T201)+IF(BU112&lt;DATE(2020,1,1),BU112,-BU112))</f>
        <v>-</v>
      </c>
      <c r="BV276" s="52" t="str" cm="1">
        <f t="array" ref="BV276">IF(OR(BV112="",BV112="NO Q",BV112="-"),"-",INDEX(Shipping!$U$3:$V$88,_xlfn.XMATCH(BV$2,IF(Shipping!$D$3:$D$88="GC",Shipping!$A$3:$A$88),0),_xlfn.XMATCH($V$167,Shipping!$U$2:$V$2))/_xlfn.IFS($U$167=Shipping!$R198,Shipping!$R$95,$U$167=Shipping!$S$92,Shipping!$S201,$U$167=Shipping!$T$92,Shipping!$T201)+IF(BV112&lt;DATE(2020,1,1),BV112,-BV112))</f>
        <v>-</v>
      </c>
      <c r="BW276" s="52" t="str" cm="1">
        <f t="array" ref="BW276">IF(OR(BW112="",BW112="NO Q",BW112="-"),"-",INDEX(Shipping!$U$3:$V$88,_xlfn.XMATCH(BW$2,IF(Shipping!$D$3:$D$88="GC",Shipping!$A$3:$A$88),0),_xlfn.XMATCH($V$167,Shipping!$U$2:$V$2))/_xlfn.IFS($U$167=Shipping!$R198,Shipping!$R$95,$U$167=Shipping!$S$92,Shipping!$S201,$U$167=Shipping!$T$92,Shipping!$T201)+IF(BW112&lt;DATE(2020,1,1),BW112,-BW112))</f>
        <v>-</v>
      </c>
      <c r="BX276" s="52" t="str" cm="1">
        <f t="array" ref="BX276">IF(OR(BX112="",BX112="NO Q",BX112="-"),"-",INDEX(Shipping!$U$3:$V$88,_xlfn.XMATCH(BX$2,IF(Shipping!$D$3:$D$88="GC",Shipping!$A$3:$A$88),0),_xlfn.XMATCH($V$167,Shipping!$U$2:$V$2))/_xlfn.IFS($U$167=Shipping!$R198,Shipping!$R$95,$U$167=Shipping!$S$92,Shipping!$S201,$U$167=Shipping!$T$92,Shipping!$T201)+IF(BX112&lt;DATE(2020,1,1),BX112,-BX112))</f>
        <v>-</v>
      </c>
      <c r="BY276" s="52" t="str" cm="1">
        <f t="array" ref="BY276">IF(OR(BY112="",BY112="NO Q",BY112="-"),"-",INDEX(Shipping!$U$3:$V$88,_xlfn.XMATCH(BY$2,IF(Shipping!$D$3:$D$88="GC",Shipping!$A$3:$A$88),0),_xlfn.XMATCH($V$167,Shipping!$U$2:$V$2))/_xlfn.IFS($U$167=Shipping!$R198,Shipping!$R$95,$U$167=Shipping!$S$92,Shipping!$S201,$U$167=Shipping!$T$92,Shipping!$T201)+IF(BY112&lt;DATE(2020,1,1),BY112,-BY112))</f>
        <v>-</v>
      </c>
      <c r="BZ276" s="52" t="str" cm="1">
        <f t="array" ref="BZ276">IF(OR(BZ112="",BZ112="NO Q",BZ112="-"),"-",INDEX(Shipping!$U$3:$V$88,_xlfn.XMATCH(BZ$2,IF(Shipping!$D$3:$D$88="GC",Shipping!$A$3:$A$88),0),_xlfn.XMATCH($V$167,Shipping!$U$2:$V$2))/_xlfn.IFS($U$167=Shipping!$R198,Shipping!$R$95,$U$167=Shipping!$S$92,Shipping!$S201,$U$167=Shipping!$T$92,Shipping!$T201)+IF(BZ112&lt;DATE(2020,1,1),BZ112,-BZ112))</f>
        <v>-</v>
      </c>
      <c r="CA276" s="52" t="str" cm="1">
        <f t="array" ref="CA276">IF(OR(CA112="",CA112="NO Q",CA112="-"),"-",INDEX(Shipping!$U$3:$V$88,_xlfn.XMATCH(CA$2,IF(Shipping!$D$3:$D$88="GC",Shipping!$A$3:$A$88),0),_xlfn.XMATCH($V$167,Shipping!$U$2:$V$2))/_xlfn.IFS($U$167=Shipping!$R198,Shipping!$R$95,$U$167=Shipping!$S$92,Shipping!$S201,$U$167=Shipping!$T$92,Shipping!$T201)+IF(CA112&lt;DATE(2020,1,1),CA112,-CA112))</f>
        <v>-</v>
      </c>
      <c r="CB276" s="52" t="str" cm="1">
        <f t="array" ref="CB276">IF(OR(CB112="",CB112="NO Q",CB112="-"),"-",INDEX(Shipping!$U$3:$V$88,_xlfn.XMATCH(CB$2,IF(Shipping!$D$3:$D$88="GC",Shipping!$A$3:$A$88),0),_xlfn.XMATCH($V$167,Shipping!$U$2:$V$2))/_xlfn.IFS($U$167=Shipping!$R198,Shipping!$R$95,$U$167=Shipping!$S$92,Shipping!$S201,$U$167=Shipping!$T$92,Shipping!$T201)+IF(CB112&lt;DATE(2020,1,1),CB112,-CB112))</f>
        <v>-</v>
      </c>
      <c r="CC276" s="52" t="e" cm="1">
        <f t="array" ref="CC276">IF(OR(CC112="",CC112="NO Q",CC112="-"),"-",INDEX(Shipping!$U$3:$V$88,_xlfn.XMATCH(CC$2,IF(Shipping!$D$3:$D$88="GC",Shipping!$A$3:$A$88),0),_xlfn.XMATCH($V$167,Shipping!$U$2:$V$2))/_xlfn.IFS($U$167=Shipping!$R198,Shipping!$R$95,$U$167=Shipping!$S$92,Shipping!$S201,$U$167=Shipping!$T$92,Shipping!$T201)+IF(CC112&lt;DATE(2020,1,1),CC112,-CC112))</f>
        <v>#VALUE!</v>
      </c>
      <c r="CD276" s="52" t="e" cm="1">
        <f t="array" ref="CD276">IF(OR(CD112="",CD112="NO Q",CD112="-"),"-",INDEX(Shipping!$U$3:$V$88,_xlfn.XMATCH(CD$2,IF(Shipping!$D$3:$D$88="GC",Shipping!$A$3:$A$88),0),_xlfn.XMATCH($V$167,Shipping!$U$2:$V$2))/_xlfn.IFS($U$167=Shipping!$R198,Shipping!$R$95,$U$167=Shipping!$S$92,Shipping!$S201,$U$167=Shipping!$T$92,Shipping!$T201)+IF(CD112&lt;DATE(2020,1,1),CD112,-CD112))</f>
        <v>#DIV/0!</v>
      </c>
      <c r="CE276" s="52" t="str" cm="1">
        <f t="array" ref="CE276">IF(OR(CE112="",CE112="NO Q",CE112="-"),"-",INDEX(Shipping!$U$3:$V$88,_xlfn.XMATCH(CE$2,IF(Shipping!$D$3:$D$88="GC",Shipping!$A$3:$A$88),0),_xlfn.XMATCH($V$167,Shipping!$U$2:$V$2))/_xlfn.IFS($U$167=Shipping!$R198,Shipping!$R$95,$U$167=Shipping!$S$92,Shipping!$S201,$U$167=Shipping!$T$92,Shipping!$T201)+IF(CE112&lt;DATE(2020,1,1),CE112,-CE112))</f>
        <v>-</v>
      </c>
      <c r="CF276" s="52" t="str" cm="1">
        <f t="array" ref="CF276">IF(OR(CF112="",CF112="NO Q",CF112="-"),"-",INDEX(Shipping!$U$3:$V$88,_xlfn.XMATCH(CF$2,IF(Shipping!$D$3:$D$88="GC",Shipping!$A$3:$A$88),0),_xlfn.XMATCH($V$167,Shipping!$U$2:$V$2))/_xlfn.IFS($U$167=Shipping!$R198,Shipping!$R$95,$U$167=Shipping!$S$92,Shipping!$S201,$U$167=Shipping!$T$92,Shipping!$T201)+IF(CF112&lt;DATE(2020,1,1),CF112,-CF112))</f>
        <v>-</v>
      </c>
      <c r="CG276" s="52" t="str" cm="1">
        <f t="array" ref="CG276">IF(OR(CG112="",CG112="NO Q",CG112="-"),"-",INDEX(Shipping!$U$3:$V$88,_xlfn.XMATCH(CG$2,IF(Shipping!$D$3:$D$88="GC",Shipping!$A$3:$A$88),0),_xlfn.XMATCH($V$167,Shipping!$U$2:$V$2))/_xlfn.IFS($U$167=Shipping!$R198,Shipping!$R$95,$U$167=Shipping!$S$92,Shipping!$S201,$U$167=Shipping!$T$92,Shipping!$T201)+IF(CG112&lt;DATE(2020,1,1),CG112,-CG112))</f>
        <v>-</v>
      </c>
      <c r="CH276" s="52" t="str" cm="1">
        <f t="array" ref="CH276">IF(OR(CH112="",CH112="NO Q",CH112="-"),"-",INDEX(Shipping!$U$3:$V$88,_xlfn.XMATCH(CH$2,IF(Shipping!$D$3:$D$88="GC",Shipping!$A$3:$A$88),0),_xlfn.XMATCH($V$167,Shipping!$U$2:$V$2))/_xlfn.IFS($U$167=Shipping!$R198,Shipping!$R$95,$U$167=Shipping!$S$92,Shipping!$S201,$U$167=Shipping!$T$92,Shipping!$T201)+IF(CH112&lt;DATE(2020,1,1),CH112,-CH112))</f>
        <v>-</v>
      </c>
      <c r="CI276" s="52" t="str" cm="1">
        <f t="array" ref="CI276">IF(OR(CI112="",CI112="NO Q",CI112="-"),"-",INDEX(Shipping!$U$3:$V$88,_xlfn.XMATCH(CI$2,IF(Shipping!$D$3:$D$88="GC",Shipping!$A$3:$A$88),0),_xlfn.XMATCH($V$167,Shipping!$U$2:$V$2))/_xlfn.IFS($U$167=Shipping!$R198,Shipping!$R$95,$U$167=Shipping!$S$92,Shipping!$S201,$U$167=Shipping!$T$92,Shipping!$T201)+IF(CI112&lt;DATE(2020,1,1),CI112,-CI112))</f>
        <v>-</v>
      </c>
      <c r="CJ276" s="52" t="str" cm="1">
        <f t="array" ref="CJ276">IF(OR(CJ112="",CJ112="NO Q",CJ112="-"),"-",INDEX(Shipping!$U$3:$V$88,_xlfn.XMATCH(CJ$2,IF(Shipping!$D$3:$D$88="GC",Shipping!$A$3:$A$88),0),_xlfn.XMATCH($V$167,Shipping!$U$2:$V$2))/_xlfn.IFS($U$167=Shipping!$R198,Shipping!$R$95,$U$167=Shipping!$S$92,Shipping!$S201,$U$167=Shipping!$T$92,Shipping!$T201)+IF(CJ112&lt;DATE(2020,1,1),CJ112,-CJ112))</f>
        <v>-</v>
      </c>
      <c r="CK276" s="52" t="str" cm="1">
        <f t="array" ref="CK276">IF(OR(CK112="",CK112="NO Q",CK112="-"),"-",INDEX(Shipping!$U$3:$V$88,_xlfn.XMATCH(CK$2,IF(Shipping!$D$3:$D$88="GC",Shipping!$A$3:$A$88),0),_xlfn.XMATCH($V$167,Shipping!$U$2:$V$2))/_xlfn.IFS($U$167=Shipping!$R198,Shipping!$R$95,$U$167=Shipping!$S$92,Shipping!$S201,$U$167=Shipping!$T$92,Shipping!$T201)+IF(CK112&lt;DATE(2020,1,1),CK112,-CK112))</f>
        <v>-</v>
      </c>
      <c r="CL276" s="52" t="str" cm="1">
        <f t="array" ref="CL276">IF(OR(CL112="",CL112="NO Q",CL112="-"),"-",INDEX(Shipping!$U$3:$V$88,_xlfn.XMATCH(CL$2,IF(Shipping!$D$3:$D$88="GC",Shipping!$A$3:$A$88),0),_xlfn.XMATCH($V$167,Shipping!$U$2:$V$2))/_xlfn.IFS($U$167=Shipping!$R198,Shipping!$R$95,$U$167=Shipping!$S$92,Shipping!$S201,$U$167=Shipping!$T$92,Shipping!$T201)+IF(CL112&lt;DATE(2020,1,1),CL112,-CL112))</f>
        <v>-</v>
      </c>
      <c r="CM276" s="52" t="str" cm="1">
        <f t="array" ref="CM276">IF(OR(CM112="",CM112="NO Q",CM112="-"),"-",INDEX(Shipping!$U$3:$V$88,_xlfn.XMATCH(CM$2,IF(Shipping!$D$3:$D$88="GC",Shipping!$A$3:$A$88),0),_xlfn.XMATCH($V$167,Shipping!$U$2:$V$2))/_xlfn.IFS($U$167=Shipping!$R198,Shipping!$R$95,$U$167=Shipping!$S$92,Shipping!$S201,$U$167=Shipping!$T$92,Shipping!$T201)+IF(CM112&lt;DATE(2020,1,1),CM112,-CM112))</f>
        <v>-</v>
      </c>
    </row>
    <row r="277" spans="2:91">
      <c r="B277" s="47" t="s">
        <v>382</v>
      </c>
      <c r="C277" s="1" t="e" cm="1">
        <f t="array" ref="C277">INDEX(W$2:CM$2,1,_xlfn.XMATCH(D277,$W277:$CM277))</f>
        <v>#N/A</v>
      </c>
      <c r="D277" s="81">
        <f t="shared" si="140"/>
        <v>0</v>
      </c>
      <c r="W277" s="52" t="str" cm="1">
        <f t="array" ref="W277">IF(OR(W113="",W113="NO Q",W113="-"),"-",INDEX(Shipping!$U$3:$V$88,_xlfn.XMATCH(W$2,IF(Shipping!$D$3:$D$88="GC",Shipping!$A$3:$A$88),0),_xlfn.XMATCH($V$167,Shipping!$U$2:$V$2))/_xlfn.IFS($U$167=Shipping!$R199,Shipping!$R$95,$U$167=Shipping!$S$92,Shipping!$S202,$U$167=Shipping!$T$92,Shipping!$T202)+IF(W113&lt;DATE(2020,1,1),W113,-W113))</f>
        <v>-</v>
      </c>
      <c r="X277" s="52" t="str" cm="1">
        <f t="array" ref="X277">IF(OR(X113="",X113="NO Q",X113="-"),"-",INDEX(Shipping!$U$3:$V$88,_xlfn.XMATCH(X$2,IF(Shipping!$D$3:$D$88="GC",Shipping!$A$3:$A$88),0),_xlfn.XMATCH($V$167,Shipping!$U$2:$V$2))/_xlfn.IFS($U$167=Shipping!$R199,Shipping!$R$95,$U$167=Shipping!$S$92,Shipping!$S202,$U$167=Shipping!$T$92,Shipping!$T202)+IF(X113&lt;DATE(2020,1,1),X113,-X113))</f>
        <v>-</v>
      </c>
      <c r="Y277" s="52" t="str" cm="1">
        <f t="array" ref="Y277">IF(OR(Y113="",Y113="NO Q",Y113="-"),"-",INDEX(Shipping!$U$3:$V$88,_xlfn.XMATCH(Y$2,IF(Shipping!$D$3:$D$88="GC",Shipping!$A$3:$A$88),0),_xlfn.XMATCH($V$167,Shipping!$U$2:$V$2))/_xlfn.IFS($U$167=Shipping!$R199,Shipping!$R$95,$U$167=Shipping!$S$92,Shipping!$S202,$U$167=Shipping!$T$92,Shipping!$T202)+IF(Y113&lt;DATE(2020,1,1),Y113,-Y113))</f>
        <v>-</v>
      </c>
      <c r="Z277" s="52" t="str" cm="1">
        <f t="array" ref="Z277">IF(OR(Z113="",Z113="NO Q",Z113="-"),"-",INDEX(Shipping!$U$3:$V$88,_xlfn.XMATCH(Z$2,IF(Shipping!$D$3:$D$88="GC",Shipping!$A$3:$A$88),0),_xlfn.XMATCH($V$167,Shipping!$U$2:$V$2))/_xlfn.IFS($U$167=Shipping!$R199,Shipping!$R$95,$U$167=Shipping!$S$92,Shipping!$S202,$U$167=Shipping!$T$92,Shipping!$T202)+IF(Z113&lt;DATE(2020,1,1),Z113,-Z113))</f>
        <v>-</v>
      </c>
      <c r="AA277" s="52" t="str" cm="1">
        <f t="array" ref="AA277">IF(OR(AA113="",AA113="NO Q",AA113="-"),"-",INDEX(Shipping!$U$3:$V$88,_xlfn.XMATCH(AA$2,IF(Shipping!$D$3:$D$88="GC",Shipping!$A$3:$A$88),0),_xlfn.XMATCH($V$167,Shipping!$U$2:$V$2))/_xlfn.IFS($U$167=Shipping!$R199,Shipping!$R$95,$U$167=Shipping!$S$92,Shipping!$S202,$U$167=Shipping!$T$92,Shipping!$T202)+IF(AA113&lt;DATE(2020,1,1),AA113,-AA113))</f>
        <v>-</v>
      </c>
      <c r="AB277" s="52" t="str" cm="1">
        <f t="array" ref="AB277">IF(OR(AB113="",AB113="NO Q",AB113="-"),"-",INDEX(Shipping!$U$3:$V$88,_xlfn.XMATCH(AB$2,IF(Shipping!$D$3:$D$88="GC",Shipping!$A$3:$A$88),0),_xlfn.XMATCH($V$167,Shipping!$U$2:$V$2))/_xlfn.IFS($U$167=Shipping!$R199,Shipping!$R$95,$U$167=Shipping!$S$92,Shipping!$S202,$U$167=Shipping!$T$92,Shipping!$T202)+IF(AB113&lt;DATE(2020,1,1),AB113,-AB113))</f>
        <v>-</v>
      </c>
      <c r="AC277" s="52" t="str" cm="1">
        <f t="array" ref="AC277">IF(OR(AC113="",AC113="NO Q",AC113="-"),"-",INDEX(Shipping!$U$3:$V$88,_xlfn.XMATCH(AC$2,IF(Shipping!$D$3:$D$88="GC",Shipping!$A$3:$A$88),0),_xlfn.XMATCH($V$167,Shipping!$U$2:$V$2))/_xlfn.IFS($U$167=Shipping!$R199,Shipping!$R$95,$U$167=Shipping!$S$92,Shipping!$S202,$U$167=Shipping!$T$92,Shipping!$T202)+IF(AC113&lt;DATE(2020,1,1),AC113,-AC113))</f>
        <v>-</v>
      </c>
      <c r="AD277" s="52" t="str" cm="1">
        <f t="array" ref="AD277">IF(OR(AD113="",AD113="NO Q",AD113="-"),"-",INDEX(Shipping!$U$3:$V$88,_xlfn.XMATCH(AD$2,IF(Shipping!$D$3:$D$88="GC",Shipping!$A$3:$A$88),0),_xlfn.XMATCH($V$167,Shipping!$U$2:$V$2))/_xlfn.IFS($U$167=Shipping!$R199,Shipping!$R$95,$U$167=Shipping!$S$92,Shipping!$S202,$U$167=Shipping!$T$92,Shipping!$T202)+IF(AD113&lt;DATE(2020,1,1),AD113,-AD113))</f>
        <v>-</v>
      </c>
      <c r="AE277" s="52" t="str" cm="1">
        <f t="array" ref="AE277">IF(OR(AE113="",AE113="NO Q",AE113="-"),"-",INDEX(Shipping!$U$3:$V$88,_xlfn.XMATCH(AE$2,IF(Shipping!$D$3:$D$88="GC",Shipping!$A$3:$A$88),0),_xlfn.XMATCH($V$167,Shipping!$U$2:$V$2))/_xlfn.IFS($U$167=Shipping!$R199,Shipping!$R$95,$U$167=Shipping!$S$92,Shipping!$S202,$U$167=Shipping!$T$92,Shipping!$T202)+IF(AE113&lt;DATE(2020,1,1),AE113,-AE113))</f>
        <v>-</v>
      </c>
      <c r="AF277" s="52" t="str" cm="1">
        <f t="array" ref="AF277">IF(OR(AF113="",AF113="NO Q",AF113="-"),"-",INDEX(Shipping!$U$3:$V$88,_xlfn.XMATCH(AF$2,IF(Shipping!$D$3:$D$88="GC",Shipping!$A$3:$A$88),0),_xlfn.XMATCH($V$167,Shipping!$U$2:$V$2))/_xlfn.IFS($U$167=Shipping!$R199,Shipping!$R$95,$U$167=Shipping!$S$92,Shipping!$S202,$U$167=Shipping!$T$92,Shipping!$T202)+IF(AF113&lt;DATE(2020,1,1),AF113,-AF113))</f>
        <v>-</v>
      </c>
      <c r="AG277" s="52" t="str" cm="1">
        <f t="array" ref="AG277">IF(OR(AG113="",AG113="NO Q",AG113="-"),"-",INDEX(Shipping!$U$3:$V$88,_xlfn.XMATCH(AG$2,IF(Shipping!$D$3:$D$88="GC",Shipping!$A$3:$A$88),0),_xlfn.XMATCH($V$167,Shipping!$U$2:$V$2))/_xlfn.IFS($U$167=Shipping!$R199,Shipping!$R$95,$U$167=Shipping!$S$92,Shipping!$S202,$U$167=Shipping!$T$92,Shipping!$T202)+IF(AG113&lt;DATE(2020,1,1),AG113,-AG113))</f>
        <v>-</v>
      </c>
      <c r="AH277" s="52" t="e" cm="1">
        <f t="array" ref="AH277">IF(OR(AH113="",AH113="NO Q",AH113="-"),"-",INDEX(Shipping!$U$3:$V$88,_xlfn.XMATCH(AH$2,IF(Shipping!$D$3:$D$88="GC",Shipping!$A$3:$A$88),0),_xlfn.XMATCH($V$167,Shipping!$U$2:$V$2))/_xlfn.IFS($U$167=Shipping!$R199,Shipping!$R$95,$U$167=Shipping!$S$92,Shipping!$S202,$U$167=Shipping!$T$92,Shipping!$T202)+IF(AH113&lt;DATE(2020,1,1),AH113,-AH113))</f>
        <v>#DIV/0!</v>
      </c>
      <c r="AI277" s="52" t="str" cm="1">
        <f t="array" ref="AI277">IF(OR(AI113="",AI113="NO Q",AI113="-"),"-",INDEX(Shipping!$U$3:$V$88,_xlfn.XMATCH(AI$2,IF(Shipping!$D$3:$D$88="GC",Shipping!$A$3:$A$88),0),_xlfn.XMATCH($V$167,Shipping!$U$2:$V$2))/_xlfn.IFS($U$167=Shipping!$R199,Shipping!$R$95,$U$167=Shipping!$S$92,Shipping!$S202,$U$167=Shipping!$T$92,Shipping!$T202)+IF(AI113&lt;DATE(2020,1,1),AI113,-AI113))</f>
        <v>-</v>
      </c>
      <c r="AJ277" s="52" t="str" cm="1">
        <f t="array" ref="AJ277">IF(OR(AJ113="",AJ113="NO Q",AJ113="-"),"-",INDEX(Shipping!$U$3:$V$88,_xlfn.XMATCH(AJ$2,IF(Shipping!$D$3:$D$88="GC",Shipping!$A$3:$A$88),0),_xlfn.XMATCH($V$167,Shipping!$U$2:$V$2))/_xlfn.IFS($U$167=Shipping!$R199,Shipping!$R$95,$U$167=Shipping!$S$92,Shipping!$S202,$U$167=Shipping!$T$92,Shipping!$T202)+IF(AJ113&lt;DATE(2020,1,1),AJ113,-AJ113))</f>
        <v>-</v>
      </c>
      <c r="AK277" s="52" t="str" cm="1">
        <f t="array" ref="AK277">IF(OR(AK113="",AK113="NO Q",AK113="-"),"-",INDEX(Shipping!$U$3:$V$88,_xlfn.XMATCH(AK$2,IF(Shipping!$D$3:$D$88="GC",Shipping!$A$3:$A$88),0),_xlfn.XMATCH($V$167,Shipping!$U$2:$V$2))/_xlfn.IFS($U$167=Shipping!$R199,Shipping!$R$95,$U$167=Shipping!$S$92,Shipping!$S202,$U$167=Shipping!$T$92,Shipping!$T202)+IF(AK113&lt;DATE(2020,1,1),AK113,-AK113))</f>
        <v>-</v>
      </c>
      <c r="AL277" s="52" t="str" cm="1">
        <f t="array" ref="AL277">IF(OR(AL113="",AL113="NO Q",AL113="-"),"-",INDEX(Shipping!$U$3:$V$88,_xlfn.XMATCH(AL$2,IF(Shipping!$D$3:$D$88="GC",Shipping!$A$3:$A$88),0),_xlfn.XMATCH($V$167,Shipping!$U$2:$V$2))/_xlfn.IFS($U$167=Shipping!$R199,Shipping!$R$95,$U$167=Shipping!$S$92,Shipping!$S202,$U$167=Shipping!$T$92,Shipping!$T202)+IF(AL113&lt;DATE(2020,1,1),AL113,-AL113))</f>
        <v>-</v>
      </c>
      <c r="AM277" s="52" t="str" cm="1">
        <f t="array" ref="AM277">IF(OR(AM113="",AM113="NO Q",AM113="-"),"-",INDEX(Shipping!$U$3:$V$88,_xlfn.XMATCH(AM$2,IF(Shipping!$D$3:$D$88="GC",Shipping!$A$3:$A$88),0),_xlfn.XMATCH($V$167,Shipping!$U$2:$V$2))/_xlfn.IFS($U$167=Shipping!$R199,Shipping!$R$95,$U$167=Shipping!$S$92,Shipping!$S202,$U$167=Shipping!$T$92,Shipping!$T202)+IF(AM113&lt;DATE(2020,1,1),AM113,-AM113))</f>
        <v>-</v>
      </c>
      <c r="AN277" s="52" t="str" cm="1">
        <f t="array" ref="AN277">IF(OR(AN113="",AN113="NO Q",AN113="-"),"-",INDEX(Shipping!$U$3:$V$88,_xlfn.XMATCH(AN$2,IF(Shipping!$D$3:$D$88="GC",Shipping!$A$3:$A$88),0),_xlfn.XMATCH($V$167,Shipping!$U$2:$V$2))/_xlfn.IFS($U$167=Shipping!$R199,Shipping!$R$95,$U$167=Shipping!$S$92,Shipping!$S202,$U$167=Shipping!$T$92,Shipping!$T202)+IF(AN113&lt;DATE(2020,1,1),AN113,-AN113))</f>
        <v>-</v>
      </c>
      <c r="AO277" s="52" t="str" cm="1">
        <f t="array" ref="AO277">IF(OR(AO113="",AO113="NO Q",AO113="-"),"-",INDEX(Shipping!$U$3:$V$88,_xlfn.XMATCH(AO$2,IF(Shipping!$D$3:$D$88="GC",Shipping!$A$3:$A$88),0),_xlfn.XMATCH($V$167,Shipping!$U$2:$V$2))/_xlfn.IFS($U$167=Shipping!$R199,Shipping!$R$95,$U$167=Shipping!$S$92,Shipping!$S202,$U$167=Shipping!$T$92,Shipping!$T202)+IF(AO113&lt;DATE(2020,1,1),AO113,-AO113))</f>
        <v>-</v>
      </c>
      <c r="AP277" s="52" t="str" cm="1">
        <f t="array" ref="AP277">IF(OR(AP113="",AP113="NO Q",AP113="-"),"-",INDEX(Shipping!$U$3:$V$88,_xlfn.XMATCH(AP$2,IF(Shipping!$D$3:$D$88="GC",Shipping!$A$3:$A$88),0),_xlfn.XMATCH($V$167,Shipping!$U$2:$V$2))/_xlfn.IFS($U$167=Shipping!$R199,Shipping!$R$95,$U$167=Shipping!$S$92,Shipping!$S202,$U$167=Shipping!$T$92,Shipping!$T202)+IF(AP113&lt;DATE(2020,1,1),AP113,-AP113))</f>
        <v>-</v>
      </c>
      <c r="AQ277" s="52" t="str" cm="1">
        <f t="array" ref="AQ277">IF(OR(AQ113="",AQ113="NO Q",AQ113="-"),"-",INDEX(Shipping!$U$3:$V$88,_xlfn.XMATCH(AQ$2,IF(Shipping!$D$3:$D$88="GC",Shipping!$A$3:$A$88),0),_xlfn.XMATCH($V$167,Shipping!$U$2:$V$2))/_xlfn.IFS($U$167=Shipping!$R199,Shipping!$R$95,$U$167=Shipping!$S$92,Shipping!$S202,$U$167=Shipping!$T$92,Shipping!$T202)+IF(AQ113&lt;DATE(2020,1,1),AQ113,-AQ113))</f>
        <v>-</v>
      </c>
      <c r="AR277" s="52" t="str" cm="1">
        <f t="array" ref="AR277">IF(OR(AR113="",AR113="NO Q",AR113="-"),"-",INDEX(Shipping!$U$3:$V$88,_xlfn.XMATCH(AR$2,IF(Shipping!$D$3:$D$88="GC",Shipping!$A$3:$A$88),0),_xlfn.XMATCH($V$167,Shipping!$U$2:$V$2))/_xlfn.IFS($U$167=Shipping!$R199,Shipping!$R$95,$U$167=Shipping!$S$92,Shipping!$S202,$U$167=Shipping!$T$92,Shipping!$T202)+IF(AR113&lt;DATE(2020,1,1),AR113,-AR113))</f>
        <v>-</v>
      </c>
      <c r="AS277" s="52" t="str" cm="1">
        <f t="array" ref="AS277">IF(OR(AS113="",AS113="NO Q",AS113="-"),"-",INDEX(Shipping!$U$3:$V$88,_xlfn.XMATCH(AS$2,IF(Shipping!$D$3:$D$88="GC",Shipping!$A$3:$A$88),0),_xlfn.XMATCH($V$167,Shipping!$U$2:$V$2))/_xlfn.IFS($U$167=Shipping!$R199,Shipping!$R$95,$U$167=Shipping!$S$92,Shipping!$S202,$U$167=Shipping!$T$92,Shipping!$T202)+IF(AS113&lt;DATE(2020,1,1),AS113,-AS113))</f>
        <v>-</v>
      </c>
      <c r="AT277" s="52" t="str" cm="1">
        <f t="array" ref="AT277">IF(OR(AT113="",AT113="NO Q",AT113="-"),"-",INDEX(Shipping!$U$3:$V$88,_xlfn.XMATCH(AT$2,IF(Shipping!$D$3:$D$88="GC",Shipping!$A$3:$A$88),0),_xlfn.XMATCH($V$167,Shipping!$U$2:$V$2))/_xlfn.IFS($U$167=Shipping!$R199,Shipping!$R$95,$U$167=Shipping!$S$92,Shipping!$S202,$U$167=Shipping!$T$92,Shipping!$T202)+IF(AT113&lt;DATE(2020,1,1),AT113,-AT113))</f>
        <v>-</v>
      </c>
      <c r="AU277" s="52" t="str" cm="1">
        <f t="array" ref="AU277">IF(OR(AU113="",AU113="NO Q",AU113="-"),"-",INDEX(Shipping!$U$3:$V$88,_xlfn.XMATCH(AU$2,IF(Shipping!$D$3:$D$88="GC",Shipping!$A$3:$A$88),0),_xlfn.XMATCH($V$167,Shipping!$U$2:$V$2))/_xlfn.IFS($U$167=Shipping!$R199,Shipping!$R$95,$U$167=Shipping!$S$92,Shipping!$S202,$U$167=Shipping!$T$92,Shipping!$T202)+IF(AU113&lt;DATE(2020,1,1),AU113,-AU113))</f>
        <v>-</v>
      </c>
      <c r="AV277" s="52" t="str" cm="1">
        <f t="array" ref="AV277">IF(OR(AV113="",AV113="NO Q",AV113="-"),"-",INDEX(Shipping!$U$3:$V$88,_xlfn.XMATCH(AV$2,IF(Shipping!$D$3:$D$88="GC",Shipping!$A$3:$A$88),0),_xlfn.XMATCH($V$167,Shipping!$U$2:$V$2))/_xlfn.IFS($U$167=Shipping!$R199,Shipping!$R$95,$U$167=Shipping!$S$92,Shipping!$S202,$U$167=Shipping!$T$92,Shipping!$T202)+IF(AV113&lt;DATE(2020,1,1),AV113,-AV113))</f>
        <v>-</v>
      </c>
      <c r="AW277" s="52" t="str" cm="1">
        <f t="array" ref="AW277">IF(OR(AW113="",AW113="NO Q",AW113="-"),"-",INDEX(Shipping!$U$3:$V$88,_xlfn.XMATCH(AW$2,IF(Shipping!$D$3:$D$88="GC",Shipping!$A$3:$A$88),0),_xlfn.XMATCH($V$167,Shipping!$U$2:$V$2))/_xlfn.IFS($U$167=Shipping!$R199,Shipping!$R$95,$U$167=Shipping!$S$92,Shipping!$S202,$U$167=Shipping!$T$92,Shipping!$T202)+IF(AW113&lt;DATE(2020,1,1),AW113,-AW113))</f>
        <v>-</v>
      </c>
      <c r="AX277" s="52" t="str" cm="1">
        <f t="array" ref="AX277">IF(OR(AX113="",AX113="NO Q",AX113="-"),"-",INDEX(Shipping!$U$3:$V$88,_xlfn.XMATCH(AX$2,IF(Shipping!$D$3:$D$88="GC",Shipping!$A$3:$A$88),0),_xlfn.XMATCH($V$167,Shipping!$U$2:$V$2))/_xlfn.IFS($U$167=Shipping!$R199,Shipping!$R$95,$U$167=Shipping!$S$92,Shipping!$S202,$U$167=Shipping!$T$92,Shipping!$T202)+IF(AX113&lt;DATE(2020,1,1),AX113,-AX113))</f>
        <v>-</v>
      </c>
      <c r="AY277" s="52" t="str" cm="1">
        <f t="array" ref="AY277">IF(OR(AY113="",AY113="NO Q",AY113="-"),"-",INDEX(Shipping!$U$3:$V$88,_xlfn.XMATCH(AY$2,IF(Shipping!$D$3:$D$88="GC",Shipping!$A$3:$A$88),0),_xlfn.XMATCH($V$167,Shipping!$U$2:$V$2))/_xlfn.IFS($U$167=Shipping!$R199,Shipping!$R$95,$U$167=Shipping!$S$92,Shipping!$S202,$U$167=Shipping!$T$92,Shipping!$T202)+IF(AY113&lt;DATE(2020,1,1),AY113,-AY113))</f>
        <v>-</v>
      </c>
      <c r="AZ277" s="52" t="str" cm="1">
        <f t="array" ref="AZ277">IF(OR(AZ113="",AZ113="NO Q",AZ113="-"),"-",INDEX(Shipping!$U$3:$V$88,_xlfn.XMATCH(AZ$2,IF(Shipping!$D$3:$D$88="GC",Shipping!$A$3:$A$88),0),_xlfn.XMATCH($V$167,Shipping!$U$2:$V$2))/_xlfn.IFS($U$167=Shipping!$R199,Shipping!$R$95,$U$167=Shipping!$S$92,Shipping!$S202,$U$167=Shipping!$T$92,Shipping!$T202)+IF(AZ113&lt;DATE(2020,1,1),AZ113,-AZ113))</f>
        <v>-</v>
      </c>
      <c r="BA277" s="52" t="str" cm="1">
        <f t="array" ref="BA277">IF(OR(BA113="",BA113="NO Q",BA113="-"),"-",INDEX(Shipping!$U$3:$V$88,_xlfn.XMATCH(BA$2,IF(Shipping!$D$3:$D$88="GC",Shipping!$A$3:$A$88),0),_xlfn.XMATCH($V$167,Shipping!$U$2:$V$2))/_xlfn.IFS($U$167=Shipping!$R199,Shipping!$R$95,$U$167=Shipping!$S$92,Shipping!$S202,$U$167=Shipping!$T$92,Shipping!$T202)+IF(BA113&lt;DATE(2020,1,1),BA113,-BA113))</f>
        <v>-</v>
      </c>
      <c r="BB277" s="52" t="str" cm="1">
        <f t="array" ref="BB277">IF(OR(BB113="",BB113="NO Q",BB113="-"),"-",INDEX(Shipping!$U$3:$V$88,_xlfn.XMATCH(BB$2,IF(Shipping!$D$3:$D$88="GC",Shipping!$A$3:$A$88),0),_xlfn.XMATCH($V$167,Shipping!$U$2:$V$2))/_xlfn.IFS($U$167=Shipping!$R199,Shipping!$R$95,$U$167=Shipping!$S$92,Shipping!$S202,$U$167=Shipping!$T$92,Shipping!$T202)+IF(BB113&lt;DATE(2020,1,1),BB113,-BB113))</f>
        <v>-</v>
      </c>
      <c r="BC277" s="52" t="str" cm="1">
        <f t="array" ref="BC277">IF(OR(BC113="",BC113="NO Q",BC113="-"),"-",INDEX(Shipping!$U$3:$V$88,_xlfn.XMATCH(BC$2,IF(Shipping!$D$3:$D$88="GC",Shipping!$A$3:$A$88),0),_xlfn.XMATCH($V$167,Shipping!$U$2:$V$2))/_xlfn.IFS($U$167=Shipping!$R199,Shipping!$R$95,$U$167=Shipping!$S$92,Shipping!$S202,$U$167=Shipping!$T$92,Shipping!$T202)+IF(BC113&lt;DATE(2020,1,1),BC113,-BC113))</f>
        <v>-</v>
      </c>
      <c r="BD277" s="52" t="str" cm="1">
        <f t="array" ref="BD277">IF(OR(BD113="",BD113="NO Q",BD113="-"),"-",INDEX(Shipping!$U$3:$V$88,_xlfn.XMATCH(BD$2,IF(Shipping!$D$3:$D$88="GC",Shipping!$A$3:$A$88),0),_xlfn.XMATCH($V$167,Shipping!$U$2:$V$2))/_xlfn.IFS($U$167=Shipping!$R199,Shipping!$R$95,$U$167=Shipping!$S$92,Shipping!$S202,$U$167=Shipping!$T$92,Shipping!$T202)+IF(BD113&lt;DATE(2020,1,1),BD113,-BD113))</f>
        <v>-</v>
      </c>
      <c r="BE277" s="52" t="str" cm="1">
        <f t="array" ref="BE277">IF(OR(BE113="",BE113="NO Q",BE113="-"),"-",INDEX(Shipping!$U$3:$V$88,_xlfn.XMATCH(BE$2,IF(Shipping!$D$3:$D$88="GC",Shipping!$A$3:$A$88),0),_xlfn.XMATCH($V$167,Shipping!$U$2:$V$2))/_xlfn.IFS($U$167=Shipping!$R199,Shipping!$R$95,$U$167=Shipping!$S$92,Shipping!$S202,$U$167=Shipping!$T$92,Shipping!$T202)+IF(BE113&lt;DATE(2020,1,1),BE113,-BE113))</f>
        <v>-</v>
      </c>
      <c r="BF277" s="52" t="str" cm="1">
        <f t="array" ref="BF277">IF(OR(BF113="",BF113="NO Q",BF113="-"),"-",INDEX(Shipping!$U$3:$V$88,_xlfn.XMATCH(BF$2,IF(Shipping!$D$3:$D$88="GC",Shipping!$A$3:$A$88),0),_xlfn.XMATCH($V$167,Shipping!$U$2:$V$2))/_xlfn.IFS($U$167=Shipping!$R199,Shipping!$R$95,$U$167=Shipping!$S$92,Shipping!$S202,$U$167=Shipping!$T$92,Shipping!$T202)+IF(BF113&lt;DATE(2020,1,1),BF113,-BF113))</f>
        <v>-</v>
      </c>
      <c r="BG277" s="52" t="str" cm="1">
        <f t="array" ref="BG277">IF(OR(BG113="",BG113="NO Q",BG113="-"),"-",INDEX(Shipping!$U$3:$V$88,_xlfn.XMATCH(BG$2,IF(Shipping!$D$3:$D$88="GC",Shipping!$A$3:$A$88),0),_xlfn.XMATCH($V$167,Shipping!$U$2:$V$2))/_xlfn.IFS($U$167=Shipping!$R199,Shipping!$R$95,$U$167=Shipping!$S$92,Shipping!$S202,$U$167=Shipping!$T$92,Shipping!$T202)+IF(BG113&lt;DATE(2020,1,1),BG113,-BG113))</f>
        <v>-</v>
      </c>
      <c r="BH277" s="52" t="str" cm="1">
        <f t="array" ref="BH277">IF(OR(BH113="",BH113="NO Q",BH113="-"),"-",INDEX(Shipping!$U$3:$V$88,_xlfn.XMATCH(BH$2,IF(Shipping!$D$3:$D$88="GC",Shipping!$A$3:$A$88),0),_xlfn.XMATCH($V$167,Shipping!$U$2:$V$2))/_xlfn.IFS($U$167=Shipping!$R199,Shipping!$R$95,$U$167=Shipping!$S$92,Shipping!$S202,$U$167=Shipping!$T$92,Shipping!$T202)+IF(BH113&lt;DATE(2020,1,1),BH113,-BH113))</f>
        <v>-</v>
      </c>
      <c r="BI277" s="52" t="e" cm="1">
        <f t="array" ref="BI277">IF(OR(BI113="",BI113="NO Q",BI113="-"),"-",INDEX(Shipping!$U$3:$V$88,_xlfn.XMATCH(BI$2,IF(Shipping!$D$3:$D$88="GC",Shipping!$A$3:$A$88),0),_xlfn.XMATCH($V$167,Shipping!$U$2:$V$2))/_xlfn.IFS($U$167=Shipping!$R199,Shipping!$R$95,$U$167=Shipping!$S$92,Shipping!$S202,$U$167=Shipping!$T$92,Shipping!$T202)+IF(BI113&lt;DATE(2020,1,1),BI113,-BI113))</f>
        <v>#DIV/0!</v>
      </c>
      <c r="BJ277" s="52" t="str" cm="1">
        <f t="array" ref="BJ277">IF(OR(BJ113="",BJ113="NO Q",BJ113="-"),"-",INDEX(Shipping!$U$3:$V$88,_xlfn.XMATCH(BJ$2,IF(Shipping!$D$3:$D$88="GC",Shipping!$A$3:$A$88),0),_xlfn.XMATCH($V$167,Shipping!$U$2:$V$2))/_xlfn.IFS($U$167=Shipping!$R199,Shipping!$R$95,$U$167=Shipping!$S$92,Shipping!$S202,$U$167=Shipping!$T$92,Shipping!$T202)+IF(BJ113&lt;DATE(2020,1,1),BJ113,-BJ113))</f>
        <v>-</v>
      </c>
      <c r="BK277" s="52" t="str" cm="1">
        <f t="array" ref="BK277">IF(OR(BK113="",BK113="NO Q",BK113="-"),"-",INDEX(Shipping!$U$3:$V$88,_xlfn.XMATCH(BK$2,IF(Shipping!$D$3:$D$88="GC",Shipping!$A$3:$A$88),0),_xlfn.XMATCH($V$167,Shipping!$U$2:$V$2))/_xlfn.IFS($U$167=Shipping!$R199,Shipping!$R$95,$U$167=Shipping!$S$92,Shipping!$S202,$U$167=Shipping!$T$92,Shipping!$T202)+IF(BK113&lt;DATE(2020,1,1),BK113,-BK113))</f>
        <v>-</v>
      </c>
      <c r="BL277" s="52" t="str" cm="1">
        <f t="array" ref="BL277">IF(OR(BL113="",BL113="NO Q",BL113="-"),"-",INDEX(Shipping!$U$3:$V$88,_xlfn.XMATCH(BL$2,IF(Shipping!$D$3:$D$88="GC",Shipping!$A$3:$A$88),0),_xlfn.XMATCH($V$167,Shipping!$U$2:$V$2))/_xlfn.IFS($U$167=Shipping!$R199,Shipping!$R$95,$U$167=Shipping!$S$92,Shipping!$S202,$U$167=Shipping!$T$92,Shipping!$T202)+IF(BL113&lt;DATE(2020,1,1),BL113,-BL113))</f>
        <v>-</v>
      </c>
      <c r="BM277" s="52" t="str" cm="1">
        <f t="array" ref="BM277">IF(OR(BM113="",BM113="NO Q",BM113="-"),"-",INDEX(Shipping!$U$3:$V$88,_xlfn.XMATCH(BM$2,IF(Shipping!$D$3:$D$88="GC",Shipping!$A$3:$A$88),0),_xlfn.XMATCH($V$167,Shipping!$U$2:$V$2))/_xlfn.IFS($U$167=Shipping!$R199,Shipping!$R$95,$U$167=Shipping!$S$92,Shipping!$S202,$U$167=Shipping!$T$92,Shipping!$T202)+IF(BM113&lt;DATE(2020,1,1),BM113,-BM113))</f>
        <v>-</v>
      </c>
      <c r="BN277" s="52" t="str" cm="1">
        <f t="array" ref="BN277">IF(OR(BN113="",BN113="NO Q",BN113="-"),"-",INDEX(Shipping!$U$3:$V$88,_xlfn.XMATCH(BN$2,IF(Shipping!$D$3:$D$88="GC",Shipping!$A$3:$A$88),0),_xlfn.XMATCH($V$167,Shipping!$U$2:$V$2))/_xlfn.IFS($U$167=Shipping!$R199,Shipping!$R$95,$U$167=Shipping!$S$92,Shipping!$S202,$U$167=Shipping!$T$92,Shipping!$T202)+IF(BN113&lt;DATE(2020,1,1),BN113,-BN113))</f>
        <v>-</v>
      </c>
      <c r="BO277" s="52" t="str" cm="1">
        <f t="array" ref="BO277">IF(OR(BO113="",BO113="NO Q",BO113="-"),"-",INDEX(Shipping!$U$3:$V$88,_xlfn.XMATCH(BO$2,IF(Shipping!$D$3:$D$88="GC",Shipping!$A$3:$A$88),0),_xlfn.XMATCH($V$167,Shipping!$U$2:$V$2))/_xlfn.IFS($U$167=Shipping!$R199,Shipping!$R$95,$U$167=Shipping!$S$92,Shipping!$S202,$U$167=Shipping!$T$92,Shipping!$T202)+IF(BO113&lt;DATE(2020,1,1),BO113,-BO113))</f>
        <v>-</v>
      </c>
      <c r="BP277" s="52" t="str" cm="1">
        <f t="array" ref="BP277">IF(OR(BP113="",BP113="NO Q",BP113="-"),"-",INDEX(Shipping!$U$3:$V$88,_xlfn.XMATCH(BP$2,IF(Shipping!$D$3:$D$88="GC",Shipping!$A$3:$A$88),0),_xlfn.XMATCH($V$167,Shipping!$U$2:$V$2))/_xlfn.IFS($U$167=Shipping!$R199,Shipping!$R$95,$U$167=Shipping!$S$92,Shipping!$S202,$U$167=Shipping!$T$92,Shipping!$T202)+IF(BP113&lt;DATE(2020,1,1),BP113,-BP113))</f>
        <v>-</v>
      </c>
      <c r="BQ277" s="52" t="str" cm="1">
        <f t="array" ref="BQ277">IF(OR(BQ113="",BQ113="NO Q",BQ113="-"),"-",INDEX(Shipping!$U$3:$V$88,_xlfn.XMATCH(BQ$2,IF(Shipping!$D$3:$D$88="GC",Shipping!$A$3:$A$88),0),_xlfn.XMATCH($V$167,Shipping!$U$2:$V$2))/_xlfn.IFS($U$167=Shipping!$R199,Shipping!$R$95,$U$167=Shipping!$S$92,Shipping!$S202,$U$167=Shipping!$T$92,Shipping!$T202)+IF(BQ113&lt;DATE(2020,1,1),BQ113,-BQ113))</f>
        <v>-</v>
      </c>
      <c r="BR277" s="52" t="str" cm="1">
        <f t="array" ref="BR277">IF(OR(BR113="",BR113="NO Q",BR113="-"),"-",INDEX(Shipping!$U$3:$V$88,_xlfn.XMATCH(BR$2,IF(Shipping!$D$3:$D$88="GC",Shipping!$A$3:$A$88),0),_xlfn.XMATCH($V$167,Shipping!$U$2:$V$2))/_xlfn.IFS($U$167=Shipping!$R199,Shipping!$R$95,$U$167=Shipping!$S$92,Shipping!$S202,$U$167=Shipping!$T$92,Shipping!$T202)+IF(BR113&lt;DATE(2020,1,1),BR113,-BR113))</f>
        <v>-</v>
      </c>
      <c r="BS277" s="52" t="str" cm="1">
        <f t="array" ref="BS277">IF(OR(BS113="",BS113="NO Q",BS113="-"),"-",INDEX(Shipping!$U$3:$V$88,_xlfn.XMATCH(BS$2,IF(Shipping!$D$3:$D$88="GC",Shipping!$A$3:$A$88),0),_xlfn.XMATCH($V$167,Shipping!$U$2:$V$2))/_xlfn.IFS($U$167=Shipping!$R199,Shipping!$R$95,$U$167=Shipping!$S$92,Shipping!$S202,$U$167=Shipping!$T$92,Shipping!$T202)+IF(BS113&lt;DATE(2020,1,1),BS113,-BS113))</f>
        <v>-</v>
      </c>
      <c r="BT277" s="52" t="str" cm="1">
        <f t="array" ref="BT277">IF(OR(BT113="",BT113="NO Q",BT113="-"),"-",INDEX(Shipping!$U$3:$V$88,_xlfn.XMATCH(BT$2,IF(Shipping!$D$3:$D$88="GC",Shipping!$A$3:$A$88),0),_xlfn.XMATCH($V$167,Shipping!$U$2:$V$2))/_xlfn.IFS($U$167=Shipping!$R199,Shipping!$R$95,$U$167=Shipping!$S$92,Shipping!$S202,$U$167=Shipping!$T$92,Shipping!$T202)+IF(BT113&lt;DATE(2020,1,1),BT113,-BT113))</f>
        <v>-</v>
      </c>
      <c r="BU277" s="52" t="str" cm="1">
        <f t="array" ref="BU277">IF(OR(BU113="",BU113="NO Q",BU113="-"),"-",INDEX(Shipping!$U$3:$V$88,_xlfn.XMATCH(BU$2,IF(Shipping!$D$3:$D$88="GC",Shipping!$A$3:$A$88),0),_xlfn.XMATCH($V$167,Shipping!$U$2:$V$2))/_xlfn.IFS($U$167=Shipping!$R199,Shipping!$R$95,$U$167=Shipping!$S$92,Shipping!$S202,$U$167=Shipping!$T$92,Shipping!$T202)+IF(BU113&lt;DATE(2020,1,1),BU113,-BU113))</f>
        <v>-</v>
      </c>
      <c r="BV277" s="52" t="str" cm="1">
        <f t="array" ref="BV277">IF(OR(BV113="",BV113="NO Q",BV113="-"),"-",INDEX(Shipping!$U$3:$V$88,_xlfn.XMATCH(BV$2,IF(Shipping!$D$3:$D$88="GC",Shipping!$A$3:$A$88),0),_xlfn.XMATCH($V$167,Shipping!$U$2:$V$2))/_xlfn.IFS($U$167=Shipping!$R199,Shipping!$R$95,$U$167=Shipping!$S$92,Shipping!$S202,$U$167=Shipping!$T$92,Shipping!$T202)+IF(BV113&lt;DATE(2020,1,1),BV113,-BV113))</f>
        <v>-</v>
      </c>
      <c r="BW277" s="52" t="str" cm="1">
        <f t="array" ref="BW277">IF(OR(BW113="",BW113="NO Q",BW113="-"),"-",INDEX(Shipping!$U$3:$V$88,_xlfn.XMATCH(BW$2,IF(Shipping!$D$3:$D$88="GC",Shipping!$A$3:$A$88),0),_xlfn.XMATCH($V$167,Shipping!$U$2:$V$2))/_xlfn.IFS($U$167=Shipping!$R199,Shipping!$R$95,$U$167=Shipping!$S$92,Shipping!$S202,$U$167=Shipping!$T$92,Shipping!$T202)+IF(BW113&lt;DATE(2020,1,1),BW113,-BW113))</f>
        <v>-</v>
      </c>
      <c r="BX277" s="52" t="str" cm="1">
        <f t="array" ref="BX277">IF(OR(BX113="",BX113="NO Q",BX113="-"),"-",INDEX(Shipping!$U$3:$V$88,_xlfn.XMATCH(BX$2,IF(Shipping!$D$3:$D$88="GC",Shipping!$A$3:$A$88),0),_xlfn.XMATCH($V$167,Shipping!$U$2:$V$2))/_xlfn.IFS($U$167=Shipping!$R199,Shipping!$R$95,$U$167=Shipping!$S$92,Shipping!$S202,$U$167=Shipping!$T$92,Shipping!$T202)+IF(BX113&lt;DATE(2020,1,1),BX113,-BX113))</f>
        <v>-</v>
      </c>
      <c r="BY277" s="52" t="str" cm="1">
        <f t="array" ref="BY277">IF(OR(BY113="",BY113="NO Q",BY113="-"),"-",INDEX(Shipping!$U$3:$V$88,_xlfn.XMATCH(BY$2,IF(Shipping!$D$3:$D$88="GC",Shipping!$A$3:$A$88),0),_xlfn.XMATCH($V$167,Shipping!$U$2:$V$2))/_xlfn.IFS($U$167=Shipping!$R199,Shipping!$R$95,$U$167=Shipping!$S$92,Shipping!$S202,$U$167=Shipping!$T$92,Shipping!$T202)+IF(BY113&lt;DATE(2020,1,1),BY113,-BY113))</f>
        <v>-</v>
      </c>
      <c r="BZ277" s="52" t="str" cm="1">
        <f t="array" ref="BZ277">IF(OR(BZ113="",BZ113="NO Q",BZ113="-"),"-",INDEX(Shipping!$U$3:$V$88,_xlfn.XMATCH(BZ$2,IF(Shipping!$D$3:$D$88="GC",Shipping!$A$3:$A$88),0),_xlfn.XMATCH($V$167,Shipping!$U$2:$V$2))/_xlfn.IFS($U$167=Shipping!$R199,Shipping!$R$95,$U$167=Shipping!$S$92,Shipping!$S202,$U$167=Shipping!$T$92,Shipping!$T202)+IF(BZ113&lt;DATE(2020,1,1),BZ113,-BZ113))</f>
        <v>-</v>
      </c>
      <c r="CA277" s="52" t="str" cm="1">
        <f t="array" ref="CA277">IF(OR(CA113="",CA113="NO Q",CA113="-"),"-",INDEX(Shipping!$U$3:$V$88,_xlfn.XMATCH(CA$2,IF(Shipping!$D$3:$D$88="GC",Shipping!$A$3:$A$88),0),_xlfn.XMATCH($V$167,Shipping!$U$2:$V$2))/_xlfn.IFS($U$167=Shipping!$R199,Shipping!$R$95,$U$167=Shipping!$S$92,Shipping!$S202,$U$167=Shipping!$T$92,Shipping!$T202)+IF(CA113&lt;DATE(2020,1,1),CA113,-CA113))</f>
        <v>-</v>
      </c>
      <c r="CB277" s="52" t="str" cm="1">
        <f t="array" ref="CB277">IF(OR(CB113="",CB113="NO Q",CB113="-"),"-",INDEX(Shipping!$U$3:$V$88,_xlfn.XMATCH(CB$2,IF(Shipping!$D$3:$D$88="GC",Shipping!$A$3:$A$88),0),_xlfn.XMATCH($V$167,Shipping!$U$2:$V$2))/_xlfn.IFS($U$167=Shipping!$R199,Shipping!$R$95,$U$167=Shipping!$S$92,Shipping!$S202,$U$167=Shipping!$T$92,Shipping!$T202)+IF(CB113&lt;DATE(2020,1,1),CB113,-CB113))</f>
        <v>-</v>
      </c>
      <c r="CC277" s="52" t="e" cm="1">
        <f t="array" ref="CC277">IF(OR(CC113="",CC113="NO Q",CC113="-"),"-",INDEX(Shipping!$U$3:$V$88,_xlfn.XMATCH(CC$2,IF(Shipping!$D$3:$D$88="GC",Shipping!$A$3:$A$88),0),_xlfn.XMATCH($V$167,Shipping!$U$2:$V$2))/_xlfn.IFS($U$167=Shipping!$R199,Shipping!$R$95,$U$167=Shipping!$S$92,Shipping!$S202,$U$167=Shipping!$T$92,Shipping!$T202)+IF(CC113&lt;DATE(2020,1,1),CC113,-CC113))</f>
        <v>#VALUE!</v>
      </c>
      <c r="CD277" s="52" t="e" cm="1">
        <f t="array" ref="CD277">IF(OR(CD113="",CD113="NO Q",CD113="-"),"-",INDEX(Shipping!$U$3:$V$88,_xlfn.XMATCH(CD$2,IF(Shipping!$D$3:$D$88="GC",Shipping!$A$3:$A$88),0),_xlfn.XMATCH($V$167,Shipping!$U$2:$V$2))/_xlfn.IFS($U$167=Shipping!$R199,Shipping!$R$95,$U$167=Shipping!$S$92,Shipping!$S202,$U$167=Shipping!$T$92,Shipping!$T202)+IF(CD113&lt;DATE(2020,1,1),CD113,-CD113))</f>
        <v>#DIV/0!</v>
      </c>
      <c r="CE277" s="52" t="str" cm="1">
        <f t="array" ref="CE277">IF(OR(CE113="",CE113="NO Q",CE113="-"),"-",INDEX(Shipping!$U$3:$V$88,_xlfn.XMATCH(CE$2,IF(Shipping!$D$3:$D$88="GC",Shipping!$A$3:$A$88),0),_xlfn.XMATCH($V$167,Shipping!$U$2:$V$2))/_xlfn.IFS($U$167=Shipping!$R199,Shipping!$R$95,$U$167=Shipping!$S$92,Shipping!$S202,$U$167=Shipping!$T$92,Shipping!$T202)+IF(CE113&lt;DATE(2020,1,1),CE113,-CE113))</f>
        <v>-</v>
      </c>
      <c r="CF277" s="52" t="str" cm="1">
        <f t="array" ref="CF277">IF(OR(CF113="",CF113="NO Q",CF113="-"),"-",INDEX(Shipping!$U$3:$V$88,_xlfn.XMATCH(CF$2,IF(Shipping!$D$3:$D$88="GC",Shipping!$A$3:$A$88),0),_xlfn.XMATCH($V$167,Shipping!$U$2:$V$2))/_xlfn.IFS($U$167=Shipping!$R199,Shipping!$R$95,$U$167=Shipping!$S$92,Shipping!$S202,$U$167=Shipping!$T$92,Shipping!$T202)+IF(CF113&lt;DATE(2020,1,1),CF113,-CF113))</f>
        <v>-</v>
      </c>
      <c r="CG277" s="52" t="str" cm="1">
        <f t="array" ref="CG277">IF(OR(CG113="",CG113="NO Q",CG113="-"),"-",INDEX(Shipping!$U$3:$V$88,_xlfn.XMATCH(CG$2,IF(Shipping!$D$3:$D$88="GC",Shipping!$A$3:$A$88),0),_xlfn.XMATCH($V$167,Shipping!$U$2:$V$2))/_xlfn.IFS($U$167=Shipping!$R199,Shipping!$R$95,$U$167=Shipping!$S$92,Shipping!$S202,$U$167=Shipping!$T$92,Shipping!$T202)+IF(CG113&lt;DATE(2020,1,1),CG113,-CG113))</f>
        <v>-</v>
      </c>
      <c r="CH277" s="52" t="str" cm="1">
        <f t="array" ref="CH277">IF(OR(CH113="",CH113="NO Q",CH113="-"),"-",INDEX(Shipping!$U$3:$V$88,_xlfn.XMATCH(CH$2,IF(Shipping!$D$3:$D$88="GC",Shipping!$A$3:$A$88),0),_xlfn.XMATCH($V$167,Shipping!$U$2:$V$2))/_xlfn.IFS($U$167=Shipping!$R199,Shipping!$R$95,$U$167=Shipping!$S$92,Shipping!$S202,$U$167=Shipping!$T$92,Shipping!$T202)+IF(CH113&lt;DATE(2020,1,1),CH113,-CH113))</f>
        <v>-</v>
      </c>
      <c r="CI277" s="52" t="str" cm="1">
        <f t="array" ref="CI277">IF(OR(CI113="",CI113="NO Q",CI113="-"),"-",INDEX(Shipping!$U$3:$V$88,_xlfn.XMATCH(CI$2,IF(Shipping!$D$3:$D$88="GC",Shipping!$A$3:$A$88),0),_xlfn.XMATCH($V$167,Shipping!$U$2:$V$2))/_xlfn.IFS($U$167=Shipping!$R199,Shipping!$R$95,$U$167=Shipping!$S$92,Shipping!$S202,$U$167=Shipping!$T$92,Shipping!$T202)+IF(CI113&lt;DATE(2020,1,1),CI113,-CI113))</f>
        <v>-</v>
      </c>
      <c r="CJ277" s="52" t="str" cm="1">
        <f t="array" ref="CJ277">IF(OR(CJ113="",CJ113="NO Q",CJ113="-"),"-",INDEX(Shipping!$U$3:$V$88,_xlfn.XMATCH(CJ$2,IF(Shipping!$D$3:$D$88="GC",Shipping!$A$3:$A$88),0),_xlfn.XMATCH($V$167,Shipping!$U$2:$V$2))/_xlfn.IFS($U$167=Shipping!$R199,Shipping!$R$95,$U$167=Shipping!$S$92,Shipping!$S202,$U$167=Shipping!$T$92,Shipping!$T202)+IF(CJ113&lt;DATE(2020,1,1),CJ113,-CJ113))</f>
        <v>-</v>
      </c>
      <c r="CK277" s="52" t="str" cm="1">
        <f t="array" ref="CK277">IF(OR(CK113="",CK113="NO Q",CK113="-"),"-",INDEX(Shipping!$U$3:$V$88,_xlfn.XMATCH(CK$2,IF(Shipping!$D$3:$D$88="GC",Shipping!$A$3:$A$88),0),_xlfn.XMATCH($V$167,Shipping!$U$2:$V$2))/_xlfn.IFS($U$167=Shipping!$R199,Shipping!$R$95,$U$167=Shipping!$S$92,Shipping!$S202,$U$167=Shipping!$T$92,Shipping!$T202)+IF(CK113&lt;DATE(2020,1,1),CK113,-CK113))</f>
        <v>-</v>
      </c>
      <c r="CL277" s="52" t="str" cm="1">
        <f t="array" ref="CL277">IF(OR(CL113="",CL113="NO Q",CL113="-"),"-",INDEX(Shipping!$U$3:$V$88,_xlfn.XMATCH(CL$2,IF(Shipping!$D$3:$D$88="GC",Shipping!$A$3:$A$88),0),_xlfn.XMATCH($V$167,Shipping!$U$2:$V$2))/_xlfn.IFS($U$167=Shipping!$R199,Shipping!$R$95,$U$167=Shipping!$S$92,Shipping!$S202,$U$167=Shipping!$T$92,Shipping!$T202)+IF(CL113&lt;DATE(2020,1,1),CL113,-CL113))</f>
        <v>-</v>
      </c>
      <c r="CM277" s="52" t="str" cm="1">
        <f t="array" ref="CM277">IF(OR(CM113="",CM113="NO Q",CM113="-"),"-",INDEX(Shipping!$U$3:$V$88,_xlfn.XMATCH(CM$2,IF(Shipping!$D$3:$D$88="GC",Shipping!$A$3:$A$88),0),_xlfn.XMATCH($V$167,Shipping!$U$2:$V$2))/_xlfn.IFS($U$167=Shipping!$R199,Shipping!$R$95,$U$167=Shipping!$S$92,Shipping!$S202,$U$167=Shipping!$T$92,Shipping!$T202)+IF(CM113&lt;DATE(2020,1,1),CM113,-CM113))</f>
        <v>-</v>
      </c>
    </row>
    <row r="278" spans="2:91">
      <c r="B278" s="47" t="s">
        <v>383</v>
      </c>
      <c r="C278" s="1" t="e" cm="1">
        <f t="array" ref="C278">INDEX(W$2:CM$2,1,_xlfn.XMATCH(D278,$W278:$CM278))</f>
        <v>#N/A</v>
      </c>
      <c r="D278" s="81">
        <f t="shared" si="140"/>
        <v>0</v>
      </c>
      <c r="W278" s="52" t="str" cm="1">
        <f t="array" ref="W278">IF(OR(W114="",W114="NO Q",W114="-"),"-",INDEX(Shipping!$U$3:$V$88,_xlfn.XMATCH(W$2,IF(Shipping!$D$3:$D$88="GC",Shipping!$A$3:$A$88),0),_xlfn.XMATCH($V$167,Shipping!$U$2:$V$2))/_xlfn.IFS($U$167=Shipping!$R200,Shipping!$R$95,$U$167=Shipping!$S$92,Shipping!$S203,$U$167=Shipping!$T$92,Shipping!$T203)+IF(W114&lt;DATE(2020,1,1),W114,-W114))</f>
        <v>-</v>
      </c>
      <c r="X278" s="52" t="str" cm="1">
        <f t="array" ref="X278">IF(OR(X114="",X114="NO Q",X114="-"),"-",INDEX(Shipping!$U$3:$V$88,_xlfn.XMATCH(X$2,IF(Shipping!$D$3:$D$88="GC",Shipping!$A$3:$A$88),0),_xlfn.XMATCH($V$167,Shipping!$U$2:$V$2))/_xlfn.IFS($U$167=Shipping!$R200,Shipping!$R$95,$U$167=Shipping!$S$92,Shipping!$S203,$U$167=Shipping!$T$92,Shipping!$T203)+IF(X114&lt;DATE(2020,1,1),X114,-X114))</f>
        <v>-</v>
      </c>
      <c r="Y278" s="52" t="str" cm="1">
        <f t="array" ref="Y278">IF(OR(Y114="",Y114="NO Q",Y114="-"),"-",INDEX(Shipping!$U$3:$V$88,_xlfn.XMATCH(Y$2,IF(Shipping!$D$3:$D$88="GC",Shipping!$A$3:$A$88),0),_xlfn.XMATCH($V$167,Shipping!$U$2:$V$2))/_xlfn.IFS($U$167=Shipping!$R200,Shipping!$R$95,$U$167=Shipping!$S$92,Shipping!$S203,$U$167=Shipping!$T$92,Shipping!$T203)+IF(Y114&lt;DATE(2020,1,1),Y114,-Y114))</f>
        <v>-</v>
      </c>
      <c r="Z278" s="52" t="str" cm="1">
        <f t="array" ref="Z278">IF(OR(Z114="",Z114="NO Q",Z114="-"),"-",INDEX(Shipping!$U$3:$V$88,_xlfn.XMATCH(Z$2,IF(Shipping!$D$3:$D$88="GC",Shipping!$A$3:$A$88),0),_xlfn.XMATCH($V$167,Shipping!$U$2:$V$2))/_xlfn.IFS($U$167=Shipping!$R200,Shipping!$R$95,$U$167=Shipping!$S$92,Shipping!$S203,$U$167=Shipping!$T$92,Shipping!$T203)+IF(Z114&lt;DATE(2020,1,1),Z114,-Z114))</f>
        <v>-</v>
      </c>
      <c r="AA278" s="52" t="str" cm="1">
        <f t="array" ref="AA278">IF(OR(AA114="",AA114="NO Q",AA114="-"),"-",INDEX(Shipping!$U$3:$V$88,_xlfn.XMATCH(AA$2,IF(Shipping!$D$3:$D$88="GC",Shipping!$A$3:$A$88),0),_xlfn.XMATCH($V$167,Shipping!$U$2:$V$2))/_xlfn.IFS($U$167=Shipping!$R200,Shipping!$R$95,$U$167=Shipping!$S$92,Shipping!$S203,$U$167=Shipping!$T$92,Shipping!$T203)+IF(AA114&lt;DATE(2020,1,1),AA114,-AA114))</f>
        <v>-</v>
      </c>
      <c r="AB278" s="52" t="str" cm="1">
        <f t="array" ref="AB278">IF(OR(AB114="",AB114="NO Q",AB114="-"),"-",INDEX(Shipping!$U$3:$V$88,_xlfn.XMATCH(AB$2,IF(Shipping!$D$3:$D$88="GC",Shipping!$A$3:$A$88),0),_xlfn.XMATCH($V$167,Shipping!$U$2:$V$2))/_xlfn.IFS($U$167=Shipping!$R200,Shipping!$R$95,$U$167=Shipping!$S$92,Shipping!$S203,$U$167=Shipping!$T$92,Shipping!$T203)+IF(AB114&lt;DATE(2020,1,1),AB114,-AB114))</f>
        <v>-</v>
      </c>
      <c r="AC278" s="52" t="str" cm="1">
        <f t="array" ref="AC278">IF(OR(AC114="",AC114="NO Q",AC114="-"),"-",INDEX(Shipping!$U$3:$V$88,_xlfn.XMATCH(AC$2,IF(Shipping!$D$3:$D$88="GC",Shipping!$A$3:$A$88),0),_xlfn.XMATCH($V$167,Shipping!$U$2:$V$2))/_xlfn.IFS($U$167=Shipping!$R200,Shipping!$R$95,$U$167=Shipping!$S$92,Shipping!$S203,$U$167=Shipping!$T$92,Shipping!$T203)+IF(AC114&lt;DATE(2020,1,1),AC114,-AC114))</f>
        <v>-</v>
      </c>
      <c r="AD278" s="52" t="str" cm="1">
        <f t="array" ref="AD278">IF(OR(AD114="",AD114="NO Q",AD114="-"),"-",INDEX(Shipping!$U$3:$V$88,_xlfn.XMATCH(AD$2,IF(Shipping!$D$3:$D$88="GC",Shipping!$A$3:$A$88),0),_xlfn.XMATCH($V$167,Shipping!$U$2:$V$2))/_xlfn.IFS($U$167=Shipping!$R200,Shipping!$R$95,$U$167=Shipping!$S$92,Shipping!$S203,$U$167=Shipping!$T$92,Shipping!$T203)+IF(AD114&lt;DATE(2020,1,1),AD114,-AD114))</f>
        <v>-</v>
      </c>
      <c r="AE278" s="52" t="str" cm="1">
        <f t="array" ref="AE278">IF(OR(AE114="",AE114="NO Q",AE114="-"),"-",INDEX(Shipping!$U$3:$V$88,_xlfn.XMATCH(AE$2,IF(Shipping!$D$3:$D$88="GC",Shipping!$A$3:$A$88),0),_xlfn.XMATCH($V$167,Shipping!$U$2:$V$2))/_xlfn.IFS($U$167=Shipping!$R200,Shipping!$R$95,$U$167=Shipping!$S$92,Shipping!$S203,$U$167=Shipping!$T$92,Shipping!$T203)+IF(AE114&lt;DATE(2020,1,1),AE114,-AE114))</f>
        <v>-</v>
      </c>
      <c r="AF278" s="52" t="str" cm="1">
        <f t="array" ref="AF278">IF(OR(AF114="",AF114="NO Q",AF114="-"),"-",INDEX(Shipping!$U$3:$V$88,_xlfn.XMATCH(AF$2,IF(Shipping!$D$3:$D$88="GC",Shipping!$A$3:$A$88),0),_xlfn.XMATCH($V$167,Shipping!$U$2:$V$2))/_xlfn.IFS($U$167=Shipping!$R200,Shipping!$R$95,$U$167=Shipping!$S$92,Shipping!$S203,$U$167=Shipping!$T$92,Shipping!$T203)+IF(AF114&lt;DATE(2020,1,1),AF114,-AF114))</f>
        <v>-</v>
      </c>
      <c r="AG278" s="52" t="str" cm="1">
        <f t="array" ref="AG278">IF(OR(AG114="",AG114="NO Q",AG114="-"),"-",INDEX(Shipping!$U$3:$V$88,_xlfn.XMATCH(AG$2,IF(Shipping!$D$3:$D$88="GC",Shipping!$A$3:$A$88),0),_xlfn.XMATCH($V$167,Shipping!$U$2:$V$2))/_xlfn.IFS($U$167=Shipping!$R200,Shipping!$R$95,$U$167=Shipping!$S$92,Shipping!$S203,$U$167=Shipping!$T$92,Shipping!$T203)+IF(AG114&lt;DATE(2020,1,1),AG114,-AG114))</f>
        <v>-</v>
      </c>
      <c r="AH278" s="52" t="e" cm="1">
        <f t="array" ref="AH278">IF(OR(AH114="",AH114="NO Q",AH114="-"),"-",INDEX(Shipping!$U$3:$V$88,_xlfn.XMATCH(AH$2,IF(Shipping!$D$3:$D$88="GC",Shipping!$A$3:$A$88),0),_xlfn.XMATCH($V$167,Shipping!$U$2:$V$2))/_xlfn.IFS($U$167=Shipping!$R200,Shipping!$R$95,$U$167=Shipping!$S$92,Shipping!$S203,$U$167=Shipping!$T$92,Shipping!$T203)+IF(AH114&lt;DATE(2020,1,1),AH114,-AH114))</f>
        <v>#DIV/0!</v>
      </c>
      <c r="AI278" s="52" t="str" cm="1">
        <f t="array" ref="AI278">IF(OR(AI114="",AI114="NO Q",AI114="-"),"-",INDEX(Shipping!$U$3:$V$88,_xlfn.XMATCH(AI$2,IF(Shipping!$D$3:$D$88="GC",Shipping!$A$3:$A$88),0),_xlfn.XMATCH($V$167,Shipping!$U$2:$V$2))/_xlfn.IFS($U$167=Shipping!$R200,Shipping!$R$95,$U$167=Shipping!$S$92,Shipping!$S203,$U$167=Shipping!$T$92,Shipping!$T203)+IF(AI114&lt;DATE(2020,1,1),AI114,-AI114))</f>
        <v>-</v>
      </c>
      <c r="AJ278" s="52" t="str" cm="1">
        <f t="array" ref="AJ278">IF(OR(AJ114="",AJ114="NO Q",AJ114="-"),"-",INDEX(Shipping!$U$3:$V$88,_xlfn.XMATCH(AJ$2,IF(Shipping!$D$3:$D$88="GC",Shipping!$A$3:$A$88),0),_xlfn.XMATCH($V$167,Shipping!$U$2:$V$2))/_xlfn.IFS($U$167=Shipping!$R200,Shipping!$R$95,$U$167=Shipping!$S$92,Shipping!$S203,$U$167=Shipping!$T$92,Shipping!$T203)+IF(AJ114&lt;DATE(2020,1,1),AJ114,-AJ114))</f>
        <v>-</v>
      </c>
      <c r="AK278" s="52" t="str" cm="1">
        <f t="array" ref="AK278">IF(OR(AK114="",AK114="NO Q",AK114="-"),"-",INDEX(Shipping!$U$3:$V$88,_xlfn.XMATCH(AK$2,IF(Shipping!$D$3:$D$88="GC",Shipping!$A$3:$A$88),0),_xlfn.XMATCH($V$167,Shipping!$U$2:$V$2))/_xlfn.IFS($U$167=Shipping!$R200,Shipping!$R$95,$U$167=Shipping!$S$92,Shipping!$S203,$U$167=Shipping!$T$92,Shipping!$T203)+IF(AK114&lt;DATE(2020,1,1),AK114,-AK114))</f>
        <v>-</v>
      </c>
      <c r="AL278" s="52" t="str" cm="1">
        <f t="array" ref="AL278">IF(OR(AL114="",AL114="NO Q",AL114="-"),"-",INDEX(Shipping!$U$3:$V$88,_xlfn.XMATCH(AL$2,IF(Shipping!$D$3:$D$88="GC",Shipping!$A$3:$A$88),0),_xlfn.XMATCH($V$167,Shipping!$U$2:$V$2))/_xlfn.IFS($U$167=Shipping!$R200,Shipping!$R$95,$U$167=Shipping!$S$92,Shipping!$S203,$U$167=Shipping!$T$92,Shipping!$T203)+IF(AL114&lt;DATE(2020,1,1),AL114,-AL114))</f>
        <v>-</v>
      </c>
      <c r="AM278" s="52" t="str" cm="1">
        <f t="array" ref="AM278">IF(OR(AM114="",AM114="NO Q",AM114="-"),"-",INDEX(Shipping!$U$3:$V$88,_xlfn.XMATCH(AM$2,IF(Shipping!$D$3:$D$88="GC",Shipping!$A$3:$A$88),0),_xlfn.XMATCH($V$167,Shipping!$U$2:$V$2))/_xlfn.IFS($U$167=Shipping!$R200,Shipping!$R$95,$U$167=Shipping!$S$92,Shipping!$S203,$U$167=Shipping!$T$92,Shipping!$T203)+IF(AM114&lt;DATE(2020,1,1),AM114,-AM114))</f>
        <v>-</v>
      </c>
      <c r="AN278" s="52" t="str" cm="1">
        <f t="array" ref="AN278">IF(OR(AN114="",AN114="NO Q",AN114="-"),"-",INDEX(Shipping!$U$3:$V$88,_xlfn.XMATCH(AN$2,IF(Shipping!$D$3:$D$88="GC",Shipping!$A$3:$A$88),0),_xlfn.XMATCH($V$167,Shipping!$U$2:$V$2))/_xlfn.IFS($U$167=Shipping!$R200,Shipping!$R$95,$U$167=Shipping!$S$92,Shipping!$S203,$U$167=Shipping!$T$92,Shipping!$T203)+IF(AN114&lt;DATE(2020,1,1),AN114,-AN114))</f>
        <v>-</v>
      </c>
      <c r="AO278" s="52" t="str" cm="1">
        <f t="array" ref="AO278">IF(OR(AO114="",AO114="NO Q",AO114="-"),"-",INDEX(Shipping!$U$3:$V$88,_xlfn.XMATCH(AO$2,IF(Shipping!$D$3:$D$88="GC",Shipping!$A$3:$A$88),0),_xlfn.XMATCH($V$167,Shipping!$U$2:$V$2))/_xlfn.IFS($U$167=Shipping!$R200,Shipping!$R$95,$U$167=Shipping!$S$92,Shipping!$S203,$U$167=Shipping!$T$92,Shipping!$T203)+IF(AO114&lt;DATE(2020,1,1),AO114,-AO114))</f>
        <v>-</v>
      </c>
      <c r="AP278" s="52" t="str" cm="1">
        <f t="array" ref="AP278">IF(OR(AP114="",AP114="NO Q",AP114="-"),"-",INDEX(Shipping!$U$3:$V$88,_xlfn.XMATCH(AP$2,IF(Shipping!$D$3:$D$88="GC",Shipping!$A$3:$A$88),0),_xlfn.XMATCH($V$167,Shipping!$U$2:$V$2))/_xlfn.IFS($U$167=Shipping!$R200,Shipping!$R$95,$U$167=Shipping!$S$92,Shipping!$S203,$U$167=Shipping!$T$92,Shipping!$T203)+IF(AP114&lt;DATE(2020,1,1),AP114,-AP114))</f>
        <v>-</v>
      </c>
      <c r="AQ278" s="52" t="str" cm="1">
        <f t="array" ref="AQ278">IF(OR(AQ114="",AQ114="NO Q",AQ114="-"),"-",INDEX(Shipping!$U$3:$V$88,_xlfn.XMATCH(AQ$2,IF(Shipping!$D$3:$D$88="GC",Shipping!$A$3:$A$88),0),_xlfn.XMATCH($V$167,Shipping!$U$2:$V$2))/_xlfn.IFS($U$167=Shipping!$R200,Shipping!$R$95,$U$167=Shipping!$S$92,Shipping!$S203,$U$167=Shipping!$T$92,Shipping!$T203)+IF(AQ114&lt;DATE(2020,1,1),AQ114,-AQ114))</f>
        <v>-</v>
      </c>
      <c r="AR278" s="52" t="str" cm="1">
        <f t="array" ref="AR278">IF(OR(AR114="",AR114="NO Q",AR114="-"),"-",INDEX(Shipping!$U$3:$V$88,_xlfn.XMATCH(AR$2,IF(Shipping!$D$3:$D$88="GC",Shipping!$A$3:$A$88),0),_xlfn.XMATCH($V$167,Shipping!$U$2:$V$2))/_xlfn.IFS($U$167=Shipping!$R200,Shipping!$R$95,$U$167=Shipping!$S$92,Shipping!$S203,$U$167=Shipping!$T$92,Shipping!$T203)+IF(AR114&lt;DATE(2020,1,1),AR114,-AR114))</f>
        <v>-</v>
      </c>
      <c r="AS278" s="52" t="str" cm="1">
        <f t="array" ref="AS278">IF(OR(AS114="",AS114="NO Q",AS114="-"),"-",INDEX(Shipping!$U$3:$V$88,_xlfn.XMATCH(AS$2,IF(Shipping!$D$3:$D$88="GC",Shipping!$A$3:$A$88),0),_xlfn.XMATCH($V$167,Shipping!$U$2:$V$2))/_xlfn.IFS($U$167=Shipping!$R200,Shipping!$R$95,$U$167=Shipping!$S$92,Shipping!$S203,$U$167=Shipping!$T$92,Shipping!$T203)+IF(AS114&lt;DATE(2020,1,1),AS114,-AS114))</f>
        <v>-</v>
      </c>
      <c r="AT278" s="52" t="str" cm="1">
        <f t="array" ref="AT278">IF(OR(AT114="",AT114="NO Q",AT114="-"),"-",INDEX(Shipping!$U$3:$V$88,_xlfn.XMATCH(AT$2,IF(Shipping!$D$3:$D$88="GC",Shipping!$A$3:$A$88),0),_xlfn.XMATCH($V$167,Shipping!$U$2:$V$2))/_xlfn.IFS($U$167=Shipping!$R200,Shipping!$R$95,$U$167=Shipping!$S$92,Shipping!$S203,$U$167=Shipping!$T$92,Shipping!$T203)+IF(AT114&lt;DATE(2020,1,1),AT114,-AT114))</f>
        <v>-</v>
      </c>
      <c r="AU278" s="52" t="str" cm="1">
        <f t="array" ref="AU278">IF(OR(AU114="",AU114="NO Q",AU114="-"),"-",INDEX(Shipping!$U$3:$V$88,_xlfn.XMATCH(AU$2,IF(Shipping!$D$3:$D$88="GC",Shipping!$A$3:$A$88),0),_xlfn.XMATCH($V$167,Shipping!$U$2:$V$2))/_xlfn.IFS($U$167=Shipping!$R200,Shipping!$R$95,$U$167=Shipping!$S$92,Shipping!$S203,$U$167=Shipping!$T$92,Shipping!$T203)+IF(AU114&lt;DATE(2020,1,1),AU114,-AU114))</f>
        <v>-</v>
      </c>
      <c r="AV278" s="52" t="str" cm="1">
        <f t="array" ref="AV278">IF(OR(AV114="",AV114="NO Q",AV114="-"),"-",INDEX(Shipping!$U$3:$V$88,_xlfn.XMATCH(AV$2,IF(Shipping!$D$3:$D$88="GC",Shipping!$A$3:$A$88),0),_xlfn.XMATCH($V$167,Shipping!$U$2:$V$2))/_xlfn.IFS($U$167=Shipping!$R200,Shipping!$R$95,$U$167=Shipping!$S$92,Shipping!$S203,$U$167=Shipping!$T$92,Shipping!$T203)+IF(AV114&lt;DATE(2020,1,1),AV114,-AV114))</f>
        <v>-</v>
      </c>
      <c r="AW278" s="52" t="str" cm="1">
        <f t="array" ref="AW278">IF(OR(AW114="",AW114="NO Q",AW114="-"),"-",INDEX(Shipping!$U$3:$V$88,_xlfn.XMATCH(AW$2,IF(Shipping!$D$3:$D$88="GC",Shipping!$A$3:$A$88),0),_xlfn.XMATCH($V$167,Shipping!$U$2:$V$2))/_xlfn.IFS($U$167=Shipping!$R200,Shipping!$R$95,$U$167=Shipping!$S$92,Shipping!$S203,$U$167=Shipping!$T$92,Shipping!$T203)+IF(AW114&lt;DATE(2020,1,1),AW114,-AW114))</f>
        <v>-</v>
      </c>
      <c r="AX278" s="52" t="str" cm="1">
        <f t="array" ref="AX278">IF(OR(AX114="",AX114="NO Q",AX114="-"),"-",INDEX(Shipping!$U$3:$V$88,_xlfn.XMATCH(AX$2,IF(Shipping!$D$3:$D$88="GC",Shipping!$A$3:$A$88),0),_xlfn.XMATCH($V$167,Shipping!$U$2:$V$2))/_xlfn.IFS($U$167=Shipping!$R200,Shipping!$R$95,$U$167=Shipping!$S$92,Shipping!$S203,$U$167=Shipping!$T$92,Shipping!$T203)+IF(AX114&lt;DATE(2020,1,1),AX114,-AX114))</f>
        <v>-</v>
      </c>
      <c r="AY278" s="52" t="str" cm="1">
        <f t="array" ref="AY278">IF(OR(AY114="",AY114="NO Q",AY114="-"),"-",INDEX(Shipping!$U$3:$V$88,_xlfn.XMATCH(AY$2,IF(Shipping!$D$3:$D$88="GC",Shipping!$A$3:$A$88),0),_xlfn.XMATCH($V$167,Shipping!$U$2:$V$2))/_xlfn.IFS($U$167=Shipping!$R200,Shipping!$R$95,$U$167=Shipping!$S$92,Shipping!$S203,$U$167=Shipping!$T$92,Shipping!$T203)+IF(AY114&lt;DATE(2020,1,1),AY114,-AY114))</f>
        <v>-</v>
      </c>
      <c r="AZ278" s="52" t="str" cm="1">
        <f t="array" ref="AZ278">IF(OR(AZ114="",AZ114="NO Q",AZ114="-"),"-",INDEX(Shipping!$U$3:$V$88,_xlfn.XMATCH(AZ$2,IF(Shipping!$D$3:$D$88="GC",Shipping!$A$3:$A$88),0),_xlfn.XMATCH($V$167,Shipping!$U$2:$V$2))/_xlfn.IFS($U$167=Shipping!$R200,Shipping!$R$95,$U$167=Shipping!$S$92,Shipping!$S203,$U$167=Shipping!$T$92,Shipping!$T203)+IF(AZ114&lt;DATE(2020,1,1),AZ114,-AZ114))</f>
        <v>-</v>
      </c>
      <c r="BA278" s="52" t="str" cm="1">
        <f t="array" ref="BA278">IF(OR(BA114="",BA114="NO Q",BA114="-"),"-",INDEX(Shipping!$U$3:$V$88,_xlfn.XMATCH(BA$2,IF(Shipping!$D$3:$D$88="GC",Shipping!$A$3:$A$88),0),_xlfn.XMATCH($V$167,Shipping!$U$2:$V$2))/_xlfn.IFS($U$167=Shipping!$R200,Shipping!$R$95,$U$167=Shipping!$S$92,Shipping!$S203,$U$167=Shipping!$T$92,Shipping!$T203)+IF(BA114&lt;DATE(2020,1,1),BA114,-BA114))</f>
        <v>-</v>
      </c>
      <c r="BB278" s="52" t="str" cm="1">
        <f t="array" ref="BB278">IF(OR(BB114="",BB114="NO Q",BB114="-"),"-",INDEX(Shipping!$U$3:$V$88,_xlfn.XMATCH(BB$2,IF(Shipping!$D$3:$D$88="GC",Shipping!$A$3:$A$88),0),_xlfn.XMATCH($V$167,Shipping!$U$2:$V$2))/_xlfn.IFS($U$167=Shipping!$R200,Shipping!$R$95,$U$167=Shipping!$S$92,Shipping!$S203,$U$167=Shipping!$T$92,Shipping!$T203)+IF(BB114&lt;DATE(2020,1,1),BB114,-BB114))</f>
        <v>-</v>
      </c>
      <c r="BC278" s="52" t="str" cm="1">
        <f t="array" ref="BC278">IF(OR(BC114="",BC114="NO Q",BC114="-"),"-",INDEX(Shipping!$U$3:$V$88,_xlfn.XMATCH(BC$2,IF(Shipping!$D$3:$D$88="GC",Shipping!$A$3:$A$88),0),_xlfn.XMATCH($V$167,Shipping!$U$2:$V$2))/_xlfn.IFS($U$167=Shipping!$R200,Shipping!$R$95,$U$167=Shipping!$S$92,Shipping!$S203,$U$167=Shipping!$T$92,Shipping!$T203)+IF(BC114&lt;DATE(2020,1,1),BC114,-BC114))</f>
        <v>-</v>
      </c>
      <c r="BD278" s="52" t="str" cm="1">
        <f t="array" ref="BD278">IF(OR(BD114="",BD114="NO Q",BD114="-"),"-",INDEX(Shipping!$U$3:$V$88,_xlfn.XMATCH(BD$2,IF(Shipping!$D$3:$D$88="GC",Shipping!$A$3:$A$88),0),_xlfn.XMATCH($V$167,Shipping!$U$2:$V$2))/_xlfn.IFS($U$167=Shipping!$R200,Shipping!$R$95,$U$167=Shipping!$S$92,Shipping!$S203,$U$167=Shipping!$T$92,Shipping!$T203)+IF(BD114&lt;DATE(2020,1,1),BD114,-BD114))</f>
        <v>-</v>
      </c>
      <c r="BE278" s="52" t="str" cm="1">
        <f t="array" ref="BE278">IF(OR(BE114="",BE114="NO Q",BE114="-"),"-",INDEX(Shipping!$U$3:$V$88,_xlfn.XMATCH(BE$2,IF(Shipping!$D$3:$D$88="GC",Shipping!$A$3:$A$88),0),_xlfn.XMATCH($V$167,Shipping!$U$2:$V$2))/_xlfn.IFS($U$167=Shipping!$R200,Shipping!$R$95,$U$167=Shipping!$S$92,Shipping!$S203,$U$167=Shipping!$T$92,Shipping!$T203)+IF(BE114&lt;DATE(2020,1,1),BE114,-BE114))</f>
        <v>-</v>
      </c>
      <c r="BF278" s="52" t="str" cm="1">
        <f t="array" ref="BF278">IF(OR(BF114="",BF114="NO Q",BF114="-"),"-",INDEX(Shipping!$U$3:$V$88,_xlfn.XMATCH(BF$2,IF(Shipping!$D$3:$D$88="GC",Shipping!$A$3:$A$88),0),_xlfn.XMATCH($V$167,Shipping!$U$2:$V$2))/_xlfn.IFS($U$167=Shipping!$R200,Shipping!$R$95,$U$167=Shipping!$S$92,Shipping!$S203,$U$167=Shipping!$T$92,Shipping!$T203)+IF(BF114&lt;DATE(2020,1,1),BF114,-BF114))</f>
        <v>-</v>
      </c>
      <c r="BG278" s="52" t="str" cm="1">
        <f t="array" ref="BG278">IF(OR(BG114="",BG114="NO Q",BG114="-"),"-",INDEX(Shipping!$U$3:$V$88,_xlfn.XMATCH(BG$2,IF(Shipping!$D$3:$D$88="GC",Shipping!$A$3:$A$88),0),_xlfn.XMATCH($V$167,Shipping!$U$2:$V$2))/_xlfn.IFS($U$167=Shipping!$R200,Shipping!$R$95,$U$167=Shipping!$S$92,Shipping!$S203,$U$167=Shipping!$T$92,Shipping!$T203)+IF(BG114&lt;DATE(2020,1,1),BG114,-BG114))</f>
        <v>-</v>
      </c>
      <c r="BH278" s="52" t="str" cm="1">
        <f t="array" ref="BH278">IF(OR(BH114="",BH114="NO Q",BH114="-"),"-",INDEX(Shipping!$U$3:$V$88,_xlfn.XMATCH(BH$2,IF(Shipping!$D$3:$D$88="GC",Shipping!$A$3:$A$88),0),_xlfn.XMATCH($V$167,Shipping!$U$2:$V$2))/_xlfn.IFS($U$167=Shipping!$R200,Shipping!$R$95,$U$167=Shipping!$S$92,Shipping!$S203,$U$167=Shipping!$T$92,Shipping!$T203)+IF(BH114&lt;DATE(2020,1,1),BH114,-BH114))</f>
        <v>-</v>
      </c>
      <c r="BI278" s="52" t="e" cm="1">
        <f t="array" ref="BI278">IF(OR(BI114="",BI114="NO Q",BI114="-"),"-",INDEX(Shipping!$U$3:$V$88,_xlfn.XMATCH(BI$2,IF(Shipping!$D$3:$D$88="GC",Shipping!$A$3:$A$88),0),_xlfn.XMATCH($V$167,Shipping!$U$2:$V$2))/_xlfn.IFS($U$167=Shipping!$R200,Shipping!$R$95,$U$167=Shipping!$S$92,Shipping!$S203,$U$167=Shipping!$T$92,Shipping!$T203)+IF(BI114&lt;DATE(2020,1,1),BI114,-BI114))</f>
        <v>#DIV/0!</v>
      </c>
      <c r="BJ278" s="52" t="str" cm="1">
        <f t="array" ref="BJ278">IF(OR(BJ114="",BJ114="NO Q",BJ114="-"),"-",INDEX(Shipping!$U$3:$V$88,_xlfn.XMATCH(BJ$2,IF(Shipping!$D$3:$D$88="GC",Shipping!$A$3:$A$88),0),_xlfn.XMATCH($V$167,Shipping!$U$2:$V$2))/_xlfn.IFS($U$167=Shipping!$R200,Shipping!$R$95,$U$167=Shipping!$S$92,Shipping!$S203,$U$167=Shipping!$T$92,Shipping!$T203)+IF(BJ114&lt;DATE(2020,1,1),BJ114,-BJ114))</f>
        <v>-</v>
      </c>
      <c r="BK278" s="52" t="str" cm="1">
        <f t="array" ref="BK278">IF(OR(BK114="",BK114="NO Q",BK114="-"),"-",INDEX(Shipping!$U$3:$V$88,_xlfn.XMATCH(BK$2,IF(Shipping!$D$3:$D$88="GC",Shipping!$A$3:$A$88),0),_xlfn.XMATCH($V$167,Shipping!$U$2:$V$2))/_xlfn.IFS($U$167=Shipping!$R200,Shipping!$R$95,$U$167=Shipping!$S$92,Shipping!$S203,$U$167=Shipping!$T$92,Shipping!$T203)+IF(BK114&lt;DATE(2020,1,1),BK114,-BK114))</f>
        <v>-</v>
      </c>
      <c r="BL278" s="52" t="str" cm="1">
        <f t="array" ref="BL278">IF(OR(BL114="",BL114="NO Q",BL114="-"),"-",INDEX(Shipping!$U$3:$V$88,_xlfn.XMATCH(BL$2,IF(Shipping!$D$3:$D$88="GC",Shipping!$A$3:$A$88),0),_xlfn.XMATCH($V$167,Shipping!$U$2:$V$2))/_xlfn.IFS($U$167=Shipping!$R200,Shipping!$R$95,$U$167=Shipping!$S$92,Shipping!$S203,$U$167=Shipping!$T$92,Shipping!$T203)+IF(BL114&lt;DATE(2020,1,1),BL114,-BL114))</f>
        <v>-</v>
      </c>
      <c r="BM278" s="52" t="str" cm="1">
        <f t="array" ref="BM278">IF(OR(BM114="",BM114="NO Q",BM114="-"),"-",INDEX(Shipping!$U$3:$V$88,_xlfn.XMATCH(BM$2,IF(Shipping!$D$3:$D$88="GC",Shipping!$A$3:$A$88),0),_xlfn.XMATCH($V$167,Shipping!$U$2:$V$2))/_xlfn.IFS($U$167=Shipping!$R200,Shipping!$R$95,$U$167=Shipping!$S$92,Shipping!$S203,$U$167=Shipping!$T$92,Shipping!$T203)+IF(BM114&lt;DATE(2020,1,1),BM114,-BM114))</f>
        <v>-</v>
      </c>
      <c r="BN278" s="52" t="str" cm="1">
        <f t="array" ref="BN278">IF(OR(BN114="",BN114="NO Q",BN114="-"),"-",INDEX(Shipping!$U$3:$V$88,_xlfn.XMATCH(BN$2,IF(Shipping!$D$3:$D$88="GC",Shipping!$A$3:$A$88),0),_xlfn.XMATCH($V$167,Shipping!$U$2:$V$2))/_xlfn.IFS($U$167=Shipping!$R200,Shipping!$R$95,$U$167=Shipping!$S$92,Shipping!$S203,$U$167=Shipping!$T$92,Shipping!$T203)+IF(BN114&lt;DATE(2020,1,1),BN114,-BN114))</f>
        <v>-</v>
      </c>
      <c r="BO278" s="52" t="str" cm="1">
        <f t="array" ref="BO278">IF(OR(BO114="",BO114="NO Q",BO114="-"),"-",INDEX(Shipping!$U$3:$V$88,_xlfn.XMATCH(BO$2,IF(Shipping!$D$3:$D$88="GC",Shipping!$A$3:$A$88),0),_xlfn.XMATCH($V$167,Shipping!$U$2:$V$2))/_xlfn.IFS($U$167=Shipping!$R200,Shipping!$R$95,$U$167=Shipping!$S$92,Shipping!$S203,$U$167=Shipping!$T$92,Shipping!$T203)+IF(BO114&lt;DATE(2020,1,1),BO114,-BO114))</f>
        <v>-</v>
      </c>
      <c r="BP278" s="52" t="str" cm="1">
        <f t="array" ref="BP278">IF(OR(BP114="",BP114="NO Q",BP114="-"),"-",INDEX(Shipping!$U$3:$V$88,_xlfn.XMATCH(BP$2,IF(Shipping!$D$3:$D$88="GC",Shipping!$A$3:$A$88),0),_xlfn.XMATCH($V$167,Shipping!$U$2:$V$2))/_xlfn.IFS($U$167=Shipping!$R200,Shipping!$R$95,$U$167=Shipping!$S$92,Shipping!$S203,$U$167=Shipping!$T$92,Shipping!$T203)+IF(BP114&lt;DATE(2020,1,1),BP114,-BP114))</f>
        <v>-</v>
      </c>
      <c r="BQ278" s="52" t="str" cm="1">
        <f t="array" ref="BQ278">IF(OR(BQ114="",BQ114="NO Q",BQ114="-"),"-",INDEX(Shipping!$U$3:$V$88,_xlfn.XMATCH(BQ$2,IF(Shipping!$D$3:$D$88="GC",Shipping!$A$3:$A$88),0),_xlfn.XMATCH($V$167,Shipping!$U$2:$V$2))/_xlfn.IFS($U$167=Shipping!$R200,Shipping!$R$95,$U$167=Shipping!$S$92,Shipping!$S203,$U$167=Shipping!$T$92,Shipping!$T203)+IF(BQ114&lt;DATE(2020,1,1),BQ114,-BQ114))</f>
        <v>-</v>
      </c>
      <c r="BR278" s="52" t="str" cm="1">
        <f t="array" ref="BR278">IF(OR(BR114="",BR114="NO Q",BR114="-"),"-",INDEX(Shipping!$U$3:$V$88,_xlfn.XMATCH(BR$2,IF(Shipping!$D$3:$D$88="GC",Shipping!$A$3:$A$88),0),_xlfn.XMATCH($V$167,Shipping!$U$2:$V$2))/_xlfn.IFS($U$167=Shipping!$R200,Shipping!$R$95,$U$167=Shipping!$S$92,Shipping!$S203,$U$167=Shipping!$T$92,Shipping!$T203)+IF(BR114&lt;DATE(2020,1,1),BR114,-BR114))</f>
        <v>-</v>
      </c>
      <c r="BS278" s="52" t="str" cm="1">
        <f t="array" ref="BS278">IF(OR(BS114="",BS114="NO Q",BS114="-"),"-",INDEX(Shipping!$U$3:$V$88,_xlfn.XMATCH(BS$2,IF(Shipping!$D$3:$D$88="GC",Shipping!$A$3:$A$88),0),_xlfn.XMATCH($V$167,Shipping!$U$2:$V$2))/_xlfn.IFS($U$167=Shipping!$R200,Shipping!$R$95,$U$167=Shipping!$S$92,Shipping!$S203,$U$167=Shipping!$T$92,Shipping!$T203)+IF(BS114&lt;DATE(2020,1,1),BS114,-BS114))</f>
        <v>-</v>
      </c>
      <c r="BT278" s="52" t="str" cm="1">
        <f t="array" ref="BT278">IF(OR(BT114="",BT114="NO Q",BT114="-"),"-",INDEX(Shipping!$U$3:$V$88,_xlfn.XMATCH(BT$2,IF(Shipping!$D$3:$D$88="GC",Shipping!$A$3:$A$88),0),_xlfn.XMATCH($V$167,Shipping!$U$2:$V$2))/_xlfn.IFS($U$167=Shipping!$R200,Shipping!$R$95,$U$167=Shipping!$S$92,Shipping!$S203,$U$167=Shipping!$T$92,Shipping!$T203)+IF(BT114&lt;DATE(2020,1,1),BT114,-BT114))</f>
        <v>-</v>
      </c>
      <c r="BU278" s="52" t="str" cm="1">
        <f t="array" ref="BU278">IF(OR(BU114="",BU114="NO Q",BU114="-"),"-",INDEX(Shipping!$U$3:$V$88,_xlfn.XMATCH(BU$2,IF(Shipping!$D$3:$D$88="GC",Shipping!$A$3:$A$88),0),_xlfn.XMATCH($V$167,Shipping!$U$2:$V$2))/_xlfn.IFS($U$167=Shipping!$R200,Shipping!$R$95,$U$167=Shipping!$S$92,Shipping!$S203,$U$167=Shipping!$T$92,Shipping!$T203)+IF(BU114&lt;DATE(2020,1,1),BU114,-BU114))</f>
        <v>-</v>
      </c>
      <c r="BV278" s="52" t="str" cm="1">
        <f t="array" ref="BV278">IF(OR(BV114="",BV114="NO Q",BV114="-"),"-",INDEX(Shipping!$U$3:$V$88,_xlfn.XMATCH(BV$2,IF(Shipping!$D$3:$D$88="GC",Shipping!$A$3:$A$88),0),_xlfn.XMATCH($V$167,Shipping!$U$2:$V$2))/_xlfn.IFS($U$167=Shipping!$R200,Shipping!$R$95,$U$167=Shipping!$S$92,Shipping!$S203,$U$167=Shipping!$T$92,Shipping!$T203)+IF(BV114&lt;DATE(2020,1,1),BV114,-BV114))</f>
        <v>-</v>
      </c>
      <c r="BW278" s="52" t="str" cm="1">
        <f t="array" ref="BW278">IF(OR(BW114="",BW114="NO Q",BW114="-"),"-",INDEX(Shipping!$U$3:$V$88,_xlfn.XMATCH(BW$2,IF(Shipping!$D$3:$D$88="GC",Shipping!$A$3:$A$88),0),_xlfn.XMATCH($V$167,Shipping!$U$2:$V$2))/_xlfn.IFS($U$167=Shipping!$R200,Shipping!$R$95,$U$167=Shipping!$S$92,Shipping!$S203,$U$167=Shipping!$T$92,Shipping!$T203)+IF(BW114&lt;DATE(2020,1,1),BW114,-BW114))</f>
        <v>-</v>
      </c>
      <c r="BX278" s="52" t="str" cm="1">
        <f t="array" ref="BX278">IF(OR(BX114="",BX114="NO Q",BX114="-"),"-",INDEX(Shipping!$U$3:$V$88,_xlfn.XMATCH(BX$2,IF(Shipping!$D$3:$D$88="GC",Shipping!$A$3:$A$88),0),_xlfn.XMATCH($V$167,Shipping!$U$2:$V$2))/_xlfn.IFS($U$167=Shipping!$R200,Shipping!$R$95,$U$167=Shipping!$S$92,Shipping!$S203,$U$167=Shipping!$T$92,Shipping!$T203)+IF(BX114&lt;DATE(2020,1,1),BX114,-BX114))</f>
        <v>-</v>
      </c>
      <c r="BY278" s="52" t="str" cm="1">
        <f t="array" ref="BY278">IF(OR(BY114="",BY114="NO Q",BY114="-"),"-",INDEX(Shipping!$U$3:$V$88,_xlfn.XMATCH(BY$2,IF(Shipping!$D$3:$D$88="GC",Shipping!$A$3:$A$88),0),_xlfn.XMATCH($V$167,Shipping!$U$2:$V$2))/_xlfn.IFS($U$167=Shipping!$R200,Shipping!$R$95,$U$167=Shipping!$S$92,Shipping!$S203,$U$167=Shipping!$T$92,Shipping!$T203)+IF(BY114&lt;DATE(2020,1,1),BY114,-BY114))</f>
        <v>-</v>
      </c>
      <c r="BZ278" s="52" t="str" cm="1">
        <f t="array" ref="BZ278">IF(OR(BZ114="",BZ114="NO Q",BZ114="-"),"-",INDEX(Shipping!$U$3:$V$88,_xlfn.XMATCH(BZ$2,IF(Shipping!$D$3:$D$88="GC",Shipping!$A$3:$A$88),0),_xlfn.XMATCH($V$167,Shipping!$U$2:$V$2))/_xlfn.IFS($U$167=Shipping!$R200,Shipping!$R$95,$U$167=Shipping!$S$92,Shipping!$S203,$U$167=Shipping!$T$92,Shipping!$T203)+IF(BZ114&lt;DATE(2020,1,1),BZ114,-BZ114))</f>
        <v>-</v>
      </c>
      <c r="CA278" s="52" t="str" cm="1">
        <f t="array" ref="CA278">IF(OR(CA114="",CA114="NO Q",CA114="-"),"-",INDEX(Shipping!$U$3:$V$88,_xlfn.XMATCH(CA$2,IF(Shipping!$D$3:$D$88="GC",Shipping!$A$3:$A$88),0),_xlfn.XMATCH($V$167,Shipping!$U$2:$V$2))/_xlfn.IFS($U$167=Shipping!$R200,Shipping!$R$95,$U$167=Shipping!$S$92,Shipping!$S203,$U$167=Shipping!$T$92,Shipping!$T203)+IF(CA114&lt;DATE(2020,1,1),CA114,-CA114))</f>
        <v>-</v>
      </c>
      <c r="CB278" s="52" t="str" cm="1">
        <f t="array" ref="CB278">IF(OR(CB114="",CB114="NO Q",CB114="-"),"-",INDEX(Shipping!$U$3:$V$88,_xlfn.XMATCH(CB$2,IF(Shipping!$D$3:$D$88="GC",Shipping!$A$3:$A$88),0),_xlfn.XMATCH($V$167,Shipping!$U$2:$V$2))/_xlfn.IFS($U$167=Shipping!$R200,Shipping!$R$95,$U$167=Shipping!$S$92,Shipping!$S203,$U$167=Shipping!$T$92,Shipping!$T203)+IF(CB114&lt;DATE(2020,1,1),CB114,-CB114))</f>
        <v>-</v>
      </c>
      <c r="CC278" s="52" t="e" cm="1">
        <f t="array" ref="CC278">IF(OR(CC114="",CC114="NO Q",CC114="-"),"-",INDEX(Shipping!$U$3:$V$88,_xlfn.XMATCH(CC$2,IF(Shipping!$D$3:$D$88="GC",Shipping!$A$3:$A$88),0),_xlfn.XMATCH($V$167,Shipping!$U$2:$V$2))/_xlfn.IFS($U$167=Shipping!$R200,Shipping!$R$95,$U$167=Shipping!$S$92,Shipping!$S203,$U$167=Shipping!$T$92,Shipping!$T203)+IF(CC114&lt;DATE(2020,1,1),CC114,-CC114))</f>
        <v>#VALUE!</v>
      </c>
      <c r="CD278" s="52" t="e" cm="1">
        <f t="array" ref="CD278">IF(OR(CD114="",CD114="NO Q",CD114="-"),"-",INDEX(Shipping!$U$3:$V$88,_xlfn.XMATCH(CD$2,IF(Shipping!$D$3:$D$88="GC",Shipping!$A$3:$A$88),0),_xlfn.XMATCH($V$167,Shipping!$U$2:$V$2))/_xlfn.IFS($U$167=Shipping!$R200,Shipping!$R$95,$U$167=Shipping!$S$92,Shipping!$S203,$U$167=Shipping!$T$92,Shipping!$T203)+IF(CD114&lt;DATE(2020,1,1),CD114,-CD114))</f>
        <v>#DIV/0!</v>
      </c>
      <c r="CE278" s="52" t="str" cm="1">
        <f t="array" ref="CE278">IF(OR(CE114="",CE114="NO Q",CE114="-"),"-",INDEX(Shipping!$U$3:$V$88,_xlfn.XMATCH(CE$2,IF(Shipping!$D$3:$D$88="GC",Shipping!$A$3:$A$88),0),_xlfn.XMATCH($V$167,Shipping!$U$2:$V$2))/_xlfn.IFS($U$167=Shipping!$R200,Shipping!$R$95,$U$167=Shipping!$S$92,Shipping!$S203,$U$167=Shipping!$T$92,Shipping!$T203)+IF(CE114&lt;DATE(2020,1,1),CE114,-CE114))</f>
        <v>-</v>
      </c>
      <c r="CF278" s="52" t="str" cm="1">
        <f t="array" ref="CF278">IF(OR(CF114="",CF114="NO Q",CF114="-"),"-",INDEX(Shipping!$U$3:$V$88,_xlfn.XMATCH(CF$2,IF(Shipping!$D$3:$D$88="GC",Shipping!$A$3:$A$88),0),_xlfn.XMATCH($V$167,Shipping!$U$2:$V$2))/_xlfn.IFS($U$167=Shipping!$R200,Shipping!$R$95,$U$167=Shipping!$S$92,Shipping!$S203,$U$167=Shipping!$T$92,Shipping!$T203)+IF(CF114&lt;DATE(2020,1,1),CF114,-CF114))</f>
        <v>-</v>
      </c>
      <c r="CG278" s="52" t="str" cm="1">
        <f t="array" ref="CG278">IF(OR(CG114="",CG114="NO Q",CG114="-"),"-",INDEX(Shipping!$U$3:$V$88,_xlfn.XMATCH(CG$2,IF(Shipping!$D$3:$D$88="GC",Shipping!$A$3:$A$88),0),_xlfn.XMATCH($V$167,Shipping!$U$2:$V$2))/_xlfn.IFS($U$167=Shipping!$R200,Shipping!$R$95,$U$167=Shipping!$S$92,Shipping!$S203,$U$167=Shipping!$T$92,Shipping!$T203)+IF(CG114&lt;DATE(2020,1,1),CG114,-CG114))</f>
        <v>-</v>
      </c>
      <c r="CH278" s="52" t="str" cm="1">
        <f t="array" ref="CH278">IF(OR(CH114="",CH114="NO Q",CH114="-"),"-",INDEX(Shipping!$U$3:$V$88,_xlfn.XMATCH(CH$2,IF(Shipping!$D$3:$D$88="GC",Shipping!$A$3:$A$88),0),_xlfn.XMATCH($V$167,Shipping!$U$2:$V$2))/_xlfn.IFS($U$167=Shipping!$R200,Shipping!$R$95,$U$167=Shipping!$S$92,Shipping!$S203,$U$167=Shipping!$T$92,Shipping!$T203)+IF(CH114&lt;DATE(2020,1,1),CH114,-CH114))</f>
        <v>-</v>
      </c>
      <c r="CI278" s="52" t="str" cm="1">
        <f t="array" ref="CI278">IF(OR(CI114="",CI114="NO Q",CI114="-"),"-",INDEX(Shipping!$U$3:$V$88,_xlfn.XMATCH(CI$2,IF(Shipping!$D$3:$D$88="GC",Shipping!$A$3:$A$88),0),_xlfn.XMATCH($V$167,Shipping!$U$2:$V$2))/_xlfn.IFS($U$167=Shipping!$R200,Shipping!$R$95,$U$167=Shipping!$S$92,Shipping!$S203,$U$167=Shipping!$T$92,Shipping!$T203)+IF(CI114&lt;DATE(2020,1,1),CI114,-CI114))</f>
        <v>-</v>
      </c>
      <c r="CJ278" s="52" t="str" cm="1">
        <f t="array" ref="CJ278">IF(OR(CJ114="",CJ114="NO Q",CJ114="-"),"-",INDEX(Shipping!$U$3:$V$88,_xlfn.XMATCH(CJ$2,IF(Shipping!$D$3:$D$88="GC",Shipping!$A$3:$A$88),0),_xlfn.XMATCH($V$167,Shipping!$U$2:$V$2))/_xlfn.IFS($U$167=Shipping!$R200,Shipping!$R$95,$U$167=Shipping!$S$92,Shipping!$S203,$U$167=Shipping!$T$92,Shipping!$T203)+IF(CJ114&lt;DATE(2020,1,1),CJ114,-CJ114))</f>
        <v>-</v>
      </c>
      <c r="CK278" s="52" t="str" cm="1">
        <f t="array" ref="CK278">IF(OR(CK114="",CK114="NO Q",CK114="-"),"-",INDEX(Shipping!$U$3:$V$88,_xlfn.XMATCH(CK$2,IF(Shipping!$D$3:$D$88="GC",Shipping!$A$3:$A$88),0),_xlfn.XMATCH($V$167,Shipping!$U$2:$V$2))/_xlfn.IFS($U$167=Shipping!$R200,Shipping!$R$95,$U$167=Shipping!$S$92,Shipping!$S203,$U$167=Shipping!$T$92,Shipping!$T203)+IF(CK114&lt;DATE(2020,1,1),CK114,-CK114))</f>
        <v>-</v>
      </c>
      <c r="CL278" s="52" t="str" cm="1">
        <f t="array" ref="CL278">IF(OR(CL114="",CL114="NO Q",CL114="-"),"-",INDEX(Shipping!$U$3:$V$88,_xlfn.XMATCH(CL$2,IF(Shipping!$D$3:$D$88="GC",Shipping!$A$3:$A$88),0),_xlfn.XMATCH($V$167,Shipping!$U$2:$V$2))/_xlfn.IFS($U$167=Shipping!$R200,Shipping!$R$95,$U$167=Shipping!$S$92,Shipping!$S203,$U$167=Shipping!$T$92,Shipping!$T203)+IF(CL114&lt;DATE(2020,1,1),CL114,-CL114))</f>
        <v>-</v>
      </c>
      <c r="CM278" s="52" t="str" cm="1">
        <f t="array" ref="CM278">IF(OR(CM114="",CM114="NO Q",CM114="-"),"-",INDEX(Shipping!$U$3:$V$88,_xlfn.XMATCH(CM$2,IF(Shipping!$D$3:$D$88="GC",Shipping!$A$3:$A$88),0),_xlfn.XMATCH($V$167,Shipping!$U$2:$V$2))/_xlfn.IFS($U$167=Shipping!$R200,Shipping!$R$95,$U$167=Shipping!$S$92,Shipping!$S203,$U$167=Shipping!$T$92,Shipping!$T203)+IF(CM114&lt;DATE(2020,1,1),CM114,-CM114))</f>
        <v>-</v>
      </c>
    </row>
    <row r="279" spans="2:91">
      <c r="B279" s="47" t="s">
        <v>384</v>
      </c>
      <c r="C279" s="1" t="e" cm="1">
        <f t="array" ref="C279">INDEX(W$2:CM$2,1,_xlfn.XMATCH(D279,$W279:$CM279))</f>
        <v>#N/A</v>
      </c>
      <c r="D279" s="81">
        <f t="shared" si="140"/>
        <v>0</v>
      </c>
      <c r="W279" s="52" t="str" cm="1">
        <f t="array" ref="W279">IF(OR(W115="",W115="NO Q",W115="-"),"-",INDEX(Shipping!$U$3:$V$88,_xlfn.XMATCH(W$2,IF(Shipping!$D$3:$D$88="GC",Shipping!$A$3:$A$88),0),_xlfn.XMATCH($V$167,Shipping!$U$2:$V$2))/_xlfn.IFS($U$167=Shipping!$R201,Shipping!$R$95,$U$167=Shipping!$S$92,Shipping!$S204,$U$167=Shipping!$T$92,Shipping!$T204)+IF(W115&lt;DATE(2020,1,1),W115,-W115))</f>
        <v>-</v>
      </c>
      <c r="X279" s="52" t="str" cm="1">
        <f t="array" ref="X279">IF(OR(X115="",X115="NO Q",X115="-"),"-",INDEX(Shipping!$U$3:$V$88,_xlfn.XMATCH(X$2,IF(Shipping!$D$3:$D$88="GC",Shipping!$A$3:$A$88),0),_xlfn.XMATCH($V$167,Shipping!$U$2:$V$2))/_xlfn.IFS($U$167=Shipping!$R201,Shipping!$R$95,$U$167=Shipping!$S$92,Shipping!$S204,$U$167=Shipping!$T$92,Shipping!$T204)+IF(X115&lt;DATE(2020,1,1),X115,-X115))</f>
        <v>-</v>
      </c>
      <c r="Y279" s="52" t="str" cm="1">
        <f t="array" ref="Y279">IF(OR(Y115="",Y115="NO Q",Y115="-"),"-",INDEX(Shipping!$U$3:$V$88,_xlfn.XMATCH(Y$2,IF(Shipping!$D$3:$D$88="GC",Shipping!$A$3:$A$88),0),_xlfn.XMATCH($V$167,Shipping!$U$2:$V$2))/_xlfn.IFS($U$167=Shipping!$R201,Shipping!$R$95,$U$167=Shipping!$S$92,Shipping!$S204,$U$167=Shipping!$T$92,Shipping!$T204)+IF(Y115&lt;DATE(2020,1,1),Y115,-Y115))</f>
        <v>-</v>
      </c>
      <c r="Z279" s="52" t="str" cm="1">
        <f t="array" ref="Z279">IF(OR(Z115="",Z115="NO Q",Z115="-"),"-",INDEX(Shipping!$U$3:$V$88,_xlfn.XMATCH(Z$2,IF(Shipping!$D$3:$D$88="GC",Shipping!$A$3:$A$88),0),_xlfn.XMATCH($V$167,Shipping!$U$2:$V$2))/_xlfn.IFS($U$167=Shipping!$R201,Shipping!$R$95,$U$167=Shipping!$S$92,Shipping!$S204,$U$167=Shipping!$T$92,Shipping!$T204)+IF(Z115&lt;DATE(2020,1,1),Z115,-Z115))</f>
        <v>-</v>
      </c>
      <c r="AA279" s="52" t="str" cm="1">
        <f t="array" ref="AA279">IF(OR(AA115="",AA115="NO Q",AA115="-"),"-",INDEX(Shipping!$U$3:$V$88,_xlfn.XMATCH(AA$2,IF(Shipping!$D$3:$D$88="GC",Shipping!$A$3:$A$88),0),_xlfn.XMATCH($V$167,Shipping!$U$2:$V$2))/_xlfn.IFS($U$167=Shipping!$R201,Shipping!$R$95,$U$167=Shipping!$S$92,Shipping!$S204,$U$167=Shipping!$T$92,Shipping!$T204)+IF(AA115&lt;DATE(2020,1,1),AA115,-AA115))</f>
        <v>-</v>
      </c>
      <c r="AB279" s="52" t="str" cm="1">
        <f t="array" ref="AB279">IF(OR(AB115="",AB115="NO Q",AB115="-"),"-",INDEX(Shipping!$U$3:$V$88,_xlfn.XMATCH(AB$2,IF(Shipping!$D$3:$D$88="GC",Shipping!$A$3:$A$88),0),_xlfn.XMATCH($V$167,Shipping!$U$2:$V$2))/_xlfn.IFS($U$167=Shipping!$R201,Shipping!$R$95,$U$167=Shipping!$S$92,Shipping!$S204,$U$167=Shipping!$T$92,Shipping!$T204)+IF(AB115&lt;DATE(2020,1,1),AB115,-AB115))</f>
        <v>-</v>
      </c>
      <c r="AC279" s="52" t="str" cm="1">
        <f t="array" ref="AC279">IF(OR(AC115="",AC115="NO Q",AC115="-"),"-",INDEX(Shipping!$U$3:$V$88,_xlfn.XMATCH(AC$2,IF(Shipping!$D$3:$D$88="GC",Shipping!$A$3:$A$88),0),_xlfn.XMATCH($V$167,Shipping!$U$2:$V$2))/_xlfn.IFS($U$167=Shipping!$R201,Shipping!$R$95,$U$167=Shipping!$S$92,Shipping!$S204,$U$167=Shipping!$T$92,Shipping!$T204)+IF(AC115&lt;DATE(2020,1,1),AC115,-AC115))</f>
        <v>-</v>
      </c>
      <c r="AD279" s="52" t="str" cm="1">
        <f t="array" ref="AD279">IF(OR(AD115="",AD115="NO Q",AD115="-"),"-",INDEX(Shipping!$U$3:$V$88,_xlfn.XMATCH(AD$2,IF(Shipping!$D$3:$D$88="GC",Shipping!$A$3:$A$88),0),_xlfn.XMATCH($V$167,Shipping!$U$2:$V$2))/_xlfn.IFS($U$167=Shipping!$R201,Shipping!$R$95,$U$167=Shipping!$S$92,Shipping!$S204,$U$167=Shipping!$T$92,Shipping!$T204)+IF(AD115&lt;DATE(2020,1,1),AD115,-AD115))</f>
        <v>-</v>
      </c>
      <c r="AE279" s="52" t="str" cm="1">
        <f t="array" ref="AE279">IF(OR(AE115="",AE115="NO Q",AE115="-"),"-",INDEX(Shipping!$U$3:$V$88,_xlfn.XMATCH(AE$2,IF(Shipping!$D$3:$D$88="GC",Shipping!$A$3:$A$88),0),_xlfn.XMATCH($V$167,Shipping!$U$2:$V$2))/_xlfn.IFS($U$167=Shipping!$R201,Shipping!$R$95,$U$167=Shipping!$S$92,Shipping!$S204,$U$167=Shipping!$T$92,Shipping!$T204)+IF(AE115&lt;DATE(2020,1,1),AE115,-AE115))</f>
        <v>-</v>
      </c>
      <c r="AF279" s="52" t="str" cm="1">
        <f t="array" ref="AF279">IF(OR(AF115="",AF115="NO Q",AF115="-"),"-",INDEX(Shipping!$U$3:$V$88,_xlfn.XMATCH(AF$2,IF(Shipping!$D$3:$D$88="GC",Shipping!$A$3:$A$88),0),_xlfn.XMATCH($V$167,Shipping!$U$2:$V$2))/_xlfn.IFS($U$167=Shipping!$R201,Shipping!$R$95,$U$167=Shipping!$S$92,Shipping!$S204,$U$167=Shipping!$T$92,Shipping!$T204)+IF(AF115&lt;DATE(2020,1,1),AF115,-AF115))</f>
        <v>-</v>
      </c>
      <c r="AG279" s="52" t="str" cm="1">
        <f t="array" ref="AG279">IF(OR(AG115="",AG115="NO Q",AG115="-"),"-",INDEX(Shipping!$U$3:$V$88,_xlfn.XMATCH(AG$2,IF(Shipping!$D$3:$D$88="GC",Shipping!$A$3:$A$88),0),_xlfn.XMATCH($V$167,Shipping!$U$2:$V$2))/_xlfn.IFS($U$167=Shipping!$R201,Shipping!$R$95,$U$167=Shipping!$S$92,Shipping!$S204,$U$167=Shipping!$T$92,Shipping!$T204)+IF(AG115&lt;DATE(2020,1,1),AG115,-AG115))</f>
        <v>-</v>
      </c>
      <c r="AH279" s="52" t="e" cm="1">
        <f t="array" ref="AH279">IF(OR(AH115="",AH115="NO Q",AH115="-"),"-",INDEX(Shipping!$U$3:$V$88,_xlfn.XMATCH(AH$2,IF(Shipping!$D$3:$D$88="GC",Shipping!$A$3:$A$88),0),_xlfn.XMATCH($V$167,Shipping!$U$2:$V$2))/_xlfn.IFS($U$167=Shipping!$R201,Shipping!$R$95,$U$167=Shipping!$S$92,Shipping!$S204,$U$167=Shipping!$T$92,Shipping!$T204)+IF(AH115&lt;DATE(2020,1,1),AH115,-AH115))</f>
        <v>#DIV/0!</v>
      </c>
      <c r="AI279" s="52" t="str" cm="1">
        <f t="array" ref="AI279">IF(OR(AI115="",AI115="NO Q",AI115="-"),"-",INDEX(Shipping!$U$3:$V$88,_xlfn.XMATCH(AI$2,IF(Shipping!$D$3:$D$88="GC",Shipping!$A$3:$A$88),0),_xlfn.XMATCH($V$167,Shipping!$U$2:$V$2))/_xlfn.IFS($U$167=Shipping!$R201,Shipping!$R$95,$U$167=Shipping!$S$92,Shipping!$S204,$U$167=Shipping!$T$92,Shipping!$T204)+IF(AI115&lt;DATE(2020,1,1),AI115,-AI115))</f>
        <v>-</v>
      </c>
      <c r="AJ279" s="52" t="str" cm="1">
        <f t="array" ref="AJ279">IF(OR(AJ115="",AJ115="NO Q",AJ115="-"),"-",INDEX(Shipping!$U$3:$V$88,_xlfn.XMATCH(AJ$2,IF(Shipping!$D$3:$D$88="GC",Shipping!$A$3:$A$88),0),_xlfn.XMATCH($V$167,Shipping!$U$2:$V$2))/_xlfn.IFS($U$167=Shipping!$R201,Shipping!$R$95,$U$167=Shipping!$S$92,Shipping!$S204,$U$167=Shipping!$T$92,Shipping!$T204)+IF(AJ115&lt;DATE(2020,1,1),AJ115,-AJ115))</f>
        <v>-</v>
      </c>
      <c r="AK279" s="52" t="str" cm="1">
        <f t="array" ref="AK279">IF(OR(AK115="",AK115="NO Q",AK115="-"),"-",INDEX(Shipping!$U$3:$V$88,_xlfn.XMATCH(AK$2,IF(Shipping!$D$3:$D$88="GC",Shipping!$A$3:$A$88),0),_xlfn.XMATCH($V$167,Shipping!$U$2:$V$2))/_xlfn.IFS($U$167=Shipping!$R201,Shipping!$R$95,$U$167=Shipping!$S$92,Shipping!$S204,$U$167=Shipping!$T$92,Shipping!$T204)+IF(AK115&lt;DATE(2020,1,1),AK115,-AK115))</f>
        <v>-</v>
      </c>
      <c r="AL279" s="52" t="str" cm="1">
        <f t="array" ref="AL279">IF(OR(AL115="",AL115="NO Q",AL115="-"),"-",INDEX(Shipping!$U$3:$V$88,_xlfn.XMATCH(AL$2,IF(Shipping!$D$3:$D$88="GC",Shipping!$A$3:$A$88),0),_xlfn.XMATCH($V$167,Shipping!$U$2:$V$2))/_xlfn.IFS($U$167=Shipping!$R201,Shipping!$R$95,$U$167=Shipping!$S$92,Shipping!$S204,$U$167=Shipping!$T$92,Shipping!$T204)+IF(AL115&lt;DATE(2020,1,1),AL115,-AL115))</f>
        <v>-</v>
      </c>
      <c r="AM279" s="52" t="str" cm="1">
        <f t="array" ref="AM279">IF(OR(AM115="",AM115="NO Q",AM115="-"),"-",INDEX(Shipping!$U$3:$V$88,_xlfn.XMATCH(AM$2,IF(Shipping!$D$3:$D$88="GC",Shipping!$A$3:$A$88),0),_xlfn.XMATCH($V$167,Shipping!$U$2:$V$2))/_xlfn.IFS($U$167=Shipping!$R201,Shipping!$R$95,$U$167=Shipping!$S$92,Shipping!$S204,$U$167=Shipping!$T$92,Shipping!$T204)+IF(AM115&lt;DATE(2020,1,1),AM115,-AM115))</f>
        <v>-</v>
      </c>
      <c r="AN279" s="52" t="str" cm="1">
        <f t="array" ref="AN279">IF(OR(AN115="",AN115="NO Q",AN115="-"),"-",INDEX(Shipping!$U$3:$V$88,_xlfn.XMATCH(AN$2,IF(Shipping!$D$3:$D$88="GC",Shipping!$A$3:$A$88),0),_xlfn.XMATCH($V$167,Shipping!$U$2:$V$2))/_xlfn.IFS($U$167=Shipping!$R201,Shipping!$R$95,$U$167=Shipping!$S$92,Shipping!$S204,$U$167=Shipping!$T$92,Shipping!$T204)+IF(AN115&lt;DATE(2020,1,1),AN115,-AN115))</f>
        <v>-</v>
      </c>
      <c r="AO279" s="52" t="str" cm="1">
        <f t="array" ref="AO279">IF(OR(AO115="",AO115="NO Q",AO115="-"),"-",INDEX(Shipping!$U$3:$V$88,_xlfn.XMATCH(AO$2,IF(Shipping!$D$3:$D$88="GC",Shipping!$A$3:$A$88),0),_xlfn.XMATCH($V$167,Shipping!$U$2:$V$2))/_xlfn.IFS($U$167=Shipping!$R201,Shipping!$R$95,$U$167=Shipping!$S$92,Shipping!$S204,$U$167=Shipping!$T$92,Shipping!$T204)+IF(AO115&lt;DATE(2020,1,1),AO115,-AO115))</f>
        <v>-</v>
      </c>
      <c r="AP279" s="52" t="str" cm="1">
        <f t="array" ref="AP279">IF(OR(AP115="",AP115="NO Q",AP115="-"),"-",INDEX(Shipping!$U$3:$V$88,_xlfn.XMATCH(AP$2,IF(Shipping!$D$3:$D$88="GC",Shipping!$A$3:$A$88),0),_xlfn.XMATCH($V$167,Shipping!$U$2:$V$2))/_xlfn.IFS($U$167=Shipping!$R201,Shipping!$R$95,$U$167=Shipping!$S$92,Shipping!$S204,$U$167=Shipping!$T$92,Shipping!$T204)+IF(AP115&lt;DATE(2020,1,1),AP115,-AP115))</f>
        <v>-</v>
      </c>
      <c r="AQ279" s="52" t="str" cm="1">
        <f t="array" ref="AQ279">IF(OR(AQ115="",AQ115="NO Q",AQ115="-"),"-",INDEX(Shipping!$U$3:$V$88,_xlfn.XMATCH(AQ$2,IF(Shipping!$D$3:$D$88="GC",Shipping!$A$3:$A$88),0),_xlfn.XMATCH($V$167,Shipping!$U$2:$V$2))/_xlfn.IFS($U$167=Shipping!$R201,Shipping!$R$95,$U$167=Shipping!$S$92,Shipping!$S204,$U$167=Shipping!$T$92,Shipping!$T204)+IF(AQ115&lt;DATE(2020,1,1),AQ115,-AQ115))</f>
        <v>-</v>
      </c>
      <c r="AR279" s="52" t="str" cm="1">
        <f t="array" ref="AR279">IF(OR(AR115="",AR115="NO Q",AR115="-"),"-",INDEX(Shipping!$U$3:$V$88,_xlfn.XMATCH(AR$2,IF(Shipping!$D$3:$D$88="GC",Shipping!$A$3:$A$88),0),_xlfn.XMATCH($V$167,Shipping!$U$2:$V$2))/_xlfn.IFS($U$167=Shipping!$R201,Shipping!$R$95,$U$167=Shipping!$S$92,Shipping!$S204,$U$167=Shipping!$T$92,Shipping!$T204)+IF(AR115&lt;DATE(2020,1,1),AR115,-AR115))</f>
        <v>-</v>
      </c>
      <c r="AS279" s="52" t="str" cm="1">
        <f t="array" ref="AS279">IF(OR(AS115="",AS115="NO Q",AS115="-"),"-",INDEX(Shipping!$U$3:$V$88,_xlfn.XMATCH(AS$2,IF(Shipping!$D$3:$D$88="GC",Shipping!$A$3:$A$88),0),_xlfn.XMATCH($V$167,Shipping!$U$2:$V$2))/_xlfn.IFS($U$167=Shipping!$R201,Shipping!$R$95,$U$167=Shipping!$S$92,Shipping!$S204,$U$167=Shipping!$T$92,Shipping!$T204)+IF(AS115&lt;DATE(2020,1,1),AS115,-AS115))</f>
        <v>-</v>
      </c>
      <c r="AT279" s="52" t="str" cm="1">
        <f t="array" ref="AT279">IF(OR(AT115="",AT115="NO Q",AT115="-"),"-",INDEX(Shipping!$U$3:$V$88,_xlfn.XMATCH(AT$2,IF(Shipping!$D$3:$D$88="GC",Shipping!$A$3:$A$88),0),_xlfn.XMATCH($V$167,Shipping!$U$2:$V$2))/_xlfn.IFS($U$167=Shipping!$R201,Shipping!$R$95,$U$167=Shipping!$S$92,Shipping!$S204,$U$167=Shipping!$T$92,Shipping!$T204)+IF(AT115&lt;DATE(2020,1,1),AT115,-AT115))</f>
        <v>-</v>
      </c>
      <c r="AU279" s="52" t="str" cm="1">
        <f t="array" ref="AU279">IF(OR(AU115="",AU115="NO Q",AU115="-"),"-",INDEX(Shipping!$U$3:$V$88,_xlfn.XMATCH(AU$2,IF(Shipping!$D$3:$D$88="GC",Shipping!$A$3:$A$88),0),_xlfn.XMATCH($V$167,Shipping!$U$2:$V$2))/_xlfn.IFS($U$167=Shipping!$R201,Shipping!$R$95,$U$167=Shipping!$S$92,Shipping!$S204,$U$167=Shipping!$T$92,Shipping!$T204)+IF(AU115&lt;DATE(2020,1,1),AU115,-AU115))</f>
        <v>-</v>
      </c>
      <c r="AV279" s="52" t="str" cm="1">
        <f t="array" ref="AV279">IF(OR(AV115="",AV115="NO Q",AV115="-"),"-",INDEX(Shipping!$U$3:$V$88,_xlfn.XMATCH(AV$2,IF(Shipping!$D$3:$D$88="GC",Shipping!$A$3:$A$88),0),_xlfn.XMATCH($V$167,Shipping!$U$2:$V$2))/_xlfn.IFS($U$167=Shipping!$R201,Shipping!$R$95,$U$167=Shipping!$S$92,Shipping!$S204,$U$167=Shipping!$T$92,Shipping!$T204)+IF(AV115&lt;DATE(2020,1,1),AV115,-AV115))</f>
        <v>-</v>
      </c>
      <c r="AW279" s="52" t="str" cm="1">
        <f t="array" ref="AW279">IF(OR(AW115="",AW115="NO Q",AW115="-"),"-",INDEX(Shipping!$U$3:$V$88,_xlfn.XMATCH(AW$2,IF(Shipping!$D$3:$D$88="GC",Shipping!$A$3:$A$88),0),_xlfn.XMATCH($V$167,Shipping!$U$2:$V$2))/_xlfn.IFS($U$167=Shipping!$R201,Shipping!$R$95,$U$167=Shipping!$S$92,Shipping!$S204,$U$167=Shipping!$T$92,Shipping!$T204)+IF(AW115&lt;DATE(2020,1,1),AW115,-AW115))</f>
        <v>-</v>
      </c>
      <c r="AX279" s="52" t="str" cm="1">
        <f t="array" ref="AX279">IF(OR(AX115="",AX115="NO Q",AX115="-"),"-",INDEX(Shipping!$U$3:$V$88,_xlfn.XMATCH(AX$2,IF(Shipping!$D$3:$D$88="GC",Shipping!$A$3:$A$88),0),_xlfn.XMATCH($V$167,Shipping!$U$2:$V$2))/_xlfn.IFS($U$167=Shipping!$R201,Shipping!$R$95,$U$167=Shipping!$S$92,Shipping!$S204,$U$167=Shipping!$T$92,Shipping!$T204)+IF(AX115&lt;DATE(2020,1,1),AX115,-AX115))</f>
        <v>-</v>
      </c>
      <c r="AY279" s="52" t="str" cm="1">
        <f t="array" ref="AY279">IF(OR(AY115="",AY115="NO Q",AY115="-"),"-",INDEX(Shipping!$U$3:$V$88,_xlfn.XMATCH(AY$2,IF(Shipping!$D$3:$D$88="GC",Shipping!$A$3:$A$88),0),_xlfn.XMATCH($V$167,Shipping!$U$2:$V$2))/_xlfn.IFS($U$167=Shipping!$R201,Shipping!$R$95,$U$167=Shipping!$S$92,Shipping!$S204,$U$167=Shipping!$T$92,Shipping!$T204)+IF(AY115&lt;DATE(2020,1,1),AY115,-AY115))</f>
        <v>-</v>
      </c>
      <c r="AZ279" s="52" t="str" cm="1">
        <f t="array" ref="AZ279">IF(OR(AZ115="",AZ115="NO Q",AZ115="-"),"-",INDEX(Shipping!$U$3:$V$88,_xlfn.XMATCH(AZ$2,IF(Shipping!$D$3:$D$88="GC",Shipping!$A$3:$A$88),0),_xlfn.XMATCH($V$167,Shipping!$U$2:$V$2))/_xlfn.IFS($U$167=Shipping!$R201,Shipping!$R$95,$U$167=Shipping!$S$92,Shipping!$S204,$U$167=Shipping!$T$92,Shipping!$T204)+IF(AZ115&lt;DATE(2020,1,1),AZ115,-AZ115))</f>
        <v>-</v>
      </c>
      <c r="BA279" s="52" t="str" cm="1">
        <f t="array" ref="BA279">IF(OR(BA115="",BA115="NO Q",BA115="-"),"-",INDEX(Shipping!$U$3:$V$88,_xlfn.XMATCH(BA$2,IF(Shipping!$D$3:$D$88="GC",Shipping!$A$3:$A$88),0),_xlfn.XMATCH($V$167,Shipping!$U$2:$V$2))/_xlfn.IFS($U$167=Shipping!$R201,Shipping!$R$95,$U$167=Shipping!$S$92,Shipping!$S204,$U$167=Shipping!$T$92,Shipping!$T204)+IF(BA115&lt;DATE(2020,1,1),BA115,-BA115))</f>
        <v>-</v>
      </c>
      <c r="BB279" s="52" t="str" cm="1">
        <f t="array" ref="BB279">IF(OR(BB115="",BB115="NO Q",BB115="-"),"-",INDEX(Shipping!$U$3:$V$88,_xlfn.XMATCH(BB$2,IF(Shipping!$D$3:$D$88="GC",Shipping!$A$3:$A$88),0),_xlfn.XMATCH($V$167,Shipping!$U$2:$V$2))/_xlfn.IFS($U$167=Shipping!$R201,Shipping!$R$95,$U$167=Shipping!$S$92,Shipping!$S204,$U$167=Shipping!$T$92,Shipping!$T204)+IF(BB115&lt;DATE(2020,1,1),BB115,-BB115))</f>
        <v>-</v>
      </c>
      <c r="BC279" s="52" t="str" cm="1">
        <f t="array" ref="BC279">IF(OR(BC115="",BC115="NO Q",BC115="-"),"-",INDEX(Shipping!$U$3:$V$88,_xlfn.XMATCH(BC$2,IF(Shipping!$D$3:$D$88="GC",Shipping!$A$3:$A$88),0),_xlfn.XMATCH($V$167,Shipping!$U$2:$V$2))/_xlfn.IFS($U$167=Shipping!$R201,Shipping!$R$95,$U$167=Shipping!$S$92,Shipping!$S204,$U$167=Shipping!$T$92,Shipping!$T204)+IF(BC115&lt;DATE(2020,1,1),BC115,-BC115))</f>
        <v>-</v>
      </c>
      <c r="BD279" s="52" t="str" cm="1">
        <f t="array" ref="BD279">IF(OR(BD115="",BD115="NO Q",BD115="-"),"-",INDEX(Shipping!$U$3:$V$88,_xlfn.XMATCH(BD$2,IF(Shipping!$D$3:$D$88="GC",Shipping!$A$3:$A$88),0),_xlfn.XMATCH($V$167,Shipping!$U$2:$V$2))/_xlfn.IFS($U$167=Shipping!$R201,Shipping!$R$95,$U$167=Shipping!$S$92,Shipping!$S204,$U$167=Shipping!$T$92,Shipping!$T204)+IF(BD115&lt;DATE(2020,1,1),BD115,-BD115))</f>
        <v>-</v>
      </c>
      <c r="BE279" s="52" t="str" cm="1">
        <f t="array" ref="BE279">IF(OR(BE115="",BE115="NO Q",BE115="-"),"-",INDEX(Shipping!$U$3:$V$88,_xlfn.XMATCH(BE$2,IF(Shipping!$D$3:$D$88="GC",Shipping!$A$3:$A$88),0),_xlfn.XMATCH($V$167,Shipping!$U$2:$V$2))/_xlfn.IFS($U$167=Shipping!$R201,Shipping!$R$95,$U$167=Shipping!$S$92,Shipping!$S204,$U$167=Shipping!$T$92,Shipping!$T204)+IF(BE115&lt;DATE(2020,1,1),BE115,-BE115))</f>
        <v>-</v>
      </c>
      <c r="BF279" s="52" t="str" cm="1">
        <f t="array" ref="BF279">IF(OR(BF115="",BF115="NO Q",BF115="-"),"-",INDEX(Shipping!$U$3:$V$88,_xlfn.XMATCH(BF$2,IF(Shipping!$D$3:$D$88="GC",Shipping!$A$3:$A$88),0),_xlfn.XMATCH($V$167,Shipping!$U$2:$V$2))/_xlfn.IFS($U$167=Shipping!$R201,Shipping!$R$95,$U$167=Shipping!$S$92,Shipping!$S204,$U$167=Shipping!$T$92,Shipping!$T204)+IF(BF115&lt;DATE(2020,1,1),BF115,-BF115))</f>
        <v>-</v>
      </c>
      <c r="BG279" s="52" t="str" cm="1">
        <f t="array" ref="BG279">IF(OR(BG115="",BG115="NO Q",BG115="-"),"-",INDEX(Shipping!$U$3:$V$88,_xlfn.XMATCH(BG$2,IF(Shipping!$D$3:$D$88="GC",Shipping!$A$3:$A$88),0),_xlfn.XMATCH($V$167,Shipping!$U$2:$V$2))/_xlfn.IFS($U$167=Shipping!$R201,Shipping!$R$95,$U$167=Shipping!$S$92,Shipping!$S204,$U$167=Shipping!$T$92,Shipping!$T204)+IF(BG115&lt;DATE(2020,1,1),BG115,-BG115))</f>
        <v>-</v>
      </c>
      <c r="BH279" s="52" t="str" cm="1">
        <f t="array" ref="BH279">IF(OR(BH115="",BH115="NO Q",BH115="-"),"-",INDEX(Shipping!$U$3:$V$88,_xlfn.XMATCH(BH$2,IF(Shipping!$D$3:$D$88="GC",Shipping!$A$3:$A$88),0),_xlfn.XMATCH($V$167,Shipping!$U$2:$V$2))/_xlfn.IFS($U$167=Shipping!$R201,Shipping!$R$95,$U$167=Shipping!$S$92,Shipping!$S204,$U$167=Shipping!$T$92,Shipping!$T204)+IF(BH115&lt;DATE(2020,1,1),BH115,-BH115))</f>
        <v>-</v>
      </c>
      <c r="BI279" s="52" t="e" cm="1">
        <f t="array" ref="BI279">IF(OR(BI115="",BI115="NO Q",BI115="-"),"-",INDEX(Shipping!$U$3:$V$88,_xlfn.XMATCH(BI$2,IF(Shipping!$D$3:$D$88="GC",Shipping!$A$3:$A$88),0),_xlfn.XMATCH($V$167,Shipping!$U$2:$V$2))/_xlfn.IFS($U$167=Shipping!$R201,Shipping!$R$95,$U$167=Shipping!$S$92,Shipping!$S204,$U$167=Shipping!$T$92,Shipping!$T204)+IF(BI115&lt;DATE(2020,1,1),BI115,-BI115))</f>
        <v>#DIV/0!</v>
      </c>
      <c r="BJ279" s="52" t="str" cm="1">
        <f t="array" ref="BJ279">IF(OR(BJ115="",BJ115="NO Q",BJ115="-"),"-",INDEX(Shipping!$U$3:$V$88,_xlfn.XMATCH(BJ$2,IF(Shipping!$D$3:$D$88="GC",Shipping!$A$3:$A$88),0),_xlfn.XMATCH($V$167,Shipping!$U$2:$V$2))/_xlfn.IFS($U$167=Shipping!$R201,Shipping!$R$95,$U$167=Shipping!$S$92,Shipping!$S204,$U$167=Shipping!$T$92,Shipping!$T204)+IF(BJ115&lt;DATE(2020,1,1),BJ115,-BJ115))</f>
        <v>-</v>
      </c>
      <c r="BK279" s="52" t="str" cm="1">
        <f t="array" ref="BK279">IF(OR(BK115="",BK115="NO Q",BK115="-"),"-",INDEX(Shipping!$U$3:$V$88,_xlfn.XMATCH(BK$2,IF(Shipping!$D$3:$D$88="GC",Shipping!$A$3:$A$88),0),_xlfn.XMATCH($V$167,Shipping!$U$2:$V$2))/_xlfn.IFS($U$167=Shipping!$R201,Shipping!$R$95,$U$167=Shipping!$S$92,Shipping!$S204,$U$167=Shipping!$T$92,Shipping!$T204)+IF(BK115&lt;DATE(2020,1,1),BK115,-BK115))</f>
        <v>-</v>
      </c>
      <c r="BL279" s="52" t="str" cm="1">
        <f t="array" ref="BL279">IF(OR(BL115="",BL115="NO Q",BL115="-"),"-",INDEX(Shipping!$U$3:$V$88,_xlfn.XMATCH(BL$2,IF(Shipping!$D$3:$D$88="GC",Shipping!$A$3:$A$88),0),_xlfn.XMATCH($V$167,Shipping!$U$2:$V$2))/_xlfn.IFS($U$167=Shipping!$R201,Shipping!$R$95,$U$167=Shipping!$S$92,Shipping!$S204,$U$167=Shipping!$T$92,Shipping!$T204)+IF(BL115&lt;DATE(2020,1,1),BL115,-BL115))</f>
        <v>-</v>
      </c>
      <c r="BM279" s="52" t="str" cm="1">
        <f t="array" ref="BM279">IF(OR(BM115="",BM115="NO Q",BM115="-"),"-",INDEX(Shipping!$U$3:$V$88,_xlfn.XMATCH(BM$2,IF(Shipping!$D$3:$D$88="GC",Shipping!$A$3:$A$88),0),_xlfn.XMATCH($V$167,Shipping!$U$2:$V$2))/_xlfn.IFS($U$167=Shipping!$R201,Shipping!$R$95,$U$167=Shipping!$S$92,Shipping!$S204,$U$167=Shipping!$T$92,Shipping!$T204)+IF(BM115&lt;DATE(2020,1,1),BM115,-BM115))</f>
        <v>-</v>
      </c>
      <c r="BN279" s="52" t="str" cm="1">
        <f t="array" ref="BN279">IF(OR(BN115="",BN115="NO Q",BN115="-"),"-",INDEX(Shipping!$U$3:$V$88,_xlfn.XMATCH(BN$2,IF(Shipping!$D$3:$D$88="GC",Shipping!$A$3:$A$88),0),_xlfn.XMATCH($V$167,Shipping!$U$2:$V$2))/_xlfn.IFS($U$167=Shipping!$R201,Shipping!$R$95,$U$167=Shipping!$S$92,Shipping!$S204,$U$167=Shipping!$T$92,Shipping!$T204)+IF(BN115&lt;DATE(2020,1,1),BN115,-BN115))</f>
        <v>-</v>
      </c>
      <c r="BO279" s="52" t="str" cm="1">
        <f t="array" ref="BO279">IF(OR(BO115="",BO115="NO Q",BO115="-"),"-",INDEX(Shipping!$U$3:$V$88,_xlfn.XMATCH(BO$2,IF(Shipping!$D$3:$D$88="GC",Shipping!$A$3:$A$88),0),_xlfn.XMATCH($V$167,Shipping!$U$2:$V$2))/_xlfn.IFS($U$167=Shipping!$R201,Shipping!$R$95,$U$167=Shipping!$S$92,Shipping!$S204,$U$167=Shipping!$T$92,Shipping!$T204)+IF(BO115&lt;DATE(2020,1,1),BO115,-BO115))</f>
        <v>-</v>
      </c>
      <c r="BP279" s="52" t="str" cm="1">
        <f t="array" ref="BP279">IF(OR(BP115="",BP115="NO Q",BP115="-"),"-",INDEX(Shipping!$U$3:$V$88,_xlfn.XMATCH(BP$2,IF(Shipping!$D$3:$D$88="GC",Shipping!$A$3:$A$88),0),_xlfn.XMATCH($V$167,Shipping!$U$2:$V$2))/_xlfn.IFS($U$167=Shipping!$R201,Shipping!$R$95,$U$167=Shipping!$S$92,Shipping!$S204,$U$167=Shipping!$T$92,Shipping!$T204)+IF(BP115&lt;DATE(2020,1,1),BP115,-BP115))</f>
        <v>-</v>
      </c>
      <c r="BQ279" s="52" t="str" cm="1">
        <f t="array" ref="BQ279">IF(OR(BQ115="",BQ115="NO Q",BQ115="-"),"-",INDEX(Shipping!$U$3:$V$88,_xlfn.XMATCH(BQ$2,IF(Shipping!$D$3:$D$88="GC",Shipping!$A$3:$A$88),0),_xlfn.XMATCH($V$167,Shipping!$U$2:$V$2))/_xlfn.IFS($U$167=Shipping!$R201,Shipping!$R$95,$U$167=Shipping!$S$92,Shipping!$S204,$U$167=Shipping!$T$92,Shipping!$T204)+IF(BQ115&lt;DATE(2020,1,1),BQ115,-BQ115))</f>
        <v>-</v>
      </c>
      <c r="BR279" s="52" t="str" cm="1">
        <f t="array" ref="BR279">IF(OR(BR115="",BR115="NO Q",BR115="-"),"-",INDEX(Shipping!$U$3:$V$88,_xlfn.XMATCH(BR$2,IF(Shipping!$D$3:$D$88="GC",Shipping!$A$3:$A$88),0),_xlfn.XMATCH($V$167,Shipping!$U$2:$V$2))/_xlfn.IFS($U$167=Shipping!$R201,Shipping!$R$95,$U$167=Shipping!$S$92,Shipping!$S204,$U$167=Shipping!$T$92,Shipping!$T204)+IF(BR115&lt;DATE(2020,1,1),BR115,-BR115))</f>
        <v>-</v>
      </c>
      <c r="BS279" s="52" t="str" cm="1">
        <f t="array" ref="BS279">IF(OR(BS115="",BS115="NO Q",BS115="-"),"-",INDEX(Shipping!$U$3:$V$88,_xlfn.XMATCH(BS$2,IF(Shipping!$D$3:$D$88="GC",Shipping!$A$3:$A$88),0),_xlfn.XMATCH($V$167,Shipping!$U$2:$V$2))/_xlfn.IFS($U$167=Shipping!$R201,Shipping!$R$95,$U$167=Shipping!$S$92,Shipping!$S204,$U$167=Shipping!$T$92,Shipping!$T204)+IF(BS115&lt;DATE(2020,1,1),BS115,-BS115))</f>
        <v>-</v>
      </c>
      <c r="BT279" s="52" t="str" cm="1">
        <f t="array" ref="BT279">IF(OR(BT115="",BT115="NO Q",BT115="-"),"-",INDEX(Shipping!$U$3:$V$88,_xlfn.XMATCH(BT$2,IF(Shipping!$D$3:$D$88="GC",Shipping!$A$3:$A$88),0),_xlfn.XMATCH($V$167,Shipping!$U$2:$V$2))/_xlfn.IFS($U$167=Shipping!$R201,Shipping!$R$95,$U$167=Shipping!$S$92,Shipping!$S204,$U$167=Shipping!$T$92,Shipping!$T204)+IF(BT115&lt;DATE(2020,1,1),BT115,-BT115))</f>
        <v>-</v>
      </c>
      <c r="BU279" s="52" t="str" cm="1">
        <f t="array" ref="BU279">IF(OR(BU115="",BU115="NO Q",BU115="-"),"-",INDEX(Shipping!$U$3:$V$88,_xlfn.XMATCH(BU$2,IF(Shipping!$D$3:$D$88="GC",Shipping!$A$3:$A$88),0),_xlfn.XMATCH($V$167,Shipping!$U$2:$V$2))/_xlfn.IFS($U$167=Shipping!$R201,Shipping!$R$95,$U$167=Shipping!$S$92,Shipping!$S204,$U$167=Shipping!$T$92,Shipping!$T204)+IF(BU115&lt;DATE(2020,1,1),BU115,-BU115))</f>
        <v>-</v>
      </c>
      <c r="BV279" s="52" t="str" cm="1">
        <f t="array" ref="BV279">IF(OR(BV115="",BV115="NO Q",BV115="-"),"-",INDEX(Shipping!$U$3:$V$88,_xlfn.XMATCH(BV$2,IF(Shipping!$D$3:$D$88="GC",Shipping!$A$3:$A$88),0),_xlfn.XMATCH($V$167,Shipping!$U$2:$V$2))/_xlfn.IFS($U$167=Shipping!$R201,Shipping!$R$95,$U$167=Shipping!$S$92,Shipping!$S204,$U$167=Shipping!$T$92,Shipping!$T204)+IF(BV115&lt;DATE(2020,1,1),BV115,-BV115))</f>
        <v>-</v>
      </c>
      <c r="BW279" s="52" t="str" cm="1">
        <f t="array" ref="BW279">IF(OR(BW115="",BW115="NO Q",BW115="-"),"-",INDEX(Shipping!$U$3:$V$88,_xlfn.XMATCH(BW$2,IF(Shipping!$D$3:$D$88="GC",Shipping!$A$3:$A$88),0),_xlfn.XMATCH($V$167,Shipping!$U$2:$V$2))/_xlfn.IFS($U$167=Shipping!$R201,Shipping!$R$95,$U$167=Shipping!$S$92,Shipping!$S204,$U$167=Shipping!$T$92,Shipping!$T204)+IF(BW115&lt;DATE(2020,1,1),BW115,-BW115))</f>
        <v>-</v>
      </c>
      <c r="BX279" s="52" t="str" cm="1">
        <f t="array" ref="BX279">IF(OR(BX115="",BX115="NO Q",BX115="-"),"-",INDEX(Shipping!$U$3:$V$88,_xlfn.XMATCH(BX$2,IF(Shipping!$D$3:$D$88="GC",Shipping!$A$3:$A$88),0),_xlfn.XMATCH($V$167,Shipping!$U$2:$V$2))/_xlfn.IFS($U$167=Shipping!$R201,Shipping!$R$95,$U$167=Shipping!$S$92,Shipping!$S204,$U$167=Shipping!$T$92,Shipping!$T204)+IF(BX115&lt;DATE(2020,1,1),BX115,-BX115))</f>
        <v>-</v>
      </c>
      <c r="BY279" s="52" t="str" cm="1">
        <f t="array" ref="BY279">IF(OR(BY115="",BY115="NO Q",BY115="-"),"-",INDEX(Shipping!$U$3:$V$88,_xlfn.XMATCH(BY$2,IF(Shipping!$D$3:$D$88="GC",Shipping!$A$3:$A$88),0),_xlfn.XMATCH($V$167,Shipping!$U$2:$V$2))/_xlfn.IFS($U$167=Shipping!$R201,Shipping!$R$95,$U$167=Shipping!$S$92,Shipping!$S204,$U$167=Shipping!$T$92,Shipping!$T204)+IF(BY115&lt;DATE(2020,1,1),BY115,-BY115))</f>
        <v>-</v>
      </c>
      <c r="BZ279" s="52" t="str" cm="1">
        <f t="array" ref="BZ279">IF(OR(BZ115="",BZ115="NO Q",BZ115="-"),"-",INDEX(Shipping!$U$3:$V$88,_xlfn.XMATCH(BZ$2,IF(Shipping!$D$3:$D$88="GC",Shipping!$A$3:$A$88),0),_xlfn.XMATCH($V$167,Shipping!$U$2:$V$2))/_xlfn.IFS($U$167=Shipping!$R201,Shipping!$R$95,$U$167=Shipping!$S$92,Shipping!$S204,$U$167=Shipping!$T$92,Shipping!$T204)+IF(BZ115&lt;DATE(2020,1,1),BZ115,-BZ115))</f>
        <v>-</v>
      </c>
      <c r="CA279" s="52" t="str" cm="1">
        <f t="array" ref="CA279">IF(OR(CA115="",CA115="NO Q",CA115="-"),"-",INDEX(Shipping!$U$3:$V$88,_xlfn.XMATCH(CA$2,IF(Shipping!$D$3:$D$88="GC",Shipping!$A$3:$A$88),0),_xlfn.XMATCH($V$167,Shipping!$U$2:$V$2))/_xlfn.IFS($U$167=Shipping!$R201,Shipping!$R$95,$U$167=Shipping!$S$92,Shipping!$S204,$U$167=Shipping!$T$92,Shipping!$T204)+IF(CA115&lt;DATE(2020,1,1),CA115,-CA115))</f>
        <v>-</v>
      </c>
      <c r="CB279" s="52" t="str" cm="1">
        <f t="array" ref="CB279">IF(OR(CB115="",CB115="NO Q",CB115="-"),"-",INDEX(Shipping!$U$3:$V$88,_xlfn.XMATCH(CB$2,IF(Shipping!$D$3:$D$88="GC",Shipping!$A$3:$A$88),0),_xlfn.XMATCH($V$167,Shipping!$U$2:$V$2))/_xlfn.IFS($U$167=Shipping!$R201,Shipping!$R$95,$U$167=Shipping!$S$92,Shipping!$S204,$U$167=Shipping!$T$92,Shipping!$T204)+IF(CB115&lt;DATE(2020,1,1),CB115,-CB115))</f>
        <v>-</v>
      </c>
      <c r="CC279" s="52" t="str" cm="1">
        <f t="array" ref="CC279">IF(OR(CC115="",CC115="NO Q",CC115="-"),"-",INDEX(Shipping!$U$3:$V$88,_xlfn.XMATCH(CC$2,IF(Shipping!$D$3:$D$88="GC",Shipping!$A$3:$A$88),0),_xlfn.XMATCH($V$167,Shipping!$U$2:$V$2))/_xlfn.IFS($U$167=Shipping!$R201,Shipping!$R$95,$U$167=Shipping!$S$92,Shipping!$S204,$U$167=Shipping!$T$92,Shipping!$T204)+IF(CC115&lt;DATE(2020,1,1),CC115,-CC115))</f>
        <v>-</v>
      </c>
      <c r="CD279" s="52" t="e" cm="1">
        <f t="array" ref="CD279">IF(OR(CD115="",CD115="NO Q",CD115="-"),"-",INDEX(Shipping!$U$3:$V$88,_xlfn.XMATCH(CD$2,IF(Shipping!$D$3:$D$88="GC",Shipping!$A$3:$A$88),0),_xlfn.XMATCH($V$167,Shipping!$U$2:$V$2))/_xlfn.IFS($U$167=Shipping!$R201,Shipping!$R$95,$U$167=Shipping!$S$92,Shipping!$S204,$U$167=Shipping!$T$92,Shipping!$T204)+IF(CD115&lt;DATE(2020,1,1),CD115,-CD115))</f>
        <v>#DIV/0!</v>
      </c>
      <c r="CE279" s="52" t="str" cm="1">
        <f t="array" ref="CE279">IF(OR(CE115="",CE115="NO Q",CE115="-"),"-",INDEX(Shipping!$U$3:$V$88,_xlfn.XMATCH(CE$2,IF(Shipping!$D$3:$D$88="GC",Shipping!$A$3:$A$88),0),_xlfn.XMATCH($V$167,Shipping!$U$2:$V$2))/_xlfn.IFS($U$167=Shipping!$R201,Shipping!$R$95,$U$167=Shipping!$S$92,Shipping!$S204,$U$167=Shipping!$T$92,Shipping!$T204)+IF(CE115&lt;DATE(2020,1,1),CE115,-CE115))</f>
        <v>-</v>
      </c>
      <c r="CF279" s="52" t="str" cm="1">
        <f t="array" ref="CF279">IF(OR(CF115="",CF115="NO Q",CF115="-"),"-",INDEX(Shipping!$U$3:$V$88,_xlfn.XMATCH(CF$2,IF(Shipping!$D$3:$D$88="GC",Shipping!$A$3:$A$88),0),_xlfn.XMATCH($V$167,Shipping!$U$2:$V$2))/_xlfn.IFS($U$167=Shipping!$R201,Shipping!$R$95,$U$167=Shipping!$S$92,Shipping!$S204,$U$167=Shipping!$T$92,Shipping!$T204)+IF(CF115&lt;DATE(2020,1,1),CF115,-CF115))</f>
        <v>-</v>
      </c>
      <c r="CG279" s="52" t="str" cm="1">
        <f t="array" ref="CG279">IF(OR(CG115="",CG115="NO Q",CG115="-"),"-",INDEX(Shipping!$U$3:$V$88,_xlfn.XMATCH(CG$2,IF(Shipping!$D$3:$D$88="GC",Shipping!$A$3:$A$88),0),_xlfn.XMATCH($V$167,Shipping!$U$2:$V$2))/_xlfn.IFS($U$167=Shipping!$R201,Shipping!$R$95,$U$167=Shipping!$S$92,Shipping!$S204,$U$167=Shipping!$T$92,Shipping!$T204)+IF(CG115&lt;DATE(2020,1,1),CG115,-CG115))</f>
        <v>-</v>
      </c>
      <c r="CH279" s="52" t="str" cm="1">
        <f t="array" ref="CH279">IF(OR(CH115="",CH115="NO Q",CH115="-"),"-",INDEX(Shipping!$U$3:$V$88,_xlfn.XMATCH(CH$2,IF(Shipping!$D$3:$D$88="GC",Shipping!$A$3:$A$88),0),_xlfn.XMATCH($V$167,Shipping!$U$2:$V$2))/_xlfn.IFS($U$167=Shipping!$R201,Shipping!$R$95,$U$167=Shipping!$S$92,Shipping!$S204,$U$167=Shipping!$T$92,Shipping!$T204)+IF(CH115&lt;DATE(2020,1,1),CH115,-CH115))</f>
        <v>-</v>
      </c>
      <c r="CI279" s="52" t="str" cm="1">
        <f t="array" ref="CI279">IF(OR(CI115="",CI115="NO Q",CI115="-"),"-",INDEX(Shipping!$U$3:$V$88,_xlfn.XMATCH(CI$2,IF(Shipping!$D$3:$D$88="GC",Shipping!$A$3:$A$88),0),_xlfn.XMATCH($V$167,Shipping!$U$2:$V$2))/_xlfn.IFS($U$167=Shipping!$R201,Shipping!$R$95,$U$167=Shipping!$S$92,Shipping!$S204,$U$167=Shipping!$T$92,Shipping!$T204)+IF(CI115&lt;DATE(2020,1,1),CI115,-CI115))</f>
        <v>-</v>
      </c>
      <c r="CJ279" s="52" t="str" cm="1">
        <f t="array" ref="CJ279">IF(OR(CJ115="",CJ115="NO Q",CJ115="-"),"-",INDEX(Shipping!$U$3:$V$88,_xlfn.XMATCH(CJ$2,IF(Shipping!$D$3:$D$88="GC",Shipping!$A$3:$A$88),0),_xlfn.XMATCH($V$167,Shipping!$U$2:$V$2))/_xlfn.IFS($U$167=Shipping!$R201,Shipping!$R$95,$U$167=Shipping!$S$92,Shipping!$S204,$U$167=Shipping!$T$92,Shipping!$T204)+IF(CJ115&lt;DATE(2020,1,1),CJ115,-CJ115))</f>
        <v>-</v>
      </c>
      <c r="CK279" s="52" t="str" cm="1">
        <f t="array" ref="CK279">IF(OR(CK115="",CK115="NO Q",CK115="-"),"-",INDEX(Shipping!$U$3:$V$88,_xlfn.XMATCH(CK$2,IF(Shipping!$D$3:$D$88="GC",Shipping!$A$3:$A$88),0),_xlfn.XMATCH($V$167,Shipping!$U$2:$V$2))/_xlfn.IFS($U$167=Shipping!$R201,Shipping!$R$95,$U$167=Shipping!$S$92,Shipping!$S204,$U$167=Shipping!$T$92,Shipping!$T204)+IF(CK115&lt;DATE(2020,1,1),CK115,-CK115))</f>
        <v>-</v>
      </c>
      <c r="CL279" s="52" t="str" cm="1">
        <f t="array" ref="CL279">IF(OR(CL115="",CL115="NO Q",CL115="-"),"-",INDEX(Shipping!$U$3:$V$88,_xlfn.XMATCH(CL$2,IF(Shipping!$D$3:$D$88="GC",Shipping!$A$3:$A$88),0),_xlfn.XMATCH($V$167,Shipping!$U$2:$V$2))/_xlfn.IFS($U$167=Shipping!$R201,Shipping!$R$95,$U$167=Shipping!$S$92,Shipping!$S204,$U$167=Shipping!$T$92,Shipping!$T204)+IF(CL115&lt;DATE(2020,1,1),CL115,-CL115))</f>
        <v>-</v>
      </c>
      <c r="CM279" s="52" t="str" cm="1">
        <f t="array" ref="CM279">IF(OR(CM115="",CM115="NO Q",CM115="-"),"-",INDEX(Shipping!$U$3:$V$88,_xlfn.XMATCH(CM$2,IF(Shipping!$D$3:$D$88="GC",Shipping!$A$3:$A$88),0),_xlfn.XMATCH($V$167,Shipping!$U$2:$V$2))/_xlfn.IFS($U$167=Shipping!$R201,Shipping!$R$95,$U$167=Shipping!$S$92,Shipping!$S204,$U$167=Shipping!$T$92,Shipping!$T204)+IF(CM115&lt;DATE(2020,1,1),CM115,-CM115))</f>
        <v>-</v>
      </c>
    </row>
    <row r="280" spans="2:91">
      <c r="B280" s="47" t="s">
        <v>385</v>
      </c>
      <c r="C280" s="1" t="e" cm="1">
        <f t="array" ref="C280">INDEX(W$2:CM$2,1,_xlfn.XMATCH(D280,$W280:$CM280))</f>
        <v>#N/A</v>
      </c>
      <c r="D280" s="81">
        <f t="shared" si="140"/>
        <v>0</v>
      </c>
      <c r="W280" s="52" t="str" cm="1">
        <f t="array" ref="W280">IF(OR(W116="",W116="NO Q",W116="-"),"-",INDEX(Shipping!$U$3:$V$88,_xlfn.XMATCH(W$2,IF(Shipping!$D$3:$D$88="GC",Shipping!$A$3:$A$88),0),_xlfn.XMATCH($V$167,Shipping!$U$2:$V$2))/_xlfn.IFS($U$167=Shipping!$R202,Shipping!$R$95,$U$167=Shipping!$S$92,Shipping!$S205,$U$167=Shipping!$T$92,Shipping!$T205)+IF(W116&lt;DATE(2020,1,1),W116,-W116))</f>
        <v>-</v>
      </c>
      <c r="X280" s="52" t="str" cm="1">
        <f t="array" ref="X280">IF(OR(X116="",X116="NO Q",X116="-"),"-",INDEX(Shipping!$U$3:$V$88,_xlfn.XMATCH(X$2,IF(Shipping!$D$3:$D$88="GC",Shipping!$A$3:$A$88),0),_xlfn.XMATCH($V$167,Shipping!$U$2:$V$2))/_xlfn.IFS($U$167=Shipping!$R202,Shipping!$R$95,$U$167=Shipping!$S$92,Shipping!$S205,$U$167=Shipping!$T$92,Shipping!$T205)+IF(X116&lt;DATE(2020,1,1),X116,-X116))</f>
        <v>-</v>
      </c>
      <c r="Y280" s="52" t="str" cm="1">
        <f t="array" ref="Y280">IF(OR(Y116="",Y116="NO Q",Y116="-"),"-",INDEX(Shipping!$U$3:$V$88,_xlfn.XMATCH(Y$2,IF(Shipping!$D$3:$D$88="GC",Shipping!$A$3:$A$88),0),_xlfn.XMATCH($V$167,Shipping!$U$2:$V$2))/_xlfn.IFS($U$167=Shipping!$R202,Shipping!$R$95,$U$167=Shipping!$S$92,Shipping!$S205,$U$167=Shipping!$T$92,Shipping!$T205)+IF(Y116&lt;DATE(2020,1,1),Y116,-Y116))</f>
        <v>-</v>
      </c>
      <c r="Z280" s="52" t="str" cm="1">
        <f t="array" ref="Z280">IF(OR(Z116="",Z116="NO Q",Z116="-"),"-",INDEX(Shipping!$U$3:$V$88,_xlfn.XMATCH(Z$2,IF(Shipping!$D$3:$D$88="GC",Shipping!$A$3:$A$88),0),_xlfn.XMATCH($V$167,Shipping!$U$2:$V$2))/_xlfn.IFS($U$167=Shipping!$R202,Shipping!$R$95,$U$167=Shipping!$S$92,Shipping!$S205,$U$167=Shipping!$T$92,Shipping!$T205)+IF(Z116&lt;DATE(2020,1,1),Z116,-Z116))</f>
        <v>-</v>
      </c>
      <c r="AA280" s="52" t="str" cm="1">
        <f t="array" ref="AA280">IF(OR(AA116="",AA116="NO Q",AA116="-"),"-",INDEX(Shipping!$U$3:$V$88,_xlfn.XMATCH(AA$2,IF(Shipping!$D$3:$D$88="GC",Shipping!$A$3:$A$88),0),_xlfn.XMATCH($V$167,Shipping!$U$2:$V$2))/_xlfn.IFS($U$167=Shipping!$R202,Shipping!$R$95,$U$167=Shipping!$S$92,Shipping!$S205,$U$167=Shipping!$T$92,Shipping!$T205)+IF(AA116&lt;DATE(2020,1,1),AA116,-AA116))</f>
        <v>-</v>
      </c>
      <c r="AB280" s="52" t="str" cm="1">
        <f t="array" ref="AB280">IF(OR(AB116="",AB116="NO Q",AB116="-"),"-",INDEX(Shipping!$U$3:$V$88,_xlfn.XMATCH(AB$2,IF(Shipping!$D$3:$D$88="GC",Shipping!$A$3:$A$88),0),_xlfn.XMATCH($V$167,Shipping!$U$2:$V$2))/_xlfn.IFS($U$167=Shipping!$R202,Shipping!$R$95,$U$167=Shipping!$S$92,Shipping!$S205,$U$167=Shipping!$T$92,Shipping!$T205)+IF(AB116&lt;DATE(2020,1,1),AB116,-AB116))</f>
        <v>-</v>
      </c>
      <c r="AC280" s="52" t="str" cm="1">
        <f t="array" ref="AC280">IF(OR(AC116="",AC116="NO Q",AC116="-"),"-",INDEX(Shipping!$U$3:$V$88,_xlfn.XMATCH(AC$2,IF(Shipping!$D$3:$D$88="GC",Shipping!$A$3:$A$88),0),_xlfn.XMATCH($V$167,Shipping!$U$2:$V$2))/_xlfn.IFS($U$167=Shipping!$R202,Shipping!$R$95,$U$167=Shipping!$S$92,Shipping!$S205,$U$167=Shipping!$T$92,Shipping!$T205)+IF(AC116&lt;DATE(2020,1,1),AC116,-AC116))</f>
        <v>-</v>
      </c>
      <c r="AD280" s="52" t="str" cm="1">
        <f t="array" ref="AD280">IF(OR(AD116="",AD116="NO Q",AD116="-"),"-",INDEX(Shipping!$U$3:$V$88,_xlfn.XMATCH(AD$2,IF(Shipping!$D$3:$D$88="GC",Shipping!$A$3:$A$88),0),_xlfn.XMATCH($V$167,Shipping!$U$2:$V$2))/_xlfn.IFS($U$167=Shipping!$R202,Shipping!$R$95,$U$167=Shipping!$S$92,Shipping!$S205,$U$167=Shipping!$T$92,Shipping!$T205)+IF(AD116&lt;DATE(2020,1,1),AD116,-AD116))</f>
        <v>-</v>
      </c>
      <c r="AE280" s="52" t="str" cm="1">
        <f t="array" ref="AE280">IF(OR(AE116="",AE116="NO Q",AE116="-"),"-",INDEX(Shipping!$U$3:$V$88,_xlfn.XMATCH(AE$2,IF(Shipping!$D$3:$D$88="GC",Shipping!$A$3:$A$88),0),_xlfn.XMATCH($V$167,Shipping!$U$2:$V$2))/_xlfn.IFS($U$167=Shipping!$R202,Shipping!$R$95,$U$167=Shipping!$S$92,Shipping!$S205,$U$167=Shipping!$T$92,Shipping!$T205)+IF(AE116&lt;DATE(2020,1,1),AE116,-AE116))</f>
        <v>-</v>
      </c>
      <c r="AF280" s="52" t="str" cm="1">
        <f t="array" ref="AF280">IF(OR(AF116="",AF116="NO Q",AF116="-"),"-",INDEX(Shipping!$U$3:$V$88,_xlfn.XMATCH(AF$2,IF(Shipping!$D$3:$D$88="GC",Shipping!$A$3:$A$88),0),_xlfn.XMATCH($V$167,Shipping!$U$2:$V$2))/_xlfn.IFS($U$167=Shipping!$R202,Shipping!$R$95,$U$167=Shipping!$S$92,Shipping!$S205,$U$167=Shipping!$T$92,Shipping!$T205)+IF(AF116&lt;DATE(2020,1,1),AF116,-AF116))</f>
        <v>-</v>
      </c>
      <c r="AG280" s="52" t="str" cm="1">
        <f t="array" ref="AG280">IF(OR(AG116="",AG116="NO Q",AG116="-"),"-",INDEX(Shipping!$U$3:$V$88,_xlfn.XMATCH(AG$2,IF(Shipping!$D$3:$D$88="GC",Shipping!$A$3:$A$88),0),_xlfn.XMATCH($V$167,Shipping!$U$2:$V$2))/_xlfn.IFS($U$167=Shipping!$R202,Shipping!$R$95,$U$167=Shipping!$S$92,Shipping!$S205,$U$167=Shipping!$T$92,Shipping!$T205)+IF(AG116&lt;DATE(2020,1,1),AG116,-AG116))</f>
        <v>-</v>
      </c>
      <c r="AH280" s="52" t="e" cm="1">
        <f t="array" ref="AH280">IF(OR(AH116="",AH116="NO Q",AH116="-"),"-",INDEX(Shipping!$U$3:$V$88,_xlfn.XMATCH(AH$2,IF(Shipping!$D$3:$D$88="GC",Shipping!$A$3:$A$88),0),_xlfn.XMATCH($V$167,Shipping!$U$2:$V$2))/_xlfn.IFS($U$167=Shipping!$R202,Shipping!$R$95,$U$167=Shipping!$S$92,Shipping!$S205,$U$167=Shipping!$T$92,Shipping!$T205)+IF(AH116&lt;DATE(2020,1,1),AH116,-AH116))</f>
        <v>#DIV/0!</v>
      </c>
      <c r="AI280" s="52" t="str" cm="1">
        <f t="array" ref="AI280">IF(OR(AI116="",AI116="NO Q",AI116="-"),"-",INDEX(Shipping!$U$3:$V$88,_xlfn.XMATCH(AI$2,IF(Shipping!$D$3:$D$88="GC",Shipping!$A$3:$A$88),0),_xlfn.XMATCH($V$167,Shipping!$U$2:$V$2))/_xlfn.IFS($U$167=Shipping!$R202,Shipping!$R$95,$U$167=Shipping!$S$92,Shipping!$S205,$U$167=Shipping!$T$92,Shipping!$T205)+IF(AI116&lt;DATE(2020,1,1),AI116,-AI116))</f>
        <v>-</v>
      </c>
      <c r="AJ280" s="52" t="str" cm="1">
        <f t="array" ref="AJ280">IF(OR(AJ116="",AJ116="NO Q",AJ116="-"),"-",INDEX(Shipping!$U$3:$V$88,_xlfn.XMATCH(AJ$2,IF(Shipping!$D$3:$D$88="GC",Shipping!$A$3:$A$88),0),_xlfn.XMATCH($V$167,Shipping!$U$2:$V$2))/_xlfn.IFS($U$167=Shipping!$R202,Shipping!$R$95,$U$167=Shipping!$S$92,Shipping!$S205,$U$167=Shipping!$T$92,Shipping!$T205)+IF(AJ116&lt;DATE(2020,1,1),AJ116,-AJ116))</f>
        <v>-</v>
      </c>
      <c r="AK280" s="52" t="str" cm="1">
        <f t="array" ref="AK280">IF(OR(AK116="",AK116="NO Q",AK116="-"),"-",INDEX(Shipping!$U$3:$V$88,_xlfn.XMATCH(AK$2,IF(Shipping!$D$3:$D$88="GC",Shipping!$A$3:$A$88),0),_xlfn.XMATCH($V$167,Shipping!$U$2:$V$2))/_xlfn.IFS($U$167=Shipping!$R202,Shipping!$R$95,$U$167=Shipping!$S$92,Shipping!$S205,$U$167=Shipping!$T$92,Shipping!$T205)+IF(AK116&lt;DATE(2020,1,1),AK116,-AK116))</f>
        <v>-</v>
      </c>
      <c r="AL280" s="52" t="str" cm="1">
        <f t="array" ref="AL280">IF(OR(AL116="",AL116="NO Q",AL116="-"),"-",INDEX(Shipping!$U$3:$V$88,_xlfn.XMATCH(AL$2,IF(Shipping!$D$3:$D$88="GC",Shipping!$A$3:$A$88),0),_xlfn.XMATCH($V$167,Shipping!$U$2:$V$2))/_xlfn.IFS($U$167=Shipping!$R202,Shipping!$R$95,$U$167=Shipping!$S$92,Shipping!$S205,$U$167=Shipping!$T$92,Shipping!$T205)+IF(AL116&lt;DATE(2020,1,1),AL116,-AL116))</f>
        <v>-</v>
      </c>
      <c r="AM280" s="52" t="str" cm="1">
        <f t="array" ref="AM280">IF(OR(AM116="",AM116="NO Q",AM116="-"),"-",INDEX(Shipping!$U$3:$V$88,_xlfn.XMATCH(AM$2,IF(Shipping!$D$3:$D$88="GC",Shipping!$A$3:$A$88),0),_xlfn.XMATCH($V$167,Shipping!$U$2:$V$2))/_xlfn.IFS($U$167=Shipping!$R202,Shipping!$R$95,$U$167=Shipping!$S$92,Shipping!$S205,$U$167=Shipping!$T$92,Shipping!$T205)+IF(AM116&lt;DATE(2020,1,1),AM116,-AM116))</f>
        <v>-</v>
      </c>
      <c r="AN280" s="52" t="str" cm="1">
        <f t="array" ref="AN280">IF(OR(AN116="",AN116="NO Q",AN116="-"),"-",INDEX(Shipping!$U$3:$V$88,_xlfn.XMATCH(AN$2,IF(Shipping!$D$3:$D$88="GC",Shipping!$A$3:$A$88),0),_xlfn.XMATCH($V$167,Shipping!$U$2:$V$2))/_xlfn.IFS($U$167=Shipping!$R202,Shipping!$R$95,$U$167=Shipping!$S$92,Shipping!$S205,$U$167=Shipping!$T$92,Shipping!$T205)+IF(AN116&lt;DATE(2020,1,1),AN116,-AN116))</f>
        <v>-</v>
      </c>
      <c r="AO280" s="52" t="str" cm="1">
        <f t="array" ref="AO280">IF(OR(AO116="",AO116="NO Q",AO116="-"),"-",INDEX(Shipping!$U$3:$V$88,_xlfn.XMATCH(AO$2,IF(Shipping!$D$3:$D$88="GC",Shipping!$A$3:$A$88),0),_xlfn.XMATCH($V$167,Shipping!$U$2:$V$2))/_xlfn.IFS($U$167=Shipping!$R202,Shipping!$R$95,$U$167=Shipping!$S$92,Shipping!$S205,$U$167=Shipping!$T$92,Shipping!$T205)+IF(AO116&lt;DATE(2020,1,1),AO116,-AO116))</f>
        <v>-</v>
      </c>
      <c r="AP280" s="52" t="str" cm="1">
        <f t="array" ref="AP280">IF(OR(AP116="",AP116="NO Q",AP116="-"),"-",INDEX(Shipping!$U$3:$V$88,_xlfn.XMATCH(AP$2,IF(Shipping!$D$3:$D$88="GC",Shipping!$A$3:$A$88),0),_xlfn.XMATCH($V$167,Shipping!$U$2:$V$2))/_xlfn.IFS($U$167=Shipping!$R202,Shipping!$R$95,$U$167=Shipping!$S$92,Shipping!$S205,$U$167=Shipping!$T$92,Shipping!$T205)+IF(AP116&lt;DATE(2020,1,1),AP116,-AP116))</f>
        <v>-</v>
      </c>
      <c r="AQ280" s="52" t="str" cm="1">
        <f t="array" ref="AQ280">IF(OR(AQ116="",AQ116="NO Q",AQ116="-"),"-",INDEX(Shipping!$U$3:$V$88,_xlfn.XMATCH(AQ$2,IF(Shipping!$D$3:$D$88="GC",Shipping!$A$3:$A$88),0),_xlfn.XMATCH($V$167,Shipping!$U$2:$V$2))/_xlfn.IFS($U$167=Shipping!$R202,Shipping!$R$95,$U$167=Shipping!$S$92,Shipping!$S205,$U$167=Shipping!$T$92,Shipping!$T205)+IF(AQ116&lt;DATE(2020,1,1),AQ116,-AQ116))</f>
        <v>-</v>
      </c>
      <c r="AR280" s="52" t="str" cm="1">
        <f t="array" ref="AR280">IF(OR(AR116="",AR116="NO Q",AR116="-"),"-",INDEX(Shipping!$U$3:$V$88,_xlfn.XMATCH(AR$2,IF(Shipping!$D$3:$D$88="GC",Shipping!$A$3:$A$88),0),_xlfn.XMATCH($V$167,Shipping!$U$2:$V$2))/_xlfn.IFS($U$167=Shipping!$R202,Shipping!$R$95,$U$167=Shipping!$S$92,Shipping!$S205,$U$167=Shipping!$T$92,Shipping!$T205)+IF(AR116&lt;DATE(2020,1,1),AR116,-AR116))</f>
        <v>-</v>
      </c>
      <c r="AS280" s="52" t="str" cm="1">
        <f t="array" ref="AS280">IF(OR(AS116="",AS116="NO Q",AS116="-"),"-",INDEX(Shipping!$U$3:$V$88,_xlfn.XMATCH(AS$2,IF(Shipping!$D$3:$D$88="GC",Shipping!$A$3:$A$88),0),_xlfn.XMATCH($V$167,Shipping!$U$2:$V$2))/_xlfn.IFS($U$167=Shipping!$R202,Shipping!$R$95,$U$167=Shipping!$S$92,Shipping!$S205,$U$167=Shipping!$T$92,Shipping!$T205)+IF(AS116&lt;DATE(2020,1,1),AS116,-AS116))</f>
        <v>-</v>
      </c>
      <c r="AT280" s="52" t="str" cm="1">
        <f t="array" ref="AT280">IF(OR(AT116="",AT116="NO Q",AT116="-"),"-",INDEX(Shipping!$U$3:$V$88,_xlfn.XMATCH(AT$2,IF(Shipping!$D$3:$D$88="GC",Shipping!$A$3:$A$88),0),_xlfn.XMATCH($V$167,Shipping!$U$2:$V$2))/_xlfn.IFS($U$167=Shipping!$R202,Shipping!$R$95,$U$167=Shipping!$S$92,Shipping!$S205,$U$167=Shipping!$T$92,Shipping!$T205)+IF(AT116&lt;DATE(2020,1,1),AT116,-AT116))</f>
        <v>-</v>
      </c>
      <c r="AU280" s="52" t="str" cm="1">
        <f t="array" ref="AU280">IF(OR(AU116="",AU116="NO Q",AU116="-"),"-",INDEX(Shipping!$U$3:$V$88,_xlfn.XMATCH(AU$2,IF(Shipping!$D$3:$D$88="GC",Shipping!$A$3:$A$88),0),_xlfn.XMATCH($V$167,Shipping!$U$2:$V$2))/_xlfn.IFS($U$167=Shipping!$R202,Shipping!$R$95,$U$167=Shipping!$S$92,Shipping!$S205,$U$167=Shipping!$T$92,Shipping!$T205)+IF(AU116&lt;DATE(2020,1,1),AU116,-AU116))</f>
        <v>-</v>
      </c>
      <c r="AV280" s="52" t="str" cm="1">
        <f t="array" ref="AV280">IF(OR(AV116="",AV116="NO Q",AV116="-"),"-",INDEX(Shipping!$U$3:$V$88,_xlfn.XMATCH(AV$2,IF(Shipping!$D$3:$D$88="GC",Shipping!$A$3:$A$88),0),_xlfn.XMATCH($V$167,Shipping!$U$2:$V$2))/_xlfn.IFS($U$167=Shipping!$R202,Shipping!$R$95,$U$167=Shipping!$S$92,Shipping!$S205,$U$167=Shipping!$T$92,Shipping!$T205)+IF(AV116&lt;DATE(2020,1,1),AV116,-AV116))</f>
        <v>-</v>
      </c>
      <c r="AW280" s="52" t="str" cm="1">
        <f t="array" ref="AW280">IF(OR(AW116="",AW116="NO Q",AW116="-"),"-",INDEX(Shipping!$U$3:$V$88,_xlfn.XMATCH(AW$2,IF(Shipping!$D$3:$D$88="GC",Shipping!$A$3:$A$88),0),_xlfn.XMATCH($V$167,Shipping!$U$2:$V$2))/_xlfn.IFS($U$167=Shipping!$R202,Shipping!$R$95,$U$167=Shipping!$S$92,Shipping!$S205,$U$167=Shipping!$T$92,Shipping!$T205)+IF(AW116&lt;DATE(2020,1,1),AW116,-AW116))</f>
        <v>-</v>
      </c>
      <c r="AX280" s="52" t="str" cm="1">
        <f t="array" ref="AX280">IF(OR(AX116="",AX116="NO Q",AX116="-"),"-",INDEX(Shipping!$U$3:$V$88,_xlfn.XMATCH(AX$2,IF(Shipping!$D$3:$D$88="GC",Shipping!$A$3:$A$88),0),_xlfn.XMATCH($V$167,Shipping!$U$2:$V$2))/_xlfn.IFS($U$167=Shipping!$R202,Shipping!$R$95,$U$167=Shipping!$S$92,Shipping!$S205,$U$167=Shipping!$T$92,Shipping!$T205)+IF(AX116&lt;DATE(2020,1,1),AX116,-AX116))</f>
        <v>-</v>
      </c>
      <c r="AY280" s="52" t="str" cm="1">
        <f t="array" ref="AY280">IF(OR(AY116="",AY116="NO Q",AY116="-"),"-",INDEX(Shipping!$U$3:$V$88,_xlfn.XMATCH(AY$2,IF(Shipping!$D$3:$D$88="GC",Shipping!$A$3:$A$88),0),_xlfn.XMATCH($V$167,Shipping!$U$2:$V$2))/_xlfn.IFS($U$167=Shipping!$R202,Shipping!$R$95,$U$167=Shipping!$S$92,Shipping!$S205,$U$167=Shipping!$T$92,Shipping!$T205)+IF(AY116&lt;DATE(2020,1,1),AY116,-AY116))</f>
        <v>-</v>
      </c>
      <c r="AZ280" s="52" t="str" cm="1">
        <f t="array" ref="AZ280">IF(OR(AZ116="",AZ116="NO Q",AZ116="-"),"-",INDEX(Shipping!$U$3:$V$88,_xlfn.XMATCH(AZ$2,IF(Shipping!$D$3:$D$88="GC",Shipping!$A$3:$A$88),0),_xlfn.XMATCH($V$167,Shipping!$U$2:$V$2))/_xlfn.IFS($U$167=Shipping!$R202,Shipping!$R$95,$U$167=Shipping!$S$92,Shipping!$S205,$U$167=Shipping!$T$92,Shipping!$T205)+IF(AZ116&lt;DATE(2020,1,1),AZ116,-AZ116))</f>
        <v>-</v>
      </c>
      <c r="BA280" s="52" t="str" cm="1">
        <f t="array" ref="BA280">IF(OR(BA116="",BA116="NO Q",BA116="-"),"-",INDEX(Shipping!$U$3:$V$88,_xlfn.XMATCH(BA$2,IF(Shipping!$D$3:$D$88="GC",Shipping!$A$3:$A$88),0),_xlfn.XMATCH($V$167,Shipping!$U$2:$V$2))/_xlfn.IFS($U$167=Shipping!$R202,Shipping!$R$95,$U$167=Shipping!$S$92,Shipping!$S205,$U$167=Shipping!$T$92,Shipping!$T205)+IF(BA116&lt;DATE(2020,1,1),BA116,-BA116))</f>
        <v>-</v>
      </c>
      <c r="BB280" s="52" t="str" cm="1">
        <f t="array" ref="BB280">IF(OR(BB116="",BB116="NO Q",BB116="-"),"-",INDEX(Shipping!$U$3:$V$88,_xlfn.XMATCH(BB$2,IF(Shipping!$D$3:$D$88="GC",Shipping!$A$3:$A$88),0),_xlfn.XMATCH($V$167,Shipping!$U$2:$V$2))/_xlfn.IFS($U$167=Shipping!$R202,Shipping!$R$95,$U$167=Shipping!$S$92,Shipping!$S205,$U$167=Shipping!$T$92,Shipping!$T205)+IF(BB116&lt;DATE(2020,1,1),BB116,-BB116))</f>
        <v>-</v>
      </c>
      <c r="BC280" s="52" t="str" cm="1">
        <f t="array" ref="BC280">IF(OR(BC116="",BC116="NO Q",BC116="-"),"-",INDEX(Shipping!$U$3:$V$88,_xlfn.XMATCH(BC$2,IF(Shipping!$D$3:$D$88="GC",Shipping!$A$3:$A$88),0),_xlfn.XMATCH($V$167,Shipping!$U$2:$V$2))/_xlfn.IFS($U$167=Shipping!$R202,Shipping!$R$95,$U$167=Shipping!$S$92,Shipping!$S205,$U$167=Shipping!$T$92,Shipping!$T205)+IF(BC116&lt;DATE(2020,1,1),BC116,-BC116))</f>
        <v>-</v>
      </c>
      <c r="BD280" s="52" t="str" cm="1">
        <f t="array" ref="BD280">IF(OR(BD116="",BD116="NO Q",BD116="-"),"-",INDEX(Shipping!$U$3:$V$88,_xlfn.XMATCH(BD$2,IF(Shipping!$D$3:$D$88="GC",Shipping!$A$3:$A$88),0),_xlfn.XMATCH($V$167,Shipping!$U$2:$V$2))/_xlfn.IFS($U$167=Shipping!$R202,Shipping!$R$95,$U$167=Shipping!$S$92,Shipping!$S205,$U$167=Shipping!$T$92,Shipping!$T205)+IF(BD116&lt;DATE(2020,1,1),BD116,-BD116))</f>
        <v>-</v>
      </c>
      <c r="BE280" s="52" t="str" cm="1">
        <f t="array" ref="BE280">IF(OR(BE116="",BE116="NO Q",BE116="-"),"-",INDEX(Shipping!$U$3:$V$88,_xlfn.XMATCH(BE$2,IF(Shipping!$D$3:$D$88="GC",Shipping!$A$3:$A$88),0),_xlfn.XMATCH($V$167,Shipping!$U$2:$V$2))/_xlfn.IFS($U$167=Shipping!$R202,Shipping!$R$95,$U$167=Shipping!$S$92,Shipping!$S205,$U$167=Shipping!$T$92,Shipping!$T205)+IF(BE116&lt;DATE(2020,1,1),BE116,-BE116))</f>
        <v>-</v>
      </c>
      <c r="BF280" s="52" t="str" cm="1">
        <f t="array" ref="BF280">IF(OR(BF116="",BF116="NO Q",BF116="-"),"-",INDEX(Shipping!$U$3:$V$88,_xlfn.XMATCH(BF$2,IF(Shipping!$D$3:$D$88="GC",Shipping!$A$3:$A$88),0),_xlfn.XMATCH($V$167,Shipping!$U$2:$V$2))/_xlfn.IFS($U$167=Shipping!$R202,Shipping!$R$95,$U$167=Shipping!$S$92,Shipping!$S205,$U$167=Shipping!$T$92,Shipping!$T205)+IF(BF116&lt;DATE(2020,1,1),BF116,-BF116))</f>
        <v>-</v>
      </c>
      <c r="BG280" s="52" t="str" cm="1">
        <f t="array" ref="BG280">IF(OR(BG116="",BG116="NO Q",BG116="-"),"-",INDEX(Shipping!$U$3:$V$88,_xlfn.XMATCH(BG$2,IF(Shipping!$D$3:$D$88="GC",Shipping!$A$3:$A$88),0),_xlfn.XMATCH($V$167,Shipping!$U$2:$V$2))/_xlfn.IFS($U$167=Shipping!$R202,Shipping!$R$95,$U$167=Shipping!$S$92,Shipping!$S205,$U$167=Shipping!$T$92,Shipping!$T205)+IF(BG116&lt;DATE(2020,1,1),BG116,-BG116))</f>
        <v>-</v>
      </c>
      <c r="BH280" s="52" t="str" cm="1">
        <f t="array" ref="BH280">IF(OR(BH116="",BH116="NO Q",BH116="-"),"-",INDEX(Shipping!$U$3:$V$88,_xlfn.XMATCH(BH$2,IF(Shipping!$D$3:$D$88="GC",Shipping!$A$3:$A$88),0),_xlfn.XMATCH($V$167,Shipping!$U$2:$V$2))/_xlfn.IFS($U$167=Shipping!$R202,Shipping!$R$95,$U$167=Shipping!$S$92,Shipping!$S205,$U$167=Shipping!$T$92,Shipping!$T205)+IF(BH116&lt;DATE(2020,1,1),BH116,-BH116))</f>
        <v>-</v>
      </c>
      <c r="BI280" s="52" t="e" cm="1">
        <f t="array" ref="BI280">IF(OR(BI116="",BI116="NO Q",BI116="-"),"-",INDEX(Shipping!$U$3:$V$88,_xlfn.XMATCH(BI$2,IF(Shipping!$D$3:$D$88="GC",Shipping!$A$3:$A$88),0),_xlfn.XMATCH($V$167,Shipping!$U$2:$V$2))/_xlfn.IFS($U$167=Shipping!$R202,Shipping!$R$95,$U$167=Shipping!$S$92,Shipping!$S205,$U$167=Shipping!$T$92,Shipping!$T205)+IF(BI116&lt;DATE(2020,1,1),BI116,-BI116))</f>
        <v>#DIV/0!</v>
      </c>
      <c r="BJ280" s="52" t="str" cm="1">
        <f t="array" ref="BJ280">IF(OR(BJ116="",BJ116="NO Q",BJ116="-"),"-",INDEX(Shipping!$U$3:$V$88,_xlfn.XMATCH(BJ$2,IF(Shipping!$D$3:$D$88="GC",Shipping!$A$3:$A$88),0),_xlfn.XMATCH($V$167,Shipping!$U$2:$V$2))/_xlfn.IFS($U$167=Shipping!$R202,Shipping!$R$95,$U$167=Shipping!$S$92,Shipping!$S205,$U$167=Shipping!$T$92,Shipping!$T205)+IF(BJ116&lt;DATE(2020,1,1),BJ116,-BJ116))</f>
        <v>-</v>
      </c>
      <c r="BK280" s="52" t="str" cm="1">
        <f t="array" ref="BK280">IF(OR(BK116="",BK116="NO Q",BK116="-"),"-",INDEX(Shipping!$U$3:$V$88,_xlfn.XMATCH(BK$2,IF(Shipping!$D$3:$D$88="GC",Shipping!$A$3:$A$88),0),_xlfn.XMATCH($V$167,Shipping!$U$2:$V$2))/_xlfn.IFS($U$167=Shipping!$R202,Shipping!$R$95,$U$167=Shipping!$S$92,Shipping!$S205,$U$167=Shipping!$T$92,Shipping!$T205)+IF(BK116&lt;DATE(2020,1,1),BK116,-BK116))</f>
        <v>-</v>
      </c>
      <c r="BL280" s="52" t="str" cm="1">
        <f t="array" ref="BL280">IF(OR(BL116="",BL116="NO Q",BL116="-"),"-",INDEX(Shipping!$U$3:$V$88,_xlfn.XMATCH(BL$2,IF(Shipping!$D$3:$D$88="GC",Shipping!$A$3:$A$88),0),_xlfn.XMATCH($V$167,Shipping!$U$2:$V$2))/_xlfn.IFS($U$167=Shipping!$R202,Shipping!$R$95,$U$167=Shipping!$S$92,Shipping!$S205,$U$167=Shipping!$T$92,Shipping!$T205)+IF(BL116&lt;DATE(2020,1,1),BL116,-BL116))</f>
        <v>-</v>
      </c>
      <c r="BM280" s="52" t="str" cm="1">
        <f t="array" ref="BM280">IF(OR(BM116="",BM116="NO Q",BM116="-"),"-",INDEX(Shipping!$U$3:$V$88,_xlfn.XMATCH(BM$2,IF(Shipping!$D$3:$D$88="GC",Shipping!$A$3:$A$88),0),_xlfn.XMATCH($V$167,Shipping!$U$2:$V$2))/_xlfn.IFS($U$167=Shipping!$R202,Shipping!$R$95,$U$167=Shipping!$S$92,Shipping!$S205,$U$167=Shipping!$T$92,Shipping!$T205)+IF(BM116&lt;DATE(2020,1,1),BM116,-BM116))</f>
        <v>-</v>
      </c>
      <c r="BN280" s="52" t="str" cm="1">
        <f t="array" ref="BN280">IF(OR(BN116="",BN116="NO Q",BN116="-"),"-",INDEX(Shipping!$U$3:$V$88,_xlfn.XMATCH(BN$2,IF(Shipping!$D$3:$D$88="GC",Shipping!$A$3:$A$88),0),_xlfn.XMATCH($V$167,Shipping!$U$2:$V$2))/_xlfn.IFS($U$167=Shipping!$R202,Shipping!$R$95,$U$167=Shipping!$S$92,Shipping!$S205,$U$167=Shipping!$T$92,Shipping!$T205)+IF(BN116&lt;DATE(2020,1,1),BN116,-BN116))</f>
        <v>-</v>
      </c>
      <c r="BO280" s="52" t="str" cm="1">
        <f t="array" ref="BO280">IF(OR(BO116="",BO116="NO Q",BO116="-"),"-",INDEX(Shipping!$U$3:$V$88,_xlfn.XMATCH(BO$2,IF(Shipping!$D$3:$D$88="GC",Shipping!$A$3:$A$88),0),_xlfn.XMATCH($V$167,Shipping!$U$2:$V$2))/_xlfn.IFS($U$167=Shipping!$R202,Shipping!$R$95,$U$167=Shipping!$S$92,Shipping!$S205,$U$167=Shipping!$T$92,Shipping!$T205)+IF(BO116&lt;DATE(2020,1,1),BO116,-BO116))</f>
        <v>-</v>
      </c>
      <c r="BP280" s="52" t="str" cm="1">
        <f t="array" ref="BP280">IF(OR(BP116="",BP116="NO Q",BP116="-"),"-",INDEX(Shipping!$U$3:$V$88,_xlfn.XMATCH(BP$2,IF(Shipping!$D$3:$D$88="GC",Shipping!$A$3:$A$88),0),_xlfn.XMATCH($V$167,Shipping!$U$2:$V$2))/_xlfn.IFS($U$167=Shipping!$R202,Shipping!$R$95,$U$167=Shipping!$S$92,Shipping!$S205,$U$167=Shipping!$T$92,Shipping!$T205)+IF(BP116&lt;DATE(2020,1,1),BP116,-BP116))</f>
        <v>-</v>
      </c>
      <c r="BQ280" s="52" t="str" cm="1">
        <f t="array" ref="BQ280">IF(OR(BQ116="",BQ116="NO Q",BQ116="-"),"-",INDEX(Shipping!$U$3:$V$88,_xlfn.XMATCH(BQ$2,IF(Shipping!$D$3:$D$88="GC",Shipping!$A$3:$A$88),0),_xlfn.XMATCH($V$167,Shipping!$U$2:$V$2))/_xlfn.IFS($U$167=Shipping!$R202,Shipping!$R$95,$U$167=Shipping!$S$92,Shipping!$S205,$U$167=Shipping!$T$92,Shipping!$T205)+IF(BQ116&lt;DATE(2020,1,1),BQ116,-BQ116))</f>
        <v>-</v>
      </c>
      <c r="BR280" s="52" t="str" cm="1">
        <f t="array" ref="BR280">IF(OR(BR116="",BR116="NO Q",BR116="-"),"-",INDEX(Shipping!$U$3:$V$88,_xlfn.XMATCH(BR$2,IF(Shipping!$D$3:$D$88="GC",Shipping!$A$3:$A$88),0),_xlfn.XMATCH($V$167,Shipping!$U$2:$V$2))/_xlfn.IFS($U$167=Shipping!$R202,Shipping!$R$95,$U$167=Shipping!$S$92,Shipping!$S205,$U$167=Shipping!$T$92,Shipping!$T205)+IF(BR116&lt;DATE(2020,1,1),BR116,-BR116))</f>
        <v>-</v>
      </c>
      <c r="BS280" s="52" t="str" cm="1">
        <f t="array" ref="BS280">IF(OR(BS116="",BS116="NO Q",BS116="-"),"-",INDEX(Shipping!$U$3:$V$88,_xlfn.XMATCH(BS$2,IF(Shipping!$D$3:$D$88="GC",Shipping!$A$3:$A$88),0),_xlfn.XMATCH($V$167,Shipping!$U$2:$V$2))/_xlfn.IFS($U$167=Shipping!$R202,Shipping!$R$95,$U$167=Shipping!$S$92,Shipping!$S205,$U$167=Shipping!$T$92,Shipping!$T205)+IF(BS116&lt;DATE(2020,1,1),BS116,-BS116))</f>
        <v>-</v>
      </c>
      <c r="BT280" s="52" t="str" cm="1">
        <f t="array" ref="BT280">IF(OR(BT116="",BT116="NO Q",BT116="-"),"-",INDEX(Shipping!$U$3:$V$88,_xlfn.XMATCH(BT$2,IF(Shipping!$D$3:$D$88="GC",Shipping!$A$3:$A$88),0),_xlfn.XMATCH($V$167,Shipping!$U$2:$V$2))/_xlfn.IFS($U$167=Shipping!$R202,Shipping!$R$95,$U$167=Shipping!$S$92,Shipping!$S205,$U$167=Shipping!$T$92,Shipping!$T205)+IF(BT116&lt;DATE(2020,1,1),BT116,-BT116))</f>
        <v>-</v>
      </c>
      <c r="BU280" s="52" t="str" cm="1">
        <f t="array" ref="BU280">IF(OR(BU116="",BU116="NO Q",BU116="-"),"-",INDEX(Shipping!$U$3:$V$88,_xlfn.XMATCH(BU$2,IF(Shipping!$D$3:$D$88="GC",Shipping!$A$3:$A$88),0),_xlfn.XMATCH($V$167,Shipping!$U$2:$V$2))/_xlfn.IFS($U$167=Shipping!$R202,Shipping!$R$95,$U$167=Shipping!$S$92,Shipping!$S205,$U$167=Shipping!$T$92,Shipping!$T205)+IF(BU116&lt;DATE(2020,1,1),BU116,-BU116))</f>
        <v>-</v>
      </c>
      <c r="BV280" s="52" t="str" cm="1">
        <f t="array" ref="BV280">IF(OR(BV116="",BV116="NO Q",BV116="-"),"-",INDEX(Shipping!$U$3:$V$88,_xlfn.XMATCH(BV$2,IF(Shipping!$D$3:$D$88="GC",Shipping!$A$3:$A$88),0),_xlfn.XMATCH($V$167,Shipping!$U$2:$V$2))/_xlfn.IFS($U$167=Shipping!$R202,Shipping!$R$95,$U$167=Shipping!$S$92,Shipping!$S205,$U$167=Shipping!$T$92,Shipping!$T205)+IF(BV116&lt;DATE(2020,1,1),BV116,-BV116))</f>
        <v>-</v>
      </c>
      <c r="BW280" s="52" t="str" cm="1">
        <f t="array" ref="BW280">IF(OR(BW116="",BW116="NO Q",BW116="-"),"-",INDEX(Shipping!$U$3:$V$88,_xlfn.XMATCH(BW$2,IF(Shipping!$D$3:$D$88="GC",Shipping!$A$3:$A$88),0),_xlfn.XMATCH($V$167,Shipping!$U$2:$V$2))/_xlfn.IFS($U$167=Shipping!$R202,Shipping!$R$95,$U$167=Shipping!$S$92,Shipping!$S205,$U$167=Shipping!$T$92,Shipping!$T205)+IF(BW116&lt;DATE(2020,1,1),BW116,-BW116))</f>
        <v>-</v>
      </c>
      <c r="BX280" s="52" t="str" cm="1">
        <f t="array" ref="BX280">IF(OR(BX116="",BX116="NO Q",BX116="-"),"-",INDEX(Shipping!$U$3:$V$88,_xlfn.XMATCH(BX$2,IF(Shipping!$D$3:$D$88="GC",Shipping!$A$3:$A$88),0),_xlfn.XMATCH($V$167,Shipping!$U$2:$V$2))/_xlfn.IFS($U$167=Shipping!$R202,Shipping!$R$95,$U$167=Shipping!$S$92,Shipping!$S205,$U$167=Shipping!$T$92,Shipping!$T205)+IF(BX116&lt;DATE(2020,1,1),BX116,-BX116))</f>
        <v>-</v>
      </c>
      <c r="BY280" s="52" t="str" cm="1">
        <f t="array" ref="BY280">IF(OR(BY116="",BY116="NO Q",BY116="-"),"-",INDEX(Shipping!$U$3:$V$88,_xlfn.XMATCH(BY$2,IF(Shipping!$D$3:$D$88="GC",Shipping!$A$3:$A$88),0),_xlfn.XMATCH($V$167,Shipping!$U$2:$V$2))/_xlfn.IFS($U$167=Shipping!$R202,Shipping!$R$95,$U$167=Shipping!$S$92,Shipping!$S205,$U$167=Shipping!$T$92,Shipping!$T205)+IF(BY116&lt;DATE(2020,1,1),BY116,-BY116))</f>
        <v>-</v>
      </c>
      <c r="BZ280" s="52" t="str" cm="1">
        <f t="array" ref="BZ280">IF(OR(BZ116="",BZ116="NO Q",BZ116="-"),"-",INDEX(Shipping!$U$3:$V$88,_xlfn.XMATCH(BZ$2,IF(Shipping!$D$3:$D$88="GC",Shipping!$A$3:$A$88),0),_xlfn.XMATCH($V$167,Shipping!$U$2:$V$2))/_xlfn.IFS($U$167=Shipping!$R202,Shipping!$R$95,$U$167=Shipping!$S$92,Shipping!$S205,$U$167=Shipping!$T$92,Shipping!$T205)+IF(BZ116&lt;DATE(2020,1,1),BZ116,-BZ116))</f>
        <v>-</v>
      </c>
      <c r="CA280" s="52" t="str" cm="1">
        <f t="array" ref="CA280">IF(OR(CA116="",CA116="NO Q",CA116="-"),"-",INDEX(Shipping!$U$3:$V$88,_xlfn.XMATCH(CA$2,IF(Shipping!$D$3:$D$88="GC",Shipping!$A$3:$A$88),0),_xlfn.XMATCH($V$167,Shipping!$U$2:$V$2))/_xlfn.IFS($U$167=Shipping!$R202,Shipping!$R$95,$U$167=Shipping!$S$92,Shipping!$S205,$U$167=Shipping!$T$92,Shipping!$T205)+IF(CA116&lt;DATE(2020,1,1),CA116,-CA116))</f>
        <v>-</v>
      </c>
      <c r="CB280" s="52" t="str" cm="1">
        <f t="array" ref="CB280">IF(OR(CB116="",CB116="NO Q",CB116="-"),"-",INDEX(Shipping!$U$3:$V$88,_xlfn.XMATCH(CB$2,IF(Shipping!$D$3:$D$88="GC",Shipping!$A$3:$A$88),0),_xlfn.XMATCH($V$167,Shipping!$U$2:$V$2))/_xlfn.IFS($U$167=Shipping!$R202,Shipping!$R$95,$U$167=Shipping!$S$92,Shipping!$S205,$U$167=Shipping!$T$92,Shipping!$T205)+IF(CB116&lt;DATE(2020,1,1),CB116,-CB116))</f>
        <v>-</v>
      </c>
      <c r="CC280" s="52" t="e" cm="1">
        <f t="array" ref="CC280">IF(OR(CC116="",CC116="NO Q",CC116="-"),"-",INDEX(Shipping!$U$3:$V$88,_xlfn.XMATCH(CC$2,IF(Shipping!$D$3:$D$88="GC",Shipping!$A$3:$A$88),0),_xlfn.XMATCH($V$167,Shipping!$U$2:$V$2))/_xlfn.IFS($U$167=Shipping!$R202,Shipping!$R$95,$U$167=Shipping!$S$92,Shipping!$S205,$U$167=Shipping!$T$92,Shipping!$T205)+IF(CC116&lt;DATE(2020,1,1),CC116,-CC116))</f>
        <v>#VALUE!</v>
      </c>
      <c r="CD280" s="52" t="e" cm="1">
        <f t="array" ref="CD280">IF(OR(CD116="",CD116="NO Q",CD116="-"),"-",INDEX(Shipping!$U$3:$V$88,_xlfn.XMATCH(CD$2,IF(Shipping!$D$3:$D$88="GC",Shipping!$A$3:$A$88),0),_xlfn.XMATCH($V$167,Shipping!$U$2:$V$2))/_xlfn.IFS($U$167=Shipping!$R202,Shipping!$R$95,$U$167=Shipping!$S$92,Shipping!$S205,$U$167=Shipping!$T$92,Shipping!$T205)+IF(CD116&lt;DATE(2020,1,1),CD116,-CD116))</f>
        <v>#DIV/0!</v>
      </c>
      <c r="CE280" s="52" t="str" cm="1">
        <f t="array" ref="CE280">IF(OR(CE116="",CE116="NO Q",CE116="-"),"-",INDEX(Shipping!$U$3:$V$88,_xlfn.XMATCH(CE$2,IF(Shipping!$D$3:$D$88="GC",Shipping!$A$3:$A$88),0),_xlfn.XMATCH($V$167,Shipping!$U$2:$V$2))/_xlfn.IFS($U$167=Shipping!$R202,Shipping!$R$95,$U$167=Shipping!$S$92,Shipping!$S205,$U$167=Shipping!$T$92,Shipping!$T205)+IF(CE116&lt;DATE(2020,1,1),CE116,-CE116))</f>
        <v>-</v>
      </c>
      <c r="CF280" s="52" t="str" cm="1">
        <f t="array" ref="CF280">IF(OR(CF116="",CF116="NO Q",CF116="-"),"-",INDEX(Shipping!$U$3:$V$88,_xlfn.XMATCH(CF$2,IF(Shipping!$D$3:$D$88="GC",Shipping!$A$3:$A$88),0),_xlfn.XMATCH($V$167,Shipping!$U$2:$V$2))/_xlfn.IFS($U$167=Shipping!$R202,Shipping!$R$95,$U$167=Shipping!$S$92,Shipping!$S205,$U$167=Shipping!$T$92,Shipping!$T205)+IF(CF116&lt;DATE(2020,1,1),CF116,-CF116))</f>
        <v>-</v>
      </c>
      <c r="CG280" s="52" t="str" cm="1">
        <f t="array" ref="CG280">IF(OR(CG116="",CG116="NO Q",CG116="-"),"-",INDEX(Shipping!$U$3:$V$88,_xlfn.XMATCH(CG$2,IF(Shipping!$D$3:$D$88="GC",Shipping!$A$3:$A$88),0),_xlfn.XMATCH($V$167,Shipping!$U$2:$V$2))/_xlfn.IFS($U$167=Shipping!$R202,Shipping!$R$95,$U$167=Shipping!$S$92,Shipping!$S205,$U$167=Shipping!$T$92,Shipping!$T205)+IF(CG116&lt;DATE(2020,1,1),CG116,-CG116))</f>
        <v>-</v>
      </c>
      <c r="CH280" s="52" t="str" cm="1">
        <f t="array" ref="CH280">IF(OR(CH116="",CH116="NO Q",CH116="-"),"-",INDEX(Shipping!$U$3:$V$88,_xlfn.XMATCH(CH$2,IF(Shipping!$D$3:$D$88="GC",Shipping!$A$3:$A$88),0),_xlfn.XMATCH($V$167,Shipping!$U$2:$V$2))/_xlfn.IFS($U$167=Shipping!$R202,Shipping!$R$95,$U$167=Shipping!$S$92,Shipping!$S205,$U$167=Shipping!$T$92,Shipping!$T205)+IF(CH116&lt;DATE(2020,1,1),CH116,-CH116))</f>
        <v>-</v>
      </c>
      <c r="CI280" s="52" t="str" cm="1">
        <f t="array" ref="CI280">IF(OR(CI116="",CI116="NO Q",CI116="-"),"-",INDEX(Shipping!$U$3:$V$88,_xlfn.XMATCH(CI$2,IF(Shipping!$D$3:$D$88="GC",Shipping!$A$3:$A$88),0),_xlfn.XMATCH($V$167,Shipping!$U$2:$V$2))/_xlfn.IFS($U$167=Shipping!$R202,Shipping!$R$95,$U$167=Shipping!$S$92,Shipping!$S205,$U$167=Shipping!$T$92,Shipping!$T205)+IF(CI116&lt;DATE(2020,1,1),CI116,-CI116))</f>
        <v>-</v>
      </c>
      <c r="CJ280" s="52" t="str" cm="1">
        <f t="array" ref="CJ280">IF(OR(CJ116="",CJ116="NO Q",CJ116="-"),"-",INDEX(Shipping!$U$3:$V$88,_xlfn.XMATCH(CJ$2,IF(Shipping!$D$3:$D$88="GC",Shipping!$A$3:$A$88),0),_xlfn.XMATCH($V$167,Shipping!$U$2:$V$2))/_xlfn.IFS($U$167=Shipping!$R202,Shipping!$R$95,$U$167=Shipping!$S$92,Shipping!$S205,$U$167=Shipping!$T$92,Shipping!$T205)+IF(CJ116&lt;DATE(2020,1,1),CJ116,-CJ116))</f>
        <v>-</v>
      </c>
      <c r="CK280" s="52" t="str" cm="1">
        <f t="array" ref="CK280">IF(OR(CK116="",CK116="NO Q",CK116="-"),"-",INDEX(Shipping!$U$3:$V$88,_xlfn.XMATCH(CK$2,IF(Shipping!$D$3:$D$88="GC",Shipping!$A$3:$A$88),0),_xlfn.XMATCH($V$167,Shipping!$U$2:$V$2))/_xlfn.IFS($U$167=Shipping!$R202,Shipping!$R$95,$U$167=Shipping!$S$92,Shipping!$S205,$U$167=Shipping!$T$92,Shipping!$T205)+IF(CK116&lt;DATE(2020,1,1),CK116,-CK116))</f>
        <v>-</v>
      </c>
      <c r="CL280" s="52" t="str" cm="1">
        <f t="array" ref="CL280">IF(OR(CL116="",CL116="NO Q",CL116="-"),"-",INDEX(Shipping!$U$3:$V$88,_xlfn.XMATCH(CL$2,IF(Shipping!$D$3:$D$88="GC",Shipping!$A$3:$A$88),0),_xlfn.XMATCH($V$167,Shipping!$U$2:$V$2))/_xlfn.IFS($U$167=Shipping!$R202,Shipping!$R$95,$U$167=Shipping!$S$92,Shipping!$S205,$U$167=Shipping!$T$92,Shipping!$T205)+IF(CL116&lt;DATE(2020,1,1),CL116,-CL116))</f>
        <v>-</v>
      </c>
      <c r="CM280" s="52" t="str" cm="1">
        <f t="array" ref="CM280">IF(OR(CM116="",CM116="NO Q",CM116="-"),"-",INDEX(Shipping!$U$3:$V$88,_xlfn.XMATCH(CM$2,IF(Shipping!$D$3:$D$88="GC",Shipping!$A$3:$A$88),0),_xlfn.XMATCH($V$167,Shipping!$U$2:$V$2))/_xlfn.IFS($U$167=Shipping!$R202,Shipping!$R$95,$U$167=Shipping!$S$92,Shipping!$S205,$U$167=Shipping!$T$92,Shipping!$T205)+IF(CM116&lt;DATE(2020,1,1),CM116,-CM116))</f>
        <v>-</v>
      </c>
    </row>
    <row r="281" spans="2:91">
      <c r="B281" s="47" t="s">
        <v>386</v>
      </c>
      <c r="C281" s="1" t="e" cm="1">
        <f t="array" ref="C281">INDEX(W$2:CM$2,1,_xlfn.XMATCH(D281,$W281:$CM281))</f>
        <v>#N/A</v>
      </c>
      <c r="D281" s="81">
        <f t="shared" si="140"/>
        <v>0</v>
      </c>
      <c r="W281" s="52" t="str" cm="1">
        <f t="array" ref="W281">IF(OR(W117="",W117="NO Q",W117="-"),"-",INDEX(Shipping!$U$3:$V$88,_xlfn.XMATCH(W$2,IF(Shipping!$D$3:$D$88="GC",Shipping!$A$3:$A$88),0),_xlfn.XMATCH($V$167,Shipping!$U$2:$V$2))/_xlfn.IFS($U$167=Shipping!$R203,Shipping!$R$95,$U$167=Shipping!$S$92,Shipping!$S206,$U$167=Shipping!$T$92,Shipping!$T206)+IF(W117&lt;DATE(2020,1,1),W117,-W117))</f>
        <v>-</v>
      </c>
      <c r="X281" s="52" t="str" cm="1">
        <f t="array" ref="X281">IF(OR(X117="",X117="NO Q",X117="-"),"-",INDEX(Shipping!$U$3:$V$88,_xlfn.XMATCH(X$2,IF(Shipping!$D$3:$D$88="GC",Shipping!$A$3:$A$88),0),_xlfn.XMATCH($V$167,Shipping!$U$2:$V$2))/_xlfn.IFS($U$167=Shipping!$R203,Shipping!$R$95,$U$167=Shipping!$S$92,Shipping!$S206,$U$167=Shipping!$T$92,Shipping!$T206)+IF(X117&lt;DATE(2020,1,1),X117,-X117))</f>
        <v>-</v>
      </c>
      <c r="Y281" s="52" t="str" cm="1">
        <f t="array" ref="Y281">IF(OR(Y117="",Y117="NO Q",Y117="-"),"-",INDEX(Shipping!$U$3:$V$88,_xlfn.XMATCH(Y$2,IF(Shipping!$D$3:$D$88="GC",Shipping!$A$3:$A$88),0),_xlfn.XMATCH($V$167,Shipping!$U$2:$V$2))/_xlfn.IFS($U$167=Shipping!$R203,Shipping!$R$95,$U$167=Shipping!$S$92,Shipping!$S206,$U$167=Shipping!$T$92,Shipping!$T206)+IF(Y117&lt;DATE(2020,1,1),Y117,-Y117))</f>
        <v>-</v>
      </c>
      <c r="Z281" s="52" t="str" cm="1">
        <f t="array" ref="Z281">IF(OR(Z117="",Z117="NO Q",Z117="-"),"-",INDEX(Shipping!$U$3:$V$88,_xlfn.XMATCH(Z$2,IF(Shipping!$D$3:$D$88="GC",Shipping!$A$3:$A$88),0),_xlfn.XMATCH($V$167,Shipping!$U$2:$V$2))/_xlfn.IFS($U$167=Shipping!$R203,Shipping!$R$95,$U$167=Shipping!$S$92,Shipping!$S206,$U$167=Shipping!$T$92,Shipping!$T206)+IF(Z117&lt;DATE(2020,1,1),Z117,-Z117))</f>
        <v>-</v>
      </c>
      <c r="AA281" s="52" t="str" cm="1">
        <f t="array" ref="AA281">IF(OR(AA117="",AA117="NO Q",AA117="-"),"-",INDEX(Shipping!$U$3:$V$88,_xlfn.XMATCH(AA$2,IF(Shipping!$D$3:$D$88="GC",Shipping!$A$3:$A$88),0),_xlfn.XMATCH($V$167,Shipping!$U$2:$V$2))/_xlfn.IFS($U$167=Shipping!$R203,Shipping!$R$95,$U$167=Shipping!$S$92,Shipping!$S206,$U$167=Shipping!$T$92,Shipping!$T206)+IF(AA117&lt;DATE(2020,1,1),AA117,-AA117))</f>
        <v>-</v>
      </c>
      <c r="AB281" s="52" t="str" cm="1">
        <f t="array" ref="AB281">IF(OR(AB117="",AB117="NO Q",AB117="-"),"-",INDEX(Shipping!$U$3:$V$88,_xlfn.XMATCH(AB$2,IF(Shipping!$D$3:$D$88="GC",Shipping!$A$3:$A$88),0),_xlfn.XMATCH($V$167,Shipping!$U$2:$V$2))/_xlfn.IFS($U$167=Shipping!$R203,Shipping!$R$95,$U$167=Shipping!$S$92,Shipping!$S206,$U$167=Shipping!$T$92,Shipping!$T206)+IF(AB117&lt;DATE(2020,1,1),AB117,-AB117))</f>
        <v>-</v>
      </c>
      <c r="AC281" s="52" t="str" cm="1">
        <f t="array" ref="AC281">IF(OR(AC117="",AC117="NO Q",AC117="-"),"-",INDEX(Shipping!$U$3:$V$88,_xlfn.XMATCH(AC$2,IF(Shipping!$D$3:$D$88="GC",Shipping!$A$3:$A$88),0),_xlfn.XMATCH($V$167,Shipping!$U$2:$V$2))/_xlfn.IFS($U$167=Shipping!$R203,Shipping!$R$95,$U$167=Shipping!$S$92,Shipping!$S206,$U$167=Shipping!$T$92,Shipping!$T206)+IF(AC117&lt;DATE(2020,1,1),AC117,-AC117))</f>
        <v>-</v>
      </c>
      <c r="AD281" s="52" t="str" cm="1">
        <f t="array" ref="AD281">IF(OR(AD117="",AD117="NO Q",AD117="-"),"-",INDEX(Shipping!$U$3:$V$88,_xlfn.XMATCH(AD$2,IF(Shipping!$D$3:$D$88="GC",Shipping!$A$3:$A$88),0),_xlfn.XMATCH($V$167,Shipping!$U$2:$V$2))/_xlfn.IFS($U$167=Shipping!$R203,Shipping!$R$95,$U$167=Shipping!$S$92,Shipping!$S206,$U$167=Shipping!$T$92,Shipping!$T206)+IF(AD117&lt;DATE(2020,1,1),AD117,-AD117))</f>
        <v>-</v>
      </c>
      <c r="AE281" s="52" t="str" cm="1">
        <f t="array" ref="AE281">IF(OR(AE117="",AE117="NO Q",AE117="-"),"-",INDEX(Shipping!$U$3:$V$88,_xlfn.XMATCH(AE$2,IF(Shipping!$D$3:$D$88="GC",Shipping!$A$3:$A$88),0),_xlfn.XMATCH($V$167,Shipping!$U$2:$V$2))/_xlfn.IFS($U$167=Shipping!$R203,Shipping!$R$95,$U$167=Shipping!$S$92,Shipping!$S206,$U$167=Shipping!$T$92,Shipping!$T206)+IF(AE117&lt;DATE(2020,1,1),AE117,-AE117))</f>
        <v>-</v>
      </c>
      <c r="AF281" s="52" t="str" cm="1">
        <f t="array" ref="AF281">IF(OR(AF117="",AF117="NO Q",AF117="-"),"-",INDEX(Shipping!$U$3:$V$88,_xlfn.XMATCH(AF$2,IF(Shipping!$D$3:$D$88="GC",Shipping!$A$3:$A$88),0),_xlfn.XMATCH($V$167,Shipping!$U$2:$V$2))/_xlfn.IFS($U$167=Shipping!$R203,Shipping!$R$95,$U$167=Shipping!$S$92,Shipping!$S206,$U$167=Shipping!$T$92,Shipping!$T206)+IF(AF117&lt;DATE(2020,1,1),AF117,-AF117))</f>
        <v>-</v>
      </c>
      <c r="AG281" s="52" t="str" cm="1">
        <f t="array" ref="AG281">IF(OR(AG117="",AG117="NO Q",AG117="-"),"-",INDEX(Shipping!$U$3:$V$88,_xlfn.XMATCH(AG$2,IF(Shipping!$D$3:$D$88="GC",Shipping!$A$3:$A$88),0),_xlfn.XMATCH($V$167,Shipping!$U$2:$V$2))/_xlfn.IFS($U$167=Shipping!$R203,Shipping!$R$95,$U$167=Shipping!$S$92,Shipping!$S206,$U$167=Shipping!$T$92,Shipping!$T206)+IF(AG117&lt;DATE(2020,1,1),AG117,-AG117))</f>
        <v>-</v>
      </c>
      <c r="AH281" s="52" t="e" cm="1">
        <f t="array" ref="AH281">IF(OR(AH117="",AH117="NO Q",AH117="-"),"-",INDEX(Shipping!$U$3:$V$88,_xlfn.XMATCH(AH$2,IF(Shipping!$D$3:$D$88="GC",Shipping!$A$3:$A$88),0),_xlfn.XMATCH($V$167,Shipping!$U$2:$V$2))/_xlfn.IFS($U$167=Shipping!$R203,Shipping!$R$95,$U$167=Shipping!$S$92,Shipping!$S206,$U$167=Shipping!$T$92,Shipping!$T206)+IF(AH117&lt;DATE(2020,1,1),AH117,-AH117))</f>
        <v>#DIV/0!</v>
      </c>
      <c r="AI281" s="52" t="str" cm="1">
        <f t="array" ref="AI281">IF(OR(AI117="",AI117="NO Q",AI117="-"),"-",INDEX(Shipping!$U$3:$V$88,_xlfn.XMATCH(AI$2,IF(Shipping!$D$3:$D$88="GC",Shipping!$A$3:$A$88),0),_xlfn.XMATCH($V$167,Shipping!$U$2:$V$2))/_xlfn.IFS($U$167=Shipping!$R203,Shipping!$R$95,$U$167=Shipping!$S$92,Shipping!$S206,$U$167=Shipping!$T$92,Shipping!$T206)+IF(AI117&lt;DATE(2020,1,1),AI117,-AI117))</f>
        <v>-</v>
      </c>
      <c r="AJ281" s="52" t="str" cm="1">
        <f t="array" ref="AJ281">IF(OR(AJ117="",AJ117="NO Q",AJ117="-"),"-",INDEX(Shipping!$U$3:$V$88,_xlfn.XMATCH(AJ$2,IF(Shipping!$D$3:$D$88="GC",Shipping!$A$3:$A$88),0),_xlfn.XMATCH($V$167,Shipping!$U$2:$V$2))/_xlfn.IFS($U$167=Shipping!$R203,Shipping!$R$95,$U$167=Shipping!$S$92,Shipping!$S206,$U$167=Shipping!$T$92,Shipping!$T206)+IF(AJ117&lt;DATE(2020,1,1),AJ117,-AJ117))</f>
        <v>-</v>
      </c>
      <c r="AK281" s="52" t="str" cm="1">
        <f t="array" ref="AK281">IF(OR(AK117="",AK117="NO Q",AK117="-"),"-",INDEX(Shipping!$U$3:$V$88,_xlfn.XMATCH(AK$2,IF(Shipping!$D$3:$D$88="GC",Shipping!$A$3:$A$88),0),_xlfn.XMATCH($V$167,Shipping!$U$2:$V$2))/_xlfn.IFS($U$167=Shipping!$R203,Shipping!$R$95,$U$167=Shipping!$S$92,Shipping!$S206,$U$167=Shipping!$T$92,Shipping!$T206)+IF(AK117&lt;DATE(2020,1,1),AK117,-AK117))</f>
        <v>-</v>
      </c>
      <c r="AL281" s="52" t="str" cm="1">
        <f t="array" ref="AL281">IF(OR(AL117="",AL117="NO Q",AL117="-"),"-",INDEX(Shipping!$U$3:$V$88,_xlfn.XMATCH(AL$2,IF(Shipping!$D$3:$D$88="GC",Shipping!$A$3:$A$88),0),_xlfn.XMATCH($V$167,Shipping!$U$2:$V$2))/_xlfn.IFS($U$167=Shipping!$R203,Shipping!$R$95,$U$167=Shipping!$S$92,Shipping!$S206,$U$167=Shipping!$T$92,Shipping!$T206)+IF(AL117&lt;DATE(2020,1,1),AL117,-AL117))</f>
        <v>-</v>
      </c>
      <c r="AM281" s="52" t="str" cm="1">
        <f t="array" ref="AM281">IF(OR(AM117="",AM117="NO Q",AM117="-"),"-",INDEX(Shipping!$U$3:$V$88,_xlfn.XMATCH(AM$2,IF(Shipping!$D$3:$D$88="GC",Shipping!$A$3:$A$88),0),_xlfn.XMATCH($V$167,Shipping!$U$2:$V$2))/_xlfn.IFS($U$167=Shipping!$R203,Shipping!$R$95,$U$167=Shipping!$S$92,Shipping!$S206,$U$167=Shipping!$T$92,Shipping!$T206)+IF(AM117&lt;DATE(2020,1,1),AM117,-AM117))</f>
        <v>-</v>
      </c>
      <c r="AN281" s="52" t="str" cm="1">
        <f t="array" ref="AN281">IF(OR(AN117="",AN117="NO Q",AN117="-"),"-",INDEX(Shipping!$U$3:$V$88,_xlfn.XMATCH(AN$2,IF(Shipping!$D$3:$D$88="GC",Shipping!$A$3:$A$88),0),_xlfn.XMATCH($V$167,Shipping!$U$2:$V$2))/_xlfn.IFS($U$167=Shipping!$R203,Shipping!$R$95,$U$167=Shipping!$S$92,Shipping!$S206,$U$167=Shipping!$T$92,Shipping!$T206)+IF(AN117&lt;DATE(2020,1,1),AN117,-AN117))</f>
        <v>-</v>
      </c>
      <c r="AO281" s="52" t="str" cm="1">
        <f t="array" ref="AO281">IF(OR(AO117="",AO117="NO Q",AO117="-"),"-",INDEX(Shipping!$U$3:$V$88,_xlfn.XMATCH(AO$2,IF(Shipping!$D$3:$D$88="GC",Shipping!$A$3:$A$88),0),_xlfn.XMATCH($V$167,Shipping!$U$2:$V$2))/_xlfn.IFS($U$167=Shipping!$R203,Shipping!$R$95,$U$167=Shipping!$S$92,Shipping!$S206,$U$167=Shipping!$T$92,Shipping!$T206)+IF(AO117&lt;DATE(2020,1,1),AO117,-AO117))</f>
        <v>-</v>
      </c>
      <c r="AP281" s="52" t="str" cm="1">
        <f t="array" ref="AP281">IF(OR(AP117="",AP117="NO Q",AP117="-"),"-",INDEX(Shipping!$U$3:$V$88,_xlfn.XMATCH(AP$2,IF(Shipping!$D$3:$D$88="GC",Shipping!$A$3:$A$88),0),_xlfn.XMATCH($V$167,Shipping!$U$2:$V$2))/_xlfn.IFS($U$167=Shipping!$R203,Shipping!$R$95,$U$167=Shipping!$S$92,Shipping!$S206,$U$167=Shipping!$T$92,Shipping!$T206)+IF(AP117&lt;DATE(2020,1,1),AP117,-AP117))</f>
        <v>-</v>
      </c>
      <c r="AQ281" s="52" t="str" cm="1">
        <f t="array" ref="AQ281">IF(OR(AQ117="",AQ117="NO Q",AQ117="-"),"-",INDEX(Shipping!$U$3:$V$88,_xlfn.XMATCH(AQ$2,IF(Shipping!$D$3:$D$88="GC",Shipping!$A$3:$A$88),0),_xlfn.XMATCH($V$167,Shipping!$U$2:$V$2))/_xlfn.IFS($U$167=Shipping!$R203,Shipping!$R$95,$U$167=Shipping!$S$92,Shipping!$S206,$U$167=Shipping!$T$92,Shipping!$T206)+IF(AQ117&lt;DATE(2020,1,1),AQ117,-AQ117))</f>
        <v>-</v>
      </c>
      <c r="AR281" s="52" t="str" cm="1">
        <f t="array" ref="AR281">IF(OR(AR117="",AR117="NO Q",AR117="-"),"-",INDEX(Shipping!$U$3:$V$88,_xlfn.XMATCH(AR$2,IF(Shipping!$D$3:$D$88="GC",Shipping!$A$3:$A$88),0),_xlfn.XMATCH($V$167,Shipping!$U$2:$V$2))/_xlfn.IFS($U$167=Shipping!$R203,Shipping!$R$95,$U$167=Shipping!$S$92,Shipping!$S206,$U$167=Shipping!$T$92,Shipping!$T206)+IF(AR117&lt;DATE(2020,1,1),AR117,-AR117))</f>
        <v>-</v>
      </c>
      <c r="AS281" s="52" t="str" cm="1">
        <f t="array" ref="AS281">IF(OR(AS117="",AS117="NO Q",AS117="-"),"-",INDEX(Shipping!$U$3:$V$88,_xlfn.XMATCH(AS$2,IF(Shipping!$D$3:$D$88="GC",Shipping!$A$3:$A$88),0),_xlfn.XMATCH($V$167,Shipping!$U$2:$V$2))/_xlfn.IFS($U$167=Shipping!$R203,Shipping!$R$95,$U$167=Shipping!$S$92,Shipping!$S206,$U$167=Shipping!$T$92,Shipping!$T206)+IF(AS117&lt;DATE(2020,1,1),AS117,-AS117))</f>
        <v>-</v>
      </c>
      <c r="AT281" s="52" t="str" cm="1">
        <f t="array" ref="AT281">IF(OR(AT117="",AT117="NO Q",AT117="-"),"-",INDEX(Shipping!$U$3:$V$88,_xlfn.XMATCH(AT$2,IF(Shipping!$D$3:$D$88="GC",Shipping!$A$3:$A$88),0),_xlfn.XMATCH($V$167,Shipping!$U$2:$V$2))/_xlfn.IFS($U$167=Shipping!$R203,Shipping!$R$95,$U$167=Shipping!$S$92,Shipping!$S206,$U$167=Shipping!$T$92,Shipping!$T206)+IF(AT117&lt;DATE(2020,1,1),AT117,-AT117))</f>
        <v>-</v>
      </c>
      <c r="AU281" s="52" t="str" cm="1">
        <f t="array" ref="AU281">IF(OR(AU117="",AU117="NO Q",AU117="-"),"-",INDEX(Shipping!$U$3:$V$88,_xlfn.XMATCH(AU$2,IF(Shipping!$D$3:$D$88="GC",Shipping!$A$3:$A$88),0),_xlfn.XMATCH($V$167,Shipping!$U$2:$V$2))/_xlfn.IFS($U$167=Shipping!$R203,Shipping!$R$95,$U$167=Shipping!$S$92,Shipping!$S206,$U$167=Shipping!$T$92,Shipping!$T206)+IF(AU117&lt;DATE(2020,1,1),AU117,-AU117))</f>
        <v>-</v>
      </c>
      <c r="AV281" s="52" t="str" cm="1">
        <f t="array" ref="AV281">IF(OR(AV117="",AV117="NO Q",AV117="-"),"-",INDEX(Shipping!$U$3:$V$88,_xlfn.XMATCH(AV$2,IF(Shipping!$D$3:$D$88="GC",Shipping!$A$3:$A$88),0),_xlfn.XMATCH($V$167,Shipping!$U$2:$V$2))/_xlfn.IFS($U$167=Shipping!$R203,Shipping!$R$95,$U$167=Shipping!$S$92,Shipping!$S206,$U$167=Shipping!$T$92,Shipping!$T206)+IF(AV117&lt;DATE(2020,1,1),AV117,-AV117))</f>
        <v>-</v>
      </c>
      <c r="AW281" s="52" t="str" cm="1">
        <f t="array" ref="AW281">IF(OR(AW117="",AW117="NO Q",AW117="-"),"-",INDEX(Shipping!$U$3:$V$88,_xlfn.XMATCH(AW$2,IF(Shipping!$D$3:$D$88="GC",Shipping!$A$3:$A$88),0),_xlfn.XMATCH($V$167,Shipping!$U$2:$V$2))/_xlfn.IFS($U$167=Shipping!$R203,Shipping!$R$95,$U$167=Shipping!$S$92,Shipping!$S206,$U$167=Shipping!$T$92,Shipping!$T206)+IF(AW117&lt;DATE(2020,1,1),AW117,-AW117))</f>
        <v>-</v>
      </c>
      <c r="AX281" s="52" t="str" cm="1">
        <f t="array" ref="AX281">IF(OR(AX117="",AX117="NO Q",AX117="-"),"-",INDEX(Shipping!$U$3:$V$88,_xlfn.XMATCH(AX$2,IF(Shipping!$D$3:$D$88="GC",Shipping!$A$3:$A$88),0),_xlfn.XMATCH($V$167,Shipping!$U$2:$V$2))/_xlfn.IFS($U$167=Shipping!$R203,Shipping!$R$95,$U$167=Shipping!$S$92,Shipping!$S206,$U$167=Shipping!$T$92,Shipping!$T206)+IF(AX117&lt;DATE(2020,1,1),AX117,-AX117))</f>
        <v>-</v>
      </c>
      <c r="AY281" s="52" t="str" cm="1">
        <f t="array" ref="AY281">IF(OR(AY117="",AY117="NO Q",AY117="-"),"-",INDEX(Shipping!$U$3:$V$88,_xlfn.XMATCH(AY$2,IF(Shipping!$D$3:$D$88="GC",Shipping!$A$3:$A$88),0),_xlfn.XMATCH($V$167,Shipping!$U$2:$V$2))/_xlfn.IFS($U$167=Shipping!$R203,Shipping!$R$95,$U$167=Shipping!$S$92,Shipping!$S206,$U$167=Shipping!$T$92,Shipping!$T206)+IF(AY117&lt;DATE(2020,1,1),AY117,-AY117))</f>
        <v>-</v>
      </c>
      <c r="AZ281" s="52" t="str" cm="1">
        <f t="array" ref="AZ281">IF(OR(AZ117="",AZ117="NO Q",AZ117="-"),"-",INDEX(Shipping!$U$3:$V$88,_xlfn.XMATCH(AZ$2,IF(Shipping!$D$3:$D$88="GC",Shipping!$A$3:$A$88),0),_xlfn.XMATCH($V$167,Shipping!$U$2:$V$2))/_xlfn.IFS($U$167=Shipping!$R203,Shipping!$R$95,$U$167=Shipping!$S$92,Shipping!$S206,$U$167=Shipping!$T$92,Shipping!$T206)+IF(AZ117&lt;DATE(2020,1,1),AZ117,-AZ117))</f>
        <v>-</v>
      </c>
      <c r="BA281" s="52" t="str" cm="1">
        <f t="array" ref="BA281">IF(OR(BA117="",BA117="NO Q",BA117="-"),"-",INDEX(Shipping!$U$3:$V$88,_xlfn.XMATCH(BA$2,IF(Shipping!$D$3:$D$88="GC",Shipping!$A$3:$A$88),0),_xlfn.XMATCH($V$167,Shipping!$U$2:$V$2))/_xlfn.IFS($U$167=Shipping!$R203,Shipping!$R$95,$U$167=Shipping!$S$92,Shipping!$S206,$U$167=Shipping!$T$92,Shipping!$T206)+IF(BA117&lt;DATE(2020,1,1),BA117,-BA117))</f>
        <v>-</v>
      </c>
      <c r="BB281" s="52" t="str" cm="1">
        <f t="array" ref="BB281">IF(OR(BB117="",BB117="NO Q",BB117="-"),"-",INDEX(Shipping!$U$3:$V$88,_xlfn.XMATCH(BB$2,IF(Shipping!$D$3:$D$88="GC",Shipping!$A$3:$A$88),0),_xlfn.XMATCH($V$167,Shipping!$U$2:$V$2))/_xlfn.IFS($U$167=Shipping!$R203,Shipping!$R$95,$U$167=Shipping!$S$92,Shipping!$S206,$U$167=Shipping!$T$92,Shipping!$T206)+IF(BB117&lt;DATE(2020,1,1),BB117,-BB117))</f>
        <v>-</v>
      </c>
      <c r="BC281" s="52" t="str" cm="1">
        <f t="array" ref="BC281">IF(OR(BC117="",BC117="NO Q",BC117="-"),"-",INDEX(Shipping!$U$3:$V$88,_xlfn.XMATCH(BC$2,IF(Shipping!$D$3:$D$88="GC",Shipping!$A$3:$A$88),0),_xlfn.XMATCH($V$167,Shipping!$U$2:$V$2))/_xlfn.IFS($U$167=Shipping!$R203,Shipping!$R$95,$U$167=Shipping!$S$92,Shipping!$S206,$U$167=Shipping!$T$92,Shipping!$T206)+IF(BC117&lt;DATE(2020,1,1),BC117,-BC117))</f>
        <v>-</v>
      </c>
      <c r="BD281" s="52" t="str" cm="1">
        <f t="array" ref="BD281">IF(OR(BD117="",BD117="NO Q",BD117="-"),"-",INDEX(Shipping!$U$3:$V$88,_xlfn.XMATCH(BD$2,IF(Shipping!$D$3:$D$88="GC",Shipping!$A$3:$A$88),0),_xlfn.XMATCH($V$167,Shipping!$U$2:$V$2))/_xlfn.IFS($U$167=Shipping!$R203,Shipping!$R$95,$U$167=Shipping!$S$92,Shipping!$S206,$U$167=Shipping!$T$92,Shipping!$T206)+IF(BD117&lt;DATE(2020,1,1),BD117,-BD117))</f>
        <v>-</v>
      </c>
      <c r="BE281" s="52" t="str" cm="1">
        <f t="array" ref="BE281">IF(OR(BE117="",BE117="NO Q",BE117="-"),"-",INDEX(Shipping!$U$3:$V$88,_xlfn.XMATCH(BE$2,IF(Shipping!$D$3:$D$88="GC",Shipping!$A$3:$A$88),0),_xlfn.XMATCH($V$167,Shipping!$U$2:$V$2))/_xlfn.IFS($U$167=Shipping!$R203,Shipping!$R$95,$U$167=Shipping!$S$92,Shipping!$S206,$U$167=Shipping!$T$92,Shipping!$T206)+IF(BE117&lt;DATE(2020,1,1),BE117,-BE117))</f>
        <v>-</v>
      </c>
      <c r="BF281" s="52" t="str" cm="1">
        <f t="array" ref="BF281">IF(OR(BF117="",BF117="NO Q",BF117="-"),"-",INDEX(Shipping!$U$3:$V$88,_xlfn.XMATCH(BF$2,IF(Shipping!$D$3:$D$88="GC",Shipping!$A$3:$A$88),0),_xlfn.XMATCH($V$167,Shipping!$U$2:$V$2))/_xlfn.IFS($U$167=Shipping!$R203,Shipping!$R$95,$U$167=Shipping!$S$92,Shipping!$S206,$U$167=Shipping!$T$92,Shipping!$T206)+IF(BF117&lt;DATE(2020,1,1),BF117,-BF117))</f>
        <v>-</v>
      </c>
      <c r="BG281" s="52" t="str" cm="1">
        <f t="array" ref="BG281">IF(OR(BG117="",BG117="NO Q",BG117="-"),"-",INDEX(Shipping!$U$3:$V$88,_xlfn.XMATCH(BG$2,IF(Shipping!$D$3:$D$88="GC",Shipping!$A$3:$A$88),0),_xlfn.XMATCH($V$167,Shipping!$U$2:$V$2))/_xlfn.IFS($U$167=Shipping!$R203,Shipping!$R$95,$U$167=Shipping!$S$92,Shipping!$S206,$U$167=Shipping!$T$92,Shipping!$T206)+IF(BG117&lt;DATE(2020,1,1),BG117,-BG117))</f>
        <v>-</v>
      </c>
      <c r="BH281" s="52" t="str" cm="1">
        <f t="array" ref="BH281">IF(OR(BH117="",BH117="NO Q",BH117="-"),"-",INDEX(Shipping!$U$3:$V$88,_xlfn.XMATCH(BH$2,IF(Shipping!$D$3:$D$88="GC",Shipping!$A$3:$A$88),0),_xlfn.XMATCH($V$167,Shipping!$U$2:$V$2))/_xlfn.IFS($U$167=Shipping!$R203,Shipping!$R$95,$U$167=Shipping!$S$92,Shipping!$S206,$U$167=Shipping!$T$92,Shipping!$T206)+IF(BH117&lt;DATE(2020,1,1),BH117,-BH117))</f>
        <v>-</v>
      </c>
      <c r="BI281" s="52" t="e" cm="1">
        <f t="array" ref="BI281">IF(OR(BI117="",BI117="NO Q",BI117="-"),"-",INDEX(Shipping!$U$3:$V$88,_xlfn.XMATCH(BI$2,IF(Shipping!$D$3:$D$88="GC",Shipping!$A$3:$A$88),0),_xlfn.XMATCH($V$167,Shipping!$U$2:$V$2))/_xlfn.IFS($U$167=Shipping!$R203,Shipping!$R$95,$U$167=Shipping!$S$92,Shipping!$S206,$U$167=Shipping!$T$92,Shipping!$T206)+IF(BI117&lt;DATE(2020,1,1),BI117,-BI117))</f>
        <v>#DIV/0!</v>
      </c>
      <c r="BJ281" s="52" t="str" cm="1">
        <f t="array" ref="BJ281">IF(OR(BJ117="",BJ117="NO Q",BJ117="-"),"-",INDEX(Shipping!$U$3:$V$88,_xlfn.XMATCH(BJ$2,IF(Shipping!$D$3:$D$88="GC",Shipping!$A$3:$A$88),0),_xlfn.XMATCH($V$167,Shipping!$U$2:$V$2))/_xlfn.IFS($U$167=Shipping!$R203,Shipping!$R$95,$U$167=Shipping!$S$92,Shipping!$S206,$U$167=Shipping!$T$92,Shipping!$T206)+IF(BJ117&lt;DATE(2020,1,1),BJ117,-BJ117))</f>
        <v>-</v>
      </c>
      <c r="BK281" s="52" t="str" cm="1">
        <f t="array" ref="BK281">IF(OR(BK117="",BK117="NO Q",BK117="-"),"-",INDEX(Shipping!$U$3:$V$88,_xlfn.XMATCH(BK$2,IF(Shipping!$D$3:$D$88="GC",Shipping!$A$3:$A$88),0),_xlfn.XMATCH($V$167,Shipping!$U$2:$V$2))/_xlfn.IFS($U$167=Shipping!$R203,Shipping!$R$95,$U$167=Shipping!$S$92,Shipping!$S206,$U$167=Shipping!$T$92,Shipping!$T206)+IF(BK117&lt;DATE(2020,1,1),BK117,-BK117))</f>
        <v>-</v>
      </c>
      <c r="BL281" s="52" t="str" cm="1">
        <f t="array" ref="BL281">IF(OR(BL117="",BL117="NO Q",BL117="-"),"-",INDEX(Shipping!$U$3:$V$88,_xlfn.XMATCH(BL$2,IF(Shipping!$D$3:$D$88="GC",Shipping!$A$3:$A$88),0),_xlfn.XMATCH($V$167,Shipping!$U$2:$V$2))/_xlfn.IFS($U$167=Shipping!$R203,Shipping!$R$95,$U$167=Shipping!$S$92,Shipping!$S206,$U$167=Shipping!$T$92,Shipping!$T206)+IF(BL117&lt;DATE(2020,1,1),BL117,-BL117))</f>
        <v>-</v>
      </c>
      <c r="BM281" s="52" t="str" cm="1">
        <f t="array" ref="BM281">IF(OR(BM117="",BM117="NO Q",BM117="-"),"-",INDEX(Shipping!$U$3:$V$88,_xlfn.XMATCH(BM$2,IF(Shipping!$D$3:$D$88="GC",Shipping!$A$3:$A$88),0),_xlfn.XMATCH($V$167,Shipping!$U$2:$V$2))/_xlfn.IFS($U$167=Shipping!$R203,Shipping!$R$95,$U$167=Shipping!$S$92,Shipping!$S206,$U$167=Shipping!$T$92,Shipping!$T206)+IF(BM117&lt;DATE(2020,1,1),BM117,-BM117))</f>
        <v>-</v>
      </c>
      <c r="BN281" s="52" t="str" cm="1">
        <f t="array" ref="BN281">IF(OR(BN117="",BN117="NO Q",BN117="-"),"-",INDEX(Shipping!$U$3:$V$88,_xlfn.XMATCH(BN$2,IF(Shipping!$D$3:$D$88="GC",Shipping!$A$3:$A$88),0),_xlfn.XMATCH($V$167,Shipping!$U$2:$V$2))/_xlfn.IFS($U$167=Shipping!$R203,Shipping!$R$95,$U$167=Shipping!$S$92,Shipping!$S206,$U$167=Shipping!$T$92,Shipping!$T206)+IF(BN117&lt;DATE(2020,1,1),BN117,-BN117))</f>
        <v>-</v>
      </c>
      <c r="BO281" s="52" t="str" cm="1">
        <f t="array" ref="BO281">IF(OR(BO117="",BO117="NO Q",BO117="-"),"-",INDEX(Shipping!$U$3:$V$88,_xlfn.XMATCH(BO$2,IF(Shipping!$D$3:$D$88="GC",Shipping!$A$3:$A$88),0),_xlfn.XMATCH($V$167,Shipping!$U$2:$V$2))/_xlfn.IFS($U$167=Shipping!$R203,Shipping!$R$95,$U$167=Shipping!$S$92,Shipping!$S206,$U$167=Shipping!$T$92,Shipping!$T206)+IF(BO117&lt;DATE(2020,1,1),BO117,-BO117))</f>
        <v>-</v>
      </c>
      <c r="BP281" s="52" t="str" cm="1">
        <f t="array" ref="BP281">IF(OR(BP117="",BP117="NO Q",BP117="-"),"-",INDEX(Shipping!$U$3:$V$88,_xlfn.XMATCH(BP$2,IF(Shipping!$D$3:$D$88="GC",Shipping!$A$3:$A$88),0),_xlfn.XMATCH($V$167,Shipping!$U$2:$V$2))/_xlfn.IFS($U$167=Shipping!$R203,Shipping!$R$95,$U$167=Shipping!$S$92,Shipping!$S206,$U$167=Shipping!$T$92,Shipping!$T206)+IF(BP117&lt;DATE(2020,1,1),BP117,-BP117))</f>
        <v>-</v>
      </c>
      <c r="BQ281" s="52" t="str" cm="1">
        <f t="array" ref="BQ281">IF(OR(BQ117="",BQ117="NO Q",BQ117="-"),"-",INDEX(Shipping!$U$3:$V$88,_xlfn.XMATCH(BQ$2,IF(Shipping!$D$3:$D$88="GC",Shipping!$A$3:$A$88),0),_xlfn.XMATCH($V$167,Shipping!$U$2:$V$2))/_xlfn.IFS($U$167=Shipping!$R203,Shipping!$R$95,$U$167=Shipping!$S$92,Shipping!$S206,$U$167=Shipping!$T$92,Shipping!$T206)+IF(BQ117&lt;DATE(2020,1,1),BQ117,-BQ117))</f>
        <v>-</v>
      </c>
      <c r="BR281" s="52" t="str" cm="1">
        <f t="array" ref="BR281">IF(OR(BR117="",BR117="NO Q",BR117="-"),"-",INDEX(Shipping!$U$3:$V$88,_xlfn.XMATCH(BR$2,IF(Shipping!$D$3:$D$88="GC",Shipping!$A$3:$A$88),0),_xlfn.XMATCH($V$167,Shipping!$U$2:$V$2))/_xlfn.IFS($U$167=Shipping!$R203,Shipping!$R$95,$U$167=Shipping!$S$92,Shipping!$S206,$U$167=Shipping!$T$92,Shipping!$T206)+IF(BR117&lt;DATE(2020,1,1),BR117,-BR117))</f>
        <v>-</v>
      </c>
      <c r="BS281" s="52" t="str" cm="1">
        <f t="array" ref="BS281">IF(OR(BS117="",BS117="NO Q",BS117="-"),"-",INDEX(Shipping!$U$3:$V$88,_xlfn.XMATCH(BS$2,IF(Shipping!$D$3:$D$88="GC",Shipping!$A$3:$A$88),0),_xlfn.XMATCH($V$167,Shipping!$U$2:$V$2))/_xlfn.IFS($U$167=Shipping!$R203,Shipping!$R$95,$U$167=Shipping!$S$92,Shipping!$S206,$U$167=Shipping!$T$92,Shipping!$T206)+IF(BS117&lt;DATE(2020,1,1),BS117,-BS117))</f>
        <v>-</v>
      </c>
      <c r="BT281" s="52" t="str" cm="1">
        <f t="array" ref="BT281">IF(OR(BT117="",BT117="NO Q",BT117="-"),"-",INDEX(Shipping!$U$3:$V$88,_xlfn.XMATCH(BT$2,IF(Shipping!$D$3:$D$88="GC",Shipping!$A$3:$A$88),0),_xlfn.XMATCH($V$167,Shipping!$U$2:$V$2))/_xlfn.IFS($U$167=Shipping!$R203,Shipping!$R$95,$U$167=Shipping!$S$92,Shipping!$S206,$U$167=Shipping!$T$92,Shipping!$T206)+IF(BT117&lt;DATE(2020,1,1),BT117,-BT117))</f>
        <v>-</v>
      </c>
      <c r="BU281" s="52" t="str" cm="1">
        <f t="array" ref="BU281">IF(OR(BU117="",BU117="NO Q",BU117="-"),"-",INDEX(Shipping!$U$3:$V$88,_xlfn.XMATCH(BU$2,IF(Shipping!$D$3:$D$88="GC",Shipping!$A$3:$A$88),0),_xlfn.XMATCH($V$167,Shipping!$U$2:$V$2))/_xlfn.IFS($U$167=Shipping!$R203,Shipping!$R$95,$U$167=Shipping!$S$92,Shipping!$S206,$U$167=Shipping!$T$92,Shipping!$T206)+IF(BU117&lt;DATE(2020,1,1),BU117,-BU117))</f>
        <v>-</v>
      </c>
      <c r="BV281" s="52" t="str" cm="1">
        <f t="array" ref="BV281">IF(OR(BV117="",BV117="NO Q",BV117="-"),"-",INDEX(Shipping!$U$3:$V$88,_xlfn.XMATCH(BV$2,IF(Shipping!$D$3:$D$88="GC",Shipping!$A$3:$A$88),0),_xlfn.XMATCH($V$167,Shipping!$U$2:$V$2))/_xlfn.IFS($U$167=Shipping!$R203,Shipping!$R$95,$U$167=Shipping!$S$92,Shipping!$S206,$U$167=Shipping!$T$92,Shipping!$T206)+IF(BV117&lt;DATE(2020,1,1),BV117,-BV117))</f>
        <v>-</v>
      </c>
      <c r="BW281" s="52" t="str" cm="1">
        <f t="array" ref="BW281">IF(OR(BW117="",BW117="NO Q",BW117="-"),"-",INDEX(Shipping!$U$3:$V$88,_xlfn.XMATCH(BW$2,IF(Shipping!$D$3:$D$88="GC",Shipping!$A$3:$A$88),0),_xlfn.XMATCH($V$167,Shipping!$U$2:$V$2))/_xlfn.IFS($U$167=Shipping!$R203,Shipping!$R$95,$U$167=Shipping!$S$92,Shipping!$S206,$U$167=Shipping!$T$92,Shipping!$T206)+IF(BW117&lt;DATE(2020,1,1),BW117,-BW117))</f>
        <v>-</v>
      </c>
      <c r="BX281" s="52" t="str" cm="1">
        <f t="array" ref="BX281">IF(OR(BX117="",BX117="NO Q",BX117="-"),"-",INDEX(Shipping!$U$3:$V$88,_xlfn.XMATCH(BX$2,IF(Shipping!$D$3:$D$88="GC",Shipping!$A$3:$A$88),0),_xlfn.XMATCH($V$167,Shipping!$U$2:$V$2))/_xlfn.IFS($U$167=Shipping!$R203,Shipping!$R$95,$U$167=Shipping!$S$92,Shipping!$S206,$U$167=Shipping!$T$92,Shipping!$T206)+IF(BX117&lt;DATE(2020,1,1),BX117,-BX117))</f>
        <v>-</v>
      </c>
      <c r="BY281" s="52" t="str" cm="1">
        <f t="array" ref="BY281">IF(OR(BY117="",BY117="NO Q",BY117="-"),"-",INDEX(Shipping!$U$3:$V$88,_xlfn.XMATCH(BY$2,IF(Shipping!$D$3:$D$88="GC",Shipping!$A$3:$A$88),0),_xlfn.XMATCH($V$167,Shipping!$U$2:$V$2))/_xlfn.IFS($U$167=Shipping!$R203,Shipping!$R$95,$U$167=Shipping!$S$92,Shipping!$S206,$U$167=Shipping!$T$92,Shipping!$T206)+IF(BY117&lt;DATE(2020,1,1),BY117,-BY117))</f>
        <v>-</v>
      </c>
      <c r="BZ281" s="52" t="str" cm="1">
        <f t="array" ref="BZ281">IF(OR(BZ117="",BZ117="NO Q",BZ117="-"),"-",INDEX(Shipping!$U$3:$V$88,_xlfn.XMATCH(BZ$2,IF(Shipping!$D$3:$D$88="GC",Shipping!$A$3:$A$88),0),_xlfn.XMATCH($V$167,Shipping!$U$2:$V$2))/_xlfn.IFS($U$167=Shipping!$R203,Shipping!$R$95,$U$167=Shipping!$S$92,Shipping!$S206,$U$167=Shipping!$T$92,Shipping!$T206)+IF(BZ117&lt;DATE(2020,1,1),BZ117,-BZ117))</f>
        <v>-</v>
      </c>
      <c r="CA281" s="52" t="str" cm="1">
        <f t="array" ref="CA281">IF(OR(CA117="",CA117="NO Q",CA117="-"),"-",INDEX(Shipping!$U$3:$V$88,_xlfn.XMATCH(CA$2,IF(Shipping!$D$3:$D$88="GC",Shipping!$A$3:$A$88),0),_xlfn.XMATCH($V$167,Shipping!$U$2:$V$2))/_xlfn.IFS($U$167=Shipping!$R203,Shipping!$R$95,$U$167=Shipping!$S$92,Shipping!$S206,$U$167=Shipping!$T$92,Shipping!$T206)+IF(CA117&lt;DATE(2020,1,1),CA117,-CA117))</f>
        <v>-</v>
      </c>
      <c r="CB281" s="52" t="str" cm="1">
        <f t="array" ref="CB281">IF(OR(CB117="",CB117="NO Q",CB117="-"),"-",INDEX(Shipping!$U$3:$V$88,_xlfn.XMATCH(CB$2,IF(Shipping!$D$3:$D$88="GC",Shipping!$A$3:$A$88),0),_xlfn.XMATCH($V$167,Shipping!$U$2:$V$2))/_xlfn.IFS($U$167=Shipping!$R203,Shipping!$R$95,$U$167=Shipping!$S$92,Shipping!$S206,$U$167=Shipping!$T$92,Shipping!$T206)+IF(CB117&lt;DATE(2020,1,1),CB117,-CB117))</f>
        <v>-</v>
      </c>
      <c r="CC281" s="52" t="e" cm="1">
        <f t="array" ref="CC281">IF(OR(CC117="",CC117="NO Q",CC117="-"),"-",INDEX(Shipping!$U$3:$V$88,_xlfn.XMATCH(CC$2,IF(Shipping!$D$3:$D$88="GC",Shipping!$A$3:$A$88),0),_xlfn.XMATCH($V$167,Shipping!$U$2:$V$2))/_xlfn.IFS($U$167=Shipping!$R203,Shipping!$R$95,$U$167=Shipping!$S$92,Shipping!$S206,$U$167=Shipping!$T$92,Shipping!$T206)+IF(CC117&lt;DATE(2020,1,1),CC117,-CC117))</f>
        <v>#VALUE!</v>
      </c>
      <c r="CD281" s="52" t="e" cm="1">
        <f t="array" ref="CD281">IF(OR(CD117="",CD117="NO Q",CD117="-"),"-",INDEX(Shipping!$U$3:$V$88,_xlfn.XMATCH(CD$2,IF(Shipping!$D$3:$D$88="GC",Shipping!$A$3:$A$88),0),_xlfn.XMATCH($V$167,Shipping!$U$2:$V$2))/_xlfn.IFS($U$167=Shipping!$R203,Shipping!$R$95,$U$167=Shipping!$S$92,Shipping!$S206,$U$167=Shipping!$T$92,Shipping!$T206)+IF(CD117&lt;DATE(2020,1,1),CD117,-CD117))</f>
        <v>#DIV/0!</v>
      </c>
      <c r="CE281" s="52" t="str" cm="1">
        <f t="array" ref="CE281">IF(OR(CE117="",CE117="NO Q",CE117="-"),"-",INDEX(Shipping!$U$3:$V$88,_xlfn.XMATCH(CE$2,IF(Shipping!$D$3:$D$88="GC",Shipping!$A$3:$A$88),0),_xlfn.XMATCH($V$167,Shipping!$U$2:$V$2))/_xlfn.IFS($U$167=Shipping!$R203,Shipping!$R$95,$U$167=Shipping!$S$92,Shipping!$S206,$U$167=Shipping!$T$92,Shipping!$T206)+IF(CE117&lt;DATE(2020,1,1),CE117,-CE117))</f>
        <v>-</v>
      </c>
      <c r="CF281" s="52" t="str" cm="1">
        <f t="array" ref="CF281">IF(OR(CF117="",CF117="NO Q",CF117="-"),"-",INDEX(Shipping!$U$3:$V$88,_xlfn.XMATCH(CF$2,IF(Shipping!$D$3:$D$88="GC",Shipping!$A$3:$A$88),0),_xlfn.XMATCH($V$167,Shipping!$U$2:$V$2))/_xlfn.IFS($U$167=Shipping!$R203,Shipping!$R$95,$U$167=Shipping!$S$92,Shipping!$S206,$U$167=Shipping!$T$92,Shipping!$T206)+IF(CF117&lt;DATE(2020,1,1),CF117,-CF117))</f>
        <v>-</v>
      </c>
      <c r="CG281" s="52" t="str" cm="1">
        <f t="array" ref="CG281">IF(OR(CG117="",CG117="NO Q",CG117="-"),"-",INDEX(Shipping!$U$3:$V$88,_xlfn.XMATCH(CG$2,IF(Shipping!$D$3:$D$88="GC",Shipping!$A$3:$A$88),0),_xlfn.XMATCH($V$167,Shipping!$U$2:$V$2))/_xlfn.IFS($U$167=Shipping!$R203,Shipping!$R$95,$U$167=Shipping!$S$92,Shipping!$S206,$U$167=Shipping!$T$92,Shipping!$T206)+IF(CG117&lt;DATE(2020,1,1),CG117,-CG117))</f>
        <v>-</v>
      </c>
      <c r="CH281" s="52" t="str" cm="1">
        <f t="array" ref="CH281">IF(OR(CH117="",CH117="NO Q",CH117="-"),"-",INDEX(Shipping!$U$3:$V$88,_xlfn.XMATCH(CH$2,IF(Shipping!$D$3:$D$88="GC",Shipping!$A$3:$A$88),0),_xlfn.XMATCH($V$167,Shipping!$U$2:$V$2))/_xlfn.IFS($U$167=Shipping!$R203,Shipping!$R$95,$U$167=Shipping!$S$92,Shipping!$S206,$U$167=Shipping!$T$92,Shipping!$T206)+IF(CH117&lt;DATE(2020,1,1),CH117,-CH117))</f>
        <v>-</v>
      </c>
      <c r="CI281" s="52" t="str" cm="1">
        <f t="array" ref="CI281">IF(OR(CI117="",CI117="NO Q",CI117="-"),"-",INDEX(Shipping!$U$3:$V$88,_xlfn.XMATCH(CI$2,IF(Shipping!$D$3:$D$88="GC",Shipping!$A$3:$A$88),0),_xlfn.XMATCH($V$167,Shipping!$U$2:$V$2))/_xlfn.IFS($U$167=Shipping!$R203,Shipping!$R$95,$U$167=Shipping!$S$92,Shipping!$S206,$U$167=Shipping!$T$92,Shipping!$T206)+IF(CI117&lt;DATE(2020,1,1),CI117,-CI117))</f>
        <v>-</v>
      </c>
      <c r="CJ281" s="52" t="str" cm="1">
        <f t="array" ref="CJ281">IF(OR(CJ117="",CJ117="NO Q",CJ117="-"),"-",INDEX(Shipping!$U$3:$V$88,_xlfn.XMATCH(CJ$2,IF(Shipping!$D$3:$D$88="GC",Shipping!$A$3:$A$88),0),_xlfn.XMATCH($V$167,Shipping!$U$2:$V$2))/_xlfn.IFS($U$167=Shipping!$R203,Shipping!$R$95,$U$167=Shipping!$S$92,Shipping!$S206,$U$167=Shipping!$T$92,Shipping!$T206)+IF(CJ117&lt;DATE(2020,1,1),CJ117,-CJ117))</f>
        <v>-</v>
      </c>
      <c r="CK281" s="52" t="str" cm="1">
        <f t="array" ref="CK281">IF(OR(CK117="",CK117="NO Q",CK117="-"),"-",INDEX(Shipping!$U$3:$V$88,_xlfn.XMATCH(CK$2,IF(Shipping!$D$3:$D$88="GC",Shipping!$A$3:$A$88),0),_xlfn.XMATCH($V$167,Shipping!$U$2:$V$2))/_xlfn.IFS($U$167=Shipping!$R203,Shipping!$R$95,$U$167=Shipping!$S$92,Shipping!$S206,$U$167=Shipping!$T$92,Shipping!$T206)+IF(CK117&lt;DATE(2020,1,1),CK117,-CK117))</f>
        <v>-</v>
      </c>
      <c r="CL281" s="52" t="str" cm="1">
        <f t="array" ref="CL281">IF(OR(CL117="",CL117="NO Q",CL117="-"),"-",INDEX(Shipping!$U$3:$V$88,_xlfn.XMATCH(CL$2,IF(Shipping!$D$3:$D$88="GC",Shipping!$A$3:$A$88),0),_xlfn.XMATCH($V$167,Shipping!$U$2:$V$2))/_xlfn.IFS($U$167=Shipping!$R203,Shipping!$R$95,$U$167=Shipping!$S$92,Shipping!$S206,$U$167=Shipping!$T$92,Shipping!$T206)+IF(CL117&lt;DATE(2020,1,1),CL117,-CL117))</f>
        <v>-</v>
      </c>
      <c r="CM281" s="52" t="str" cm="1">
        <f t="array" ref="CM281">IF(OR(CM117="",CM117="NO Q",CM117="-"),"-",INDEX(Shipping!$U$3:$V$88,_xlfn.XMATCH(CM$2,IF(Shipping!$D$3:$D$88="GC",Shipping!$A$3:$A$88),0),_xlfn.XMATCH($V$167,Shipping!$U$2:$V$2))/_xlfn.IFS($U$167=Shipping!$R203,Shipping!$R$95,$U$167=Shipping!$S$92,Shipping!$S206,$U$167=Shipping!$T$92,Shipping!$T206)+IF(CM117&lt;DATE(2020,1,1),CM117,-CM117))</f>
        <v>-</v>
      </c>
    </row>
    <row r="282" spans="2:91">
      <c r="B282" s="47" t="s">
        <v>387</v>
      </c>
      <c r="C282" s="1" t="e" cm="1">
        <f t="array" ref="C282">INDEX(W$2:CM$2,1,_xlfn.XMATCH(D282,$W282:$CM282))</f>
        <v>#N/A</v>
      </c>
      <c r="D282" s="81">
        <f t="shared" si="140"/>
        <v>0</v>
      </c>
      <c r="W282" s="52" t="str" cm="1">
        <f t="array" ref="W282">IF(OR(W118="",W118="NO Q",W118="-"),"-",INDEX(Shipping!$U$3:$V$88,_xlfn.XMATCH(W$2,IF(Shipping!$D$3:$D$88="GC",Shipping!$A$3:$A$88),0),_xlfn.XMATCH($V$167,Shipping!$U$2:$V$2))/_xlfn.IFS($U$167=Shipping!$R204,Shipping!$R$95,$U$167=Shipping!$S$92,Shipping!$S207,$U$167=Shipping!$T$92,Shipping!$T207)+IF(W118&lt;DATE(2020,1,1),W118,-W118))</f>
        <v>-</v>
      </c>
      <c r="X282" s="52" t="str" cm="1">
        <f t="array" ref="X282">IF(OR(X118="",X118="NO Q",X118="-"),"-",INDEX(Shipping!$U$3:$V$88,_xlfn.XMATCH(X$2,IF(Shipping!$D$3:$D$88="GC",Shipping!$A$3:$A$88),0),_xlfn.XMATCH($V$167,Shipping!$U$2:$V$2))/_xlfn.IFS($U$167=Shipping!$R204,Shipping!$R$95,$U$167=Shipping!$S$92,Shipping!$S207,$U$167=Shipping!$T$92,Shipping!$T207)+IF(X118&lt;DATE(2020,1,1),X118,-X118))</f>
        <v>-</v>
      </c>
      <c r="Y282" s="52" t="str" cm="1">
        <f t="array" ref="Y282">IF(OR(Y118="",Y118="NO Q",Y118="-"),"-",INDEX(Shipping!$U$3:$V$88,_xlfn.XMATCH(Y$2,IF(Shipping!$D$3:$D$88="GC",Shipping!$A$3:$A$88),0),_xlfn.XMATCH($V$167,Shipping!$U$2:$V$2))/_xlfn.IFS($U$167=Shipping!$R204,Shipping!$R$95,$U$167=Shipping!$S$92,Shipping!$S207,$U$167=Shipping!$T$92,Shipping!$T207)+IF(Y118&lt;DATE(2020,1,1),Y118,-Y118))</f>
        <v>-</v>
      </c>
      <c r="Z282" s="52" t="str" cm="1">
        <f t="array" ref="Z282">IF(OR(Z118="",Z118="NO Q",Z118="-"),"-",INDEX(Shipping!$U$3:$V$88,_xlfn.XMATCH(Z$2,IF(Shipping!$D$3:$D$88="GC",Shipping!$A$3:$A$88),0),_xlfn.XMATCH($V$167,Shipping!$U$2:$V$2))/_xlfn.IFS($U$167=Shipping!$R204,Shipping!$R$95,$U$167=Shipping!$S$92,Shipping!$S207,$U$167=Shipping!$T$92,Shipping!$T207)+IF(Z118&lt;DATE(2020,1,1),Z118,-Z118))</f>
        <v>-</v>
      </c>
      <c r="AA282" s="52" t="str" cm="1">
        <f t="array" ref="AA282">IF(OR(AA118="",AA118="NO Q",AA118="-"),"-",INDEX(Shipping!$U$3:$V$88,_xlfn.XMATCH(AA$2,IF(Shipping!$D$3:$D$88="GC",Shipping!$A$3:$A$88),0),_xlfn.XMATCH($V$167,Shipping!$U$2:$V$2))/_xlfn.IFS($U$167=Shipping!$R204,Shipping!$R$95,$U$167=Shipping!$S$92,Shipping!$S207,$U$167=Shipping!$T$92,Shipping!$T207)+IF(AA118&lt;DATE(2020,1,1),AA118,-AA118))</f>
        <v>-</v>
      </c>
      <c r="AB282" s="52" t="str" cm="1">
        <f t="array" ref="AB282">IF(OR(AB118="",AB118="NO Q",AB118="-"),"-",INDEX(Shipping!$U$3:$V$88,_xlfn.XMATCH(AB$2,IF(Shipping!$D$3:$D$88="GC",Shipping!$A$3:$A$88),0),_xlfn.XMATCH($V$167,Shipping!$U$2:$V$2))/_xlfn.IFS($U$167=Shipping!$R204,Shipping!$R$95,$U$167=Shipping!$S$92,Shipping!$S207,$U$167=Shipping!$T$92,Shipping!$T207)+IF(AB118&lt;DATE(2020,1,1),AB118,-AB118))</f>
        <v>-</v>
      </c>
      <c r="AC282" s="52" t="str" cm="1">
        <f t="array" ref="AC282">IF(OR(AC118="",AC118="NO Q",AC118="-"),"-",INDEX(Shipping!$U$3:$V$88,_xlfn.XMATCH(AC$2,IF(Shipping!$D$3:$D$88="GC",Shipping!$A$3:$A$88),0),_xlfn.XMATCH($V$167,Shipping!$U$2:$V$2))/_xlfn.IFS($U$167=Shipping!$R204,Shipping!$R$95,$U$167=Shipping!$S$92,Shipping!$S207,$U$167=Shipping!$T$92,Shipping!$T207)+IF(AC118&lt;DATE(2020,1,1),AC118,-AC118))</f>
        <v>-</v>
      </c>
      <c r="AD282" s="52" t="str" cm="1">
        <f t="array" ref="AD282">IF(OR(AD118="",AD118="NO Q",AD118="-"),"-",INDEX(Shipping!$U$3:$V$88,_xlfn.XMATCH(AD$2,IF(Shipping!$D$3:$D$88="GC",Shipping!$A$3:$A$88),0),_xlfn.XMATCH($V$167,Shipping!$U$2:$V$2))/_xlfn.IFS($U$167=Shipping!$R204,Shipping!$R$95,$U$167=Shipping!$S$92,Shipping!$S207,$U$167=Shipping!$T$92,Shipping!$T207)+IF(AD118&lt;DATE(2020,1,1),AD118,-AD118))</f>
        <v>-</v>
      </c>
      <c r="AE282" s="52" t="str" cm="1">
        <f t="array" ref="AE282">IF(OR(AE118="",AE118="NO Q",AE118="-"),"-",INDEX(Shipping!$U$3:$V$88,_xlfn.XMATCH(AE$2,IF(Shipping!$D$3:$D$88="GC",Shipping!$A$3:$A$88),0),_xlfn.XMATCH($V$167,Shipping!$U$2:$V$2))/_xlfn.IFS($U$167=Shipping!$R204,Shipping!$R$95,$U$167=Shipping!$S$92,Shipping!$S207,$U$167=Shipping!$T$92,Shipping!$T207)+IF(AE118&lt;DATE(2020,1,1),AE118,-AE118))</f>
        <v>-</v>
      </c>
      <c r="AF282" s="52" t="str" cm="1">
        <f t="array" ref="AF282">IF(OR(AF118="",AF118="NO Q",AF118="-"),"-",INDEX(Shipping!$U$3:$V$88,_xlfn.XMATCH(AF$2,IF(Shipping!$D$3:$D$88="GC",Shipping!$A$3:$A$88),0),_xlfn.XMATCH($V$167,Shipping!$U$2:$V$2))/_xlfn.IFS($U$167=Shipping!$R204,Shipping!$R$95,$U$167=Shipping!$S$92,Shipping!$S207,$U$167=Shipping!$T$92,Shipping!$T207)+IF(AF118&lt;DATE(2020,1,1),AF118,-AF118))</f>
        <v>-</v>
      </c>
      <c r="AG282" s="52" t="str" cm="1">
        <f t="array" ref="AG282">IF(OR(AG118="",AG118="NO Q",AG118="-"),"-",INDEX(Shipping!$U$3:$V$88,_xlfn.XMATCH(AG$2,IF(Shipping!$D$3:$D$88="GC",Shipping!$A$3:$A$88),0),_xlfn.XMATCH($V$167,Shipping!$U$2:$V$2))/_xlfn.IFS($U$167=Shipping!$R204,Shipping!$R$95,$U$167=Shipping!$S$92,Shipping!$S207,$U$167=Shipping!$T$92,Shipping!$T207)+IF(AG118&lt;DATE(2020,1,1),AG118,-AG118))</f>
        <v>-</v>
      </c>
      <c r="AH282" s="52" t="e" cm="1">
        <f t="array" ref="AH282">IF(OR(AH118="",AH118="NO Q",AH118="-"),"-",INDEX(Shipping!$U$3:$V$88,_xlfn.XMATCH(AH$2,IF(Shipping!$D$3:$D$88="GC",Shipping!$A$3:$A$88),0),_xlfn.XMATCH($V$167,Shipping!$U$2:$V$2))/_xlfn.IFS($U$167=Shipping!$R204,Shipping!$R$95,$U$167=Shipping!$S$92,Shipping!$S207,$U$167=Shipping!$T$92,Shipping!$T207)+IF(AH118&lt;DATE(2020,1,1),AH118,-AH118))</f>
        <v>#DIV/0!</v>
      </c>
      <c r="AI282" s="52" t="str" cm="1">
        <f t="array" ref="AI282">IF(OR(AI118="",AI118="NO Q",AI118="-"),"-",INDEX(Shipping!$U$3:$V$88,_xlfn.XMATCH(AI$2,IF(Shipping!$D$3:$D$88="GC",Shipping!$A$3:$A$88),0),_xlfn.XMATCH($V$167,Shipping!$U$2:$V$2))/_xlfn.IFS($U$167=Shipping!$R204,Shipping!$R$95,$U$167=Shipping!$S$92,Shipping!$S207,$U$167=Shipping!$T$92,Shipping!$T207)+IF(AI118&lt;DATE(2020,1,1),AI118,-AI118))</f>
        <v>-</v>
      </c>
      <c r="AJ282" s="52" t="str" cm="1">
        <f t="array" ref="AJ282">IF(OR(AJ118="",AJ118="NO Q",AJ118="-"),"-",INDEX(Shipping!$U$3:$V$88,_xlfn.XMATCH(AJ$2,IF(Shipping!$D$3:$D$88="GC",Shipping!$A$3:$A$88),0),_xlfn.XMATCH($V$167,Shipping!$U$2:$V$2))/_xlfn.IFS($U$167=Shipping!$R204,Shipping!$R$95,$U$167=Shipping!$S$92,Shipping!$S207,$U$167=Shipping!$T$92,Shipping!$T207)+IF(AJ118&lt;DATE(2020,1,1),AJ118,-AJ118))</f>
        <v>-</v>
      </c>
      <c r="AK282" s="52" t="str" cm="1">
        <f t="array" ref="AK282">IF(OR(AK118="",AK118="NO Q",AK118="-"),"-",INDEX(Shipping!$U$3:$V$88,_xlfn.XMATCH(AK$2,IF(Shipping!$D$3:$D$88="GC",Shipping!$A$3:$A$88),0),_xlfn.XMATCH($V$167,Shipping!$U$2:$V$2))/_xlfn.IFS($U$167=Shipping!$R204,Shipping!$R$95,$U$167=Shipping!$S$92,Shipping!$S207,$U$167=Shipping!$T$92,Shipping!$T207)+IF(AK118&lt;DATE(2020,1,1),AK118,-AK118))</f>
        <v>-</v>
      </c>
      <c r="AL282" s="52" t="str" cm="1">
        <f t="array" ref="AL282">IF(OR(AL118="",AL118="NO Q",AL118="-"),"-",INDEX(Shipping!$U$3:$V$88,_xlfn.XMATCH(AL$2,IF(Shipping!$D$3:$D$88="GC",Shipping!$A$3:$A$88),0),_xlfn.XMATCH($V$167,Shipping!$U$2:$V$2))/_xlfn.IFS($U$167=Shipping!$R204,Shipping!$R$95,$U$167=Shipping!$S$92,Shipping!$S207,$U$167=Shipping!$T$92,Shipping!$T207)+IF(AL118&lt;DATE(2020,1,1),AL118,-AL118))</f>
        <v>-</v>
      </c>
      <c r="AM282" s="52" t="str" cm="1">
        <f t="array" ref="AM282">IF(OR(AM118="",AM118="NO Q",AM118="-"),"-",INDEX(Shipping!$U$3:$V$88,_xlfn.XMATCH(AM$2,IF(Shipping!$D$3:$D$88="GC",Shipping!$A$3:$A$88),0),_xlfn.XMATCH($V$167,Shipping!$U$2:$V$2))/_xlfn.IFS($U$167=Shipping!$R204,Shipping!$R$95,$U$167=Shipping!$S$92,Shipping!$S207,$U$167=Shipping!$T$92,Shipping!$T207)+IF(AM118&lt;DATE(2020,1,1),AM118,-AM118))</f>
        <v>-</v>
      </c>
      <c r="AN282" s="52" t="str" cm="1">
        <f t="array" ref="AN282">IF(OR(AN118="",AN118="NO Q",AN118="-"),"-",INDEX(Shipping!$U$3:$V$88,_xlfn.XMATCH(AN$2,IF(Shipping!$D$3:$D$88="GC",Shipping!$A$3:$A$88),0),_xlfn.XMATCH($V$167,Shipping!$U$2:$V$2))/_xlfn.IFS($U$167=Shipping!$R204,Shipping!$R$95,$U$167=Shipping!$S$92,Shipping!$S207,$U$167=Shipping!$T$92,Shipping!$T207)+IF(AN118&lt;DATE(2020,1,1),AN118,-AN118))</f>
        <v>-</v>
      </c>
      <c r="AO282" s="52" t="str" cm="1">
        <f t="array" ref="AO282">IF(OR(AO118="",AO118="NO Q",AO118="-"),"-",INDEX(Shipping!$U$3:$V$88,_xlfn.XMATCH(AO$2,IF(Shipping!$D$3:$D$88="GC",Shipping!$A$3:$A$88),0),_xlfn.XMATCH($V$167,Shipping!$U$2:$V$2))/_xlfn.IFS($U$167=Shipping!$R204,Shipping!$R$95,$U$167=Shipping!$S$92,Shipping!$S207,$U$167=Shipping!$T$92,Shipping!$T207)+IF(AO118&lt;DATE(2020,1,1),AO118,-AO118))</f>
        <v>-</v>
      </c>
      <c r="AP282" s="52" t="str" cm="1">
        <f t="array" ref="AP282">IF(OR(AP118="",AP118="NO Q",AP118="-"),"-",INDEX(Shipping!$U$3:$V$88,_xlfn.XMATCH(AP$2,IF(Shipping!$D$3:$D$88="GC",Shipping!$A$3:$A$88),0),_xlfn.XMATCH($V$167,Shipping!$U$2:$V$2))/_xlfn.IFS($U$167=Shipping!$R204,Shipping!$R$95,$U$167=Shipping!$S$92,Shipping!$S207,$U$167=Shipping!$T$92,Shipping!$T207)+IF(AP118&lt;DATE(2020,1,1),AP118,-AP118))</f>
        <v>-</v>
      </c>
      <c r="AQ282" s="52" t="str" cm="1">
        <f t="array" ref="AQ282">IF(OR(AQ118="",AQ118="NO Q",AQ118="-"),"-",INDEX(Shipping!$U$3:$V$88,_xlfn.XMATCH(AQ$2,IF(Shipping!$D$3:$D$88="GC",Shipping!$A$3:$A$88),0),_xlfn.XMATCH($V$167,Shipping!$U$2:$V$2))/_xlfn.IFS($U$167=Shipping!$R204,Shipping!$R$95,$U$167=Shipping!$S$92,Shipping!$S207,$U$167=Shipping!$T$92,Shipping!$T207)+IF(AQ118&lt;DATE(2020,1,1),AQ118,-AQ118))</f>
        <v>-</v>
      </c>
      <c r="AR282" s="52" t="str" cm="1">
        <f t="array" ref="AR282">IF(OR(AR118="",AR118="NO Q",AR118="-"),"-",INDEX(Shipping!$U$3:$V$88,_xlfn.XMATCH(AR$2,IF(Shipping!$D$3:$D$88="GC",Shipping!$A$3:$A$88),0),_xlfn.XMATCH($V$167,Shipping!$U$2:$V$2))/_xlfn.IFS($U$167=Shipping!$R204,Shipping!$R$95,$U$167=Shipping!$S$92,Shipping!$S207,$U$167=Shipping!$T$92,Shipping!$T207)+IF(AR118&lt;DATE(2020,1,1),AR118,-AR118))</f>
        <v>-</v>
      </c>
      <c r="AS282" s="52" t="str" cm="1">
        <f t="array" ref="AS282">IF(OR(AS118="",AS118="NO Q",AS118="-"),"-",INDEX(Shipping!$U$3:$V$88,_xlfn.XMATCH(AS$2,IF(Shipping!$D$3:$D$88="GC",Shipping!$A$3:$A$88),0),_xlfn.XMATCH($V$167,Shipping!$U$2:$V$2))/_xlfn.IFS($U$167=Shipping!$R204,Shipping!$R$95,$U$167=Shipping!$S$92,Shipping!$S207,$U$167=Shipping!$T$92,Shipping!$T207)+IF(AS118&lt;DATE(2020,1,1),AS118,-AS118))</f>
        <v>-</v>
      </c>
      <c r="AT282" s="52" t="str" cm="1">
        <f t="array" ref="AT282">IF(OR(AT118="",AT118="NO Q",AT118="-"),"-",INDEX(Shipping!$U$3:$V$88,_xlfn.XMATCH(AT$2,IF(Shipping!$D$3:$D$88="GC",Shipping!$A$3:$A$88),0),_xlfn.XMATCH($V$167,Shipping!$U$2:$V$2))/_xlfn.IFS($U$167=Shipping!$R204,Shipping!$R$95,$U$167=Shipping!$S$92,Shipping!$S207,$U$167=Shipping!$T$92,Shipping!$T207)+IF(AT118&lt;DATE(2020,1,1),AT118,-AT118))</f>
        <v>-</v>
      </c>
      <c r="AU282" s="52" t="str" cm="1">
        <f t="array" ref="AU282">IF(OR(AU118="",AU118="NO Q",AU118="-"),"-",INDEX(Shipping!$U$3:$V$88,_xlfn.XMATCH(AU$2,IF(Shipping!$D$3:$D$88="GC",Shipping!$A$3:$A$88),0),_xlfn.XMATCH($V$167,Shipping!$U$2:$V$2))/_xlfn.IFS($U$167=Shipping!$R204,Shipping!$R$95,$U$167=Shipping!$S$92,Shipping!$S207,$U$167=Shipping!$T$92,Shipping!$T207)+IF(AU118&lt;DATE(2020,1,1),AU118,-AU118))</f>
        <v>-</v>
      </c>
      <c r="AV282" s="52" t="str" cm="1">
        <f t="array" ref="AV282">IF(OR(AV118="",AV118="NO Q",AV118="-"),"-",INDEX(Shipping!$U$3:$V$88,_xlfn.XMATCH(AV$2,IF(Shipping!$D$3:$D$88="GC",Shipping!$A$3:$A$88),0),_xlfn.XMATCH($V$167,Shipping!$U$2:$V$2))/_xlfn.IFS($U$167=Shipping!$R204,Shipping!$R$95,$U$167=Shipping!$S$92,Shipping!$S207,$U$167=Shipping!$T$92,Shipping!$T207)+IF(AV118&lt;DATE(2020,1,1),AV118,-AV118))</f>
        <v>-</v>
      </c>
      <c r="AW282" s="52" t="str" cm="1">
        <f t="array" ref="AW282">IF(OR(AW118="",AW118="NO Q",AW118="-"),"-",INDEX(Shipping!$U$3:$V$88,_xlfn.XMATCH(AW$2,IF(Shipping!$D$3:$D$88="GC",Shipping!$A$3:$A$88),0),_xlfn.XMATCH($V$167,Shipping!$U$2:$V$2))/_xlfn.IFS($U$167=Shipping!$R204,Shipping!$R$95,$U$167=Shipping!$S$92,Shipping!$S207,$U$167=Shipping!$T$92,Shipping!$T207)+IF(AW118&lt;DATE(2020,1,1),AW118,-AW118))</f>
        <v>-</v>
      </c>
      <c r="AX282" s="52" t="str" cm="1">
        <f t="array" ref="AX282">IF(OR(AX118="",AX118="NO Q",AX118="-"),"-",INDEX(Shipping!$U$3:$V$88,_xlfn.XMATCH(AX$2,IF(Shipping!$D$3:$D$88="GC",Shipping!$A$3:$A$88),0),_xlfn.XMATCH($V$167,Shipping!$U$2:$V$2))/_xlfn.IFS($U$167=Shipping!$R204,Shipping!$R$95,$U$167=Shipping!$S$92,Shipping!$S207,$U$167=Shipping!$T$92,Shipping!$T207)+IF(AX118&lt;DATE(2020,1,1),AX118,-AX118))</f>
        <v>-</v>
      </c>
      <c r="AY282" s="52" t="str" cm="1">
        <f t="array" ref="AY282">IF(OR(AY118="",AY118="NO Q",AY118="-"),"-",INDEX(Shipping!$U$3:$V$88,_xlfn.XMATCH(AY$2,IF(Shipping!$D$3:$D$88="GC",Shipping!$A$3:$A$88),0),_xlfn.XMATCH($V$167,Shipping!$U$2:$V$2))/_xlfn.IFS($U$167=Shipping!$R204,Shipping!$R$95,$U$167=Shipping!$S$92,Shipping!$S207,$U$167=Shipping!$T$92,Shipping!$T207)+IF(AY118&lt;DATE(2020,1,1),AY118,-AY118))</f>
        <v>-</v>
      </c>
      <c r="AZ282" s="52" t="str" cm="1">
        <f t="array" ref="AZ282">IF(OR(AZ118="",AZ118="NO Q",AZ118="-"),"-",INDEX(Shipping!$U$3:$V$88,_xlfn.XMATCH(AZ$2,IF(Shipping!$D$3:$D$88="GC",Shipping!$A$3:$A$88),0),_xlfn.XMATCH($V$167,Shipping!$U$2:$V$2))/_xlfn.IFS($U$167=Shipping!$R204,Shipping!$R$95,$U$167=Shipping!$S$92,Shipping!$S207,$U$167=Shipping!$T$92,Shipping!$T207)+IF(AZ118&lt;DATE(2020,1,1),AZ118,-AZ118))</f>
        <v>-</v>
      </c>
      <c r="BA282" s="52" t="str" cm="1">
        <f t="array" ref="BA282">IF(OR(BA118="",BA118="NO Q",BA118="-"),"-",INDEX(Shipping!$U$3:$V$88,_xlfn.XMATCH(BA$2,IF(Shipping!$D$3:$D$88="GC",Shipping!$A$3:$A$88),0),_xlfn.XMATCH($V$167,Shipping!$U$2:$V$2))/_xlfn.IFS($U$167=Shipping!$R204,Shipping!$R$95,$U$167=Shipping!$S$92,Shipping!$S207,$U$167=Shipping!$T$92,Shipping!$T207)+IF(BA118&lt;DATE(2020,1,1),BA118,-BA118))</f>
        <v>-</v>
      </c>
      <c r="BB282" s="52" t="str" cm="1">
        <f t="array" ref="BB282">IF(OR(BB118="",BB118="NO Q",BB118="-"),"-",INDEX(Shipping!$U$3:$V$88,_xlfn.XMATCH(BB$2,IF(Shipping!$D$3:$D$88="GC",Shipping!$A$3:$A$88),0),_xlfn.XMATCH($V$167,Shipping!$U$2:$V$2))/_xlfn.IFS($U$167=Shipping!$R204,Shipping!$R$95,$U$167=Shipping!$S$92,Shipping!$S207,$U$167=Shipping!$T$92,Shipping!$T207)+IF(BB118&lt;DATE(2020,1,1),BB118,-BB118))</f>
        <v>-</v>
      </c>
      <c r="BC282" s="52" t="str" cm="1">
        <f t="array" ref="BC282">IF(OR(BC118="",BC118="NO Q",BC118="-"),"-",INDEX(Shipping!$U$3:$V$88,_xlfn.XMATCH(BC$2,IF(Shipping!$D$3:$D$88="GC",Shipping!$A$3:$A$88),0),_xlfn.XMATCH($V$167,Shipping!$U$2:$V$2))/_xlfn.IFS($U$167=Shipping!$R204,Shipping!$R$95,$U$167=Shipping!$S$92,Shipping!$S207,$U$167=Shipping!$T$92,Shipping!$T207)+IF(BC118&lt;DATE(2020,1,1),BC118,-BC118))</f>
        <v>-</v>
      </c>
      <c r="BD282" s="52" t="str" cm="1">
        <f t="array" ref="BD282">IF(OR(BD118="",BD118="NO Q",BD118="-"),"-",INDEX(Shipping!$U$3:$V$88,_xlfn.XMATCH(BD$2,IF(Shipping!$D$3:$D$88="GC",Shipping!$A$3:$A$88),0),_xlfn.XMATCH($V$167,Shipping!$U$2:$V$2))/_xlfn.IFS($U$167=Shipping!$R204,Shipping!$R$95,$U$167=Shipping!$S$92,Shipping!$S207,$U$167=Shipping!$T$92,Shipping!$T207)+IF(BD118&lt;DATE(2020,1,1),BD118,-BD118))</f>
        <v>-</v>
      </c>
      <c r="BE282" s="52" t="str" cm="1">
        <f t="array" ref="BE282">IF(OR(BE118="",BE118="NO Q",BE118="-"),"-",INDEX(Shipping!$U$3:$V$88,_xlfn.XMATCH(BE$2,IF(Shipping!$D$3:$D$88="GC",Shipping!$A$3:$A$88),0),_xlfn.XMATCH($V$167,Shipping!$U$2:$V$2))/_xlfn.IFS($U$167=Shipping!$R204,Shipping!$R$95,$U$167=Shipping!$S$92,Shipping!$S207,$U$167=Shipping!$T$92,Shipping!$T207)+IF(BE118&lt;DATE(2020,1,1),BE118,-BE118))</f>
        <v>-</v>
      </c>
      <c r="BF282" s="52" t="str" cm="1">
        <f t="array" ref="BF282">IF(OR(BF118="",BF118="NO Q",BF118="-"),"-",INDEX(Shipping!$U$3:$V$88,_xlfn.XMATCH(BF$2,IF(Shipping!$D$3:$D$88="GC",Shipping!$A$3:$A$88),0),_xlfn.XMATCH($V$167,Shipping!$U$2:$V$2))/_xlfn.IFS($U$167=Shipping!$R204,Shipping!$R$95,$U$167=Shipping!$S$92,Shipping!$S207,$U$167=Shipping!$T$92,Shipping!$T207)+IF(BF118&lt;DATE(2020,1,1),BF118,-BF118))</f>
        <v>-</v>
      </c>
      <c r="BG282" s="52" t="str" cm="1">
        <f t="array" ref="BG282">IF(OR(BG118="",BG118="NO Q",BG118="-"),"-",INDEX(Shipping!$U$3:$V$88,_xlfn.XMATCH(BG$2,IF(Shipping!$D$3:$D$88="GC",Shipping!$A$3:$A$88),0),_xlfn.XMATCH($V$167,Shipping!$U$2:$V$2))/_xlfn.IFS($U$167=Shipping!$R204,Shipping!$R$95,$U$167=Shipping!$S$92,Shipping!$S207,$U$167=Shipping!$T$92,Shipping!$T207)+IF(BG118&lt;DATE(2020,1,1),BG118,-BG118))</f>
        <v>-</v>
      </c>
      <c r="BH282" s="52" t="str" cm="1">
        <f t="array" ref="BH282">IF(OR(BH118="",BH118="NO Q",BH118="-"),"-",INDEX(Shipping!$U$3:$V$88,_xlfn.XMATCH(BH$2,IF(Shipping!$D$3:$D$88="GC",Shipping!$A$3:$A$88),0),_xlfn.XMATCH($V$167,Shipping!$U$2:$V$2))/_xlfn.IFS($U$167=Shipping!$R204,Shipping!$R$95,$U$167=Shipping!$S$92,Shipping!$S207,$U$167=Shipping!$T$92,Shipping!$T207)+IF(BH118&lt;DATE(2020,1,1),BH118,-BH118))</f>
        <v>-</v>
      </c>
      <c r="BI282" s="52" t="e" cm="1">
        <f t="array" ref="BI282">IF(OR(BI118="",BI118="NO Q",BI118="-"),"-",INDEX(Shipping!$U$3:$V$88,_xlfn.XMATCH(BI$2,IF(Shipping!$D$3:$D$88="GC",Shipping!$A$3:$A$88),0),_xlfn.XMATCH($V$167,Shipping!$U$2:$V$2))/_xlfn.IFS($U$167=Shipping!$R204,Shipping!$R$95,$U$167=Shipping!$S$92,Shipping!$S207,$U$167=Shipping!$T$92,Shipping!$T207)+IF(BI118&lt;DATE(2020,1,1),BI118,-BI118))</f>
        <v>#DIV/0!</v>
      </c>
      <c r="BJ282" s="52" t="str" cm="1">
        <f t="array" ref="BJ282">IF(OR(BJ118="",BJ118="NO Q",BJ118="-"),"-",INDEX(Shipping!$U$3:$V$88,_xlfn.XMATCH(BJ$2,IF(Shipping!$D$3:$D$88="GC",Shipping!$A$3:$A$88),0),_xlfn.XMATCH($V$167,Shipping!$U$2:$V$2))/_xlfn.IFS($U$167=Shipping!$R204,Shipping!$R$95,$U$167=Shipping!$S$92,Shipping!$S207,$U$167=Shipping!$T$92,Shipping!$T207)+IF(BJ118&lt;DATE(2020,1,1),BJ118,-BJ118))</f>
        <v>-</v>
      </c>
      <c r="BK282" s="52" t="str" cm="1">
        <f t="array" ref="BK282">IF(OR(BK118="",BK118="NO Q",BK118="-"),"-",INDEX(Shipping!$U$3:$V$88,_xlfn.XMATCH(BK$2,IF(Shipping!$D$3:$D$88="GC",Shipping!$A$3:$A$88),0),_xlfn.XMATCH($V$167,Shipping!$U$2:$V$2))/_xlfn.IFS($U$167=Shipping!$R204,Shipping!$R$95,$U$167=Shipping!$S$92,Shipping!$S207,$U$167=Shipping!$T$92,Shipping!$T207)+IF(BK118&lt;DATE(2020,1,1),BK118,-BK118))</f>
        <v>-</v>
      </c>
      <c r="BL282" s="52" t="str" cm="1">
        <f t="array" ref="BL282">IF(OR(BL118="",BL118="NO Q",BL118="-"),"-",INDEX(Shipping!$U$3:$V$88,_xlfn.XMATCH(BL$2,IF(Shipping!$D$3:$D$88="GC",Shipping!$A$3:$A$88),0),_xlfn.XMATCH($V$167,Shipping!$U$2:$V$2))/_xlfn.IFS($U$167=Shipping!$R204,Shipping!$R$95,$U$167=Shipping!$S$92,Shipping!$S207,$U$167=Shipping!$T$92,Shipping!$T207)+IF(BL118&lt;DATE(2020,1,1),BL118,-BL118))</f>
        <v>-</v>
      </c>
      <c r="BM282" s="52" t="str" cm="1">
        <f t="array" ref="BM282">IF(OR(BM118="",BM118="NO Q",BM118="-"),"-",INDEX(Shipping!$U$3:$V$88,_xlfn.XMATCH(BM$2,IF(Shipping!$D$3:$D$88="GC",Shipping!$A$3:$A$88),0),_xlfn.XMATCH($V$167,Shipping!$U$2:$V$2))/_xlfn.IFS($U$167=Shipping!$R204,Shipping!$R$95,$U$167=Shipping!$S$92,Shipping!$S207,$U$167=Shipping!$T$92,Shipping!$T207)+IF(BM118&lt;DATE(2020,1,1),BM118,-BM118))</f>
        <v>-</v>
      </c>
      <c r="BN282" s="52" t="str" cm="1">
        <f t="array" ref="BN282">IF(OR(BN118="",BN118="NO Q",BN118="-"),"-",INDEX(Shipping!$U$3:$V$88,_xlfn.XMATCH(BN$2,IF(Shipping!$D$3:$D$88="GC",Shipping!$A$3:$A$88),0),_xlfn.XMATCH($V$167,Shipping!$U$2:$V$2))/_xlfn.IFS($U$167=Shipping!$R204,Shipping!$R$95,$U$167=Shipping!$S$92,Shipping!$S207,$U$167=Shipping!$T$92,Shipping!$T207)+IF(BN118&lt;DATE(2020,1,1),BN118,-BN118))</f>
        <v>-</v>
      </c>
      <c r="BO282" s="52" t="str" cm="1">
        <f t="array" ref="BO282">IF(OR(BO118="",BO118="NO Q",BO118="-"),"-",INDEX(Shipping!$U$3:$V$88,_xlfn.XMATCH(BO$2,IF(Shipping!$D$3:$D$88="GC",Shipping!$A$3:$A$88),0),_xlfn.XMATCH($V$167,Shipping!$U$2:$V$2))/_xlfn.IFS($U$167=Shipping!$R204,Shipping!$R$95,$U$167=Shipping!$S$92,Shipping!$S207,$U$167=Shipping!$T$92,Shipping!$T207)+IF(BO118&lt;DATE(2020,1,1),BO118,-BO118))</f>
        <v>-</v>
      </c>
      <c r="BP282" s="52" t="str" cm="1">
        <f t="array" ref="BP282">IF(OR(BP118="",BP118="NO Q",BP118="-"),"-",INDEX(Shipping!$U$3:$V$88,_xlfn.XMATCH(BP$2,IF(Shipping!$D$3:$D$88="GC",Shipping!$A$3:$A$88),0),_xlfn.XMATCH($V$167,Shipping!$U$2:$V$2))/_xlfn.IFS($U$167=Shipping!$R204,Shipping!$R$95,$U$167=Shipping!$S$92,Shipping!$S207,$U$167=Shipping!$T$92,Shipping!$T207)+IF(BP118&lt;DATE(2020,1,1),BP118,-BP118))</f>
        <v>-</v>
      </c>
      <c r="BQ282" s="52" t="str" cm="1">
        <f t="array" ref="BQ282">IF(OR(BQ118="",BQ118="NO Q",BQ118="-"),"-",INDEX(Shipping!$U$3:$V$88,_xlfn.XMATCH(BQ$2,IF(Shipping!$D$3:$D$88="GC",Shipping!$A$3:$A$88),0),_xlfn.XMATCH($V$167,Shipping!$U$2:$V$2))/_xlfn.IFS($U$167=Shipping!$R204,Shipping!$R$95,$U$167=Shipping!$S$92,Shipping!$S207,$U$167=Shipping!$T$92,Shipping!$T207)+IF(BQ118&lt;DATE(2020,1,1),BQ118,-BQ118))</f>
        <v>-</v>
      </c>
      <c r="BR282" s="52" t="str" cm="1">
        <f t="array" ref="BR282">IF(OR(BR118="",BR118="NO Q",BR118="-"),"-",INDEX(Shipping!$U$3:$V$88,_xlfn.XMATCH(BR$2,IF(Shipping!$D$3:$D$88="GC",Shipping!$A$3:$A$88),0),_xlfn.XMATCH($V$167,Shipping!$U$2:$V$2))/_xlfn.IFS($U$167=Shipping!$R204,Shipping!$R$95,$U$167=Shipping!$S$92,Shipping!$S207,$U$167=Shipping!$T$92,Shipping!$T207)+IF(BR118&lt;DATE(2020,1,1),BR118,-BR118))</f>
        <v>-</v>
      </c>
      <c r="BS282" s="52" t="str" cm="1">
        <f t="array" ref="BS282">IF(OR(BS118="",BS118="NO Q",BS118="-"),"-",INDEX(Shipping!$U$3:$V$88,_xlfn.XMATCH(BS$2,IF(Shipping!$D$3:$D$88="GC",Shipping!$A$3:$A$88),0),_xlfn.XMATCH($V$167,Shipping!$U$2:$V$2))/_xlfn.IFS($U$167=Shipping!$R204,Shipping!$R$95,$U$167=Shipping!$S$92,Shipping!$S207,$U$167=Shipping!$T$92,Shipping!$T207)+IF(BS118&lt;DATE(2020,1,1),BS118,-BS118))</f>
        <v>-</v>
      </c>
      <c r="BT282" s="52" t="str" cm="1">
        <f t="array" ref="BT282">IF(OR(BT118="",BT118="NO Q",BT118="-"),"-",INDEX(Shipping!$U$3:$V$88,_xlfn.XMATCH(BT$2,IF(Shipping!$D$3:$D$88="GC",Shipping!$A$3:$A$88),0),_xlfn.XMATCH($V$167,Shipping!$U$2:$V$2))/_xlfn.IFS($U$167=Shipping!$R204,Shipping!$R$95,$U$167=Shipping!$S$92,Shipping!$S207,$U$167=Shipping!$T$92,Shipping!$T207)+IF(BT118&lt;DATE(2020,1,1),BT118,-BT118))</f>
        <v>-</v>
      </c>
      <c r="BU282" s="52" t="str" cm="1">
        <f t="array" ref="BU282">IF(OR(BU118="",BU118="NO Q",BU118="-"),"-",INDEX(Shipping!$U$3:$V$88,_xlfn.XMATCH(BU$2,IF(Shipping!$D$3:$D$88="GC",Shipping!$A$3:$A$88),0),_xlfn.XMATCH($V$167,Shipping!$U$2:$V$2))/_xlfn.IFS($U$167=Shipping!$R204,Shipping!$R$95,$U$167=Shipping!$S$92,Shipping!$S207,$U$167=Shipping!$T$92,Shipping!$T207)+IF(BU118&lt;DATE(2020,1,1),BU118,-BU118))</f>
        <v>-</v>
      </c>
      <c r="BV282" s="52" t="str" cm="1">
        <f t="array" ref="BV282">IF(OR(BV118="",BV118="NO Q",BV118="-"),"-",INDEX(Shipping!$U$3:$V$88,_xlfn.XMATCH(BV$2,IF(Shipping!$D$3:$D$88="GC",Shipping!$A$3:$A$88),0),_xlfn.XMATCH($V$167,Shipping!$U$2:$V$2))/_xlfn.IFS($U$167=Shipping!$R204,Shipping!$R$95,$U$167=Shipping!$S$92,Shipping!$S207,$U$167=Shipping!$T$92,Shipping!$T207)+IF(BV118&lt;DATE(2020,1,1),BV118,-BV118))</f>
        <v>-</v>
      </c>
      <c r="BW282" s="52" t="str" cm="1">
        <f t="array" ref="BW282">IF(OR(BW118="",BW118="NO Q",BW118="-"),"-",INDEX(Shipping!$U$3:$V$88,_xlfn.XMATCH(BW$2,IF(Shipping!$D$3:$D$88="GC",Shipping!$A$3:$A$88),0),_xlfn.XMATCH($V$167,Shipping!$U$2:$V$2))/_xlfn.IFS($U$167=Shipping!$R204,Shipping!$R$95,$U$167=Shipping!$S$92,Shipping!$S207,$U$167=Shipping!$T$92,Shipping!$T207)+IF(BW118&lt;DATE(2020,1,1),BW118,-BW118))</f>
        <v>-</v>
      </c>
      <c r="BX282" s="52" t="str" cm="1">
        <f t="array" ref="BX282">IF(OR(BX118="",BX118="NO Q",BX118="-"),"-",INDEX(Shipping!$U$3:$V$88,_xlfn.XMATCH(BX$2,IF(Shipping!$D$3:$D$88="GC",Shipping!$A$3:$A$88),0),_xlfn.XMATCH($V$167,Shipping!$U$2:$V$2))/_xlfn.IFS($U$167=Shipping!$R204,Shipping!$R$95,$U$167=Shipping!$S$92,Shipping!$S207,$U$167=Shipping!$T$92,Shipping!$T207)+IF(BX118&lt;DATE(2020,1,1),BX118,-BX118))</f>
        <v>-</v>
      </c>
      <c r="BY282" s="52" t="str" cm="1">
        <f t="array" ref="BY282">IF(OR(BY118="",BY118="NO Q",BY118="-"),"-",INDEX(Shipping!$U$3:$V$88,_xlfn.XMATCH(BY$2,IF(Shipping!$D$3:$D$88="GC",Shipping!$A$3:$A$88),0),_xlfn.XMATCH($V$167,Shipping!$U$2:$V$2))/_xlfn.IFS($U$167=Shipping!$R204,Shipping!$R$95,$U$167=Shipping!$S$92,Shipping!$S207,$U$167=Shipping!$T$92,Shipping!$T207)+IF(BY118&lt;DATE(2020,1,1),BY118,-BY118))</f>
        <v>-</v>
      </c>
      <c r="BZ282" s="52" t="str" cm="1">
        <f t="array" ref="BZ282">IF(OR(BZ118="",BZ118="NO Q",BZ118="-"),"-",INDEX(Shipping!$U$3:$V$88,_xlfn.XMATCH(BZ$2,IF(Shipping!$D$3:$D$88="GC",Shipping!$A$3:$A$88),0),_xlfn.XMATCH($V$167,Shipping!$U$2:$V$2))/_xlfn.IFS($U$167=Shipping!$R204,Shipping!$R$95,$U$167=Shipping!$S$92,Shipping!$S207,$U$167=Shipping!$T$92,Shipping!$T207)+IF(BZ118&lt;DATE(2020,1,1),BZ118,-BZ118))</f>
        <v>-</v>
      </c>
      <c r="CA282" s="52" t="str" cm="1">
        <f t="array" ref="CA282">IF(OR(CA118="",CA118="NO Q",CA118="-"),"-",INDEX(Shipping!$U$3:$V$88,_xlfn.XMATCH(CA$2,IF(Shipping!$D$3:$D$88="GC",Shipping!$A$3:$A$88),0),_xlfn.XMATCH($V$167,Shipping!$U$2:$V$2))/_xlfn.IFS($U$167=Shipping!$R204,Shipping!$R$95,$U$167=Shipping!$S$92,Shipping!$S207,$U$167=Shipping!$T$92,Shipping!$T207)+IF(CA118&lt;DATE(2020,1,1),CA118,-CA118))</f>
        <v>-</v>
      </c>
      <c r="CB282" s="52" t="str" cm="1">
        <f t="array" ref="CB282">IF(OR(CB118="",CB118="NO Q",CB118="-"),"-",INDEX(Shipping!$U$3:$V$88,_xlfn.XMATCH(CB$2,IF(Shipping!$D$3:$D$88="GC",Shipping!$A$3:$A$88),0),_xlfn.XMATCH($V$167,Shipping!$U$2:$V$2))/_xlfn.IFS($U$167=Shipping!$R204,Shipping!$R$95,$U$167=Shipping!$S$92,Shipping!$S207,$U$167=Shipping!$T$92,Shipping!$T207)+IF(CB118&lt;DATE(2020,1,1),CB118,-CB118))</f>
        <v>-</v>
      </c>
      <c r="CC282" s="52" t="e" cm="1">
        <f t="array" ref="CC282">IF(OR(CC118="",CC118="NO Q",CC118="-"),"-",INDEX(Shipping!$U$3:$V$88,_xlfn.XMATCH(CC$2,IF(Shipping!$D$3:$D$88="GC",Shipping!$A$3:$A$88),0),_xlfn.XMATCH($V$167,Shipping!$U$2:$V$2))/_xlfn.IFS($U$167=Shipping!$R204,Shipping!$R$95,$U$167=Shipping!$S$92,Shipping!$S207,$U$167=Shipping!$T$92,Shipping!$T207)+IF(CC118&lt;DATE(2020,1,1),CC118,-CC118))</f>
        <v>#VALUE!</v>
      </c>
      <c r="CD282" s="52" t="e" cm="1">
        <f t="array" ref="CD282">IF(OR(CD118="",CD118="NO Q",CD118="-"),"-",INDEX(Shipping!$U$3:$V$88,_xlfn.XMATCH(CD$2,IF(Shipping!$D$3:$D$88="GC",Shipping!$A$3:$A$88),0),_xlfn.XMATCH($V$167,Shipping!$U$2:$V$2))/_xlfn.IFS($U$167=Shipping!$R204,Shipping!$R$95,$U$167=Shipping!$S$92,Shipping!$S207,$U$167=Shipping!$T$92,Shipping!$T207)+IF(CD118&lt;DATE(2020,1,1),CD118,-CD118))</f>
        <v>#DIV/0!</v>
      </c>
      <c r="CE282" s="52" t="str" cm="1">
        <f t="array" ref="CE282">IF(OR(CE118="",CE118="NO Q",CE118="-"),"-",INDEX(Shipping!$U$3:$V$88,_xlfn.XMATCH(CE$2,IF(Shipping!$D$3:$D$88="GC",Shipping!$A$3:$A$88),0),_xlfn.XMATCH($V$167,Shipping!$U$2:$V$2))/_xlfn.IFS($U$167=Shipping!$R204,Shipping!$R$95,$U$167=Shipping!$S$92,Shipping!$S207,$U$167=Shipping!$T$92,Shipping!$T207)+IF(CE118&lt;DATE(2020,1,1),CE118,-CE118))</f>
        <v>-</v>
      </c>
      <c r="CF282" s="52" t="str" cm="1">
        <f t="array" ref="CF282">IF(OR(CF118="",CF118="NO Q",CF118="-"),"-",INDEX(Shipping!$U$3:$V$88,_xlfn.XMATCH(CF$2,IF(Shipping!$D$3:$D$88="GC",Shipping!$A$3:$A$88),0),_xlfn.XMATCH($V$167,Shipping!$U$2:$V$2))/_xlfn.IFS($U$167=Shipping!$R204,Shipping!$R$95,$U$167=Shipping!$S$92,Shipping!$S207,$U$167=Shipping!$T$92,Shipping!$T207)+IF(CF118&lt;DATE(2020,1,1),CF118,-CF118))</f>
        <v>-</v>
      </c>
      <c r="CG282" s="52" t="str" cm="1">
        <f t="array" ref="CG282">IF(OR(CG118="",CG118="NO Q",CG118="-"),"-",INDEX(Shipping!$U$3:$V$88,_xlfn.XMATCH(CG$2,IF(Shipping!$D$3:$D$88="GC",Shipping!$A$3:$A$88),0),_xlfn.XMATCH($V$167,Shipping!$U$2:$V$2))/_xlfn.IFS($U$167=Shipping!$R204,Shipping!$R$95,$U$167=Shipping!$S$92,Shipping!$S207,$U$167=Shipping!$T$92,Shipping!$T207)+IF(CG118&lt;DATE(2020,1,1),CG118,-CG118))</f>
        <v>-</v>
      </c>
      <c r="CH282" s="52" t="str" cm="1">
        <f t="array" ref="CH282">IF(OR(CH118="",CH118="NO Q",CH118="-"),"-",INDEX(Shipping!$U$3:$V$88,_xlfn.XMATCH(CH$2,IF(Shipping!$D$3:$D$88="GC",Shipping!$A$3:$A$88),0),_xlfn.XMATCH($V$167,Shipping!$U$2:$V$2))/_xlfn.IFS($U$167=Shipping!$R204,Shipping!$R$95,$U$167=Shipping!$S$92,Shipping!$S207,$U$167=Shipping!$T$92,Shipping!$T207)+IF(CH118&lt;DATE(2020,1,1),CH118,-CH118))</f>
        <v>-</v>
      </c>
      <c r="CI282" s="52" t="str" cm="1">
        <f t="array" ref="CI282">IF(OR(CI118="",CI118="NO Q",CI118="-"),"-",INDEX(Shipping!$U$3:$V$88,_xlfn.XMATCH(CI$2,IF(Shipping!$D$3:$D$88="GC",Shipping!$A$3:$A$88),0),_xlfn.XMATCH($V$167,Shipping!$U$2:$V$2))/_xlfn.IFS($U$167=Shipping!$R204,Shipping!$R$95,$U$167=Shipping!$S$92,Shipping!$S207,$U$167=Shipping!$T$92,Shipping!$T207)+IF(CI118&lt;DATE(2020,1,1),CI118,-CI118))</f>
        <v>-</v>
      </c>
      <c r="CJ282" s="52" t="str" cm="1">
        <f t="array" ref="CJ282">IF(OR(CJ118="",CJ118="NO Q",CJ118="-"),"-",INDEX(Shipping!$U$3:$V$88,_xlfn.XMATCH(CJ$2,IF(Shipping!$D$3:$D$88="GC",Shipping!$A$3:$A$88),0),_xlfn.XMATCH($V$167,Shipping!$U$2:$V$2))/_xlfn.IFS($U$167=Shipping!$R204,Shipping!$R$95,$U$167=Shipping!$S$92,Shipping!$S207,$U$167=Shipping!$T$92,Shipping!$T207)+IF(CJ118&lt;DATE(2020,1,1),CJ118,-CJ118))</f>
        <v>-</v>
      </c>
      <c r="CK282" s="52" t="str" cm="1">
        <f t="array" ref="CK282">IF(OR(CK118="",CK118="NO Q",CK118="-"),"-",INDEX(Shipping!$U$3:$V$88,_xlfn.XMATCH(CK$2,IF(Shipping!$D$3:$D$88="GC",Shipping!$A$3:$A$88),0),_xlfn.XMATCH($V$167,Shipping!$U$2:$V$2))/_xlfn.IFS($U$167=Shipping!$R204,Shipping!$R$95,$U$167=Shipping!$S$92,Shipping!$S207,$U$167=Shipping!$T$92,Shipping!$T207)+IF(CK118&lt;DATE(2020,1,1),CK118,-CK118))</f>
        <v>-</v>
      </c>
      <c r="CL282" s="52" t="str" cm="1">
        <f t="array" ref="CL282">IF(OR(CL118="",CL118="NO Q",CL118="-"),"-",INDEX(Shipping!$U$3:$V$88,_xlfn.XMATCH(CL$2,IF(Shipping!$D$3:$D$88="GC",Shipping!$A$3:$A$88),0),_xlfn.XMATCH($V$167,Shipping!$U$2:$V$2))/_xlfn.IFS($U$167=Shipping!$R204,Shipping!$R$95,$U$167=Shipping!$S$92,Shipping!$S207,$U$167=Shipping!$T$92,Shipping!$T207)+IF(CL118&lt;DATE(2020,1,1),CL118,-CL118))</f>
        <v>-</v>
      </c>
      <c r="CM282" s="52" t="str" cm="1">
        <f t="array" ref="CM282">IF(OR(CM118="",CM118="NO Q",CM118="-"),"-",INDEX(Shipping!$U$3:$V$88,_xlfn.XMATCH(CM$2,IF(Shipping!$D$3:$D$88="GC",Shipping!$A$3:$A$88),0),_xlfn.XMATCH($V$167,Shipping!$U$2:$V$2))/_xlfn.IFS($U$167=Shipping!$R204,Shipping!$R$95,$U$167=Shipping!$S$92,Shipping!$S207,$U$167=Shipping!$T$92,Shipping!$T207)+IF(CM118&lt;DATE(2020,1,1),CM118,-CM118))</f>
        <v>-</v>
      </c>
    </row>
    <row r="283" spans="2:91">
      <c r="B283" s="47" t="s">
        <v>388</v>
      </c>
      <c r="C283" s="1" t="e" cm="1">
        <f t="array" ref="C283">INDEX(W$2:CM$2,1,_xlfn.XMATCH(D283,$W283:$CM283))</f>
        <v>#N/A</v>
      </c>
      <c r="D283" s="81">
        <f t="shared" si="140"/>
        <v>0</v>
      </c>
      <c r="W283" s="52" t="str" cm="1">
        <f t="array" ref="W283">IF(OR(W119="",W119="NO Q",W119="-"),"-",INDEX(Shipping!$U$3:$V$88,_xlfn.XMATCH(W$2,IF(Shipping!$D$3:$D$88="GC",Shipping!$A$3:$A$88),0),_xlfn.XMATCH($V$167,Shipping!$U$2:$V$2))/_xlfn.IFS($U$167=Shipping!$R205,Shipping!$R$95,$U$167=Shipping!$S$92,Shipping!$S208,$U$167=Shipping!$T$92,Shipping!$T208)+IF(W119&lt;DATE(2020,1,1),W119,-W119))</f>
        <v>-</v>
      </c>
      <c r="X283" s="52" t="str" cm="1">
        <f t="array" ref="X283">IF(OR(X119="",X119="NO Q",X119="-"),"-",INDEX(Shipping!$U$3:$V$88,_xlfn.XMATCH(X$2,IF(Shipping!$D$3:$D$88="GC",Shipping!$A$3:$A$88),0),_xlfn.XMATCH($V$167,Shipping!$U$2:$V$2))/_xlfn.IFS($U$167=Shipping!$R205,Shipping!$R$95,$U$167=Shipping!$S$92,Shipping!$S208,$U$167=Shipping!$T$92,Shipping!$T208)+IF(X119&lt;DATE(2020,1,1),X119,-X119))</f>
        <v>-</v>
      </c>
      <c r="Y283" s="52" t="str" cm="1">
        <f t="array" ref="Y283">IF(OR(Y119="",Y119="NO Q",Y119="-"),"-",INDEX(Shipping!$U$3:$V$88,_xlfn.XMATCH(Y$2,IF(Shipping!$D$3:$D$88="GC",Shipping!$A$3:$A$88),0),_xlfn.XMATCH($V$167,Shipping!$U$2:$V$2))/_xlfn.IFS($U$167=Shipping!$R205,Shipping!$R$95,$U$167=Shipping!$S$92,Shipping!$S208,$U$167=Shipping!$T$92,Shipping!$T208)+IF(Y119&lt;DATE(2020,1,1),Y119,-Y119))</f>
        <v>-</v>
      </c>
      <c r="Z283" s="52" t="str" cm="1">
        <f t="array" ref="Z283">IF(OR(Z119="",Z119="NO Q",Z119="-"),"-",INDEX(Shipping!$U$3:$V$88,_xlfn.XMATCH(Z$2,IF(Shipping!$D$3:$D$88="GC",Shipping!$A$3:$A$88),0),_xlfn.XMATCH($V$167,Shipping!$U$2:$V$2))/_xlfn.IFS($U$167=Shipping!$R205,Shipping!$R$95,$U$167=Shipping!$S$92,Shipping!$S208,$U$167=Shipping!$T$92,Shipping!$T208)+IF(Z119&lt;DATE(2020,1,1),Z119,-Z119))</f>
        <v>-</v>
      </c>
      <c r="AA283" s="52" t="str" cm="1">
        <f t="array" ref="AA283">IF(OR(AA119="",AA119="NO Q",AA119="-"),"-",INDEX(Shipping!$U$3:$V$88,_xlfn.XMATCH(AA$2,IF(Shipping!$D$3:$D$88="GC",Shipping!$A$3:$A$88),0),_xlfn.XMATCH($V$167,Shipping!$U$2:$V$2))/_xlfn.IFS($U$167=Shipping!$R205,Shipping!$R$95,$U$167=Shipping!$S$92,Shipping!$S208,$U$167=Shipping!$T$92,Shipping!$T208)+IF(AA119&lt;DATE(2020,1,1),AA119,-AA119))</f>
        <v>-</v>
      </c>
      <c r="AB283" s="52" t="str" cm="1">
        <f t="array" ref="AB283">IF(OR(AB119="",AB119="NO Q",AB119="-"),"-",INDEX(Shipping!$U$3:$V$88,_xlfn.XMATCH(AB$2,IF(Shipping!$D$3:$D$88="GC",Shipping!$A$3:$A$88),0),_xlfn.XMATCH($V$167,Shipping!$U$2:$V$2))/_xlfn.IFS($U$167=Shipping!$R205,Shipping!$R$95,$U$167=Shipping!$S$92,Shipping!$S208,$U$167=Shipping!$T$92,Shipping!$T208)+IF(AB119&lt;DATE(2020,1,1),AB119,-AB119))</f>
        <v>-</v>
      </c>
      <c r="AC283" s="52" t="str" cm="1">
        <f t="array" ref="AC283">IF(OR(AC119="",AC119="NO Q",AC119="-"),"-",INDEX(Shipping!$U$3:$V$88,_xlfn.XMATCH(AC$2,IF(Shipping!$D$3:$D$88="GC",Shipping!$A$3:$A$88),0),_xlfn.XMATCH($V$167,Shipping!$U$2:$V$2))/_xlfn.IFS($U$167=Shipping!$R205,Shipping!$R$95,$U$167=Shipping!$S$92,Shipping!$S208,$U$167=Shipping!$T$92,Shipping!$T208)+IF(AC119&lt;DATE(2020,1,1),AC119,-AC119))</f>
        <v>-</v>
      </c>
      <c r="AD283" s="52" t="str" cm="1">
        <f t="array" ref="AD283">IF(OR(AD119="",AD119="NO Q",AD119="-"),"-",INDEX(Shipping!$U$3:$V$88,_xlfn.XMATCH(AD$2,IF(Shipping!$D$3:$D$88="GC",Shipping!$A$3:$A$88),0),_xlfn.XMATCH($V$167,Shipping!$U$2:$V$2))/_xlfn.IFS($U$167=Shipping!$R205,Shipping!$R$95,$U$167=Shipping!$S$92,Shipping!$S208,$U$167=Shipping!$T$92,Shipping!$T208)+IF(AD119&lt;DATE(2020,1,1),AD119,-AD119))</f>
        <v>-</v>
      </c>
      <c r="AE283" s="52" t="str" cm="1">
        <f t="array" ref="AE283">IF(OR(AE119="",AE119="NO Q",AE119="-"),"-",INDEX(Shipping!$U$3:$V$88,_xlfn.XMATCH(AE$2,IF(Shipping!$D$3:$D$88="GC",Shipping!$A$3:$A$88),0),_xlfn.XMATCH($V$167,Shipping!$U$2:$V$2))/_xlfn.IFS($U$167=Shipping!$R205,Shipping!$R$95,$U$167=Shipping!$S$92,Shipping!$S208,$U$167=Shipping!$T$92,Shipping!$T208)+IF(AE119&lt;DATE(2020,1,1),AE119,-AE119))</f>
        <v>-</v>
      </c>
      <c r="AF283" s="52" t="str" cm="1">
        <f t="array" ref="AF283">IF(OR(AF119="",AF119="NO Q",AF119="-"),"-",INDEX(Shipping!$U$3:$V$88,_xlfn.XMATCH(AF$2,IF(Shipping!$D$3:$D$88="GC",Shipping!$A$3:$A$88),0),_xlfn.XMATCH($V$167,Shipping!$U$2:$V$2))/_xlfn.IFS($U$167=Shipping!$R205,Shipping!$R$95,$U$167=Shipping!$S$92,Shipping!$S208,$U$167=Shipping!$T$92,Shipping!$T208)+IF(AF119&lt;DATE(2020,1,1),AF119,-AF119))</f>
        <v>-</v>
      </c>
      <c r="AG283" s="52" t="str" cm="1">
        <f t="array" ref="AG283">IF(OR(AG119="",AG119="NO Q",AG119="-"),"-",INDEX(Shipping!$U$3:$V$88,_xlfn.XMATCH(AG$2,IF(Shipping!$D$3:$D$88="GC",Shipping!$A$3:$A$88),0),_xlfn.XMATCH($V$167,Shipping!$U$2:$V$2))/_xlfn.IFS($U$167=Shipping!$R205,Shipping!$R$95,$U$167=Shipping!$S$92,Shipping!$S208,$U$167=Shipping!$T$92,Shipping!$T208)+IF(AG119&lt;DATE(2020,1,1),AG119,-AG119))</f>
        <v>-</v>
      </c>
      <c r="AH283" s="52" t="e" cm="1">
        <f t="array" ref="AH283">IF(OR(AH119="",AH119="NO Q",AH119="-"),"-",INDEX(Shipping!$U$3:$V$88,_xlfn.XMATCH(AH$2,IF(Shipping!$D$3:$D$88="GC",Shipping!$A$3:$A$88),0),_xlfn.XMATCH($V$167,Shipping!$U$2:$V$2))/_xlfn.IFS($U$167=Shipping!$R205,Shipping!$R$95,$U$167=Shipping!$S$92,Shipping!$S208,$U$167=Shipping!$T$92,Shipping!$T208)+IF(AH119&lt;DATE(2020,1,1),AH119,-AH119))</f>
        <v>#DIV/0!</v>
      </c>
      <c r="AI283" s="52" t="str" cm="1">
        <f t="array" ref="AI283">IF(OR(AI119="",AI119="NO Q",AI119="-"),"-",INDEX(Shipping!$U$3:$V$88,_xlfn.XMATCH(AI$2,IF(Shipping!$D$3:$D$88="GC",Shipping!$A$3:$A$88),0),_xlfn.XMATCH($V$167,Shipping!$U$2:$V$2))/_xlfn.IFS($U$167=Shipping!$R205,Shipping!$R$95,$U$167=Shipping!$S$92,Shipping!$S208,$U$167=Shipping!$T$92,Shipping!$T208)+IF(AI119&lt;DATE(2020,1,1),AI119,-AI119))</f>
        <v>-</v>
      </c>
      <c r="AJ283" s="52" t="str" cm="1">
        <f t="array" ref="AJ283">IF(OR(AJ119="",AJ119="NO Q",AJ119="-"),"-",INDEX(Shipping!$U$3:$V$88,_xlfn.XMATCH(AJ$2,IF(Shipping!$D$3:$D$88="GC",Shipping!$A$3:$A$88),0),_xlfn.XMATCH($V$167,Shipping!$U$2:$V$2))/_xlfn.IFS($U$167=Shipping!$R205,Shipping!$R$95,$U$167=Shipping!$S$92,Shipping!$S208,$U$167=Shipping!$T$92,Shipping!$T208)+IF(AJ119&lt;DATE(2020,1,1),AJ119,-AJ119))</f>
        <v>-</v>
      </c>
      <c r="AK283" s="52" t="str" cm="1">
        <f t="array" ref="AK283">IF(OR(AK119="",AK119="NO Q",AK119="-"),"-",INDEX(Shipping!$U$3:$V$88,_xlfn.XMATCH(AK$2,IF(Shipping!$D$3:$D$88="GC",Shipping!$A$3:$A$88),0),_xlfn.XMATCH($V$167,Shipping!$U$2:$V$2))/_xlfn.IFS($U$167=Shipping!$R205,Shipping!$R$95,$U$167=Shipping!$S$92,Shipping!$S208,$U$167=Shipping!$T$92,Shipping!$T208)+IF(AK119&lt;DATE(2020,1,1),AK119,-AK119))</f>
        <v>-</v>
      </c>
      <c r="AL283" s="52" t="str" cm="1">
        <f t="array" ref="AL283">IF(OR(AL119="",AL119="NO Q",AL119="-"),"-",INDEX(Shipping!$U$3:$V$88,_xlfn.XMATCH(AL$2,IF(Shipping!$D$3:$D$88="GC",Shipping!$A$3:$A$88),0),_xlfn.XMATCH($V$167,Shipping!$U$2:$V$2))/_xlfn.IFS($U$167=Shipping!$R205,Shipping!$R$95,$U$167=Shipping!$S$92,Shipping!$S208,$U$167=Shipping!$T$92,Shipping!$T208)+IF(AL119&lt;DATE(2020,1,1),AL119,-AL119))</f>
        <v>-</v>
      </c>
      <c r="AM283" s="52" t="str" cm="1">
        <f t="array" ref="AM283">IF(OR(AM119="",AM119="NO Q",AM119="-"),"-",INDEX(Shipping!$U$3:$V$88,_xlfn.XMATCH(AM$2,IF(Shipping!$D$3:$D$88="GC",Shipping!$A$3:$A$88),0),_xlfn.XMATCH($V$167,Shipping!$U$2:$V$2))/_xlfn.IFS($U$167=Shipping!$R205,Shipping!$R$95,$U$167=Shipping!$S$92,Shipping!$S208,$U$167=Shipping!$T$92,Shipping!$T208)+IF(AM119&lt;DATE(2020,1,1),AM119,-AM119))</f>
        <v>-</v>
      </c>
      <c r="AN283" s="52" t="str" cm="1">
        <f t="array" ref="AN283">IF(OR(AN119="",AN119="NO Q",AN119="-"),"-",INDEX(Shipping!$U$3:$V$88,_xlfn.XMATCH(AN$2,IF(Shipping!$D$3:$D$88="GC",Shipping!$A$3:$A$88),0),_xlfn.XMATCH($V$167,Shipping!$U$2:$V$2))/_xlfn.IFS($U$167=Shipping!$R205,Shipping!$R$95,$U$167=Shipping!$S$92,Shipping!$S208,$U$167=Shipping!$T$92,Shipping!$T208)+IF(AN119&lt;DATE(2020,1,1),AN119,-AN119))</f>
        <v>-</v>
      </c>
      <c r="AO283" s="52" t="str" cm="1">
        <f t="array" ref="AO283">IF(OR(AO119="",AO119="NO Q",AO119="-"),"-",INDEX(Shipping!$U$3:$V$88,_xlfn.XMATCH(AO$2,IF(Shipping!$D$3:$D$88="GC",Shipping!$A$3:$A$88),0),_xlfn.XMATCH($V$167,Shipping!$U$2:$V$2))/_xlfn.IFS($U$167=Shipping!$R205,Shipping!$R$95,$U$167=Shipping!$S$92,Shipping!$S208,$U$167=Shipping!$T$92,Shipping!$T208)+IF(AO119&lt;DATE(2020,1,1),AO119,-AO119))</f>
        <v>-</v>
      </c>
      <c r="AP283" s="52" t="str" cm="1">
        <f t="array" ref="AP283">IF(OR(AP119="",AP119="NO Q",AP119="-"),"-",INDEX(Shipping!$U$3:$V$88,_xlfn.XMATCH(AP$2,IF(Shipping!$D$3:$D$88="GC",Shipping!$A$3:$A$88),0),_xlfn.XMATCH($V$167,Shipping!$U$2:$V$2))/_xlfn.IFS($U$167=Shipping!$R205,Shipping!$R$95,$U$167=Shipping!$S$92,Shipping!$S208,$U$167=Shipping!$T$92,Shipping!$T208)+IF(AP119&lt;DATE(2020,1,1),AP119,-AP119))</f>
        <v>-</v>
      </c>
      <c r="AQ283" s="52" t="str" cm="1">
        <f t="array" ref="AQ283">IF(OR(AQ119="",AQ119="NO Q",AQ119="-"),"-",INDEX(Shipping!$U$3:$V$88,_xlfn.XMATCH(AQ$2,IF(Shipping!$D$3:$D$88="GC",Shipping!$A$3:$A$88),0),_xlfn.XMATCH($V$167,Shipping!$U$2:$V$2))/_xlfn.IFS($U$167=Shipping!$R205,Shipping!$R$95,$U$167=Shipping!$S$92,Shipping!$S208,$U$167=Shipping!$T$92,Shipping!$T208)+IF(AQ119&lt;DATE(2020,1,1),AQ119,-AQ119))</f>
        <v>-</v>
      </c>
      <c r="AR283" s="52" t="str" cm="1">
        <f t="array" ref="AR283">IF(OR(AR119="",AR119="NO Q",AR119="-"),"-",INDEX(Shipping!$U$3:$V$88,_xlfn.XMATCH(AR$2,IF(Shipping!$D$3:$D$88="GC",Shipping!$A$3:$A$88),0),_xlfn.XMATCH($V$167,Shipping!$U$2:$V$2))/_xlfn.IFS($U$167=Shipping!$R205,Shipping!$R$95,$U$167=Shipping!$S$92,Shipping!$S208,$U$167=Shipping!$T$92,Shipping!$T208)+IF(AR119&lt;DATE(2020,1,1),AR119,-AR119))</f>
        <v>-</v>
      </c>
      <c r="AS283" s="52" t="str" cm="1">
        <f t="array" ref="AS283">IF(OR(AS119="",AS119="NO Q",AS119="-"),"-",INDEX(Shipping!$U$3:$V$88,_xlfn.XMATCH(AS$2,IF(Shipping!$D$3:$D$88="GC",Shipping!$A$3:$A$88),0),_xlfn.XMATCH($V$167,Shipping!$U$2:$V$2))/_xlfn.IFS($U$167=Shipping!$R205,Shipping!$R$95,$U$167=Shipping!$S$92,Shipping!$S208,$U$167=Shipping!$T$92,Shipping!$T208)+IF(AS119&lt;DATE(2020,1,1),AS119,-AS119))</f>
        <v>-</v>
      </c>
      <c r="AT283" s="52" t="str" cm="1">
        <f t="array" ref="AT283">IF(OR(AT119="",AT119="NO Q",AT119="-"),"-",INDEX(Shipping!$U$3:$V$88,_xlfn.XMATCH(AT$2,IF(Shipping!$D$3:$D$88="GC",Shipping!$A$3:$A$88),0),_xlfn.XMATCH($V$167,Shipping!$U$2:$V$2))/_xlfn.IFS($U$167=Shipping!$R205,Shipping!$R$95,$U$167=Shipping!$S$92,Shipping!$S208,$U$167=Shipping!$T$92,Shipping!$T208)+IF(AT119&lt;DATE(2020,1,1),AT119,-AT119))</f>
        <v>-</v>
      </c>
      <c r="AU283" s="52" t="str" cm="1">
        <f t="array" ref="AU283">IF(OR(AU119="",AU119="NO Q",AU119="-"),"-",INDEX(Shipping!$U$3:$V$88,_xlfn.XMATCH(AU$2,IF(Shipping!$D$3:$D$88="GC",Shipping!$A$3:$A$88),0),_xlfn.XMATCH($V$167,Shipping!$U$2:$V$2))/_xlfn.IFS($U$167=Shipping!$R205,Shipping!$R$95,$U$167=Shipping!$S$92,Shipping!$S208,$U$167=Shipping!$T$92,Shipping!$T208)+IF(AU119&lt;DATE(2020,1,1),AU119,-AU119))</f>
        <v>-</v>
      </c>
      <c r="AV283" s="52" t="str" cm="1">
        <f t="array" ref="AV283">IF(OR(AV119="",AV119="NO Q",AV119="-"),"-",INDEX(Shipping!$U$3:$V$88,_xlfn.XMATCH(AV$2,IF(Shipping!$D$3:$D$88="GC",Shipping!$A$3:$A$88),0),_xlfn.XMATCH($V$167,Shipping!$U$2:$V$2))/_xlfn.IFS($U$167=Shipping!$R205,Shipping!$R$95,$U$167=Shipping!$S$92,Shipping!$S208,$U$167=Shipping!$T$92,Shipping!$T208)+IF(AV119&lt;DATE(2020,1,1),AV119,-AV119))</f>
        <v>-</v>
      </c>
      <c r="AW283" s="52" t="str" cm="1">
        <f t="array" ref="AW283">IF(OR(AW119="",AW119="NO Q",AW119="-"),"-",INDEX(Shipping!$U$3:$V$88,_xlfn.XMATCH(AW$2,IF(Shipping!$D$3:$D$88="GC",Shipping!$A$3:$A$88),0),_xlfn.XMATCH($V$167,Shipping!$U$2:$V$2))/_xlfn.IFS($U$167=Shipping!$R205,Shipping!$R$95,$U$167=Shipping!$S$92,Shipping!$S208,$U$167=Shipping!$T$92,Shipping!$T208)+IF(AW119&lt;DATE(2020,1,1),AW119,-AW119))</f>
        <v>-</v>
      </c>
      <c r="AX283" s="52" t="str" cm="1">
        <f t="array" ref="AX283">IF(OR(AX119="",AX119="NO Q",AX119="-"),"-",INDEX(Shipping!$U$3:$V$88,_xlfn.XMATCH(AX$2,IF(Shipping!$D$3:$D$88="GC",Shipping!$A$3:$A$88),0),_xlfn.XMATCH($V$167,Shipping!$U$2:$V$2))/_xlfn.IFS($U$167=Shipping!$R205,Shipping!$R$95,$U$167=Shipping!$S$92,Shipping!$S208,$U$167=Shipping!$T$92,Shipping!$T208)+IF(AX119&lt;DATE(2020,1,1),AX119,-AX119))</f>
        <v>-</v>
      </c>
      <c r="AY283" s="52" t="str" cm="1">
        <f t="array" ref="AY283">IF(OR(AY119="",AY119="NO Q",AY119="-"),"-",INDEX(Shipping!$U$3:$V$88,_xlfn.XMATCH(AY$2,IF(Shipping!$D$3:$D$88="GC",Shipping!$A$3:$A$88),0),_xlfn.XMATCH($V$167,Shipping!$U$2:$V$2))/_xlfn.IFS($U$167=Shipping!$R205,Shipping!$R$95,$U$167=Shipping!$S$92,Shipping!$S208,$U$167=Shipping!$T$92,Shipping!$T208)+IF(AY119&lt;DATE(2020,1,1),AY119,-AY119))</f>
        <v>-</v>
      </c>
      <c r="AZ283" s="52" t="str" cm="1">
        <f t="array" ref="AZ283">IF(OR(AZ119="",AZ119="NO Q",AZ119="-"),"-",INDEX(Shipping!$U$3:$V$88,_xlfn.XMATCH(AZ$2,IF(Shipping!$D$3:$D$88="GC",Shipping!$A$3:$A$88),0),_xlfn.XMATCH($V$167,Shipping!$U$2:$V$2))/_xlfn.IFS($U$167=Shipping!$R205,Shipping!$R$95,$U$167=Shipping!$S$92,Shipping!$S208,$U$167=Shipping!$T$92,Shipping!$T208)+IF(AZ119&lt;DATE(2020,1,1),AZ119,-AZ119))</f>
        <v>-</v>
      </c>
      <c r="BA283" s="52" t="str" cm="1">
        <f t="array" ref="BA283">IF(OR(BA119="",BA119="NO Q",BA119="-"),"-",INDEX(Shipping!$U$3:$V$88,_xlfn.XMATCH(BA$2,IF(Shipping!$D$3:$D$88="GC",Shipping!$A$3:$A$88),0),_xlfn.XMATCH($V$167,Shipping!$U$2:$V$2))/_xlfn.IFS($U$167=Shipping!$R205,Shipping!$R$95,$U$167=Shipping!$S$92,Shipping!$S208,$U$167=Shipping!$T$92,Shipping!$T208)+IF(BA119&lt;DATE(2020,1,1),BA119,-BA119))</f>
        <v>-</v>
      </c>
      <c r="BB283" s="52" t="str" cm="1">
        <f t="array" ref="BB283">IF(OR(BB119="",BB119="NO Q",BB119="-"),"-",INDEX(Shipping!$U$3:$V$88,_xlfn.XMATCH(BB$2,IF(Shipping!$D$3:$D$88="GC",Shipping!$A$3:$A$88),0),_xlfn.XMATCH($V$167,Shipping!$U$2:$V$2))/_xlfn.IFS($U$167=Shipping!$R205,Shipping!$R$95,$U$167=Shipping!$S$92,Shipping!$S208,$U$167=Shipping!$T$92,Shipping!$T208)+IF(BB119&lt;DATE(2020,1,1),BB119,-BB119))</f>
        <v>-</v>
      </c>
      <c r="BC283" s="52" t="str" cm="1">
        <f t="array" ref="BC283">IF(OR(BC119="",BC119="NO Q",BC119="-"),"-",INDEX(Shipping!$U$3:$V$88,_xlfn.XMATCH(BC$2,IF(Shipping!$D$3:$D$88="GC",Shipping!$A$3:$A$88),0),_xlfn.XMATCH($V$167,Shipping!$U$2:$V$2))/_xlfn.IFS($U$167=Shipping!$R205,Shipping!$R$95,$U$167=Shipping!$S$92,Shipping!$S208,$U$167=Shipping!$T$92,Shipping!$T208)+IF(BC119&lt;DATE(2020,1,1),BC119,-BC119))</f>
        <v>-</v>
      </c>
      <c r="BD283" s="52" t="str" cm="1">
        <f t="array" ref="BD283">IF(OR(BD119="",BD119="NO Q",BD119="-"),"-",INDEX(Shipping!$U$3:$V$88,_xlfn.XMATCH(BD$2,IF(Shipping!$D$3:$D$88="GC",Shipping!$A$3:$A$88),0),_xlfn.XMATCH($V$167,Shipping!$U$2:$V$2))/_xlfn.IFS($U$167=Shipping!$R205,Shipping!$R$95,$U$167=Shipping!$S$92,Shipping!$S208,$U$167=Shipping!$T$92,Shipping!$T208)+IF(BD119&lt;DATE(2020,1,1),BD119,-BD119))</f>
        <v>-</v>
      </c>
      <c r="BE283" s="52" t="str" cm="1">
        <f t="array" ref="BE283">IF(OR(BE119="",BE119="NO Q",BE119="-"),"-",INDEX(Shipping!$U$3:$V$88,_xlfn.XMATCH(BE$2,IF(Shipping!$D$3:$D$88="GC",Shipping!$A$3:$A$88),0),_xlfn.XMATCH($V$167,Shipping!$U$2:$V$2))/_xlfn.IFS($U$167=Shipping!$R205,Shipping!$R$95,$U$167=Shipping!$S$92,Shipping!$S208,$U$167=Shipping!$T$92,Shipping!$T208)+IF(BE119&lt;DATE(2020,1,1),BE119,-BE119))</f>
        <v>-</v>
      </c>
      <c r="BF283" s="52" t="str" cm="1">
        <f t="array" ref="BF283">IF(OR(BF119="",BF119="NO Q",BF119="-"),"-",INDEX(Shipping!$U$3:$V$88,_xlfn.XMATCH(BF$2,IF(Shipping!$D$3:$D$88="GC",Shipping!$A$3:$A$88),0),_xlfn.XMATCH($V$167,Shipping!$U$2:$V$2))/_xlfn.IFS($U$167=Shipping!$R205,Shipping!$R$95,$U$167=Shipping!$S$92,Shipping!$S208,$U$167=Shipping!$T$92,Shipping!$T208)+IF(BF119&lt;DATE(2020,1,1),BF119,-BF119))</f>
        <v>-</v>
      </c>
      <c r="BG283" s="52" t="str" cm="1">
        <f t="array" ref="BG283">IF(OR(BG119="",BG119="NO Q",BG119="-"),"-",INDEX(Shipping!$U$3:$V$88,_xlfn.XMATCH(BG$2,IF(Shipping!$D$3:$D$88="GC",Shipping!$A$3:$A$88),0),_xlfn.XMATCH($V$167,Shipping!$U$2:$V$2))/_xlfn.IFS($U$167=Shipping!$R205,Shipping!$R$95,$U$167=Shipping!$S$92,Shipping!$S208,$U$167=Shipping!$T$92,Shipping!$T208)+IF(BG119&lt;DATE(2020,1,1),BG119,-BG119))</f>
        <v>-</v>
      </c>
      <c r="BH283" s="52" t="str" cm="1">
        <f t="array" ref="BH283">IF(OR(BH119="",BH119="NO Q",BH119="-"),"-",INDEX(Shipping!$U$3:$V$88,_xlfn.XMATCH(BH$2,IF(Shipping!$D$3:$D$88="GC",Shipping!$A$3:$A$88),0),_xlfn.XMATCH($V$167,Shipping!$U$2:$V$2))/_xlfn.IFS($U$167=Shipping!$R205,Shipping!$R$95,$U$167=Shipping!$S$92,Shipping!$S208,$U$167=Shipping!$T$92,Shipping!$T208)+IF(BH119&lt;DATE(2020,1,1),BH119,-BH119))</f>
        <v>-</v>
      </c>
      <c r="BI283" s="52" t="e" cm="1">
        <f t="array" ref="BI283">IF(OR(BI119="",BI119="NO Q",BI119="-"),"-",INDEX(Shipping!$U$3:$V$88,_xlfn.XMATCH(BI$2,IF(Shipping!$D$3:$D$88="GC",Shipping!$A$3:$A$88),0),_xlfn.XMATCH($V$167,Shipping!$U$2:$V$2))/_xlfn.IFS($U$167=Shipping!$R205,Shipping!$R$95,$U$167=Shipping!$S$92,Shipping!$S208,$U$167=Shipping!$T$92,Shipping!$T208)+IF(BI119&lt;DATE(2020,1,1),BI119,-BI119))</f>
        <v>#DIV/0!</v>
      </c>
      <c r="BJ283" s="52" t="str" cm="1">
        <f t="array" ref="BJ283">IF(OR(BJ119="",BJ119="NO Q",BJ119="-"),"-",INDEX(Shipping!$U$3:$V$88,_xlfn.XMATCH(BJ$2,IF(Shipping!$D$3:$D$88="GC",Shipping!$A$3:$A$88),0),_xlfn.XMATCH($V$167,Shipping!$U$2:$V$2))/_xlfn.IFS($U$167=Shipping!$R205,Shipping!$R$95,$U$167=Shipping!$S$92,Shipping!$S208,$U$167=Shipping!$T$92,Shipping!$T208)+IF(BJ119&lt;DATE(2020,1,1),BJ119,-BJ119))</f>
        <v>-</v>
      </c>
      <c r="BK283" s="52" t="str" cm="1">
        <f t="array" ref="BK283">IF(OR(BK119="",BK119="NO Q",BK119="-"),"-",INDEX(Shipping!$U$3:$V$88,_xlfn.XMATCH(BK$2,IF(Shipping!$D$3:$D$88="GC",Shipping!$A$3:$A$88),0),_xlfn.XMATCH($V$167,Shipping!$U$2:$V$2))/_xlfn.IFS($U$167=Shipping!$R205,Shipping!$R$95,$U$167=Shipping!$S$92,Shipping!$S208,$U$167=Shipping!$T$92,Shipping!$T208)+IF(BK119&lt;DATE(2020,1,1),BK119,-BK119))</f>
        <v>-</v>
      </c>
      <c r="BL283" s="52" t="str" cm="1">
        <f t="array" ref="BL283">IF(OR(BL119="",BL119="NO Q",BL119="-"),"-",INDEX(Shipping!$U$3:$V$88,_xlfn.XMATCH(BL$2,IF(Shipping!$D$3:$D$88="GC",Shipping!$A$3:$A$88),0),_xlfn.XMATCH($V$167,Shipping!$U$2:$V$2))/_xlfn.IFS($U$167=Shipping!$R205,Shipping!$R$95,$U$167=Shipping!$S$92,Shipping!$S208,$U$167=Shipping!$T$92,Shipping!$T208)+IF(BL119&lt;DATE(2020,1,1),BL119,-BL119))</f>
        <v>-</v>
      </c>
      <c r="BM283" s="52" t="str" cm="1">
        <f t="array" ref="BM283">IF(OR(BM119="",BM119="NO Q",BM119="-"),"-",INDEX(Shipping!$U$3:$V$88,_xlfn.XMATCH(BM$2,IF(Shipping!$D$3:$D$88="GC",Shipping!$A$3:$A$88),0),_xlfn.XMATCH($V$167,Shipping!$U$2:$V$2))/_xlfn.IFS($U$167=Shipping!$R205,Shipping!$R$95,$U$167=Shipping!$S$92,Shipping!$S208,$U$167=Shipping!$T$92,Shipping!$T208)+IF(BM119&lt;DATE(2020,1,1),BM119,-BM119))</f>
        <v>-</v>
      </c>
      <c r="BN283" s="52" t="str" cm="1">
        <f t="array" ref="BN283">IF(OR(BN119="",BN119="NO Q",BN119="-"),"-",INDEX(Shipping!$U$3:$V$88,_xlfn.XMATCH(BN$2,IF(Shipping!$D$3:$D$88="GC",Shipping!$A$3:$A$88),0),_xlfn.XMATCH($V$167,Shipping!$U$2:$V$2))/_xlfn.IFS($U$167=Shipping!$R205,Shipping!$R$95,$U$167=Shipping!$S$92,Shipping!$S208,$U$167=Shipping!$T$92,Shipping!$T208)+IF(BN119&lt;DATE(2020,1,1),BN119,-BN119))</f>
        <v>-</v>
      </c>
      <c r="BO283" s="52" t="str" cm="1">
        <f t="array" ref="BO283">IF(OR(BO119="",BO119="NO Q",BO119="-"),"-",INDEX(Shipping!$U$3:$V$88,_xlfn.XMATCH(BO$2,IF(Shipping!$D$3:$D$88="GC",Shipping!$A$3:$A$88),0),_xlfn.XMATCH($V$167,Shipping!$U$2:$V$2))/_xlfn.IFS($U$167=Shipping!$R205,Shipping!$R$95,$U$167=Shipping!$S$92,Shipping!$S208,$U$167=Shipping!$T$92,Shipping!$T208)+IF(BO119&lt;DATE(2020,1,1),BO119,-BO119))</f>
        <v>-</v>
      </c>
      <c r="BP283" s="52" t="str" cm="1">
        <f t="array" ref="BP283">IF(OR(BP119="",BP119="NO Q",BP119="-"),"-",INDEX(Shipping!$U$3:$V$88,_xlfn.XMATCH(BP$2,IF(Shipping!$D$3:$D$88="GC",Shipping!$A$3:$A$88),0),_xlfn.XMATCH($V$167,Shipping!$U$2:$V$2))/_xlfn.IFS($U$167=Shipping!$R205,Shipping!$R$95,$U$167=Shipping!$S$92,Shipping!$S208,$U$167=Shipping!$T$92,Shipping!$T208)+IF(BP119&lt;DATE(2020,1,1),BP119,-BP119))</f>
        <v>-</v>
      </c>
      <c r="BQ283" s="52" t="str" cm="1">
        <f t="array" ref="BQ283">IF(OR(BQ119="",BQ119="NO Q",BQ119="-"),"-",INDEX(Shipping!$U$3:$V$88,_xlfn.XMATCH(BQ$2,IF(Shipping!$D$3:$D$88="GC",Shipping!$A$3:$A$88),0),_xlfn.XMATCH($V$167,Shipping!$U$2:$V$2))/_xlfn.IFS($U$167=Shipping!$R205,Shipping!$R$95,$U$167=Shipping!$S$92,Shipping!$S208,$U$167=Shipping!$T$92,Shipping!$T208)+IF(BQ119&lt;DATE(2020,1,1),BQ119,-BQ119))</f>
        <v>-</v>
      </c>
      <c r="BR283" s="52" t="str" cm="1">
        <f t="array" ref="BR283">IF(OR(BR119="",BR119="NO Q",BR119="-"),"-",INDEX(Shipping!$U$3:$V$88,_xlfn.XMATCH(BR$2,IF(Shipping!$D$3:$D$88="GC",Shipping!$A$3:$A$88),0),_xlfn.XMATCH($V$167,Shipping!$U$2:$V$2))/_xlfn.IFS($U$167=Shipping!$R205,Shipping!$R$95,$U$167=Shipping!$S$92,Shipping!$S208,$U$167=Shipping!$T$92,Shipping!$T208)+IF(BR119&lt;DATE(2020,1,1),BR119,-BR119))</f>
        <v>-</v>
      </c>
      <c r="BS283" s="52" t="str" cm="1">
        <f t="array" ref="BS283">IF(OR(BS119="",BS119="NO Q",BS119="-"),"-",INDEX(Shipping!$U$3:$V$88,_xlfn.XMATCH(BS$2,IF(Shipping!$D$3:$D$88="GC",Shipping!$A$3:$A$88),0),_xlfn.XMATCH($V$167,Shipping!$U$2:$V$2))/_xlfn.IFS($U$167=Shipping!$R205,Shipping!$R$95,$U$167=Shipping!$S$92,Shipping!$S208,$U$167=Shipping!$T$92,Shipping!$T208)+IF(BS119&lt;DATE(2020,1,1),BS119,-BS119))</f>
        <v>-</v>
      </c>
      <c r="BT283" s="52" t="str" cm="1">
        <f t="array" ref="BT283">IF(OR(BT119="",BT119="NO Q",BT119="-"),"-",INDEX(Shipping!$U$3:$V$88,_xlfn.XMATCH(BT$2,IF(Shipping!$D$3:$D$88="GC",Shipping!$A$3:$A$88),0),_xlfn.XMATCH($V$167,Shipping!$U$2:$V$2))/_xlfn.IFS($U$167=Shipping!$R205,Shipping!$R$95,$U$167=Shipping!$S$92,Shipping!$S208,$U$167=Shipping!$T$92,Shipping!$T208)+IF(BT119&lt;DATE(2020,1,1),BT119,-BT119))</f>
        <v>-</v>
      </c>
      <c r="BU283" s="52" t="str" cm="1">
        <f t="array" ref="BU283">IF(OR(BU119="",BU119="NO Q",BU119="-"),"-",INDEX(Shipping!$U$3:$V$88,_xlfn.XMATCH(BU$2,IF(Shipping!$D$3:$D$88="GC",Shipping!$A$3:$A$88),0),_xlfn.XMATCH($V$167,Shipping!$U$2:$V$2))/_xlfn.IFS($U$167=Shipping!$R205,Shipping!$R$95,$U$167=Shipping!$S$92,Shipping!$S208,$U$167=Shipping!$T$92,Shipping!$T208)+IF(BU119&lt;DATE(2020,1,1),BU119,-BU119))</f>
        <v>-</v>
      </c>
      <c r="BV283" s="52" t="str" cm="1">
        <f t="array" ref="BV283">IF(OR(BV119="",BV119="NO Q",BV119="-"),"-",INDEX(Shipping!$U$3:$V$88,_xlfn.XMATCH(BV$2,IF(Shipping!$D$3:$D$88="GC",Shipping!$A$3:$A$88),0),_xlfn.XMATCH($V$167,Shipping!$U$2:$V$2))/_xlfn.IFS($U$167=Shipping!$R205,Shipping!$R$95,$U$167=Shipping!$S$92,Shipping!$S208,$U$167=Shipping!$T$92,Shipping!$T208)+IF(BV119&lt;DATE(2020,1,1),BV119,-BV119))</f>
        <v>-</v>
      </c>
      <c r="BW283" s="52" t="str" cm="1">
        <f t="array" ref="BW283">IF(OR(BW119="",BW119="NO Q",BW119="-"),"-",INDEX(Shipping!$U$3:$V$88,_xlfn.XMATCH(BW$2,IF(Shipping!$D$3:$D$88="GC",Shipping!$A$3:$A$88),0),_xlfn.XMATCH($V$167,Shipping!$U$2:$V$2))/_xlfn.IFS($U$167=Shipping!$R205,Shipping!$R$95,$U$167=Shipping!$S$92,Shipping!$S208,$U$167=Shipping!$T$92,Shipping!$T208)+IF(BW119&lt;DATE(2020,1,1),BW119,-BW119))</f>
        <v>-</v>
      </c>
      <c r="BX283" s="52" t="str" cm="1">
        <f t="array" ref="BX283">IF(OR(BX119="",BX119="NO Q",BX119="-"),"-",INDEX(Shipping!$U$3:$V$88,_xlfn.XMATCH(BX$2,IF(Shipping!$D$3:$D$88="GC",Shipping!$A$3:$A$88),0),_xlfn.XMATCH($V$167,Shipping!$U$2:$V$2))/_xlfn.IFS($U$167=Shipping!$R205,Shipping!$R$95,$U$167=Shipping!$S$92,Shipping!$S208,$U$167=Shipping!$T$92,Shipping!$T208)+IF(BX119&lt;DATE(2020,1,1),BX119,-BX119))</f>
        <v>-</v>
      </c>
      <c r="BY283" s="52" t="str" cm="1">
        <f t="array" ref="BY283">IF(OR(BY119="",BY119="NO Q",BY119="-"),"-",INDEX(Shipping!$U$3:$V$88,_xlfn.XMATCH(BY$2,IF(Shipping!$D$3:$D$88="GC",Shipping!$A$3:$A$88),0),_xlfn.XMATCH($V$167,Shipping!$U$2:$V$2))/_xlfn.IFS($U$167=Shipping!$R205,Shipping!$R$95,$U$167=Shipping!$S$92,Shipping!$S208,$U$167=Shipping!$T$92,Shipping!$T208)+IF(BY119&lt;DATE(2020,1,1),BY119,-BY119))</f>
        <v>-</v>
      </c>
      <c r="BZ283" s="52" t="str" cm="1">
        <f t="array" ref="BZ283">IF(OR(BZ119="",BZ119="NO Q",BZ119="-"),"-",INDEX(Shipping!$U$3:$V$88,_xlfn.XMATCH(BZ$2,IF(Shipping!$D$3:$D$88="GC",Shipping!$A$3:$A$88),0),_xlfn.XMATCH($V$167,Shipping!$U$2:$V$2))/_xlfn.IFS($U$167=Shipping!$R205,Shipping!$R$95,$U$167=Shipping!$S$92,Shipping!$S208,$U$167=Shipping!$T$92,Shipping!$T208)+IF(BZ119&lt;DATE(2020,1,1),BZ119,-BZ119))</f>
        <v>-</v>
      </c>
      <c r="CA283" s="52" t="str" cm="1">
        <f t="array" ref="CA283">IF(OR(CA119="",CA119="NO Q",CA119="-"),"-",INDEX(Shipping!$U$3:$V$88,_xlfn.XMATCH(CA$2,IF(Shipping!$D$3:$D$88="GC",Shipping!$A$3:$A$88),0),_xlfn.XMATCH($V$167,Shipping!$U$2:$V$2))/_xlfn.IFS($U$167=Shipping!$R205,Shipping!$R$95,$U$167=Shipping!$S$92,Shipping!$S208,$U$167=Shipping!$T$92,Shipping!$T208)+IF(CA119&lt;DATE(2020,1,1),CA119,-CA119))</f>
        <v>-</v>
      </c>
      <c r="CB283" s="52" t="str" cm="1">
        <f t="array" ref="CB283">IF(OR(CB119="",CB119="NO Q",CB119="-"),"-",INDEX(Shipping!$U$3:$V$88,_xlfn.XMATCH(CB$2,IF(Shipping!$D$3:$D$88="GC",Shipping!$A$3:$A$88),0),_xlfn.XMATCH($V$167,Shipping!$U$2:$V$2))/_xlfn.IFS($U$167=Shipping!$R205,Shipping!$R$95,$U$167=Shipping!$S$92,Shipping!$S208,$U$167=Shipping!$T$92,Shipping!$T208)+IF(CB119&lt;DATE(2020,1,1),CB119,-CB119))</f>
        <v>-</v>
      </c>
      <c r="CC283" s="52" t="e" cm="1">
        <f t="array" ref="CC283">IF(OR(CC119="",CC119="NO Q",CC119="-"),"-",INDEX(Shipping!$U$3:$V$88,_xlfn.XMATCH(CC$2,IF(Shipping!$D$3:$D$88="GC",Shipping!$A$3:$A$88),0),_xlfn.XMATCH($V$167,Shipping!$U$2:$V$2))/_xlfn.IFS($U$167=Shipping!$R205,Shipping!$R$95,$U$167=Shipping!$S$92,Shipping!$S208,$U$167=Shipping!$T$92,Shipping!$T208)+IF(CC119&lt;DATE(2020,1,1),CC119,-CC119))</f>
        <v>#VALUE!</v>
      </c>
      <c r="CD283" s="52" t="e" cm="1">
        <f t="array" ref="CD283">IF(OR(CD119="",CD119="NO Q",CD119="-"),"-",INDEX(Shipping!$U$3:$V$88,_xlfn.XMATCH(CD$2,IF(Shipping!$D$3:$D$88="GC",Shipping!$A$3:$A$88),0),_xlfn.XMATCH($V$167,Shipping!$U$2:$V$2))/_xlfn.IFS($U$167=Shipping!$R205,Shipping!$R$95,$U$167=Shipping!$S$92,Shipping!$S208,$U$167=Shipping!$T$92,Shipping!$T208)+IF(CD119&lt;DATE(2020,1,1),CD119,-CD119))</f>
        <v>#DIV/0!</v>
      </c>
      <c r="CE283" s="52" t="str" cm="1">
        <f t="array" ref="CE283">IF(OR(CE119="",CE119="NO Q",CE119="-"),"-",INDEX(Shipping!$U$3:$V$88,_xlfn.XMATCH(CE$2,IF(Shipping!$D$3:$D$88="GC",Shipping!$A$3:$A$88),0),_xlfn.XMATCH($V$167,Shipping!$U$2:$V$2))/_xlfn.IFS($U$167=Shipping!$R205,Shipping!$R$95,$U$167=Shipping!$S$92,Shipping!$S208,$U$167=Shipping!$T$92,Shipping!$T208)+IF(CE119&lt;DATE(2020,1,1),CE119,-CE119))</f>
        <v>-</v>
      </c>
      <c r="CF283" s="52" t="str" cm="1">
        <f t="array" ref="CF283">IF(OR(CF119="",CF119="NO Q",CF119="-"),"-",INDEX(Shipping!$U$3:$V$88,_xlfn.XMATCH(CF$2,IF(Shipping!$D$3:$D$88="GC",Shipping!$A$3:$A$88),0),_xlfn.XMATCH($V$167,Shipping!$U$2:$V$2))/_xlfn.IFS($U$167=Shipping!$R205,Shipping!$R$95,$U$167=Shipping!$S$92,Shipping!$S208,$U$167=Shipping!$T$92,Shipping!$T208)+IF(CF119&lt;DATE(2020,1,1),CF119,-CF119))</f>
        <v>-</v>
      </c>
      <c r="CG283" s="52" t="str" cm="1">
        <f t="array" ref="CG283">IF(OR(CG119="",CG119="NO Q",CG119="-"),"-",INDEX(Shipping!$U$3:$V$88,_xlfn.XMATCH(CG$2,IF(Shipping!$D$3:$D$88="GC",Shipping!$A$3:$A$88),0),_xlfn.XMATCH($V$167,Shipping!$U$2:$V$2))/_xlfn.IFS($U$167=Shipping!$R205,Shipping!$R$95,$U$167=Shipping!$S$92,Shipping!$S208,$U$167=Shipping!$T$92,Shipping!$T208)+IF(CG119&lt;DATE(2020,1,1),CG119,-CG119))</f>
        <v>-</v>
      </c>
      <c r="CH283" s="52" t="str" cm="1">
        <f t="array" ref="CH283">IF(OR(CH119="",CH119="NO Q",CH119="-"),"-",INDEX(Shipping!$U$3:$V$88,_xlfn.XMATCH(CH$2,IF(Shipping!$D$3:$D$88="GC",Shipping!$A$3:$A$88),0),_xlfn.XMATCH($V$167,Shipping!$U$2:$V$2))/_xlfn.IFS($U$167=Shipping!$R205,Shipping!$R$95,$U$167=Shipping!$S$92,Shipping!$S208,$U$167=Shipping!$T$92,Shipping!$T208)+IF(CH119&lt;DATE(2020,1,1),CH119,-CH119))</f>
        <v>-</v>
      </c>
      <c r="CI283" s="52" t="str" cm="1">
        <f t="array" ref="CI283">IF(OR(CI119="",CI119="NO Q",CI119="-"),"-",INDEX(Shipping!$U$3:$V$88,_xlfn.XMATCH(CI$2,IF(Shipping!$D$3:$D$88="GC",Shipping!$A$3:$A$88),0),_xlfn.XMATCH($V$167,Shipping!$U$2:$V$2))/_xlfn.IFS($U$167=Shipping!$R205,Shipping!$R$95,$U$167=Shipping!$S$92,Shipping!$S208,$U$167=Shipping!$T$92,Shipping!$T208)+IF(CI119&lt;DATE(2020,1,1),CI119,-CI119))</f>
        <v>-</v>
      </c>
      <c r="CJ283" s="52" t="str" cm="1">
        <f t="array" ref="CJ283">IF(OR(CJ119="",CJ119="NO Q",CJ119="-"),"-",INDEX(Shipping!$U$3:$V$88,_xlfn.XMATCH(CJ$2,IF(Shipping!$D$3:$D$88="GC",Shipping!$A$3:$A$88),0),_xlfn.XMATCH($V$167,Shipping!$U$2:$V$2))/_xlfn.IFS($U$167=Shipping!$R205,Shipping!$R$95,$U$167=Shipping!$S$92,Shipping!$S208,$U$167=Shipping!$T$92,Shipping!$T208)+IF(CJ119&lt;DATE(2020,1,1),CJ119,-CJ119))</f>
        <v>-</v>
      </c>
      <c r="CK283" s="52" t="str" cm="1">
        <f t="array" ref="CK283">IF(OR(CK119="",CK119="NO Q",CK119="-"),"-",INDEX(Shipping!$U$3:$V$88,_xlfn.XMATCH(CK$2,IF(Shipping!$D$3:$D$88="GC",Shipping!$A$3:$A$88),0),_xlfn.XMATCH($V$167,Shipping!$U$2:$V$2))/_xlfn.IFS($U$167=Shipping!$R205,Shipping!$R$95,$U$167=Shipping!$S$92,Shipping!$S208,$U$167=Shipping!$T$92,Shipping!$T208)+IF(CK119&lt;DATE(2020,1,1),CK119,-CK119))</f>
        <v>-</v>
      </c>
      <c r="CL283" s="52" t="str" cm="1">
        <f t="array" ref="CL283">IF(OR(CL119="",CL119="NO Q",CL119="-"),"-",INDEX(Shipping!$U$3:$V$88,_xlfn.XMATCH(CL$2,IF(Shipping!$D$3:$D$88="GC",Shipping!$A$3:$A$88),0),_xlfn.XMATCH($V$167,Shipping!$U$2:$V$2))/_xlfn.IFS($U$167=Shipping!$R205,Shipping!$R$95,$U$167=Shipping!$S$92,Shipping!$S208,$U$167=Shipping!$T$92,Shipping!$T208)+IF(CL119&lt;DATE(2020,1,1),CL119,-CL119))</f>
        <v>-</v>
      </c>
      <c r="CM283" s="52" t="str" cm="1">
        <f t="array" ref="CM283">IF(OR(CM119="",CM119="NO Q",CM119="-"),"-",INDEX(Shipping!$U$3:$V$88,_xlfn.XMATCH(CM$2,IF(Shipping!$D$3:$D$88="GC",Shipping!$A$3:$A$88),0),_xlfn.XMATCH($V$167,Shipping!$U$2:$V$2))/_xlfn.IFS($U$167=Shipping!$R205,Shipping!$R$95,$U$167=Shipping!$S$92,Shipping!$S208,$U$167=Shipping!$T$92,Shipping!$T208)+IF(CM119&lt;DATE(2020,1,1),CM119,-CM119))</f>
        <v>-</v>
      </c>
    </row>
    <row r="284" spans="2:91">
      <c r="B284" s="47" t="s">
        <v>389</v>
      </c>
      <c r="C284" s="1" t="e" cm="1">
        <f t="array" ref="C284">INDEX(W$2:CM$2,1,_xlfn.XMATCH(D284,$W284:$CM284))</f>
        <v>#N/A</v>
      </c>
      <c r="D284" s="81">
        <f t="shared" si="140"/>
        <v>0</v>
      </c>
      <c r="W284" s="52" t="str" cm="1">
        <f t="array" ref="W284">IF(OR(W120="",W120="NO Q",W120="-"),"-",INDEX(Shipping!$U$3:$V$88,_xlfn.XMATCH(W$2,IF(Shipping!$D$3:$D$88="GC",Shipping!$A$3:$A$88),0),_xlfn.XMATCH($V$167,Shipping!$U$2:$V$2))/_xlfn.IFS($U$167=Shipping!$R206,Shipping!$R$95,$U$167=Shipping!$S$92,Shipping!$S209,$U$167=Shipping!$T$92,Shipping!$T209)+IF(W120&lt;DATE(2020,1,1),W120,-W120))</f>
        <v>-</v>
      </c>
      <c r="X284" s="52" t="str" cm="1">
        <f t="array" ref="X284">IF(OR(X120="",X120="NO Q",X120="-"),"-",INDEX(Shipping!$U$3:$V$88,_xlfn.XMATCH(X$2,IF(Shipping!$D$3:$D$88="GC",Shipping!$A$3:$A$88),0),_xlfn.XMATCH($V$167,Shipping!$U$2:$V$2))/_xlfn.IFS($U$167=Shipping!$R206,Shipping!$R$95,$U$167=Shipping!$S$92,Shipping!$S209,$U$167=Shipping!$T$92,Shipping!$T209)+IF(X120&lt;DATE(2020,1,1),X120,-X120))</f>
        <v>-</v>
      </c>
      <c r="Y284" s="52" t="str" cm="1">
        <f t="array" ref="Y284">IF(OR(Y120="",Y120="NO Q",Y120="-"),"-",INDEX(Shipping!$U$3:$V$88,_xlfn.XMATCH(Y$2,IF(Shipping!$D$3:$D$88="GC",Shipping!$A$3:$A$88),0),_xlfn.XMATCH($V$167,Shipping!$U$2:$V$2))/_xlfn.IFS($U$167=Shipping!$R206,Shipping!$R$95,$U$167=Shipping!$S$92,Shipping!$S209,$U$167=Shipping!$T$92,Shipping!$T209)+IF(Y120&lt;DATE(2020,1,1),Y120,-Y120))</f>
        <v>-</v>
      </c>
      <c r="Z284" s="52" t="str" cm="1">
        <f t="array" ref="Z284">IF(OR(Z120="",Z120="NO Q",Z120="-"),"-",INDEX(Shipping!$U$3:$V$88,_xlfn.XMATCH(Z$2,IF(Shipping!$D$3:$D$88="GC",Shipping!$A$3:$A$88),0),_xlfn.XMATCH($V$167,Shipping!$U$2:$V$2))/_xlfn.IFS($U$167=Shipping!$R206,Shipping!$R$95,$U$167=Shipping!$S$92,Shipping!$S209,$U$167=Shipping!$T$92,Shipping!$T209)+IF(Z120&lt;DATE(2020,1,1),Z120,-Z120))</f>
        <v>-</v>
      </c>
      <c r="AA284" s="52" t="str" cm="1">
        <f t="array" ref="AA284">IF(OR(AA120="",AA120="NO Q",AA120="-"),"-",INDEX(Shipping!$U$3:$V$88,_xlfn.XMATCH(AA$2,IF(Shipping!$D$3:$D$88="GC",Shipping!$A$3:$A$88),0),_xlfn.XMATCH($V$167,Shipping!$U$2:$V$2))/_xlfn.IFS($U$167=Shipping!$R206,Shipping!$R$95,$U$167=Shipping!$S$92,Shipping!$S209,$U$167=Shipping!$T$92,Shipping!$T209)+IF(AA120&lt;DATE(2020,1,1),AA120,-AA120))</f>
        <v>-</v>
      </c>
      <c r="AB284" s="52" t="str" cm="1">
        <f t="array" ref="AB284">IF(OR(AB120="",AB120="NO Q",AB120="-"),"-",INDEX(Shipping!$U$3:$V$88,_xlfn.XMATCH(AB$2,IF(Shipping!$D$3:$D$88="GC",Shipping!$A$3:$A$88),0),_xlfn.XMATCH($V$167,Shipping!$U$2:$V$2))/_xlfn.IFS($U$167=Shipping!$R206,Shipping!$R$95,$U$167=Shipping!$S$92,Shipping!$S209,$U$167=Shipping!$T$92,Shipping!$T209)+IF(AB120&lt;DATE(2020,1,1),AB120,-AB120))</f>
        <v>-</v>
      </c>
      <c r="AC284" s="52" t="str" cm="1">
        <f t="array" ref="AC284">IF(OR(AC120="",AC120="NO Q",AC120="-"),"-",INDEX(Shipping!$U$3:$V$88,_xlfn.XMATCH(AC$2,IF(Shipping!$D$3:$D$88="GC",Shipping!$A$3:$A$88),0),_xlfn.XMATCH($V$167,Shipping!$U$2:$V$2))/_xlfn.IFS($U$167=Shipping!$R206,Shipping!$R$95,$U$167=Shipping!$S$92,Shipping!$S209,$U$167=Shipping!$T$92,Shipping!$T209)+IF(AC120&lt;DATE(2020,1,1),AC120,-AC120))</f>
        <v>-</v>
      </c>
      <c r="AD284" s="52" t="str" cm="1">
        <f t="array" ref="AD284">IF(OR(AD120="",AD120="NO Q",AD120="-"),"-",INDEX(Shipping!$U$3:$V$88,_xlfn.XMATCH(AD$2,IF(Shipping!$D$3:$D$88="GC",Shipping!$A$3:$A$88),0),_xlfn.XMATCH($V$167,Shipping!$U$2:$V$2))/_xlfn.IFS($U$167=Shipping!$R206,Shipping!$R$95,$U$167=Shipping!$S$92,Shipping!$S209,$U$167=Shipping!$T$92,Shipping!$T209)+IF(AD120&lt;DATE(2020,1,1),AD120,-AD120))</f>
        <v>-</v>
      </c>
      <c r="AE284" s="52" t="str" cm="1">
        <f t="array" ref="AE284">IF(OR(AE120="",AE120="NO Q",AE120="-"),"-",INDEX(Shipping!$U$3:$V$88,_xlfn.XMATCH(AE$2,IF(Shipping!$D$3:$D$88="GC",Shipping!$A$3:$A$88),0),_xlfn.XMATCH($V$167,Shipping!$U$2:$V$2))/_xlfn.IFS($U$167=Shipping!$R206,Shipping!$R$95,$U$167=Shipping!$S$92,Shipping!$S209,$U$167=Shipping!$T$92,Shipping!$T209)+IF(AE120&lt;DATE(2020,1,1),AE120,-AE120))</f>
        <v>-</v>
      </c>
      <c r="AF284" s="52" t="str" cm="1">
        <f t="array" ref="AF284">IF(OR(AF120="",AF120="NO Q",AF120="-"),"-",INDEX(Shipping!$U$3:$V$88,_xlfn.XMATCH(AF$2,IF(Shipping!$D$3:$D$88="GC",Shipping!$A$3:$A$88),0),_xlfn.XMATCH($V$167,Shipping!$U$2:$V$2))/_xlfn.IFS($U$167=Shipping!$R206,Shipping!$R$95,$U$167=Shipping!$S$92,Shipping!$S209,$U$167=Shipping!$T$92,Shipping!$T209)+IF(AF120&lt;DATE(2020,1,1),AF120,-AF120))</f>
        <v>-</v>
      </c>
      <c r="AG284" s="52" t="str" cm="1">
        <f t="array" ref="AG284">IF(OR(AG120="",AG120="NO Q",AG120="-"),"-",INDEX(Shipping!$U$3:$V$88,_xlfn.XMATCH(AG$2,IF(Shipping!$D$3:$D$88="GC",Shipping!$A$3:$A$88),0),_xlfn.XMATCH($V$167,Shipping!$U$2:$V$2))/_xlfn.IFS($U$167=Shipping!$R206,Shipping!$R$95,$U$167=Shipping!$S$92,Shipping!$S209,$U$167=Shipping!$T$92,Shipping!$T209)+IF(AG120&lt;DATE(2020,1,1),AG120,-AG120))</f>
        <v>-</v>
      </c>
      <c r="AH284" s="52" t="e" cm="1">
        <f t="array" ref="AH284">IF(OR(AH120="",AH120="NO Q",AH120="-"),"-",INDEX(Shipping!$U$3:$V$88,_xlfn.XMATCH(AH$2,IF(Shipping!$D$3:$D$88="GC",Shipping!$A$3:$A$88),0),_xlfn.XMATCH($V$167,Shipping!$U$2:$V$2))/_xlfn.IFS($U$167=Shipping!$R206,Shipping!$R$95,$U$167=Shipping!$S$92,Shipping!$S209,$U$167=Shipping!$T$92,Shipping!$T209)+IF(AH120&lt;DATE(2020,1,1),AH120,-AH120))</f>
        <v>#DIV/0!</v>
      </c>
      <c r="AI284" s="52" t="str" cm="1">
        <f t="array" ref="AI284">IF(OR(AI120="",AI120="NO Q",AI120="-"),"-",INDEX(Shipping!$U$3:$V$88,_xlfn.XMATCH(AI$2,IF(Shipping!$D$3:$D$88="GC",Shipping!$A$3:$A$88),0),_xlfn.XMATCH($V$167,Shipping!$U$2:$V$2))/_xlfn.IFS($U$167=Shipping!$R206,Shipping!$R$95,$U$167=Shipping!$S$92,Shipping!$S209,$U$167=Shipping!$T$92,Shipping!$T209)+IF(AI120&lt;DATE(2020,1,1),AI120,-AI120))</f>
        <v>-</v>
      </c>
      <c r="AJ284" s="52" t="str" cm="1">
        <f t="array" ref="AJ284">IF(OR(AJ120="",AJ120="NO Q",AJ120="-"),"-",INDEX(Shipping!$U$3:$V$88,_xlfn.XMATCH(AJ$2,IF(Shipping!$D$3:$D$88="GC",Shipping!$A$3:$A$88),0),_xlfn.XMATCH($V$167,Shipping!$U$2:$V$2))/_xlfn.IFS($U$167=Shipping!$R206,Shipping!$R$95,$U$167=Shipping!$S$92,Shipping!$S209,$U$167=Shipping!$T$92,Shipping!$T209)+IF(AJ120&lt;DATE(2020,1,1),AJ120,-AJ120))</f>
        <v>-</v>
      </c>
      <c r="AK284" s="52" t="str" cm="1">
        <f t="array" ref="AK284">IF(OR(AK120="",AK120="NO Q",AK120="-"),"-",INDEX(Shipping!$U$3:$V$88,_xlfn.XMATCH(AK$2,IF(Shipping!$D$3:$D$88="GC",Shipping!$A$3:$A$88),0),_xlfn.XMATCH($V$167,Shipping!$U$2:$V$2))/_xlfn.IFS($U$167=Shipping!$R206,Shipping!$R$95,$U$167=Shipping!$S$92,Shipping!$S209,$U$167=Shipping!$T$92,Shipping!$T209)+IF(AK120&lt;DATE(2020,1,1),AK120,-AK120))</f>
        <v>-</v>
      </c>
      <c r="AL284" s="52" t="str" cm="1">
        <f t="array" ref="AL284">IF(OR(AL120="",AL120="NO Q",AL120="-"),"-",INDEX(Shipping!$U$3:$V$88,_xlfn.XMATCH(AL$2,IF(Shipping!$D$3:$D$88="GC",Shipping!$A$3:$A$88),0),_xlfn.XMATCH($V$167,Shipping!$U$2:$V$2))/_xlfn.IFS($U$167=Shipping!$R206,Shipping!$R$95,$U$167=Shipping!$S$92,Shipping!$S209,$U$167=Shipping!$T$92,Shipping!$T209)+IF(AL120&lt;DATE(2020,1,1),AL120,-AL120))</f>
        <v>-</v>
      </c>
      <c r="AM284" s="52" t="str" cm="1">
        <f t="array" ref="AM284">IF(OR(AM120="",AM120="NO Q",AM120="-"),"-",INDEX(Shipping!$U$3:$V$88,_xlfn.XMATCH(AM$2,IF(Shipping!$D$3:$D$88="GC",Shipping!$A$3:$A$88),0),_xlfn.XMATCH($V$167,Shipping!$U$2:$V$2))/_xlfn.IFS($U$167=Shipping!$R206,Shipping!$R$95,$U$167=Shipping!$S$92,Shipping!$S209,$U$167=Shipping!$T$92,Shipping!$T209)+IF(AM120&lt;DATE(2020,1,1),AM120,-AM120))</f>
        <v>-</v>
      </c>
      <c r="AN284" s="52" t="str" cm="1">
        <f t="array" ref="AN284">IF(OR(AN120="",AN120="NO Q",AN120="-"),"-",INDEX(Shipping!$U$3:$V$88,_xlfn.XMATCH(AN$2,IF(Shipping!$D$3:$D$88="GC",Shipping!$A$3:$A$88),0),_xlfn.XMATCH($V$167,Shipping!$U$2:$V$2))/_xlfn.IFS($U$167=Shipping!$R206,Shipping!$R$95,$U$167=Shipping!$S$92,Shipping!$S209,$U$167=Shipping!$T$92,Shipping!$T209)+IF(AN120&lt;DATE(2020,1,1),AN120,-AN120))</f>
        <v>-</v>
      </c>
      <c r="AO284" s="52" t="str" cm="1">
        <f t="array" ref="AO284">IF(OR(AO120="",AO120="NO Q",AO120="-"),"-",INDEX(Shipping!$U$3:$V$88,_xlfn.XMATCH(AO$2,IF(Shipping!$D$3:$D$88="GC",Shipping!$A$3:$A$88),0),_xlfn.XMATCH($V$167,Shipping!$U$2:$V$2))/_xlfn.IFS($U$167=Shipping!$R206,Shipping!$R$95,$U$167=Shipping!$S$92,Shipping!$S209,$U$167=Shipping!$T$92,Shipping!$T209)+IF(AO120&lt;DATE(2020,1,1),AO120,-AO120))</f>
        <v>-</v>
      </c>
      <c r="AP284" s="52" t="str" cm="1">
        <f t="array" ref="AP284">IF(OR(AP120="",AP120="NO Q",AP120="-"),"-",INDEX(Shipping!$U$3:$V$88,_xlfn.XMATCH(AP$2,IF(Shipping!$D$3:$D$88="GC",Shipping!$A$3:$A$88),0),_xlfn.XMATCH($V$167,Shipping!$U$2:$V$2))/_xlfn.IFS($U$167=Shipping!$R206,Shipping!$R$95,$U$167=Shipping!$S$92,Shipping!$S209,$U$167=Shipping!$T$92,Shipping!$T209)+IF(AP120&lt;DATE(2020,1,1),AP120,-AP120))</f>
        <v>-</v>
      </c>
      <c r="AQ284" s="52" t="str" cm="1">
        <f t="array" ref="AQ284">IF(OR(AQ120="",AQ120="NO Q",AQ120="-"),"-",INDEX(Shipping!$U$3:$V$88,_xlfn.XMATCH(AQ$2,IF(Shipping!$D$3:$D$88="GC",Shipping!$A$3:$A$88),0),_xlfn.XMATCH($V$167,Shipping!$U$2:$V$2))/_xlfn.IFS($U$167=Shipping!$R206,Shipping!$R$95,$U$167=Shipping!$S$92,Shipping!$S209,$U$167=Shipping!$T$92,Shipping!$T209)+IF(AQ120&lt;DATE(2020,1,1),AQ120,-AQ120))</f>
        <v>-</v>
      </c>
      <c r="AR284" s="52" t="str" cm="1">
        <f t="array" ref="AR284">IF(OR(AR120="",AR120="NO Q",AR120="-"),"-",INDEX(Shipping!$U$3:$V$88,_xlfn.XMATCH(AR$2,IF(Shipping!$D$3:$D$88="GC",Shipping!$A$3:$A$88),0),_xlfn.XMATCH($V$167,Shipping!$U$2:$V$2))/_xlfn.IFS($U$167=Shipping!$R206,Shipping!$R$95,$U$167=Shipping!$S$92,Shipping!$S209,$U$167=Shipping!$T$92,Shipping!$T209)+IF(AR120&lt;DATE(2020,1,1),AR120,-AR120))</f>
        <v>-</v>
      </c>
      <c r="AS284" s="52" t="str" cm="1">
        <f t="array" ref="AS284">IF(OR(AS120="",AS120="NO Q",AS120="-"),"-",INDEX(Shipping!$U$3:$V$88,_xlfn.XMATCH(AS$2,IF(Shipping!$D$3:$D$88="GC",Shipping!$A$3:$A$88),0),_xlfn.XMATCH($V$167,Shipping!$U$2:$V$2))/_xlfn.IFS($U$167=Shipping!$R206,Shipping!$R$95,$U$167=Shipping!$S$92,Shipping!$S209,$U$167=Shipping!$T$92,Shipping!$T209)+IF(AS120&lt;DATE(2020,1,1),AS120,-AS120))</f>
        <v>-</v>
      </c>
      <c r="AT284" s="52" t="str" cm="1">
        <f t="array" ref="AT284">IF(OR(AT120="",AT120="NO Q",AT120="-"),"-",INDEX(Shipping!$U$3:$V$88,_xlfn.XMATCH(AT$2,IF(Shipping!$D$3:$D$88="GC",Shipping!$A$3:$A$88),0),_xlfn.XMATCH($V$167,Shipping!$U$2:$V$2))/_xlfn.IFS($U$167=Shipping!$R206,Shipping!$R$95,$U$167=Shipping!$S$92,Shipping!$S209,$U$167=Shipping!$T$92,Shipping!$T209)+IF(AT120&lt;DATE(2020,1,1),AT120,-AT120))</f>
        <v>-</v>
      </c>
      <c r="AU284" s="52" t="str" cm="1">
        <f t="array" ref="AU284">IF(OR(AU120="",AU120="NO Q",AU120="-"),"-",INDEX(Shipping!$U$3:$V$88,_xlfn.XMATCH(AU$2,IF(Shipping!$D$3:$D$88="GC",Shipping!$A$3:$A$88),0),_xlfn.XMATCH($V$167,Shipping!$U$2:$V$2))/_xlfn.IFS($U$167=Shipping!$R206,Shipping!$R$95,$U$167=Shipping!$S$92,Shipping!$S209,$U$167=Shipping!$T$92,Shipping!$T209)+IF(AU120&lt;DATE(2020,1,1),AU120,-AU120))</f>
        <v>-</v>
      </c>
      <c r="AV284" s="52" t="str" cm="1">
        <f t="array" ref="AV284">IF(OR(AV120="",AV120="NO Q",AV120="-"),"-",INDEX(Shipping!$U$3:$V$88,_xlfn.XMATCH(AV$2,IF(Shipping!$D$3:$D$88="GC",Shipping!$A$3:$A$88),0),_xlfn.XMATCH($V$167,Shipping!$U$2:$V$2))/_xlfn.IFS($U$167=Shipping!$R206,Shipping!$R$95,$U$167=Shipping!$S$92,Shipping!$S209,$U$167=Shipping!$T$92,Shipping!$T209)+IF(AV120&lt;DATE(2020,1,1),AV120,-AV120))</f>
        <v>-</v>
      </c>
      <c r="AW284" s="52" t="str" cm="1">
        <f t="array" ref="AW284">IF(OR(AW120="",AW120="NO Q",AW120="-"),"-",INDEX(Shipping!$U$3:$V$88,_xlfn.XMATCH(AW$2,IF(Shipping!$D$3:$D$88="GC",Shipping!$A$3:$A$88),0),_xlfn.XMATCH($V$167,Shipping!$U$2:$V$2))/_xlfn.IFS($U$167=Shipping!$R206,Shipping!$R$95,$U$167=Shipping!$S$92,Shipping!$S209,$U$167=Shipping!$T$92,Shipping!$T209)+IF(AW120&lt;DATE(2020,1,1),AW120,-AW120))</f>
        <v>-</v>
      </c>
      <c r="AX284" s="52" t="str" cm="1">
        <f t="array" ref="AX284">IF(OR(AX120="",AX120="NO Q",AX120="-"),"-",INDEX(Shipping!$U$3:$V$88,_xlfn.XMATCH(AX$2,IF(Shipping!$D$3:$D$88="GC",Shipping!$A$3:$A$88),0),_xlfn.XMATCH($V$167,Shipping!$U$2:$V$2))/_xlfn.IFS($U$167=Shipping!$R206,Shipping!$R$95,$U$167=Shipping!$S$92,Shipping!$S209,$U$167=Shipping!$T$92,Shipping!$T209)+IF(AX120&lt;DATE(2020,1,1),AX120,-AX120))</f>
        <v>-</v>
      </c>
      <c r="AY284" s="52" t="str" cm="1">
        <f t="array" ref="AY284">IF(OR(AY120="",AY120="NO Q",AY120="-"),"-",INDEX(Shipping!$U$3:$V$88,_xlfn.XMATCH(AY$2,IF(Shipping!$D$3:$D$88="GC",Shipping!$A$3:$A$88),0),_xlfn.XMATCH($V$167,Shipping!$U$2:$V$2))/_xlfn.IFS($U$167=Shipping!$R206,Shipping!$R$95,$U$167=Shipping!$S$92,Shipping!$S209,$U$167=Shipping!$T$92,Shipping!$T209)+IF(AY120&lt;DATE(2020,1,1),AY120,-AY120))</f>
        <v>-</v>
      </c>
      <c r="AZ284" s="52" t="str" cm="1">
        <f t="array" ref="AZ284">IF(OR(AZ120="",AZ120="NO Q",AZ120="-"),"-",INDEX(Shipping!$U$3:$V$88,_xlfn.XMATCH(AZ$2,IF(Shipping!$D$3:$D$88="GC",Shipping!$A$3:$A$88),0),_xlfn.XMATCH($V$167,Shipping!$U$2:$V$2))/_xlfn.IFS($U$167=Shipping!$R206,Shipping!$R$95,$U$167=Shipping!$S$92,Shipping!$S209,$U$167=Shipping!$T$92,Shipping!$T209)+IF(AZ120&lt;DATE(2020,1,1),AZ120,-AZ120))</f>
        <v>-</v>
      </c>
      <c r="BA284" s="52" t="str" cm="1">
        <f t="array" ref="BA284">IF(OR(BA120="",BA120="NO Q",BA120="-"),"-",INDEX(Shipping!$U$3:$V$88,_xlfn.XMATCH(BA$2,IF(Shipping!$D$3:$D$88="GC",Shipping!$A$3:$A$88),0),_xlfn.XMATCH($V$167,Shipping!$U$2:$V$2))/_xlfn.IFS($U$167=Shipping!$R206,Shipping!$R$95,$U$167=Shipping!$S$92,Shipping!$S209,$U$167=Shipping!$T$92,Shipping!$T209)+IF(BA120&lt;DATE(2020,1,1),BA120,-BA120))</f>
        <v>-</v>
      </c>
      <c r="BB284" s="52" t="str" cm="1">
        <f t="array" ref="BB284">IF(OR(BB120="",BB120="NO Q",BB120="-"),"-",INDEX(Shipping!$U$3:$V$88,_xlfn.XMATCH(BB$2,IF(Shipping!$D$3:$D$88="GC",Shipping!$A$3:$A$88),0),_xlfn.XMATCH($V$167,Shipping!$U$2:$V$2))/_xlfn.IFS($U$167=Shipping!$R206,Shipping!$R$95,$U$167=Shipping!$S$92,Shipping!$S209,$U$167=Shipping!$T$92,Shipping!$T209)+IF(BB120&lt;DATE(2020,1,1),BB120,-BB120))</f>
        <v>-</v>
      </c>
      <c r="BC284" s="52" t="str" cm="1">
        <f t="array" ref="BC284">IF(OR(BC120="",BC120="NO Q",BC120="-"),"-",INDEX(Shipping!$U$3:$V$88,_xlfn.XMATCH(BC$2,IF(Shipping!$D$3:$D$88="GC",Shipping!$A$3:$A$88),0),_xlfn.XMATCH($V$167,Shipping!$U$2:$V$2))/_xlfn.IFS($U$167=Shipping!$R206,Shipping!$R$95,$U$167=Shipping!$S$92,Shipping!$S209,$U$167=Shipping!$T$92,Shipping!$T209)+IF(BC120&lt;DATE(2020,1,1),BC120,-BC120))</f>
        <v>-</v>
      </c>
      <c r="BD284" s="52" t="str" cm="1">
        <f t="array" ref="BD284">IF(OR(BD120="",BD120="NO Q",BD120="-"),"-",INDEX(Shipping!$U$3:$V$88,_xlfn.XMATCH(BD$2,IF(Shipping!$D$3:$D$88="GC",Shipping!$A$3:$A$88),0),_xlfn.XMATCH($V$167,Shipping!$U$2:$V$2))/_xlfn.IFS($U$167=Shipping!$R206,Shipping!$R$95,$U$167=Shipping!$S$92,Shipping!$S209,$U$167=Shipping!$T$92,Shipping!$T209)+IF(BD120&lt;DATE(2020,1,1),BD120,-BD120))</f>
        <v>-</v>
      </c>
      <c r="BE284" s="52" t="str" cm="1">
        <f t="array" ref="BE284">IF(OR(BE120="",BE120="NO Q",BE120="-"),"-",INDEX(Shipping!$U$3:$V$88,_xlfn.XMATCH(BE$2,IF(Shipping!$D$3:$D$88="GC",Shipping!$A$3:$A$88),0),_xlfn.XMATCH($V$167,Shipping!$U$2:$V$2))/_xlfn.IFS($U$167=Shipping!$R206,Shipping!$R$95,$U$167=Shipping!$S$92,Shipping!$S209,$U$167=Shipping!$T$92,Shipping!$T209)+IF(BE120&lt;DATE(2020,1,1),BE120,-BE120))</f>
        <v>-</v>
      </c>
      <c r="BF284" s="52" t="str" cm="1">
        <f t="array" ref="BF284">IF(OR(BF120="",BF120="NO Q",BF120="-"),"-",INDEX(Shipping!$U$3:$V$88,_xlfn.XMATCH(BF$2,IF(Shipping!$D$3:$D$88="GC",Shipping!$A$3:$A$88),0),_xlfn.XMATCH($V$167,Shipping!$U$2:$V$2))/_xlfn.IFS($U$167=Shipping!$R206,Shipping!$R$95,$U$167=Shipping!$S$92,Shipping!$S209,$U$167=Shipping!$T$92,Shipping!$T209)+IF(BF120&lt;DATE(2020,1,1),BF120,-BF120))</f>
        <v>-</v>
      </c>
      <c r="BG284" s="52" t="str" cm="1">
        <f t="array" ref="BG284">IF(OR(BG120="",BG120="NO Q",BG120="-"),"-",INDEX(Shipping!$U$3:$V$88,_xlfn.XMATCH(BG$2,IF(Shipping!$D$3:$D$88="GC",Shipping!$A$3:$A$88),0),_xlfn.XMATCH($V$167,Shipping!$U$2:$V$2))/_xlfn.IFS($U$167=Shipping!$R206,Shipping!$R$95,$U$167=Shipping!$S$92,Shipping!$S209,$U$167=Shipping!$T$92,Shipping!$T209)+IF(BG120&lt;DATE(2020,1,1),BG120,-BG120))</f>
        <v>-</v>
      </c>
      <c r="BH284" s="52" t="str" cm="1">
        <f t="array" ref="BH284">IF(OR(BH120="",BH120="NO Q",BH120="-"),"-",INDEX(Shipping!$U$3:$V$88,_xlfn.XMATCH(BH$2,IF(Shipping!$D$3:$D$88="GC",Shipping!$A$3:$A$88),0),_xlfn.XMATCH($V$167,Shipping!$U$2:$V$2))/_xlfn.IFS($U$167=Shipping!$R206,Shipping!$R$95,$U$167=Shipping!$S$92,Shipping!$S209,$U$167=Shipping!$T$92,Shipping!$T209)+IF(BH120&lt;DATE(2020,1,1),BH120,-BH120))</f>
        <v>-</v>
      </c>
      <c r="BI284" s="52" t="e" cm="1">
        <f t="array" ref="BI284">IF(OR(BI120="",BI120="NO Q",BI120="-"),"-",INDEX(Shipping!$U$3:$V$88,_xlfn.XMATCH(BI$2,IF(Shipping!$D$3:$D$88="GC",Shipping!$A$3:$A$88),0),_xlfn.XMATCH($V$167,Shipping!$U$2:$V$2))/_xlfn.IFS($U$167=Shipping!$R206,Shipping!$R$95,$U$167=Shipping!$S$92,Shipping!$S209,$U$167=Shipping!$T$92,Shipping!$T209)+IF(BI120&lt;DATE(2020,1,1),BI120,-BI120))</f>
        <v>#DIV/0!</v>
      </c>
      <c r="BJ284" s="52" t="str" cm="1">
        <f t="array" ref="BJ284">IF(OR(BJ120="",BJ120="NO Q",BJ120="-"),"-",INDEX(Shipping!$U$3:$V$88,_xlfn.XMATCH(BJ$2,IF(Shipping!$D$3:$D$88="GC",Shipping!$A$3:$A$88),0),_xlfn.XMATCH($V$167,Shipping!$U$2:$V$2))/_xlfn.IFS($U$167=Shipping!$R206,Shipping!$R$95,$U$167=Shipping!$S$92,Shipping!$S209,$U$167=Shipping!$T$92,Shipping!$T209)+IF(BJ120&lt;DATE(2020,1,1),BJ120,-BJ120))</f>
        <v>-</v>
      </c>
      <c r="BK284" s="52" t="str" cm="1">
        <f t="array" ref="BK284">IF(OR(BK120="",BK120="NO Q",BK120="-"),"-",INDEX(Shipping!$U$3:$V$88,_xlfn.XMATCH(BK$2,IF(Shipping!$D$3:$D$88="GC",Shipping!$A$3:$A$88),0),_xlfn.XMATCH($V$167,Shipping!$U$2:$V$2))/_xlfn.IFS($U$167=Shipping!$R206,Shipping!$R$95,$U$167=Shipping!$S$92,Shipping!$S209,$U$167=Shipping!$T$92,Shipping!$T209)+IF(BK120&lt;DATE(2020,1,1),BK120,-BK120))</f>
        <v>-</v>
      </c>
      <c r="BL284" s="52" t="str" cm="1">
        <f t="array" ref="BL284">IF(OR(BL120="",BL120="NO Q",BL120="-"),"-",INDEX(Shipping!$U$3:$V$88,_xlfn.XMATCH(BL$2,IF(Shipping!$D$3:$D$88="GC",Shipping!$A$3:$A$88),0),_xlfn.XMATCH($V$167,Shipping!$U$2:$V$2))/_xlfn.IFS($U$167=Shipping!$R206,Shipping!$R$95,$U$167=Shipping!$S$92,Shipping!$S209,$U$167=Shipping!$T$92,Shipping!$T209)+IF(BL120&lt;DATE(2020,1,1),BL120,-BL120))</f>
        <v>-</v>
      </c>
      <c r="BM284" s="52" t="str" cm="1">
        <f t="array" ref="BM284">IF(OR(BM120="",BM120="NO Q",BM120="-"),"-",INDEX(Shipping!$U$3:$V$88,_xlfn.XMATCH(BM$2,IF(Shipping!$D$3:$D$88="GC",Shipping!$A$3:$A$88),0),_xlfn.XMATCH($V$167,Shipping!$U$2:$V$2))/_xlfn.IFS($U$167=Shipping!$R206,Shipping!$R$95,$U$167=Shipping!$S$92,Shipping!$S209,$U$167=Shipping!$T$92,Shipping!$T209)+IF(BM120&lt;DATE(2020,1,1),BM120,-BM120))</f>
        <v>-</v>
      </c>
      <c r="BN284" s="52" t="str" cm="1">
        <f t="array" ref="BN284">IF(OR(BN120="",BN120="NO Q",BN120="-"),"-",INDEX(Shipping!$U$3:$V$88,_xlfn.XMATCH(BN$2,IF(Shipping!$D$3:$D$88="GC",Shipping!$A$3:$A$88),0),_xlfn.XMATCH($V$167,Shipping!$U$2:$V$2))/_xlfn.IFS($U$167=Shipping!$R206,Shipping!$R$95,$U$167=Shipping!$S$92,Shipping!$S209,$U$167=Shipping!$T$92,Shipping!$T209)+IF(BN120&lt;DATE(2020,1,1),BN120,-BN120))</f>
        <v>-</v>
      </c>
      <c r="BO284" s="52" t="str" cm="1">
        <f t="array" ref="BO284">IF(OR(BO120="",BO120="NO Q",BO120="-"),"-",INDEX(Shipping!$U$3:$V$88,_xlfn.XMATCH(BO$2,IF(Shipping!$D$3:$D$88="GC",Shipping!$A$3:$A$88),0),_xlfn.XMATCH($V$167,Shipping!$U$2:$V$2))/_xlfn.IFS($U$167=Shipping!$R206,Shipping!$R$95,$U$167=Shipping!$S$92,Shipping!$S209,$U$167=Shipping!$T$92,Shipping!$T209)+IF(BO120&lt;DATE(2020,1,1),BO120,-BO120))</f>
        <v>-</v>
      </c>
      <c r="BP284" s="52" t="str" cm="1">
        <f t="array" ref="BP284">IF(OR(BP120="",BP120="NO Q",BP120="-"),"-",INDEX(Shipping!$U$3:$V$88,_xlfn.XMATCH(BP$2,IF(Shipping!$D$3:$D$88="GC",Shipping!$A$3:$A$88),0),_xlfn.XMATCH($V$167,Shipping!$U$2:$V$2))/_xlfn.IFS($U$167=Shipping!$R206,Shipping!$R$95,$U$167=Shipping!$S$92,Shipping!$S209,$U$167=Shipping!$T$92,Shipping!$T209)+IF(BP120&lt;DATE(2020,1,1),BP120,-BP120))</f>
        <v>-</v>
      </c>
      <c r="BQ284" s="52" t="str" cm="1">
        <f t="array" ref="BQ284">IF(OR(BQ120="",BQ120="NO Q",BQ120="-"),"-",INDEX(Shipping!$U$3:$V$88,_xlfn.XMATCH(BQ$2,IF(Shipping!$D$3:$D$88="GC",Shipping!$A$3:$A$88),0),_xlfn.XMATCH($V$167,Shipping!$U$2:$V$2))/_xlfn.IFS($U$167=Shipping!$R206,Shipping!$R$95,$U$167=Shipping!$S$92,Shipping!$S209,$U$167=Shipping!$T$92,Shipping!$T209)+IF(BQ120&lt;DATE(2020,1,1),BQ120,-BQ120))</f>
        <v>-</v>
      </c>
      <c r="BR284" s="52" t="str" cm="1">
        <f t="array" ref="BR284">IF(OR(BR120="",BR120="NO Q",BR120="-"),"-",INDEX(Shipping!$U$3:$V$88,_xlfn.XMATCH(BR$2,IF(Shipping!$D$3:$D$88="GC",Shipping!$A$3:$A$88),0),_xlfn.XMATCH($V$167,Shipping!$U$2:$V$2))/_xlfn.IFS($U$167=Shipping!$R206,Shipping!$R$95,$U$167=Shipping!$S$92,Shipping!$S209,$U$167=Shipping!$T$92,Shipping!$T209)+IF(BR120&lt;DATE(2020,1,1),BR120,-BR120))</f>
        <v>-</v>
      </c>
      <c r="BS284" s="52" t="str" cm="1">
        <f t="array" ref="BS284">IF(OR(BS120="",BS120="NO Q",BS120="-"),"-",INDEX(Shipping!$U$3:$V$88,_xlfn.XMATCH(BS$2,IF(Shipping!$D$3:$D$88="GC",Shipping!$A$3:$A$88),0),_xlfn.XMATCH($V$167,Shipping!$U$2:$V$2))/_xlfn.IFS($U$167=Shipping!$R206,Shipping!$R$95,$U$167=Shipping!$S$92,Shipping!$S209,$U$167=Shipping!$T$92,Shipping!$T209)+IF(BS120&lt;DATE(2020,1,1),BS120,-BS120))</f>
        <v>-</v>
      </c>
      <c r="BT284" s="52" t="str" cm="1">
        <f t="array" ref="BT284">IF(OR(BT120="",BT120="NO Q",BT120="-"),"-",INDEX(Shipping!$U$3:$V$88,_xlfn.XMATCH(BT$2,IF(Shipping!$D$3:$D$88="GC",Shipping!$A$3:$A$88),0),_xlfn.XMATCH($V$167,Shipping!$U$2:$V$2))/_xlfn.IFS($U$167=Shipping!$R206,Shipping!$R$95,$U$167=Shipping!$S$92,Shipping!$S209,$U$167=Shipping!$T$92,Shipping!$T209)+IF(BT120&lt;DATE(2020,1,1),BT120,-BT120))</f>
        <v>-</v>
      </c>
      <c r="BU284" s="52" t="str" cm="1">
        <f t="array" ref="BU284">IF(OR(BU120="",BU120="NO Q",BU120="-"),"-",INDEX(Shipping!$U$3:$V$88,_xlfn.XMATCH(BU$2,IF(Shipping!$D$3:$D$88="GC",Shipping!$A$3:$A$88),0),_xlfn.XMATCH($V$167,Shipping!$U$2:$V$2))/_xlfn.IFS($U$167=Shipping!$R206,Shipping!$R$95,$U$167=Shipping!$S$92,Shipping!$S209,$U$167=Shipping!$T$92,Shipping!$T209)+IF(BU120&lt;DATE(2020,1,1),BU120,-BU120))</f>
        <v>-</v>
      </c>
      <c r="BV284" s="52" t="str" cm="1">
        <f t="array" ref="BV284">IF(OR(BV120="",BV120="NO Q",BV120="-"),"-",INDEX(Shipping!$U$3:$V$88,_xlfn.XMATCH(BV$2,IF(Shipping!$D$3:$D$88="GC",Shipping!$A$3:$A$88),0),_xlfn.XMATCH($V$167,Shipping!$U$2:$V$2))/_xlfn.IFS($U$167=Shipping!$R206,Shipping!$R$95,$U$167=Shipping!$S$92,Shipping!$S209,$U$167=Shipping!$T$92,Shipping!$T209)+IF(BV120&lt;DATE(2020,1,1),BV120,-BV120))</f>
        <v>-</v>
      </c>
      <c r="BW284" s="52" t="str" cm="1">
        <f t="array" ref="BW284">IF(OR(BW120="",BW120="NO Q",BW120="-"),"-",INDEX(Shipping!$U$3:$V$88,_xlfn.XMATCH(BW$2,IF(Shipping!$D$3:$D$88="GC",Shipping!$A$3:$A$88),0),_xlfn.XMATCH($V$167,Shipping!$U$2:$V$2))/_xlfn.IFS($U$167=Shipping!$R206,Shipping!$R$95,$U$167=Shipping!$S$92,Shipping!$S209,$U$167=Shipping!$T$92,Shipping!$T209)+IF(BW120&lt;DATE(2020,1,1),BW120,-BW120))</f>
        <v>-</v>
      </c>
      <c r="BX284" s="52" t="str" cm="1">
        <f t="array" ref="BX284">IF(OR(BX120="",BX120="NO Q",BX120="-"),"-",INDEX(Shipping!$U$3:$V$88,_xlfn.XMATCH(BX$2,IF(Shipping!$D$3:$D$88="GC",Shipping!$A$3:$A$88),0),_xlfn.XMATCH($V$167,Shipping!$U$2:$V$2))/_xlfn.IFS($U$167=Shipping!$R206,Shipping!$R$95,$U$167=Shipping!$S$92,Shipping!$S209,$U$167=Shipping!$T$92,Shipping!$T209)+IF(BX120&lt;DATE(2020,1,1),BX120,-BX120))</f>
        <v>-</v>
      </c>
      <c r="BY284" s="52" t="str" cm="1">
        <f t="array" ref="BY284">IF(OR(BY120="",BY120="NO Q",BY120="-"),"-",INDEX(Shipping!$U$3:$V$88,_xlfn.XMATCH(BY$2,IF(Shipping!$D$3:$D$88="GC",Shipping!$A$3:$A$88),0),_xlfn.XMATCH($V$167,Shipping!$U$2:$V$2))/_xlfn.IFS($U$167=Shipping!$R206,Shipping!$R$95,$U$167=Shipping!$S$92,Shipping!$S209,$U$167=Shipping!$T$92,Shipping!$T209)+IF(BY120&lt;DATE(2020,1,1),BY120,-BY120))</f>
        <v>-</v>
      </c>
      <c r="BZ284" s="52" t="str" cm="1">
        <f t="array" ref="BZ284">IF(OR(BZ120="",BZ120="NO Q",BZ120="-"),"-",INDEX(Shipping!$U$3:$V$88,_xlfn.XMATCH(BZ$2,IF(Shipping!$D$3:$D$88="GC",Shipping!$A$3:$A$88),0),_xlfn.XMATCH($V$167,Shipping!$U$2:$V$2))/_xlfn.IFS($U$167=Shipping!$R206,Shipping!$R$95,$U$167=Shipping!$S$92,Shipping!$S209,$U$167=Shipping!$T$92,Shipping!$T209)+IF(BZ120&lt;DATE(2020,1,1),BZ120,-BZ120))</f>
        <v>-</v>
      </c>
      <c r="CA284" s="52" t="str" cm="1">
        <f t="array" ref="CA284">IF(OR(CA120="",CA120="NO Q",CA120="-"),"-",INDEX(Shipping!$U$3:$V$88,_xlfn.XMATCH(CA$2,IF(Shipping!$D$3:$D$88="GC",Shipping!$A$3:$A$88),0),_xlfn.XMATCH($V$167,Shipping!$U$2:$V$2))/_xlfn.IFS($U$167=Shipping!$R206,Shipping!$R$95,$U$167=Shipping!$S$92,Shipping!$S209,$U$167=Shipping!$T$92,Shipping!$T209)+IF(CA120&lt;DATE(2020,1,1),CA120,-CA120))</f>
        <v>-</v>
      </c>
      <c r="CB284" s="52" t="str" cm="1">
        <f t="array" ref="CB284">IF(OR(CB120="",CB120="NO Q",CB120="-"),"-",INDEX(Shipping!$U$3:$V$88,_xlfn.XMATCH(CB$2,IF(Shipping!$D$3:$D$88="GC",Shipping!$A$3:$A$88),0),_xlfn.XMATCH($V$167,Shipping!$U$2:$V$2))/_xlfn.IFS($U$167=Shipping!$R206,Shipping!$R$95,$U$167=Shipping!$S$92,Shipping!$S209,$U$167=Shipping!$T$92,Shipping!$T209)+IF(CB120&lt;DATE(2020,1,1),CB120,-CB120))</f>
        <v>-</v>
      </c>
      <c r="CC284" s="52" t="e" cm="1">
        <f t="array" ref="CC284">IF(OR(CC120="",CC120="NO Q",CC120="-"),"-",INDEX(Shipping!$U$3:$V$88,_xlfn.XMATCH(CC$2,IF(Shipping!$D$3:$D$88="GC",Shipping!$A$3:$A$88),0),_xlfn.XMATCH($V$167,Shipping!$U$2:$V$2))/_xlfn.IFS($U$167=Shipping!$R206,Shipping!$R$95,$U$167=Shipping!$S$92,Shipping!$S209,$U$167=Shipping!$T$92,Shipping!$T209)+IF(CC120&lt;DATE(2020,1,1),CC120,-CC120))</f>
        <v>#VALUE!</v>
      </c>
      <c r="CD284" s="52" t="e" cm="1">
        <f t="array" ref="CD284">IF(OR(CD120="",CD120="NO Q",CD120="-"),"-",INDEX(Shipping!$U$3:$V$88,_xlfn.XMATCH(CD$2,IF(Shipping!$D$3:$D$88="GC",Shipping!$A$3:$A$88),0),_xlfn.XMATCH($V$167,Shipping!$U$2:$V$2))/_xlfn.IFS($U$167=Shipping!$R206,Shipping!$R$95,$U$167=Shipping!$S$92,Shipping!$S209,$U$167=Shipping!$T$92,Shipping!$T209)+IF(CD120&lt;DATE(2020,1,1),CD120,-CD120))</f>
        <v>#DIV/0!</v>
      </c>
      <c r="CE284" s="52" t="str" cm="1">
        <f t="array" ref="CE284">IF(OR(CE120="",CE120="NO Q",CE120="-"),"-",INDEX(Shipping!$U$3:$V$88,_xlfn.XMATCH(CE$2,IF(Shipping!$D$3:$D$88="GC",Shipping!$A$3:$A$88),0),_xlfn.XMATCH($V$167,Shipping!$U$2:$V$2))/_xlfn.IFS($U$167=Shipping!$R206,Shipping!$R$95,$U$167=Shipping!$S$92,Shipping!$S209,$U$167=Shipping!$T$92,Shipping!$T209)+IF(CE120&lt;DATE(2020,1,1),CE120,-CE120))</f>
        <v>-</v>
      </c>
      <c r="CF284" s="52" t="str" cm="1">
        <f t="array" ref="CF284">IF(OR(CF120="",CF120="NO Q",CF120="-"),"-",INDEX(Shipping!$U$3:$V$88,_xlfn.XMATCH(CF$2,IF(Shipping!$D$3:$D$88="GC",Shipping!$A$3:$A$88),0),_xlfn.XMATCH($V$167,Shipping!$U$2:$V$2))/_xlfn.IFS($U$167=Shipping!$R206,Shipping!$R$95,$U$167=Shipping!$S$92,Shipping!$S209,$U$167=Shipping!$T$92,Shipping!$T209)+IF(CF120&lt;DATE(2020,1,1),CF120,-CF120))</f>
        <v>-</v>
      </c>
      <c r="CG284" s="52" t="str" cm="1">
        <f t="array" ref="CG284">IF(OR(CG120="",CG120="NO Q",CG120="-"),"-",INDEX(Shipping!$U$3:$V$88,_xlfn.XMATCH(CG$2,IF(Shipping!$D$3:$D$88="GC",Shipping!$A$3:$A$88),0),_xlfn.XMATCH($V$167,Shipping!$U$2:$V$2))/_xlfn.IFS($U$167=Shipping!$R206,Shipping!$R$95,$U$167=Shipping!$S$92,Shipping!$S209,$U$167=Shipping!$T$92,Shipping!$T209)+IF(CG120&lt;DATE(2020,1,1),CG120,-CG120))</f>
        <v>-</v>
      </c>
      <c r="CH284" s="52" t="str" cm="1">
        <f t="array" ref="CH284">IF(OR(CH120="",CH120="NO Q",CH120="-"),"-",INDEX(Shipping!$U$3:$V$88,_xlfn.XMATCH(CH$2,IF(Shipping!$D$3:$D$88="GC",Shipping!$A$3:$A$88),0),_xlfn.XMATCH($V$167,Shipping!$U$2:$V$2))/_xlfn.IFS($U$167=Shipping!$R206,Shipping!$R$95,$U$167=Shipping!$S$92,Shipping!$S209,$U$167=Shipping!$T$92,Shipping!$T209)+IF(CH120&lt;DATE(2020,1,1),CH120,-CH120))</f>
        <v>-</v>
      </c>
      <c r="CI284" s="52" t="str" cm="1">
        <f t="array" ref="CI284">IF(OR(CI120="",CI120="NO Q",CI120="-"),"-",INDEX(Shipping!$U$3:$V$88,_xlfn.XMATCH(CI$2,IF(Shipping!$D$3:$D$88="GC",Shipping!$A$3:$A$88),0),_xlfn.XMATCH($V$167,Shipping!$U$2:$V$2))/_xlfn.IFS($U$167=Shipping!$R206,Shipping!$R$95,$U$167=Shipping!$S$92,Shipping!$S209,$U$167=Shipping!$T$92,Shipping!$T209)+IF(CI120&lt;DATE(2020,1,1),CI120,-CI120))</f>
        <v>-</v>
      </c>
      <c r="CJ284" s="52" t="str" cm="1">
        <f t="array" ref="CJ284">IF(OR(CJ120="",CJ120="NO Q",CJ120="-"),"-",INDEX(Shipping!$U$3:$V$88,_xlfn.XMATCH(CJ$2,IF(Shipping!$D$3:$D$88="GC",Shipping!$A$3:$A$88),0),_xlfn.XMATCH($V$167,Shipping!$U$2:$V$2))/_xlfn.IFS($U$167=Shipping!$R206,Shipping!$R$95,$U$167=Shipping!$S$92,Shipping!$S209,$U$167=Shipping!$T$92,Shipping!$T209)+IF(CJ120&lt;DATE(2020,1,1),CJ120,-CJ120))</f>
        <v>-</v>
      </c>
      <c r="CK284" s="52" t="str" cm="1">
        <f t="array" ref="CK284">IF(OR(CK120="",CK120="NO Q",CK120="-"),"-",INDEX(Shipping!$U$3:$V$88,_xlfn.XMATCH(CK$2,IF(Shipping!$D$3:$D$88="GC",Shipping!$A$3:$A$88),0),_xlfn.XMATCH($V$167,Shipping!$U$2:$V$2))/_xlfn.IFS($U$167=Shipping!$R206,Shipping!$R$95,$U$167=Shipping!$S$92,Shipping!$S209,$U$167=Shipping!$T$92,Shipping!$T209)+IF(CK120&lt;DATE(2020,1,1),CK120,-CK120))</f>
        <v>-</v>
      </c>
      <c r="CL284" s="52" t="str" cm="1">
        <f t="array" ref="CL284">IF(OR(CL120="",CL120="NO Q",CL120="-"),"-",INDEX(Shipping!$U$3:$V$88,_xlfn.XMATCH(CL$2,IF(Shipping!$D$3:$D$88="GC",Shipping!$A$3:$A$88),0),_xlfn.XMATCH($V$167,Shipping!$U$2:$V$2))/_xlfn.IFS($U$167=Shipping!$R206,Shipping!$R$95,$U$167=Shipping!$S$92,Shipping!$S209,$U$167=Shipping!$T$92,Shipping!$T209)+IF(CL120&lt;DATE(2020,1,1),CL120,-CL120))</f>
        <v>-</v>
      </c>
      <c r="CM284" s="52" t="str" cm="1">
        <f t="array" ref="CM284">IF(OR(CM120="",CM120="NO Q",CM120="-"),"-",INDEX(Shipping!$U$3:$V$88,_xlfn.XMATCH(CM$2,IF(Shipping!$D$3:$D$88="GC",Shipping!$A$3:$A$88),0),_xlfn.XMATCH($V$167,Shipping!$U$2:$V$2))/_xlfn.IFS($U$167=Shipping!$R206,Shipping!$R$95,$U$167=Shipping!$S$92,Shipping!$S209,$U$167=Shipping!$T$92,Shipping!$T209)+IF(CM120&lt;DATE(2020,1,1),CM120,-CM120))</f>
        <v>-</v>
      </c>
    </row>
    <row r="285" spans="2:91">
      <c r="B285" s="47" t="s">
        <v>390</v>
      </c>
      <c r="C285" s="1" t="e" cm="1">
        <f t="array" ref="C285">INDEX(W$2:CM$2,1,_xlfn.XMATCH(D285,$W285:$CM285))</f>
        <v>#N/A</v>
      </c>
      <c r="D285" s="81">
        <f t="shared" si="140"/>
        <v>0</v>
      </c>
      <c r="W285" s="52" t="str" cm="1">
        <f t="array" ref="W285">IF(OR(W121="",W121="NO Q",W121="-"),"-",INDEX(Shipping!$U$3:$V$88,_xlfn.XMATCH(W$2,IF(Shipping!$D$3:$D$88="GC",Shipping!$A$3:$A$88),0),_xlfn.XMATCH($V$167,Shipping!$U$2:$V$2))/_xlfn.IFS($U$167=Shipping!$R207,Shipping!$R$95,$U$167=Shipping!$S$92,Shipping!$S210,$U$167=Shipping!$T$92,Shipping!$T210)+IF(W121&lt;DATE(2020,1,1),W121,-W121))</f>
        <v>-</v>
      </c>
      <c r="X285" s="52" t="str" cm="1">
        <f t="array" ref="X285">IF(OR(X121="",X121="NO Q",X121="-"),"-",INDEX(Shipping!$U$3:$V$88,_xlfn.XMATCH(X$2,IF(Shipping!$D$3:$D$88="GC",Shipping!$A$3:$A$88),0),_xlfn.XMATCH($V$167,Shipping!$U$2:$V$2))/_xlfn.IFS($U$167=Shipping!$R207,Shipping!$R$95,$U$167=Shipping!$S$92,Shipping!$S210,$U$167=Shipping!$T$92,Shipping!$T210)+IF(X121&lt;DATE(2020,1,1),X121,-X121))</f>
        <v>-</v>
      </c>
      <c r="Y285" s="52" t="str" cm="1">
        <f t="array" ref="Y285">IF(OR(Y121="",Y121="NO Q",Y121="-"),"-",INDEX(Shipping!$U$3:$V$88,_xlfn.XMATCH(Y$2,IF(Shipping!$D$3:$D$88="GC",Shipping!$A$3:$A$88),0),_xlfn.XMATCH($V$167,Shipping!$U$2:$V$2))/_xlfn.IFS($U$167=Shipping!$R207,Shipping!$R$95,$U$167=Shipping!$S$92,Shipping!$S210,$U$167=Shipping!$T$92,Shipping!$T210)+IF(Y121&lt;DATE(2020,1,1),Y121,-Y121))</f>
        <v>-</v>
      </c>
      <c r="Z285" s="52" t="str" cm="1">
        <f t="array" ref="Z285">IF(OR(Z121="",Z121="NO Q",Z121="-"),"-",INDEX(Shipping!$U$3:$V$88,_xlfn.XMATCH(Z$2,IF(Shipping!$D$3:$D$88="GC",Shipping!$A$3:$A$88),0),_xlfn.XMATCH($V$167,Shipping!$U$2:$V$2))/_xlfn.IFS($U$167=Shipping!$R207,Shipping!$R$95,$U$167=Shipping!$S$92,Shipping!$S210,$U$167=Shipping!$T$92,Shipping!$T210)+IF(Z121&lt;DATE(2020,1,1),Z121,-Z121))</f>
        <v>-</v>
      </c>
      <c r="AA285" s="52" t="str" cm="1">
        <f t="array" ref="AA285">IF(OR(AA121="",AA121="NO Q",AA121="-"),"-",INDEX(Shipping!$U$3:$V$88,_xlfn.XMATCH(AA$2,IF(Shipping!$D$3:$D$88="GC",Shipping!$A$3:$A$88),0),_xlfn.XMATCH($V$167,Shipping!$U$2:$V$2))/_xlfn.IFS($U$167=Shipping!$R207,Shipping!$R$95,$U$167=Shipping!$S$92,Shipping!$S210,$U$167=Shipping!$T$92,Shipping!$T210)+IF(AA121&lt;DATE(2020,1,1),AA121,-AA121))</f>
        <v>-</v>
      </c>
      <c r="AB285" s="52" t="str" cm="1">
        <f t="array" ref="AB285">IF(OR(AB121="",AB121="NO Q",AB121="-"),"-",INDEX(Shipping!$U$3:$V$88,_xlfn.XMATCH(AB$2,IF(Shipping!$D$3:$D$88="GC",Shipping!$A$3:$A$88),0),_xlfn.XMATCH($V$167,Shipping!$U$2:$V$2))/_xlfn.IFS($U$167=Shipping!$R207,Shipping!$R$95,$U$167=Shipping!$S$92,Shipping!$S210,$U$167=Shipping!$T$92,Shipping!$T210)+IF(AB121&lt;DATE(2020,1,1),AB121,-AB121))</f>
        <v>-</v>
      </c>
      <c r="AC285" s="52" t="str" cm="1">
        <f t="array" ref="AC285">IF(OR(AC121="",AC121="NO Q",AC121="-"),"-",INDEX(Shipping!$U$3:$V$88,_xlfn.XMATCH(AC$2,IF(Shipping!$D$3:$D$88="GC",Shipping!$A$3:$A$88),0),_xlfn.XMATCH($V$167,Shipping!$U$2:$V$2))/_xlfn.IFS($U$167=Shipping!$R207,Shipping!$R$95,$U$167=Shipping!$S$92,Shipping!$S210,$U$167=Shipping!$T$92,Shipping!$T210)+IF(AC121&lt;DATE(2020,1,1),AC121,-AC121))</f>
        <v>-</v>
      </c>
      <c r="AD285" s="52" t="str" cm="1">
        <f t="array" ref="AD285">IF(OR(AD121="",AD121="NO Q",AD121="-"),"-",INDEX(Shipping!$U$3:$V$88,_xlfn.XMATCH(AD$2,IF(Shipping!$D$3:$D$88="GC",Shipping!$A$3:$A$88),0),_xlfn.XMATCH($V$167,Shipping!$U$2:$V$2))/_xlfn.IFS($U$167=Shipping!$R207,Shipping!$R$95,$U$167=Shipping!$S$92,Shipping!$S210,$U$167=Shipping!$T$92,Shipping!$T210)+IF(AD121&lt;DATE(2020,1,1),AD121,-AD121))</f>
        <v>-</v>
      </c>
      <c r="AE285" s="52" t="str" cm="1">
        <f t="array" ref="AE285">IF(OR(AE121="",AE121="NO Q",AE121="-"),"-",INDEX(Shipping!$U$3:$V$88,_xlfn.XMATCH(AE$2,IF(Shipping!$D$3:$D$88="GC",Shipping!$A$3:$A$88),0),_xlfn.XMATCH($V$167,Shipping!$U$2:$V$2))/_xlfn.IFS($U$167=Shipping!$R207,Shipping!$R$95,$U$167=Shipping!$S$92,Shipping!$S210,$U$167=Shipping!$T$92,Shipping!$T210)+IF(AE121&lt;DATE(2020,1,1),AE121,-AE121))</f>
        <v>-</v>
      </c>
      <c r="AF285" s="52" t="str" cm="1">
        <f t="array" ref="AF285">IF(OR(AF121="",AF121="NO Q",AF121="-"),"-",INDEX(Shipping!$U$3:$V$88,_xlfn.XMATCH(AF$2,IF(Shipping!$D$3:$D$88="GC",Shipping!$A$3:$A$88),0),_xlfn.XMATCH($V$167,Shipping!$U$2:$V$2))/_xlfn.IFS($U$167=Shipping!$R207,Shipping!$R$95,$U$167=Shipping!$S$92,Shipping!$S210,$U$167=Shipping!$T$92,Shipping!$T210)+IF(AF121&lt;DATE(2020,1,1),AF121,-AF121))</f>
        <v>-</v>
      </c>
      <c r="AG285" s="52" t="str" cm="1">
        <f t="array" ref="AG285">IF(OR(AG121="",AG121="NO Q",AG121="-"),"-",INDEX(Shipping!$U$3:$V$88,_xlfn.XMATCH(AG$2,IF(Shipping!$D$3:$D$88="GC",Shipping!$A$3:$A$88),0),_xlfn.XMATCH($V$167,Shipping!$U$2:$V$2))/_xlfn.IFS($U$167=Shipping!$R207,Shipping!$R$95,$U$167=Shipping!$S$92,Shipping!$S210,$U$167=Shipping!$T$92,Shipping!$T210)+IF(AG121&lt;DATE(2020,1,1),AG121,-AG121))</f>
        <v>-</v>
      </c>
      <c r="AH285" s="52" t="e" cm="1">
        <f t="array" ref="AH285">IF(OR(AH121="",AH121="NO Q",AH121="-"),"-",INDEX(Shipping!$U$3:$V$88,_xlfn.XMATCH(AH$2,IF(Shipping!$D$3:$D$88="GC",Shipping!$A$3:$A$88),0),_xlfn.XMATCH($V$167,Shipping!$U$2:$V$2))/_xlfn.IFS($U$167=Shipping!$R207,Shipping!$R$95,$U$167=Shipping!$S$92,Shipping!$S210,$U$167=Shipping!$T$92,Shipping!$T210)+IF(AH121&lt;DATE(2020,1,1),AH121,-AH121))</f>
        <v>#DIV/0!</v>
      </c>
      <c r="AI285" s="52" t="str" cm="1">
        <f t="array" ref="AI285">IF(OR(AI121="",AI121="NO Q",AI121="-"),"-",INDEX(Shipping!$U$3:$V$88,_xlfn.XMATCH(AI$2,IF(Shipping!$D$3:$D$88="GC",Shipping!$A$3:$A$88),0),_xlfn.XMATCH($V$167,Shipping!$U$2:$V$2))/_xlfn.IFS($U$167=Shipping!$R207,Shipping!$R$95,$U$167=Shipping!$S$92,Shipping!$S210,$U$167=Shipping!$T$92,Shipping!$T210)+IF(AI121&lt;DATE(2020,1,1),AI121,-AI121))</f>
        <v>-</v>
      </c>
      <c r="AJ285" s="52" t="str" cm="1">
        <f t="array" ref="AJ285">IF(OR(AJ121="",AJ121="NO Q",AJ121="-"),"-",INDEX(Shipping!$U$3:$V$88,_xlfn.XMATCH(AJ$2,IF(Shipping!$D$3:$D$88="GC",Shipping!$A$3:$A$88),0),_xlfn.XMATCH($V$167,Shipping!$U$2:$V$2))/_xlfn.IFS($U$167=Shipping!$R207,Shipping!$R$95,$U$167=Shipping!$S$92,Shipping!$S210,$U$167=Shipping!$T$92,Shipping!$T210)+IF(AJ121&lt;DATE(2020,1,1),AJ121,-AJ121))</f>
        <v>-</v>
      </c>
      <c r="AK285" s="52" t="str" cm="1">
        <f t="array" ref="AK285">IF(OR(AK121="",AK121="NO Q",AK121="-"),"-",INDEX(Shipping!$U$3:$V$88,_xlfn.XMATCH(AK$2,IF(Shipping!$D$3:$D$88="GC",Shipping!$A$3:$A$88),0),_xlfn.XMATCH($V$167,Shipping!$U$2:$V$2))/_xlfn.IFS($U$167=Shipping!$R207,Shipping!$R$95,$U$167=Shipping!$S$92,Shipping!$S210,$U$167=Shipping!$T$92,Shipping!$T210)+IF(AK121&lt;DATE(2020,1,1),AK121,-AK121))</f>
        <v>-</v>
      </c>
      <c r="AL285" s="52" t="str" cm="1">
        <f t="array" ref="AL285">IF(OR(AL121="",AL121="NO Q",AL121="-"),"-",INDEX(Shipping!$U$3:$V$88,_xlfn.XMATCH(AL$2,IF(Shipping!$D$3:$D$88="GC",Shipping!$A$3:$A$88),0),_xlfn.XMATCH($V$167,Shipping!$U$2:$V$2))/_xlfn.IFS($U$167=Shipping!$R207,Shipping!$R$95,$U$167=Shipping!$S$92,Shipping!$S210,$U$167=Shipping!$T$92,Shipping!$T210)+IF(AL121&lt;DATE(2020,1,1),AL121,-AL121))</f>
        <v>-</v>
      </c>
      <c r="AM285" s="52" t="str" cm="1">
        <f t="array" ref="AM285">IF(OR(AM121="",AM121="NO Q",AM121="-"),"-",INDEX(Shipping!$U$3:$V$88,_xlfn.XMATCH(AM$2,IF(Shipping!$D$3:$D$88="GC",Shipping!$A$3:$A$88),0),_xlfn.XMATCH($V$167,Shipping!$U$2:$V$2))/_xlfn.IFS($U$167=Shipping!$R207,Shipping!$R$95,$U$167=Shipping!$S$92,Shipping!$S210,$U$167=Shipping!$T$92,Shipping!$T210)+IF(AM121&lt;DATE(2020,1,1),AM121,-AM121))</f>
        <v>-</v>
      </c>
      <c r="AN285" s="52" t="str" cm="1">
        <f t="array" ref="AN285">IF(OR(AN121="",AN121="NO Q",AN121="-"),"-",INDEX(Shipping!$U$3:$V$88,_xlfn.XMATCH(AN$2,IF(Shipping!$D$3:$D$88="GC",Shipping!$A$3:$A$88),0),_xlfn.XMATCH($V$167,Shipping!$U$2:$V$2))/_xlfn.IFS($U$167=Shipping!$R207,Shipping!$R$95,$U$167=Shipping!$S$92,Shipping!$S210,$U$167=Shipping!$T$92,Shipping!$T210)+IF(AN121&lt;DATE(2020,1,1),AN121,-AN121))</f>
        <v>-</v>
      </c>
      <c r="AO285" s="52" t="str" cm="1">
        <f t="array" ref="AO285">IF(OR(AO121="",AO121="NO Q",AO121="-"),"-",INDEX(Shipping!$U$3:$V$88,_xlfn.XMATCH(AO$2,IF(Shipping!$D$3:$D$88="GC",Shipping!$A$3:$A$88),0),_xlfn.XMATCH($V$167,Shipping!$U$2:$V$2))/_xlfn.IFS($U$167=Shipping!$R207,Shipping!$R$95,$U$167=Shipping!$S$92,Shipping!$S210,$U$167=Shipping!$T$92,Shipping!$T210)+IF(AO121&lt;DATE(2020,1,1),AO121,-AO121))</f>
        <v>-</v>
      </c>
      <c r="AP285" s="52" t="str" cm="1">
        <f t="array" ref="AP285">IF(OR(AP121="",AP121="NO Q",AP121="-"),"-",INDEX(Shipping!$U$3:$V$88,_xlfn.XMATCH(AP$2,IF(Shipping!$D$3:$D$88="GC",Shipping!$A$3:$A$88),0),_xlfn.XMATCH($V$167,Shipping!$U$2:$V$2))/_xlfn.IFS($U$167=Shipping!$R207,Shipping!$R$95,$U$167=Shipping!$S$92,Shipping!$S210,$U$167=Shipping!$T$92,Shipping!$T210)+IF(AP121&lt;DATE(2020,1,1),AP121,-AP121))</f>
        <v>-</v>
      </c>
      <c r="AQ285" s="52" t="str" cm="1">
        <f t="array" ref="AQ285">IF(OR(AQ121="",AQ121="NO Q",AQ121="-"),"-",INDEX(Shipping!$U$3:$V$88,_xlfn.XMATCH(AQ$2,IF(Shipping!$D$3:$D$88="GC",Shipping!$A$3:$A$88),0),_xlfn.XMATCH($V$167,Shipping!$U$2:$V$2))/_xlfn.IFS($U$167=Shipping!$R207,Shipping!$R$95,$U$167=Shipping!$S$92,Shipping!$S210,$U$167=Shipping!$T$92,Shipping!$T210)+IF(AQ121&lt;DATE(2020,1,1),AQ121,-AQ121))</f>
        <v>-</v>
      </c>
      <c r="AR285" s="52" t="str" cm="1">
        <f t="array" ref="AR285">IF(OR(AR121="",AR121="NO Q",AR121="-"),"-",INDEX(Shipping!$U$3:$V$88,_xlfn.XMATCH(AR$2,IF(Shipping!$D$3:$D$88="GC",Shipping!$A$3:$A$88),0),_xlfn.XMATCH($V$167,Shipping!$U$2:$V$2))/_xlfn.IFS($U$167=Shipping!$R207,Shipping!$R$95,$U$167=Shipping!$S$92,Shipping!$S210,$U$167=Shipping!$T$92,Shipping!$T210)+IF(AR121&lt;DATE(2020,1,1),AR121,-AR121))</f>
        <v>-</v>
      </c>
      <c r="AS285" s="52" t="str" cm="1">
        <f t="array" ref="AS285">IF(OR(AS121="",AS121="NO Q",AS121="-"),"-",INDEX(Shipping!$U$3:$V$88,_xlfn.XMATCH(AS$2,IF(Shipping!$D$3:$D$88="GC",Shipping!$A$3:$A$88),0),_xlfn.XMATCH($V$167,Shipping!$U$2:$V$2))/_xlfn.IFS($U$167=Shipping!$R207,Shipping!$R$95,$U$167=Shipping!$S$92,Shipping!$S210,$U$167=Shipping!$T$92,Shipping!$T210)+IF(AS121&lt;DATE(2020,1,1),AS121,-AS121))</f>
        <v>-</v>
      </c>
      <c r="AT285" s="52" t="str" cm="1">
        <f t="array" ref="AT285">IF(OR(AT121="",AT121="NO Q",AT121="-"),"-",INDEX(Shipping!$U$3:$V$88,_xlfn.XMATCH(AT$2,IF(Shipping!$D$3:$D$88="GC",Shipping!$A$3:$A$88),0),_xlfn.XMATCH($V$167,Shipping!$U$2:$V$2))/_xlfn.IFS($U$167=Shipping!$R207,Shipping!$R$95,$U$167=Shipping!$S$92,Shipping!$S210,$U$167=Shipping!$T$92,Shipping!$T210)+IF(AT121&lt;DATE(2020,1,1),AT121,-AT121))</f>
        <v>-</v>
      </c>
      <c r="AU285" s="52" t="str" cm="1">
        <f t="array" ref="AU285">IF(OR(AU121="",AU121="NO Q",AU121="-"),"-",INDEX(Shipping!$U$3:$V$88,_xlfn.XMATCH(AU$2,IF(Shipping!$D$3:$D$88="GC",Shipping!$A$3:$A$88),0),_xlfn.XMATCH($V$167,Shipping!$U$2:$V$2))/_xlfn.IFS($U$167=Shipping!$R207,Shipping!$R$95,$U$167=Shipping!$S$92,Shipping!$S210,$U$167=Shipping!$T$92,Shipping!$T210)+IF(AU121&lt;DATE(2020,1,1),AU121,-AU121))</f>
        <v>-</v>
      </c>
      <c r="AV285" s="52" t="str" cm="1">
        <f t="array" ref="AV285">IF(OR(AV121="",AV121="NO Q",AV121="-"),"-",INDEX(Shipping!$U$3:$V$88,_xlfn.XMATCH(AV$2,IF(Shipping!$D$3:$D$88="GC",Shipping!$A$3:$A$88),0),_xlfn.XMATCH($V$167,Shipping!$U$2:$V$2))/_xlfn.IFS($U$167=Shipping!$R207,Shipping!$R$95,$U$167=Shipping!$S$92,Shipping!$S210,$U$167=Shipping!$T$92,Shipping!$T210)+IF(AV121&lt;DATE(2020,1,1),AV121,-AV121))</f>
        <v>-</v>
      </c>
      <c r="AW285" s="52" t="str" cm="1">
        <f t="array" ref="AW285">IF(OR(AW121="",AW121="NO Q",AW121="-"),"-",INDEX(Shipping!$U$3:$V$88,_xlfn.XMATCH(AW$2,IF(Shipping!$D$3:$D$88="GC",Shipping!$A$3:$A$88),0),_xlfn.XMATCH($V$167,Shipping!$U$2:$V$2))/_xlfn.IFS($U$167=Shipping!$R207,Shipping!$R$95,$U$167=Shipping!$S$92,Shipping!$S210,$U$167=Shipping!$T$92,Shipping!$T210)+IF(AW121&lt;DATE(2020,1,1),AW121,-AW121))</f>
        <v>-</v>
      </c>
      <c r="AX285" s="52" t="str" cm="1">
        <f t="array" ref="AX285">IF(OR(AX121="",AX121="NO Q",AX121="-"),"-",INDEX(Shipping!$U$3:$V$88,_xlfn.XMATCH(AX$2,IF(Shipping!$D$3:$D$88="GC",Shipping!$A$3:$A$88),0),_xlfn.XMATCH($V$167,Shipping!$U$2:$V$2))/_xlfn.IFS($U$167=Shipping!$R207,Shipping!$R$95,$U$167=Shipping!$S$92,Shipping!$S210,$U$167=Shipping!$T$92,Shipping!$T210)+IF(AX121&lt;DATE(2020,1,1),AX121,-AX121))</f>
        <v>-</v>
      </c>
      <c r="AY285" s="52" t="str" cm="1">
        <f t="array" ref="AY285">IF(OR(AY121="",AY121="NO Q",AY121="-"),"-",INDEX(Shipping!$U$3:$V$88,_xlfn.XMATCH(AY$2,IF(Shipping!$D$3:$D$88="GC",Shipping!$A$3:$A$88),0),_xlfn.XMATCH($V$167,Shipping!$U$2:$V$2))/_xlfn.IFS($U$167=Shipping!$R207,Shipping!$R$95,$U$167=Shipping!$S$92,Shipping!$S210,$U$167=Shipping!$T$92,Shipping!$T210)+IF(AY121&lt;DATE(2020,1,1),AY121,-AY121))</f>
        <v>-</v>
      </c>
      <c r="AZ285" s="52" t="str" cm="1">
        <f t="array" ref="AZ285">IF(OR(AZ121="",AZ121="NO Q",AZ121="-"),"-",INDEX(Shipping!$U$3:$V$88,_xlfn.XMATCH(AZ$2,IF(Shipping!$D$3:$D$88="GC",Shipping!$A$3:$A$88),0),_xlfn.XMATCH($V$167,Shipping!$U$2:$V$2))/_xlfn.IFS($U$167=Shipping!$R207,Shipping!$R$95,$U$167=Shipping!$S$92,Shipping!$S210,$U$167=Shipping!$T$92,Shipping!$T210)+IF(AZ121&lt;DATE(2020,1,1),AZ121,-AZ121))</f>
        <v>-</v>
      </c>
      <c r="BA285" s="52" t="str" cm="1">
        <f t="array" ref="BA285">IF(OR(BA121="",BA121="NO Q",BA121="-"),"-",INDEX(Shipping!$U$3:$V$88,_xlfn.XMATCH(BA$2,IF(Shipping!$D$3:$D$88="GC",Shipping!$A$3:$A$88),0),_xlfn.XMATCH($V$167,Shipping!$U$2:$V$2))/_xlfn.IFS($U$167=Shipping!$R207,Shipping!$R$95,$U$167=Shipping!$S$92,Shipping!$S210,$U$167=Shipping!$T$92,Shipping!$T210)+IF(BA121&lt;DATE(2020,1,1),BA121,-BA121))</f>
        <v>-</v>
      </c>
      <c r="BB285" s="52" t="str" cm="1">
        <f t="array" ref="BB285">IF(OR(BB121="",BB121="NO Q",BB121="-"),"-",INDEX(Shipping!$U$3:$V$88,_xlfn.XMATCH(BB$2,IF(Shipping!$D$3:$D$88="GC",Shipping!$A$3:$A$88),0),_xlfn.XMATCH($V$167,Shipping!$U$2:$V$2))/_xlfn.IFS($U$167=Shipping!$R207,Shipping!$R$95,$U$167=Shipping!$S$92,Shipping!$S210,$U$167=Shipping!$T$92,Shipping!$T210)+IF(BB121&lt;DATE(2020,1,1),BB121,-BB121))</f>
        <v>-</v>
      </c>
      <c r="BC285" s="52" t="str" cm="1">
        <f t="array" ref="BC285">IF(OR(BC121="",BC121="NO Q",BC121="-"),"-",INDEX(Shipping!$U$3:$V$88,_xlfn.XMATCH(BC$2,IF(Shipping!$D$3:$D$88="GC",Shipping!$A$3:$A$88),0),_xlfn.XMATCH($V$167,Shipping!$U$2:$V$2))/_xlfn.IFS($U$167=Shipping!$R207,Shipping!$R$95,$U$167=Shipping!$S$92,Shipping!$S210,$U$167=Shipping!$T$92,Shipping!$T210)+IF(BC121&lt;DATE(2020,1,1),BC121,-BC121))</f>
        <v>-</v>
      </c>
      <c r="BD285" s="52" t="str" cm="1">
        <f t="array" ref="BD285">IF(OR(BD121="",BD121="NO Q",BD121="-"),"-",INDEX(Shipping!$U$3:$V$88,_xlfn.XMATCH(BD$2,IF(Shipping!$D$3:$D$88="GC",Shipping!$A$3:$A$88),0),_xlfn.XMATCH($V$167,Shipping!$U$2:$V$2))/_xlfn.IFS($U$167=Shipping!$R207,Shipping!$R$95,$U$167=Shipping!$S$92,Shipping!$S210,$U$167=Shipping!$T$92,Shipping!$T210)+IF(BD121&lt;DATE(2020,1,1),BD121,-BD121))</f>
        <v>-</v>
      </c>
      <c r="BE285" s="52" t="str" cm="1">
        <f t="array" ref="BE285">IF(OR(BE121="",BE121="NO Q",BE121="-"),"-",INDEX(Shipping!$U$3:$V$88,_xlfn.XMATCH(BE$2,IF(Shipping!$D$3:$D$88="GC",Shipping!$A$3:$A$88),0),_xlfn.XMATCH($V$167,Shipping!$U$2:$V$2))/_xlfn.IFS($U$167=Shipping!$R207,Shipping!$R$95,$U$167=Shipping!$S$92,Shipping!$S210,$U$167=Shipping!$T$92,Shipping!$T210)+IF(BE121&lt;DATE(2020,1,1),BE121,-BE121))</f>
        <v>-</v>
      </c>
      <c r="BF285" s="52" t="str" cm="1">
        <f t="array" ref="BF285">IF(OR(BF121="",BF121="NO Q",BF121="-"),"-",INDEX(Shipping!$U$3:$V$88,_xlfn.XMATCH(BF$2,IF(Shipping!$D$3:$D$88="GC",Shipping!$A$3:$A$88),0),_xlfn.XMATCH($V$167,Shipping!$U$2:$V$2))/_xlfn.IFS($U$167=Shipping!$R207,Shipping!$R$95,$U$167=Shipping!$S$92,Shipping!$S210,$U$167=Shipping!$T$92,Shipping!$T210)+IF(BF121&lt;DATE(2020,1,1),BF121,-BF121))</f>
        <v>-</v>
      </c>
      <c r="BG285" s="52" t="str" cm="1">
        <f t="array" ref="BG285">IF(OR(BG121="",BG121="NO Q",BG121="-"),"-",INDEX(Shipping!$U$3:$V$88,_xlfn.XMATCH(BG$2,IF(Shipping!$D$3:$D$88="GC",Shipping!$A$3:$A$88),0),_xlfn.XMATCH($V$167,Shipping!$U$2:$V$2))/_xlfn.IFS($U$167=Shipping!$R207,Shipping!$R$95,$U$167=Shipping!$S$92,Shipping!$S210,$U$167=Shipping!$T$92,Shipping!$T210)+IF(BG121&lt;DATE(2020,1,1),BG121,-BG121))</f>
        <v>-</v>
      </c>
      <c r="BH285" s="52" t="str" cm="1">
        <f t="array" ref="BH285">IF(OR(BH121="",BH121="NO Q",BH121="-"),"-",INDEX(Shipping!$U$3:$V$88,_xlfn.XMATCH(BH$2,IF(Shipping!$D$3:$D$88="GC",Shipping!$A$3:$A$88),0),_xlfn.XMATCH($V$167,Shipping!$U$2:$V$2))/_xlfn.IFS($U$167=Shipping!$R207,Shipping!$R$95,$U$167=Shipping!$S$92,Shipping!$S210,$U$167=Shipping!$T$92,Shipping!$T210)+IF(BH121&lt;DATE(2020,1,1),BH121,-BH121))</f>
        <v>-</v>
      </c>
      <c r="BI285" s="52" t="e" cm="1">
        <f t="array" ref="BI285">IF(OR(BI121="",BI121="NO Q",BI121="-"),"-",INDEX(Shipping!$U$3:$V$88,_xlfn.XMATCH(BI$2,IF(Shipping!$D$3:$D$88="GC",Shipping!$A$3:$A$88),0),_xlfn.XMATCH($V$167,Shipping!$U$2:$V$2))/_xlfn.IFS($U$167=Shipping!$R207,Shipping!$R$95,$U$167=Shipping!$S$92,Shipping!$S210,$U$167=Shipping!$T$92,Shipping!$T210)+IF(BI121&lt;DATE(2020,1,1),BI121,-BI121))</f>
        <v>#DIV/0!</v>
      </c>
      <c r="BJ285" s="52" t="str" cm="1">
        <f t="array" ref="BJ285">IF(OR(BJ121="",BJ121="NO Q",BJ121="-"),"-",INDEX(Shipping!$U$3:$V$88,_xlfn.XMATCH(BJ$2,IF(Shipping!$D$3:$D$88="GC",Shipping!$A$3:$A$88),0),_xlfn.XMATCH($V$167,Shipping!$U$2:$V$2))/_xlfn.IFS($U$167=Shipping!$R207,Shipping!$R$95,$U$167=Shipping!$S$92,Shipping!$S210,$U$167=Shipping!$T$92,Shipping!$T210)+IF(BJ121&lt;DATE(2020,1,1),BJ121,-BJ121))</f>
        <v>-</v>
      </c>
      <c r="BK285" s="52" t="str" cm="1">
        <f t="array" ref="BK285">IF(OR(BK121="",BK121="NO Q",BK121="-"),"-",INDEX(Shipping!$U$3:$V$88,_xlfn.XMATCH(BK$2,IF(Shipping!$D$3:$D$88="GC",Shipping!$A$3:$A$88),0),_xlfn.XMATCH($V$167,Shipping!$U$2:$V$2))/_xlfn.IFS($U$167=Shipping!$R207,Shipping!$R$95,$U$167=Shipping!$S$92,Shipping!$S210,$U$167=Shipping!$T$92,Shipping!$T210)+IF(BK121&lt;DATE(2020,1,1),BK121,-BK121))</f>
        <v>-</v>
      </c>
      <c r="BL285" s="52" t="str" cm="1">
        <f t="array" ref="BL285">IF(OR(BL121="",BL121="NO Q",BL121="-"),"-",INDEX(Shipping!$U$3:$V$88,_xlfn.XMATCH(BL$2,IF(Shipping!$D$3:$D$88="GC",Shipping!$A$3:$A$88),0),_xlfn.XMATCH($V$167,Shipping!$U$2:$V$2))/_xlfn.IFS($U$167=Shipping!$R207,Shipping!$R$95,$U$167=Shipping!$S$92,Shipping!$S210,$U$167=Shipping!$T$92,Shipping!$T210)+IF(BL121&lt;DATE(2020,1,1),BL121,-BL121))</f>
        <v>-</v>
      </c>
      <c r="BM285" s="52" t="str" cm="1">
        <f t="array" ref="BM285">IF(OR(BM121="",BM121="NO Q",BM121="-"),"-",INDEX(Shipping!$U$3:$V$88,_xlfn.XMATCH(BM$2,IF(Shipping!$D$3:$D$88="GC",Shipping!$A$3:$A$88),0),_xlfn.XMATCH($V$167,Shipping!$U$2:$V$2))/_xlfn.IFS($U$167=Shipping!$R207,Shipping!$R$95,$U$167=Shipping!$S$92,Shipping!$S210,$U$167=Shipping!$T$92,Shipping!$T210)+IF(BM121&lt;DATE(2020,1,1),BM121,-BM121))</f>
        <v>-</v>
      </c>
      <c r="BN285" s="52" t="str" cm="1">
        <f t="array" ref="BN285">IF(OR(BN121="",BN121="NO Q",BN121="-"),"-",INDEX(Shipping!$U$3:$V$88,_xlfn.XMATCH(BN$2,IF(Shipping!$D$3:$D$88="GC",Shipping!$A$3:$A$88),0),_xlfn.XMATCH($V$167,Shipping!$U$2:$V$2))/_xlfn.IFS($U$167=Shipping!$R207,Shipping!$R$95,$U$167=Shipping!$S$92,Shipping!$S210,$U$167=Shipping!$T$92,Shipping!$T210)+IF(BN121&lt;DATE(2020,1,1),BN121,-BN121))</f>
        <v>-</v>
      </c>
      <c r="BO285" s="52" t="str" cm="1">
        <f t="array" ref="BO285">IF(OR(BO121="",BO121="NO Q",BO121="-"),"-",INDEX(Shipping!$U$3:$V$88,_xlfn.XMATCH(BO$2,IF(Shipping!$D$3:$D$88="GC",Shipping!$A$3:$A$88),0),_xlfn.XMATCH($V$167,Shipping!$U$2:$V$2))/_xlfn.IFS($U$167=Shipping!$R207,Shipping!$R$95,$U$167=Shipping!$S$92,Shipping!$S210,$U$167=Shipping!$T$92,Shipping!$T210)+IF(BO121&lt;DATE(2020,1,1),BO121,-BO121))</f>
        <v>-</v>
      </c>
      <c r="BP285" s="52" t="str" cm="1">
        <f t="array" ref="BP285">IF(OR(BP121="",BP121="NO Q",BP121="-"),"-",INDEX(Shipping!$U$3:$V$88,_xlfn.XMATCH(BP$2,IF(Shipping!$D$3:$D$88="GC",Shipping!$A$3:$A$88),0),_xlfn.XMATCH($V$167,Shipping!$U$2:$V$2))/_xlfn.IFS($U$167=Shipping!$R207,Shipping!$R$95,$U$167=Shipping!$S$92,Shipping!$S210,$U$167=Shipping!$T$92,Shipping!$T210)+IF(BP121&lt;DATE(2020,1,1),BP121,-BP121))</f>
        <v>-</v>
      </c>
      <c r="BQ285" s="52" t="str" cm="1">
        <f t="array" ref="BQ285">IF(OR(BQ121="",BQ121="NO Q",BQ121="-"),"-",INDEX(Shipping!$U$3:$V$88,_xlfn.XMATCH(BQ$2,IF(Shipping!$D$3:$D$88="GC",Shipping!$A$3:$A$88),0),_xlfn.XMATCH($V$167,Shipping!$U$2:$V$2))/_xlfn.IFS($U$167=Shipping!$R207,Shipping!$R$95,$U$167=Shipping!$S$92,Shipping!$S210,$U$167=Shipping!$T$92,Shipping!$T210)+IF(BQ121&lt;DATE(2020,1,1),BQ121,-BQ121))</f>
        <v>-</v>
      </c>
      <c r="BR285" s="52" t="str" cm="1">
        <f t="array" ref="BR285">IF(OR(BR121="",BR121="NO Q",BR121="-"),"-",INDEX(Shipping!$U$3:$V$88,_xlfn.XMATCH(BR$2,IF(Shipping!$D$3:$D$88="GC",Shipping!$A$3:$A$88),0),_xlfn.XMATCH($V$167,Shipping!$U$2:$V$2))/_xlfn.IFS($U$167=Shipping!$R207,Shipping!$R$95,$U$167=Shipping!$S$92,Shipping!$S210,$U$167=Shipping!$T$92,Shipping!$T210)+IF(BR121&lt;DATE(2020,1,1),BR121,-BR121))</f>
        <v>-</v>
      </c>
      <c r="BS285" s="52" t="str" cm="1">
        <f t="array" ref="BS285">IF(OR(BS121="",BS121="NO Q",BS121="-"),"-",INDEX(Shipping!$U$3:$V$88,_xlfn.XMATCH(BS$2,IF(Shipping!$D$3:$D$88="GC",Shipping!$A$3:$A$88),0),_xlfn.XMATCH($V$167,Shipping!$U$2:$V$2))/_xlfn.IFS($U$167=Shipping!$R207,Shipping!$R$95,$U$167=Shipping!$S$92,Shipping!$S210,$U$167=Shipping!$T$92,Shipping!$T210)+IF(BS121&lt;DATE(2020,1,1),BS121,-BS121))</f>
        <v>-</v>
      </c>
      <c r="BT285" s="52" t="str" cm="1">
        <f t="array" ref="BT285">IF(OR(BT121="",BT121="NO Q",BT121="-"),"-",INDEX(Shipping!$U$3:$V$88,_xlfn.XMATCH(BT$2,IF(Shipping!$D$3:$D$88="GC",Shipping!$A$3:$A$88),0),_xlfn.XMATCH($V$167,Shipping!$U$2:$V$2))/_xlfn.IFS($U$167=Shipping!$R207,Shipping!$R$95,$U$167=Shipping!$S$92,Shipping!$S210,$U$167=Shipping!$T$92,Shipping!$T210)+IF(BT121&lt;DATE(2020,1,1),BT121,-BT121))</f>
        <v>-</v>
      </c>
      <c r="BU285" s="52" t="str" cm="1">
        <f t="array" ref="BU285">IF(OR(BU121="",BU121="NO Q",BU121="-"),"-",INDEX(Shipping!$U$3:$V$88,_xlfn.XMATCH(BU$2,IF(Shipping!$D$3:$D$88="GC",Shipping!$A$3:$A$88),0),_xlfn.XMATCH($V$167,Shipping!$U$2:$V$2))/_xlfn.IFS($U$167=Shipping!$R207,Shipping!$R$95,$U$167=Shipping!$S$92,Shipping!$S210,$U$167=Shipping!$T$92,Shipping!$T210)+IF(BU121&lt;DATE(2020,1,1),BU121,-BU121))</f>
        <v>-</v>
      </c>
      <c r="BV285" s="52" t="str" cm="1">
        <f t="array" ref="BV285">IF(OR(BV121="",BV121="NO Q",BV121="-"),"-",INDEX(Shipping!$U$3:$V$88,_xlfn.XMATCH(BV$2,IF(Shipping!$D$3:$D$88="GC",Shipping!$A$3:$A$88),0),_xlfn.XMATCH($V$167,Shipping!$U$2:$V$2))/_xlfn.IFS($U$167=Shipping!$R207,Shipping!$R$95,$U$167=Shipping!$S$92,Shipping!$S210,$U$167=Shipping!$T$92,Shipping!$T210)+IF(BV121&lt;DATE(2020,1,1),BV121,-BV121))</f>
        <v>-</v>
      </c>
      <c r="BW285" s="52" t="str" cm="1">
        <f t="array" ref="BW285">IF(OR(BW121="",BW121="NO Q",BW121="-"),"-",INDEX(Shipping!$U$3:$V$88,_xlfn.XMATCH(BW$2,IF(Shipping!$D$3:$D$88="GC",Shipping!$A$3:$A$88),0),_xlfn.XMATCH($V$167,Shipping!$U$2:$V$2))/_xlfn.IFS($U$167=Shipping!$R207,Shipping!$R$95,$U$167=Shipping!$S$92,Shipping!$S210,$U$167=Shipping!$T$92,Shipping!$T210)+IF(BW121&lt;DATE(2020,1,1),BW121,-BW121))</f>
        <v>-</v>
      </c>
      <c r="BX285" s="52" t="str" cm="1">
        <f t="array" ref="BX285">IF(OR(BX121="",BX121="NO Q",BX121="-"),"-",INDEX(Shipping!$U$3:$V$88,_xlfn.XMATCH(BX$2,IF(Shipping!$D$3:$D$88="GC",Shipping!$A$3:$A$88),0),_xlfn.XMATCH($V$167,Shipping!$U$2:$V$2))/_xlfn.IFS($U$167=Shipping!$R207,Shipping!$R$95,$U$167=Shipping!$S$92,Shipping!$S210,$U$167=Shipping!$T$92,Shipping!$T210)+IF(BX121&lt;DATE(2020,1,1),BX121,-BX121))</f>
        <v>-</v>
      </c>
      <c r="BY285" s="52" t="str" cm="1">
        <f t="array" ref="BY285">IF(OR(BY121="",BY121="NO Q",BY121="-"),"-",INDEX(Shipping!$U$3:$V$88,_xlfn.XMATCH(BY$2,IF(Shipping!$D$3:$D$88="GC",Shipping!$A$3:$A$88),0),_xlfn.XMATCH($V$167,Shipping!$U$2:$V$2))/_xlfn.IFS($U$167=Shipping!$R207,Shipping!$R$95,$U$167=Shipping!$S$92,Shipping!$S210,$U$167=Shipping!$T$92,Shipping!$T210)+IF(BY121&lt;DATE(2020,1,1),BY121,-BY121))</f>
        <v>-</v>
      </c>
      <c r="BZ285" s="52" t="str" cm="1">
        <f t="array" ref="BZ285">IF(OR(BZ121="",BZ121="NO Q",BZ121="-"),"-",INDEX(Shipping!$U$3:$V$88,_xlfn.XMATCH(BZ$2,IF(Shipping!$D$3:$D$88="GC",Shipping!$A$3:$A$88),0),_xlfn.XMATCH($V$167,Shipping!$U$2:$V$2))/_xlfn.IFS($U$167=Shipping!$R207,Shipping!$R$95,$U$167=Shipping!$S$92,Shipping!$S210,$U$167=Shipping!$T$92,Shipping!$T210)+IF(BZ121&lt;DATE(2020,1,1),BZ121,-BZ121))</f>
        <v>-</v>
      </c>
      <c r="CA285" s="52" t="str" cm="1">
        <f t="array" ref="CA285">IF(OR(CA121="",CA121="NO Q",CA121="-"),"-",INDEX(Shipping!$U$3:$V$88,_xlfn.XMATCH(CA$2,IF(Shipping!$D$3:$D$88="GC",Shipping!$A$3:$A$88),0),_xlfn.XMATCH($V$167,Shipping!$U$2:$V$2))/_xlfn.IFS($U$167=Shipping!$R207,Shipping!$R$95,$U$167=Shipping!$S$92,Shipping!$S210,$U$167=Shipping!$T$92,Shipping!$T210)+IF(CA121&lt;DATE(2020,1,1),CA121,-CA121))</f>
        <v>-</v>
      </c>
      <c r="CB285" s="52" t="str" cm="1">
        <f t="array" ref="CB285">IF(OR(CB121="",CB121="NO Q",CB121="-"),"-",INDEX(Shipping!$U$3:$V$88,_xlfn.XMATCH(CB$2,IF(Shipping!$D$3:$D$88="GC",Shipping!$A$3:$A$88),0),_xlfn.XMATCH($V$167,Shipping!$U$2:$V$2))/_xlfn.IFS($U$167=Shipping!$R207,Shipping!$R$95,$U$167=Shipping!$S$92,Shipping!$S210,$U$167=Shipping!$T$92,Shipping!$T210)+IF(CB121&lt;DATE(2020,1,1),CB121,-CB121))</f>
        <v>-</v>
      </c>
      <c r="CC285" s="52" t="e" cm="1">
        <f t="array" ref="CC285">IF(OR(CC121="",CC121="NO Q",CC121="-"),"-",INDEX(Shipping!$U$3:$V$88,_xlfn.XMATCH(CC$2,IF(Shipping!$D$3:$D$88="GC",Shipping!$A$3:$A$88),0),_xlfn.XMATCH($V$167,Shipping!$U$2:$V$2))/_xlfn.IFS($U$167=Shipping!$R207,Shipping!$R$95,$U$167=Shipping!$S$92,Shipping!$S210,$U$167=Shipping!$T$92,Shipping!$T210)+IF(CC121&lt;DATE(2020,1,1),CC121,-CC121))</f>
        <v>#VALUE!</v>
      </c>
      <c r="CD285" s="52" t="e" cm="1">
        <f t="array" ref="CD285">IF(OR(CD121="",CD121="NO Q",CD121="-"),"-",INDEX(Shipping!$U$3:$V$88,_xlfn.XMATCH(CD$2,IF(Shipping!$D$3:$D$88="GC",Shipping!$A$3:$A$88),0),_xlfn.XMATCH($V$167,Shipping!$U$2:$V$2))/_xlfn.IFS($U$167=Shipping!$R207,Shipping!$R$95,$U$167=Shipping!$S$92,Shipping!$S210,$U$167=Shipping!$T$92,Shipping!$T210)+IF(CD121&lt;DATE(2020,1,1),CD121,-CD121))</f>
        <v>#DIV/0!</v>
      </c>
      <c r="CE285" s="52" t="str" cm="1">
        <f t="array" ref="CE285">IF(OR(CE121="",CE121="NO Q",CE121="-"),"-",INDEX(Shipping!$U$3:$V$88,_xlfn.XMATCH(CE$2,IF(Shipping!$D$3:$D$88="GC",Shipping!$A$3:$A$88),0),_xlfn.XMATCH($V$167,Shipping!$U$2:$V$2))/_xlfn.IFS($U$167=Shipping!$R207,Shipping!$R$95,$U$167=Shipping!$S$92,Shipping!$S210,$U$167=Shipping!$T$92,Shipping!$T210)+IF(CE121&lt;DATE(2020,1,1),CE121,-CE121))</f>
        <v>-</v>
      </c>
      <c r="CF285" s="52" t="str" cm="1">
        <f t="array" ref="CF285">IF(OR(CF121="",CF121="NO Q",CF121="-"),"-",INDEX(Shipping!$U$3:$V$88,_xlfn.XMATCH(CF$2,IF(Shipping!$D$3:$D$88="GC",Shipping!$A$3:$A$88),0),_xlfn.XMATCH($V$167,Shipping!$U$2:$V$2))/_xlfn.IFS($U$167=Shipping!$R207,Shipping!$R$95,$U$167=Shipping!$S$92,Shipping!$S210,$U$167=Shipping!$T$92,Shipping!$T210)+IF(CF121&lt;DATE(2020,1,1),CF121,-CF121))</f>
        <v>-</v>
      </c>
      <c r="CG285" s="52" t="str" cm="1">
        <f t="array" ref="CG285">IF(OR(CG121="",CG121="NO Q",CG121="-"),"-",INDEX(Shipping!$U$3:$V$88,_xlfn.XMATCH(CG$2,IF(Shipping!$D$3:$D$88="GC",Shipping!$A$3:$A$88),0),_xlfn.XMATCH($V$167,Shipping!$U$2:$V$2))/_xlfn.IFS($U$167=Shipping!$R207,Shipping!$R$95,$U$167=Shipping!$S$92,Shipping!$S210,$U$167=Shipping!$T$92,Shipping!$T210)+IF(CG121&lt;DATE(2020,1,1),CG121,-CG121))</f>
        <v>-</v>
      </c>
      <c r="CH285" s="52" t="str" cm="1">
        <f t="array" ref="CH285">IF(OR(CH121="",CH121="NO Q",CH121="-"),"-",INDEX(Shipping!$U$3:$V$88,_xlfn.XMATCH(CH$2,IF(Shipping!$D$3:$D$88="GC",Shipping!$A$3:$A$88),0),_xlfn.XMATCH($V$167,Shipping!$U$2:$V$2))/_xlfn.IFS($U$167=Shipping!$R207,Shipping!$R$95,$U$167=Shipping!$S$92,Shipping!$S210,$U$167=Shipping!$T$92,Shipping!$T210)+IF(CH121&lt;DATE(2020,1,1),CH121,-CH121))</f>
        <v>-</v>
      </c>
      <c r="CI285" s="52" t="str" cm="1">
        <f t="array" ref="CI285">IF(OR(CI121="",CI121="NO Q",CI121="-"),"-",INDEX(Shipping!$U$3:$V$88,_xlfn.XMATCH(CI$2,IF(Shipping!$D$3:$D$88="GC",Shipping!$A$3:$A$88),0),_xlfn.XMATCH($V$167,Shipping!$U$2:$V$2))/_xlfn.IFS($U$167=Shipping!$R207,Shipping!$R$95,$U$167=Shipping!$S$92,Shipping!$S210,$U$167=Shipping!$T$92,Shipping!$T210)+IF(CI121&lt;DATE(2020,1,1),CI121,-CI121))</f>
        <v>-</v>
      </c>
      <c r="CJ285" s="52" t="str" cm="1">
        <f t="array" ref="CJ285">IF(OR(CJ121="",CJ121="NO Q",CJ121="-"),"-",INDEX(Shipping!$U$3:$V$88,_xlfn.XMATCH(CJ$2,IF(Shipping!$D$3:$D$88="GC",Shipping!$A$3:$A$88),0),_xlfn.XMATCH($V$167,Shipping!$U$2:$V$2))/_xlfn.IFS($U$167=Shipping!$R207,Shipping!$R$95,$U$167=Shipping!$S$92,Shipping!$S210,$U$167=Shipping!$T$92,Shipping!$T210)+IF(CJ121&lt;DATE(2020,1,1),CJ121,-CJ121))</f>
        <v>-</v>
      </c>
      <c r="CK285" s="52" t="str" cm="1">
        <f t="array" ref="CK285">IF(OR(CK121="",CK121="NO Q",CK121="-"),"-",INDEX(Shipping!$U$3:$V$88,_xlfn.XMATCH(CK$2,IF(Shipping!$D$3:$D$88="GC",Shipping!$A$3:$A$88),0),_xlfn.XMATCH($V$167,Shipping!$U$2:$V$2))/_xlfn.IFS($U$167=Shipping!$R207,Shipping!$R$95,$U$167=Shipping!$S$92,Shipping!$S210,$U$167=Shipping!$T$92,Shipping!$T210)+IF(CK121&lt;DATE(2020,1,1),CK121,-CK121))</f>
        <v>-</v>
      </c>
      <c r="CL285" s="52" t="str" cm="1">
        <f t="array" ref="CL285">IF(OR(CL121="",CL121="NO Q",CL121="-"),"-",INDEX(Shipping!$U$3:$V$88,_xlfn.XMATCH(CL$2,IF(Shipping!$D$3:$D$88="GC",Shipping!$A$3:$A$88),0),_xlfn.XMATCH($V$167,Shipping!$U$2:$V$2))/_xlfn.IFS($U$167=Shipping!$R207,Shipping!$R$95,$U$167=Shipping!$S$92,Shipping!$S210,$U$167=Shipping!$T$92,Shipping!$T210)+IF(CL121&lt;DATE(2020,1,1),CL121,-CL121))</f>
        <v>-</v>
      </c>
      <c r="CM285" s="52" t="str" cm="1">
        <f t="array" ref="CM285">IF(OR(CM121="",CM121="NO Q",CM121="-"),"-",INDEX(Shipping!$U$3:$V$88,_xlfn.XMATCH(CM$2,IF(Shipping!$D$3:$D$88="GC",Shipping!$A$3:$A$88),0),_xlfn.XMATCH($V$167,Shipping!$U$2:$V$2))/_xlfn.IFS($U$167=Shipping!$R207,Shipping!$R$95,$U$167=Shipping!$S$92,Shipping!$S210,$U$167=Shipping!$T$92,Shipping!$T210)+IF(CM121&lt;DATE(2020,1,1),CM121,-CM121))</f>
        <v>-</v>
      </c>
    </row>
    <row r="286" spans="2:91">
      <c r="B286" s="47" t="s">
        <v>391</v>
      </c>
      <c r="C286" s="1" t="e" cm="1">
        <f t="array" ref="C286">INDEX(W$2:CM$2,1,_xlfn.XMATCH(D286,$W286:$CM286))</f>
        <v>#N/A</v>
      </c>
      <c r="D286" s="81">
        <f t="shared" si="140"/>
        <v>0</v>
      </c>
      <c r="W286" s="52" t="str" cm="1">
        <f t="array" ref="W286">IF(OR(W122="",W122="NO Q",W122="-"),"-",INDEX(Shipping!$U$3:$V$88,_xlfn.XMATCH(W$2,IF(Shipping!$D$3:$D$88="GC",Shipping!$A$3:$A$88),0),_xlfn.XMATCH($V$167,Shipping!$U$2:$V$2))/_xlfn.IFS($U$167=Shipping!$R208,Shipping!$R$95,$U$167=Shipping!$S$92,Shipping!$S211,$U$167=Shipping!$T$92,Shipping!$T211)+IF(W122&lt;DATE(2020,1,1),W122,-W122))</f>
        <v>-</v>
      </c>
      <c r="X286" s="52" t="str" cm="1">
        <f t="array" ref="X286">IF(OR(X122="",X122="NO Q",X122="-"),"-",INDEX(Shipping!$U$3:$V$88,_xlfn.XMATCH(X$2,IF(Shipping!$D$3:$D$88="GC",Shipping!$A$3:$A$88),0),_xlfn.XMATCH($V$167,Shipping!$U$2:$V$2))/_xlfn.IFS($U$167=Shipping!$R208,Shipping!$R$95,$U$167=Shipping!$S$92,Shipping!$S211,$U$167=Shipping!$T$92,Shipping!$T211)+IF(X122&lt;DATE(2020,1,1),X122,-X122))</f>
        <v>-</v>
      </c>
      <c r="Y286" s="52" t="str" cm="1">
        <f t="array" ref="Y286">IF(OR(Y122="",Y122="NO Q",Y122="-"),"-",INDEX(Shipping!$U$3:$V$88,_xlfn.XMATCH(Y$2,IF(Shipping!$D$3:$D$88="GC",Shipping!$A$3:$A$88),0),_xlfn.XMATCH($V$167,Shipping!$U$2:$V$2))/_xlfn.IFS($U$167=Shipping!$R208,Shipping!$R$95,$U$167=Shipping!$S$92,Shipping!$S211,$U$167=Shipping!$T$92,Shipping!$T211)+IF(Y122&lt;DATE(2020,1,1),Y122,-Y122))</f>
        <v>-</v>
      </c>
      <c r="Z286" s="52" t="str" cm="1">
        <f t="array" ref="Z286">IF(OR(Z122="",Z122="NO Q",Z122="-"),"-",INDEX(Shipping!$U$3:$V$88,_xlfn.XMATCH(Z$2,IF(Shipping!$D$3:$D$88="GC",Shipping!$A$3:$A$88),0),_xlfn.XMATCH($V$167,Shipping!$U$2:$V$2))/_xlfn.IFS($U$167=Shipping!$R208,Shipping!$R$95,$U$167=Shipping!$S$92,Shipping!$S211,$U$167=Shipping!$T$92,Shipping!$T211)+IF(Z122&lt;DATE(2020,1,1),Z122,-Z122))</f>
        <v>-</v>
      </c>
      <c r="AA286" s="52" t="str" cm="1">
        <f t="array" ref="AA286">IF(OR(AA122="",AA122="NO Q",AA122="-"),"-",INDEX(Shipping!$U$3:$V$88,_xlfn.XMATCH(AA$2,IF(Shipping!$D$3:$D$88="GC",Shipping!$A$3:$A$88),0),_xlfn.XMATCH($V$167,Shipping!$U$2:$V$2))/_xlfn.IFS($U$167=Shipping!$R208,Shipping!$R$95,$U$167=Shipping!$S$92,Shipping!$S211,$U$167=Shipping!$T$92,Shipping!$T211)+IF(AA122&lt;DATE(2020,1,1),AA122,-AA122))</f>
        <v>-</v>
      </c>
      <c r="AB286" s="52" t="str" cm="1">
        <f t="array" ref="AB286">IF(OR(AB122="",AB122="NO Q",AB122="-"),"-",INDEX(Shipping!$U$3:$V$88,_xlfn.XMATCH(AB$2,IF(Shipping!$D$3:$D$88="GC",Shipping!$A$3:$A$88),0),_xlfn.XMATCH($V$167,Shipping!$U$2:$V$2))/_xlfn.IFS($U$167=Shipping!$R208,Shipping!$R$95,$U$167=Shipping!$S$92,Shipping!$S211,$U$167=Shipping!$T$92,Shipping!$T211)+IF(AB122&lt;DATE(2020,1,1),AB122,-AB122))</f>
        <v>-</v>
      </c>
      <c r="AC286" s="52" t="str" cm="1">
        <f t="array" ref="AC286">IF(OR(AC122="",AC122="NO Q",AC122="-"),"-",INDEX(Shipping!$U$3:$V$88,_xlfn.XMATCH(AC$2,IF(Shipping!$D$3:$D$88="GC",Shipping!$A$3:$A$88),0),_xlfn.XMATCH($V$167,Shipping!$U$2:$V$2))/_xlfn.IFS($U$167=Shipping!$R208,Shipping!$R$95,$U$167=Shipping!$S$92,Shipping!$S211,$U$167=Shipping!$T$92,Shipping!$T211)+IF(AC122&lt;DATE(2020,1,1),AC122,-AC122))</f>
        <v>-</v>
      </c>
      <c r="AD286" s="52" t="str" cm="1">
        <f t="array" ref="AD286">IF(OR(AD122="",AD122="NO Q",AD122="-"),"-",INDEX(Shipping!$U$3:$V$88,_xlfn.XMATCH(AD$2,IF(Shipping!$D$3:$D$88="GC",Shipping!$A$3:$A$88),0),_xlfn.XMATCH($V$167,Shipping!$U$2:$V$2))/_xlfn.IFS($U$167=Shipping!$R208,Shipping!$R$95,$U$167=Shipping!$S$92,Shipping!$S211,$U$167=Shipping!$T$92,Shipping!$T211)+IF(AD122&lt;DATE(2020,1,1),AD122,-AD122))</f>
        <v>-</v>
      </c>
      <c r="AE286" s="52" t="str" cm="1">
        <f t="array" ref="AE286">IF(OR(AE122="",AE122="NO Q",AE122="-"),"-",INDEX(Shipping!$U$3:$V$88,_xlfn.XMATCH(AE$2,IF(Shipping!$D$3:$D$88="GC",Shipping!$A$3:$A$88),0),_xlfn.XMATCH($V$167,Shipping!$U$2:$V$2))/_xlfn.IFS($U$167=Shipping!$R208,Shipping!$R$95,$U$167=Shipping!$S$92,Shipping!$S211,$U$167=Shipping!$T$92,Shipping!$T211)+IF(AE122&lt;DATE(2020,1,1),AE122,-AE122))</f>
        <v>-</v>
      </c>
      <c r="AF286" s="52" t="str" cm="1">
        <f t="array" ref="AF286">IF(OR(AF122="",AF122="NO Q",AF122="-"),"-",INDEX(Shipping!$U$3:$V$88,_xlfn.XMATCH(AF$2,IF(Shipping!$D$3:$D$88="GC",Shipping!$A$3:$A$88),0),_xlfn.XMATCH($V$167,Shipping!$U$2:$V$2))/_xlfn.IFS($U$167=Shipping!$R208,Shipping!$R$95,$U$167=Shipping!$S$92,Shipping!$S211,$U$167=Shipping!$T$92,Shipping!$T211)+IF(AF122&lt;DATE(2020,1,1),AF122,-AF122))</f>
        <v>-</v>
      </c>
      <c r="AG286" s="52" t="str" cm="1">
        <f t="array" ref="AG286">IF(OR(AG122="",AG122="NO Q",AG122="-"),"-",INDEX(Shipping!$U$3:$V$88,_xlfn.XMATCH(AG$2,IF(Shipping!$D$3:$D$88="GC",Shipping!$A$3:$A$88),0),_xlfn.XMATCH($V$167,Shipping!$U$2:$V$2))/_xlfn.IFS($U$167=Shipping!$R208,Shipping!$R$95,$U$167=Shipping!$S$92,Shipping!$S211,$U$167=Shipping!$T$92,Shipping!$T211)+IF(AG122&lt;DATE(2020,1,1),AG122,-AG122))</f>
        <v>-</v>
      </c>
      <c r="AH286" s="52" t="e" cm="1">
        <f t="array" ref="AH286">IF(OR(AH122="",AH122="NO Q",AH122="-"),"-",INDEX(Shipping!$U$3:$V$88,_xlfn.XMATCH(AH$2,IF(Shipping!$D$3:$D$88="GC",Shipping!$A$3:$A$88),0),_xlfn.XMATCH($V$167,Shipping!$U$2:$V$2))/_xlfn.IFS($U$167=Shipping!$R208,Shipping!$R$95,$U$167=Shipping!$S$92,Shipping!$S211,$U$167=Shipping!$T$92,Shipping!$T211)+IF(AH122&lt;DATE(2020,1,1),AH122,-AH122))</f>
        <v>#DIV/0!</v>
      </c>
      <c r="AI286" s="52" t="str" cm="1">
        <f t="array" ref="AI286">IF(OR(AI122="",AI122="NO Q",AI122="-"),"-",INDEX(Shipping!$U$3:$V$88,_xlfn.XMATCH(AI$2,IF(Shipping!$D$3:$D$88="GC",Shipping!$A$3:$A$88),0),_xlfn.XMATCH($V$167,Shipping!$U$2:$V$2))/_xlfn.IFS($U$167=Shipping!$R208,Shipping!$R$95,$U$167=Shipping!$S$92,Shipping!$S211,$U$167=Shipping!$T$92,Shipping!$T211)+IF(AI122&lt;DATE(2020,1,1),AI122,-AI122))</f>
        <v>-</v>
      </c>
      <c r="AJ286" s="52" t="str" cm="1">
        <f t="array" ref="AJ286">IF(OR(AJ122="",AJ122="NO Q",AJ122="-"),"-",INDEX(Shipping!$U$3:$V$88,_xlfn.XMATCH(AJ$2,IF(Shipping!$D$3:$D$88="GC",Shipping!$A$3:$A$88),0),_xlfn.XMATCH($V$167,Shipping!$U$2:$V$2))/_xlfn.IFS($U$167=Shipping!$R208,Shipping!$R$95,$U$167=Shipping!$S$92,Shipping!$S211,$U$167=Shipping!$T$92,Shipping!$T211)+IF(AJ122&lt;DATE(2020,1,1),AJ122,-AJ122))</f>
        <v>-</v>
      </c>
      <c r="AK286" s="52" t="str" cm="1">
        <f t="array" ref="AK286">IF(OR(AK122="",AK122="NO Q",AK122="-"),"-",INDEX(Shipping!$U$3:$V$88,_xlfn.XMATCH(AK$2,IF(Shipping!$D$3:$D$88="GC",Shipping!$A$3:$A$88),0),_xlfn.XMATCH($V$167,Shipping!$U$2:$V$2))/_xlfn.IFS($U$167=Shipping!$R208,Shipping!$R$95,$U$167=Shipping!$S$92,Shipping!$S211,$U$167=Shipping!$T$92,Shipping!$T211)+IF(AK122&lt;DATE(2020,1,1),AK122,-AK122))</f>
        <v>-</v>
      </c>
      <c r="AL286" s="52" t="str" cm="1">
        <f t="array" ref="AL286">IF(OR(AL122="",AL122="NO Q",AL122="-"),"-",INDEX(Shipping!$U$3:$V$88,_xlfn.XMATCH(AL$2,IF(Shipping!$D$3:$D$88="GC",Shipping!$A$3:$A$88),0),_xlfn.XMATCH($V$167,Shipping!$U$2:$V$2))/_xlfn.IFS($U$167=Shipping!$R208,Shipping!$R$95,$U$167=Shipping!$S$92,Shipping!$S211,$U$167=Shipping!$T$92,Shipping!$T211)+IF(AL122&lt;DATE(2020,1,1),AL122,-AL122))</f>
        <v>-</v>
      </c>
      <c r="AM286" s="52" t="str" cm="1">
        <f t="array" ref="AM286">IF(OR(AM122="",AM122="NO Q",AM122="-"),"-",INDEX(Shipping!$U$3:$V$88,_xlfn.XMATCH(AM$2,IF(Shipping!$D$3:$D$88="GC",Shipping!$A$3:$A$88),0),_xlfn.XMATCH($V$167,Shipping!$U$2:$V$2))/_xlfn.IFS($U$167=Shipping!$R208,Shipping!$R$95,$U$167=Shipping!$S$92,Shipping!$S211,$U$167=Shipping!$T$92,Shipping!$T211)+IF(AM122&lt;DATE(2020,1,1),AM122,-AM122))</f>
        <v>-</v>
      </c>
      <c r="AN286" s="52" t="str" cm="1">
        <f t="array" ref="AN286">IF(OR(AN122="",AN122="NO Q",AN122="-"),"-",INDEX(Shipping!$U$3:$V$88,_xlfn.XMATCH(AN$2,IF(Shipping!$D$3:$D$88="GC",Shipping!$A$3:$A$88),0),_xlfn.XMATCH($V$167,Shipping!$U$2:$V$2))/_xlfn.IFS($U$167=Shipping!$R208,Shipping!$R$95,$U$167=Shipping!$S$92,Shipping!$S211,$U$167=Shipping!$T$92,Shipping!$T211)+IF(AN122&lt;DATE(2020,1,1),AN122,-AN122))</f>
        <v>-</v>
      </c>
      <c r="AO286" s="52" t="str" cm="1">
        <f t="array" ref="AO286">IF(OR(AO122="",AO122="NO Q",AO122="-"),"-",INDEX(Shipping!$U$3:$V$88,_xlfn.XMATCH(AO$2,IF(Shipping!$D$3:$D$88="GC",Shipping!$A$3:$A$88),0),_xlfn.XMATCH($V$167,Shipping!$U$2:$V$2))/_xlfn.IFS($U$167=Shipping!$R208,Shipping!$R$95,$U$167=Shipping!$S$92,Shipping!$S211,$U$167=Shipping!$T$92,Shipping!$T211)+IF(AO122&lt;DATE(2020,1,1),AO122,-AO122))</f>
        <v>-</v>
      </c>
      <c r="AP286" s="52" t="str" cm="1">
        <f t="array" ref="AP286">IF(OR(AP122="",AP122="NO Q",AP122="-"),"-",INDEX(Shipping!$U$3:$V$88,_xlfn.XMATCH(AP$2,IF(Shipping!$D$3:$D$88="GC",Shipping!$A$3:$A$88),0),_xlfn.XMATCH($V$167,Shipping!$U$2:$V$2))/_xlfn.IFS($U$167=Shipping!$R208,Shipping!$R$95,$U$167=Shipping!$S$92,Shipping!$S211,$U$167=Shipping!$T$92,Shipping!$T211)+IF(AP122&lt;DATE(2020,1,1),AP122,-AP122))</f>
        <v>-</v>
      </c>
      <c r="AQ286" s="52" t="str" cm="1">
        <f t="array" ref="AQ286">IF(OR(AQ122="",AQ122="NO Q",AQ122="-"),"-",INDEX(Shipping!$U$3:$V$88,_xlfn.XMATCH(AQ$2,IF(Shipping!$D$3:$D$88="GC",Shipping!$A$3:$A$88),0),_xlfn.XMATCH($V$167,Shipping!$U$2:$V$2))/_xlfn.IFS($U$167=Shipping!$R208,Shipping!$R$95,$U$167=Shipping!$S$92,Shipping!$S211,$U$167=Shipping!$T$92,Shipping!$T211)+IF(AQ122&lt;DATE(2020,1,1),AQ122,-AQ122))</f>
        <v>-</v>
      </c>
      <c r="AR286" s="52" t="str" cm="1">
        <f t="array" ref="AR286">IF(OR(AR122="",AR122="NO Q",AR122="-"),"-",INDEX(Shipping!$U$3:$V$88,_xlfn.XMATCH(AR$2,IF(Shipping!$D$3:$D$88="GC",Shipping!$A$3:$A$88),0),_xlfn.XMATCH($V$167,Shipping!$U$2:$V$2))/_xlfn.IFS($U$167=Shipping!$R208,Shipping!$R$95,$U$167=Shipping!$S$92,Shipping!$S211,$U$167=Shipping!$T$92,Shipping!$T211)+IF(AR122&lt;DATE(2020,1,1),AR122,-AR122))</f>
        <v>-</v>
      </c>
      <c r="AS286" s="52" t="str" cm="1">
        <f t="array" ref="AS286">IF(OR(AS122="",AS122="NO Q",AS122="-"),"-",INDEX(Shipping!$U$3:$V$88,_xlfn.XMATCH(AS$2,IF(Shipping!$D$3:$D$88="GC",Shipping!$A$3:$A$88),0),_xlfn.XMATCH($V$167,Shipping!$U$2:$V$2))/_xlfn.IFS($U$167=Shipping!$R208,Shipping!$R$95,$U$167=Shipping!$S$92,Shipping!$S211,$U$167=Shipping!$T$92,Shipping!$T211)+IF(AS122&lt;DATE(2020,1,1),AS122,-AS122))</f>
        <v>-</v>
      </c>
      <c r="AT286" s="52" t="str" cm="1">
        <f t="array" ref="AT286">IF(OR(AT122="",AT122="NO Q",AT122="-"),"-",INDEX(Shipping!$U$3:$V$88,_xlfn.XMATCH(AT$2,IF(Shipping!$D$3:$D$88="GC",Shipping!$A$3:$A$88),0),_xlfn.XMATCH($V$167,Shipping!$U$2:$V$2))/_xlfn.IFS($U$167=Shipping!$R208,Shipping!$R$95,$U$167=Shipping!$S$92,Shipping!$S211,$U$167=Shipping!$T$92,Shipping!$T211)+IF(AT122&lt;DATE(2020,1,1),AT122,-AT122))</f>
        <v>-</v>
      </c>
      <c r="AU286" s="52" t="str" cm="1">
        <f t="array" ref="AU286">IF(OR(AU122="",AU122="NO Q",AU122="-"),"-",INDEX(Shipping!$U$3:$V$88,_xlfn.XMATCH(AU$2,IF(Shipping!$D$3:$D$88="GC",Shipping!$A$3:$A$88),0),_xlfn.XMATCH($V$167,Shipping!$U$2:$V$2))/_xlfn.IFS($U$167=Shipping!$R208,Shipping!$R$95,$U$167=Shipping!$S$92,Shipping!$S211,$U$167=Shipping!$T$92,Shipping!$T211)+IF(AU122&lt;DATE(2020,1,1),AU122,-AU122))</f>
        <v>-</v>
      </c>
      <c r="AV286" s="52" t="str" cm="1">
        <f t="array" ref="AV286">IF(OR(AV122="",AV122="NO Q",AV122="-"),"-",INDEX(Shipping!$U$3:$V$88,_xlfn.XMATCH(AV$2,IF(Shipping!$D$3:$D$88="GC",Shipping!$A$3:$A$88),0),_xlfn.XMATCH($V$167,Shipping!$U$2:$V$2))/_xlfn.IFS($U$167=Shipping!$R208,Shipping!$R$95,$U$167=Shipping!$S$92,Shipping!$S211,$U$167=Shipping!$T$92,Shipping!$T211)+IF(AV122&lt;DATE(2020,1,1),AV122,-AV122))</f>
        <v>-</v>
      </c>
      <c r="AW286" s="52" t="str" cm="1">
        <f t="array" ref="AW286">IF(OR(AW122="",AW122="NO Q",AW122="-"),"-",INDEX(Shipping!$U$3:$V$88,_xlfn.XMATCH(AW$2,IF(Shipping!$D$3:$D$88="GC",Shipping!$A$3:$A$88),0),_xlfn.XMATCH($V$167,Shipping!$U$2:$V$2))/_xlfn.IFS($U$167=Shipping!$R208,Shipping!$R$95,$U$167=Shipping!$S$92,Shipping!$S211,$U$167=Shipping!$T$92,Shipping!$T211)+IF(AW122&lt;DATE(2020,1,1),AW122,-AW122))</f>
        <v>-</v>
      </c>
      <c r="AX286" s="52" t="str" cm="1">
        <f t="array" ref="AX286">IF(OR(AX122="",AX122="NO Q",AX122="-"),"-",INDEX(Shipping!$U$3:$V$88,_xlfn.XMATCH(AX$2,IF(Shipping!$D$3:$D$88="GC",Shipping!$A$3:$A$88),0),_xlfn.XMATCH($V$167,Shipping!$U$2:$V$2))/_xlfn.IFS($U$167=Shipping!$R208,Shipping!$R$95,$U$167=Shipping!$S$92,Shipping!$S211,$U$167=Shipping!$T$92,Shipping!$T211)+IF(AX122&lt;DATE(2020,1,1),AX122,-AX122))</f>
        <v>-</v>
      </c>
      <c r="AY286" s="52" t="str" cm="1">
        <f t="array" ref="AY286">IF(OR(AY122="",AY122="NO Q",AY122="-"),"-",INDEX(Shipping!$U$3:$V$88,_xlfn.XMATCH(AY$2,IF(Shipping!$D$3:$D$88="GC",Shipping!$A$3:$A$88),0),_xlfn.XMATCH($V$167,Shipping!$U$2:$V$2))/_xlfn.IFS($U$167=Shipping!$R208,Shipping!$R$95,$U$167=Shipping!$S$92,Shipping!$S211,$U$167=Shipping!$T$92,Shipping!$T211)+IF(AY122&lt;DATE(2020,1,1),AY122,-AY122))</f>
        <v>-</v>
      </c>
      <c r="AZ286" s="52" t="str" cm="1">
        <f t="array" ref="AZ286">IF(OR(AZ122="",AZ122="NO Q",AZ122="-"),"-",INDEX(Shipping!$U$3:$V$88,_xlfn.XMATCH(AZ$2,IF(Shipping!$D$3:$D$88="GC",Shipping!$A$3:$A$88),0),_xlfn.XMATCH($V$167,Shipping!$U$2:$V$2))/_xlfn.IFS($U$167=Shipping!$R208,Shipping!$R$95,$U$167=Shipping!$S$92,Shipping!$S211,$U$167=Shipping!$T$92,Shipping!$T211)+IF(AZ122&lt;DATE(2020,1,1),AZ122,-AZ122))</f>
        <v>-</v>
      </c>
      <c r="BA286" s="52" t="str" cm="1">
        <f t="array" ref="BA286">IF(OR(BA122="",BA122="NO Q",BA122="-"),"-",INDEX(Shipping!$U$3:$V$88,_xlfn.XMATCH(BA$2,IF(Shipping!$D$3:$D$88="GC",Shipping!$A$3:$A$88),0),_xlfn.XMATCH($V$167,Shipping!$U$2:$V$2))/_xlfn.IFS($U$167=Shipping!$R208,Shipping!$R$95,$U$167=Shipping!$S$92,Shipping!$S211,$U$167=Shipping!$T$92,Shipping!$T211)+IF(BA122&lt;DATE(2020,1,1),BA122,-BA122))</f>
        <v>-</v>
      </c>
      <c r="BB286" s="52" t="str" cm="1">
        <f t="array" ref="BB286">IF(OR(BB122="",BB122="NO Q",BB122="-"),"-",INDEX(Shipping!$U$3:$V$88,_xlfn.XMATCH(BB$2,IF(Shipping!$D$3:$D$88="GC",Shipping!$A$3:$A$88),0),_xlfn.XMATCH($V$167,Shipping!$U$2:$V$2))/_xlfn.IFS($U$167=Shipping!$R208,Shipping!$R$95,$U$167=Shipping!$S$92,Shipping!$S211,$U$167=Shipping!$T$92,Shipping!$T211)+IF(BB122&lt;DATE(2020,1,1),BB122,-BB122))</f>
        <v>-</v>
      </c>
      <c r="BC286" s="52" t="str" cm="1">
        <f t="array" ref="BC286">IF(OR(BC122="",BC122="NO Q",BC122="-"),"-",INDEX(Shipping!$U$3:$V$88,_xlfn.XMATCH(BC$2,IF(Shipping!$D$3:$D$88="GC",Shipping!$A$3:$A$88),0),_xlfn.XMATCH($V$167,Shipping!$U$2:$V$2))/_xlfn.IFS($U$167=Shipping!$R208,Shipping!$R$95,$U$167=Shipping!$S$92,Shipping!$S211,$U$167=Shipping!$T$92,Shipping!$T211)+IF(BC122&lt;DATE(2020,1,1),BC122,-BC122))</f>
        <v>-</v>
      </c>
      <c r="BD286" s="52" t="str" cm="1">
        <f t="array" ref="BD286">IF(OR(BD122="",BD122="NO Q",BD122="-"),"-",INDEX(Shipping!$U$3:$V$88,_xlfn.XMATCH(BD$2,IF(Shipping!$D$3:$D$88="GC",Shipping!$A$3:$A$88),0),_xlfn.XMATCH($V$167,Shipping!$U$2:$V$2))/_xlfn.IFS($U$167=Shipping!$R208,Shipping!$R$95,$U$167=Shipping!$S$92,Shipping!$S211,$U$167=Shipping!$T$92,Shipping!$T211)+IF(BD122&lt;DATE(2020,1,1),BD122,-BD122))</f>
        <v>-</v>
      </c>
      <c r="BE286" s="52" t="str" cm="1">
        <f t="array" ref="BE286">IF(OR(BE122="",BE122="NO Q",BE122="-"),"-",INDEX(Shipping!$U$3:$V$88,_xlfn.XMATCH(BE$2,IF(Shipping!$D$3:$D$88="GC",Shipping!$A$3:$A$88),0),_xlfn.XMATCH($V$167,Shipping!$U$2:$V$2))/_xlfn.IFS($U$167=Shipping!$R208,Shipping!$R$95,$U$167=Shipping!$S$92,Shipping!$S211,$U$167=Shipping!$T$92,Shipping!$T211)+IF(BE122&lt;DATE(2020,1,1),BE122,-BE122))</f>
        <v>-</v>
      </c>
      <c r="BF286" s="52" t="str" cm="1">
        <f t="array" ref="BF286">IF(OR(BF122="",BF122="NO Q",BF122="-"),"-",INDEX(Shipping!$U$3:$V$88,_xlfn.XMATCH(BF$2,IF(Shipping!$D$3:$D$88="GC",Shipping!$A$3:$A$88),0),_xlfn.XMATCH($V$167,Shipping!$U$2:$V$2))/_xlfn.IFS($U$167=Shipping!$R208,Shipping!$R$95,$U$167=Shipping!$S$92,Shipping!$S211,$U$167=Shipping!$T$92,Shipping!$T211)+IF(BF122&lt;DATE(2020,1,1),BF122,-BF122))</f>
        <v>-</v>
      </c>
      <c r="BG286" s="52" t="str" cm="1">
        <f t="array" ref="BG286">IF(OR(BG122="",BG122="NO Q",BG122="-"),"-",INDEX(Shipping!$U$3:$V$88,_xlfn.XMATCH(BG$2,IF(Shipping!$D$3:$D$88="GC",Shipping!$A$3:$A$88),0),_xlfn.XMATCH($V$167,Shipping!$U$2:$V$2))/_xlfn.IFS($U$167=Shipping!$R208,Shipping!$R$95,$U$167=Shipping!$S$92,Shipping!$S211,$U$167=Shipping!$T$92,Shipping!$T211)+IF(BG122&lt;DATE(2020,1,1),BG122,-BG122))</f>
        <v>-</v>
      </c>
      <c r="BH286" s="52" t="str" cm="1">
        <f t="array" ref="BH286">IF(OR(BH122="",BH122="NO Q",BH122="-"),"-",INDEX(Shipping!$U$3:$V$88,_xlfn.XMATCH(BH$2,IF(Shipping!$D$3:$D$88="GC",Shipping!$A$3:$A$88),0),_xlfn.XMATCH($V$167,Shipping!$U$2:$V$2))/_xlfn.IFS($U$167=Shipping!$R208,Shipping!$R$95,$U$167=Shipping!$S$92,Shipping!$S211,$U$167=Shipping!$T$92,Shipping!$T211)+IF(BH122&lt;DATE(2020,1,1),BH122,-BH122))</f>
        <v>-</v>
      </c>
      <c r="BI286" s="52" t="e" cm="1">
        <f t="array" ref="BI286">IF(OR(BI122="",BI122="NO Q",BI122="-"),"-",INDEX(Shipping!$U$3:$V$88,_xlfn.XMATCH(BI$2,IF(Shipping!$D$3:$D$88="GC",Shipping!$A$3:$A$88),0),_xlfn.XMATCH($V$167,Shipping!$U$2:$V$2))/_xlfn.IFS($U$167=Shipping!$R208,Shipping!$R$95,$U$167=Shipping!$S$92,Shipping!$S211,$U$167=Shipping!$T$92,Shipping!$T211)+IF(BI122&lt;DATE(2020,1,1),BI122,-BI122))</f>
        <v>#DIV/0!</v>
      </c>
      <c r="BJ286" s="52" t="str" cm="1">
        <f t="array" ref="BJ286">IF(OR(BJ122="",BJ122="NO Q",BJ122="-"),"-",INDEX(Shipping!$U$3:$V$88,_xlfn.XMATCH(BJ$2,IF(Shipping!$D$3:$D$88="GC",Shipping!$A$3:$A$88),0),_xlfn.XMATCH($V$167,Shipping!$U$2:$V$2))/_xlfn.IFS($U$167=Shipping!$R208,Shipping!$R$95,$U$167=Shipping!$S$92,Shipping!$S211,$U$167=Shipping!$T$92,Shipping!$T211)+IF(BJ122&lt;DATE(2020,1,1),BJ122,-BJ122))</f>
        <v>-</v>
      </c>
      <c r="BK286" s="52" t="str" cm="1">
        <f t="array" ref="BK286">IF(OR(BK122="",BK122="NO Q",BK122="-"),"-",INDEX(Shipping!$U$3:$V$88,_xlfn.XMATCH(BK$2,IF(Shipping!$D$3:$D$88="GC",Shipping!$A$3:$A$88),0),_xlfn.XMATCH($V$167,Shipping!$U$2:$V$2))/_xlfn.IFS($U$167=Shipping!$R208,Shipping!$R$95,$U$167=Shipping!$S$92,Shipping!$S211,$U$167=Shipping!$T$92,Shipping!$T211)+IF(BK122&lt;DATE(2020,1,1),BK122,-BK122))</f>
        <v>-</v>
      </c>
      <c r="BL286" s="52" t="str" cm="1">
        <f t="array" ref="BL286">IF(OR(BL122="",BL122="NO Q",BL122="-"),"-",INDEX(Shipping!$U$3:$V$88,_xlfn.XMATCH(BL$2,IF(Shipping!$D$3:$D$88="GC",Shipping!$A$3:$A$88),0),_xlfn.XMATCH($V$167,Shipping!$U$2:$V$2))/_xlfn.IFS($U$167=Shipping!$R208,Shipping!$R$95,$U$167=Shipping!$S$92,Shipping!$S211,$U$167=Shipping!$T$92,Shipping!$T211)+IF(BL122&lt;DATE(2020,1,1),BL122,-BL122))</f>
        <v>-</v>
      </c>
      <c r="BM286" s="52" t="str" cm="1">
        <f t="array" ref="BM286">IF(OR(BM122="",BM122="NO Q",BM122="-"),"-",INDEX(Shipping!$U$3:$V$88,_xlfn.XMATCH(BM$2,IF(Shipping!$D$3:$D$88="GC",Shipping!$A$3:$A$88),0),_xlfn.XMATCH($V$167,Shipping!$U$2:$V$2))/_xlfn.IFS($U$167=Shipping!$R208,Shipping!$R$95,$U$167=Shipping!$S$92,Shipping!$S211,$U$167=Shipping!$T$92,Shipping!$T211)+IF(BM122&lt;DATE(2020,1,1),BM122,-BM122))</f>
        <v>-</v>
      </c>
      <c r="BN286" s="52" t="str" cm="1">
        <f t="array" ref="BN286">IF(OR(BN122="",BN122="NO Q",BN122="-"),"-",INDEX(Shipping!$U$3:$V$88,_xlfn.XMATCH(BN$2,IF(Shipping!$D$3:$D$88="GC",Shipping!$A$3:$A$88),0),_xlfn.XMATCH($V$167,Shipping!$U$2:$V$2))/_xlfn.IFS($U$167=Shipping!$R208,Shipping!$R$95,$U$167=Shipping!$S$92,Shipping!$S211,$U$167=Shipping!$T$92,Shipping!$T211)+IF(BN122&lt;DATE(2020,1,1),BN122,-BN122))</f>
        <v>-</v>
      </c>
      <c r="BO286" s="52" t="str" cm="1">
        <f t="array" ref="BO286">IF(OR(BO122="",BO122="NO Q",BO122="-"),"-",INDEX(Shipping!$U$3:$V$88,_xlfn.XMATCH(BO$2,IF(Shipping!$D$3:$D$88="GC",Shipping!$A$3:$A$88),0),_xlfn.XMATCH($V$167,Shipping!$U$2:$V$2))/_xlfn.IFS($U$167=Shipping!$R208,Shipping!$R$95,$U$167=Shipping!$S$92,Shipping!$S211,$U$167=Shipping!$T$92,Shipping!$T211)+IF(BO122&lt;DATE(2020,1,1),BO122,-BO122))</f>
        <v>-</v>
      </c>
      <c r="BP286" s="52" t="str" cm="1">
        <f t="array" ref="BP286">IF(OR(BP122="",BP122="NO Q",BP122="-"),"-",INDEX(Shipping!$U$3:$V$88,_xlfn.XMATCH(BP$2,IF(Shipping!$D$3:$D$88="GC",Shipping!$A$3:$A$88),0),_xlfn.XMATCH($V$167,Shipping!$U$2:$V$2))/_xlfn.IFS($U$167=Shipping!$R208,Shipping!$R$95,$U$167=Shipping!$S$92,Shipping!$S211,$U$167=Shipping!$T$92,Shipping!$T211)+IF(BP122&lt;DATE(2020,1,1),BP122,-BP122))</f>
        <v>-</v>
      </c>
      <c r="BQ286" s="52" t="str" cm="1">
        <f t="array" ref="BQ286">IF(OR(BQ122="",BQ122="NO Q",BQ122="-"),"-",INDEX(Shipping!$U$3:$V$88,_xlfn.XMATCH(BQ$2,IF(Shipping!$D$3:$D$88="GC",Shipping!$A$3:$A$88),0),_xlfn.XMATCH($V$167,Shipping!$U$2:$V$2))/_xlfn.IFS($U$167=Shipping!$R208,Shipping!$R$95,$U$167=Shipping!$S$92,Shipping!$S211,$U$167=Shipping!$T$92,Shipping!$T211)+IF(BQ122&lt;DATE(2020,1,1),BQ122,-BQ122))</f>
        <v>-</v>
      </c>
      <c r="BR286" s="52" t="str" cm="1">
        <f t="array" ref="BR286">IF(OR(BR122="",BR122="NO Q",BR122="-"),"-",INDEX(Shipping!$U$3:$V$88,_xlfn.XMATCH(BR$2,IF(Shipping!$D$3:$D$88="GC",Shipping!$A$3:$A$88),0),_xlfn.XMATCH($V$167,Shipping!$U$2:$V$2))/_xlfn.IFS($U$167=Shipping!$R208,Shipping!$R$95,$U$167=Shipping!$S$92,Shipping!$S211,$U$167=Shipping!$T$92,Shipping!$T211)+IF(BR122&lt;DATE(2020,1,1),BR122,-BR122))</f>
        <v>-</v>
      </c>
      <c r="BS286" s="52" t="str" cm="1">
        <f t="array" ref="BS286">IF(OR(BS122="",BS122="NO Q",BS122="-"),"-",INDEX(Shipping!$U$3:$V$88,_xlfn.XMATCH(BS$2,IF(Shipping!$D$3:$D$88="GC",Shipping!$A$3:$A$88),0),_xlfn.XMATCH($V$167,Shipping!$U$2:$V$2))/_xlfn.IFS($U$167=Shipping!$R208,Shipping!$R$95,$U$167=Shipping!$S$92,Shipping!$S211,$U$167=Shipping!$T$92,Shipping!$T211)+IF(BS122&lt;DATE(2020,1,1),BS122,-BS122))</f>
        <v>-</v>
      </c>
      <c r="BT286" s="52" t="str" cm="1">
        <f t="array" ref="BT286">IF(OR(BT122="",BT122="NO Q",BT122="-"),"-",INDEX(Shipping!$U$3:$V$88,_xlfn.XMATCH(BT$2,IF(Shipping!$D$3:$D$88="GC",Shipping!$A$3:$A$88),0),_xlfn.XMATCH($V$167,Shipping!$U$2:$V$2))/_xlfn.IFS($U$167=Shipping!$R208,Shipping!$R$95,$U$167=Shipping!$S$92,Shipping!$S211,$U$167=Shipping!$T$92,Shipping!$T211)+IF(BT122&lt;DATE(2020,1,1),BT122,-BT122))</f>
        <v>-</v>
      </c>
      <c r="BU286" s="52" t="str" cm="1">
        <f t="array" ref="BU286">IF(OR(BU122="",BU122="NO Q",BU122="-"),"-",INDEX(Shipping!$U$3:$V$88,_xlfn.XMATCH(BU$2,IF(Shipping!$D$3:$D$88="GC",Shipping!$A$3:$A$88),0),_xlfn.XMATCH($V$167,Shipping!$U$2:$V$2))/_xlfn.IFS($U$167=Shipping!$R208,Shipping!$R$95,$U$167=Shipping!$S$92,Shipping!$S211,$U$167=Shipping!$T$92,Shipping!$T211)+IF(BU122&lt;DATE(2020,1,1),BU122,-BU122))</f>
        <v>-</v>
      </c>
      <c r="BV286" s="52" t="str" cm="1">
        <f t="array" ref="BV286">IF(OR(BV122="",BV122="NO Q",BV122="-"),"-",INDEX(Shipping!$U$3:$V$88,_xlfn.XMATCH(BV$2,IF(Shipping!$D$3:$D$88="GC",Shipping!$A$3:$A$88),0),_xlfn.XMATCH($V$167,Shipping!$U$2:$V$2))/_xlfn.IFS($U$167=Shipping!$R208,Shipping!$R$95,$U$167=Shipping!$S$92,Shipping!$S211,$U$167=Shipping!$T$92,Shipping!$T211)+IF(BV122&lt;DATE(2020,1,1),BV122,-BV122))</f>
        <v>-</v>
      </c>
      <c r="BW286" s="52" t="str" cm="1">
        <f t="array" ref="BW286">IF(OR(BW122="",BW122="NO Q",BW122="-"),"-",INDEX(Shipping!$U$3:$V$88,_xlfn.XMATCH(BW$2,IF(Shipping!$D$3:$D$88="GC",Shipping!$A$3:$A$88),0),_xlfn.XMATCH($V$167,Shipping!$U$2:$V$2))/_xlfn.IFS($U$167=Shipping!$R208,Shipping!$R$95,$U$167=Shipping!$S$92,Shipping!$S211,$U$167=Shipping!$T$92,Shipping!$T211)+IF(BW122&lt;DATE(2020,1,1),BW122,-BW122))</f>
        <v>-</v>
      </c>
      <c r="BX286" s="52" t="str" cm="1">
        <f t="array" ref="BX286">IF(OR(BX122="",BX122="NO Q",BX122="-"),"-",INDEX(Shipping!$U$3:$V$88,_xlfn.XMATCH(BX$2,IF(Shipping!$D$3:$D$88="GC",Shipping!$A$3:$A$88),0),_xlfn.XMATCH($V$167,Shipping!$U$2:$V$2))/_xlfn.IFS($U$167=Shipping!$R208,Shipping!$R$95,$U$167=Shipping!$S$92,Shipping!$S211,$U$167=Shipping!$T$92,Shipping!$T211)+IF(BX122&lt;DATE(2020,1,1),BX122,-BX122))</f>
        <v>-</v>
      </c>
      <c r="BY286" s="52" t="str" cm="1">
        <f t="array" ref="BY286">IF(OR(BY122="",BY122="NO Q",BY122="-"),"-",INDEX(Shipping!$U$3:$V$88,_xlfn.XMATCH(BY$2,IF(Shipping!$D$3:$D$88="GC",Shipping!$A$3:$A$88),0),_xlfn.XMATCH($V$167,Shipping!$U$2:$V$2))/_xlfn.IFS($U$167=Shipping!$R208,Shipping!$R$95,$U$167=Shipping!$S$92,Shipping!$S211,$U$167=Shipping!$T$92,Shipping!$T211)+IF(BY122&lt;DATE(2020,1,1),BY122,-BY122))</f>
        <v>-</v>
      </c>
      <c r="BZ286" s="52" t="str" cm="1">
        <f t="array" ref="BZ286">IF(OR(BZ122="",BZ122="NO Q",BZ122="-"),"-",INDEX(Shipping!$U$3:$V$88,_xlfn.XMATCH(BZ$2,IF(Shipping!$D$3:$D$88="GC",Shipping!$A$3:$A$88),0),_xlfn.XMATCH($V$167,Shipping!$U$2:$V$2))/_xlfn.IFS($U$167=Shipping!$R208,Shipping!$R$95,$U$167=Shipping!$S$92,Shipping!$S211,$U$167=Shipping!$T$92,Shipping!$T211)+IF(BZ122&lt;DATE(2020,1,1),BZ122,-BZ122))</f>
        <v>-</v>
      </c>
      <c r="CA286" s="52" t="str" cm="1">
        <f t="array" ref="CA286">IF(OR(CA122="",CA122="NO Q",CA122="-"),"-",INDEX(Shipping!$U$3:$V$88,_xlfn.XMATCH(CA$2,IF(Shipping!$D$3:$D$88="GC",Shipping!$A$3:$A$88),0),_xlfn.XMATCH($V$167,Shipping!$U$2:$V$2))/_xlfn.IFS($U$167=Shipping!$R208,Shipping!$R$95,$U$167=Shipping!$S$92,Shipping!$S211,$U$167=Shipping!$T$92,Shipping!$T211)+IF(CA122&lt;DATE(2020,1,1),CA122,-CA122))</f>
        <v>-</v>
      </c>
      <c r="CB286" s="52" t="str" cm="1">
        <f t="array" ref="CB286">IF(OR(CB122="",CB122="NO Q",CB122="-"),"-",INDEX(Shipping!$U$3:$V$88,_xlfn.XMATCH(CB$2,IF(Shipping!$D$3:$D$88="GC",Shipping!$A$3:$A$88),0),_xlfn.XMATCH($V$167,Shipping!$U$2:$V$2))/_xlfn.IFS($U$167=Shipping!$R208,Shipping!$R$95,$U$167=Shipping!$S$92,Shipping!$S211,$U$167=Shipping!$T$92,Shipping!$T211)+IF(CB122&lt;DATE(2020,1,1),CB122,-CB122))</f>
        <v>-</v>
      </c>
      <c r="CC286" s="52" t="e" cm="1">
        <f t="array" ref="CC286">IF(OR(CC122="",CC122="NO Q",CC122="-"),"-",INDEX(Shipping!$U$3:$V$88,_xlfn.XMATCH(CC$2,IF(Shipping!$D$3:$D$88="GC",Shipping!$A$3:$A$88),0),_xlfn.XMATCH($V$167,Shipping!$U$2:$V$2))/_xlfn.IFS($U$167=Shipping!$R208,Shipping!$R$95,$U$167=Shipping!$S$92,Shipping!$S211,$U$167=Shipping!$T$92,Shipping!$T211)+IF(CC122&lt;DATE(2020,1,1),CC122,-CC122))</f>
        <v>#VALUE!</v>
      </c>
      <c r="CD286" s="52" t="e" cm="1">
        <f t="array" ref="CD286">IF(OR(CD122="",CD122="NO Q",CD122="-"),"-",INDEX(Shipping!$U$3:$V$88,_xlfn.XMATCH(CD$2,IF(Shipping!$D$3:$D$88="GC",Shipping!$A$3:$A$88),0),_xlfn.XMATCH($V$167,Shipping!$U$2:$V$2))/_xlfn.IFS($U$167=Shipping!$R208,Shipping!$R$95,$U$167=Shipping!$S$92,Shipping!$S211,$U$167=Shipping!$T$92,Shipping!$T211)+IF(CD122&lt;DATE(2020,1,1),CD122,-CD122))</f>
        <v>#DIV/0!</v>
      </c>
      <c r="CE286" s="52" t="str" cm="1">
        <f t="array" ref="CE286">IF(OR(CE122="",CE122="NO Q",CE122="-"),"-",INDEX(Shipping!$U$3:$V$88,_xlfn.XMATCH(CE$2,IF(Shipping!$D$3:$D$88="GC",Shipping!$A$3:$A$88),0),_xlfn.XMATCH($V$167,Shipping!$U$2:$V$2))/_xlfn.IFS($U$167=Shipping!$R208,Shipping!$R$95,$U$167=Shipping!$S$92,Shipping!$S211,$U$167=Shipping!$T$92,Shipping!$T211)+IF(CE122&lt;DATE(2020,1,1),CE122,-CE122))</f>
        <v>-</v>
      </c>
      <c r="CF286" s="52" t="str" cm="1">
        <f t="array" ref="CF286">IF(OR(CF122="",CF122="NO Q",CF122="-"),"-",INDEX(Shipping!$U$3:$V$88,_xlfn.XMATCH(CF$2,IF(Shipping!$D$3:$D$88="GC",Shipping!$A$3:$A$88),0),_xlfn.XMATCH($V$167,Shipping!$U$2:$V$2))/_xlfn.IFS($U$167=Shipping!$R208,Shipping!$R$95,$U$167=Shipping!$S$92,Shipping!$S211,$U$167=Shipping!$T$92,Shipping!$T211)+IF(CF122&lt;DATE(2020,1,1),CF122,-CF122))</f>
        <v>-</v>
      </c>
      <c r="CG286" s="52" t="str" cm="1">
        <f t="array" ref="CG286">IF(OR(CG122="",CG122="NO Q",CG122="-"),"-",INDEX(Shipping!$U$3:$V$88,_xlfn.XMATCH(CG$2,IF(Shipping!$D$3:$D$88="GC",Shipping!$A$3:$A$88),0),_xlfn.XMATCH($V$167,Shipping!$U$2:$V$2))/_xlfn.IFS($U$167=Shipping!$R208,Shipping!$R$95,$U$167=Shipping!$S$92,Shipping!$S211,$U$167=Shipping!$T$92,Shipping!$T211)+IF(CG122&lt;DATE(2020,1,1),CG122,-CG122))</f>
        <v>-</v>
      </c>
      <c r="CH286" s="52" t="str" cm="1">
        <f t="array" ref="CH286">IF(OR(CH122="",CH122="NO Q",CH122="-"),"-",INDEX(Shipping!$U$3:$V$88,_xlfn.XMATCH(CH$2,IF(Shipping!$D$3:$D$88="GC",Shipping!$A$3:$A$88),0),_xlfn.XMATCH($V$167,Shipping!$U$2:$V$2))/_xlfn.IFS($U$167=Shipping!$R208,Shipping!$R$95,$U$167=Shipping!$S$92,Shipping!$S211,$U$167=Shipping!$T$92,Shipping!$T211)+IF(CH122&lt;DATE(2020,1,1),CH122,-CH122))</f>
        <v>-</v>
      </c>
      <c r="CI286" s="52" t="str" cm="1">
        <f t="array" ref="CI286">IF(OR(CI122="",CI122="NO Q",CI122="-"),"-",INDEX(Shipping!$U$3:$V$88,_xlfn.XMATCH(CI$2,IF(Shipping!$D$3:$D$88="GC",Shipping!$A$3:$A$88),0),_xlfn.XMATCH($V$167,Shipping!$U$2:$V$2))/_xlfn.IFS($U$167=Shipping!$R208,Shipping!$R$95,$U$167=Shipping!$S$92,Shipping!$S211,$U$167=Shipping!$T$92,Shipping!$T211)+IF(CI122&lt;DATE(2020,1,1),CI122,-CI122))</f>
        <v>-</v>
      </c>
      <c r="CJ286" s="52" t="str" cm="1">
        <f t="array" ref="CJ286">IF(OR(CJ122="",CJ122="NO Q",CJ122="-"),"-",INDEX(Shipping!$U$3:$V$88,_xlfn.XMATCH(CJ$2,IF(Shipping!$D$3:$D$88="GC",Shipping!$A$3:$A$88),0),_xlfn.XMATCH($V$167,Shipping!$U$2:$V$2))/_xlfn.IFS($U$167=Shipping!$R208,Shipping!$R$95,$U$167=Shipping!$S$92,Shipping!$S211,$U$167=Shipping!$T$92,Shipping!$T211)+IF(CJ122&lt;DATE(2020,1,1),CJ122,-CJ122))</f>
        <v>-</v>
      </c>
      <c r="CK286" s="52" t="str" cm="1">
        <f t="array" ref="CK286">IF(OR(CK122="",CK122="NO Q",CK122="-"),"-",INDEX(Shipping!$U$3:$V$88,_xlfn.XMATCH(CK$2,IF(Shipping!$D$3:$D$88="GC",Shipping!$A$3:$A$88),0),_xlfn.XMATCH($V$167,Shipping!$U$2:$V$2))/_xlfn.IFS($U$167=Shipping!$R208,Shipping!$R$95,$U$167=Shipping!$S$92,Shipping!$S211,$U$167=Shipping!$T$92,Shipping!$T211)+IF(CK122&lt;DATE(2020,1,1),CK122,-CK122))</f>
        <v>-</v>
      </c>
      <c r="CL286" s="52" t="str" cm="1">
        <f t="array" ref="CL286">IF(OR(CL122="",CL122="NO Q",CL122="-"),"-",INDEX(Shipping!$U$3:$V$88,_xlfn.XMATCH(CL$2,IF(Shipping!$D$3:$D$88="GC",Shipping!$A$3:$A$88),0),_xlfn.XMATCH($V$167,Shipping!$U$2:$V$2))/_xlfn.IFS($U$167=Shipping!$R208,Shipping!$R$95,$U$167=Shipping!$S$92,Shipping!$S211,$U$167=Shipping!$T$92,Shipping!$T211)+IF(CL122&lt;DATE(2020,1,1),CL122,-CL122))</f>
        <v>-</v>
      </c>
      <c r="CM286" s="52" t="str" cm="1">
        <f t="array" ref="CM286">IF(OR(CM122="",CM122="NO Q",CM122="-"),"-",INDEX(Shipping!$U$3:$V$88,_xlfn.XMATCH(CM$2,IF(Shipping!$D$3:$D$88="GC",Shipping!$A$3:$A$88),0),_xlfn.XMATCH($V$167,Shipping!$U$2:$V$2))/_xlfn.IFS($U$167=Shipping!$R208,Shipping!$R$95,$U$167=Shipping!$S$92,Shipping!$S211,$U$167=Shipping!$T$92,Shipping!$T211)+IF(CM122&lt;DATE(2020,1,1),CM122,-CM122))</f>
        <v>-</v>
      </c>
    </row>
    <row r="287" spans="2:91">
      <c r="B287" s="47" t="s">
        <v>392</v>
      </c>
      <c r="C287" s="1" t="e" cm="1">
        <f t="array" ref="C287">INDEX(W$2:CM$2,1,_xlfn.XMATCH(D287,$W287:$CM287))</f>
        <v>#N/A</v>
      </c>
      <c r="D287" s="81">
        <f t="shared" si="140"/>
        <v>0</v>
      </c>
      <c r="W287" s="52" t="str" cm="1">
        <f t="array" ref="W287">IF(OR(W123="",W123="NO Q",W123="-"),"-",INDEX(Shipping!$U$3:$V$88,_xlfn.XMATCH(W$2,IF(Shipping!$D$3:$D$88="GC",Shipping!$A$3:$A$88),0),_xlfn.XMATCH($V$167,Shipping!$U$2:$V$2))/_xlfn.IFS($U$167=Shipping!$R209,Shipping!$R$95,$U$167=Shipping!$S$92,Shipping!$S212,$U$167=Shipping!$T$92,Shipping!$T212)+IF(W123&lt;DATE(2020,1,1),W123,-W123))</f>
        <v>-</v>
      </c>
      <c r="X287" s="52" t="str" cm="1">
        <f t="array" ref="X287">IF(OR(X123="",X123="NO Q",X123="-"),"-",INDEX(Shipping!$U$3:$V$88,_xlfn.XMATCH(X$2,IF(Shipping!$D$3:$D$88="GC",Shipping!$A$3:$A$88),0),_xlfn.XMATCH($V$167,Shipping!$U$2:$V$2))/_xlfn.IFS($U$167=Shipping!$R209,Shipping!$R$95,$U$167=Shipping!$S$92,Shipping!$S212,$U$167=Shipping!$T$92,Shipping!$T212)+IF(X123&lt;DATE(2020,1,1),X123,-X123))</f>
        <v>-</v>
      </c>
      <c r="Y287" s="52" t="str" cm="1">
        <f t="array" ref="Y287">IF(OR(Y123="",Y123="NO Q",Y123="-"),"-",INDEX(Shipping!$U$3:$V$88,_xlfn.XMATCH(Y$2,IF(Shipping!$D$3:$D$88="GC",Shipping!$A$3:$A$88),0),_xlfn.XMATCH($V$167,Shipping!$U$2:$V$2))/_xlfn.IFS($U$167=Shipping!$R209,Shipping!$R$95,$U$167=Shipping!$S$92,Shipping!$S212,$U$167=Shipping!$T$92,Shipping!$T212)+IF(Y123&lt;DATE(2020,1,1),Y123,-Y123))</f>
        <v>-</v>
      </c>
      <c r="Z287" s="52" t="str" cm="1">
        <f t="array" ref="Z287">IF(OR(Z123="",Z123="NO Q",Z123="-"),"-",INDEX(Shipping!$U$3:$V$88,_xlfn.XMATCH(Z$2,IF(Shipping!$D$3:$D$88="GC",Shipping!$A$3:$A$88),0),_xlfn.XMATCH($V$167,Shipping!$U$2:$V$2))/_xlfn.IFS($U$167=Shipping!$R209,Shipping!$R$95,$U$167=Shipping!$S$92,Shipping!$S212,$U$167=Shipping!$T$92,Shipping!$T212)+IF(Z123&lt;DATE(2020,1,1),Z123,-Z123))</f>
        <v>-</v>
      </c>
      <c r="AA287" s="52" t="str" cm="1">
        <f t="array" ref="AA287">IF(OR(AA123="",AA123="NO Q",AA123="-"),"-",INDEX(Shipping!$U$3:$V$88,_xlfn.XMATCH(AA$2,IF(Shipping!$D$3:$D$88="GC",Shipping!$A$3:$A$88),0),_xlfn.XMATCH($V$167,Shipping!$U$2:$V$2))/_xlfn.IFS($U$167=Shipping!$R209,Shipping!$R$95,$U$167=Shipping!$S$92,Shipping!$S212,$U$167=Shipping!$T$92,Shipping!$T212)+IF(AA123&lt;DATE(2020,1,1),AA123,-AA123))</f>
        <v>-</v>
      </c>
      <c r="AB287" s="52" t="str" cm="1">
        <f t="array" ref="AB287">IF(OR(AB123="",AB123="NO Q",AB123="-"),"-",INDEX(Shipping!$U$3:$V$88,_xlfn.XMATCH(AB$2,IF(Shipping!$D$3:$D$88="GC",Shipping!$A$3:$A$88),0),_xlfn.XMATCH($V$167,Shipping!$U$2:$V$2))/_xlfn.IFS($U$167=Shipping!$R209,Shipping!$R$95,$U$167=Shipping!$S$92,Shipping!$S212,$U$167=Shipping!$T$92,Shipping!$T212)+IF(AB123&lt;DATE(2020,1,1),AB123,-AB123))</f>
        <v>-</v>
      </c>
      <c r="AC287" s="52" t="str" cm="1">
        <f t="array" ref="AC287">IF(OR(AC123="",AC123="NO Q",AC123="-"),"-",INDEX(Shipping!$U$3:$V$88,_xlfn.XMATCH(AC$2,IF(Shipping!$D$3:$D$88="GC",Shipping!$A$3:$A$88),0),_xlfn.XMATCH($V$167,Shipping!$U$2:$V$2))/_xlfn.IFS($U$167=Shipping!$R209,Shipping!$R$95,$U$167=Shipping!$S$92,Shipping!$S212,$U$167=Shipping!$T$92,Shipping!$T212)+IF(AC123&lt;DATE(2020,1,1),AC123,-AC123))</f>
        <v>-</v>
      </c>
      <c r="AD287" s="52" t="str" cm="1">
        <f t="array" ref="AD287">IF(OR(AD123="",AD123="NO Q",AD123="-"),"-",INDEX(Shipping!$U$3:$V$88,_xlfn.XMATCH(AD$2,IF(Shipping!$D$3:$D$88="GC",Shipping!$A$3:$A$88),0),_xlfn.XMATCH($V$167,Shipping!$U$2:$V$2))/_xlfn.IFS($U$167=Shipping!$R209,Shipping!$R$95,$U$167=Shipping!$S$92,Shipping!$S212,$U$167=Shipping!$T$92,Shipping!$T212)+IF(AD123&lt;DATE(2020,1,1),AD123,-AD123))</f>
        <v>-</v>
      </c>
      <c r="AE287" s="52" t="str" cm="1">
        <f t="array" ref="AE287">IF(OR(AE123="",AE123="NO Q",AE123="-"),"-",INDEX(Shipping!$U$3:$V$88,_xlfn.XMATCH(AE$2,IF(Shipping!$D$3:$D$88="GC",Shipping!$A$3:$A$88),0),_xlfn.XMATCH($V$167,Shipping!$U$2:$V$2))/_xlfn.IFS($U$167=Shipping!$R209,Shipping!$R$95,$U$167=Shipping!$S$92,Shipping!$S212,$U$167=Shipping!$T$92,Shipping!$T212)+IF(AE123&lt;DATE(2020,1,1),AE123,-AE123))</f>
        <v>-</v>
      </c>
      <c r="AF287" s="52" t="str" cm="1">
        <f t="array" ref="AF287">IF(OR(AF123="",AF123="NO Q",AF123="-"),"-",INDEX(Shipping!$U$3:$V$88,_xlfn.XMATCH(AF$2,IF(Shipping!$D$3:$D$88="GC",Shipping!$A$3:$A$88),0),_xlfn.XMATCH($V$167,Shipping!$U$2:$V$2))/_xlfn.IFS($U$167=Shipping!$R209,Shipping!$R$95,$U$167=Shipping!$S$92,Shipping!$S212,$U$167=Shipping!$T$92,Shipping!$T212)+IF(AF123&lt;DATE(2020,1,1),AF123,-AF123))</f>
        <v>-</v>
      </c>
      <c r="AG287" s="52" t="str" cm="1">
        <f t="array" ref="AG287">IF(OR(AG123="",AG123="NO Q",AG123="-"),"-",INDEX(Shipping!$U$3:$V$88,_xlfn.XMATCH(AG$2,IF(Shipping!$D$3:$D$88="GC",Shipping!$A$3:$A$88),0),_xlfn.XMATCH($V$167,Shipping!$U$2:$V$2))/_xlfn.IFS($U$167=Shipping!$R209,Shipping!$R$95,$U$167=Shipping!$S$92,Shipping!$S212,$U$167=Shipping!$T$92,Shipping!$T212)+IF(AG123&lt;DATE(2020,1,1),AG123,-AG123))</f>
        <v>-</v>
      </c>
      <c r="AH287" s="52" t="e" cm="1">
        <f t="array" ref="AH287">IF(OR(AH123="",AH123="NO Q",AH123="-"),"-",INDEX(Shipping!$U$3:$V$88,_xlfn.XMATCH(AH$2,IF(Shipping!$D$3:$D$88="GC",Shipping!$A$3:$A$88),0),_xlfn.XMATCH($V$167,Shipping!$U$2:$V$2))/_xlfn.IFS($U$167=Shipping!$R209,Shipping!$R$95,$U$167=Shipping!$S$92,Shipping!$S212,$U$167=Shipping!$T$92,Shipping!$T212)+IF(AH123&lt;DATE(2020,1,1),AH123,-AH123))</f>
        <v>#DIV/0!</v>
      </c>
      <c r="AI287" s="52" t="str" cm="1">
        <f t="array" ref="AI287">IF(OR(AI123="",AI123="NO Q",AI123="-"),"-",INDEX(Shipping!$U$3:$V$88,_xlfn.XMATCH(AI$2,IF(Shipping!$D$3:$D$88="GC",Shipping!$A$3:$A$88),0),_xlfn.XMATCH($V$167,Shipping!$U$2:$V$2))/_xlfn.IFS($U$167=Shipping!$R209,Shipping!$R$95,$U$167=Shipping!$S$92,Shipping!$S212,$U$167=Shipping!$T$92,Shipping!$T212)+IF(AI123&lt;DATE(2020,1,1),AI123,-AI123))</f>
        <v>-</v>
      </c>
      <c r="AJ287" s="52" t="str" cm="1">
        <f t="array" ref="AJ287">IF(OR(AJ123="",AJ123="NO Q",AJ123="-"),"-",INDEX(Shipping!$U$3:$V$88,_xlfn.XMATCH(AJ$2,IF(Shipping!$D$3:$D$88="GC",Shipping!$A$3:$A$88),0),_xlfn.XMATCH($V$167,Shipping!$U$2:$V$2))/_xlfn.IFS($U$167=Shipping!$R209,Shipping!$R$95,$U$167=Shipping!$S$92,Shipping!$S212,$U$167=Shipping!$T$92,Shipping!$T212)+IF(AJ123&lt;DATE(2020,1,1),AJ123,-AJ123))</f>
        <v>-</v>
      </c>
      <c r="AK287" s="52" t="str" cm="1">
        <f t="array" ref="AK287">IF(OR(AK123="",AK123="NO Q",AK123="-"),"-",INDEX(Shipping!$U$3:$V$88,_xlfn.XMATCH(AK$2,IF(Shipping!$D$3:$D$88="GC",Shipping!$A$3:$A$88),0),_xlfn.XMATCH($V$167,Shipping!$U$2:$V$2))/_xlfn.IFS($U$167=Shipping!$R209,Shipping!$R$95,$U$167=Shipping!$S$92,Shipping!$S212,$U$167=Shipping!$T$92,Shipping!$T212)+IF(AK123&lt;DATE(2020,1,1),AK123,-AK123))</f>
        <v>-</v>
      </c>
      <c r="AL287" s="52" t="str" cm="1">
        <f t="array" ref="AL287">IF(OR(AL123="",AL123="NO Q",AL123="-"),"-",INDEX(Shipping!$U$3:$V$88,_xlfn.XMATCH(AL$2,IF(Shipping!$D$3:$D$88="GC",Shipping!$A$3:$A$88),0),_xlfn.XMATCH($V$167,Shipping!$U$2:$V$2))/_xlfn.IFS($U$167=Shipping!$R209,Shipping!$R$95,$U$167=Shipping!$S$92,Shipping!$S212,$U$167=Shipping!$T$92,Shipping!$T212)+IF(AL123&lt;DATE(2020,1,1),AL123,-AL123))</f>
        <v>-</v>
      </c>
      <c r="AM287" s="52" t="str" cm="1">
        <f t="array" ref="AM287">IF(OR(AM123="",AM123="NO Q",AM123="-"),"-",INDEX(Shipping!$U$3:$V$88,_xlfn.XMATCH(AM$2,IF(Shipping!$D$3:$D$88="GC",Shipping!$A$3:$A$88),0),_xlfn.XMATCH($V$167,Shipping!$U$2:$V$2))/_xlfn.IFS($U$167=Shipping!$R209,Shipping!$R$95,$U$167=Shipping!$S$92,Shipping!$S212,$U$167=Shipping!$T$92,Shipping!$T212)+IF(AM123&lt;DATE(2020,1,1),AM123,-AM123))</f>
        <v>-</v>
      </c>
      <c r="AN287" s="52" t="str" cm="1">
        <f t="array" ref="AN287">IF(OR(AN123="",AN123="NO Q",AN123="-"),"-",INDEX(Shipping!$U$3:$V$88,_xlfn.XMATCH(AN$2,IF(Shipping!$D$3:$D$88="GC",Shipping!$A$3:$A$88),0),_xlfn.XMATCH($V$167,Shipping!$U$2:$V$2))/_xlfn.IFS($U$167=Shipping!$R209,Shipping!$R$95,$U$167=Shipping!$S$92,Shipping!$S212,$U$167=Shipping!$T$92,Shipping!$T212)+IF(AN123&lt;DATE(2020,1,1),AN123,-AN123))</f>
        <v>-</v>
      </c>
      <c r="AO287" s="52" t="str" cm="1">
        <f t="array" ref="AO287">IF(OR(AO123="",AO123="NO Q",AO123="-"),"-",INDEX(Shipping!$U$3:$V$88,_xlfn.XMATCH(AO$2,IF(Shipping!$D$3:$D$88="GC",Shipping!$A$3:$A$88),0),_xlfn.XMATCH($V$167,Shipping!$U$2:$V$2))/_xlfn.IFS($U$167=Shipping!$R209,Shipping!$R$95,$U$167=Shipping!$S$92,Shipping!$S212,$U$167=Shipping!$T$92,Shipping!$T212)+IF(AO123&lt;DATE(2020,1,1),AO123,-AO123))</f>
        <v>-</v>
      </c>
      <c r="AP287" s="52" t="str" cm="1">
        <f t="array" ref="AP287">IF(OR(AP123="",AP123="NO Q",AP123="-"),"-",INDEX(Shipping!$U$3:$V$88,_xlfn.XMATCH(AP$2,IF(Shipping!$D$3:$D$88="GC",Shipping!$A$3:$A$88),0),_xlfn.XMATCH($V$167,Shipping!$U$2:$V$2))/_xlfn.IFS($U$167=Shipping!$R209,Shipping!$R$95,$U$167=Shipping!$S$92,Shipping!$S212,$U$167=Shipping!$T$92,Shipping!$T212)+IF(AP123&lt;DATE(2020,1,1),AP123,-AP123))</f>
        <v>-</v>
      </c>
      <c r="AQ287" s="52" t="str" cm="1">
        <f t="array" ref="AQ287">IF(OR(AQ123="",AQ123="NO Q",AQ123="-"),"-",INDEX(Shipping!$U$3:$V$88,_xlfn.XMATCH(AQ$2,IF(Shipping!$D$3:$D$88="GC",Shipping!$A$3:$A$88),0),_xlfn.XMATCH($V$167,Shipping!$U$2:$V$2))/_xlfn.IFS($U$167=Shipping!$R209,Shipping!$R$95,$U$167=Shipping!$S$92,Shipping!$S212,$U$167=Shipping!$T$92,Shipping!$T212)+IF(AQ123&lt;DATE(2020,1,1),AQ123,-AQ123))</f>
        <v>-</v>
      </c>
      <c r="AR287" s="52" t="str" cm="1">
        <f t="array" ref="AR287">IF(OR(AR123="",AR123="NO Q",AR123="-"),"-",INDEX(Shipping!$U$3:$V$88,_xlfn.XMATCH(AR$2,IF(Shipping!$D$3:$D$88="GC",Shipping!$A$3:$A$88),0),_xlfn.XMATCH($V$167,Shipping!$U$2:$V$2))/_xlfn.IFS($U$167=Shipping!$R209,Shipping!$R$95,$U$167=Shipping!$S$92,Shipping!$S212,$U$167=Shipping!$T$92,Shipping!$T212)+IF(AR123&lt;DATE(2020,1,1),AR123,-AR123))</f>
        <v>-</v>
      </c>
      <c r="AS287" s="52" t="str" cm="1">
        <f t="array" ref="AS287">IF(OR(AS123="",AS123="NO Q",AS123="-"),"-",INDEX(Shipping!$U$3:$V$88,_xlfn.XMATCH(AS$2,IF(Shipping!$D$3:$D$88="GC",Shipping!$A$3:$A$88),0),_xlfn.XMATCH($V$167,Shipping!$U$2:$V$2))/_xlfn.IFS($U$167=Shipping!$R209,Shipping!$R$95,$U$167=Shipping!$S$92,Shipping!$S212,$U$167=Shipping!$T$92,Shipping!$T212)+IF(AS123&lt;DATE(2020,1,1),AS123,-AS123))</f>
        <v>-</v>
      </c>
      <c r="AT287" s="52" t="str" cm="1">
        <f t="array" ref="AT287">IF(OR(AT123="",AT123="NO Q",AT123="-"),"-",INDEX(Shipping!$U$3:$V$88,_xlfn.XMATCH(AT$2,IF(Shipping!$D$3:$D$88="GC",Shipping!$A$3:$A$88),0),_xlfn.XMATCH($V$167,Shipping!$U$2:$V$2))/_xlfn.IFS($U$167=Shipping!$R209,Shipping!$R$95,$U$167=Shipping!$S$92,Shipping!$S212,$U$167=Shipping!$T$92,Shipping!$T212)+IF(AT123&lt;DATE(2020,1,1),AT123,-AT123))</f>
        <v>-</v>
      </c>
      <c r="AU287" s="52" t="str" cm="1">
        <f t="array" ref="AU287">IF(OR(AU123="",AU123="NO Q",AU123="-"),"-",INDEX(Shipping!$U$3:$V$88,_xlfn.XMATCH(AU$2,IF(Shipping!$D$3:$D$88="GC",Shipping!$A$3:$A$88),0),_xlfn.XMATCH($V$167,Shipping!$U$2:$V$2))/_xlfn.IFS($U$167=Shipping!$R209,Shipping!$R$95,$U$167=Shipping!$S$92,Shipping!$S212,$U$167=Shipping!$T$92,Shipping!$T212)+IF(AU123&lt;DATE(2020,1,1),AU123,-AU123))</f>
        <v>-</v>
      </c>
      <c r="AV287" s="52" t="str" cm="1">
        <f t="array" ref="AV287">IF(OR(AV123="",AV123="NO Q",AV123="-"),"-",INDEX(Shipping!$U$3:$V$88,_xlfn.XMATCH(AV$2,IF(Shipping!$D$3:$D$88="GC",Shipping!$A$3:$A$88),0),_xlfn.XMATCH($V$167,Shipping!$U$2:$V$2))/_xlfn.IFS($U$167=Shipping!$R209,Shipping!$R$95,$U$167=Shipping!$S$92,Shipping!$S212,$U$167=Shipping!$T$92,Shipping!$T212)+IF(AV123&lt;DATE(2020,1,1),AV123,-AV123))</f>
        <v>-</v>
      </c>
      <c r="AW287" s="52" t="str" cm="1">
        <f t="array" ref="AW287">IF(OR(AW123="",AW123="NO Q",AW123="-"),"-",INDEX(Shipping!$U$3:$V$88,_xlfn.XMATCH(AW$2,IF(Shipping!$D$3:$D$88="GC",Shipping!$A$3:$A$88),0),_xlfn.XMATCH($V$167,Shipping!$U$2:$V$2))/_xlfn.IFS($U$167=Shipping!$R209,Shipping!$R$95,$U$167=Shipping!$S$92,Shipping!$S212,$U$167=Shipping!$T$92,Shipping!$T212)+IF(AW123&lt;DATE(2020,1,1),AW123,-AW123))</f>
        <v>-</v>
      </c>
      <c r="AX287" s="52" t="str" cm="1">
        <f t="array" ref="AX287">IF(OR(AX123="",AX123="NO Q",AX123="-"),"-",INDEX(Shipping!$U$3:$V$88,_xlfn.XMATCH(AX$2,IF(Shipping!$D$3:$D$88="GC",Shipping!$A$3:$A$88),0),_xlfn.XMATCH($V$167,Shipping!$U$2:$V$2))/_xlfn.IFS($U$167=Shipping!$R209,Shipping!$R$95,$U$167=Shipping!$S$92,Shipping!$S212,$U$167=Shipping!$T$92,Shipping!$T212)+IF(AX123&lt;DATE(2020,1,1),AX123,-AX123))</f>
        <v>-</v>
      </c>
      <c r="AY287" s="52" t="str" cm="1">
        <f t="array" ref="AY287">IF(OR(AY123="",AY123="NO Q",AY123="-"),"-",INDEX(Shipping!$U$3:$V$88,_xlfn.XMATCH(AY$2,IF(Shipping!$D$3:$D$88="GC",Shipping!$A$3:$A$88),0),_xlfn.XMATCH($V$167,Shipping!$U$2:$V$2))/_xlfn.IFS($U$167=Shipping!$R209,Shipping!$R$95,$U$167=Shipping!$S$92,Shipping!$S212,$U$167=Shipping!$T$92,Shipping!$T212)+IF(AY123&lt;DATE(2020,1,1),AY123,-AY123))</f>
        <v>-</v>
      </c>
      <c r="AZ287" s="52" t="str" cm="1">
        <f t="array" ref="AZ287">IF(OR(AZ123="",AZ123="NO Q",AZ123="-"),"-",INDEX(Shipping!$U$3:$V$88,_xlfn.XMATCH(AZ$2,IF(Shipping!$D$3:$D$88="GC",Shipping!$A$3:$A$88),0),_xlfn.XMATCH($V$167,Shipping!$U$2:$V$2))/_xlfn.IFS($U$167=Shipping!$R209,Shipping!$R$95,$U$167=Shipping!$S$92,Shipping!$S212,$U$167=Shipping!$T$92,Shipping!$T212)+IF(AZ123&lt;DATE(2020,1,1),AZ123,-AZ123))</f>
        <v>-</v>
      </c>
      <c r="BA287" s="52" t="str" cm="1">
        <f t="array" ref="BA287">IF(OR(BA123="",BA123="NO Q",BA123="-"),"-",INDEX(Shipping!$U$3:$V$88,_xlfn.XMATCH(BA$2,IF(Shipping!$D$3:$D$88="GC",Shipping!$A$3:$A$88),0),_xlfn.XMATCH($V$167,Shipping!$U$2:$V$2))/_xlfn.IFS($U$167=Shipping!$R209,Shipping!$R$95,$U$167=Shipping!$S$92,Shipping!$S212,$U$167=Shipping!$T$92,Shipping!$T212)+IF(BA123&lt;DATE(2020,1,1),BA123,-BA123))</f>
        <v>-</v>
      </c>
      <c r="BB287" s="52" t="str" cm="1">
        <f t="array" ref="BB287">IF(OR(BB123="",BB123="NO Q",BB123="-"),"-",INDEX(Shipping!$U$3:$V$88,_xlfn.XMATCH(BB$2,IF(Shipping!$D$3:$D$88="GC",Shipping!$A$3:$A$88),0),_xlfn.XMATCH($V$167,Shipping!$U$2:$V$2))/_xlfn.IFS($U$167=Shipping!$R209,Shipping!$R$95,$U$167=Shipping!$S$92,Shipping!$S212,$U$167=Shipping!$T$92,Shipping!$T212)+IF(BB123&lt;DATE(2020,1,1),BB123,-BB123))</f>
        <v>-</v>
      </c>
      <c r="BC287" s="52" t="str" cm="1">
        <f t="array" ref="BC287">IF(OR(BC123="",BC123="NO Q",BC123="-"),"-",INDEX(Shipping!$U$3:$V$88,_xlfn.XMATCH(BC$2,IF(Shipping!$D$3:$D$88="GC",Shipping!$A$3:$A$88),0),_xlfn.XMATCH($V$167,Shipping!$U$2:$V$2))/_xlfn.IFS($U$167=Shipping!$R209,Shipping!$R$95,$U$167=Shipping!$S$92,Shipping!$S212,$U$167=Shipping!$T$92,Shipping!$T212)+IF(BC123&lt;DATE(2020,1,1),BC123,-BC123))</f>
        <v>-</v>
      </c>
      <c r="BD287" s="52" t="str" cm="1">
        <f t="array" ref="BD287">IF(OR(BD123="",BD123="NO Q",BD123="-"),"-",INDEX(Shipping!$U$3:$V$88,_xlfn.XMATCH(BD$2,IF(Shipping!$D$3:$D$88="GC",Shipping!$A$3:$A$88),0),_xlfn.XMATCH($V$167,Shipping!$U$2:$V$2))/_xlfn.IFS($U$167=Shipping!$R209,Shipping!$R$95,$U$167=Shipping!$S$92,Shipping!$S212,$U$167=Shipping!$T$92,Shipping!$T212)+IF(BD123&lt;DATE(2020,1,1),BD123,-BD123))</f>
        <v>-</v>
      </c>
      <c r="BE287" s="52" t="str" cm="1">
        <f t="array" ref="BE287">IF(OR(BE123="",BE123="NO Q",BE123="-"),"-",INDEX(Shipping!$U$3:$V$88,_xlfn.XMATCH(BE$2,IF(Shipping!$D$3:$D$88="GC",Shipping!$A$3:$A$88),0),_xlfn.XMATCH($V$167,Shipping!$U$2:$V$2))/_xlfn.IFS($U$167=Shipping!$R209,Shipping!$R$95,$U$167=Shipping!$S$92,Shipping!$S212,$U$167=Shipping!$T$92,Shipping!$T212)+IF(BE123&lt;DATE(2020,1,1),BE123,-BE123))</f>
        <v>-</v>
      </c>
      <c r="BF287" s="52" t="str" cm="1">
        <f t="array" ref="BF287">IF(OR(BF123="",BF123="NO Q",BF123="-"),"-",INDEX(Shipping!$U$3:$V$88,_xlfn.XMATCH(BF$2,IF(Shipping!$D$3:$D$88="GC",Shipping!$A$3:$A$88),0),_xlfn.XMATCH($V$167,Shipping!$U$2:$V$2))/_xlfn.IFS($U$167=Shipping!$R209,Shipping!$R$95,$U$167=Shipping!$S$92,Shipping!$S212,$U$167=Shipping!$T$92,Shipping!$T212)+IF(BF123&lt;DATE(2020,1,1),BF123,-BF123))</f>
        <v>-</v>
      </c>
      <c r="BG287" s="52" t="str" cm="1">
        <f t="array" ref="BG287">IF(OR(BG123="",BG123="NO Q",BG123="-"),"-",INDEX(Shipping!$U$3:$V$88,_xlfn.XMATCH(BG$2,IF(Shipping!$D$3:$D$88="GC",Shipping!$A$3:$A$88),0),_xlfn.XMATCH($V$167,Shipping!$U$2:$V$2))/_xlfn.IFS($U$167=Shipping!$R209,Shipping!$R$95,$U$167=Shipping!$S$92,Shipping!$S212,$U$167=Shipping!$T$92,Shipping!$T212)+IF(BG123&lt;DATE(2020,1,1),BG123,-BG123))</f>
        <v>-</v>
      </c>
      <c r="BH287" s="52" t="str" cm="1">
        <f t="array" ref="BH287">IF(OR(BH123="",BH123="NO Q",BH123="-"),"-",INDEX(Shipping!$U$3:$V$88,_xlfn.XMATCH(BH$2,IF(Shipping!$D$3:$D$88="GC",Shipping!$A$3:$A$88),0),_xlfn.XMATCH($V$167,Shipping!$U$2:$V$2))/_xlfn.IFS($U$167=Shipping!$R209,Shipping!$R$95,$U$167=Shipping!$S$92,Shipping!$S212,$U$167=Shipping!$T$92,Shipping!$T212)+IF(BH123&lt;DATE(2020,1,1),BH123,-BH123))</f>
        <v>-</v>
      </c>
      <c r="BI287" s="52" t="e" cm="1">
        <f t="array" ref="BI287">IF(OR(BI123="",BI123="NO Q",BI123="-"),"-",INDEX(Shipping!$U$3:$V$88,_xlfn.XMATCH(BI$2,IF(Shipping!$D$3:$D$88="GC",Shipping!$A$3:$A$88),0),_xlfn.XMATCH($V$167,Shipping!$U$2:$V$2))/_xlfn.IFS($U$167=Shipping!$R209,Shipping!$R$95,$U$167=Shipping!$S$92,Shipping!$S212,$U$167=Shipping!$T$92,Shipping!$T212)+IF(BI123&lt;DATE(2020,1,1),BI123,-BI123))</f>
        <v>#DIV/0!</v>
      </c>
      <c r="BJ287" s="52" t="str" cm="1">
        <f t="array" ref="BJ287">IF(OR(BJ123="",BJ123="NO Q",BJ123="-"),"-",INDEX(Shipping!$U$3:$V$88,_xlfn.XMATCH(BJ$2,IF(Shipping!$D$3:$D$88="GC",Shipping!$A$3:$A$88),0),_xlfn.XMATCH($V$167,Shipping!$U$2:$V$2))/_xlfn.IFS($U$167=Shipping!$R209,Shipping!$R$95,$U$167=Shipping!$S$92,Shipping!$S212,$U$167=Shipping!$T$92,Shipping!$T212)+IF(BJ123&lt;DATE(2020,1,1),BJ123,-BJ123))</f>
        <v>-</v>
      </c>
      <c r="BK287" s="52" t="str" cm="1">
        <f t="array" ref="BK287">IF(OR(BK123="",BK123="NO Q",BK123="-"),"-",INDEX(Shipping!$U$3:$V$88,_xlfn.XMATCH(BK$2,IF(Shipping!$D$3:$D$88="GC",Shipping!$A$3:$A$88),0),_xlfn.XMATCH($V$167,Shipping!$U$2:$V$2))/_xlfn.IFS($U$167=Shipping!$R209,Shipping!$R$95,$U$167=Shipping!$S$92,Shipping!$S212,$U$167=Shipping!$T$92,Shipping!$T212)+IF(BK123&lt;DATE(2020,1,1),BK123,-BK123))</f>
        <v>-</v>
      </c>
      <c r="BL287" s="52" t="str" cm="1">
        <f t="array" ref="BL287">IF(OR(BL123="",BL123="NO Q",BL123="-"),"-",INDEX(Shipping!$U$3:$V$88,_xlfn.XMATCH(BL$2,IF(Shipping!$D$3:$D$88="GC",Shipping!$A$3:$A$88),0),_xlfn.XMATCH($V$167,Shipping!$U$2:$V$2))/_xlfn.IFS($U$167=Shipping!$R209,Shipping!$R$95,$U$167=Shipping!$S$92,Shipping!$S212,$U$167=Shipping!$T$92,Shipping!$T212)+IF(BL123&lt;DATE(2020,1,1),BL123,-BL123))</f>
        <v>-</v>
      </c>
      <c r="BM287" s="52" t="str" cm="1">
        <f t="array" ref="BM287">IF(OR(BM123="",BM123="NO Q",BM123="-"),"-",INDEX(Shipping!$U$3:$V$88,_xlfn.XMATCH(BM$2,IF(Shipping!$D$3:$D$88="GC",Shipping!$A$3:$A$88),0),_xlfn.XMATCH($V$167,Shipping!$U$2:$V$2))/_xlfn.IFS($U$167=Shipping!$R209,Shipping!$R$95,$U$167=Shipping!$S$92,Shipping!$S212,$U$167=Shipping!$T$92,Shipping!$T212)+IF(BM123&lt;DATE(2020,1,1),BM123,-BM123))</f>
        <v>-</v>
      </c>
      <c r="BN287" s="52" t="str" cm="1">
        <f t="array" ref="BN287">IF(OR(BN123="",BN123="NO Q",BN123="-"),"-",INDEX(Shipping!$U$3:$V$88,_xlfn.XMATCH(BN$2,IF(Shipping!$D$3:$D$88="GC",Shipping!$A$3:$A$88),0),_xlfn.XMATCH($V$167,Shipping!$U$2:$V$2))/_xlfn.IFS($U$167=Shipping!$R209,Shipping!$R$95,$U$167=Shipping!$S$92,Shipping!$S212,$U$167=Shipping!$T$92,Shipping!$T212)+IF(BN123&lt;DATE(2020,1,1),BN123,-BN123))</f>
        <v>-</v>
      </c>
      <c r="BO287" s="52" t="str" cm="1">
        <f t="array" ref="BO287">IF(OR(BO123="",BO123="NO Q",BO123="-"),"-",INDEX(Shipping!$U$3:$V$88,_xlfn.XMATCH(BO$2,IF(Shipping!$D$3:$D$88="GC",Shipping!$A$3:$A$88),0),_xlfn.XMATCH($V$167,Shipping!$U$2:$V$2))/_xlfn.IFS($U$167=Shipping!$R209,Shipping!$R$95,$U$167=Shipping!$S$92,Shipping!$S212,$U$167=Shipping!$T$92,Shipping!$T212)+IF(BO123&lt;DATE(2020,1,1),BO123,-BO123))</f>
        <v>-</v>
      </c>
      <c r="BP287" s="52" t="str" cm="1">
        <f t="array" ref="BP287">IF(OR(BP123="",BP123="NO Q",BP123="-"),"-",INDEX(Shipping!$U$3:$V$88,_xlfn.XMATCH(BP$2,IF(Shipping!$D$3:$D$88="GC",Shipping!$A$3:$A$88),0),_xlfn.XMATCH($V$167,Shipping!$U$2:$V$2))/_xlfn.IFS($U$167=Shipping!$R209,Shipping!$R$95,$U$167=Shipping!$S$92,Shipping!$S212,$U$167=Shipping!$T$92,Shipping!$T212)+IF(BP123&lt;DATE(2020,1,1),BP123,-BP123))</f>
        <v>-</v>
      </c>
      <c r="BQ287" s="52" t="str" cm="1">
        <f t="array" ref="BQ287">IF(OR(BQ123="",BQ123="NO Q",BQ123="-"),"-",INDEX(Shipping!$U$3:$V$88,_xlfn.XMATCH(BQ$2,IF(Shipping!$D$3:$D$88="GC",Shipping!$A$3:$A$88),0),_xlfn.XMATCH($V$167,Shipping!$U$2:$V$2))/_xlfn.IFS($U$167=Shipping!$R209,Shipping!$R$95,$U$167=Shipping!$S$92,Shipping!$S212,$U$167=Shipping!$T$92,Shipping!$T212)+IF(BQ123&lt;DATE(2020,1,1),BQ123,-BQ123))</f>
        <v>-</v>
      </c>
      <c r="BR287" s="52" t="str" cm="1">
        <f t="array" ref="BR287">IF(OR(BR123="",BR123="NO Q",BR123="-"),"-",INDEX(Shipping!$U$3:$V$88,_xlfn.XMATCH(BR$2,IF(Shipping!$D$3:$D$88="GC",Shipping!$A$3:$A$88),0),_xlfn.XMATCH($V$167,Shipping!$U$2:$V$2))/_xlfn.IFS($U$167=Shipping!$R209,Shipping!$R$95,$U$167=Shipping!$S$92,Shipping!$S212,$U$167=Shipping!$T$92,Shipping!$T212)+IF(BR123&lt;DATE(2020,1,1),BR123,-BR123))</f>
        <v>-</v>
      </c>
      <c r="BS287" s="52" t="str" cm="1">
        <f t="array" ref="BS287">IF(OR(BS123="",BS123="NO Q",BS123="-"),"-",INDEX(Shipping!$U$3:$V$88,_xlfn.XMATCH(BS$2,IF(Shipping!$D$3:$D$88="GC",Shipping!$A$3:$A$88),0),_xlfn.XMATCH($V$167,Shipping!$U$2:$V$2))/_xlfn.IFS($U$167=Shipping!$R209,Shipping!$R$95,$U$167=Shipping!$S$92,Shipping!$S212,$U$167=Shipping!$T$92,Shipping!$T212)+IF(BS123&lt;DATE(2020,1,1),BS123,-BS123))</f>
        <v>-</v>
      </c>
      <c r="BT287" s="52" t="str" cm="1">
        <f t="array" ref="BT287">IF(OR(BT123="",BT123="NO Q",BT123="-"),"-",INDEX(Shipping!$U$3:$V$88,_xlfn.XMATCH(BT$2,IF(Shipping!$D$3:$D$88="GC",Shipping!$A$3:$A$88),0),_xlfn.XMATCH($V$167,Shipping!$U$2:$V$2))/_xlfn.IFS($U$167=Shipping!$R209,Shipping!$R$95,$U$167=Shipping!$S$92,Shipping!$S212,$U$167=Shipping!$T$92,Shipping!$T212)+IF(BT123&lt;DATE(2020,1,1),BT123,-BT123))</f>
        <v>-</v>
      </c>
      <c r="BU287" s="52" t="str" cm="1">
        <f t="array" ref="BU287">IF(OR(BU123="",BU123="NO Q",BU123="-"),"-",INDEX(Shipping!$U$3:$V$88,_xlfn.XMATCH(BU$2,IF(Shipping!$D$3:$D$88="GC",Shipping!$A$3:$A$88),0),_xlfn.XMATCH($V$167,Shipping!$U$2:$V$2))/_xlfn.IFS($U$167=Shipping!$R209,Shipping!$R$95,$U$167=Shipping!$S$92,Shipping!$S212,$U$167=Shipping!$T$92,Shipping!$T212)+IF(BU123&lt;DATE(2020,1,1),BU123,-BU123))</f>
        <v>-</v>
      </c>
      <c r="BV287" s="52" t="str" cm="1">
        <f t="array" ref="BV287">IF(OR(BV123="",BV123="NO Q",BV123="-"),"-",INDEX(Shipping!$U$3:$V$88,_xlfn.XMATCH(BV$2,IF(Shipping!$D$3:$D$88="GC",Shipping!$A$3:$A$88),0),_xlfn.XMATCH($V$167,Shipping!$U$2:$V$2))/_xlfn.IFS($U$167=Shipping!$R209,Shipping!$R$95,$U$167=Shipping!$S$92,Shipping!$S212,$U$167=Shipping!$T$92,Shipping!$T212)+IF(BV123&lt;DATE(2020,1,1),BV123,-BV123))</f>
        <v>-</v>
      </c>
      <c r="BW287" s="52" t="str" cm="1">
        <f t="array" ref="BW287">IF(OR(BW123="",BW123="NO Q",BW123="-"),"-",INDEX(Shipping!$U$3:$V$88,_xlfn.XMATCH(BW$2,IF(Shipping!$D$3:$D$88="GC",Shipping!$A$3:$A$88),0),_xlfn.XMATCH($V$167,Shipping!$U$2:$V$2))/_xlfn.IFS($U$167=Shipping!$R209,Shipping!$R$95,$U$167=Shipping!$S$92,Shipping!$S212,$U$167=Shipping!$T$92,Shipping!$T212)+IF(BW123&lt;DATE(2020,1,1),BW123,-BW123))</f>
        <v>-</v>
      </c>
      <c r="BX287" s="52" t="str" cm="1">
        <f t="array" ref="BX287">IF(OR(BX123="",BX123="NO Q",BX123="-"),"-",INDEX(Shipping!$U$3:$V$88,_xlfn.XMATCH(BX$2,IF(Shipping!$D$3:$D$88="GC",Shipping!$A$3:$A$88),0),_xlfn.XMATCH($V$167,Shipping!$U$2:$V$2))/_xlfn.IFS($U$167=Shipping!$R209,Shipping!$R$95,$U$167=Shipping!$S$92,Shipping!$S212,$U$167=Shipping!$T$92,Shipping!$T212)+IF(BX123&lt;DATE(2020,1,1),BX123,-BX123))</f>
        <v>-</v>
      </c>
      <c r="BY287" s="52" t="str" cm="1">
        <f t="array" ref="BY287">IF(OR(BY123="",BY123="NO Q",BY123="-"),"-",INDEX(Shipping!$U$3:$V$88,_xlfn.XMATCH(BY$2,IF(Shipping!$D$3:$D$88="GC",Shipping!$A$3:$A$88),0),_xlfn.XMATCH($V$167,Shipping!$U$2:$V$2))/_xlfn.IFS($U$167=Shipping!$R209,Shipping!$R$95,$U$167=Shipping!$S$92,Shipping!$S212,$U$167=Shipping!$T$92,Shipping!$T212)+IF(BY123&lt;DATE(2020,1,1),BY123,-BY123))</f>
        <v>-</v>
      </c>
      <c r="BZ287" s="52" t="str" cm="1">
        <f t="array" ref="BZ287">IF(OR(BZ123="",BZ123="NO Q",BZ123="-"),"-",INDEX(Shipping!$U$3:$V$88,_xlfn.XMATCH(BZ$2,IF(Shipping!$D$3:$D$88="GC",Shipping!$A$3:$A$88),0),_xlfn.XMATCH($V$167,Shipping!$U$2:$V$2))/_xlfn.IFS($U$167=Shipping!$R209,Shipping!$R$95,$U$167=Shipping!$S$92,Shipping!$S212,$U$167=Shipping!$T$92,Shipping!$T212)+IF(BZ123&lt;DATE(2020,1,1),BZ123,-BZ123))</f>
        <v>-</v>
      </c>
      <c r="CA287" s="52" t="str" cm="1">
        <f t="array" ref="CA287">IF(OR(CA123="",CA123="NO Q",CA123="-"),"-",INDEX(Shipping!$U$3:$V$88,_xlfn.XMATCH(CA$2,IF(Shipping!$D$3:$D$88="GC",Shipping!$A$3:$A$88),0),_xlfn.XMATCH($V$167,Shipping!$U$2:$V$2))/_xlfn.IFS($U$167=Shipping!$R209,Shipping!$R$95,$U$167=Shipping!$S$92,Shipping!$S212,$U$167=Shipping!$T$92,Shipping!$T212)+IF(CA123&lt;DATE(2020,1,1),CA123,-CA123))</f>
        <v>-</v>
      </c>
      <c r="CB287" s="52" t="str" cm="1">
        <f t="array" ref="CB287">IF(OR(CB123="",CB123="NO Q",CB123="-"),"-",INDEX(Shipping!$U$3:$V$88,_xlfn.XMATCH(CB$2,IF(Shipping!$D$3:$D$88="GC",Shipping!$A$3:$A$88),0),_xlfn.XMATCH($V$167,Shipping!$U$2:$V$2))/_xlfn.IFS($U$167=Shipping!$R209,Shipping!$R$95,$U$167=Shipping!$S$92,Shipping!$S212,$U$167=Shipping!$T$92,Shipping!$T212)+IF(CB123&lt;DATE(2020,1,1),CB123,-CB123))</f>
        <v>-</v>
      </c>
      <c r="CC287" s="52" t="e" cm="1">
        <f t="array" ref="CC287">IF(OR(CC123="",CC123="NO Q",CC123="-"),"-",INDEX(Shipping!$U$3:$V$88,_xlfn.XMATCH(CC$2,IF(Shipping!$D$3:$D$88="GC",Shipping!$A$3:$A$88),0),_xlfn.XMATCH($V$167,Shipping!$U$2:$V$2))/_xlfn.IFS($U$167=Shipping!$R209,Shipping!$R$95,$U$167=Shipping!$S$92,Shipping!$S212,$U$167=Shipping!$T$92,Shipping!$T212)+IF(CC123&lt;DATE(2020,1,1),CC123,-CC123))</f>
        <v>#VALUE!</v>
      </c>
      <c r="CD287" s="52" t="e" cm="1">
        <f t="array" ref="CD287">IF(OR(CD123="",CD123="NO Q",CD123="-"),"-",INDEX(Shipping!$U$3:$V$88,_xlfn.XMATCH(CD$2,IF(Shipping!$D$3:$D$88="GC",Shipping!$A$3:$A$88),0),_xlfn.XMATCH($V$167,Shipping!$U$2:$V$2))/_xlfn.IFS($U$167=Shipping!$R209,Shipping!$R$95,$U$167=Shipping!$S$92,Shipping!$S212,$U$167=Shipping!$T$92,Shipping!$T212)+IF(CD123&lt;DATE(2020,1,1),CD123,-CD123))</f>
        <v>#DIV/0!</v>
      </c>
      <c r="CE287" s="52" t="str" cm="1">
        <f t="array" ref="CE287">IF(OR(CE123="",CE123="NO Q",CE123="-"),"-",INDEX(Shipping!$U$3:$V$88,_xlfn.XMATCH(CE$2,IF(Shipping!$D$3:$D$88="GC",Shipping!$A$3:$A$88),0),_xlfn.XMATCH($V$167,Shipping!$U$2:$V$2))/_xlfn.IFS($U$167=Shipping!$R209,Shipping!$R$95,$U$167=Shipping!$S$92,Shipping!$S212,$U$167=Shipping!$T$92,Shipping!$T212)+IF(CE123&lt;DATE(2020,1,1),CE123,-CE123))</f>
        <v>-</v>
      </c>
      <c r="CF287" s="52" t="str" cm="1">
        <f t="array" ref="CF287">IF(OR(CF123="",CF123="NO Q",CF123="-"),"-",INDEX(Shipping!$U$3:$V$88,_xlfn.XMATCH(CF$2,IF(Shipping!$D$3:$D$88="GC",Shipping!$A$3:$A$88),0),_xlfn.XMATCH($V$167,Shipping!$U$2:$V$2))/_xlfn.IFS($U$167=Shipping!$R209,Shipping!$R$95,$U$167=Shipping!$S$92,Shipping!$S212,$U$167=Shipping!$T$92,Shipping!$T212)+IF(CF123&lt;DATE(2020,1,1),CF123,-CF123))</f>
        <v>-</v>
      </c>
      <c r="CG287" s="52" t="str" cm="1">
        <f t="array" ref="CG287">IF(OR(CG123="",CG123="NO Q",CG123="-"),"-",INDEX(Shipping!$U$3:$V$88,_xlfn.XMATCH(CG$2,IF(Shipping!$D$3:$D$88="GC",Shipping!$A$3:$A$88),0),_xlfn.XMATCH($V$167,Shipping!$U$2:$V$2))/_xlfn.IFS($U$167=Shipping!$R209,Shipping!$R$95,$U$167=Shipping!$S$92,Shipping!$S212,$U$167=Shipping!$T$92,Shipping!$T212)+IF(CG123&lt;DATE(2020,1,1),CG123,-CG123))</f>
        <v>-</v>
      </c>
      <c r="CH287" s="52" t="str" cm="1">
        <f t="array" ref="CH287">IF(OR(CH123="",CH123="NO Q",CH123="-"),"-",INDEX(Shipping!$U$3:$V$88,_xlfn.XMATCH(CH$2,IF(Shipping!$D$3:$D$88="GC",Shipping!$A$3:$A$88),0),_xlfn.XMATCH($V$167,Shipping!$U$2:$V$2))/_xlfn.IFS($U$167=Shipping!$R209,Shipping!$R$95,$U$167=Shipping!$S$92,Shipping!$S212,$U$167=Shipping!$T$92,Shipping!$T212)+IF(CH123&lt;DATE(2020,1,1),CH123,-CH123))</f>
        <v>-</v>
      </c>
      <c r="CI287" s="52" t="str" cm="1">
        <f t="array" ref="CI287">IF(OR(CI123="",CI123="NO Q",CI123="-"),"-",INDEX(Shipping!$U$3:$V$88,_xlfn.XMATCH(CI$2,IF(Shipping!$D$3:$D$88="GC",Shipping!$A$3:$A$88),0),_xlfn.XMATCH($V$167,Shipping!$U$2:$V$2))/_xlfn.IFS($U$167=Shipping!$R209,Shipping!$R$95,$U$167=Shipping!$S$92,Shipping!$S212,$U$167=Shipping!$T$92,Shipping!$T212)+IF(CI123&lt;DATE(2020,1,1),CI123,-CI123))</f>
        <v>-</v>
      </c>
      <c r="CJ287" s="52" t="str" cm="1">
        <f t="array" ref="CJ287">IF(OR(CJ123="",CJ123="NO Q",CJ123="-"),"-",INDEX(Shipping!$U$3:$V$88,_xlfn.XMATCH(CJ$2,IF(Shipping!$D$3:$D$88="GC",Shipping!$A$3:$A$88),0),_xlfn.XMATCH($V$167,Shipping!$U$2:$V$2))/_xlfn.IFS($U$167=Shipping!$R209,Shipping!$R$95,$U$167=Shipping!$S$92,Shipping!$S212,$U$167=Shipping!$T$92,Shipping!$T212)+IF(CJ123&lt;DATE(2020,1,1),CJ123,-CJ123))</f>
        <v>-</v>
      </c>
      <c r="CK287" s="52" t="str" cm="1">
        <f t="array" ref="CK287">IF(OR(CK123="",CK123="NO Q",CK123="-"),"-",INDEX(Shipping!$U$3:$V$88,_xlfn.XMATCH(CK$2,IF(Shipping!$D$3:$D$88="GC",Shipping!$A$3:$A$88),0),_xlfn.XMATCH($V$167,Shipping!$U$2:$V$2))/_xlfn.IFS($U$167=Shipping!$R209,Shipping!$R$95,$U$167=Shipping!$S$92,Shipping!$S212,$U$167=Shipping!$T$92,Shipping!$T212)+IF(CK123&lt;DATE(2020,1,1),CK123,-CK123))</f>
        <v>-</v>
      </c>
      <c r="CL287" s="52" t="str" cm="1">
        <f t="array" ref="CL287">IF(OR(CL123="",CL123="NO Q",CL123="-"),"-",INDEX(Shipping!$U$3:$V$88,_xlfn.XMATCH(CL$2,IF(Shipping!$D$3:$D$88="GC",Shipping!$A$3:$A$88),0),_xlfn.XMATCH($V$167,Shipping!$U$2:$V$2))/_xlfn.IFS($U$167=Shipping!$R209,Shipping!$R$95,$U$167=Shipping!$S$92,Shipping!$S212,$U$167=Shipping!$T$92,Shipping!$T212)+IF(CL123&lt;DATE(2020,1,1),CL123,-CL123))</f>
        <v>-</v>
      </c>
      <c r="CM287" s="52" t="str" cm="1">
        <f t="array" ref="CM287">IF(OR(CM123="",CM123="NO Q",CM123="-"),"-",INDEX(Shipping!$U$3:$V$88,_xlfn.XMATCH(CM$2,IF(Shipping!$D$3:$D$88="GC",Shipping!$A$3:$A$88),0),_xlfn.XMATCH($V$167,Shipping!$U$2:$V$2))/_xlfn.IFS($U$167=Shipping!$R209,Shipping!$R$95,$U$167=Shipping!$S$92,Shipping!$S212,$U$167=Shipping!$T$92,Shipping!$T212)+IF(CM123&lt;DATE(2020,1,1),CM123,-CM123))</f>
        <v>-</v>
      </c>
    </row>
    <row r="288" spans="2:91">
      <c r="B288" s="47" t="s">
        <v>393</v>
      </c>
      <c r="C288" s="1" t="e" cm="1">
        <f t="array" ref="C288">INDEX(W$2:CM$2,1,_xlfn.XMATCH(D288,$W288:$CM288))</f>
        <v>#N/A</v>
      </c>
      <c r="D288" s="81">
        <f t="shared" si="140"/>
        <v>0</v>
      </c>
      <c r="W288" s="52" t="str" cm="1">
        <f t="array" ref="W288">IF(OR(W124="",W124="NO Q",W124="-"),"-",INDEX(Shipping!$U$3:$V$88,_xlfn.XMATCH(W$2,IF(Shipping!$D$3:$D$88="GC",Shipping!$A$3:$A$88),0),_xlfn.XMATCH($V$167,Shipping!$U$2:$V$2))/_xlfn.IFS($U$167=Shipping!$R210,Shipping!$R$95,$U$167=Shipping!$S$92,Shipping!$S213,$U$167=Shipping!$T$92,Shipping!$T213)+IF(W124&lt;DATE(2020,1,1),W124,-W124))</f>
        <v>-</v>
      </c>
      <c r="X288" s="52" t="str" cm="1">
        <f t="array" ref="X288">IF(OR(X124="",X124="NO Q",X124="-"),"-",INDEX(Shipping!$U$3:$V$88,_xlfn.XMATCH(X$2,IF(Shipping!$D$3:$D$88="GC",Shipping!$A$3:$A$88),0),_xlfn.XMATCH($V$167,Shipping!$U$2:$V$2))/_xlfn.IFS($U$167=Shipping!$R210,Shipping!$R$95,$U$167=Shipping!$S$92,Shipping!$S213,$U$167=Shipping!$T$92,Shipping!$T213)+IF(X124&lt;DATE(2020,1,1),X124,-X124))</f>
        <v>-</v>
      </c>
      <c r="Y288" s="52" t="str" cm="1">
        <f t="array" ref="Y288">IF(OR(Y124="",Y124="NO Q",Y124="-"),"-",INDEX(Shipping!$U$3:$V$88,_xlfn.XMATCH(Y$2,IF(Shipping!$D$3:$D$88="GC",Shipping!$A$3:$A$88),0),_xlfn.XMATCH($V$167,Shipping!$U$2:$V$2))/_xlfn.IFS($U$167=Shipping!$R210,Shipping!$R$95,$U$167=Shipping!$S$92,Shipping!$S213,$U$167=Shipping!$T$92,Shipping!$T213)+IF(Y124&lt;DATE(2020,1,1),Y124,-Y124))</f>
        <v>-</v>
      </c>
      <c r="Z288" s="52" t="str" cm="1">
        <f t="array" ref="Z288">IF(OR(Z124="",Z124="NO Q",Z124="-"),"-",INDEX(Shipping!$U$3:$V$88,_xlfn.XMATCH(Z$2,IF(Shipping!$D$3:$D$88="GC",Shipping!$A$3:$A$88),0),_xlfn.XMATCH($V$167,Shipping!$U$2:$V$2))/_xlfn.IFS($U$167=Shipping!$R210,Shipping!$R$95,$U$167=Shipping!$S$92,Shipping!$S213,$U$167=Shipping!$T$92,Shipping!$T213)+IF(Z124&lt;DATE(2020,1,1),Z124,-Z124))</f>
        <v>-</v>
      </c>
      <c r="AA288" s="52" t="str" cm="1">
        <f t="array" ref="AA288">IF(OR(AA124="",AA124="NO Q",AA124="-"),"-",INDEX(Shipping!$U$3:$V$88,_xlfn.XMATCH(AA$2,IF(Shipping!$D$3:$D$88="GC",Shipping!$A$3:$A$88),0),_xlfn.XMATCH($V$167,Shipping!$U$2:$V$2))/_xlfn.IFS($U$167=Shipping!$R210,Shipping!$R$95,$U$167=Shipping!$S$92,Shipping!$S213,$U$167=Shipping!$T$92,Shipping!$T213)+IF(AA124&lt;DATE(2020,1,1),AA124,-AA124))</f>
        <v>-</v>
      </c>
      <c r="AB288" s="52" t="str" cm="1">
        <f t="array" ref="AB288">IF(OR(AB124="",AB124="NO Q",AB124="-"),"-",INDEX(Shipping!$U$3:$V$88,_xlfn.XMATCH(AB$2,IF(Shipping!$D$3:$D$88="GC",Shipping!$A$3:$A$88),0),_xlfn.XMATCH($V$167,Shipping!$U$2:$V$2))/_xlfn.IFS($U$167=Shipping!$R210,Shipping!$R$95,$U$167=Shipping!$S$92,Shipping!$S213,$U$167=Shipping!$T$92,Shipping!$T213)+IF(AB124&lt;DATE(2020,1,1),AB124,-AB124))</f>
        <v>-</v>
      </c>
      <c r="AC288" s="52" t="str" cm="1">
        <f t="array" ref="AC288">IF(OR(AC124="",AC124="NO Q",AC124="-"),"-",INDEX(Shipping!$U$3:$V$88,_xlfn.XMATCH(AC$2,IF(Shipping!$D$3:$D$88="GC",Shipping!$A$3:$A$88),0),_xlfn.XMATCH($V$167,Shipping!$U$2:$V$2))/_xlfn.IFS($U$167=Shipping!$R210,Shipping!$R$95,$U$167=Shipping!$S$92,Shipping!$S213,$U$167=Shipping!$T$92,Shipping!$T213)+IF(AC124&lt;DATE(2020,1,1),AC124,-AC124))</f>
        <v>-</v>
      </c>
      <c r="AD288" s="52" t="str" cm="1">
        <f t="array" ref="AD288">IF(OR(AD124="",AD124="NO Q",AD124="-"),"-",INDEX(Shipping!$U$3:$V$88,_xlfn.XMATCH(AD$2,IF(Shipping!$D$3:$D$88="GC",Shipping!$A$3:$A$88),0),_xlfn.XMATCH($V$167,Shipping!$U$2:$V$2))/_xlfn.IFS($U$167=Shipping!$R210,Shipping!$R$95,$U$167=Shipping!$S$92,Shipping!$S213,$U$167=Shipping!$T$92,Shipping!$T213)+IF(AD124&lt;DATE(2020,1,1),AD124,-AD124))</f>
        <v>-</v>
      </c>
      <c r="AE288" s="52" t="str" cm="1">
        <f t="array" ref="AE288">IF(OR(AE124="",AE124="NO Q",AE124="-"),"-",INDEX(Shipping!$U$3:$V$88,_xlfn.XMATCH(AE$2,IF(Shipping!$D$3:$D$88="GC",Shipping!$A$3:$A$88),0),_xlfn.XMATCH($V$167,Shipping!$U$2:$V$2))/_xlfn.IFS($U$167=Shipping!$R210,Shipping!$R$95,$U$167=Shipping!$S$92,Shipping!$S213,$U$167=Shipping!$T$92,Shipping!$T213)+IF(AE124&lt;DATE(2020,1,1),AE124,-AE124))</f>
        <v>-</v>
      </c>
      <c r="AF288" s="52" t="str" cm="1">
        <f t="array" ref="AF288">IF(OR(AF124="",AF124="NO Q",AF124="-"),"-",INDEX(Shipping!$U$3:$V$88,_xlfn.XMATCH(AF$2,IF(Shipping!$D$3:$D$88="GC",Shipping!$A$3:$A$88),0),_xlfn.XMATCH($V$167,Shipping!$U$2:$V$2))/_xlfn.IFS($U$167=Shipping!$R210,Shipping!$R$95,$U$167=Shipping!$S$92,Shipping!$S213,$U$167=Shipping!$T$92,Shipping!$T213)+IF(AF124&lt;DATE(2020,1,1),AF124,-AF124))</f>
        <v>-</v>
      </c>
      <c r="AG288" s="52" t="str" cm="1">
        <f t="array" ref="AG288">IF(OR(AG124="",AG124="NO Q",AG124="-"),"-",INDEX(Shipping!$U$3:$V$88,_xlfn.XMATCH(AG$2,IF(Shipping!$D$3:$D$88="GC",Shipping!$A$3:$A$88),0),_xlfn.XMATCH($V$167,Shipping!$U$2:$V$2))/_xlfn.IFS($U$167=Shipping!$R210,Shipping!$R$95,$U$167=Shipping!$S$92,Shipping!$S213,$U$167=Shipping!$T$92,Shipping!$T213)+IF(AG124&lt;DATE(2020,1,1),AG124,-AG124))</f>
        <v>-</v>
      </c>
      <c r="AH288" s="52" t="e" cm="1">
        <f t="array" ref="AH288">IF(OR(AH124="",AH124="NO Q",AH124="-"),"-",INDEX(Shipping!$U$3:$V$88,_xlfn.XMATCH(AH$2,IF(Shipping!$D$3:$D$88="GC",Shipping!$A$3:$A$88),0),_xlfn.XMATCH($V$167,Shipping!$U$2:$V$2))/_xlfn.IFS($U$167=Shipping!$R210,Shipping!$R$95,$U$167=Shipping!$S$92,Shipping!$S213,$U$167=Shipping!$T$92,Shipping!$T213)+IF(AH124&lt;DATE(2020,1,1),AH124,-AH124))</f>
        <v>#DIV/0!</v>
      </c>
      <c r="AI288" s="52" t="str" cm="1">
        <f t="array" ref="AI288">IF(OR(AI124="",AI124="NO Q",AI124="-"),"-",INDEX(Shipping!$U$3:$V$88,_xlfn.XMATCH(AI$2,IF(Shipping!$D$3:$D$88="GC",Shipping!$A$3:$A$88),0),_xlfn.XMATCH($V$167,Shipping!$U$2:$V$2))/_xlfn.IFS($U$167=Shipping!$R210,Shipping!$R$95,$U$167=Shipping!$S$92,Shipping!$S213,$U$167=Shipping!$T$92,Shipping!$T213)+IF(AI124&lt;DATE(2020,1,1),AI124,-AI124))</f>
        <v>-</v>
      </c>
      <c r="AJ288" s="52" t="str" cm="1">
        <f t="array" ref="AJ288">IF(OR(AJ124="",AJ124="NO Q",AJ124="-"),"-",INDEX(Shipping!$U$3:$V$88,_xlfn.XMATCH(AJ$2,IF(Shipping!$D$3:$D$88="GC",Shipping!$A$3:$A$88),0),_xlfn.XMATCH($V$167,Shipping!$U$2:$V$2))/_xlfn.IFS($U$167=Shipping!$R210,Shipping!$R$95,$U$167=Shipping!$S$92,Shipping!$S213,$U$167=Shipping!$T$92,Shipping!$T213)+IF(AJ124&lt;DATE(2020,1,1),AJ124,-AJ124))</f>
        <v>-</v>
      </c>
      <c r="AK288" s="52" t="str" cm="1">
        <f t="array" ref="AK288">IF(OR(AK124="",AK124="NO Q",AK124="-"),"-",INDEX(Shipping!$U$3:$V$88,_xlfn.XMATCH(AK$2,IF(Shipping!$D$3:$D$88="GC",Shipping!$A$3:$A$88),0),_xlfn.XMATCH($V$167,Shipping!$U$2:$V$2))/_xlfn.IFS($U$167=Shipping!$R210,Shipping!$R$95,$U$167=Shipping!$S$92,Shipping!$S213,$U$167=Shipping!$T$92,Shipping!$T213)+IF(AK124&lt;DATE(2020,1,1),AK124,-AK124))</f>
        <v>-</v>
      </c>
      <c r="AL288" s="52" t="str" cm="1">
        <f t="array" ref="AL288">IF(OR(AL124="",AL124="NO Q",AL124="-"),"-",INDEX(Shipping!$U$3:$V$88,_xlfn.XMATCH(AL$2,IF(Shipping!$D$3:$D$88="GC",Shipping!$A$3:$A$88),0),_xlfn.XMATCH($V$167,Shipping!$U$2:$V$2))/_xlfn.IFS($U$167=Shipping!$R210,Shipping!$R$95,$U$167=Shipping!$S$92,Shipping!$S213,$U$167=Shipping!$T$92,Shipping!$T213)+IF(AL124&lt;DATE(2020,1,1),AL124,-AL124))</f>
        <v>-</v>
      </c>
      <c r="AM288" s="52" t="str" cm="1">
        <f t="array" ref="AM288">IF(OR(AM124="",AM124="NO Q",AM124="-"),"-",INDEX(Shipping!$U$3:$V$88,_xlfn.XMATCH(AM$2,IF(Shipping!$D$3:$D$88="GC",Shipping!$A$3:$A$88),0),_xlfn.XMATCH($V$167,Shipping!$U$2:$V$2))/_xlfn.IFS($U$167=Shipping!$R210,Shipping!$R$95,$U$167=Shipping!$S$92,Shipping!$S213,$U$167=Shipping!$T$92,Shipping!$T213)+IF(AM124&lt;DATE(2020,1,1),AM124,-AM124))</f>
        <v>-</v>
      </c>
      <c r="AN288" s="52" t="str" cm="1">
        <f t="array" ref="AN288">IF(OR(AN124="",AN124="NO Q",AN124="-"),"-",INDEX(Shipping!$U$3:$V$88,_xlfn.XMATCH(AN$2,IF(Shipping!$D$3:$D$88="GC",Shipping!$A$3:$A$88),0),_xlfn.XMATCH($V$167,Shipping!$U$2:$V$2))/_xlfn.IFS($U$167=Shipping!$R210,Shipping!$R$95,$U$167=Shipping!$S$92,Shipping!$S213,$U$167=Shipping!$T$92,Shipping!$T213)+IF(AN124&lt;DATE(2020,1,1),AN124,-AN124))</f>
        <v>-</v>
      </c>
      <c r="AO288" s="52" t="str" cm="1">
        <f t="array" ref="AO288">IF(OR(AO124="",AO124="NO Q",AO124="-"),"-",INDEX(Shipping!$U$3:$V$88,_xlfn.XMATCH(AO$2,IF(Shipping!$D$3:$D$88="GC",Shipping!$A$3:$A$88),0),_xlfn.XMATCH($V$167,Shipping!$U$2:$V$2))/_xlfn.IFS($U$167=Shipping!$R210,Shipping!$R$95,$U$167=Shipping!$S$92,Shipping!$S213,$U$167=Shipping!$T$92,Shipping!$T213)+IF(AO124&lt;DATE(2020,1,1),AO124,-AO124))</f>
        <v>-</v>
      </c>
      <c r="AP288" s="52" t="str" cm="1">
        <f t="array" ref="AP288">IF(OR(AP124="",AP124="NO Q",AP124="-"),"-",INDEX(Shipping!$U$3:$V$88,_xlfn.XMATCH(AP$2,IF(Shipping!$D$3:$D$88="GC",Shipping!$A$3:$A$88),0),_xlfn.XMATCH($V$167,Shipping!$U$2:$V$2))/_xlfn.IFS($U$167=Shipping!$R210,Shipping!$R$95,$U$167=Shipping!$S$92,Shipping!$S213,$U$167=Shipping!$T$92,Shipping!$T213)+IF(AP124&lt;DATE(2020,1,1),AP124,-AP124))</f>
        <v>-</v>
      </c>
      <c r="AQ288" s="52" t="str" cm="1">
        <f t="array" ref="AQ288">IF(OR(AQ124="",AQ124="NO Q",AQ124="-"),"-",INDEX(Shipping!$U$3:$V$88,_xlfn.XMATCH(AQ$2,IF(Shipping!$D$3:$D$88="GC",Shipping!$A$3:$A$88),0),_xlfn.XMATCH($V$167,Shipping!$U$2:$V$2))/_xlfn.IFS($U$167=Shipping!$R210,Shipping!$R$95,$U$167=Shipping!$S$92,Shipping!$S213,$U$167=Shipping!$T$92,Shipping!$T213)+IF(AQ124&lt;DATE(2020,1,1),AQ124,-AQ124))</f>
        <v>-</v>
      </c>
      <c r="AR288" s="52" t="str" cm="1">
        <f t="array" ref="AR288">IF(OR(AR124="",AR124="NO Q",AR124="-"),"-",INDEX(Shipping!$U$3:$V$88,_xlfn.XMATCH(AR$2,IF(Shipping!$D$3:$D$88="GC",Shipping!$A$3:$A$88),0),_xlfn.XMATCH($V$167,Shipping!$U$2:$V$2))/_xlfn.IFS($U$167=Shipping!$R210,Shipping!$R$95,$U$167=Shipping!$S$92,Shipping!$S213,$U$167=Shipping!$T$92,Shipping!$T213)+IF(AR124&lt;DATE(2020,1,1),AR124,-AR124))</f>
        <v>-</v>
      </c>
      <c r="AS288" s="52" t="str" cm="1">
        <f t="array" ref="AS288">IF(OR(AS124="",AS124="NO Q",AS124="-"),"-",INDEX(Shipping!$U$3:$V$88,_xlfn.XMATCH(AS$2,IF(Shipping!$D$3:$D$88="GC",Shipping!$A$3:$A$88),0),_xlfn.XMATCH($V$167,Shipping!$U$2:$V$2))/_xlfn.IFS($U$167=Shipping!$R210,Shipping!$R$95,$U$167=Shipping!$S$92,Shipping!$S213,$U$167=Shipping!$T$92,Shipping!$T213)+IF(AS124&lt;DATE(2020,1,1),AS124,-AS124))</f>
        <v>-</v>
      </c>
      <c r="AT288" s="52" t="str" cm="1">
        <f t="array" ref="AT288">IF(OR(AT124="",AT124="NO Q",AT124="-"),"-",INDEX(Shipping!$U$3:$V$88,_xlfn.XMATCH(AT$2,IF(Shipping!$D$3:$D$88="GC",Shipping!$A$3:$A$88),0),_xlfn.XMATCH($V$167,Shipping!$U$2:$V$2))/_xlfn.IFS($U$167=Shipping!$R210,Shipping!$R$95,$U$167=Shipping!$S$92,Shipping!$S213,$U$167=Shipping!$T$92,Shipping!$T213)+IF(AT124&lt;DATE(2020,1,1),AT124,-AT124))</f>
        <v>-</v>
      </c>
      <c r="AU288" s="52" t="str" cm="1">
        <f t="array" ref="AU288">IF(OR(AU124="",AU124="NO Q",AU124="-"),"-",INDEX(Shipping!$U$3:$V$88,_xlfn.XMATCH(AU$2,IF(Shipping!$D$3:$D$88="GC",Shipping!$A$3:$A$88),0),_xlfn.XMATCH($V$167,Shipping!$U$2:$V$2))/_xlfn.IFS($U$167=Shipping!$R210,Shipping!$R$95,$U$167=Shipping!$S$92,Shipping!$S213,$U$167=Shipping!$T$92,Shipping!$T213)+IF(AU124&lt;DATE(2020,1,1),AU124,-AU124))</f>
        <v>-</v>
      </c>
      <c r="AV288" s="52" t="str" cm="1">
        <f t="array" ref="AV288">IF(OR(AV124="",AV124="NO Q",AV124="-"),"-",INDEX(Shipping!$U$3:$V$88,_xlfn.XMATCH(AV$2,IF(Shipping!$D$3:$D$88="GC",Shipping!$A$3:$A$88),0),_xlfn.XMATCH($V$167,Shipping!$U$2:$V$2))/_xlfn.IFS($U$167=Shipping!$R210,Shipping!$R$95,$U$167=Shipping!$S$92,Shipping!$S213,$U$167=Shipping!$T$92,Shipping!$T213)+IF(AV124&lt;DATE(2020,1,1),AV124,-AV124))</f>
        <v>-</v>
      </c>
      <c r="AW288" s="52" t="str" cm="1">
        <f t="array" ref="AW288">IF(OR(AW124="",AW124="NO Q",AW124="-"),"-",INDEX(Shipping!$U$3:$V$88,_xlfn.XMATCH(AW$2,IF(Shipping!$D$3:$D$88="GC",Shipping!$A$3:$A$88),0),_xlfn.XMATCH($V$167,Shipping!$U$2:$V$2))/_xlfn.IFS($U$167=Shipping!$R210,Shipping!$R$95,$U$167=Shipping!$S$92,Shipping!$S213,$U$167=Shipping!$T$92,Shipping!$T213)+IF(AW124&lt;DATE(2020,1,1),AW124,-AW124))</f>
        <v>-</v>
      </c>
      <c r="AX288" s="52" t="str" cm="1">
        <f t="array" ref="AX288">IF(OR(AX124="",AX124="NO Q",AX124="-"),"-",INDEX(Shipping!$U$3:$V$88,_xlfn.XMATCH(AX$2,IF(Shipping!$D$3:$D$88="GC",Shipping!$A$3:$A$88),0),_xlfn.XMATCH($V$167,Shipping!$U$2:$V$2))/_xlfn.IFS($U$167=Shipping!$R210,Shipping!$R$95,$U$167=Shipping!$S$92,Shipping!$S213,$U$167=Shipping!$T$92,Shipping!$T213)+IF(AX124&lt;DATE(2020,1,1),AX124,-AX124))</f>
        <v>-</v>
      </c>
      <c r="AY288" s="52" t="str" cm="1">
        <f t="array" ref="AY288">IF(OR(AY124="",AY124="NO Q",AY124="-"),"-",INDEX(Shipping!$U$3:$V$88,_xlfn.XMATCH(AY$2,IF(Shipping!$D$3:$D$88="GC",Shipping!$A$3:$A$88),0),_xlfn.XMATCH($V$167,Shipping!$U$2:$V$2))/_xlfn.IFS($U$167=Shipping!$R210,Shipping!$R$95,$U$167=Shipping!$S$92,Shipping!$S213,$U$167=Shipping!$T$92,Shipping!$T213)+IF(AY124&lt;DATE(2020,1,1),AY124,-AY124))</f>
        <v>-</v>
      </c>
      <c r="AZ288" s="52" t="str" cm="1">
        <f t="array" ref="AZ288">IF(OR(AZ124="",AZ124="NO Q",AZ124="-"),"-",INDEX(Shipping!$U$3:$V$88,_xlfn.XMATCH(AZ$2,IF(Shipping!$D$3:$D$88="GC",Shipping!$A$3:$A$88),0),_xlfn.XMATCH($V$167,Shipping!$U$2:$V$2))/_xlfn.IFS($U$167=Shipping!$R210,Shipping!$R$95,$U$167=Shipping!$S$92,Shipping!$S213,$U$167=Shipping!$T$92,Shipping!$T213)+IF(AZ124&lt;DATE(2020,1,1),AZ124,-AZ124))</f>
        <v>-</v>
      </c>
      <c r="BA288" s="52" t="str" cm="1">
        <f t="array" ref="BA288">IF(OR(BA124="",BA124="NO Q",BA124="-"),"-",INDEX(Shipping!$U$3:$V$88,_xlfn.XMATCH(BA$2,IF(Shipping!$D$3:$D$88="GC",Shipping!$A$3:$A$88),0),_xlfn.XMATCH($V$167,Shipping!$U$2:$V$2))/_xlfn.IFS($U$167=Shipping!$R210,Shipping!$R$95,$U$167=Shipping!$S$92,Shipping!$S213,$U$167=Shipping!$T$92,Shipping!$T213)+IF(BA124&lt;DATE(2020,1,1),BA124,-BA124))</f>
        <v>-</v>
      </c>
      <c r="BB288" s="52" t="str" cm="1">
        <f t="array" ref="BB288">IF(OR(BB124="",BB124="NO Q",BB124="-"),"-",INDEX(Shipping!$U$3:$V$88,_xlfn.XMATCH(BB$2,IF(Shipping!$D$3:$D$88="GC",Shipping!$A$3:$A$88),0),_xlfn.XMATCH($V$167,Shipping!$U$2:$V$2))/_xlfn.IFS($U$167=Shipping!$R210,Shipping!$R$95,$U$167=Shipping!$S$92,Shipping!$S213,$U$167=Shipping!$T$92,Shipping!$T213)+IF(BB124&lt;DATE(2020,1,1),BB124,-BB124))</f>
        <v>-</v>
      </c>
      <c r="BC288" s="52" t="str" cm="1">
        <f t="array" ref="BC288">IF(OR(BC124="",BC124="NO Q",BC124="-"),"-",INDEX(Shipping!$U$3:$V$88,_xlfn.XMATCH(BC$2,IF(Shipping!$D$3:$D$88="GC",Shipping!$A$3:$A$88),0),_xlfn.XMATCH($V$167,Shipping!$U$2:$V$2))/_xlfn.IFS($U$167=Shipping!$R210,Shipping!$R$95,$U$167=Shipping!$S$92,Shipping!$S213,$U$167=Shipping!$T$92,Shipping!$T213)+IF(BC124&lt;DATE(2020,1,1),BC124,-BC124))</f>
        <v>-</v>
      </c>
      <c r="BD288" s="52" t="str" cm="1">
        <f t="array" ref="BD288">IF(OR(BD124="",BD124="NO Q",BD124="-"),"-",INDEX(Shipping!$U$3:$V$88,_xlfn.XMATCH(BD$2,IF(Shipping!$D$3:$D$88="GC",Shipping!$A$3:$A$88),0),_xlfn.XMATCH($V$167,Shipping!$U$2:$V$2))/_xlfn.IFS($U$167=Shipping!$R210,Shipping!$R$95,$U$167=Shipping!$S$92,Shipping!$S213,$U$167=Shipping!$T$92,Shipping!$T213)+IF(BD124&lt;DATE(2020,1,1),BD124,-BD124))</f>
        <v>-</v>
      </c>
      <c r="BE288" s="52" t="str" cm="1">
        <f t="array" ref="BE288">IF(OR(BE124="",BE124="NO Q",BE124="-"),"-",INDEX(Shipping!$U$3:$V$88,_xlfn.XMATCH(BE$2,IF(Shipping!$D$3:$D$88="GC",Shipping!$A$3:$A$88),0),_xlfn.XMATCH($V$167,Shipping!$U$2:$V$2))/_xlfn.IFS($U$167=Shipping!$R210,Shipping!$R$95,$U$167=Shipping!$S$92,Shipping!$S213,$U$167=Shipping!$T$92,Shipping!$T213)+IF(BE124&lt;DATE(2020,1,1),BE124,-BE124))</f>
        <v>-</v>
      </c>
      <c r="BF288" s="52" t="str" cm="1">
        <f t="array" ref="BF288">IF(OR(BF124="",BF124="NO Q",BF124="-"),"-",INDEX(Shipping!$U$3:$V$88,_xlfn.XMATCH(BF$2,IF(Shipping!$D$3:$D$88="GC",Shipping!$A$3:$A$88),0),_xlfn.XMATCH($V$167,Shipping!$U$2:$V$2))/_xlfn.IFS($U$167=Shipping!$R210,Shipping!$R$95,$U$167=Shipping!$S$92,Shipping!$S213,$U$167=Shipping!$T$92,Shipping!$T213)+IF(BF124&lt;DATE(2020,1,1),BF124,-BF124))</f>
        <v>-</v>
      </c>
      <c r="BG288" s="52" t="str" cm="1">
        <f t="array" ref="BG288">IF(OR(BG124="",BG124="NO Q",BG124="-"),"-",INDEX(Shipping!$U$3:$V$88,_xlfn.XMATCH(BG$2,IF(Shipping!$D$3:$D$88="GC",Shipping!$A$3:$A$88),0),_xlfn.XMATCH($V$167,Shipping!$U$2:$V$2))/_xlfn.IFS($U$167=Shipping!$R210,Shipping!$R$95,$U$167=Shipping!$S$92,Shipping!$S213,$U$167=Shipping!$T$92,Shipping!$T213)+IF(BG124&lt;DATE(2020,1,1),BG124,-BG124))</f>
        <v>-</v>
      </c>
      <c r="BH288" s="52" t="str" cm="1">
        <f t="array" ref="BH288">IF(OR(BH124="",BH124="NO Q",BH124="-"),"-",INDEX(Shipping!$U$3:$V$88,_xlfn.XMATCH(BH$2,IF(Shipping!$D$3:$D$88="GC",Shipping!$A$3:$A$88),0),_xlfn.XMATCH($V$167,Shipping!$U$2:$V$2))/_xlfn.IFS($U$167=Shipping!$R210,Shipping!$R$95,$U$167=Shipping!$S$92,Shipping!$S213,$U$167=Shipping!$T$92,Shipping!$T213)+IF(BH124&lt;DATE(2020,1,1),BH124,-BH124))</f>
        <v>-</v>
      </c>
      <c r="BI288" s="52" t="e" cm="1">
        <f t="array" ref="BI288">IF(OR(BI124="",BI124="NO Q",BI124="-"),"-",INDEX(Shipping!$U$3:$V$88,_xlfn.XMATCH(BI$2,IF(Shipping!$D$3:$D$88="GC",Shipping!$A$3:$A$88),0),_xlfn.XMATCH($V$167,Shipping!$U$2:$V$2))/_xlfn.IFS($U$167=Shipping!$R210,Shipping!$R$95,$U$167=Shipping!$S$92,Shipping!$S213,$U$167=Shipping!$T$92,Shipping!$T213)+IF(BI124&lt;DATE(2020,1,1),BI124,-BI124))</f>
        <v>#DIV/0!</v>
      </c>
      <c r="BJ288" s="52" t="str" cm="1">
        <f t="array" ref="BJ288">IF(OR(BJ124="",BJ124="NO Q",BJ124="-"),"-",INDEX(Shipping!$U$3:$V$88,_xlfn.XMATCH(BJ$2,IF(Shipping!$D$3:$D$88="GC",Shipping!$A$3:$A$88),0),_xlfn.XMATCH($V$167,Shipping!$U$2:$V$2))/_xlfn.IFS($U$167=Shipping!$R210,Shipping!$R$95,$U$167=Shipping!$S$92,Shipping!$S213,$U$167=Shipping!$T$92,Shipping!$T213)+IF(BJ124&lt;DATE(2020,1,1),BJ124,-BJ124))</f>
        <v>-</v>
      </c>
      <c r="BK288" s="52" t="str" cm="1">
        <f t="array" ref="BK288">IF(OR(BK124="",BK124="NO Q",BK124="-"),"-",INDEX(Shipping!$U$3:$V$88,_xlfn.XMATCH(BK$2,IF(Shipping!$D$3:$D$88="GC",Shipping!$A$3:$A$88),0),_xlfn.XMATCH($V$167,Shipping!$U$2:$V$2))/_xlfn.IFS($U$167=Shipping!$R210,Shipping!$R$95,$U$167=Shipping!$S$92,Shipping!$S213,$U$167=Shipping!$T$92,Shipping!$T213)+IF(BK124&lt;DATE(2020,1,1),BK124,-BK124))</f>
        <v>-</v>
      </c>
      <c r="BL288" s="52" t="str" cm="1">
        <f t="array" ref="BL288">IF(OR(BL124="",BL124="NO Q",BL124="-"),"-",INDEX(Shipping!$U$3:$V$88,_xlfn.XMATCH(BL$2,IF(Shipping!$D$3:$D$88="GC",Shipping!$A$3:$A$88),0),_xlfn.XMATCH($V$167,Shipping!$U$2:$V$2))/_xlfn.IFS($U$167=Shipping!$R210,Shipping!$R$95,$U$167=Shipping!$S$92,Shipping!$S213,$U$167=Shipping!$T$92,Shipping!$T213)+IF(BL124&lt;DATE(2020,1,1),BL124,-BL124))</f>
        <v>-</v>
      </c>
      <c r="BM288" s="52" t="str" cm="1">
        <f t="array" ref="BM288">IF(OR(BM124="",BM124="NO Q",BM124="-"),"-",INDEX(Shipping!$U$3:$V$88,_xlfn.XMATCH(BM$2,IF(Shipping!$D$3:$D$88="GC",Shipping!$A$3:$A$88),0),_xlfn.XMATCH($V$167,Shipping!$U$2:$V$2))/_xlfn.IFS($U$167=Shipping!$R210,Shipping!$R$95,$U$167=Shipping!$S$92,Shipping!$S213,$U$167=Shipping!$T$92,Shipping!$T213)+IF(BM124&lt;DATE(2020,1,1),BM124,-BM124))</f>
        <v>-</v>
      </c>
      <c r="BN288" s="52" t="str" cm="1">
        <f t="array" ref="BN288">IF(OR(BN124="",BN124="NO Q",BN124="-"),"-",INDEX(Shipping!$U$3:$V$88,_xlfn.XMATCH(BN$2,IF(Shipping!$D$3:$D$88="GC",Shipping!$A$3:$A$88),0),_xlfn.XMATCH($V$167,Shipping!$U$2:$V$2))/_xlfn.IFS($U$167=Shipping!$R210,Shipping!$R$95,$U$167=Shipping!$S$92,Shipping!$S213,$U$167=Shipping!$T$92,Shipping!$T213)+IF(BN124&lt;DATE(2020,1,1),BN124,-BN124))</f>
        <v>-</v>
      </c>
      <c r="BO288" s="52" t="str" cm="1">
        <f t="array" ref="BO288">IF(OR(BO124="",BO124="NO Q",BO124="-"),"-",INDEX(Shipping!$U$3:$V$88,_xlfn.XMATCH(BO$2,IF(Shipping!$D$3:$D$88="GC",Shipping!$A$3:$A$88),0),_xlfn.XMATCH($V$167,Shipping!$U$2:$V$2))/_xlfn.IFS($U$167=Shipping!$R210,Shipping!$R$95,$U$167=Shipping!$S$92,Shipping!$S213,$U$167=Shipping!$T$92,Shipping!$T213)+IF(BO124&lt;DATE(2020,1,1),BO124,-BO124))</f>
        <v>-</v>
      </c>
      <c r="BP288" s="52" t="str" cm="1">
        <f t="array" ref="BP288">IF(OR(BP124="",BP124="NO Q",BP124="-"),"-",INDEX(Shipping!$U$3:$V$88,_xlfn.XMATCH(BP$2,IF(Shipping!$D$3:$D$88="GC",Shipping!$A$3:$A$88),0),_xlfn.XMATCH($V$167,Shipping!$U$2:$V$2))/_xlfn.IFS($U$167=Shipping!$R210,Shipping!$R$95,$U$167=Shipping!$S$92,Shipping!$S213,$U$167=Shipping!$T$92,Shipping!$T213)+IF(BP124&lt;DATE(2020,1,1),BP124,-BP124))</f>
        <v>-</v>
      </c>
      <c r="BQ288" s="52" t="str" cm="1">
        <f t="array" ref="BQ288">IF(OR(BQ124="",BQ124="NO Q",BQ124="-"),"-",INDEX(Shipping!$U$3:$V$88,_xlfn.XMATCH(BQ$2,IF(Shipping!$D$3:$D$88="GC",Shipping!$A$3:$A$88),0),_xlfn.XMATCH($V$167,Shipping!$U$2:$V$2))/_xlfn.IFS($U$167=Shipping!$R210,Shipping!$R$95,$U$167=Shipping!$S$92,Shipping!$S213,$U$167=Shipping!$T$92,Shipping!$T213)+IF(BQ124&lt;DATE(2020,1,1),BQ124,-BQ124))</f>
        <v>-</v>
      </c>
      <c r="BR288" s="52" t="str" cm="1">
        <f t="array" ref="BR288">IF(OR(BR124="",BR124="NO Q",BR124="-"),"-",INDEX(Shipping!$U$3:$V$88,_xlfn.XMATCH(BR$2,IF(Shipping!$D$3:$D$88="GC",Shipping!$A$3:$A$88),0),_xlfn.XMATCH($V$167,Shipping!$U$2:$V$2))/_xlfn.IFS($U$167=Shipping!$R210,Shipping!$R$95,$U$167=Shipping!$S$92,Shipping!$S213,$U$167=Shipping!$T$92,Shipping!$T213)+IF(BR124&lt;DATE(2020,1,1),BR124,-BR124))</f>
        <v>-</v>
      </c>
      <c r="BS288" s="52" t="str" cm="1">
        <f t="array" ref="BS288">IF(OR(BS124="",BS124="NO Q",BS124="-"),"-",INDEX(Shipping!$U$3:$V$88,_xlfn.XMATCH(BS$2,IF(Shipping!$D$3:$D$88="GC",Shipping!$A$3:$A$88),0),_xlfn.XMATCH($V$167,Shipping!$U$2:$V$2))/_xlfn.IFS($U$167=Shipping!$R210,Shipping!$R$95,$U$167=Shipping!$S$92,Shipping!$S213,$U$167=Shipping!$T$92,Shipping!$T213)+IF(BS124&lt;DATE(2020,1,1),BS124,-BS124))</f>
        <v>-</v>
      </c>
      <c r="BT288" s="52" t="str" cm="1">
        <f t="array" ref="BT288">IF(OR(BT124="",BT124="NO Q",BT124="-"),"-",INDEX(Shipping!$U$3:$V$88,_xlfn.XMATCH(BT$2,IF(Shipping!$D$3:$D$88="GC",Shipping!$A$3:$A$88),0),_xlfn.XMATCH($V$167,Shipping!$U$2:$V$2))/_xlfn.IFS($U$167=Shipping!$R210,Shipping!$R$95,$U$167=Shipping!$S$92,Shipping!$S213,$U$167=Shipping!$T$92,Shipping!$T213)+IF(BT124&lt;DATE(2020,1,1),BT124,-BT124))</f>
        <v>-</v>
      </c>
      <c r="BU288" s="52" t="str" cm="1">
        <f t="array" ref="BU288">IF(OR(BU124="",BU124="NO Q",BU124="-"),"-",INDEX(Shipping!$U$3:$V$88,_xlfn.XMATCH(BU$2,IF(Shipping!$D$3:$D$88="GC",Shipping!$A$3:$A$88),0),_xlfn.XMATCH($V$167,Shipping!$U$2:$V$2))/_xlfn.IFS($U$167=Shipping!$R210,Shipping!$R$95,$U$167=Shipping!$S$92,Shipping!$S213,$U$167=Shipping!$T$92,Shipping!$T213)+IF(BU124&lt;DATE(2020,1,1),BU124,-BU124))</f>
        <v>-</v>
      </c>
      <c r="BV288" s="52" t="str" cm="1">
        <f t="array" ref="BV288">IF(OR(BV124="",BV124="NO Q",BV124="-"),"-",INDEX(Shipping!$U$3:$V$88,_xlfn.XMATCH(BV$2,IF(Shipping!$D$3:$D$88="GC",Shipping!$A$3:$A$88),0),_xlfn.XMATCH($V$167,Shipping!$U$2:$V$2))/_xlfn.IFS($U$167=Shipping!$R210,Shipping!$R$95,$U$167=Shipping!$S$92,Shipping!$S213,$U$167=Shipping!$T$92,Shipping!$T213)+IF(BV124&lt;DATE(2020,1,1),BV124,-BV124))</f>
        <v>-</v>
      </c>
      <c r="BW288" s="52" t="str" cm="1">
        <f t="array" ref="BW288">IF(OR(BW124="",BW124="NO Q",BW124="-"),"-",INDEX(Shipping!$U$3:$V$88,_xlfn.XMATCH(BW$2,IF(Shipping!$D$3:$D$88="GC",Shipping!$A$3:$A$88),0),_xlfn.XMATCH($V$167,Shipping!$U$2:$V$2))/_xlfn.IFS($U$167=Shipping!$R210,Shipping!$R$95,$U$167=Shipping!$S$92,Shipping!$S213,$U$167=Shipping!$T$92,Shipping!$T213)+IF(BW124&lt;DATE(2020,1,1),BW124,-BW124))</f>
        <v>-</v>
      </c>
      <c r="BX288" s="52" t="str" cm="1">
        <f t="array" ref="BX288">IF(OR(BX124="",BX124="NO Q",BX124="-"),"-",INDEX(Shipping!$U$3:$V$88,_xlfn.XMATCH(BX$2,IF(Shipping!$D$3:$D$88="GC",Shipping!$A$3:$A$88),0),_xlfn.XMATCH($V$167,Shipping!$U$2:$V$2))/_xlfn.IFS($U$167=Shipping!$R210,Shipping!$R$95,$U$167=Shipping!$S$92,Shipping!$S213,$U$167=Shipping!$T$92,Shipping!$T213)+IF(BX124&lt;DATE(2020,1,1),BX124,-BX124))</f>
        <v>-</v>
      </c>
      <c r="BY288" s="52" t="str" cm="1">
        <f t="array" ref="BY288">IF(OR(BY124="",BY124="NO Q",BY124="-"),"-",INDEX(Shipping!$U$3:$V$88,_xlfn.XMATCH(BY$2,IF(Shipping!$D$3:$D$88="GC",Shipping!$A$3:$A$88),0),_xlfn.XMATCH($V$167,Shipping!$U$2:$V$2))/_xlfn.IFS($U$167=Shipping!$R210,Shipping!$R$95,$U$167=Shipping!$S$92,Shipping!$S213,$U$167=Shipping!$T$92,Shipping!$T213)+IF(BY124&lt;DATE(2020,1,1),BY124,-BY124))</f>
        <v>-</v>
      </c>
      <c r="BZ288" s="52" t="str" cm="1">
        <f t="array" ref="BZ288">IF(OR(BZ124="",BZ124="NO Q",BZ124="-"),"-",INDEX(Shipping!$U$3:$V$88,_xlfn.XMATCH(BZ$2,IF(Shipping!$D$3:$D$88="GC",Shipping!$A$3:$A$88),0),_xlfn.XMATCH($V$167,Shipping!$U$2:$V$2))/_xlfn.IFS($U$167=Shipping!$R210,Shipping!$R$95,$U$167=Shipping!$S$92,Shipping!$S213,$U$167=Shipping!$T$92,Shipping!$T213)+IF(BZ124&lt;DATE(2020,1,1),BZ124,-BZ124))</f>
        <v>-</v>
      </c>
      <c r="CA288" s="52" t="str" cm="1">
        <f t="array" ref="CA288">IF(OR(CA124="",CA124="NO Q",CA124="-"),"-",INDEX(Shipping!$U$3:$V$88,_xlfn.XMATCH(CA$2,IF(Shipping!$D$3:$D$88="GC",Shipping!$A$3:$A$88),0),_xlfn.XMATCH($V$167,Shipping!$U$2:$V$2))/_xlfn.IFS($U$167=Shipping!$R210,Shipping!$R$95,$U$167=Shipping!$S$92,Shipping!$S213,$U$167=Shipping!$T$92,Shipping!$T213)+IF(CA124&lt;DATE(2020,1,1),CA124,-CA124))</f>
        <v>-</v>
      </c>
      <c r="CB288" s="52" t="str" cm="1">
        <f t="array" ref="CB288">IF(OR(CB124="",CB124="NO Q",CB124="-"),"-",INDEX(Shipping!$U$3:$V$88,_xlfn.XMATCH(CB$2,IF(Shipping!$D$3:$D$88="GC",Shipping!$A$3:$A$88),0),_xlfn.XMATCH($V$167,Shipping!$U$2:$V$2))/_xlfn.IFS($U$167=Shipping!$R210,Shipping!$R$95,$U$167=Shipping!$S$92,Shipping!$S213,$U$167=Shipping!$T$92,Shipping!$T213)+IF(CB124&lt;DATE(2020,1,1),CB124,-CB124))</f>
        <v>-</v>
      </c>
      <c r="CC288" s="52" t="str" cm="1">
        <f t="array" ref="CC288">IF(OR(CC124="",CC124="NO Q",CC124="-"),"-",INDEX(Shipping!$U$3:$V$88,_xlfn.XMATCH(CC$2,IF(Shipping!$D$3:$D$88="GC",Shipping!$A$3:$A$88),0),_xlfn.XMATCH($V$167,Shipping!$U$2:$V$2))/_xlfn.IFS($U$167=Shipping!$R210,Shipping!$R$95,$U$167=Shipping!$S$92,Shipping!$S213,$U$167=Shipping!$T$92,Shipping!$T213)+IF(CC124&lt;DATE(2020,1,1),CC124,-CC124))</f>
        <v>-</v>
      </c>
      <c r="CD288" s="52" t="e" cm="1">
        <f t="array" ref="CD288">IF(OR(CD124="",CD124="NO Q",CD124="-"),"-",INDEX(Shipping!$U$3:$V$88,_xlfn.XMATCH(CD$2,IF(Shipping!$D$3:$D$88="GC",Shipping!$A$3:$A$88),0),_xlfn.XMATCH($V$167,Shipping!$U$2:$V$2))/_xlfn.IFS($U$167=Shipping!$R210,Shipping!$R$95,$U$167=Shipping!$S$92,Shipping!$S213,$U$167=Shipping!$T$92,Shipping!$T213)+IF(CD124&lt;DATE(2020,1,1),CD124,-CD124))</f>
        <v>#DIV/0!</v>
      </c>
      <c r="CE288" s="52" t="str" cm="1">
        <f t="array" ref="CE288">IF(OR(CE124="",CE124="NO Q",CE124="-"),"-",INDEX(Shipping!$U$3:$V$88,_xlfn.XMATCH(CE$2,IF(Shipping!$D$3:$D$88="GC",Shipping!$A$3:$A$88),0),_xlfn.XMATCH($V$167,Shipping!$U$2:$V$2))/_xlfn.IFS($U$167=Shipping!$R210,Shipping!$R$95,$U$167=Shipping!$S$92,Shipping!$S213,$U$167=Shipping!$T$92,Shipping!$T213)+IF(CE124&lt;DATE(2020,1,1),CE124,-CE124))</f>
        <v>-</v>
      </c>
      <c r="CF288" s="52" t="str" cm="1">
        <f t="array" ref="CF288">IF(OR(CF124="",CF124="NO Q",CF124="-"),"-",INDEX(Shipping!$U$3:$V$88,_xlfn.XMATCH(CF$2,IF(Shipping!$D$3:$D$88="GC",Shipping!$A$3:$A$88),0),_xlfn.XMATCH($V$167,Shipping!$U$2:$V$2))/_xlfn.IFS($U$167=Shipping!$R210,Shipping!$R$95,$U$167=Shipping!$S$92,Shipping!$S213,$U$167=Shipping!$T$92,Shipping!$T213)+IF(CF124&lt;DATE(2020,1,1),CF124,-CF124))</f>
        <v>-</v>
      </c>
      <c r="CG288" s="52" t="str" cm="1">
        <f t="array" ref="CG288">IF(OR(CG124="",CG124="NO Q",CG124="-"),"-",INDEX(Shipping!$U$3:$V$88,_xlfn.XMATCH(CG$2,IF(Shipping!$D$3:$D$88="GC",Shipping!$A$3:$A$88),0),_xlfn.XMATCH($V$167,Shipping!$U$2:$V$2))/_xlfn.IFS($U$167=Shipping!$R210,Shipping!$R$95,$U$167=Shipping!$S$92,Shipping!$S213,$U$167=Shipping!$T$92,Shipping!$T213)+IF(CG124&lt;DATE(2020,1,1),CG124,-CG124))</f>
        <v>-</v>
      </c>
      <c r="CH288" s="52" t="str" cm="1">
        <f t="array" ref="CH288">IF(OR(CH124="",CH124="NO Q",CH124="-"),"-",INDEX(Shipping!$U$3:$V$88,_xlfn.XMATCH(CH$2,IF(Shipping!$D$3:$D$88="GC",Shipping!$A$3:$A$88),0),_xlfn.XMATCH($V$167,Shipping!$U$2:$V$2))/_xlfn.IFS($U$167=Shipping!$R210,Shipping!$R$95,$U$167=Shipping!$S$92,Shipping!$S213,$U$167=Shipping!$T$92,Shipping!$T213)+IF(CH124&lt;DATE(2020,1,1),CH124,-CH124))</f>
        <v>-</v>
      </c>
      <c r="CI288" s="52" t="str" cm="1">
        <f t="array" ref="CI288">IF(OR(CI124="",CI124="NO Q",CI124="-"),"-",INDEX(Shipping!$U$3:$V$88,_xlfn.XMATCH(CI$2,IF(Shipping!$D$3:$D$88="GC",Shipping!$A$3:$A$88),0),_xlfn.XMATCH($V$167,Shipping!$U$2:$V$2))/_xlfn.IFS($U$167=Shipping!$R210,Shipping!$R$95,$U$167=Shipping!$S$92,Shipping!$S213,$U$167=Shipping!$T$92,Shipping!$T213)+IF(CI124&lt;DATE(2020,1,1),CI124,-CI124))</f>
        <v>-</v>
      </c>
      <c r="CJ288" s="52" t="str" cm="1">
        <f t="array" ref="CJ288">IF(OR(CJ124="",CJ124="NO Q",CJ124="-"),"-",INDEX(Shipping!$U$3:$V$88,_xlfn.XMATCH(CJ$2,IF(Shipping!$D$3:$D$88="GC",Shipping!$A$3:$A$88),0),_xlfn.XMATCH($V$167,Shipping!$U$2:$V$2))/_xlfn.IFS($U$167=Shipping!$R210,Shipping!$R$95,$U$167=Shipping!$S$92,Shipping!$S213,$U$167=Shipping!$T$92,Shipping!$T213)+IF(CJ124&lt;DATE(2020,1,1),CJ124,-CJ124))</f>
        <v>-</v>
      </c>
      <c r="CK288" s="52" t="str" cm="1">
        <f t="array" ref="CK288">IF(OR(CK124="",CK124="NO Q",CK124="-"),"-",INDEX(Shipping!$U$3:$V$88,_xlfn.XMATCH(CK$2,IF(Shipping!$D$3:$D$88="GC",Shipping!$A$3:$A$88),0),_xlfn.XMATCH($V$167,Shipping!$U$2:$V$2))/_xlfn.IFS($U$167=Shipping!$R210,Shipping!$R$95,$U$167=Shipping!$S$92,Shipping!$S213,$U$167=Shipping!$T$92,Shipping!$T213)+IF(CK124&lt;DATE(2020,1,1),CK124,-CK124))</f>
        <v>-</v>
      </c>
      <c r="CL288" s="52" t="str" cm="1">
        <f t="array" ref="CL288">IF(OR(CL124="",CL124="NO Q",CL124="-"),"-",INDEX(Shipping!$U$3:$V$88,_xlfn.XMATCH(CL$2,IF(Shipping!$D$3:$D$88="GC",Shipping!$A$3:$A$88),0),_xlfn.XMATCH($V$167,Shipping!$U$2:$V$2))/_xlfn.IFS($U$167=Shipping!$R210,Shipping!$R$95,$U$167=Shipping!$S$92,Shipping!$S213,$U$167=Shipping!$T$92,Shipping!$T213)+IF(CL124&lt;DATE(2020,1,1),CL124,-CL124))</f>
        <v>-</v>
      </c>
      <c r="CM288" s="52" t="str" cm="1">
        <f t="array" ref="CM288">IF(OR(CM124="",CM124="NO Q",CM124="-"),"-",INDEX(Shipping!$U$3:$V$88,_xlfn.XMATCH(CM$2,IF(Shipping!$D$3:$D$88="GC",Shipping!$A$3:$A$88),0),_xlfn.XMATCH($V$167,Shipping!$U$2:$V$2))/_xlfn.IFS($U$167=Shipping!$R210,Shipping!$R$95,$U$167=Shipping!$S$92,Shipping!$S213,$U$167=Shipping!$T$92,Shipping!$T213)+IF(CM124&lt;DATE(2020,1,1),CM124,-CM124))</f>
        <v>-</v>
      </c>
    </row>
    <row r="289" spans="2:91">
      <c r="B289" s="47" t="s">
        <v>394</v>
      </c>
      <c r="C289" s="1" t="e" cm="1">
        <f t="array" ref="C289">INDEX(W$2:CM$2,1,_xlfn.XMATCH(D289,$W289:$CM289))</f>
        <v>#N/A</v>
      </c>
      <c r="D289" s="81">
        <f t="shared" si="140"/>
        <v>0</v>
      </c>
      <c r="W289" s="52" t="str" cm="1">
        <f t="array" ref="W289">IF(OR(W125="",W125="NO Q",W125="-"),"-",INDEX(Shipping!$U$3:$V$88,_xlfn.XMATCH(W$2,IF(Shipping!$D$3:$D$88="GC",Shipping!$A$3:$A$88),0),_xlfn.XMATCH($V$167,Shipping!$U$2:$V$2))/_xlfn.IFS($U$167=Shipping!$R211,Shipping!$R$95,$U$167=Shipping!$S$92,Shipping!$S214,$U$167=Shipping!$T$92,Shipping!$T214)+IF(W125&lt;DATE(2020,1,1),W125,-W125))</f>
        <v>-</v>
      </c>
      <c r="X289" s="52" t="str" cm="1">
        <f t="array" ref="X289">IF(OR(X125="",X125="NO Q",X125="-"),"-",INDEX(Shipping!$U$3:$V$88,_xlfn.XMATCH(X$2,IF(Shipping!$D$3:$D$88="GC",Shipping!$A$3:$A$88),0),_xlfn.XMATCH($V$167,Shipping!$U$2:$V$2))/_xlfn.IFS($U$167=Shipping!$R211,Shipping!$R$95,$U$167=Shipping!$S$92,Shipping!$S214,$U$167=Shipping!$T$92,Shipping!$T214)+IF(X125&lt;DATE(2020,1,1),X125,-X125))</f>
        <v>-</v>
      </c>
      <c r="Y289" s="52" t="str" cm="1">
        <f t="array" ref="Y289">IF(OR(Y125="",Y125="NO Q",Y125="-"),"-",INDEX(Shipping!$U$3:$V$88,_xlfn.XMATCH(Y$2,IF(Shipping!$D$3:$D$88="GC",Shipping!$A$3:$A$88),0),_xlfn.XMATCH($V$167,Shipping!$U$2:$V$2))/_xlfn.IFS($U$167=Shipping!$R211,Shipping!$R$95,$U$167=Shipping!$S$92,Shipping!$S214,$U$167=Shipping!$T$92,Shipping!$T214)+IF(Y125&lt;DATE(2020,1,1),Y125,-Y125))</f>
        <v>-</v>
      </c>
      <c r="Z289" s="52" t="str" cm="1">
        <f t="array" ref="Z289">IF(OR(Z125="",Z125="NO Q",Z125="-"),"-",INDEX(Shipping!$U$3:$V$88,_xlfn.XMATCH(Z$2,IF(Shipping!$D$3:$D$88="GC",Shipping!$A$3:$A$88),0),_xlfn.XMATCH($V$167,Shipping!$U$2:$V$2))/_xlfn.IFS($U$167=Shipping!$R211,Shipping!$R$95,$U$167=Shipping!$S$92,Shipping!$S214,$U$167=Shipping!$T$92,Shipping!$T214)+IF(Z125&lt;DATE(2020,1,1),Z125,-Z125))</f>
        <v>-</v>
      </c>
      <c r="AA289" s="52" t="str" cm="1">
        <f t="array" ref="AA289">IF(OR(AA125="",AA125="NO Q",AA125="-"),"-",INDEX(Shipping!$U$3:$V$88,_xlfn.XMATCH(AA$2,IF(Shipping!$D$3:$D$88="GC",Shipping!$A$3:$A$88),0),_xlfn.XMATCH($V$167,Shipping!$U$2:$V$2))/_xlfn.IFS($U$167=Shipping!$R211,Shipping!$R$95,$U$167=Shipping!$S$92,Shipping!$S214,$U$167=Shipping!$T$92,Shipping!$T214)+IF(AA125&lt;DATE(2020,1,1),AA125,-AA125))</f>
        <v>-</v>
      </c>
      <c r="AB289" s="52" t="str" cm="1">
        <f t="array" ref="AB289">IF(OR(AB125="",AB125="NO Q",AB125="-"),"-",INDEX(Shipping!$U$3:$V$88,_xlfn.XMATCH(AB$2,IF(Shipping!$D$3:$D$88="GC",Shipping!$A$3:$A$88),0),_xlfn.XMATCH($V$167,Shipping!$U$2:$V$2))/_xlfn.IFS($U$167=Shipping!$R211,Shipping!$R$95,$U$167=Shipping!$S$92,Shipping!$S214,$U$167=Shipping!$T$92,Shipping!$T214)+IF(AB125&lt;DATE(2020,1,1),AB125,-AB125))</f>
        <v>-</v>
      </c>
      <c r="AC289" s="52" t="str" cm="1">
        <f t="array" ref="AC289">IF(OR(AC125="",AC125="NO Q",AC125="-"),"-",INDEX(Shipping!$U$3:$V$88,_xlfn.XMATCH(AC$2,IF(Shipping!$D$3:$D$88="GC",Shipping!$A$3:$A$88),0),_xlfn.XMATCH($V$167,Shipping!$U$2:$V$2))/_xlfn.IFS($U$167=Shipping!$R211,Shipping!$R$95,$U$167=Shipping!$S$92,Shipping!$S214,$U$167=Shipping!$T$92,Shipping!$T214)+IF(AC125&lt;DATE(2020,1,1),AC125,-AC125))</f>
        <v>-</v>
      </c>
      <c r="AD289" s="52" t="str" cm="1">
        <f t="array" ref="AD289">IF(OR(AD125="",AD125="NO Q",AD125="-"),"-",INDEX(Shipping!$U$3:$V$88,_xlfn.XMATCH(AD$2,IF(Shipping!$D$3:$D$88="GC",Shipping!$A$3:$A$88),0),_xlfn.XMATCH($V$167,Shipping!$U$2:$V$2))/_xlfn.IFS($U$167=Shipping!$R211,Shipping!$R$95,$U$167=Shipping!$S$92,Shipping!$S214,$U$167=Shipping!$T$92,Shipping!$T214)+IF(AD125&lt;DATE(2020,1,1),AD125,-AD125))</f>
        <v>-</v>
      </c>
      <c r="AE289" s="52" t="str" cm="1">
        <f t="array" ref="AE289">IF(OR(AE125="",AE125="NO Q",AE125="-"),"-",INDEX(Shipping!$U$3:$V$88,_xlfn.XMATCH(AE$2,IF(Shipping!$D$3:$D$88="GC",Shipping!$A$3:$A$88),0),_xlfn.XMATCH($V$167,Shipping!$U$2:$V$2))/_xlfn.IFS($U$167=Shipping!$R211,Shipping!$R$95,$U$167=Shipping!$S$92,Shipping!$S214,$U$167=Shipping!$T$92,Shipping!$T214)+IF(AE125&lt;DATE(2020,1,1),AE125,-AE125))</f>
        <v>-</v>
      </c>
      <c r="AF289" s="52" t="str" cm="1">
        <f t="array" ref="AF289">IF(OR(AF125="",AF125="NO Q",AF125="-"),"-",INDEX(Shipping!$U$3:$V$88,_xlfn.XMATCH(AF$2,IF(Shipping!$D$3:$D$88="GC",Shipping!$A$3:$A$88),0),_xlfn.XMATCH($V$167,Shipping!$U$2:$V$2))/_xlfn.IFS($U$167=Shipping!$R211,Shipping!$R$95,$U$167=Shipping!$S$92,Shipping!$S214,$U$167=Shipping!$T$92,Shipping!$T214)+IF(AF125&lt;DATE(2020,1,1),AF125,-AF125))</f>
        <v>-</v>
      </c>
      <c r="AG289" s="52" t="str" cm="1">
        <f t="array" ref="AG289">IF(OR(AG125="",AG125="NO Q",AG125="-"),"-",INDEX(Shipping!$U$3:$V$88,_xlfn.XMATCH(AG$2,IF(Shipping!$D$3:$D$88="GC",Shipping!$A$3:$A$88),0),_xlfn.XMATCH($V$167,Shipping!$U$2:$V$2))/_xlfn.IFS($U$167=Shipping!$R211,Shipping!$R$95,$U$167=Shipping!$S$92,Shipping!$S214,$U$167=Shipping!$T$92,Shipping!$T214)+IF(AG125&lt;DATE(2020,1,1),AG125,-AG125))</f>
        <v>-</v>
      </c>
      <c r="AH289" s="52" t="str" cm="1">
        <f t="array" ref="AH289">IF(OR(AH125="",AH125="NO Q",AH125="-"),"-",INDEX(Shipping!$U$3:$V$88,_xlfn.XMATCH(AH$2,IF(Shipping!$D$3:$D$88="GC",Shipping!$A$3:$A$88),0),_xlfn.XMATCH($V$167,Shipping!$U$2:$V$2))/_xlfn.IFS($U$167=Shipping!$R211,Shipping!$R$95,$U$167=Shipping!$S$92,Shipping!$S214,$U$167=Shipping!$T$92,Shipping!$T214)+IF(AH125&lt;DATE(2020,1,1),AH125,-AH125))</f>
        <v>-</v>
      </c>
      <c r="AI289" s="52" t="str" cm="1">
        <f t="array" ref="AI289">IF(OR(AI125="",AI125="NO Q",AI125="-"),"-",INDEX(Shipping!$U$3:$V$88,_xlfn.XMATCH(AI$2,IF(Shipping!$D$3:$D$88="GC",Shipping!$A$3:$A$88),0),_xlfn.XMATCH($V$167,Shipping!$U$2:$V$2))/_xlfn.IFS($U$167=Shipping!$R211,Shipping!$R$95,$U$167=Shipping!$S$92,Shipping!$S214,$U$167=Shipping!$T$92,Shipping!$T214)+IF(AI125&lt;DATE(2020,1,1),AI125,-AI125))</f>
        <v>-</v>
      </c>
      <c r="AJ289" s="52" t="str" cm="1">
        <f t="array" ref="AJ289">IF(OR(AJ125="",AJ125="NO Q",AJ125="-"),"-",INDEX(Shipping!$U$3:$V$88,_xlfn.XMATCH(AJ$2,IF(Shipping!$D$3:$D$88="GC",Shipping!$A$3:$A$88),0),_xlfn.XMATCH($V$167,Shipping!$U$2:$V$2))/_xlfn.IFS($U$167=Shipping!$R211,Shipping!$R$95,$U$167=Shipping!$S$92,Shipping!$S214,$U$167=Shipping!$T$92,Shipping!$T214)+IF(AJ125&lt;DATE(2020,1,1),AJ125,-AJ125))</f>
        <v>-</v>
      </c>
      <c r="AK289" s="52" t="str" cm="1">
        <f t="array" ref="AK289">IF(OR(AK125="",AK125="NO Q",AK125="-"),"-",INDEX(Shipping!$U$3:$V$88,_xlfn.XMATCH(AK$2,IF(Shipping!$D$3:$D$88="GC",Shipping!$A$3:$A$88),0),_xlfn.XMATCH($V$167,Shipping!$U$2:$V$2))/_xlfn.IFS($U$167=Shipping!$R211,Shipping!$R$95,$U$167=Shipping!$S$92,Shipping!$S214,$U$167=Shipping!$T$92,Shipping!$T214)+IF(AK125&lt;DATE(2020,1,1),AK125,-AK125))</f>
        <v>-</v>
      </c>
      <c r="AL289" s="52" t="str" cm="1">
        <f t="array" ref="AL289">IF(OR(AL125="",AL125="NO Q",AL125="-"),"-",INDEX(Shipping!$U$3:$V$88,_xlfn.XMATCH(AL$2,IF(Shipping!$D$3:$D$88="GC",Shipping!$A$3:$A$88),0),_xlfn.XMATCH($V$167,Shipping!$U$2:$V$2))/_xlfn.IFS($U$167=Shipping!$R211,Shipping!$R$95,$U$167=Shipping!$S$92,Shipping!$S214,$U$167=Shipping!$T$92,Shipping!$T214)+IF(AL125&lt;DATE(2020,1,1),AL125,-AL125))</f>
        <v>-</v>
      </c>
      <c r="AM289" s="52" t="str" cm="1">
        <f t="array" ref="AM289">IF(OR(AM125="",AM125="NO Q",AM125="-"),"-",INDEX(Shipping!$U$3:$V$88,_xlfn.XMATCH(AM$2,IF(Shipping!$D$3:$D$88="GC",Shipping!$A$3:$A$88),0),_xlfn.XMATCH($V$167,Shipping!$U$2:$V$2))/_xlfn.IFS($U$167=Shipping!$R211,Shipping!$R$95,$U$167=Shipping!$S$92,Shipping!$S214,$U$167=Shipping!$T$92,Shipping!$T214)+IF(AM125&lt;DATE(2020,1,1),AM125,-AM125))</f>
        <v>-</v>
      </c>
      <c r="AN289" s="52" t="str" cm="1">
        <f t="array" ref="AN289">IF(OR(AN125="",AN125="NO Q",AN125="-"),"-",INDEX(Shipping!$U$3:$V$88,_xlfn.XMATCH(AN$2,IF(Shipping!$D$3:$D$88="GC",Shipping!$A$3:$A$88),0),_xlfn.XMATCH($V$167,Shipping!$U$2:$V$2))/_xlfn.IFS($U$167=Shipping!$R211,Shipping!$R$95,$U$167=Shipping!$S$92,Shipping!$S214,$U$167=Shipping!$T$92,Shipping!$T214)+IF(AN125&lt;DATE(2020,1,1),AN125,-AN125))</f>
        <v>-</v>
      </c>
      <c r="AO289" s="52" t="str" cm="1">
        <f t="array" ref="AO289">IF(OR(AO125="",AO125="NO Q",AO125="-"),"-",INDEX(Shipping!$U$3:$V$88,_xlfn.XMATCH(AO$2,IF(Shipping!$D$3:$D$88="GC",Shipping!$A$3:$A$88),0),_xlfn.XMATCH($V$167,Shipping!$U$2:$V$2))/_xlfn.IFS($U$167=Shipping!$R211,Shipping!$R$95,$U$167=Shipping!$S$92,Shipping!$S214,$U$167=Shipping!$T$92,Shipping!$T214)+IF(AO125&lt;DATE(2020,1,1),AO125,-AO125))</f>
        <v>-</v>
      </c>
      <c r="AP289" s="52" t="str" cm="1">
        <f t="array" ref="AP289">IF(OR(AP125="",AP125="NO Q",AP125="-"),"-",INDEX(Shipping!$U$3:$V$88,_xlfn.XMATCH(AP$2,IF(Shipping!$D$3:$D$88="GC",Shipping!$A$3:$A$88),0),_xlfn.XMATCH($V$167,Shipping!$U$2:$V$2))/_xlfn.IFS($U$167=Shipping!$R211,Shipping!$R$95,$U$167=Shipping!$S$92,Shipping!$S214,$U$167=Shipping!$T$92,Shipping!$T214)+IF(AP125&lt;DATE(2020,1,1),AP125,-AP125))</f>
        <v>-</v>
      </c>
      <c r="AQ289" s="52" t="str" cm="1">
        <f t="array" ref="AQ289">IF(OR(AQ125="",AQ125="NO Q",AQ125="-"),"-",INDEX(Shipping!$U$3:$V$88,_xlfn.XMATCH(AQ$2,IF(Shipping!$D$3:$D$88="GC",Shipping!$A$3:$A$88),0),_xlfn.XMATCH($V$167,Shipping!$U$2:$V$2))/_xlfn.IFS($U$167=Shipping!$R211,Shipping!$R$95,$U$167=Shipping!$S$92,Shipping!$S214,$U$167=Shipping!$T$92,Shipping!$T214)+IF(AQ125&lt;DATE(2020,1,1),AQ125,-AQ125))</f>
        <v>-</v>
      </c>
      <c r="AR289" s="52" t="str" cm="1">
        <f t="array" ref="AR289">IF(OR(AR125="",AR125="NO Q",AR125="-"),"-",INDEX(Shipping!$U$3:$V$88,_xlfn.XMATCH(AR$2,IF(Shipping!$D$3:$D$88="GC",Shipping!$A$3:$A$88),0),_xlfn.XMATCH($V$167,Shipping!$U$2:$V$2))/_xlfn.IFS($U$167=Shipping!$R211,Shipping!$R$95,$U$167=Shipping!$S$92,Shipping!$S214,$U$167=Shipping!$T$92,Shipping!$T214)+IF(AR125&lt;DATE(2020,1,1),AR125,-AR125))</f>
        <v>-</v>
      </c>
      <c r="AS289" s="52" t="str" cm="1">
        <f t="array" ref="AS289">IF(OR(AS125="",AS125="NO Q",AS125="-"),"-",INDEX(Shipping!$U$3:$V$88,_xlfn.XMATCH(AS$2,IF(Shipping!$D$3:$D$88="GC",Shipping!$A$3:$A$88),0),_xlfn.XMATCH($V$167,Shipping!$U$2:$V$2))/_xlfn.IFS($U$167=Shipping!$R211,Shipping!$R$95,$U$167=Shipping!$S$92,Shipping!$S214,$U$167=Shipping!$T$92,Shipping!$T214)+IF(AS125&lt;DATE(2020,1,1),AS125,-AS125))</f>
        <v>-</v>
      </c>
      <c r="AT289" s="52" t="e" cm="1">
        <f t="array" ref="AT289">IF(OR(AT125="",AT125="NO Q",AT125="-"),"-",INDEX(Shipping!$U$3:$V$88,_xlfn.XMATCH(AT$2,IF(Shipping!$D$3:$D$88="GC",Shipping!$A$3:$A$88),0),_xlfn.XMATCH($V$167,Shipping!$U$2:$V$2))/_xlfn.IFS($U$167=Shipping!$R211,Shipping!$R$95,$U$167=Shipping!$S$92,Shipping!$S214,$U$167=Shipping!$T$92,Shipping!$T214)+IF(AT125&lt;DATE(2020,1,1),AT125,-AT125))</f>
        <v>#DIV/0!</v>
      </c>
      <c r="AU289" s="52" t="str" cm="1">
        <f t="array" ref="AU289">IF(OR(AU125="",AU125="NO Q",AU125="-"),"-",INDEX(Shipping!$U$3:$V$88,_xlfn.XMATCH(AU$2,IF(Shipping!$D$3:$D$88="GC",Shipping!$A$3:$A$88),0),_xlfn.XMATCH($V$167,Shipping!$U$2:$V$2))/_xlfn.IFS($U$167=Shipping!$R211,Shipping!$R$95,$U$167=Shipping!$S$92,Shipping!$S214,$U$167=Shipping!$T$92,Shipping!$T214)+IF(AU125&lt;DATE(2020,1,1),AU125,-AU125))</f>
        <v>-</v>
      </c>
      <c r="AV289" s="52" t="str" cm="1">
        <f t="array" ref="AV289">IF(OR(AV125="",AV125="NO Q",AV125="-"),"-",INDEX(Shipping!$U$3:$V$88,_xlfn.XMATCH(AV$2,IF(Shipping!$D$3:$D$88="GC",Shipping!$A$3:$A$88),0),_xlfn.XMATCH($V$167,Shipping!$U$2:$V$2))/_xlfn.IFS($U$167=Shipping!$R211,Shipping!$R$95,$U$167=Shipping!$S$92,Shipping!$S214,$U$167=Shipping!$T$92,Shipping!$T214)+IF(AV125&lt;DATE(2020,1,1),AV125,-AV125))</f>
        <v>-</v>
      </c>
      <c r="AW289" s="52" t="str" cm="1">
        <f t="array" ref="AW289">IF(OR(AW125="",AW125="NO Q",AW125="-"),"-",INDEX(Shipping!$U$3:$V$88,_xlfn.XMATCH(AW$2,IF(Shipping!$D$3:$D$88="GC",Shipping!$A$3:$A$88),0),_xlfn.XMATCH($V$167,Shipping!$U$2:$V$2))/_xlfn.IFS($U$167=Shipping!$R211,Shipping!$R$95,$U$167=Shipping!$S$92,Shipping!$S214,$U$167=Shipping!$T$92,Shipping!$T214)+IF(AW125&lt;DATE(2020,1,1),AW125,-AW125))</f>
        <v>-</v>
      </c>
      <c r="AX289" s="52" t="str" cm="1">
        <f t="array" ref="AX289">IF(OR(AX125="",AX125="NO Q",AX125="-"),"-",INDEX(Shipping!$U$3:$V$88,_xlfn.XMATCH(AX$2,IF(Shipping!$D$3:$D$88="GC",Shipping!$A$3:$A$88),0),_xlfn.XMATCH($V$167,Shipping!$U$2:$V$2))/_xlfn.IFS($U$167=Shipping!$R211,Shipping!$R$95,$U$167=Shipping!$S$92,Shipping!$S214,$U$167=Shipping!$T$92,Shipping!$T214)+IF(AX125&lt;DATE(2020,1,1),AX125,-AX125))</f>
        <v>-</v>
      </c>
      <c r="AY289" s="52" t="str" cm="1">
        <f t="array" ref="AY289">IF(OR(AY125="",AY125="NO Q",AY125="-"),"-",INDEX(Shipping!$U$3:$V$88,_xlfn.XMATCH(AY$2,IF(Shipping!$D$3:$D$88="GC",Shipping!$A$3:$A$88),0),_xlfn.XMATCH($V$167,Shipping!$U$2:$V$2))/_xlfn.IFS($U$167=Shipping!$R211,Shipping!$R$95,$U$167=Shipping!$S$92,Shipping!$S214,$U$167=Shipping!$T$92,Shipping!$T214)+IF(AY125&lt;DATE(2020,1,1),AY125,-AY125))</f>
        <v>-</v>
      </c>
      <c r="AZ289" s="52" t="str" cm="1">
        <f t="array" ref="AZ289">IF(OR(AZ125="",AZ125="NO Q",AZ125="-"),"-",INDEX(Shipping!$U$3:$V$88,_xlfn.XMATCH(AZ$2,IF(Shipping!$D$3:$D$88="GC",Shipping!$A$3:$A$88),0),_xlfn.XMATCH($V$167,Shipping!$U$2:$V$2))/_xlfn.IFS($U$167=Shipping!$R211,Shipping!$R$95,$U$167=Shipping!$S$92,Shipping!$S214,$U$167=Shipping!$T$92,Shipping!$T214)+IF(AZ125&lt;DATE(2020,1,1),AZ125,-AZ125))</f>
        <v>-</v>
      </c>
      <c r="BA289" s="52" t="str" cm="1">
        <f t="array" ref="BA289">IF(OR(BA125="",BA125="NO Q",BA125="-"),"-",INDEX(Shipping!$U$3:$V$88,_xlfn.XMATCH(BA$2,IF(Shipping!$D$3:$D$88="GC",Shipping!$A$3:$A$88),0),_xlfn.XMATCH($V$167,Shipping!$U$2:$V$2))/_xlfn.IFS($U$167=Shipping!$R211,Shipping!$R$95,$U$167=Shipping!$S$92,Shipping!$S214,$U$167=Shipping!$T$92,Shipping!$T214)+IF(BA125&lt;DATE(2020,1,1),BA125,-BA125))</f>
        <v>-</v>
      </c>
      <c r="BB289" s="52" t="str" cm="1">
        <f t="array" ref="BB289">IF(OR(BB125="",BB125="NO Q",BB125="-"),"-",INDEX(Shipping!$U$3:$V$88,_xlfn.XMATCH(BB$2,IF(Shipping!$D$3:$D$88="GC",Shipping!$A$3:$A$88),0),_xlfn.XMATCH($V$167,Shipping!$U$2:$V$2))/_xlfn.IFS($U$167=Shipping!$R211,Shipping!$R$95,$U$167=Shipping!$S$92,Shipping!$S214,$U$167=Shipping!$T$92,Shipping!$T214)+IF(BB125&lt;DATE(2020,1,1),BB125,-BB125))</f>
        <v>-</v>
      </c>
      <c r="BC289" s="52" t="str" cm="1">
        <f t="array" ref="BC289">IF(OR(BC125="",BC125="NO Q",BC125="-"),"-",INDEX(Shipping!$U$3:$V$88,_xlfn.XMATCH(BC$2,IF(Shipping!$D$3:$D$88="GC",Shipping!$A$3:$A$88),0),_xlfn.XMATCH($V$167,Shipping!$U$2:$V$2))/_xlfn.IFS($U$167=Shipping!$R211,Shipping!$R$95,$U$167=Shipping!$S$92,Shipping!$S214,$U$167=Shipping!$T$92,Shipping!$T214)+IF(BC125&lt;DATE(2020,1,1),BC125,-BC125))</f>
        <v>-</v>
      </c>
      <c r="BD289" s="52" t="str" cm="1">
        <f t="array" ref="BD289">IF(OR(BD125="",BD125="NO Q",BD125="-"),"-",INDEX(Shipping!$U$3:$V$88,_xlfn.XMATCH(BD$2,IF(Shipping!$D$3:$D$88="GC",Shipping!$A$3:$A$88),0),_xlfn.XMATCH($V$167,Shipping!$U$2:$V$2))/_xlfn.IFS($U$167=Shipping!$R211,Shipping!$R$95,$U$167=Shipping!$S$92,Shipping!$S214,$U$167=Shipping!$T$92,Shipping!$T214)+IF(BD125&lt;DATE(2020,1,1),BD125,-BD125))</f>
        <v>-</v>
      </c>
      <c r="BE289" s="52" t="str" cm="1">
        <f t="array" ref="BE289">IF(OR(BE125="",BE125="NO Q",BE125="-"),"-",INDEX(Shipping!$U$3:$V$88,_xlfn.XMATCH(BE$2,IF(Shipping!$D$3:$D$88="GC",Shipping!$A$3:$A$88),0),_xlfn.XMATCH($V$167,Shipping!$U$2:$V$2))/_xlfn.IFS($U$167=Shipping!$R211,Shipping!$R$95,$U$167=Shipping!$S$92,Shipping!$S214,$U$167=Shipping!$T$92,Shipping!$T214)+IF(BE125&lt;DATE(2020,1,1),BE125,-BE125))</f>
        <v>-</v>
      </c>
      <c r="BF289" s="52" t="str" cm="1">
        <f t="array" ref="BF289">IF(OR(BF125="",BF125="NO Q",BF125="-"),"-",INDEX(Shipping!$U$3:$V$88,_xlfn.XMATCH(BF$2,IF(Shipping!$D$3:$D$88="GC",Shipping!$A$3:$A$88),0),_xlfn.XMATCH($V$167,Shipping!$U$2:$V$2))/_xlfn.IFS($U$167=Shipping!$R211,Shipping!$R$95,$U$167=Shipping!$S$92,Shipping!$S214,$U$167=Shipping!$T$92,Shipping!$T214)+IF(BF125&lt;DATE(2020,1,1),BF125,-BF125))</f>
        <v>-</v>
      </c>
      <c r="BG289" s="52" t="str" cm="1">
        <f t="array" ref="BG289">IF(OR(BG125="",BG125="NO Q",BG125="-"),"-",INDEX(Shipping!$U$3:$V$88,_xlfn.XMATCH(BG$2,IF(Shipping!$D$3:$D$88="GC",Shipping!$A$3:$A$88),0),_xlfn.XMATCH($V$167,Shipping!$U$2:$V$2))/_xlfn.IFS($U$167=Shipping!$R211,Shipping!$R$95,$U$167=Shipping!$S$92,Shipping!$S214,$U$167=Shipping!$T$92,Shipping!$T214)+IF(BG125&lt;DATE(2020,1,1),BG125,-BG125))</f>
        <v>-</v>
      </c>
      <c r="BH289" s="52" t="str" cm="1">
        <f t="array" ref="BH289">IF(OR(BH125="",BH125="NO Q",BH125="-"),"-",INDEX(Shipping!$U$3:$V$88,_xlfn.XMATCH(BH$2,IF(Shipping!$D$3:$D$88="GC",Shipping!$A$3:$A$88),0),_xlfn.XMATCH($V$167,Shipping!$U$2:$V$2))/_xlfn.IFS($U$167=Shipping!$R211,Shipping!$R$95,$U$167=Shipping!$S$92,Shipping!$S214,$U$167=Shipping!$T$92,Shipping!$T214)+IF(BH125&lt;DATE(2020,1,1),BH125,-BH125))</f>
        <v>-</v>
      </c>
      <c r="BI289" s="52" t="str" cm="1">
        <f t="array" ref="BI289">IF(OR(BI125="",BI125="NO Q",BI125="-"),"-",INDEX(Shipping!$U$3:$V$88,_xlfn.XMATCH(BI$2,IF(Shipping!$D$3:$D$88="GC",Shipping!$A$3:$A$88),0),_xlfn.XMATCH($V$167,Shipping!$U$2:$V$2))/_xlfn.IFS($U$167=Shipping!$R211,Shipping!$R$95,$U$167=Shipping!$S$92,Shipping!$S214,$U$167=Shipping!$T$92,Shipping!$T214)+IF(BI125&lt;DATE(2020,1,1),BI125,-BI125))</f>
        <v>-</v>
      </c>
      <c r="BJ289" s="52" t="str" cm="1">
        <f t="array" ref="BJ289">IF(OR(BJ125="",BJ125="NO Q",BJ125="-"),"-",INDEX(Shipping!$U$3:$V$88,_xlfn.XMATCH(BJ$2,IF(Shipping!$D$3:$D$88="GC",Shipping!$A$3:$A$88),0),_xlfn.XMATCH($V$167,Shipping!$U$2:$V$2))/_xlfn.IFS($U$167=Shipping!$R211,Shipping!$R$95,$U$167=Shipping!$S$92,Shipping!$S214,$U$167=Shipping!$T$92,Shipping!$T214)+IF(BJ125&lt;DATE(2020,1,1),BJ125,-BJ125))</f>
        <v>-</v>
      </c>
      <c r="BK289" s="52" t="str" cm="1">
        <f t="array" ref="BK289">IF(OR(BK125="",BK125="NO Q",BK125="-"),"-",INDEX(Shipping!$U$3:$V$88,_xlfn.XMATCH(BK$2,IF(Shipping!$D$3:$D$88="GC",Shipping!$A$3:$A$88),0),_xlfn.XMATCH($V$167,Shipping!$U$2:$V$2))/_xlfn.IFS($U$167=Shipping!$R211,Shipping!$R$95,$U$167=Shipping!$S$92,Shipping!$S214,$U$167=Shipping!$T$92,Shipping!$T214)+IF(BK125&lt;DATE(2020,1,1),BK125,-BK125))</f>
        <v>-</v>
      </c>
      <c r="BL289" s="52" t="str" cm="1">
        <f t="array" ref="BL289">IF(OR(BL125="",BL125="NO Q",BL125="-"),"-",INDEX(Shipping!$U$3:$V$88,_xlfn.XMATCH(BL$2,IF(Shipping!$D$3:$D$88="GC",Shipping!$A$3:$A$88),0),_xlfn.XMATCH($V$167,Shipping!$U$2:$V$2))/_xlfn.IFS($U$167=Shipping!$R211,Shipping!$R$95,$U$167=Shipping!$S$92,Shipping!$S214,$U$167=Shipping!$T$92,Shipping!$T214)+IF(BL125&lt;DATE(2020,1,1),BL125,-BL125))</f>
        <v>-</v>
      </c>
      <c r="BM289" s="52" t="str" cm="1">
        <f t="array" ref="BM289">IF(OR(BM125="",BM125="NO Q",BM125="-"),"-",INDEX(Shipping!$U$3:$V$88,_xlfn.XMATCH(BM$2,IF(Shipping!$D$3:$D$88="GC",Shipping!$A$3:$A$88),0),_xlfn.XMATCH($V$167,Shipping!$U$2:$V$2))/_xlfn.IFS($U$167=Shipping!$R211,Shipping!$R$95,$U$167=Shipping!$S$92,Shipping!$S214,$U$167=Shipping!$T$92,Shipping!$T214)+IF(BM125&lt;DATE(2020,1,1),BM125,-BM125))</f>
        <v>-</v>
      </c>
      <c r="BN289" s="52" t="str" cm="1">
        <f t="array" ref="BN289">IF(OR(BN125="",BN125="NO Q",BN125="-"),"-",INDEX(Shipping!$U$3:$V$88,_xlfn.XMATCH(BN$2,IF(Shipping!$D$3:$D$88="GC",Shipping!$A$3:$A$88),0),_xlfn.XMATCH($V$167,Shipping!$U$2:$V$2))/_xlfn.IFS($U$167=Shipping!$R211,Shipping!$R$95,$U$167=Shipping!$S$92,Shipping!$S214,$U$167=Shipping!$T$92,Shipping!$T214)+IF(BN125&lt;DATE(2020,1,1),BN125,-BN125))</f>
        <v>-</v>
      </c>
      <c r="BO289" s="52" t="str" cm="1">
        <f t="array" ref="BO289">IF(OR(BO125="",BO125="NO Q",BO125="-"),"-",INDEX(Shipping!$U$3:$V$88,_xlfn.XMATCH(BO$2,IF(Shipping!$D$3:$D$88="GC",Shipping!$A$3:$A$88),0),_xlfn.XMATCH($V$167,Shipping!$U$2:$V$2))/_xlfn.IFS($U$167=Shipping!$R211,Shipping!$R$95,$U$167=Shipping!$S$92,Shipping!$S214,$U$167=Shipping!$T$92,Shipping!$T214)+IF(BO125&lt;DATE(2020,1,1),BO125,-BO125))</f>
        <v>-</v>
      </c>
      <c r="BP289" s="52" t="str" cm="1">
        <f t="array" ref="BP289">IF(OR(BP125="",BP125="NO Q",BP125="-"),"-",INDEX(Shipping!$U$3:$V$88,_xlfn.XMATCH(BP$2,IF(Shipping!$D$3:$D$88="GC",Shipping!$A$3:$A$88),0),_xlfn.XMATCH($V$167,Shipping!$U$2:$V$2))/_xlfn.IFS($U$167=Shipping!$R211,Shipping!$R$95,$U$167=Shipping!$S$92,Shipping!$S214,$U$167=Shipping!$T$92,Shipping!$T214)+IF(BP125&lt;DATE(2020,1,1),BP125,-BP125))</f>
        <v>-</v>
      </c>
      <c r="BQ289" s="52" t="str" cm="1">
        <f t="array" ref="BQ289">IF(OR(BQ125="",BQ125="NO Q",BQ125="-"),"-",INDEX(Shipping!$U$3:$V$88,_xlfn.XMATCH(BQ$2,IF(Shipping!$D$3:$D$88="GC",Shipping!$A$3:$A$88),0),_xlfn.XMATCH($V$167,Shipping!$U$2:$V$2))/_xlfn.IFS($U$167=Shipping!$R211,Shipping!$R$95,$U$167=Shipping!$S$92,Shipping!$S214,$U$167=Shipping!$T$92,Shipping!$T214)+IF(BQ125&lt;DATE(2020,1,1),BQ125,-BQ125))</f>
        <v>-</v>
      </c>
      <c r="BR289" s="52" t="str" cm="1">
        <f t="array" ref="BR289">IF(OR(BR125="",BR125="NO Q",BR125="-"),"-",INDEX(Shipping!$U$3:$V$88,_xlfn.XMATCH(BR$2,IF(Shipping!$D$3:$D$88="GC",Shipping!$A$3:$A$88),0),_xlfn.XMATCH($V$167,Shipping!$U$2:$V$2))/_xlfn.IFS($U$167=Shipping!$R211,Shipping!$R$95,$U$167=Shipping!$S$92,Shipping!$S214,$U$167=Shipping!$T$92,Shipping!$T214)+IF(BR125&lt;DATE(2020,1,1),BR125,-BR125))</f>
        <v>-</v>
      </c>
      <c r="BS289" s="52" t="str" cm="1">
        <f t="array" ref="BS289">IF(OR(BS125="",BS125="NO Q",BS125="-"),"-",INDEX(Shipping!$U$3:$V$88,_xlfn.XMATCH(BS$2,IF(Shipping!$D$3:$D$88="GC",Shipping!$A$3:$A$88),0),_xlfn.XMATCH($V$167,Shipping!$U$2:$V$2))/_xlfn.IFS($U$167=Shipping!$R211,Shipping!$R$95,$U$167=Shipping!$S$92,Shipping!$S214,$U$167=Shipping!$T$92,Shipping!$T214)+IF(BS125&lt;DATE(2020,1,1),BS125,-BS125))</f>
        <v>-</v>
      </c>
      <c r="BT289" s="52" t="str" cm="1">
        <f t="array" ref="BT289">IF(OR(BT125="",BT125="NO Q",BT125="-"),"-",INDEX(Shipping!$U$3:$V$88,_xlfn.XMATCH(BT$2,IF(Shipping!$D$3:$D$88="GC",Shipping!$A$3:$A$88),0),_xlfn.XMATCH($V$167,Shipping!$U$2:$V$2))/_xlfn.IFS($U$167=Shipping!$R211,Shipping!$R$95,$U$167=Shipping!$S$92,Shipping!$S214,$U$167=Shipping!$T$92,Shipping!$T214)+IF(BT125&lt;DATE(2020,1,1),BT125,-BT125))</f>
        <v>-</v>
      </c>
      <c r="BU289" s="52" t="str" cm="1">
        <f t="array" ref="BU289">IF(OR(BU125="",BU125="NO Q",BU125="-"),"-",INDEX(Shipping!$U$3:$V$88,_xlfn.XMATCH(BU$2,IF(Shipping!$D$3:$D$88="GC",Shipping!$A$3:$A$88),0),_xlfn.XMATCH($V$167,Shipping!$U$2:$V$2))/_xlfn.IFS($U$167=Shipping!$R211,Shipping!$R$95,$U$167=Shipping!$S$92,Shipping!$S214,$U$167=Shipping!$T$92,Shipping!$T214)+IF(BU125&lt;DATE(2020,1,1),BU125,-BU125))</f>
        <v>-</v>
      </c>
      <c r="BV289" s="52" t="str" cm="1">
        <f t="array" ref="BV289">IF(OR(BV125="",BV125="NO Q",BV125="-"),"-",INDEX(Shipping!$U$3:$V$88,_xlfn.XMATCH(BV$2,IF(Shipping!$D$3:$D$88="GC",Shipping!$A$3:$A$88),0),_xlfn.XMATCH($V$167,Shipping!$U$2:$V$2))/_xlfn.IFS($U$167=Shipping!$R211,Shipping!$R$95,$U$167=Shipping!$S$92,Shipping!$S214,$U$167=Shipping!$T$92,Shipping!$T214)+IF(BV125&lt;DATE(2020,1,1),BV125,-BV125))</f>
        <v>-</v>
      </c>
      <c r="BW289" s="52" t="str" cm="1">
        <f t="array" ref="BW289">IF(OR(BW125="",BW125="NO Q",BW125="-"),"-",INDEX(Shipping!$U$3:$V$88,_xlfn.XMATCH(BW$2,IF(Shipping!$D$3:$D$88="GC",Shipping!$A$3:$A$88),0),_xlfn.XMATCH($V$167,Shipping!$U$2:$V$2))/_xlfn.IFS($U$167=Shipping!$R211,Shipping!$R$95,$U$167=Shipping!$S$92,Shipping!$S214,$U$167=Shipping!$T$92,Shipping!$T214)+IF(BW125&lt;DATE(2020,1,1),BW125,-BW125))</f>
        <v>-</v>
      </c>
      <c r="BX289" s="52" t="str" cm="1">
        <f t="array" ref="BX289">IF(OR(BX125="",BX125="NO Q",BX125="-"),"-",INDEX(Shipping!$U$3:$V$88,_xlfn.XMATCH(BX$2,IF(Shipping!$D$3:$D$88="GC",Shipping!$A$3:$A$88),0),_xlfn.XMATCH($V$167,Shipping!$U$2:$V$2))/_xlfn.IFS($U$167=Shipping!$R211,Shipping!$R$95,$U$167=Shipping!$S$92,Shipping!$S214,$U$167=Shipping!$T$92,Shipping!$T214)+IF(BX125&lt;DATE(2020,1,1),BX125,-BX125))</f>
        <v>-</v>
      </c>
      <c r="BY289" s="52" t="str" cm="1">
        <f t="array" ref="BY289">IF(OR(BY125="",BY125="NO Q",BY125="-"),"-",INDEX(Shipping!$U$3:$V$88,_xlfn.XMATCH(BY$2,IF(Shipping!$D$3:$D$88="GC",Shipping!$A$3:$A$88),0),_xlfn.XMATCH($V$167,Shipping!$U$2:$V$2))/_xlfn.IFS($U$167=Shipping!$R211,Shipping!$R$95,$U$167=Shipping!$S$92,Shipping!$S214,$U$167=Shipping!$T$92,Shipping!$T214)+IF(BY125&lt;DATE(2020,1,1),BY125,-BY125))</f>
        <v>-</v>
      </c>
      <c r="BZ289" s="52" t="str" cm="1">
        <f t="array" ref="BZ289">IF(OR(BZ125="",BZ125="NO Q",BZ125="-"),"-",INDEX(Shipping!$U$3:$V$88,_xlfn.XMATCH(BZ$2,IF(Shipping!$D$3:$D$88="GC",Shipping!$A$3:$A$88),0),_xlfn.XMATCH($V$167,Shipping!$U$2:$V$2))/_xlfn.IFS($U$167=Shipping!$R211,Shipping!$R$95,$U$167=Shipping!$S$92,Shipping!$S214,$U$167=Shipping!$T$92,Shipping!$T214)+IF(BZ125&lt;DATE(2020,1,1),BZ125,-BZ125))</f>
        <v>-</v>
      </c>
      <c r="CA289" s="52" t="str" cm="1">
        <f t="array" ref="CA289">IF(OR(CA125="",CA125="NO Q",CA125="-"),"-",INDEX(Shipping!$U$3:$V$88,_xlfn.XMATCH(CA$2,IF(Shipping!$D$3:$D$88="GC",Shipping!$A$3:$A$88),0),_xlfn.XMATCH($V$167,Shipping!$U$2:$V$2))/_xlfn.IFS($U$167=Shipping!$R211,Shipping!$R$95,$U$167=Shipping!$S$92,Shipping!$S214,$U$167=Shipping!$T$92,Shipping!$T214)+IF(CA125&lt;DATE(2020,1,1),CA125,-CA125))</f>
        <v>-</v>
      </c>
      <c r="CB289" s="52" t="str" cm="1">
        <f t="array" ref="CB289">IF(OR(CB125="",CB125="NO Q",CB125="-"),"-",INDEX(Shipping!$U$3:$V$88,_xlfn.XMATCH(CB$2,IF(Shipping!$D$3:$D$88="GC",Shipping!$A$3:$A$88),0),_xlfn.XMATCH($V$167,Shipping!$U$2:$V$2))/_xlfn.IFS($U$167=Shipping!$R211,Shipping!$R$95,$U$167=Shipping!$S$92,Shipping!$S214,$U$167=Shipping!$T$92,Shipping!$T214)+IF(CB125&lt;DATE(2020,1,1),CB125,-CB125))</f>
        <v>-</v>
      </c>
      <c r="CC289" s="52" t="str" cm="1">
        <f t="array" ref="CC289">IF(OR(CC125="",CC125="NO Q",CC125="-"),"-",INDEX(Shipping!$U$3:$V$88,_xlfn.XMATCH(CC$2,IF(Shipping!$D$3:$D$88="GC",Shipping!$A$3:$A$88),0),_xlfn.XMATCH($V$167,Shipping!$U$2:$V$2))/_xlfn.IFS($U$167=Shipping!$R211,Shipping!$R$95,$U$167=Shipping!$S$92,Shipping!$S214,$U$167=Shipping!$T$92,Shipping!$T214)+IF(CC125&lt;DATE(2020,1,1),CC125,-CC125))</f>
        <v>-</v>
      </c>
      <c r="CD289" s="52" t="str" cm="1">
        <f t="array" ref="CD289">IF(OR(CD125="",CD125="NO Q",CD125="-"),"-",INDEX(Shipping!$U$3:$V$88,_xlfn.XMATCH(CD$2,IF(Shipping!$D$3:$D$88="GC",Shipping!$A$3:$A$88),0),_xlfn.XMATCH($V$167,Shipping!$U$2:$V$2))/_xlfn.IFS($U$167=Shipping!$R211,Shipping!$R$95,$U$167=Shipping!$S$92,Shipping!$S214,$U$167=Shipping!$T$92,Shipping!$T214)+IF(CD125&lt;DATE(2020,1,1),CD125,-CD125))</f>
        <v>-</v>
      </c>
      <c r="CE289" s="52" t="str" cm="1">
        <f t="array" ref="CE289">IF(OR(CE125="",CE125="NO Q",CE125="-"),"-",INDEX(Shipping!$U$3:$V$88,_xlfn.XMATCH(CE$2,IF(Shipping!$D$3:$D$88="GC",Shipping!$A$3:$A$88),0),_xlfn.XMATCH($V$167,Shipping!$U$2:$V$2))/_xlfn.IFS($U$167=Shipping!$R211,Shipping!$R$95,$U$167=Shipping!$S$92,Shipping!$S214,$U$167=Shipping!$T$92,Shipping!$T214)+IF(CE125&lt;DATE(2020,1,1),CE125,-CE125))</f>
        <v>-</v>
      </c>
      <c r="CF289" s="52" t="str" cm="1">
        <f t="array" ref="CF289">IF(OR(CF125="",CF125="NO Q",CF125="-"),"-",INDEX(Shipping!$U$3:$V$88,_xlfn.XMATCH(CF$2,IF(Shipping!$D$3:$D$88="GC",Shipping!$A$3:$A$88),0),_xlfn.XMATCH($V$167,Shipping!$U$2:$V$2))/_xlfn.IFS($U$167=Shipping!$R211,Shipping!$R$95,$U$167=Shipping!$S$92,Shipping!$S214,$U$167=Shipping!$T$92,Shipping!$T214)+IF(CF125&lt;DATE(2020,1,1),CF125,-CF125))</f>
        <v>-</v>
      </c>
      <c r="CG289" s="52" t="str" cm="1">
        <f t="array" ref="CG289">IF(OR(CG125="",CG125="NO Q",CG125="-"),"-",INDEX(Shipping!$U$3:$V$88,_xlfn.XMATCH(CG$2,IF(Shipping!$D$3:$D$88="GC",Shipping!$A$3:$A$88),0),_xlfn.XMATCH($V$167,Shipping!$U$2:$V$2))/_xlfn.IFS($U$167=Shipping!$R211,Shipping!$R$95,$U$167=Shipping!$S$92,Shipping!$S214,$U$167=Shipping!$T$92,Shipping!$T214)+IF(CG125&lt;DATE(2020,1,1),CG125,-CG125))</f>
        <v>-</v>
      </c>
      <c r="CH289" s="52" t="str" cm="1">
        <f t="array" ref="CH289">IF(OR(CH125="",CH125="NO Q",CH125="-"),"-",INDEX(Shipping!$U$3:$V$88,_xlfn.XMATCH(CH$2,IF(Shipping!$D$3:$D$88="GC",Shipping!$A$3:$A$88),0),_xlfn.XMATCH($V$167,Shipping!$U$2:$V$2))/_xlfn.IFS($U$167=Shipping!$R211,Shipping!$R$95,$U$167=Shipping!$S$92,Shipping!$S214,$U$167=Shipping!$T$92,Shipping!$T214)+IF(CH125&lt;DATE(2020,1,1),CH125,-CH125))</f>
        <v>-</v>
      </c>
      <c r="CI289" s="52" t="str" cm="1">
        <f t="array" ref="CI289">IF(OR(CI125="",CI125="NO Q",CI125="-"),"-",INDEX(Shipping!$U$3:$V$88,_xlfn.XMATCH(CI$2,IF(Shipping!$D$3:$D$88="GC",Shipping!$A$3:$A$88),0),_xlfn.XMATCH($V$167,Shipping!$U$2:$V$2))/_xlfn.IFS($U$167=Shipping!$R211,Shipping!$R$95,$U$167=Shipping!$S$92,Shipping!$S214,$U$167=Shipping!$T$92,Shipping!$T214)+IF(CI125&lt;DATE(2020,1,1),CI125,-CI125))</f>
        <v>-</v>
      </c>
      <c r="CJ289" s="52" t="str" cm="1">
        <f t="array" ref="CJ289">IF(OR(CJ125="",CJ125="NO Q",CJ125="-"),"-",INDEX(Shipping!$U$3:$V$88,_xlfn.XMATCH(CJ$2,IF(Shipping!$D$3:$D$88="GC",Shipping!$A$3:$A$88),0),_xlfn.XMATCH($V$167,Shipping!$U$2:$V$2))/_xlfn.IFS($U$167=Shipping!$R211,Shipping!$R$95,$U$167=Shipping!$S$92,Shipping!$S214,$U$167=Shipping!$T$92,Shipping!$T214)+IF(CJ125&lt;DATE(2020,1,1),CJ125,-CJ125))</f>
        <v>-</v>
      </c>
      <c r="CK289" s="52" t="str" cm="1">
        <f t="array" ref="CK289">IF(OR(CK125="",CK125="NO Q",CK125="-"),"-",INDEX(Shipping!$U$3:$V$88,_xlfn.XMATCH(CK$2,IF(Shipping!$D$3:$D$88="GC",Shipping!$A$3:$A$88),0),_xlfn.XMATCH($V$167,Shipping!$U$2:$V$2))/_xlfn.IFS($U$167=Shipping!$R211,Shipping!$R$95,$U$167=Shipping!$S$92,Shipping!$S214,$U$167=Shipping!$T$92,Shipping!$T214)+IF(CK125&lt;DATE(2020,1,1),CK125,-CK125))</f>
        <v>-</v>
      </c>
      <c r="CL289" s="52" t="str" cm="1">
        <f t="array" ref="CL289">IF(OR(CL125="",CL125="NO Q",CL125="-"),"-",INDEX(Shipping!$U$3:$V$88,_xlfn.XMATCH(CL$2,IF(Shipping!$D$3:$D$88="GC",Shipping!$A$3:$A$88),0),_xlfn.XMATCH($V$167,Shipping!$U$2:$V$2))/_xlfn.IFS($U$167=Shipping!$R211,Shipping!$R$95,$U$167=Shipping!$S$92,Shipping!$S214,$U$167=Shipping!$T$92,Shipping!$T214)+IF(CL125&lt;DATE(2020,1,1),CL125,-CL125))</f>
        <v>-</v>
      </c>
      <c r="CM289" s="52" t="str" cm="1">
        <f t="array" ref="CM289">IF(OR(CM125="",CM125="NO Q",CM125="-"),"-",INDEX(Shipping!$U$3:$V$88,_xlfn.XMATCH(CM$2,IF(Shipping!$D$3:$D$88="GC",Shipping!$A$3:$A$88),0),_xlfn.XMATCH($V$167,Shipping!$U$2:$V$2))/_xlfn.IFS($U$167=Shipping!$R211,Shipping!$R$95,$U$167=Shipping!$S$92,Shipping!$S214,$U$167=Shipping!$T$92,Shipping!$T214)+IF(CM125&lt;DATE(2020,1,1),CM125,-CM125))</f>
        <v>-</v>
      </c>
    </row>
    <row r="290" spans="2:91">
      <c r="B290" s="47" t="s">
        <v>395</v>
      </c>
      <c r="C290" s="1" t="e" cm="1">
        <f t="array" ref="C290">INDEX(W$2:CM$2,1,_xlfn.XMATCH(D290,$W290:$CM290))</f>
        <v>#N/A</v>
      </c>
      <c r="D290" s="81">
        <f t="shared" si="140"/>
        <v>0</v>
      </c>
      <c r="W290" s="52" t="str" cm="1">
        <f t="array" ref="W290">IF(OR(W126="",W126="NO Q",W126="-"),"-",INDEX(Shipping!$U$3:$V$88,_xlfn.XMATCH(W$2,IF(Shipping!$D$3:$D$88="GC",Shipping!$A$3:$A$88),0),_xlfn.XMATCH($V$167,Shipping!$U$2:$V$2))/_xlfn.IFS($U$167=Shipping!$R212,Shipping!$R$95,$U$167=Shipping!$S$92,Shipping!$S215,$U$167=Shipping!$T$92,Shipping!$T215)+IF(W126&lt;DATE(2020,1,1),W126,-W126))</f>
        <v>-</v>
      </c>
      <c r="X290" s="52" t="str" cm="1">
        <f t="array" ref="X290">IF(OR(X126="",X126="NO Q",X126="-"),"-",INDEX(Shipping!$U$3:$V$88,_xlfn.XMATCH(X$2,IF(Shipping!$D$3:$D$88="GC",Shipping!$A$3:$A$88),0),_xlfn.XMATCH($V$167,Shipping!$U$2:$V$2))/_xlfn.IFS($U$167=Shipping!$R212,Shipping!$R$95,$U$167=Shipping!$S$92,Shipping!$S215,$U$167=Shipping!$T$92,Shipping!$T215)+IF(X126&lt;DATE(2020,1,1),X126,-X126))</f>
        <v>-</v>
      </c>
      <c r="Y290" s="52" t="str" cm="1">
        <f t="array" ref="Y290">IF(OR(Y126="",Y126="NO Q",Y126="-"),"-",INDEX(Shipping!$U$3:$V$88,_xlfn.XMATCH(Y$2,IF(Shipping!$D$3:$D$88="GC",Shipping!$A$3:$A$88),0),_xlfn.XMATCH($V$167,Shipping!$U$2:$V$2))/_xlfn.IFS($U$167=Shipping!$R212,Shipping!$R$95,$U$167=Shipping!$S$92,Shipping!$S215,$U$167=Shipping!$T$92,Shipping!$T215)+IF(Y126&lt;DATE(2020,1,1),Y126,-Y126))</f>
        <v>-</v>
      </c>
      <c r="Z290" s="52" t="str" cm="1">
        <f t="array" ref="Z290">IF(OR(Z126="",Z126="NO Q",Z126="-"),"-",INDEX(Shipping!$U$3:$V$88,_xlfn.XMATCH(Z$2,IF(Shipping!$D$3:$D$88="GC",Shipping!$A$3:$A$88),0),_xlfn.XMATCH($V$167,Shipping!$U$2:$V$2))/_xlfn.IFS($U$167=Shipping!$R212,Shipping!$R$95,$U$167=Shipping!$S$92,Shipping!$S215,$U$167=Shipping!$T$92,Shipping!$T215)+IF(Z126&lt;DATE(2020,1,1),Z126,-Z126))</f>
        <v>-</v>
      </c>
      <c r="AA290" s="52" t="str" cm="1">
        <f t="array" ref="AA290">IF(OR(AA126="",AA126="NO Q",AA126="-"),"-",INDEX(Shipping!$U$3:$V$88,_xlfn.XMATCH(AA$2,IF(Shipping!$D$3:$D$88="GC",Shipping!$A$3:$A$88),0),_xlfn.XMATCH($V$167,Shipping!$U$2:$V$2))/_xlfn.IFS($U$167=Shipping!$R212,Shipping!$R$95,$U$167=Shipping!$S$92,Shipping!$S215,$U$167=Shipping!$T$92,Shipping!$T215)+IF(AA126&lt;DATE(2020,1,1),AA126,-AA126))</f>
        <v>-</v>
      </c>
      <c r="AB290" s="52" t="str" cm="1">
        <f t="array" ref="AB290">IF(OR(AB126="",AB126="NO Q",AB126="-"),"-",INDEX(Shipping!$U$3:$V$88,_xlfn.XMATCH(AB$2,IF(Shipping!$D$3:$D$88="GC",Shipping!$A$3:$A$88),0),_xlfn.XMATCH($V$167,Shipping!$U$2:$V$2))/_xlfn.IFS($U$167=Shipping!$R212,Shipping!$R$95,$U$167=Shipping!$S$92,Shipping!$S215,$U$167=Shipping!$T$92,Shipping!$T215)+IF(AB126&lt;DATE(2020,1,1),AB126,-AB126))</f>
        <v>-</v>
      </c>
      <c r="AC290" s="52" t="str" cm="1">
        <f t="array" ref="AC290">IF(OR(AC126="",AC126="NO Q",AC126="-"),"-",INDEX(Shipping!$U$3:$V$88,_xlfn.XMATCH(AC$2,IF(Shipping!$D$3:$D$88="GC",Shipping!$A$3:$A$88),0),_xlfn.XMATCH($V$167,Shipping!$U$2:$V$2))/_xlfn.IFS($U$167=Shipping!$R212,Shipping!$R$95,$U$167=Shipping!$S$92,Shipping!$S215,$U$167=Shipping!$T$92,Shipping!$T215)+IF(AC126&lt;DATE(2020,1,1),AC126,-AC126))</f>
        <v>-</v>
      </c>
      <c r="AD290" s="52" t="str" cm="1">
        <f t="array" ref="AD290">IF(OR(AD126="",AD126="NO Q",AD126="-"),"-",INDEX(Shipping!$U$3:$V$88,_xlfn.XMATCH(AD$2,IF(Shipping!$D$3:$D$88="GC",Shipping!$A$3:$A$88),0),_xlfn.XMATCH($V$167,Shipping!$U$2:$V$2))/_xlfn.IFS($U$167=Shipping!$R212,Shipping!$R$95,$U$167=Shipping!$S$92,Shipping!$S215,$U$167=Shipping!$T$92,Shipping!$T215)+IF(AD126&lt;DATE(2020,1,1),AD126,-AD126))</f>
        <v>-</v>
      </c>
      <c r="AE290" s="52" t="str" cm="1">
        <f t="array" ref="AE290">IF(OR(AE126="",AE126="NO Q",AE126="-"),"-",INDEX(Shipping!$U$3:$V$88,_xlfn.XMATCH(AE$2,IF(Shipping!$D$3:$D$88="GC",Shipping!$A$3:$A$88),0),_xlfn.XMATCH($V$167,Shipping!$U$2:$V$2))/_xlfn.IFS($U$167=Shipping!$R212,Shipping!$R$95,$U$167=Shipping!$S$92,Shipping!$S215,$U$167=Shipping!$T$92,Shipping!$T215)+IF(AE126&lt;DATE(2020,1,1),AE126,-AE126))</f>
        <v>-</v>
      </c>
      <c r="AF290" s="52" t="str" cm="1">
        <f t="array" ref="AF290">IF(OR(AF126="",AF126="NO Q",AF126="-"),"-",INDEX(Shipping!$U$3:$V$88,_xlfn.XMATCH(AF$2,IF(Shipping!$D$3:$D$88="GC",Shipping!$A$3:$A$88),0),_xlfn.XMATCH($V$167,Shipping!$U$2:$V$2))/_xlfn.IFS($U$167=Shipping!$R212,Shipping!$R$95,$U$167=Shipping!$S$92,Shipping!$S215,$U$167=Shipping!$T$92,Shipping!$T215)+IF(AF126&lt;DATE(2020,1,1),AF126,-AF126))</f>
        <v>-</v>
      </c>
      <c r="AG290" s="52" t="str" cm="1">
        <f t="array" ref="AG290">IF(OR(AG126="",AG126="NO Q",AG126="-"),"-",INDEX(Shipping!$U$3:$V$88,_xlfn.XMATCH(AG$2,IF(Shipping!$D$3:$D$88="GC",Shipping!$A$3:$A$88),0),_xlfn.XMATCH($V$167,Shipping!$U$2:$V$2))/_xlfn.IFS($U$167=Shipping!$R212,Shipping!$R$95,$U$167=Shipping!$S$92,Shipping!$S215,$U$167=Shipping!$T$92,Shipping!$T215)+IF(AG126&lt;DATE(2020,1,1),AG126,-AG126))</f>
        <v>-</v>
      </c>
      <c r="AH290" s="52" t="str" cm="1">
        <f t="array" ref="AH290">IF(OR(AH126="",AH126="NO Q",AH126="-"),"-",INDEX(Shipping!$U$3:$V$88,_xlfn.XMATCH(AH$2,IF(Shipping!$D$3:$D$88="GC",Shipping!$A$3:$A$88),0),_xlfn.XMATCH($V$167,Shipping!$U$2:$V$2))/_xlfn.IFS($U$167=Shipping!$R212,Shipping!$R$95,$U$167=Shipping!$S$92,Shipping!$S215,$U$167=Shipping!$T$92,Shipping!$T215)+IF(AH126&lt;DATE(2020,1,1),AH126,-AH126))</f>
        <v>-</v>
      </c>
      <c r="AI290" s="52" t="str" cm="1">
        <f t="array" ref="AI290">IF(OR(AI126="",AI126="NO Q",AI126="-"),"-",INDEX(Shipping!$U$3:$V$88,_xlfn.XMATCH(AI$2,IF(Shipping!$D$3:$D$88="GC",Shipping!$A$3:$A$88),0),_xlfn.XMATCH($V$167,Shipping!$U$2:$V$2))/_xlfn.IFS($U$167=Shipping!$R212,Shipping!$R$95,$U$167=Shipping!$S$92,Shipping!$S215,$U$167=Shipping!$T$92,Shipping!$T215)+IF(AI126&lt;DATE(2020,1,1),AI126,-AI126))</f>
        <v>-</v>
      </c>
      <c r="AJ290" s="52" t="str" cm="1">
        <f t="array" ref="AJ290">IF(OR(AJ126="",AJ126="NO Q",AJ126="-"),"-",INDEX(Shipping!$U$3:$V$88,_xlfn.XMATCH(AJ$2,IF(Shipping!$D$3:$D$88="GC",Shipping!$A$3:$A$88),0),_xlfn.XMATCH($V$167,Shipping!$U$2:$V$2))/_xlfn.IFS($U$167=Shipping!$R212,Shipping!$R$95,$U$167=Shipping!$S$92,Shipping!$S215,$U$167=Shipping!$T$92,Shipping!$T215)+IF(AJ126&lt;DATE(2020,1,1),AJ126,-AJ126))</f>
        <v>-</v>
      </c>
      <c r="AK290" s="52" t="str" cm="1">
        <f t="array" ref="AK290">IF(OR(AK126="",AK126="NO Q",AK126="-"),"-",INDEX(Shipping!$U$3:$V$88,_xlfn.XMATCH(AK$2,IF(Shipping!$D$3:$D$88="GC",Shipping!$A$3:$A$88),0),_xlfn.XMATCH($V$167,Shipping!$U$2:$V$2))/_xlfn.IFS($U$167=Shipping!$R212,Shipping!$R$95,$U$167=Shipping!$S$92,Shipping!$S215,$U$167=Shipping!$T$92,Shipping!$T215)+IF(AK126&lt;DATE(2020,1,1),AK126,-AK126))</f>
        <v>-</v>
      </c>
      <c r="AL290" s="52" t="str" cm="1">
        <f t="array" ref="AL290">IF(OR(AL126="",AL126="NO Q",AL126="-"),"-",INDEX(Shipping!$U$3:$V$88,_xlfn.XMATCH(AL$2,IF(Shipping!$D$3:$D$88="GC",Shipping!$A$3:$A$88),0),_xlfn.XMATCH($V$167,Shipping!$U$2:$V$2))/_xlfn.IFS($U$167=Shipping!$R212,Shipping!$R$95,$U$167=Shipping!$S$92,Shipping!$S215,$U$167=Shipping!$T$92,Shipping!$T215)+IF(AL126&lt;DATE(2020,1,1),AL126,-AL126))</f>
        <v>-</v>
      </c>
      <c r="AM290" s="52" t="str" cm="1">
        <f t="array" ref="AM290">IF(OR(AM126="",AM126="NO Q",AM126="-"),"-",INDEX(Shipping!$U$3:$V$88,_xlfn.XMATCH(AM$2,IF(Shipping!$D$3:$D$88="GC",Shipping!$A$3:$A$88),0),_xlfn.XMATCH($V$167,Shipping!$U$2:$V$2))/_xlfn.IFS($U$167=Shipping!$R212,Shipping!$R$95,$U$167=Shipping!$S$92,Shipping!$S215,$U$167=Shipping!$T$92,Shipping!$T215)+IF(AM126&lt;DATE(2020,1,1),AM126,-AM126))</f>
        <v>-</v>
      </c>
      <c r="AN290" s="52" t="str" cm="1">
        <f t="array" ref="AN290">IF(OR(AN126="",AN126="NO Q",AN126="-"),"-",INDEX(Shipping!$U$3:$V$88,_xlfn.XMATCH(AN$2,IF(Shipping!$D$3:$D$88="GC",Shipping!$A$3:$A$88),0),_xlfn.XMATCH($V$167,Shipping!$U$2:$V$2))/_xlfn.IFS($U$167=Shipping!$R212,Shipping!$R$95,$U$167=Shipping!$S$92,Shipping!$S215,$U$167=Shipping!$T$92,Shipping!$T215)+IF(AN126&lt;DATE(2020,1,1),AN126,-AN126))</f>
        <v>-</v>
      </c>
      <c r="AO290" s="52" t="str" cm="1">
        <f t="array" ref="AO290">IF(OR(AO126="",AO126="NO Q",AO126="-"),"-",INDEX(Shipping!$U$3:$V$88,_xlfn.XMATCH(AO$2,IF(Shipping!$D$3:$D$88="GC",Shipping!$A$3:$A$88),0),_xlfn.XMATCH($V$167,Shipping!$U$2:$V$2))/_xlfn.IFS($U$167=Shipping!$R212,Shipping!$R$95,$U$167=Shipping!$S$92,Shipping!$S215,$U$167=Shipping!$T$92,Shipping!$T215)+IF(AO126&lt;DATE(2020,1,1),AO126,-AO126))</f>
        <v>-</v>
      </c>
      <c r="AP290" s="52" t="str" cm="1">
        <f t="array" ref="AP290">IF(OR(AP126="",AP126="NO Q",AP126="-"),"-",INDEX(Shipping!$U$3:$V$88,_xlfn.XMATCH(AP$2,IF(Shipping!$D$3:$D$88="GC",Shipping!$A$3:$A$88),0),_xlfn.XMATCH($V$167,Shipping!$U$2:$V$2))/_xlfn.IFS($U$167=Shipping!$R212,Shipping!$R$95,$U$167=Shipping!$S$92,Shipping!$S215,$U$167=Shipping!$T$92,Shipping!$T215)+IF(AP126&lt;DATE(2020,1,1),AP126,-AP126))</f>
        <v>-</v>
      </c>
      <c r="AQ290" s="52" t="str" cm="1">
        <f t="array" ref="AQ290">IF(OR(AQ126="",AQ126="NO Q",AQ126="-"),"-",INDEX(Shipping!$U$3:$V$88,_xlfn.XMATCH(AQ$2,IF(Shipping!$D$3:$D$88="GC",Shipping!$A$3:$A$88),0),_xlfn.XMATCH($V$167,Shipping!$U$2:$V$2))/_xlfn.IFS($U$167=Shipping!$R212,Shipping!$R$95,$U$167=Shipping!$S$92,Shipping!$S215,$U$167=Shipping!$T$92,Shipping!$T215)+IF(AQ126&lt;DATE(2020,1,1),AQ126,-AQ126))</f>
        <v>-</v>
      </c>
      <c r="AR290" s="52" t="str" cm="1">
        <f t="array" ref="AR290">IF(OR(AR126="",AR126="NO Q",AR126="-"),"-",INDEX(Shipping!$U$3:$V$88,_xlfn.XMATCH(AR$2,IF(Shipping!$D$3:$D$88="GC",Shipping!$A$3:$A$88),0),_xlfn.XMATCH($V$167,Shipping!$U$2:$V$2))/_xlfn.IFS($U$167=Shipping!$R212,Shipping!$R$95,$U$167=Shipping!$S$92,Shipping!$S215,$U$167=Shipping!$T$92,Shipping!$T215)+IF(AR126&lt;DATE(2020,1,1),AR126,-AR126))</f>
        <v>-</v>
      </c>
      <c r="AS290" s="52" t="str" cm="1">
        <f t="array" ref="AS290">IF(OR(AS126="",AS126="NO Q",AS126="-"),"-",INDEX(Shipping!$U$3:$V$88,_xlfn.XMATCH(AS$2,IF(Shipping!$D$3:$D$88="GC",Shipping!$A$3:$A$88),0),_xlfn.XMATCH($V$167,Shipping!$U$2:$V$2))/_xlfn.IFS($U$167=Shipping!$R212,Shipping!$R$95,$U$167=Shipping!$S$92,Shipping!$S215,$U$167=Shipping!$T$92,Shipping!$T215)+IF(AS126&lt;DATE(2020,1,1),AS126,-AS126))</f>
        <v>-</v>
      </c>
      <c r="AT290" s="52" t="str" cm="1">
        <f t="array" ref="AT290">IF(OR(AT126="",AT126="NO Q",AT126="-"),"-",INDEX(Shipping!$U$3:$V$88,_xlfn.XMATCH(AT$2,IF(Shipping!$D$3:$D$88="GC",Shipping!$A$3:$A$88),0),_xlfn.XMATCH($V$167,Shipping!$U$2:$V$2))/_xlfn.IFS($U$167=Shipping!$R212,Shipping!$R$95,$U$167=Shipping!$S$92,Shipping!$S215,$U$167=Shipping!$T$92,Shipping!$T215)+IF(AT126&lt;DATE(2020,1,1),AT126,-AT126))</f>
        <v>-</v>
      </c>
      <c r="AU290" s="52" t="str" cm="1">
        <f t="array" ref="AU290">IF(OR(AU126="",AU126="NO Q",AU126="-"),"-",INDEX(Shipping!$U$3:$V$88,_xlfn.XMATCH(AU$2,IF(Shipping!$D$3:$D$88="GC",Shipping!$A$3:$A$88),0),_xlfn.XMATCH($V$167,Shipping!$U$2:$V$2))/_xlfn.IFS($U$167=Shipping!$R212,Shipping!$R$95,$U$167=Shipping!$S$92,Shipping!$S215,$U$167=Shipping!$T$92,Shipping!$T215)+IF(AU126&lt;DATE(2020,1,1),AU126,-AU126))</f>
        <v>-</v>
      </c>
      <c r="AV290" s="52" t="str" cm="1">
        <f t="array" ref="AV290">IF(OR(AV126="",AV126="NO Q",AV126="-"),"-",INDEX(Shipping!$U$3:$V$88,_xlfn.XMATCH(AV$2,IF(Shipping!$D$3:$D$88="GC",Shipping!$A$3:$A$88),0),_xlfn.XMATCH($V$167,Shipping!$U$2:$V$2))/_xlfn.IFS($U$167=Shipping!$R212,Shipping!$R$95,$U$167=Shipping!$S$92,Shipping!$S215,$U$167=Shipping!$T$92,Shipping!$T215)+IF(AV126&lt;DATE(2020,1,1),AV126,-AV126))</f>
        <v>-</v>
      </c>
      <c r="AW290" s="52" t="str" cm="1">
        <f t="array" ref="AW290">IF(OR(AW126="",AW126="NO Q",AW126="-"),"-",INDEX(Shipping!$U$3:$V$88,_xlfn.XMATCH(AW$2,IF(Shipping!$D$3:$D$88="GC",Shipping!$A$3:$A$88),0),_xlfn.XMATCH($V$167,Shipping!$U$2:$V$2))/_xlfn.IFS($U$167=Shipping!$R212,Shipping!$R$95,$U$167=Shipping!$S$92,Shipping!$S215,$U$167=Shipping!$T$92,Shipping!$T215)+IF(AW126&lt;DATE(2020,1,1),AW126,-AW126))</f>
        <v>-</v>
      </c>
      <c r="AX290" s="52" t="str" cm="1">
        <f t="array" ref="AX290">IF(OR(AX126="",AX126="NO Q",AX126="-"),"-",INDEX(Shipping!$U$3:$V$88,_xlfn.XMATCH(AX$2,IF(Shipping!$D$3:$D$88="GC",Shipping!$A$3:$A$88),0),_xlfn.XMATCH($V$167,Shipping!$U$2:$V$2))/_xlfn.IFS($U$167=Shipping!$R212,Shipping!$R$95,$U$167=Shipping!$S$92,Shipping!$S215,$U$167=Shipping!$T$92,Shipping!$T215)+IF(AX126&lt;DATE(2020,1,1),AX126,-AX126))</f>
        <v>-</v>
      </c>
      <c r="AY290" s="52" t="str" cm="1">
        <f t="array" ref="AY290">IF(OR(AY126="",AY126="NO Q",AY126="-"),"-",INDEX(Shipping!$U$3:$V$88,_xlfn.XMATCH(AY$2,IF(Shipping!$D$3:$D$88="GC",Shipping!$A$3:$A$88),0),_xlfn.XMATCH($V$167,Shipping!$U$2:$V$2))/_xlfn.IFS($U$167=Shipping!$R212,Shipping!$R$95,$U$167=Shipping!$S$92,Shipping!$S215,$U$167=Shipping!$T$92,Shipping!$T215)+IF(AY126&lt;DATE(2020,1,1),AY126,-AY126))</f>
        <v>-</v>
      </c>
      <c r="AZ290" s="52" t="str" cm="1">
        <f t="array" ref="AZ290">IF(OR(AZ126="",AZ126="NO Q",AZ126="-"),"-",INDEX(Shipping!$U$3:$V$88,_xlfn.XMATCH(AZ$2,IF(Shipping!$D$3:$D$88="GC",Shipping!$A$3:$A$88),0),_xlfn.XMATCH($V$167,Shipping!$U$2:$V$2))/_xlfn.IFS($U$167=Shipping!$R212,Shipping!$R$95,$U$167=Shipping!$S$92,Shipping!$S215,$U$167=Shipping!$T$92,Shipping!$T215)+IF(AZ126&lt;DATE(2020,1,1),AZ126,-AZ126))</f>
        <v>-</v>
      </c>
      <c r="BA290" s="52" t="str" cm="1">
        <f t="array" ref="BA290">IF(OR(BA126="",BA126="NO Q",BA126="-"),"-",INDEX(Shipping!$U$3:$V$88,_xlfn.XMATCH(BA$2,IF(Shipping!$D$3:$D$88="GC",Shipping!$A$3:$A$88),0),_xlfn.XMATCH($V$167,Shipping!$U$2:$V$2))/_xlfn.IFS($U$167=Shipping!$R212,Shipping!$R$95,$U$167=Shipping!$S$92,Shipping!$S215,$U$167=Shipping!$T$92,Shipping!$T215)+IF(BA126&lt;DATE(2020,1,1),BA126,-BA126))</f>
        <v>-</v>
      </c>
      <c r="BB290" s="52" t="str" cm="1">
        <f t="array" ref="BB290">IF(OR(BB126="",BB126="NO Q",BB126="-"),"-",INDEX(Shipping!$U$3:$V$88,_xlfn.XMATCH(BB$2,IF(Shipping!$D$3:$D$88="GC",Shipping!$A$3:$A$88),0),_xlfn.XMATCH($V$167,Shipping!$U$2:$V$2))/_xlfn.IFS($U$167=Shipping!$R212,Shipping!$R$95,$U$167=Shipping!$S$92,Shipping!$S215,$U$167=Shipping!$T$92,Shipping!$T215)+IF(BB126&lt;DATE(2020,1,1),BB126,-BB126))</f>
        <v>-</v>
      </c>
      <c r="BC290" s="52" t="str" cm="1">
        <f t="array" ref="BC290">IF(OR(BC126="",BC126="NO Q",BC126="-"),"-",INDEX(Shipping!$U$3:$V$88,_xlfn.XMATCH(BC$2,IF(Shipping!$D$3:$D$88="GC",Shipping!$A$3:$A$88),0),_xlfn.XMATCH($V$167,Shipping!$U$2:$V$2))/_xlfn.IFS($U$167=Shipping!$R212,Shipping!$R$95,$U$167=Shipping!$S$92,Shipping!$S215,$U$167=Shipping!$T$92,Shipping!$T215)+IF(BC126&lt;DATE(2020,1,1),BC126,-BC126))</f>
        <v>-</v>
      </c>
      <c r="BD290" s="52" t="str" cm="1">
        <f t="array" ref="BD290">IF(OR(BD126="",BD126="NO Q",BD126="-"),"-",INDEX(Shipping!$U$3:$V$88,_xlfn.XMATCH(BD$2,IF(Shipping!$D$3:$D$88="GC",Shipping!$A$3:$A$88),0),_xlfn.XMATCH($V$167,Shipping!$U$2:$V$2))/_xlfn.IFS($U$167=Shipping!$R212,Shipping!$R$95,$U$167=Shipping!$S$92,Shipping!$S215,$U$167=Shipping!$T$92,Shipping!$T215)+IF(BD126&lt;DATE(2020,1,1),BD126,-BD126))</f>
        <v>-</v>
      </c>
      <c r="BE290" s="52" t="str" cm="1">
        <f t="array" ref="BE290">IF(OR(BE126="",BE126="NO Q",BE126="-"),"-",INDEX(Shipping!$U$3:$V$88,_xlfn.XMATCH(BE$2,IF(Shipping!$D$3:$D$88="GC",Shipping!$A$3:$A$88),0),_xlfn.XMATCH($V$167,Shipping!$U$2:$V$2))/_xlfn.IFS($U$167=Shipping!$R212,Shipping!$R$95,$U$167=Shipping!$S$92,Shipping!$S215,$U$167=Shipping!$T$92,Shipping!$T215)+IF(BE126&lt;DATE(2020,1,1),BE126,-BE126))</f>
        <v>-</v>
      </c>
      <c r="BF290" s="52" t="str" cm="1">
        <f t="array" ref="BF290">IF(OR(BF126="",BF126="NO Q",BF126="-"),"-",INDEX(Shipping!$U$3:$V$88,_xlfn.XMATCH(BF$2,IF(Shipping!$D$3:$D$88="GC",Shipping!$A$3:$A$88),0),_xlfn.XMATCH($V$167,Shipping!$U$2:$V$2))/_xlfn.IFS($U$167=Shipping!$R212,Shipping!$R$95,$U$167=Shipping!$S$92,Shipping!$S215,$U$167=Shipping!$T$92,Shipping!$T215)+IF(BF126&lt;DATE(2020,1,1),BF126,-BF126))</f>
        <v>-</v>
      </c>
      <c r="BG290" s="52" t="str" cm="1">
        <f t="array" ref="BG290">IF(OR(BG126="",BG126="NO Q",BG126="-"),"-",INDEX(Shipping!$U$3:$V$88,_xlfn.XMATCH(BG$2,IF(Shipping!$D$3:$D$88="GC",Shipping!$A$3:$A$88),0),_xlfn.XMATCH($V$167,Shipping!$U$2:$V$2))/_xlfn.IFS($U$167=Shipping!$R212,Shipping!$R$95,$U$167=Shipping!$S$92,Shipping!$S215,$U$167=Shipping!$T$92,Shipping!$T215)+IF(BG126&lt;DATE(2020,1,1),BG126,-BG126))</f>
        <v>-</v>
      </c>
      <c r="BH290" s="52" t="str" cm="1">
        <f t="array" ref="BH290">IF(OR(BH126="",BH126="NO Q",BH126="-"),"-",INDEX(Shipping!$U$3:$V$88,_xlfn.XMATCH(BH$2,IF(Shipping!$D$3:$D$88="GC",Shipping!$A$3:$A$88),0),_xlfn.XMATCH($V$167,Shipping!$U$2:$V$2))/_xlfn.IFS($U$167=Shipping!$R212,Shipping!$R$95,$U$167=Shipping!$S$92,Shipping!$S215,$U$167=Shipping!$T$92,Shipping!$T215)+IF(BH126&lt;DATE(2020,1,1),BH126,-BH126))</f>
        <v>-</v>
      </c>
      <c r="BI290" s="52" t="str" cm="1">
        <f t="array" ref="BI290">IF(OR(BI126="",BI126="NO Q",BI126="-"),"-",INDEX(Shipping!$U$3:$V$88,_xlfn.XMATCH(BI$2,IF(Shipping!$D$3:$D$88="GC",Shipping!$A$3:$A$88),0),_xlfn.XMATCH($V$167,Shipping!$U$2:$V$2))/_xlfn.IFS($U$167=Shipping!$R212,Shipping!$R$95,$U$167=Shipping!$S$92,Shipping!$S215,$U$167=Shipping!$T$92,Shipping!$T215)+IF(BI126&lt;DATE(2020,1,1),BI126,-BI126))</f>
        <v>-</v>
      </c>
      <c r="BJ290" s="52" t="str" cm="1">
        <f t="array" ref="BJ290">IF(OR(BJ126="",BJ126="NO Q",BJ126="-"),"-",INDEX(Shipping!$U$3:$V$88,_xlfn.XMATCH(BJ$2,IF(Shipping!$D$3:$D$88="GC",Shipping!$A$3:$A$88),0),_xlfn.XMATCH($V$167,Shipping!$U$2:$V$2))/_xlfn.IFS($U$167=Shipping!$R212,Shipping!$R$95,$U$167=Shipping!$S$92,Shipping!$S215,$U$167=Shipping!$T$92,Shipping!$T215)+IF(BJ126&lt;DATE(2020,1,1),BJ126,-BJ126))</f>
        <v>-</v>
      </c>
      <c r="BK290" s="52" t="str" cm="1">
        <f t="array" ref="BK290">IF(OR(BK126="",BK126="NO Q",BK126="-"),"-",INDEX(Shipping!$U$3:$V$88,_xlfn.XMATCH(BK$2,IF(Shipping!$D$3:$D$88="GC",Shipping!$A$3:$A$88),0),_xlfn.XMATCH($V$167,Shipping!$U$2:$V$2))/_xlfn.IFS($U$167=Shipping!$R212,Shipping!$R$95,$U$167=Shipping!$S$92,Shipping!$S215,$U$167=Shipping!$T$92,Shipping!$T215)+IF(BK126&lt;DATE(2020,1,1),BK126,-BK126))</f>
        <v>-</v>
      </c>
      <c r="BL290" s="52" t="str" cm="1">
        <f t="array" ref="BL290">IF(OR(BL126="",BL126="NO Q",BL126="-"),"-",INDEX(Shipping!$U$3:$V$88,_xlfn.XMATCH(BL$2,IF(Shipping!$D$3:$D$88="GC",Shipping!$A$3:$A$88),0),_xlfn.XMATCH($V$167,Shipping!$U$2:$V$2))/_xlfn.IFS($U$167=Shipping!$R212,Shipping!$R$95,$U$167=Shipping!$S$92,Shipping!$S215,$U$167=Shipping!$T$92,Shipping!$T215)+IF(BL126&lt;DATE(2020,1,1),BL126,-BL126))</f>
        <v>-</v>
      </c>
      <c r="BM290" s="52" t="str" cm="1">
        <f t="array" ref="BM290">IF(OR(BM126="",BM126="NO Q",BM126="-"),"-",INDEX(Shipping!$U$3:$V$88,_xlfn.XMATCH(BM$2,IF(Shipping!$D$3:$D$88="GC",Shipping!$A$3:$A$88),0),_xlfn.XMATCH($V$167,Shipping!$U$2:$V$2))/_xlfn.IFS($U$167=Shipping!$R212,Shipping!$R$95,$U$167=Shipping!$S$92,Shipping!$S215,$U$167=Shipping!$T$92,Shipping!$T215)+IF(BM126&lt;DATE(2020,1,1),BM126,-BM126))</f>
        <v>-</v>
      </c>
      <c r="BN290" s="52" t="str" cm="1">
        <f t="array" ref="BN290">IF(OR(BN126="",BN126="NO Q",BN126="-"),"-",INDEX(Shipping!$U$3:$V$88,_xlfn.XMATCH(BN$2,IF(Shipping!$D$3:$D$88="GC",Shipping!$A$3:$A$88),0),_xlfn.XMATCH($V$167,Shipping!$U$2:$V$2))/_xlfn.IFS($U$167=Shipping!$R212,Shipping!$R$95,$U$167=Shipping!$S$92,Shipping!$S215,$U$167=Shipping!$T$92,Shipping!$T215)+IF(BN126&lt;DATE(2020,1,1),BN126,-BN126))</f>
        <v>-</v>
      </c>
      <c r="BO290" s="52" t="str" cm="1">
        <f t="array" ref="BO290">IF(OR(BO126="",BO126="NO Q",BO126="-"),"-",INDEX(Shipping!$U$3:$V$88,_xlfn.XMATCH(BO$2,IF(Shipping!$D$3:$D$88="GC",Shipping!$A$3:$A$88),0),_xlfn.XMATCH($V$167,Shipping!$U$2:$V$2))/_xlfn.IFS($U$167=Shipping!$R212,Shipping!$R$95,$U$167=Shipping!$S$92,Shipping!$S215,$U$167=Shipping!$T$92,Shipping!$T215)+IF(BO126&lt;DATE(2020,1,1),BO126,-BO126))</f>
        <v>-</v>
      </c>
      <c r="BP290" s="52" t="str" cm="1">
        <f t="array" ref="BP290">IF(OR(BP126="",BP126="NO Q",BP126="-"),"-",INDEX(Shipping!$U$3:$V$88,_xlfn.XMATCH(BP$2,IF(Shipping!$D$3:$D$88="GC",Shipping!$A$3:$A$88),0),_xlfn.XMATCH($V$167,Shipping!$U$2:$V$2))/_xlfn.IFS($U$167=Shipping!$R212,Shipping!$R$95,$U$167=Shipping!$S$92,Shipping!$S215,$U$167=Shipping!$T$92,Shipping!$T215)+IF(BP126&lt;DATE(2020,1,1),BP126,-BP126))</f>
        <v>-</v>
      </c>
      <c r="BQ290" s="52" t="str" cm="1">
        <f t="array" ref="BQ290">IF(OR(BQ126="",BQ126="NO Q",BQ126="-"),"-",INDEX(Shipping!$U$3:$V$88,_xlfn.XMATCH(BQ$2,IF(Shipping!$D$3:$D$88="GC",Shipping!$A$3:$A$88),0),_xlfn.XMATCH($V$167,Shipping!$U$2:$V$2))/_xlfn.IFS($U$167=Shipping!$R212,Shipping!$R$95,$U$167=Shipping!$S$92,Shipping!$S215,$U$167=Shipping!$T$92,Shipping!$T215)+IF(BQ126&lt;DATE(2020,1,1),BQ126,-BQ126))</f>
        <v>-</v>
      </c>
      <c r="BR290" s="52" t="str" cm="1">
        <f t="array" ref="BR290">IF(OR(BR126="",BR126="NO Q",BR126="-"),"-",INDEX(Shipping!$U$3:$V$88,_xlfn.XMATCH(BR$2,IF(Shipping!$D$3:$D$88="GC",Shipping!$A$3:$A$88),0),_xlfn.XMATCH($V$167,Shipping!$U$2:$V$2))/_xlfn.IFS($U$167=Shipping!$R212,Shipping!$R$95,$U$167=Shipping!$S$92,Shipping!$S215,$U$167=Shipping!$T$92,Shipping!$T215)+IF(BR126&lt;DATE(2020,1,1),BR126,-BR126))</f>
        <v>-</v>
      </c>
      <c r="BS290" s="52" t="str" cm="1">
        <f t="array" ref="BS290">IF(OR(BS126="",BS126="NO Q",BS126="-"),"-",INDEX(Shipping!$U$3:$V$88,_xlfn.XMATCH(BS$2,IF(Shipping!$D$3:$D$88="GC",Shipping!$A$3:$A$88),0),_xlfn.XMATCH($V$167,Shipping!$U$2:$V$2))/_xlfn.IFS($U$167=Shipping!$R212,Shipping!$R$95,$U$167=Shipping!$S$92,Shipping!$S215,$U$167=Shipping!$T$92,Shipping!$T215)+IF(BS126&lt;DATE(2020,1,1),BS126,-BS126))</f>
        <v>-</v>
      </c>
      <c r="BT290" s="52" t="str" cm="1">
        <f t="array" ref="BT290">IF(OR(BT126="",BT126="NO Q",BT126="-"),"-",INDEX(Shipping!$U$3:$V$88,_xlfn.XMATCH(BT$2,IF(Shipping!$D$3:$D$88="GC",Shipping!$A$3:$A$88),0),_xlfn.XMATCH($V$167,Shipping!$U$2:$V$2))/_xlfn.IFS($U$167=Shipping!$R212,Shipping!$R$95,$U$167=Shipping!$S$92,Shipping!$S215,$U$167=Shipping!$T$92,Shipping!$T215)+IF(BT126&lt;DATE(2020,1,1),BT126,-BT126))</f>
        <v>-</v>
      </c>
      <c r="BU290" s="52" t="str" cm="1">
        <f t="array" ref="BU290">IF(OR(BU126="",BU126="NO Q",BU126="-"),"-",INDEX(Shipping!$U$3:$V$88,_xlfn.XMATCH(BU$2,IF(Shipping!$D$3:$D$88="GC",Shipping!$A$3:$A$88),0),_xlfn.XMATCH($V$167,Shipping!$U$2:$V$2))/_xlfn.IFS($U$167=Shipping!$R212,Shipping!$R$95,$U$167=Shipping!$S$92,Shipping!$S215,$U$167=Shipping!$T$92,Shipping!$T215)+IF(BU126&lt;DATE(2020,1,1),BU126,-BU126))</f>
        <v>-</v>
      </c>
      <c r="BV290" s="52" t="str" cm="1">
        <f t="array" ref="BV290">IF(OR(BV126="",BV126="NO Q",BV126="-"),"-",INDEX(Shipping!$U$3:$V$88,_xlfn.XMATCH(BV$2,IF(Shipping!$D$3:$D$88="GC",Shipping!$A$3:$A$88),0),_xlfn.XMATCH($V$167,Shipping!$U$2:$V$2))/_xlfn.IFS($U$167=Shipping!$R212,Shipping!$R$95,$U$167=Shipping!$S$92,Shipping!$S215,$U$167=Shipping!$T$92,Shipping!$T215)+IF(BV126&lt;DATE(2020,1,1),BV126,-BV126))</f>
        <v>-</v>
      </c>
      <c r="BW290" s="52" t="str" cm="1">
        <f t="array" ref="BW290">IF(OR(BW126="",BW126="NO Q",BW126="-"),"-",INDEX(Shipping!$U$3:$V$88,_xlfn.XMATCH(BW$2,IF(Shipping!$D$3:$D$88="GC",Shipping!$A$3:$A$88),0),_xlfn.XMATCH($V$167,Shipping!$U$2:$V$2))/_xlfn.IFS($U$167=Shipping!$R212,Shipping!$R$95,$U$167=Shipping!$S$92,Shipping!$S215,$U$167=Shipping!$T$92,Shipping!$T215)+IF(BW126&lt;DATE(2020,1,1),BW126,-BW126))</f>
        <v>-</v>
      </c>
      <c r="BX290" s="52" t="str" cm="1">
        <f t="array" ref="BX290">IF(OR(BX126="",BX126="NO Q",BX126="-"),"-",INDEX(Shipping!$U$3:$V$88,_xlfn.XMATCH(BX$2,IF(Shipping!$D$3:$D$88="GC",Shipping!$A$3:$A$88),0),_xlfn.XMATCH($V$167,Shipping!$U$2:$V$2))/_xlfn.IFS($U$167=Shipping!$R212,Shipping!$R$95,$U$167=Shipping!$S$92,Shipping!$S215,$U$167=Shipping!$T$92,Shipping!$T215)+IF(BX126&lt;DATE(2020,1,1),BX126,-BX126))</f>
        <v>-</v>
      </c>
      <c r="BY290" s="52" t="str" cm="1">
        <f t="array" ref="BY290">IF(OR(BY126="",BY126="NO Q",BY126="-"),"-",INDEX(Shipping!$U$3:$V$88,_xlfn.XMATCH(BY$2,IF(Shipping!$D$3:$D$88="GC",Shipping!$A$3:$A$88),0),_xlfn.XMATCH($V$167,Shipping!$U$2:$V$2))/_xlfn.IFS($U$167=Shipping!$R212,Shipping!$R$95,$U$167=Shipping!$S$92,Shipping!$S215,$U$167=Shipping!$T$92,Shipping!$T215)+IF(BY126&lt;DATE(2020,1,1),BY126,-BY126))</f>
        <v>-</v>
      </c>
      <c r="BZ290" s="52" t="str" cm="1">
        <f t="array" ref="BZ290">IF(OR(BZ126="",BZ126="NO Q",BZ126="-"),"-",INDEX(Shipping!$U$3:$V$88,_xlfn.XMATCH(BZ$2,IF(Shipping!$D$3:$D$88="GC",Shipping!$A$3:$A$88),0),_xlfn.XMATCH($V$167,Shipping!$U$2:$V$2))/_xlfn.IFS($U$167=Shipping!$R212,Shipping!$R$95,$U$167=Shipping!$S$92,Shipping!$S215,$U$167=Shipping!$T$92,Shipping!$T215)+IF(BZ126&lt;DATE(2020,1,1),BZ126,-BZ126))</f>
        <v>-</v>
      </c>
      <c r="CA290" s="52" t="str" cm="1">
        <f t="array" ref="CA290">IF(OR(CA126="",CA126="NO Q",CA126="-"),"-",INDEX(Shipping!$U$3:$V$88,_xlfn.XMATCH(CA$2,IF(Shipping!$D$3:$D$88="GC",Shipping!$A$3:$A$88),0),_xlfn.XMATCH($V$167,Shipping!$U$2:$V$2))/_xlfn.IFS($U$167=Shipping!$R212,Shipping!$R$95,$U$167=Shipping!$S$92,Shipping!$S215,$U$167=Shipping!$T$92,Shipping!$T215)+IF(CA126&lt;DATE(2020,1,1),CA126,-CA126))</f>
        <v>-</v>
      </c>
      <c r="CB290" s="52" t="str" cm="1">
        <f t="array" ref="CB290">IF(OR(CB126="",CB126="NO Q",CB126="-"),"-",INDEX(Shipping!$U$3:$V$88,_xlfn.XMATCH(CB$2,IF(Shipping!$D$3:$D$88="GC",Shipping!$A$3:$A$88),0),_xlfn.XMATCH($V$167,Shipping!$U$2:$V$2))/_xlfn.IFS($U$167=Shipping!$R212,Shipping!$R$95,$U$167=Shipping!$S$92,Shipping!$S215,$U$167=Shipping!$T$92,Shipping!$T215)+IF(CB126&lt;DATE(2020,1,1),CB126,-CB126))</f>
        <v>-</v>
      </c>
      <c r="CC290" s="52" t="e" cm="1">
        <f t="array" ref="CC290">IF(OR(CC126="",CC126="NO Q",CC126="-"),"-",INDEX(Shipping!$U$3:$V$88,_xlfn.XMATCH(CC$2,IF(Shipping!$D$3:$D$88="GC",Shipping!$A$3:$A$88),0),_xlfn.XMATCH($V$167,Shipping!$U$2:$V$2))/_xlfn.IFS($U$167=Shipping!$R212,Shipping!$R$95,$U$167=Shipping!$S$92,Shipping!$S215,$U$167=Shipping!$T$92,Shipping!$T215)+IF(CC126&lt;DATE(2020,1,1),CC126,-CC126))</f>
        <v>#VALUE!</v>
      </c>
      <c r="CD290" s="52" t="e" cm="1">
        <f t="array" ref="CD290">IF(OR(CD126="",CD126="NO Q",CD126="-"),"-",INDEX(Shipping!$U$3:$V$88,_xlfn.XMATCH(CD$2,IF(Shipping!$D$3:$D$88="GC",Shipping!$A$3:$A$88),0),_xlfn.XMATCH($V$167,Shipping!$U$2:$V$2))/_xlfn.IFS($U$167=Shipping!$R212,Shipping!$R$95,$U$167=Shipping!$S$92,Shipping!$S215,$U$167=Shipping!$T$92,Shipping!$T215)+IF(CD126&lt;DATE(2020,1,1),CD126,-CD126))</f>
        <v>#DIV/0!</v>
      </c>
      <c r="CE290" s="52" t="str" cm="1">
        <f t="array" ref="CE290">IF(OR(CE126="",CE126="NO Q",CE126="-"),"-",INDEX(Shipping!$U$3:$V$88,_xlfn.XMATCH(CE$2,IF(Shipping!$D$3:$D$88="GC",Shipping!$A$3:$A$88),0),_xlfn.XMATCH($V$167,Shipping!$U$2:$V$2))/_xlfn.IFS($U$167=Shipping!$R212,Shipping!$R$95,$U$167=Shipping!$S$92,Shipping!$S215,$U$167=Shipping!$T$92,Shipping!$T215)+IF(CE126&lt;DATE(2020,1,1),CE126,-CE126))</f>
        <v>-</v>
      </c>
      <c r="CF290" s="52" t="str" cm="1">
        <f t="array" ref="CF290">IF(OR(CF126="",CF126="NO Q",CF126="-"),"-",INDEX(Shipping!$U$3:$V$88,_xlfn.XMATCH(CF$2,IF(Shipping!$D$3:$D$88="GC",Shipping!$A$3:$A$88),0),_xlfn.XMATCH($V$167,Shipping!$U$2:$V$2))/_xlfn.IFS($U$167=Shipping!$R212,Shipping!$R$95,$U$167=Shipping!$S$92,Shipping!$S215,$U$167=Shipping!$T$92,Shipping!$T215)+IF(CF126&lt;DATE(2020,1,1),CF126,-CF126))</f>
        <v>-</v>
      </c>
      <c r="CG290" s="52" t="str" cm="1">
        <f t="array" ref="CG290">IF(OR(CG126="",CG126="NO Q",CG126="-"),"-",INDEX(Shipping!$U$3:$V$88,_xlfn.XMATCH(CG$2,IF(Shipping!$D$3:$D$88="GC",Shipping!$A$3:$A$88),0),_xlfn.XMATCH($V$167,Shipping!$U$2:$V$2))/_xlfn.IFS($U$167=Shipping!$R212,Shipping!$R$95,$U$167=Shipping!$S$92,Shipping!$S215,$U$167=Shipping!$T$92,Shipping!$T215)+IF(CG126&lt;DATE(2020,1,1),CG126,-CG126))</f>
        <v>-</v>
      </c>
      <c r="CH290" s="52" t="str" cm="1">
        <f t="array" ref="CH290">IF(OR(CH126="",CH126="NO Q",CH126="-"),"-",INDEX(Shipping!$U$3:$V$88,_xlfn.XMATCH(CH$2,IF(Shipping!$D$3:$D$88="GC",Shipping!$A$3:$A$88),0),_xlfn.XMATCH($V$167,Shipping!$U$2:$V$2))/_xlfn.IFS($U$167=Shipping!$R212,Shipping!$R$95,$U$167=Shipping!$S$92,Shipping!$S215,$U$167=Shipping!$T$92,Shipping!$T215)+IF(CH126&lt;DATE(2020,1,1),CH126,-CH126))</f>
        <v>-</v>
      </c>
      <c r="CI290" s="52" t="str" cm="1">
        <f t="array" ref="CI290">IF(OR(CI126="",CI126="NO Q",CI126="-"),"-",INDEX(Shipping!$U$3:$V$88,_xlfn.XMATCH(CI$2,IF(Shipping!$D$3:$D$88="GC",Shipping!$A$3:$A$88),0),_xlfn.XMATCH($V$167,Shipping!$U$2:$V$2))/_xlfn.IFS($U$167=Shipping!$R212,Shipping!$R$95,$U$167=Shipping!$S$92,Shipping!$S215,$U$167=Shipping!$T$92,Shipping!$T215)+IF(CI126&lt;DATE(2020,1,1),CI126,-CI126))</f>
        <v>-</v>
      </c>
      <c r="CJ290" s="52" t="str" cm="1">
        <f t="array" ref="CJ290">IF(OR(CJ126="",CJ126="NO Q",CJ126="-"),"-",INDEX(Shipping!$U$3:$V$88,_xlfn.XMATCH(CJ$2,IF(Shipping!$D$3:$D$88="GC",Shipping!$A$3:$A$88),0),_xlfn.XMATCH($V$167,Shipping!$U$2:$V$2))/_xlfn.IFS($U$167=Shipping!$R212,Shipping!$R$95,$U$167=Shipping!$S$92,Shipping!$S215,$U$167=Shipping!$T$92,Shipping!$T215)+IF(CJ126&lt;DATE(2020,1,1),CJ126,-CJ126))</f>
        <v>-</v>
      </c>
      <c r="CK290" s="52" t="str" cm="1">
        <f t="array" ref="CK290">IF(OR(CK126="",CK126="NO Q",CK126="-"),"-",INDEX(Shipping!$U$3:$V$88,_xlfn.XMATCH(CK$2,IF(Shipping!$D$3:$D$88="GC",Shipping!$A$3:$A$88),0),_xlfn.XMATCH($V$167,Shipping!$U$2:$V$2))/_xlfn.IFS($U$167=Shipping!$R212,Shipping!$R$95,$U$167=Shipping!$S$92,Shipping!$S215,$U$167=Shipping!$T$92,Shipping!$T215)+IF(CK126&lt;DATE(2020,1,1),CK126,-CK126))</f>
        <v>-</v>
      </c>
      <c r="CL290" s="52" t="str" cm="1">
        <f t="array" ref="CL290">IF(OR(CL126="",CL126="NO Q",CL126="-"),"-",INDEX(Shipping!$U$3:$V$88,_xlfn.XMATCH(CL$2,IF(Shipping!$D$3:$D$88="GC",Shipping!$A$3:$A$88),0),_xlfn.XMATCH($V$167,Shipping!$U$2:$V$2))/_xlfn.IFS($U$167=Shipping!$R212,Shipping!$R$95,$U$167=Shipping!$S$92,Shipping!$S215,$U$167=Shipping!$T$92,Shipping!$T215)+IF(CL126&lt;DATE(2020,1,1),CL126,-CL126))</f>
        <v>-</v>
      </c>
      <c r="CM290" s="52" t="str" cm="1">
        <f t="array" ref="CM290">IF(OR(CM126="",CM126="NO Q",CM126="-"),"-",INDEX(Shipping!$U$3:$V$88,_xlfn.XMATCH(CM$2,IF(Shipping!$D$3:$D$88="GC",Shipping!$A$3:$A$88),0),_xlfn.XMATCH($V$167,Shipping!$U$2:$V$2))/_xlfn.IFS($U$167=Shipping!$R212,Shipping!$R$95,$U$167=Shipping!$S$92,Shipping!$S215,$U$167=Shipping!$T$92,Shipping!$T215)+IF(CM126&lt;DATE(2020,1,1),CM126,-CM126))</f>
        <v>-</v>
      </c>
    </row>
    <row r="291" spans="2:91">
      <c r="B291" s="47" t="s">
        <v>396</v>
      </c>
      <c r="C291" s="1" t="e" cm="1">
        <f t="array" ref="C291">INDEX(W$2:CM$2,1,_xlfn.XMATCH(D291,$W291:$CM291))</f>
        <v>#N/A</v>
      </c>
      <c r="D291" s="81">
        <f t="shared" si="140"/>
        <v>0</v>
      </c>
      <c r="W291" s="52" t="str" cm="1">
        <f t="array" ref="W291">IF(OR(W127="",W127="NO Q",W127="-"),"-",INDEX(Shipping!$U$3:$V$88,_xlfn.XMATCH(W$2,IF(Shipping!$D$3:$D$88="GC",Shipping!$A$3:$A$88),0),_xlfn.XMATCH($V$167,Shipping!$U$2:$V$2))/_xlfn.IFS($U$167=Shipping!$R213,Shipping!$R$95,$U$167=Shipping!$S$92,Shipping!$S216,$U$167=Shipping!$T$92,Shipping!$T216)+IF(W127&lt;DATE(2020,1,1),W127,-W127))</f>
        <v>-</v>
      </c>
      <c r="X291" s="52" t="str" cm="1">
        <f t="array" ref="X291">IF(OR(X127="",X127="NO Q",X127="-"),"-",INDEX(Shipping!$U$3:$V$88,_xlfn.XMATCH(X$2,IF(Shipping!$D$3:$D$88="GC",Shipping!$A$3:$A$88),0),_xlfn.XMATCH($V$167,Shipping!$U$2:$V$2))/_xlfn.IFS($U$167=Shipping!$R213,Shipping!$R$95,$U$167=Shipping!$S$92,Shipping!$S216,$U$167=Shipping!$T$92,Shipping!$T216)+IF(X127&lt;DATE(2020,1,1),X127,-X127))</f>
        <v>-</v>
      </c>
      <c r="Y291" s="52" t="str" cm="1">
        <f t="array" ref="Y291">IF(OR(Y127="",Y127="NO Q",Y127="-"),"-",INDEX(Shipping!$U$3:$V$88,_xlfn.XMATCH(Y$2,IF(Shipping!$D$3:$D$88="GC",Shipping!$A$3:$A$88),0),_xlfn.XMATCH($V$167,Shipping!$U$2:$V$2))/_xlfn.IFS($U$167=Shipping!$R213,Shipping!$R$95,$U$167=Shipping!$S$92,Shipping!$S216,$U$167=Shipping!$T$92,Shipping!$T216)+IF(Y127&lt;DATE(2020,1,1),Y127,-Y127))</f>
        <v>-</v>
      </c>
      <c r="Z291" s="52" t="str" cm="1">
        <f t="array" ref="Z291">IF(OR(Z127="",Z127="NO Q",Z127="-"),"-",INDEX(Shipping!$U$3:$V$88,_xlfn.XMATCH(Z$2,IF(Shipping!$D$3:$D$88="GC",Shipping!$A$3:$A$88),0),_xlfn.XMATCH($V$167,Shipping!$U$2:$V$2))/_xlfn.IFS($U$167=Shipping!$R213,Shipping!$R$95,$U$167=Shipping!$S$92,Shipping!$S216,$U$167=Shipping!$T$92,Shipping!$T216)+IF(Z127&lt;DATE(2020,1,1),Z127,-Z127))</f>
        <v>-</v>
      </c>
      <c r="AA291" s="52" t="str" cm="1">
        <f t="array" ref="AA291">IF(OR(AA127="",AA127="NO Q",AA127="-"),"-",INDEX(Shipping!$U$3:$V$88,_xlfn.XMATCH(AA$2,IF(Shipping!$D$3:$D$88="GC",Shipping!$A$3:$A$88),0),_xlfn.XMATCH($V$167,Shipping!$U$2:$V$2))/_xlfn.IFS($U$167=Shipping!$R213,Shipping!$R$95,$U$167=Shipping!$S$92,Shipping!$S216,$U$167=Shipping!$T$92,Shipping!$T216)+IF(AA127&lt;DATE(2020,1,1),AA127,-AA127))</f>
        <v>-</v>
      </c>
      <c r="AB291" s="52" t="str" cm="1">
        <f t="array" ref="AB291">IF(OR(AB127="",AB127="NO Q",AB127="-"),"-",INDEX(Shipping!$U$3:$V$88,_xlfn.XMATCH(AB$2,IF(Shipping!$D$3:$D$88="GC",Shipping!$A$3:$A$88),0),_xlfn.XMATCH($V$167,Shipping!$U$2:$V$2))/_xlfn.IFS($U$167=Shipping!$R213,Shipping!$R$95,$U$167=Shipping!$S$92,Shipping!$S216,$U$167=Shipping!$T$92,Shipping!$T216)+IF(AB127&lt;DATE(2020,1,1),AB127,-AB127))</f>
        <v>-</v>
      </c>
      <c r="AC291" s="52" t="str" cm="1">
        <f t="array" ref="AC291">IF(OR(AC127="",AC127="NO Q",AC127="-"),"-",INDEX(Shipping!$U$3:$V$88,_xlfn.XMATCH(AC$2,IF(Shipping!$D$3:$D$88="GC",Shipping!$A$3:$A$88),0),_xlfn.XMATCH($V$167,Shipping!$U$2:$V$2))/_xlfn.IFS($U$167=Shipping!$R213,Shipping!$R$95,$U$167=Shipping!$S$92,Shipping!$S216,$U$167=Shipping!$T$92,Shipping!$T216)+IF(AC127&lt;DATE(2020,1,1),AC127,-AC127))</f>
        <v>-</v>
      </c>
      <c r="AD291" s="52" t="str" cm="1">
        <f t="array" ref="AD291">IF(OR(AD127="",AD127="NO Q",AD127="-"),"-",INDEX(Shipping!$U$3:$V$88,_xlfn.XMATCH(AD$2,IF(Shipping!$D$3:$D$88="GC",Shipping!$A$3:$A$88),0),_xlfn.XMATCH($V$167,Shipping!$U$2:$V$2))/_xlfn.IFS($U$167=Shipping!$R213,Shipping!$R$95,$U$167=Shipping!$S$92,Shipping!$S216,$U$167=Shipping!$T$92,Shipping!$T216)+IF(AD127&lt;DATE(2020,1,1),AD127,-AD127))</f>
        <v>-</v>
      </c>
      <c r="AE291" s="52" t="str" cm="1">
        <f t="array" ref="AE291">IF(OR(AE127="",AE127="NO Q",AE127="-"),"-",INDEX(Shipping!$U$3:$V$88,_xlfn.XMATCH(AE$2,IF(Shipping!$D$3:$D$88="GC",Shipping!$A$3:$A$88),0),_xlfn.XMATCH($V$167,Shipping!$U$2:$V$2))/_xlfn.IFS($U$167=Shipping!$R213,Shipping!$R$95,$U$167=Shipping!$S$92,Shipping!$S216,$U$167=Shipping!$T$92,Shipping!$T216)+IF(AE127&lt;DATE(2020,1,1),AE127,-AE127))</f>
        <v>-</v>
      </c>
      <c r="AF291" s="52" t="str" cm="1">
        <f t="array" ref="AF291">IF(OR(AF127="",AF127="NO Q",AF127="-"),"-",INDEX(Shipping!$U$3:$V$88,_xlfn.XMATCH(AF$2,IF(Shipping!$D$3:$D$88="GC",Shipping!$A$3:$A$88),0),_xlfn.XMATCH($V$167,Shipping!$U$2:$V$2))/_xlfn.IFS($U$167=Shipping!$R213,Shipping!$R$95,$U$167=Shipping!$S$92,Shipping!$S216,$U$167=Shipping!$T$92,Shipping!$T216)+IF(AF127&lt;DATE(2020,1,1),AF127,-AF127))</f>
        <v>-</v>
      </c>
      <c r="AG291" s="52" t="str" cm="1">
        <f t="array" ref="AG291">IF(OR(AG127="",AG127="NO Q",AG127="-"),"-",INDEX(Shipping!$U$3:$V$88,_xlfn.XMATCH(AG$2,IF(Shipping!$D$3:$D$88="GC",Shipping!$A$3:$A$88),0),_xlfn.XMATCH($V$167,Shipping!$U$2:$V$2))/_xlfn.IFS($U$167=Shipping!$R213,Shipping!$R$95,$U$167=Shipping!$S$92,Shipping!$S216,$U$167=Shipping!$T$92,Shipping!$T216)+IF(AG127&lt;DATE(2020,1,1),AG127,-AG127))</f>
        <v>-</v>
      </c>
      <c r="AH291" s="52" t="str" cm="1">
        <f t="array" ref="AH291">IF(OR(AH127="",AH127="NO Q",AH127="-"),"-",INDEX(Shipping!$U$3:$V$88,_xlfn.XMATCH(AH$2,IF(Shipping!$D$3:$D$88="GC",Shipping!$A$3:$A$88),0),_xlfn.XMATCH($V$167,Shipping!$U$2:$V$2))/_xlfn.IFS($U$167=Shipping!$R213,Shipping!$R$95,$U$167=Shipping!$S$92,Shipping!$S216,$U$167=Shipping!$T$92,Shipping!$T216)+IF(AH127&lt;DATE(2020,1,1),AH127,-AH127))</f>
        <v>-</v>
      </c>
      <c r="AI291" s="52" t="str" cm="1">
        <f t="array" ref="AI291">IF(OR(AI127="",AI127="NO Q",AI127="-"),"-",INDEX(Shipping!$U$3:$V$88,_xlfn.XMATCH(AI$2,IF(Shipping!$D$3:$D$88="GC",Shipping!$A$3:$A$88),0),_xlfn.XMATCH($V$167,Shipping!$U$2:$V$2))/_xlfn.IFS($U$167=Shipping!$R213,Shipping!$R$95,$U$167=Shipping!$S$92,Shipping!$S216,$U$167=Shipping!$T$92,Shipping!$T216)+IF(AI127&lt;DATE(2020,1,1),AI127,-AI127))</f>
        <v>-</v>
      </c>
      <c r="AJ291" s="52" t="str" cm="1">
        <f t="array" ref="AJ291">IF(OR(AJ127="",AJ127="NO Q",AJ127="-"),"-",INDEX(Shipping!$U$3:$V$88,_xlfn.XMATCH(AJ$2,IF(Shipping!$D$3:$D$88="GC",Shipping!$A$3:$A$88),0),_xlfn.XMATCH($V$167,Shipping!$U$2:$V$2))/_xlfn.IFS($U$167=Shipping!$R213,Shipping!$R$95,$U$167=Shipping!$S$92,Shipping!$S216,$U$167=Shipping!$T$92,Shipping!$T216)+IF(AJ127&lt;DATE(2020,1,1),AJ127,-AJ127))</f>
        <v>-</v>
      </c>
      <c r="AK291" s="52" t="str" cm="1">
        <f t="array" ref="AK291">IF(OR(AK127="",AK127="NO Q",AK127="-"),"-",INDEX(Shipping!$U$3:$V$88,_xlfn.XMATCH(AK$2,IF(Shipping!$D$3:$D$88="GC",Shipping!$A$3:$A$88),0),_xlfn.XMATCH($V$167,Shipping!$U$2:$V$2))/_xlfn.IFS($U$167=Shipping!$R213,Shipping!$R$95,$U$167=Shipping!$S$92,Shipping!$S216,$U$167=Shipping!$T$92,Shipping!$T216)+IF(AK127&lt;DATE(2020,1,1),AK127,-AK127))</f>
        <v>-</v>
      </c>
      <c r="AL291" s="52" t="str" cm="1">
        <f t="array" ref="AL291">IF(OR(AL127="",AL127="NO Q",AL127="-"),"-",INDEX(Shipping!$U$3:$V$88,_xlfn.XMATCH(AL$2,IF(Shipping!$D$3:$D$88="GC",Shipping!$A$3:$A$88),0),_xlfn.XMATCH($V$167,Shipping!$U$2:$V$2))/_xlfn.IFS($U$167=Shipping!$R213,Shipping!$R$95,$U$167=Shipping!$S$92,Shipping!$S216,$U$167=Shipping!$T$92,Shipping!$T216)+IF(AL127&lt;DATE(2020,1,1),AL127,-AL127))</f>
        <v>-</v>
      </c>
      <c r="AM291" s="52" t="str" cm="1">
        <f t="array" ref="AM291">IF(OR(AM127="",AM127="NO Q",AM127="-"),"-",INDEX(Shipping!$U$3:$V$88,_xlfn.XMATCH(AM$2,IF(Shipping!$D$3:$D$88="GC",Shipping!$A$3:$A$88),0),_xlfn.XMATCH($V$167,Shipping!$U$2:$V$2))/_xlfn.IFS($U$167=Shipping!$R213,Shipping!$R$95,$U$167=Shipping!$S$92,Shipping!$S216,$U$167=Shipping!$T$92,Shipping!$T216)+IF(AM127&lt;DATE(2020,1,1),AM127,-AM127))</f>
        <v>-</v>
      </c>
      <c r="AN291" s="52" t="str" cm="1">
        <f t="array" ref="AN291">IF(OR(AN127="",AN127="NO Q",AN127="-"),"-",INDEX(Shipping!$U$3:$V$88,_xlfn.XMATCH(AN$2,IF(Shipping!$D$3:$D$88="GC",Shipping!$A$3:$A$88),0),_xlfn.XMATCH($V$167,Shipping!$U$2:$V$2))/_xlfn.IFS($U$167=Shipping!$R213,Shipping!$R$95,$U$167=Shipping!$S$92,Shipping!$S216,$U$167=Shipping!$T$92,Shipping!$T216)+IF(AN127&lt;DATE(2020,1,1),AN127,-AN127))</f>
        <v>-</v>
      </c>
      <c r="AO291" s="52" t="str" cm="1">
        <f t="array" ref="AO291">IF(OR(AO127="",AO127="NO Q",AO127="-"),"-",INDEX(Shipping!$U$3:$V$88,_xlfn.XMATCH(AO$2,IF(Shipping!$D$3:$D$88="GC",Shipping!$A$3:$A$88),0),_xlfn.XMATCH($V$167,Shipping!$U$2:$V$2))/_xlfn.IFS($U$167=Shipping!$R213,Shipping!$R$95,$U$167=Shipping!$S$92,Shipping!$S216,$U$167=Shipping!$T$92,Shipping!$T216)+IF(AO127&lt;DATE(2020,1,1),AO127,-AO127))</f>
        <v>-</v>
      </c>
      <c r="AP291" s="52" t="str" cm="1">
        <f t="array" ref="AP291">IF(OR(AP127="",AP127="NO Q",AP127="-"),"-",INDEX(Shipping!$U$3:$V$88,_xlfn.XMATCH(AP$2,IF(Shipping!$D$3:$D$88="GC",Shipping!$A$3:$A$88),0),_xlfn.XMATCH($V$167,Shipping!$U$2:$V$2))/_xlfn.IFS($U$167=Shipping!$R213,Shipping!$R$95,$U$167=Shipping!$S$92,Shipping!$S216,$U$167=Shipping!$T$92,Shipping!$T216)+IF(AP127&lt;DATE(2020,1,1),AP127,-AP127))</f>
        <v>-</v>
      </c>
      <c r="AQ291" s="52" t="str" cm="1">
        <f t="array" ref="AQ291">IF(OR(AQ127="",AQ127="NO Q",AQ127="-"),"-",INDEX(Shipping!$U$3:$V$88,_xlfn.XMATCH(AQ$2,IF(Shipping!$D$3:$D$88="GC",Shipping!$A$3:$A$88),0),_xlfn.XMATCH($V$167,Shipping!$U$2:$V$2))/_xlfn.IFS($U$167=Shipping!$R213,Shipping!$R$95,$U$167=Shipping!$S$92,Shipping!$S216,$U$167=Shipping!$T$92,Shipping!$T216)+IF(AQ127&lt;DATE(2020,1,1),AQ127,-AQ127))</f>
        <v>-</v>
      </c>
      <c r="AR291" s="52" t="str" cm="1">
        <f t="array" ref="AR291">IF(OR(AR127="",AR127="NO Q",AR127="-"),"-",INDEX(Shipping!$U$3:$V$88,_xlfn.XMATCH(AR$2,IF(Shipping!$D$3:$D$88="GC",Shipping!$A$3:$A$88),0),_xlfn.XMATCH($V$167,Shipping!$U$2:$V$2))/_xlfn.IFS($U$167=Shipping!$R213,Shipping!$R$95,$U$167=Shipping!$S$92,Shipping!$S216,$U$167=Shipping!$T$92,Shipping!$T216)+IF(AR127&lt;DATE(2020,1,1),AR127,-AR127))</f>
        <v>-</v>
      </c>
      <c r="AS291" s="52" t="str" cm="1">
        <f t="array" ref="AS291">IF(OR(AS127="",AS127="NO Q",AS127="-"),"-",INDEX(Shipping!$U$3:$V$88,_xlfn.XMATCH(AS$2,IF(Shipping!$D$3:$D$88="GC",Shipping!$A$3:$A$88),0),_xlfn.XMATCH($V$167,Shipping!$U$2:$V$2))/_xlfn.IFS($U$167=Shipping!$R213,Shipping!$R$95,$U$167=Shipping!$S$92,Shipping!$S216,$U$167=Shipping!$T$92,Shipping!$T216)+IF(AS127&lt;DATE(2020,1,1),AS127,-AS127))</f>
        <v>-</v>
      </c>
      <c r="AT291" s="52" t="str" cm="1">
        <f t="array" ref="AT291">IF(OR(AT127="",AT127="NO Q",AT127="-"),"-",INDEX(Shipping!$U$3:$V$88,_xlfn.XMATCH(AT$2,IF(Shipping!$D$3:$D$88="GC",Shipping!$A$3:$A$88),0),_xlfn.XMATCH($V$167,Shipping!$U$2:$V$2))/_xlfn.IFS($U$167=Shipping!$R213,Shipping!$R$95,$U$167=Shipping!$S$92,Shipping!$S216,$U$167=Shipping!$T$92,Shipping!$T216)+IF(AT127&lt;DATE(2020,1,1),AT127,-AT127))</f>
        <v>-</v>
      </c>
      <c r="AU291" s="52" t="str" cm="1">
        <f t="array" ref="AU291">IF(OR(AU127="",AU127="NO Q",AU127="-"),"-",INDEX(Shipping!$U$3:$V$88,_xlfn.XMATCH(AU$2,IF(Shipping!$D$3:$D$88="GC",Shipping!$A$3:$A$88),0),_xlfn.XMATCH($V$167,Shipping!$U$2:$V$2))/_xlfn.IFS($U$167=Shipping!$R213,Shipping!$R$95,$U$167=Shipping!$S$92,Shipping!$S216,$U$167=Shipping!$T$92,Shipping!$T216)+IF(AU127&lt;DATE(2020,1,1),AU127,-AU127))</f>
        <v>-</v>
      </c>
      <c r="AV291" s="52" t="str" cm="1">
        <f t="array" ref="AV291">IF(OR(AV127="",AV127="NO Q",AV127="-"),"-",INDEX(Shipping!$U$3:$V$88,_xlfn.XMATCH(AV$2,IF(Shipping!$D$3:$D$88="GC",Shipping!$A$3:$A$88),0),_xlfn.XMATCH($V$167,Shipping!$U$2:$V$2))/_xlfn.IFS($U$167=Shipping!$R213,Shipping!$R$95,$U$167=Shipping!$S$92,Shipping!$S216,$U$167=Shipping!$T$92,Shipping!$T216)+IF(AV127&lt;DATE(2020,1,1),AV127,-AV127))</f>
        <v>-</v>
      </c>
      <c r="AW291" s="52" t="str" cm="1">
        <f t="array" ref="AW291">IF(OR(AW127="",AW127="NO Q",AW127="-"),"-",INDEX(Shipping!$U$3:$V$88,_xlfn.XMATCH(AW$2,IF(Shipping!$D$3:$D$88="GC",Shipping!$A$3:$A$88),0),_xlfn.XMATCH($V$167,Shipping!$U$2:$V$2))/_xlfn.IFS($U$167=Shipping!$R213,Shipping!$R$95,$U$167=Shipping!$S$92,Shipping!$S216,$U$167=Shipping!$T$92,Shipping!$T216)+IF(AW127&lt;DATE(2020,1,1),AW127,-AW127))</f>
        <v>-</v>
      </c>
      <c r="AX291" s="52" t="str" cm="1">
        <f t="array" ref="AX291">IF(OR(AX127="",AX127="NO Q",AX127="-"),"-",INDEX(Shipping!$U$3:$V$88,_xlfn.XMATCH(AX$2,IF(Shipping!$D$3:$D$88="GC",Shipping!$A$3:$A$88),0),_xlfn.XMATCH($V$167,Shipping!$U$2:$V$2))/_xlfn.IFS($U$167=Shipping!$R213,Shipping!$R$95,$U$167=Shipping!$S$92,Shipping!$S216,$U$167=Shipping!$T$92,Shipping!$T216)+IF(AX127&lt;DATE(2020,1,1),AX127,-AX127))</f>
        <v>-</v>
      </c>
      <c r="AY291" s="52" t="str" cm="1">
        <f t="array" ref="AY291">IF(OR(AY127="",AY127="NO Q",AY127="-"),"-",INDEX(Shipping!$U$3:$V$88,_xlfn.XMATCH(AY$2,IF(Shipping!$D$3:$D$88="GC",Shipping!$A$3:$A$88),0),_xlfn.XMATCH($V$167,Shipping!$U$2:$V$2))/_xlfn.IFS($U$167=Shipping!$R213,Shipping!$R$95,$U$167=Shipping!$S$92,Shipping!$S216,$U$167=Shipping!$T$92,Shipping!$T216)+IF(AY127&lt;DATE(2020,1,1),AY127,-AY127))</f>
        <v>-</v>
      </c>
      <c r="AZ291" s="52" t="str" cm="1">
        <f t="array" ref="AZ291">IF(OR(AZ127="",AZ127="NO Q",AZ127="-"),"-",INDEX(Shipping!$U$3:$V$88,_xlfn.XMATCH(AZ$2,IF(Shipping!$D$3:$D$88="GC",Shipping!$A$3:$A$88),0),_xlfn.XMATCH($V$167,Shipping!$U$2:$V$2))/_xlfn.IFS($U$167=Shipping!$R213,Shipping!$R$95,$U$167=Shipping!$S$92,Shipping!$S216,$U$167=Shipping!$T$92,Shipping!$T216)+IF(AZ127&lt;DATE(2020,1,1),AZ127,-AZ127))</f>
        <v>-</v>
      </c>
      <c r="BA291" s="52" t="str" cm="1">
        <f t="array" ref="BA291">IF(OR(BA127="",BA127="NO Q",BA127="-"),"-",INDEX(Shipping!$U$3:$V$88,_xlfn.XMATCH(BA$2,IF(Shipping!$D$3:$D$88="GC",Shipping!$A$3:$A$88),0),_xlfn.XMATCH($V$167,Shipping!$U$2:$V$2))/_xlfn.IFS($U$167=Shipping!$R213,Shipping!$R$95,$U$167=Shipping!$S$92,Shipping!$S216,$U$167=Shipping!$T$92,Shipping!$T216)+IF(BA127&lt;DATE(2020,1,1),BA127,-BA127))</f>
        <v>-</v>
      </c>
      <c r="BB291" s="52" t="str" cm="1">
        <f t="array" ref="BB291">IF(OR(BB127="",BB127="NO Q",BB127="-"),"-",INDEX(Shipping!$U$3:$V$88,_xlfn.XMATCH(BB$2,IF(Shipping!$D$3:$D$88="GC",Shipping!$A$3:$A$88),0),_xlfn.XMATCH($V$167,Shipping!$U$2:$V$2))/_xlfn.IFS($U$167=Shipping!$R213,Shipping!$R$95,$U$167=Shipping!$S$92,Shipping!$S216,$U$167=Shipping!$T$92,Shipping!$T216)+IF(BB127&lt;DATE(2020,1,1),BB127,-BB127))</f>
        <v>-</v>
      </c>
      <c r="BC291" s="52" t="str" cm="1">
        <f t="array" ref="BC291">IF(OR(BC127="",BC127="NO Q",BC127="-"),"-",INDEX(Shipping!$U$3:$V$88,_xlfn.XMATCH(BC$2,IF(Shipping!$D$3:$D$88="GC",Shipping!$A$3:$A$88),0),_xlfn.XMATCH($V$167,Shipping!$U$2:$V$2))/_xlfn.IFS($U$167=Shipping!$R213,Shipping!$R$95,$U$167=Shipping!$S$92,Shipping!$S216,$U$167=Shipping!$T$92,Shipping!$T216)+IF(BC127&lt;DATE(2020,1,1),BC127,-BC127))</f>
        <v>-</v>
      </c>
      <c r="BD291" s="52" t="str" cm="1">
        <f t="array" ref="BD291">IF(OR(BD127="",BD127="NO Q",BD127="-"),"-",INDEX(Shipping!$U$3:$V$88,_xlfn.XMATCH(BD$2,IF(Shipping!$D$3:$D$88="GC",Shipping!$A$3:$A$88),0),_xlfn.XMATCH($V$167,Shipping!$U$2:$V$2))/_xlfn.IFS($U$167=Shipping!$R213,Shipping!$R$95,$U$167=Shipping!$S$92,Shipping!$S216,$U$167=Shipping!$T$92,Shipping!$T216)+IF(BD127&lt;DATE(2020,1,1),BD127,-BD127))</f>
        <v>-</v>
      </c>
      <c r="BE291" s="52" t="str" cm="1">
        <f t="array" ref="BE291">IF(OR(BE127="",BE127="NO Q",BE127="-"),"-",INDEX(Shipping!$U$3:$V$88,_xlfn.XMATCH(BE$2,IF(Shipping!$D$3:$D$88="GC",Shipping!$A$3:$A$88),0),_xlfn.XMATCH($V$167,Shipping!$U$2:$V$2))/_xlfn.IFS($U$167=Shipping!$R213,Shipping!$R$95,$U$167=Shipping!$S$92,Shipping!$S216,$U$167=Shipping!$T$92,Shipping!$T216)+IF(BE127&lt;DATE(2020,1,1),BE127,-BE127))</f>
        <v>-</v>
      </c>
      <c r="BF291" s="52" t="str" cm="1">
        <f t="array" ref="BF291">IF(OR(BF127="",BF127="NO Q",BF127="-"),"-",INDEX(Shipping!$U$3:$V$88,_xlfn.XMATCH(BF$2,IF(Shipping!$D$3:$D$88="GC",Shipping!$A$3:$A$88),0),_xlfn.XMATCH($V$167,Shipping!$U$2:$V$2))/_xlfn.IFS($U$167=Shipping!$R213,Shipping!$R$95,$U$167=Shipping!$S$92,Shipping!$S216,$U$167=Shipping!$T$92,Shipping!$T216)+IF(BF127&lt;DATE(2020,1,1),BF127,-BF127))</f>
        <v>-</v>
      </c>
      <c r="BG291" s="52" t="str" cm="1">
        <f t="array" ref="BG291">IF(OR(BG127="",BG127="NO Q",BG127="-"),"-",INDEX(Shipping!$U$3:$V$88,_xlfn.XMATCH(BG$2,IF(Shipping!$D$3:$D$88="GC",Shipping!$A$3:$A$88),0),_xlfn.XMATCH($V$167,Shipping!$U$2:$V$2))/_xlfn.IFS($U$167=Shipping!$R213,Shipping!$R$95,$U$167=Shipping!$S$92,Shipping!$S216,$U$167=Shipping!$T$92,Shipping!$T216)+IF(BG127&lt;DATE(2020,1,1),BG127,-BG127))</f>
        <v>-</v>
      </c>
      <c r="BH291" s="52" t="str" cm="1">
        <f t="array" ref="BH291">IF(OR(BH127="",BH127="NO Q",BH127="-"),"-",INDEX(Shipping!$U$3:$V$88,_xlfn.XMATCH(BH$2,IF(Shipping!$D$3:$D$88="GC",Shipping!$A$3:$A$88),0),_xlfn.XMATCH($V$167,Shipping!$U$2:$V$2))/_xlfn.IFS($U$167=Shipping!$R213,Shipping!$R$95,$U$167=Shipping!$S$92,Shipping!$S216,$U$167=Shipping!$T$92,Shipping!$T216)+IF(BH127&lt;DATE(2020,1,1),BH127,-BH127))</f>
        <v>-</v>
      </c>
      <c r="BI291" s="52" t="str" cm="1">
        <f t="array" ref="BI291">IF(OR(BI127="",BI127="NO Q",BI127="-"),"-",INDEX(Shipping!$U$3:$V$88,_xlfn.XMATCH(BI$2,IF(Shipping!$D$3:$D$88="GC",Shipping!$A$3:$A$88),0),_xlfn.XMATCH($V$167,Shipping!$U$2:$V$2))/_xlfn.IFS($U$167=Shipping!$R213,Shipping!$R$95,$U$167=Shipping!$S$92,Shipping!$S216,$U$167=Shipping!$T$92,Shipping!$T216)+IF(BI127&lt;DATE(2020,1,1),BI127,-BI127))</f>
        <v>-</v>
      </c>
      <c r="BJ291" s="52" t="str" cm="1">
        <f t="array" ref="BJ291">IF(OR(BJ127="",BJ127="NO Q",BJ127="-"),"-",INDEX(Shipping!$U$3:$V$88,_xlfn.XMATCH(BJ$2,IF(Shipping!$D$3:$D$88="GC",Shipping!$A$3:$A$88),0),_xlfn.XMATCH($V$167,Shipping!$U$2:$V$2))/_xlfn.IFS($U$167=Shipping!$R213,Shipping!$R$95,$U$167=Shipping!$S$92,Shipping!$S216,$U$167=Shipping!$T$92,Shipping!$T216)+IF(BJ127&lt;DATE(2020,1,1),BJ127,-BJ127))</f>
        <v>-</v>
      </c>
      <c r="BK291" s="52" t="str" cm="1">
        <f t="array" ref="BK291">IF(OR(BK127="",BK127="NO Q",BK127="-"),"-",INDEX(Shipping!$U$3:$V$88,_xlfn.XMATCH(BK$2,IF(Shipping!$D$3:$D$88="GC",Shipping!$A$3:$A$88),0),_xlfn.XMATCH($V$167,Shipping!$U$2:$V$2))/_xlfn.IFS($U$167=Shipping!$R213,Shipping!$R$95,$U$167=Shipping!$S$92,Shipping!$S216,$U$167=Shipping!$T$92,Shipping!$T216)+IF(BK127&lt;DATE(2020,1,1),BK127,-BK127))</f>
        <v>-</v>
      </c>
      <c r="BL291" s="52" t="str" cm="1">
        <f t="array" ref="BL291">IF(OR(BL127="",BL127="NO Q",BL127="-"),"-",INDEX(Shipping!$U$3:$V$88,_xlfn.XMATCH(BL$2,IF(Shipping!$D$3:$D$88="GC",Shipping!$A$3:$A$88),0),_xlfn.XMATCH($V$167,Shipping!$U$2:$V$2))/_xlfn.IFS($U$167=Shipping!$R213,Shipping!$R$95,$U$167=Shipping!$S$92,Shipping!$S216,$U$167=Shipping!$T$92,Shipping!$T216)+IF(BL127&lt;DATE(2020,1,1),BL127,-BL127))</f>
        <v>-</v>
      </c>
      <c r="BM291" s="52" t="str" cm="1">
        <f t="array" ref="BM291">IF(OR(BM127="",BM127="NO Q",BM127="-"),"-",INDEX(Shipping!$U$3:$V$88,_xlfn.XMATCH(BM$2,IF(Shipping!$D$3:$D$88="GC",Shipping!$A$3:$A$88),0),_xlfn.XMATCH($V$167,Shipping!$U$2:$V$2))/_xlfn.IFS($U$167=Shipping!$R213,Shipping!$R$95,$U$167=Shipping!$S$92,Shipping!$S216,$U$167=Shipping!$T$92,Shipping!$T216)+IF(BM127&lt;DATE(2020,1,1),BM127,-BM127))</f>
        <v>-</v>
      </c>
      <c r="BN291" s="52" t="str" cm="1">
        <f t="array" ref="BN291">IF(OR(BN127="",BN127="NO Q",BN127="-"),"-",INDEX(Shipping!$U$3:$V$88,_xlfn.XMATCH(BN$2,IF(Shipping!$D$3:$D$88="GC",Shipping!$A$3:$A$88),0),_xlfn.XMATCH($V$167,Shipping!$U$2:$V$2))/_xlfn.IFS($U$167=Shipping!$R213,Shipping!$R$95,$U$167=Shipping!$S$92,Shipping!$S216,$U$167=Shipping!$T$92,Shipping!$T216)+IF(BN127&lt;DATE(2020,1,1),BN127,-BN127))</f>
        <v>-</v>
      </c>
      <c r="BO291" s="52" t="str" cm="1">
        <f t="array" ref="BO291">IF(OR(BO127="",BO127="NO Q",BO127="-"),"-",INDEX(Shipping!$U$3:$V$88,_xlfn.XMATCH(BO$2,IF(Shipping!$D$3:$D$88="GC",Shipping!$A$3:$A$88),0),_xlfn.XMATCH($V$167,Shipping!$U$2:$V$2))/_xlfn.IFS($U$167=Shipping!$R213,Shipping!$R$95,$U$167=Shipping!$S$92,Shipping!$S216,$U$167=Shipping!$T$92,Shipping!$T216)+IF(BO127&lt;DATE(2020,1,1),BO127,-BO127))</f>
        <v>-</v>
      </c>
      <c r="BP291" s="52" t="str" cm="1">
        <f t="array" ref="BP291">IF(OR(BP127="",BP127="NO Q",BP127="-"),"-",INDEX(Shipping!$U$3:$V$88,_xlfn.XMATCH(BP$2,IF(Shipping!$D$3:$D$88="GC",Shipping!$A$3:$A$88),0),_xlfn.XMATCH($V$167,Shipping!$U$2:$V$2))/_xlfn.IFS($U$167=Shipping!$R213,Shipping!$R$95,$U$167=Shipping!$S$92,Shipping!$S216,$U$167=Shipping!$T$92,Shipping!$T216)+IF(BP127&lt;DATE(2020,1,1),BP127,-BP127))</f>
        <v>-</v>
      </c>
      <c r="BQ291" s="52" t="str" cm="1">
        <f t="array" ref="BQ291">IF(OR(BQ127="",BQ127="NO Q",BQ127="-"),"-",INDEX(Shipping!$U$3:$V$88,_xlfn.XMATCH(BQ$2,IF(Shipping!$D$3:$D$88="GC",Shipping!$A$3:$A$88),0),_xlfn.XMATCH($V$167,Shipping!$U$2:$V$2))/_xlfn.IFS($U$167=Shipping!$R213,Shipping!$R$95,$U$167=Shipping!$S$92,Shipping!$S216,$U$167=Shipping!$T$92,Shipping!$T216)+IF(BQ127&lt;DATE(2020,1,1),BQ127,-BQ127))</f>
        <v>-</v>
      </c>
      <c r="BR291" s="52" t="str" cm="1">
        <f t="array" ref="BR291">IF(OR(BR127="",BR127="NO Q",BR127="-"),"-",INDEX(Shipping!$U$3:$V$88,_xlfn.XMATCH(BR$2,IF(Shipping!$D$3:$D$88="GC",Shipping!$A$3:$A$88),0),_xlfn.XMATCH($V$167,Shipping!$U$2:$V$2))/_xlfn.IFS($U$167=Shipping!$R213,Shipping!$R$95,$U$167=Shipping!$S$92,Shipping!$S216,$U$167=Shipping!$T$92,Shipping!$T216)+IF(BR127&lt;DATE(2020,1,1),BR127,-BR127))</f>
        <v>-</v>
      </c>
      <c r="BS291" s="52" t="str" cm="1">
        <f t="array" ref="BS291">IF(OR(BS127="",BS127="NO Q",BS127="-"),"-",INDEX(Shipping!$U$3:$V$88,_xlfn.XMATCH(BS$2,IF(Shipping!$D$3:$D$88="GC",Shipping!$A$3:$A$88),0),_xlfn.XMATCH($V$167,Shipping!$U$2:$V$2))/_xlfn.IFS($U$167=Shipping!$R213,Shipping!$R$95,$U$167=Shipping!$S$92,Shipping!$S216,$U$167=Shipping!$T$92,Shipping!$T216)+IF(BS127&lt;DATE(2020,1,1),BS127,-BS127))</f>
        <v>-</v>
      </c>
      <c r="BT291" s="52" t="str" cm="1">
        <f t="array" ref="BT291">IF(OR(BT127="",BT127="NO Q",BT127="-"),"-",INDEX(Shipping!$U$3:$V$88,_xlfn.XMATCH(BT$2,IF(Shipping!$D$3:$D$88="GC",Shipping!$A$3:$A$88),0),_xlfn.XMATCH($V$167,Shipping!$U$2:$V$2))/_xlfn.IFS($U$167=Shipping!$R213,Shipping!$R$95,$U$167=Shipping!$S$92,Shipping!$S216,$U$167=Shipping!$T$92,Shipping!$T216)+IF(BT127&lt;DATE(2020,1,1),BT127,-BT127))</f>
        <v>-</v>
      </c>
      <c r="BU291" s="52" t="str" cm="1">
        <f t="array" ref="BU291">IF(OR(BU127="",BU127="NO Q",BU127="-"),"-",INDEX(Shipping!$U$3:$V$88,_xlfn.XMATCH(BU$2,IF(Shipping!$D$3:$D$88="GC",Shipping!$A$3:$A$88),0),_xlfn.XMATCH($V$167,Shipping!$U$2:$V$2))/_xlfn.IFS($U$167=Shipping!$R213,Shipping!$R$95,$U$167=Shipping!$S$92,Shipping!$S216,$U$167=Shipping!$T$92,Shipping!$T216)+IF(BU127&lt;DATE(2020,1,1),BU127,-BU127))</f>
        <v>-</v>
      </c>
      <c r="BV291" s="52" t="str" cm="1">
        <f t="array" ref="BV291">IF(OR(BV127="",BV127="NO Q",BV127="-"),"-",INDEX(Shipping!$U$3:$V$88,_xlfn.XMATCH(BV$2,IF(Shipping!$D$3:$D$88="GC",Shipping!$A$3:$A$88),0),_xlfn.XMATCH($V$167,Shipping!$U$2:$V$2))/_xlfn.IFS($U$167=Shipping!$R213,Shipping!$R$95,$U$167=Shipping!$S$92,Shipping!$S216,$U$167=Shipping!$T$92,Shipping!$T216)+IF(BV127&lt;DATE(2020,1,1),BV127,-BV127))</f>
        <v>-</v>
      </c>
      <c r="BW291" s="52" t="str" cm="1">
        <f t="array" ref="BW291">IF(OR(BW127="",BW127="NO Q",BW127="-"),"-",INDEX(Shipping!$U$3:$V$88,_xlfn.XMATCH(BW$2,IF(Shipping!$D$3:$D$88="GC",Shipping!$A$3:$A$88),0),_xlfn.XMATCH($V$167,Shipping!$U$2:$V$2))/_xlfn.IFS($U$167=Shipping!$R213,Shipping!$R$95,$U$167=Shipping!$S$92,Shipping!$S216,$U$167=Shipping!$T$92,Shipping!$T216)+IF(BW127&lt;DATE(2020,1,1),BW127,-BW127))</f>
        <v>-</v>
      </c>
      <c r="BX291" s="52" t="str" cm="1">
        <f t="array" ref="BX291">IF(OR(BX127="",BX127="NO Q",BX127="-"),"-",INDEX(Shipping!$U$3:$V$88,_xlfn.XMATCH(BX$2,IF(Shipping!$D$3:$D$88="GC",Shipping!$A$3:$A$88),0),_xlfn.XMATCH($V$167,Shipping!$U$2:$V$2))/_xlfn.IFS($U$167=Shipping!$R213,Shipping!$R$95,$U$167=Shipping!$S$92,Shipping!$S216,$U$167=Shipping!$T$92,Shipping!$T216)+IF(BX127&lt;DATE(2020,1,1),BX127,-BX127))</f>
        <v>-</v>
      </c>
      <c r="BY291" s="52" t="str" cm="1">
        <f t="array" ref="BY291">IF(OR(BY127="",BY127="NO Q",BY127="-"),"-",INDEX(Shipping!$U$3:$V$88,_xlfn.XMATCH(BY$2,IF(Shipping!$D$3:$D$88="GC",Shipping!$A$3:$A$88),0),_xlfn.XMATCH($V$167,Shipping!$U$2:$V$2))/_xlfn.IFS($U$167=Shipping!$R213,Shipping!$R$95,$U$167=Shipping!$S$92,Shipping!$S216,$U$167=Shipping!$T$92,Shipping!$T216)+IF(BY127&lt;DATE(2020,1,1),BY127,-BY127))</f>
        <v>-</v>
      </c>
      <c r="BZ291" s="52" t="str" cm="1">
        <f t="array" ref="BZ291">IF(OR(BZ127="",BZ127="NO Q",BZ127="-"),"-",INDEX(Shipping!$U$3:$V$88,_xlfn.XMATCH(BZ$2,IF(Shipping!$D$3:$D$88="GC",Shipping!$A$3:$A$88),0),_xlfn.XMATCH($V$167,Shipping!$U$2:$V$2))/_xlfn.IFS($U$167=Shipping!$R213,Shipping!$R$95,$U$167=Shipping!$S$92,Shipping!$S216,$U$167=Shipping!$T$92,Shipping!$T216)+IF(BZ127&lt;DATE(2020,1,1),BZ127,-BZ127))</f>
        <v>-</v>
      </c>
      <c r="CA291" s="52" t="str" cm="1">
        <f t="array" ref="CA291">IF(OR(CA127="",CA127="NO Q",CA127="-"),"-",INDEX(Shipping!$U$3:$V$88,_xlfn.XMATCH(CA$2,IF(Shipping!$D$3:$D$88="GC",Shipping!$A$3:$A$88),0),_xlfn.XMATCH($V$167,Shipping!$U$2:$V$2))/_xlfn.IFS($U$167=Shipping!$R213,Shipping!$R$95,$U$167=Shipping!$S$92,Shipping!$S216,$U$167=Shipping!$T$92,Shipping!$T216)+IF(CA127&lt;DATE(2020,1,1),CA127,-CA127))</f>
        <v>-</v>
      </c>
      <c r="CB291" s="52" t="str" cm="1">
        <f t="array" ref="CB291">IF(OR(CB127="",CB127="NO Q",CB127="-"),"-",INDEX(Shipping!$U$3:$V$88,_xlfn.XMATCH(CB$2,IF(Shipping!$D$3:$D$88="GC",Shipping!$A$3:$A$88),0),_xlfn.XMATCH($V$167,Shipping!$U$2:$V$2))/_xlfn.IFS($U$167=Shipping!$R213,Shipping!$R$95,$U$167=Shipping!$S$92,Shipping!$S216,$U$167=Shipping!$T$92,Shipping!$T216)+IF(CB127&lt;DATE(2020,1,1),CB127,-CB127))</f>
        <v>-</v>
      </c>
      <c r="CC291" s="52" t="e" cm="1">
        <f t="array" ref="CC291">IF(OR(CC127="",CC127="NO Q",CC127="-"),"-",INDEX(Shipping!$U$3:$V$88,_xlfn.XMATCH(CC$2,IF(Shipping!$D$3:$D$88="GC",Shipping!$A$3:$A$88),0),_xlfn.XMATCH($V$167,Shipping!$U$2:$V$2))/_xlfn.IFS($U$167=Shipping!$R213,Shipping!$R$95,$U$167=Shipping!$S$92,Shipping!$S216,$U$167=Shipping!$T$92,Shipping!$T216)+IF(CC127&lt;DATE(2020,1,1),CC127,-CC127))</f>
        <v>#VALUE!</v>
      </c>
      <c r="CD291" s="52" t="e" cm="1">
        <f t="array" ref="CD291">IF(OR(CD127="",CD127="NO Q",CD127="-"),"-",INDEX(Shipping!$U$3:$V$88,_xlfn.XMATCH(CD$2,IF(Shipping!$D$3:$D$88="GC",Shipping!$A$3:$A$88),0),_xlfn.XMATCH($V$167,Shipping!$U$2:$V$2))/_xlfn.IFS($U$167=Shipping!$R213,Shipping!$R$95,$U$167=Shipping!$S$92,Shipping!$S216,$U$167=Shipping!$T$92,Shipping!$T216)+IF(CD127&lt;DATE(2020,1,1),CD127,-CD127))</f>
        <v>#DIV/0!</v>
      </c>
      <c r="CE291" s="52" t="str" cm="1">
        <f t="array" ref="CE291">IF(OR(CE127="",CE127="NO Q",CE127="-"),"-",INDEX(Shipping!$U$3:$V$88,_xlfn.XMATCH(CE$2,IF(Shipping!$D$3:$D$88="GC",Shipping!$A$3:$A$88),0),_xlfn.XMATCH($V$167,Shipping!$U$2:$V$2))/_xlfn.IFS($U$167=Shipping!$R213,Shipping!$R$95,$U$167=Shipping!$S$92,Shipping!$S216,$U$167=Shipping!$T$92,Shipping!$T216)+IF(CE127&lt;DATE(2020,1,1),CE127,-CE127))</f>
        <v>-</v>
      </c>
      <c r="CF291" s="52" t="str" cm="1">
        <f t="array" ref="CF291">IF(OR(CF127="",CF127="NO Q",CF127="-"),"-",INDEX(Shipping!$U$3:$V$88,_xlfn.XMATCH(CF$2,IF(Shipping!$D$3:$D$88="GC",Shipping!$A$3:$A$88),0),_xlfn.XMATCH($V$167,Shipping!$U$2:$V$2))/_xlfn.IFS($U$167=Shipping!$R213,Shipping!$R$95,$U$167=Shipping!$S$92,Shipping!$S216,$U$167=Shipping!$T$92,Shipping!$T216)+IF(CF127&lt;DATE(2020,1,1),CF127,-CF127))</f>
        <v>-</v>
      </c>
      <c r="CG291" s="52" t="str" cm="1">
        <f t="array" ref="CG291">IF(OR(CG127="",CG127="NO Q",CG127="-"),"-",INDEX(Shipping!$U$3:$V$88,_xlfn.XMATCH(CG$2,IF(Shipping!$D$3:$D$88="GC",Shipping!$A$3:$A$88),0),_xlfn.XMATCH($V$167,Shipping!$U$2:$V$2))/_xlfn.IFS($U$167=Shipping!$R213,Shipping!$R$95,$U$167=Shipping!$S$92,Shipping!$S216,$U$167=Shipping!$T$92,Shipping!$T216)+IF(CG127&lt;DATE(2020,1,1),CG127,-CG127))</f>
        <v>-</v>
      </c>
      <c r="CH291" s="52" t="str" cm="1">
        <f t="array" ref="CH291">IF(OR(CH127="",CH127="NO Q",CH127="-"),"-",INDEX(Shipping!$U$3:$V$88,_xlfn.XMATCH(CH$2,IF(Shipping!$D$3:$D$88="GC",Shipping!$A$3:$A$88),0),_xlfn.XMATCH($V$167,Shipping!$U$2:$V$2))/_xlfn.IFS($U$167=Shipping!$R213,Shipping!$R$95,$U$167=Shipping!$S$92,Shipping!$S216,$U$167=Shipping!$T$92,Shipping!$T216)+IF(CH127&lt;DATE(2020,1,1),CH127,-CH127))</f>
        <v>-</v>
      </c>
      <c r="CI291" s="52" t="str" cm="1">
        <f t="array" ref="CI291">IF(OR(CI127="",CI127="NO Q",CI127="-"),"-",INDEX(Shipping!$U$3:$V$88,_xlfn.XMATCH(CI$2,IF(Shipping!$D$3:$D$88="GC",Shipping!$A$3:$A$88),0),_xlfn.XMATCH($V$167,Shipping!$U$2:$V$2))/_xlfn.IFS($U$167=Shipping!$R213,Shipping!$R$95,$U$167=Shipping!$S$92,Shipping!$S216,$U$167=Shipping!$T$92,Shipping!$T216)+IF(CI127&lt;DATE(2020,1,1),CI127,-CI127))</f>
        <v>-</v>
      </c>
      <c r="CJ291" s="52" t="str" cm="1">
        <f t="array" ref="CJ291">IF(OR(CJ127="",CJ127="NO Q",CJ127="-"),"-",INDEX(Shipping!$U$3:$V$88,_xlfn.XMATCH(CJ$2,IF(Shipping!$D$3:$D$88="GC",Shipping!$A$3:$A$88),0),_xlfn.XMATCH($V$167,Shipping!$U$2:$V$2))/_xlfn.IFS($U$167=Shipping!$R213,Shipping!$R$95,$U$167=Shipping!$S$92,Shipping!$S216,$U$167=Shipping!$T$92,Shipping!$T216)+IF(CJ127&lt;DATE(2020,1,1),CJ127,-CJ127))</f>
        <v>-</v>
      </c>
      <c r="CK291" s="52" t="str" cm="1">
        <f t="array" ref="CK291">IF(OR(CK127="",CK127="NO Q",CK127="-"),"-",INDEX(Shipping!$U$3:$V$88,_xlfn.XMATCH(CK$2,IF(Shipping!$D$3:$D$88="GC",Shipping!$A$3:$A$88),0),_xlfn.XMATCH($V$167,Shipping!$U$2:$V$2))/_xlfn.IFS($U$167=Shipping!$R213,Shipping!$R$95,$U$167=Shipping!$S$92,Shipping!$S216,$U$167=Shipping!$T$92,Shipping!$T216)+IF(CK127&lt;DATE(2020,1,1),CK127,-CK127))</f>
        <v>-</v>
      </c>
      <c r="CL291" s="52" t="str" cm="1">
        <f t="array" ref="CL291">IF(OR(CL127="",CL127="NO Q",CL127="-"),"-",INDEX(Shipping!$U$3:$V$88,_xlfn.XMATCH(CL$2,IF(Shipping!$D$3:$D$88="GC",Shipping!$A$3:$A$88),0),_xlfn.XMATCH($V$167,Shipping!$U$2:$V$2))/_xlfn.IFS($U$167=Shipping!$R213,Shipping!$R$95,$U$167=Shipping!$S$92,Shipping!$S216,$U$167=Shipping!$T$92,Shipping!$T216)+IF(CL127&lt;DATE(2020,1,1),CL127,-CL127))</f>
        <v>-</v>
      </c>
      <c r="CM291" s="52" t="str" cm="1">
        <f t="array" ref="CM291">IF(OR(CM127="",CM127="NO Q",CM127="-"),"-",INDEX(Shipping!$U$3:$V$88,_xlfn.XMATCH(CM$2,IF(Shipping!$D$3:$D$88="GC",Shipping!$A$3:$A$88),0),_xlfn.XMATCH($V$167,Shipping!$U$2:$V$2))/_xlfn.IFS($U$167=Shipping!$R213,Shipping!$R$95,$U$167=Shipping!$S$92,Shipping!$S216,$U$167=Shipping!$T$92,Shipping!$T216)+IF(CM127&lt;DATE(2020,1,1),CM127,-CM127))</f>
        <v>-</v>
      </c>
    </row>
    <row r="292" spans="2:91">
      <c r="B292" s="47" t="s">
        <v>397</v>
      </c>
      <c r="C292" s="1" t="e" cm="1">
        <f t="array" ref="C292">INDEX(W$2:CM$2,1,_xlfn.XMATCH(D292,$W292:$CM292))</f>
        <v>#N/A</v>
      </c>
      <c r="D292" s="81">
        <f t="shared" si="140"/>
        <v>0</v>
      </c>
      <c r="W292" s="52" t="str" cm="1">
        <f t="array" ref="W292">IF(OR(W128="",W128="NO Q",W128="-"),"-",INDEX(Shipping!$U$3:$V$88,_xlfn.XMATCH(W$2,IF(Shipping!$D$3:$D$88="GC",Shipping!$A$3:$A$88),0),_xlfn.XMATCH($V$167,Shipping!$U$2:$V$2))/_xlfn.IFS($U$167=Shipping!$R214,Shipping!$R$95,$U$167=Shipping!$S$92,Shipping!$S217,$U$167=Shipping!$T$92,Shipping!$T217)+IF(W128&lt;DATE(2020,1,1),W128,-W128))</f>
        <v>-</v>
      </c>
      <c r="X292" s="52" t="str" cm="1">
        <f t="array" ref="X292">IF(OR(X128="",X128="NO Q",X128="-"),"-",INDEX(Shipping!$U$3:$V$88,_xlfn.XMATCH(X$2,IF(Shipping!$D$3:$D$88="GC",Shipping!$A$3:$A$88),0),_xlfn.XMATCH($V$167,Shipping!$U$2:$V$2))/_xlfn.IFS($U$167=Shipping!$R214,Shipping!$R$95,$U$167=Shipping!$S$92,Shipping!$S217,$U$167=Shipping!$T$92,Shipping!$T217)+IF(X128&lt;DATE(2020,1,1),X128,-X128))</f>
        <v>-</v>
      </c>
      <c r="Y292" s="52" t="str" cm="1">
        <f t="array" ref="Y292">IF(OR(Y128="",Y128="NO Q",Y128="-"),"-",INDEX(Shipping!$U$3:$V$88,_xlfn.XMATCH(Y$2,IF(Shipping!$D$3:$D$88="GC",Shipping!$A$3:$A$88),0),_xlfn.XMATCH($V$167,Shipping!$U$2:$V$2))/_xlfn.IFS($U$167=Shipping!$R214,Shipping!$R$95,$U$167=Shipping!$S$92,Shipping!$S217,$U$167=Shipping!$T$92,Shipping!$T217)+IF(Y128&lt;DATE(2020,1,1),Y128,-Y128))</f>
        <v>-</v>
      </c>
      <c r="Z292" s="52" t="str" cm="1">
        <f t="array" ref="Z292">IF(OR(Z128="",Z128="NO Q",Z128="-"),"-",INDEX(Shipping!$U$3:$V$88,_xlfn.XMATCH(Z$2,IF(Shipping!$D$3:$D$88="GC",Shipping!$A$3:$A$88),0),_xlfn.XMATCH($V$167,Shipping!$U$2:$V$2))/_xlfn.IFS($U$167=Shipping!$R214,Shipping!$R$95,$U$167=Shipping!$S$92,Shipping!$S217,$U$167=Shipping!$T$92,Shipping!$T217)+IF(Z128&lt;DATE(2020,1,1),Z128,-Z128))</f>
        <v>-</v>
      </c>
      <c r="AA292" s="52" t="str" cm="1">
        <f t="array" ref="AA292">IF(OR(AA128="",AA128="NO Q",AA128="-"),"-",INDEX(Shipping!$U$3:$V$88,_xlfn.XMATCH(AA$2,IF(Shipping!$D$3:$D$88="GC",Shipping!$A$3:$A$88),0),_xlfn.XMATCH($V$167,Shipping!$U$2:$V$2))/_xlfn.IFS($U$167=Shipping!$R214,Shipping!$R$95,$U$167=Shipping!$S$92,Shipping!$S217,$U$167=Shipping!$T$92,Shipping!$T217)+IF(AA128&lt;DATE(2020,1,1),AA128,-AA128))</f>
        <v>-</v>
      </c>
      <c r="AB292" s="52" t="str" cm="1">
        <f t="array" ref="AB292">IF(OR(AB128="",AB128="NO Q",AB128="-"),"-",INDEX(Shipping!$U$3:$V$88,_xlfn.XMATCH(AB$2,IF(Shipping!$D$3:$D$88="GC",Shipping!$A$3:$A$88),0),_xlfn.XMATCH($V$167,Shipping!$U$2:$V$2))/_xlfn.IFS($U$167=Shipping!$R214,Shipping!$R$95,$U$167=Shipping!$S$92,Shipping!$S217,$U$167=Shipping!$T$92,Shipping!$T217)+IF(AB128&lt;DATE(2020,1,1),AB128,-AB128))</f>
        <v>-</v>
      </c>
      <c r="AC292" s="52" t="str" cm="1">
        <f t="array" ref="AC292">IF(OR(AC128="",AC128="NO Q",AC128="-"),"-",INDEX(Shipping!$U$3:$V$88,_xlfn.XMATCH(AC$2,IF(Shipping!$D$3:$D$88="GC",Shipping!$A$3:$A$88),0),_xlfn.XMATCH($V$167,Shipping!$U$2:$V$2))/_xlfn.IFS($U$167=Shipping!$R214,Shipping!$R$95,$U$167=Shipping!$S$92,Shipping!$S217,$U$167=Shipping!$T$92,Shipping!$T217)+IF(AC128&lt;DATE(2020,1,1),AC128,-AC128))</f>
        <v>-</v>
      </c>
      <c r="AD292" s="52" t="str" cm="1">
        <f t="array" ref="AD292">IF(OR(AD128="",AD128="NO Q",AD128="-"),"-",INDEX(Shipping!$U$3:$V$88,_xlfn.XMATCH(AD$2,IF(Shipping!$D$3:$D$88="GC",Shipping!$A$3:$A$88),0),_xlfn.XMATCH($V$167,Shipping!$U$2:$V$2))/_xlfn.IFS($U$167=Shipping!$R214,Shipping!$R$95,$U$167=Shipping!$S$92,Shipping!$S217,$U$167=Shipping!$T$92,Shipping!$T217)+IF(AD128&lt;DATE(2020,1,1),AD128,-AD128))</f>
        <v>-</v>
      </c>
      <c r="AE292" s="52" t="str" cm="1">
        <f t="array" ref="AE292">IF(OR(AE128="",AE128="NO Q",AE128="-"),"-",INDEX(Shipping!$U$3:$V$88,_xlfn.XMATCH(AE$2,IF(Shipping!$D$3:$D$88="GC",Shipping!$A$3:$A$88),0),_xlfn.XMATCH($V$167,Shipping!$U$2:$V$2))/_xlfn.IFS($U$167=Shipping!$R214,Shipping!$R$95,$U$167=Shipping!$S$92,Shipping!$S217,$U$167=Shipping!$T$92,Shipping!$T217)+IF(AE128&lt;DATE(2020,1,1),AE128,-AE128))</f>
        <v>-</v>
      </c>
      <c r="AF292" s="52" t="str" cm="1">
        <f t="array" ref="AF292">IF(OR(AF128="",AF128="NO Q",AF128="-"),"-",INDEX(Shipping!$U$3:$V$88,_xlfn.XMATCH(AF$2,IF(Shipping!$D$3:$D$88="GC",Shipping!$A$3:$A$88),0),_xlfn.XMATCH($V$167,Shipping!$U$2:$V$2))/_xlfn.IFS($U$167=Shipping!$R214,Shipping!$R$95,$U$167=Shipping!$S$92,Shipping!$S217,$U$167=Shipping!$T$92,Shipping!$T217)+IF(AF128&lt;DATE(2020,1,1),AF128,-AF128))</f>
        <v>-</v>
      </c>
      <c r="AG292" s="52" t="str" cm="1">
        <f t="array" ref="AG292">IF(OR(AG128="",AG128="NO Q",AG128="-"),"-",INDEX(Shipping!$U$3:$V$88,_xlfn.XMATCH(AG$2,IF(Shipping!$D$3:$D$88="GC",Shipping!$A$3:$A$88),0),_xlfn.XMATCH($V$167,Shipping!$U$2:$V$2))/_xlfn.IFS($U$167=Shipping!$R214,Shipping!$R$95,$U$167=Shipping!$S$92,Shipping!$S217,$U$167=Shipping!$T$92,Shipping!$T217)+IF(AG128&lt;DATE(2020,1,1),AG128,-AG128))</f>
        <v>-</v>
      </c>
      <c r="AH292" s="52" t="e" cm="1">
        <f t="array" ref="AH292">IF(OR(AH128="",AH128="NO Q",AH128="-"),"-",INDEX(Shipping!$U$3:$V$88,_xlfn.XMATCH(AH$2,IF(Shipping!$D$3:$D$88="GC",Shipping!$A$3:$A$88),0),_xlfn.XMATCH($V$167,Shipping!$U$2:$V$2))/_xlfn.IFS($U$167=Shipping!$R214,Shipping!$R$95,$U$167=Shipping!$S$92,Shipping!$S217,$U$167=Shipping!$T$92,Shipping!$T217)+IF(AH128&lt;DATE(2020,1,1),AH128,-AH128))</f>
        <v>#DIV/0!</v>
      </c>
      <c r="AI292" s="52" t="str" cm="1">
        <f t="array" ref="AI292">IF(OR(AI128="",AI128="NO Q",AI128="-"),"-",INDEX(Shipping!$U$3:$V$88,_xlfn.XMATCH(AI$2,IF(Shipping!$D$3:$D$88="GC",Shipping!$A$3:$A$88),0),_xlfn.XMATCH($V$167,Shipping!$U$2:$V$2))/_xlfn.IFS($U$167=Shipping!$R214,Shipping!$R$95,$U$167=Shipping!$S$92,Shipping!$S217,$U$167=Shipping!$T$92,Shipping!$T217)+IF(AI128&lt;DATE(2020,1,1),AI128,-AI128))</f>
        <v>-</v>
      </c>
      <c r="AJ292" s="52" t="str" cm="1">
        <f t="array" ref="AJ292">IF(OR(AJ128="",AJ128="NO Q",AJ128="-"),"-",INDEX(Shipping!$U$3:$V$88,_xlfn.XMATCH(AJ$2,IF(Shipping!$D$3:$D$88="GC",Shipping!$A$3:$A$88),0),_xlfn.XMATCH($V$167,Shipping!$U$2:$V$2))/_xlfn.IFS($U$167=Shipping!$R214,Shipping!$R$95,$U$167=Shipping!$S$92,Shipping!$S217,$U$167=Shipping!$T$92,Shipping!$T217)+IF(AJ128&lt;DATE(2020,1,1),AJ128,-AJ128))</f>
        <v>-</v>
      </c>
      <c r="AK292" s="52" t="str" cm="1">
        <f t="array" ref="AK292">IF(OR(AK128="",AK128="NO Q",AK128="-"),"-",INDEX(Shipping!$U$3:$V$88,_xlfn.XMATCH(AK$2,IF(Shipping!$D$3:$D$88="GC",Shipping!$A$3:$A$88),0),_xlfn.XMATCH($V$167,Shipping!$U$2:$V$2))/_xlfn.IFS($U$167=Shipping!$R214,Shipping!$R$95,$U$167=Shipping!$S$92,Shipping!$S217,$U$167=Shipping!$T$92,Shipping!$T217)+IF(AK128&lt;DATE(2020,1,1),AK128,-AK128))</f>
        <v>-</v>
      </c>
      <c r="AL292" s="52" t="str" cm="1">
        <f t="array" ref="AL292">IF(OR(AL128="",AL128="NO Q",AL128="-"),"-",INDEX(Shipping!$U$3:$V$88,_xlfn.XMATCH(AL$2,IF(Shipping!$D$3:$D$88="GC",Shipping!$A$3:$A$88),0),_xlfn.XMATCH($V$167,Shipping!$U$2:$V$2))/_xlfn.IFS($U$167=Shipping!$R214,Shipping!$R$95,$U$167=Shipping!$S$92,Shipping!$S217,$U$167=Shipping!$T$92,Shipping!$T217)+IF(AL128&lt;DATE(2020,1,1),AL128,-AL128))</f>
        <v>-</v>
      </c>
      <c r="AM292" s="52" t="str" cm="1">
        <f t="array" ref="AM292">IF(OR(AM128="",AM128="NO Q",AM128="-"),"-",INDEX(Shipping!$U$3:$V$88,_xlfn.XMATCH(AM$2,IF(Shipping!$D$3:$D$88="GC",Shipping!$A$3:$A$88),0),_xlfn.XMATCH($V$167,Shipping!$U$2:$V$2))/_xlfn.IFS($U$167=Shipping!$R214,Shipping!$R$95,$U$167=Shipping!$S$92,Shipping!$S217,$U$167=Shipping!$T$92,Shipping!$T217)+IF(AM128&lt;DATE(2020,1,1),AM128,-AM128))</f>
        <v>-</v>
      </c>
      <c r="AN292" s="52" t="str" cm="1">
        <f t="array" ref="AN292">IF(OR(AN128="",AN128="NO Q",AN128="-"),"-",INDEX(Shipping!$U$3:$V$88,_xlfn.XMATCH(AN$2,IF(Shipping!$D$3:$D$88="GC",Shipping!$A$3:$A$88),0),_xlfn.XMATCH($V$167,Shipping!$U$2:$V$2))/_xlfn.IFS($U$167=Shipping!$R214,Shipping!$R$95,$U$167=Shipping!$S$92,Shipping!$S217,$U$167=Shipping!$T$92,Shipping!$T217)+IF(AN128&lt;DATE(2020,1,1),AN128,-AN128))</f>
        <v>-</v>
      </c>
      <c r="AO292" s="52" t="str" cm="1">
        <f t="array" ref="AO292">IF(OR(AO128="",AO128="NO Q",AO128="-"),"-",INDEX(Shipping!$U$3:$V$88,_xlfn.XMATCH(AO$2,IF(Shipping!$D$3:$D$88="GC",Shipping!$A$3:$A$88),0),_xlfn.XMATCH($V$167,Shipping!$U$2:$V$2))/_xlfn.IFS($U$167=Shipping!$R214,Shipping!$R$95,$U$167=Shipping!$S$92,Shipping!$S217,$U$167=Shipping!$T$92,Shipping!$T217)+IF(AO128&lt;DATE(2020,1,1),AO128,-AO128))</f>
        <v>-</v>
      </c>
      <c r="AP292" s="52" t="str" cm="1">
        <f t="array" ref="AP292">IF(OR(AP128="",AP128="NO Q",AP128="-"),"-",INDEX(Shipping!$U$3:$V$88,_xlfn.XMATCH(AP$2,IF(Shipping!$D$3:$D$88="GC",Shipping!$A$3:$A$88),0),_xlfn.XMATCH($V$167,Shipping!$U$2:$V$2))/_xlfn.IFS($U$167=Shipping!$R214,Shipping!$R$95,$U$167=Shipping!$S$92,Shipping!$S217,$U$167=Shipping!$T$92,Shipping!$T217)+IF(AP128&lt;DATE(2020,1,1),AP128,-AP128))</f>
        <v>-</v>
      </c>
      <c r="AQ292" s="52" t="str" cm="1">
        <f t="array" ref="AQ292">IF(OR(AQ128="",AQ128="NO Q",AQ128="-"),"-",INDEX(Shipping!$U$3:$V$88,_xlfn.XMATCH(AQ$2,IF(Shipping!$D$3:$D$88="GC",Shipping!$A$3:$A$88),0),_xlfn.XMATCH($V$167,Shipping!$U$2:$V$2))/_xlfn.IFS($U$167=Shipping!$R214,Shipping!$R$95,$U$167=Shipping!$S$92,Shipping!$S217,$U$167=Shipping!$T$92,Shipping!$T217)+IF(AQ128&lt;DATE(2020,1,1),AQ128,-AQ128))</f>
        <v>-</v>
      </c>
      <c r="AR292" s="52" t="str" cm="1">
        <f t="array" ref="AR292">IF(OR(AR128="",AR128="NO Q",AR128="-"),"-",INDEX(Shipping!$U$3:$V$88,_xlfn.XMATCH(AR$2,IF(Shipping!$D$3:$D$88="GC",Shipping!$A$3:$A$88),0),_xlfn.XMATCH($V$167,Shipping!$U$2:$V$2))/_xlfn.IFS($U$167=Shipping!$R214,Shipping!$R$95,$U$167=Shipping!$S$92,Shipping!$S217,$U$167=Shipping!$T$92,Shipping!$T217)+IF(AR128&lt;DATE(2020,1,1),AR128,-AR128))</f>
        <v>-</v>
      </c>
      <c r="AS292" s="52" t="str" cm="1">
        <f t="array" ref="AS292">IF(OR(AS128="",AS128="NO Q",AS128="-"),"-",INDEX(Shipping!$U$3:$V$88,_xlfn.XMATCH(AS$2,IF(Shipping!$D$3:$D$88="GC",Shipping!$A$3:$A$88),0),_xlfn.XMATCH($V$167,Shipping!$U$2:$V$2))/_xlfn.IFS($U$167=Shipping!$R214,Shipping!$R$95,$U$167=Shipping!$S$92,Shipping!$S217,$U$167=Shipping!$T$92,Shipping!$T217)+IF(AS128&lt;DATE(2020,1,1),AS128,-AS128))</f>
        <v>-</v>
      </c>
      <c r="AT292" s="52" t="str" cm="1">
        <f t="array" ref="AT292">IF(OR(AT128="",AT128="NO Q",AT128="-"),"-",INDEX(Shipping!$U$3:$V$88,_xlfn.XMATCH(AT$2,IF(Shipping!$D$3:$D$88="GC",Shipping!$A$3:$A$88),0),_xlfn.XMATCH($V$167,Shipping!$U$2:$V$2))/_xlfn.IFS($U$167=Shipping!$R214,Shipping!$R$95,$U$167=Shipping!$S$92,Shipping!$S217,$U$167=Shipping!$T$92,Shipping!$T217)+IF(AT128&lt;DATE(2020,1,1),AT128,-AT128))</f>
        <v>-</v>
      </c>
      <c r="AU292" s="52" t="str" cm="1">
        <f t="array" ref="AU292">IF(OR(AU128="",AU128="NO Q",AU128="-"),"-",INDEX(Shipping!$U$3:$V$88,_xlfn.XMATCH(AU$2,IF(Shipping!$D$3:$D$88="GC",Shipping!$A$3:$A$88),0),_xlfn.XMATCH($V$167,Shipping!$U$2:$V$2))/_xlfn.IFS($U$167=Shipping!$R214,Shipping!$R$95,$U$167=Shipping!$S$92,Shipping!$S217,$U$167=Shipping!$T$92,Shipping!$T217)+IF(AU128&lt;DATE(2020,1,1),AU128,-AU128))</f>
        <v>-</v>
      </c>
      <c r="AV292" s="52" t="str" cm="1">
        <f t="array" ref="AV292">IF(OR(AV128="",AV128="NO Q",AV128="-"),"-",INDEX(Shipping!$U$3:$V$88,_xlfn.XMATCH(AV$2,IF(Shipping!$D$3:$D$88="GC",Shipping!$A$3:$A$88),0),_xlfn.XMATCH($V$167,Shipping!$U$2:$V$2))/_xlfn.IFS($U$167=Shipping!$R214,Shipping!$R$95,$U$167=Shipping!$S$92,Shipping!$S217,$U$167=Shipping!$T$92,Shipping!$T217)+IF(AV128&lt;DATE(2020,1,1),AV128,-AV128))</f>
        <v>-</v>
      </c>
      <c r="AW292" s="52" t="str" cm="1">
        <f t="array" ref="AW292">IF(OR(AW128="",AW128="NO Q",AW128="-"),"-",INDEX(Shipping!$U$3:$V$88,_xlfn.XMATCH(AW$2,IF(Shipping!$D$3:$D$88="GC",Shipping!$A$3:$A$88),0),_xlfn.XMATCH($V$167,Shipping!$U$2:$V$2))/_xlfn.IFS($U$167=Shipping!$R214,Shipping!$R$95,$U$167=Shipping!$S$92,Shipping!$S217,$U$167=Shipping!$T$92,Shipping!$T217)+IF(AW128&lt;DATE(2020,1,1),AW128,-AW128))</f>
        <v>-</v>
      </c>
      <c r="AX292" s="52" t="str" cm="1">
        <f t="array" ref="AX292">IF(OR(AX128="",AX128="NO Q",AX128="-"),"-",INDEX(Shipping!$U$3:$V$88,_xlfn.XMATCH(AX$2,IF(Shipping!$D$3:$D$88="GC",Shipping!$A$3:$A$88),0),_xlfn.XMATCH($V$167,Shipping!$U$2:$V$2))/_xlfn.IFS($U$167=Shipping!$R214,Shipping!$R$95,$U$167=Shipping!$S$92,Shipping!$S217,$U$167=Shipping!$T$92,Shipping!$T217)+IF(AX128&lt;DATE(2020,1,1),AX128,-AX128))</f>
        <v>-</v>
      </c>
      <c r="AY292" s="52" t="str" cm="1">
        <f t="array" ref="AY292">IF(OR(AY128="",AY128="NO Q",AY128="-"),"-",INDEX(Shipping!$U$3:$V$88,_xlfn.XMATCH(AY$2,IF(Shipping!$D$3:$D$88="GC",Shipping!$A$3:$A$88),0),_xlfn.XMATCH($V$167,Shipping!$U$2:$V$2))/_xlfn.IFS($U$167=Shipping!$R214,Shipping!$R$95,$U$167=Shipping!$S$92,Shipping!$S217,$U$167=Shipping!$T$92,Shipping!$T217)+IF(AY128&lt;DATE(2020,1,1),AY128,-AY128))</f>
        <v>-</v>
      </c>
      <c r="AZ292" s="52" t="str" cm="1">
        <f t="array" ref="AZ292">IF(OR(AZ128="",AZ128="NO Q",AZ128="-"),"-",INDEX(Shipping!$U$3:$V$88,_xlfn.XMATCH(AZ$2,IF(Shipping!$D$3:$D$88="GC",Shipping!$A$3:$A$88),0),_xlfn.XMATCH($V$167,Shipping!$U$2:$V$2))/_xlfn.IFS($U$167=Shipping!$R214,Shipping!$R$95,$U$167=Shipping!$S$92,Shipping!$S217,$U$167=Shipping!$T$92,Shipping!$T217)+IF(AZ128&lt;DATE(2020,1,1),AZ128,-AZ128))</f>
        <v>-</v>
      </c>
      <c r="BA292" s="52" t="str" cm="1">
        <f t="array" ref="BA292">IF(OR(BA128="",BA128="NO Q",BA128="-"),"-",INDEX(Shipping!$U$3:$V$88,_xlfn.XMATCH(BA$2,IF(Shipping!$D$3:$D$88="GC",Shipping!$A$3:$A$88),0),_xlfn.XMATCH($V$167,Shipping!$U$2:$V$2))/_xlfn.IFS($U$167=Shipping!$R214,Shipping!$R$95,$U$167=Shipping!$S$92,Shipping!$S217,$U$167=Shipping!$T$92,Shipping!$T217)+IF(BA128&lt;DATE(2020,1,1),BA128,-BA128))</f>
        <v>-</v>
      </c>
      <c r="BB292" s="52" t="str" cm="1">
        <f t="array" ref="BB292">IF(OR(BB128="",BB128="NO Q",BB128="-"),"-",INDEX(Shipping!$U$3:$V$88,_xlfn.XMATCH(BB$2,IF(Shipping!$D$3:$D$88="GC",Shipping!$A$3:$A$88),0),_xlfn.XMATCH($V$167,Shipping!$U$2:$V$2))/_xlfn.IFS($U$167=Shipping!$R214,Shipping!$R$95,$U$167=Shipping!$S$92,Shipping!$S217,$U$167=Shipping!$T$92,Shipping!$T217)+IF(BB128&lt;DATE(2020,1,1),BB128,-BB128))</f>
        <v>-</v>
      </c>
      <c r="BC292" s="52" t="str" cm="1">
        <f t="array" ref="BC292">IF(OR(BC128="",BC128="NO Q",BC128="-"),"-",INDEX(Shipping!$U$3:$V$88,_xlfn.XMATCH(BC$2,IF(Shipping!$D$3:$D$88="GC",Shipping!$A$3:$A$88),0),_xlfn.XMATCH($V$167,Shipping!$U$2:$V$2))/_xlfn.IFS($U$167=Shipping!$R214,Shipping!$R$95,$U$167=Shipping!$S$92,Shipping!$S217,$U$167=Shipping!$T$92,Shipping!$T217)+IF(BC128&lt;DATE(2020,1,1),BC128,-BC128))</f>
        <v>-</v>
      </c>
      <c r="BD292" s="52" t="str" cm="1">
        <f t="array" ref="BD292">IF(OR(BD128="",BD128="NO Q",BD128="-"),"-",INDEX(Shipping!$U$3:$V$88,_xlfn.XMATCH(BD$2,IF(Shipping!$D$3:$D$88="GC",Shipping!$A$3:$A$88),0),_xlfn.XMATCH($V$167,Shipping!$U$2:$V$2))/_xlfn.IFS($U$167=Shipping!$R214,Shipping!$R$95,$U$167=Shipping!$S$92,Shipping!$S217,$U$167=Shipping!$T$92,Shipping!$T217)+IF(BD128&lt;DATE(2020,1,1),BD128,-BD128))</f>
        <v>-</v>
      </c>
      <c r="BE292" s="52" t="str" cm="1">
        <f t="array" ref="BE292">IF(OR(BE128="",BE128="NO Q",BE128="-"),"-",INDEX(Shipping!$U$3:$V$88,_xlfn.XMATCH(BE$2,IF(Shipping!$D$3:$D$88="GC",Shipping!$A$3:$A$88),0),_xlfn.XMATCH($V$167,Shipping!$U$2:$V$2))/_xlfn.IFS($U$167=Shipping!$R214,Shipping!$R$95,$U$167=Shipping!$S$92,Shipping!$S217,$U$167=Shipping!$T$92,Shipping!$T217)+IF(BE128&lt;DATE(2020,1,1),BE128,-BE128))</f>
        <v>-</v>
      </c>
      <c r="BF292" s="52" t="str" cm="1">
        <f t="array" ref="BF292">IF(OR(BF128="",BF128="NO Q",BF128="-"),"-",INDEX(Shipping!$U$3:$V$88,_xlfn.XMATCH(BF$2,IF(Shipping!$D$3:$D$88="GC",Shipping!$A$3:$A$88),0),_xlfn.XMATCH($V$167,Shipping!$U$2:$V$2))/_xlfn.IFS($U$167=Shipping!$R214,Shipping!$R$95,$U$167=Shipping!$S$92,Shipping!$S217,$U$167=Shipping!$T$92,Shipping!$T217)+IF(BF128&lt;DATE(2020,1,1),BF128,-BF128))</f>
        <v>-</v>
      </c>
      <c r="BG292" s="52" t="str" cm="1">
        <f t="array" ref="BG292">IF(OR(BG128="",BG128="NO Q",BG128="-"),"-",INDEX(Shipping!$U$3:$V$88,_xlfn.XMATCH(BG$2,IF(Shipping!$D$3:$D$88="GC",Shipping!$A$3:$A$88),0),_xlfn.XMATCH($V$167,Shipping!$U$2:$V$2))/_xlfn.IFS($U$167=Shipping!$R214,Shipping!$R$95,$U$167=Shipping!$S$92,Shipping!$S217,$U$167=Shipping!$T$92,Shipping!$T217)+IF(BG128&lt;DATE(2020,1,1),BG128,-BG128))</f>
        <v>-</v>
      </c>
      <c r="BH292" s="52" t="str" cm="1">
        <f t="array" ref="BH292">IF(OR(BH128="",BH128="NO Q",BH128="-"),"-",INDEX(Shipping!$U$3:$V$88,_xlfn.XMATCH(BH$2,IF(Shipping!$D$3:$D$88="GC",Shipping!$A$3:$A$88),0),_xlfn.XMATCH($V$167,Shipping!$U$2:$V$2))/_xlfn.IFS($U$167=Shipping!$R214,Shipping!$R$95,$U$167=Shipping!$S$92,Shipping!$S217,$U$167=Shipping!$T$92,Shipping!$T217)+IF(BH128&lt;DATE(2020,1,1),BH128,-BH128))</f>
        <v>-</v>
      </c>
      <c r="BI292" s="52" t="e" cm="1">
        <f t="array" ref="BI292">IF(OR(BI128="",BI128="NO Q",BI128="-"),"-",INDEX(Shipping!$U$3:$V$88,_xlfn.XMATCH(BI$2,IF(Shipping!$D$3:$D$88="GC",Shipping!$A$3:$A$88),0),_xlfn.XMATCH($V$167,Shipping!$U$2:$V$2))/_xlfn.IFS($U$167=Shipping!$R214,Shipping!$R$95,$U$167=Shipping!$S$92,Shipping!$S217,$U$167=Shipping!$T$92,Shipping!$T217)+IF(BI128&lt;DATE(2020,1,1),BI128,-BI128))</f>
        <v>#DIV/0!</v>
      </c>
      <c r="BJ292" s="52" t="str" cm="1">
        <f t="array" ref="BJ292">IF(OR(BJ128="",BJ128="NO Q",BJ128="-"),"-",INDEX(Shipping!$U$3:$V$88,_xlfn.XMATCH(BJ$2,IF(Shipping!$D$3:$D$88="GC",Shipping!$A$3:$A$88),0),_xlfn.XMATCH($V$167,Shipping!$U$2:$V$2))/_xlfn.IFS($U$167=Shipping!$R214,Shipping!$R$95,$U$167=Shipping!$S$92,Shipping!$S217,$U$167=Shipping!$T$92,Shipping!$T217)+IF(BJ128&lt;DATE(2020,1,1),BJ128,-BJ128))</f>
        <v>-</v>
      </c>
      <c r="BK292" s="52" t="str" cm="1">
        <f t="array" ref="BK292">IF(OR(BK128="",BK128="NO Q",BK128="-"),"-",INDEX(Shipping!$U$3:$V$88,_xlfn.XMATCH(BK$2,IF(Shipping!$D$3:$D$88="GC",Shipping!$A$3:$A$88),0),_xlfn.XMATCH($V$167,Shipping!$U$2:$V$2))/_xlfn.IFS($U$167=Shipping!$R214,Shipping!$R$95,$U$167=Shipping!$S$92,Shipping!$S217,$U$167=Shipping!$T$92,Shipping!$T217)+IF(BK128&lt;DATE(2020,1,1),BK128,-BK128))</f>
        <v>-</v>
      </c>
      <c r="BL292" s="52" t="str" cm="1">
        <f t="array" ref="BL292">IF(OR(BL128="",BL128="NO Q",BL128="-"),"-",INDEX(Shipping!$U$3:$V$88,_xlfn.XMATCH(BL$2,IF(Shipping!$D$3:$D$88="GC",Shipping!$A$3:$A$88),0),_xlfn.XMATCH($V$167,Shipping!$U$2:$V$2))/_xlfn.IFS($U$167=Shipping!$R214,Shipping!$R$95,$U$167=Shipping!$S$92,Shipping!$S217,$U$167=Shipping!$T$92,Shipping!$T217)+IF(BL128&lt;DATE(2020,1,1),BL128,-BL128))</f>
        <v>-</v>
      </c>
      <c r="BM292" s="52" t="str" cm="1">
        <f t="array" ref="BM292">IF(OR(BM128="",BM128="NO Q",BM128="-"),"-",INDEX(Shipping!$U$3:$V$88,_xlfn.XMATCH(BM$2,IF(Shipping!$D$3:$D$88="GC",Shipping!$A$3:$A$88),0),_xlfn.XMATCH($V$167,Shipping!$U$2:$V$2))/_xlfn.IFS($U$167=Shipping!$R214,Shipping!$R$95,$U$167=Shipping!$S$92,Shipping!$S217,$U$167=Shipping!$T$92,Shipping!$T217)+IF(BM128&lt;DATE(2020,1,1),BM128,-BM128))</f>
        <v>-</v>
      </c>
      <c r="BN292" s="52" t="str" cm="1">
        <f t="array" ref="BN292">IF(OR(BN128="",BN128="NO Q",BN128="-"),"-",INDEX(Shipping!$U$3:$V$88,_xlfn.XMATCH(BN$2,IF(Shipping!$D$3:$D$88="GC",Shipping!$A$3:$A$88),0),_xlfn.XMATCH($V$167,Shipping!$U$2:$V$2))/_xlfn.IFS($U$167=Shipping!$R214,Shipping!$R$95,$U$167=Shipping!$S$92,Shipping!$S217,$U$167=Shipping!$T$92,Shipping!$T217)+IF(BN128&lt;DATE(2020,1,1),BN128,-BN128))</f>
        <v>-</v>
      </c>
      <c r="BO292" s="52" t="str" cm="1">
        <f t="array" ref="BO292">IF(OR(BO128="",BO128="NO Q",BO128="-"),"-",INDEX(Shipping!$U$3:$V$88,_xlfn.XMATCH(BO$2,IF(Shipping!$D$3:$D$88="GC",Shipping!$A$3:$A$88),0),_xlfn.XMATCH($V$167,Shipping!$U$2:$V$2))/_xlfn.IFS($U$167=Shipping!$R214,Shipping!$R$95,$U$167=Shipping!$S$92,Shipping!$S217,$U$167=Shipping!$T$92,Shipping!$T217)+IF(BO128&lt;DATE(2020,1,1),BO128,-BO128))</f>
        <v>-</v>
      </c>
      <c r="BP292" s="52" t="str" cm="1">
        <f t="array" ref="BP292">IF(OR(BP128="",BP128="NO Q",BP128="-"),"-",INDEX(Shipping!$U$3:$V$88,_xlfn.XMATCH(BP$2,IF(Shipping!$D$3:$D$88="GC",Shipping!$A$3:$A$88),0),_xlfn.XMATCH($V$167,Shipping!$U$2:$V$2))/_xlfn.IFS($U$167=Shipping!$R214,Shipping!$R$95,$U$167=Shipping!$S$92,Shipping!$S217,$U$167=Shipping!$T$92,Shipping!$T217)+IF(BP128&lt;DATE(2020,1,1),BP128,-BP128))</f>
        <v>-</v>
      </c>
      <c r="BQ292" s="52" t="str" cm="1">
        <f t="array" ref="BQ292">IF(OR(BQ128="",BQ128="NO Q",BQ128="-"),"-",INDEX(Shipping!$U$3:$V$88,_xlfn.XMATCH(BQ$2,IF(Shipping!$D$3:$D$88="GC",Shipping!$A$3:$A$88),0),_xlfn.XMATCH($V$167,Shipping!$U$2:$V$2))/_xlfn.IFS($U$167=Shipping!$R214,Shipping!$R$95,$U$167=Shipping!$S$92,Shipping!$S217,$U$167=Shipping!$T$92,Shipping!$T217)+IF(BQ128&lt;DATE(2020,1,1),BQ128,-BQ128))</f>
        <v>-</v>
      </c>
      <c r="BR292" s="52" t="str" cm="1">
        <f t="array" ref="BR292">IF(OR(BR128="",BR128="NO Q",BR128="-"),"-",INDEX(Shipping!$U$3:$V$88,_xlfn.XMATCH(BR$2,IF(Shipping!$D$3:$D$88="GC",Shipping!$A$3:$A$88),0),_xlfn.XMATCH($V$167,Shipping!$U$2:$V$2))/_xlfn.IFS($U$167=Shipping!$R214,Shipping!$R$95,$U$167=Shipping!$S$92,Shipping!$S217,$U$167=Shipping!$T$92,Shipping!$T217)+IF(BR128&lt;DATE(2020,1,1),BR128,-BR128))</f>
        <v>-</v>
      </c>
      <c r="BS292" s="52" t="str" cm="1">
        <f t="array" ref="BS292">IF(OR(BS128="",BS128="NO Q",BS128="-"),"-",INDEX(Shipping!$U$3:$V$88,_xlfn.XMATCH(BS$2,IF(Shipping!$D$3:$D$88="GC",Shipping!$A$3:$A$88),0),_xlfn.XMATCH($V$167,Shipping!$U$2:$V$2))/_xlfn.IFS($U$167=Shipping!$R214,Shipping!$R$95,$U$167=Shipping!$S$92,Shipping!$S217,$U$167=Shipping!$T$92,Shipping!$T217)+IF(BS128&lt;DATE(2020,1,1),BS128,-BS128))</f>
        <v>-</v>
      </c>
      <c r="BT292" s="52" t="str" cm="1">
        <f t="array" ref="BT292">IF(OR(BT128="",BT128="NO Q",BT128="-"),"-",INDEX(Shipping!$U$3:$V$88,_xlfn.XMATCH(BT$2,IF(Shipping!$D$3:$D$88="GC",Shipping!$A$3:$A$88),0),_xlfn.XMATCH($V$167,Shipping!$U$2:$V$2))/_xlfn.IFS($U$167=Shipping!$R214,Shipping!$R$95,$U$167=Shipping!$S$92,Shipping!$S217,$U$167=Shipping!$T$92,Shipping!$T217)+IF(BT128&lt;DATE(2020,1,1),BT128,-BT128))</f>
        <v>-</v>
      </c>
      <c r="BU292" s="52" t="str" cm="1">
        <f t="array" ref="BU292">IF(OR(BU128="",BU128="NO Q",BU128="-"),"-",INDEX(Shipping!$U$3:$V$88,_xlfn.XMATCH(BU$2,IF(Shipping!$D$3:$D$88="GC",Shipping!$A$3:$A$88),0),_xlfn.XMATCH($V$167,Shipping!$U$2:$V$2))/_xlfn.IFS($U$167=Shipping!$R214,Shipping!$R$95,$U$167=Shipping!$S$92,Shipping!$S217,$U$167=Shipping!$T$92,Shipping!$T217)+IF(BU128&lt;DATE(2020,1,1),BU128,-BU128))</f>
        <v>-</v>
      </c>
      <c r="BV292" s="52" t="str" cm="1">
        <f t="array" ref="BV292">IF(OR(BV128="",BV128="NO Q",BV128="-"),"-",INDEX(Shipping!$U$3:$V$88,_xlfn.XMATCH(BV$2,IF(Shipping!$D$3:$D$88="GC",Shipping!$A$3:$A$88),0),_xlfn.XMATCH($V$167,Shipping!$U$2:$V$2))/_xlfn.IFS($U$167=Shipping!$R214,Shipping!$R$95,$U$167=Shipping!$S$92,Shipping!$S217,$U$167=Shipping!$T$92,Shipping!$T217)+IF(BV128&lt;DATE(2020,1,1),BV128,-BV128))</f>
        <v>-</v>
      </c>
      <c r="BW292" s="52" t="str" cm="1">
        <f t="array" ref="BW292">IF(OR(BW128="",BW128="NO Q",BW128="-"),"-",INDEX(Shipping!$U$3:$V$88,_xlfn.XMATCH(BW$2,IF(Shipping!$D$3:$D$88="GC",Shipping!$A$3:$A$88),0),_xlfn.XMATCH($V$167,Shipping!$U$2:$V$2))/_xlfn.IFS($U$167=Shipping!$R214,Shipping!$R$95,$U$167=Shipping!$S$92,Shipping!$S217,$U$167=Shipping!$T$92,Shipping!$T217)+IF(BW128&lt;DATE(2020,1,1),BW128,-BW128))</f>
        <v>-</v>
      </c>
      <c r="BX292" s="52" t="str" cm="1">
        <f t="array" ref="BX292">IF(OR(BX128="",BX128="NO Q",BX128="-"),"-",INDEX(Shipping!$U$3:$V$88,_xlfn.XMATCH(BX$2,IF(Shipping!$D$3:$D$88="GC",Shipping!$A$3:$A$88),0),_xlfn.XMATCH($V$167,Shipping!$U$2:$V$2))/_xlfn.IFS($U$167=Shipping!$R214,Shipping!$R$95,$U$167=Shipping!$S$92,Shipping!$S217,$U$167=Shipping!$T$92,Shipping!$T217)+IF(BX128&lt;DATE(2020,1,1),BX128,-BX128))</f>
        <v>-</v>
      </c>
      <c r="BY292" s="52" t="str" cm="1">
        <f t="array" ref="BY292">IF(OR(BY128="",BY128="NO Q",BY128="-"),"-",INDEX(Shipping!$U$3:$V$88,_xlfn.XMATCH(BY$2,IF(Shipping!$D$3:$D$88="GC",Shipping!$A$3:$A$88),0),_xlfn.XMATCH($V$167,Shipping!$U$2:$V$2))/_xlfn.IFS($U$167=Shipping!$R214,Shipping!$R$95,$U$167=Shipping!$S$92,Shipping!$S217,$U$167=Shipping!$T$92,Shipping!$T217)+IF(BY128&lt;DATE(2020,1,1),BY128,-BY128))</f>
        <v>-</v>
      </c>
      <c r="BZ292" s="52" t="str" cm="1">
        <f t="array" ref="BZ292">IF(OR(BZ128="",BZ128="NO Q",BZ128="-"),"-",INDEX(Shipping!$U$3:$V$88,_xlfn.XMATCH(BZ$2,IF(Shipping!$D$3:$D$88="GC",Shipping!$A$3:$A$88),0),_xlfn.XMATCH($V$167,Shipping!$U$2:$V$2))/_xlfn.IFS($U$167=Shipping!$R214,Shipping!$R$95,$U$167=Shipping!$S$92,Shipping!$S217,$U$167=Shipping!$T$92,Shipping!$T217)+IF(BZ128&lt;DATE(2020,1,1),BZ128,-BZ128))</f>
        <v>-</v>
      </c>
      <c r="CA292" s="52" t="str" cm="1">
        <f t="array" ref="CA292">IF(OR(CA128="",CA128="NO Q",CA128="-"),"-",INDEX(Shipping!$U$3:$V$88,_xlfn.XMATCH(CA$2,IF(Shipping!$D$3:$D$88="GC",Shipping!$A$3:$A$88),0),_xlfn.XMATCH($V$167,Shipping!$U$2:$V$2))/_xlfn.IFS($U$167=Shipping!$R214,Shipping!$R$95,$U$167=Shipping!$S$92,Shipping!$S217,$U$167=Shipping!$T$92,Shipping!$T217)+IF(CA128&lt;DATE(2020,1,1),CA128,-CA128))</f>
        <v>-</v>
      </c>
      <c r="CB292" s="52" t="str" cm="1">
        <f t="array" ref="CB292">IF(OR(CB128="",CB128="NO Q",CB128="-"),"-",INDEX(Shipping!$U$3:$V$88,_xlfn.XMATCH(CB$2,IF(Shipping!$D$3:$D$88="GC",Shipping!$A$3:$A$88),0),_xlfn.XMATCH($V$167,Shipping!$U$2:$V$2))/_xlfn.IFS($U$167=Shipping!$R214,Shipping!$R$95,$U$167=Shipping!$S$92,Shipping!$S217,$U$167=Shipping!$T$92,Shipping!$T217)+IF(CB128&lt;DATE(2020,1,1),CB128,-CB128))</f>
        <v>-</v>
      </c>
      <c r="CC292" s="52" t="e" cm="1">
        <f t="array" ref="CC292">IF(OR(CC128="",CC128="NO Q",CC128="-"),"-",INDEX(Shipping!$U$3:$V$88,_xlfn.XMATCH(CC$2,IF(Shipping!$D$3:$D$88="GC",Shipping!$A$3:$A$88),0),_xlfn.XMATCH($V$167,Shipping!$U$2:$V$2))/_xlfn.IFS($U$167=Shipping!$R214,Shipping!$R$95,$U$167=Shipping!$S$92,Shipping!$S217,$U$167=Shipping!$T$92,Shipping!$T217)+IF(CC128&lt;DATE(2020,1,1),CC128,-CC128))</f>
        <v>#VALUE!</v>
      </c>
      <c r="CD292" s="52" t="e" cm="1">
        <f t="array" ref="CD292">IF(OR(CD128="",CD128="NO Q",CD128="-"),"-",INDEX(Shipping!$U$3:$V$88,_xlfn.XMATCH(CD$2,IF(Shipping!$D$3:$D$88="GC",Shipping!$A$3:$A$88),0),_xlfn.XMATCH($V$167,Shipping!$U$2:$V$2))/_xlfn.IFS($U$167=Shipping!$R214,Shipping!$R$95,$U$167=Shipping!$S$92,Shipping!$S217,$U$167=Shipping!$T$92,Shipping!$T217)+IF(CD128&lt;DATE(2020,1,1),CD128,-CD128))</f>
        <v>#DIV/0!</v>
      </c>
      <c r="CE292" s="52" t="str" cm="1">
        <f t="array" ref="CE292">IF(OR(CE128="",CE128="NO Q",CE128="-"),"-",INDEX(Shipping!$U$3:$V$88,_xlfn.XMATCH(CE$2,IF(Shipping!$D$3:$D$88="GC",Shipping!$A$3:$A$88),0),_xlfn.XMATCH($V$167,Shipping!$U$2:$V$2))/_xlfn.IFS($U$167=Shipping!$R214,Shipping!$R$95,$U$167=Shipping!$S$92,Shipping!$S217,$U$167=Shipping!$T$92,Shipping!$T217)+IF(CE128&lt;DATE(2020,1,1),CE128,-CE128))</f>
        <v>-</v>
      </c>
      <c r="CF292" s="52" t="str" cm="1">
        <f t="array" ref="CF292">IF(OR(CF128="",CF128="NO Q",CF128="-"),"-",INDEX(Shipping!$U$3:$V$88,_xlfn.XMATCH(CF$2,IF(Shipping!$D$3:$D$88="GC",Shipping!$A$3:$A$88),0),_xlfn.XMATCH($V$167,Shipping!$U$2:$V$2))/_xlfn.IFS($U$167=Shipping!$R214,Shipping!$R$95,$U$167=Shipping!$S$92,Shipping!$S217,$U$167=Shipping!$T$92,Shipping!$T217)+IF(CF128&lt;DATE(2020,1,1),CF128,-CF128))</f>
        <v>-</v>
      </c>
      <c r="CG292" s="52" t="str" cm="1">
        <f t="array" ref="CG292">IF(OR(CG128="",CG128="NO Q",CG128="-"),"-",INDEX(Shipping!$U$3:$V$88,_xlfn.XMATCH(CG$2,IF(Shipping!$D$3:$D$88="GC",Shipping!$A$3:$A$88),0),_xlfn.XMATCH($V$167,Shipping!$U$2:$V$2))/_xlfn.IFS($U$167=Shipping!$R214,Shipping!$R$95,$U$167=Shipping!$S$92,Shipping!$S217,$U$167=Shipping!$T$92,Shipping!$T217)+IF(CG128&lt;DATE(2020,1,1),CG128,-CG128))</f>
        <v>-</v>
      </c>
      <c r="CH292" s="52" t="str" cm="1">
        <f t="array" ref="CH292">IF(OR(CH128="",CH128="NO Q",CH128="-"),"-",INDEX(Shipping!$U$3:$V$88,_xlfn.XMATCH(CH$2,IF(Shipping!$D$3:$D$88="GC",Shipping!$A$3:$A$88),0),_xlfn.XMATCH($V$167,Shipping!$U$2:$V$2))/_xlfn.IFS($U$167=Shipping!$R214,Shipping!$R$95,$U$167=Shipping!$S$92,Shipping!$S217,$U$167=Shipping!$T$92,Shipping!$T217)+IF(CH128&lt;DATE(2020,1,1),CH128,-CH128))</f>
        <v>-</v>
      </c>
      <c r="CI292" s="52" t="str" cm="1">
        <f t="array" ref="CI292">IF(OR(CI128="",CI128="NO Q",CI128="-"),"-",INDEX(Shipping!$U$3:$V$88,_xlfn.XMATCH(CI$2,IF(Shipping!$D$3:$D$88="GC",Shipping!$A$3:$A$88),0),_xlfn.XMATCH($V$167,Shipping!$U$2:$V$2))/_xlfn.IFS($U$167=Shipping!$R214,Shipping!$R$95,$U$167=Shipping!$S$92,Shipping!$S217,$U$167=Shipping!$T$92,Shipping!$T217)+IF(CI128&lt;DATE(2020,1,1),CI128,-CI128))</f>
        <v>-</v>
      </c>
      <c r="CJ292" s="52" t="str" cm="1">
        <f t="array" ref="CJ292">IF(OR(CJ128="",CJ128="NO Q",CJ128="-"),"-",INDEX(Shipping!$U$3:$V$88,_xlfn.XMATCH(CJ$2,IF(Shipping!$D$3:$D$88="GC",Shipping!$A$3:$A$88),0),_xlfn.XMATCH($V$167,Shipping!$U$2:$V$2))/_xlfn.IFS($U$167=Shipping!$R214,Shipping!$R$95,$U$167=Shipping!$S$92,Shipping!$S217,$U$167=Shipping!$T$92,Shipping!$T217)+IF(CJ128&lt;DATE(2020,1,1),CJ128,-CJ128))</f>
        <v>-</v>
      </c>
      <c r="CK292" s="52" t="str" cm="1">
        <f t="array" ref="CK292">IF(OR(CK128="",CK128="NO Q",CK128="-"),"-",INDEX(Shipping!$U$3:$V$88,_xlfn.XMATCH(CK$2,IF(Shipping!$D$3:$D$88="GC",Shipping!$A$3:$A$88),0),_xlfn.XMATCH($V$167,Shipping!$U$2:$V$2))/_xlfn.IFS($U$167=Shipping!$R214,Shipping!$R$95,$U$167=Shipping!$S$92,Shipping!$S217,$U$167=Shipping!$T$92,Shipping!$T217)+IF(CK128&lt;DATE(2020,1,1),CK128,-CK128))</f>
        <v>-</v>
      </c>
      <c r="CL292" s="52" t="str" cm="1">
        <f t="array" ref="CL292">IF(OR(CL128="",CL128="NO Q",CL128="-"),"-",INDEX(Shipping!$U$3:$V$88,_xlfn.XMATCH(CL$2,IF(Shipping!$D$3:$D$88="GC",Shipping!$A$3:$A$88),0),_xlfn.XMATCH($V$167,Shipping!$U$2:$V$2))/_xlfn.IFS($U$167=Shipping!$R214,Shipping!$R$95,$U$167=Shipping!$S$92,Shipping!$S217,$U$167=Shipping!$T$92,Shipping!$T217)+IF(CL128&lt;DATE(2020,1,1),CL128,-CL128))</f>
        <v>-</v>
      </c>
      <c r="CM292" s="52" t="str" cm="1">
        <f t="array" ref="CM292">IF(OR(CM128="",CM128="NO Q",CM128="-"),"-",INDEX(Shipping!$U$3:$V$88,_xlfn.XMATCH(CM$2,IF(Shipping!$D$3:$D$88="GC",Shipping!$A$3:$A$88),0),_xlfn.XMATCH($V$167,Shipping!$U$2:$V$2))/_xlfn.IFS($U$167=Shipping!$R214,Shipping!$R$95,$U$167=Shipping!$S$92,Shipping!$S217,$U$167=Shipping!$T$92,Shipping!$T217)+IF(CM128&lt;DATE(2020,1,1),CM128,-CM128))</f>
        <v>-</v>
      </c>
    </row>
    <row r="293" spans="2:91">
      <c r="B293" s="47" t="s">
        <v>398</v>
      </c>
      <c r="C293" s="1" t="e" cm="1">
        <f t="array" ref="C293">INDEX(W$2:CM$2,1,_xlfn.XMATCH(D293,$W293:$CM293))</f>
        <v>#N/A</v>
      </c>
      <c r="D293" s="81">
        <f t="shared" si="140"/>
        <v>0</v>
      </c>
      <c r="W293" s="52" t="str" cm="1">
        <f t="array" ref="W293">IF(OR(W129="",W129="NO Q",W129="-"),"-",INDEX(Shipping!$U$3:$V$88,_xlfn.XMATCH(W$2,IF(Shipping!$D$3:$D$88="GC",Shipping!$A$3:$A$88),0),_xlfn.XMATCH($V$167,Shipping!$U$2:$V$2))/_xlfn.IFS($U$167=Shipping!$R215,Shipping!$R$95,$U$167=Shipping!$S$92,Shipping!$S218,$U$167=Shipping!$T$92,Shipping!$T218)+IF(W129&lt;DATE(2020,1,1),W129,-W129))</f>
        <v>-</v>
      </c>
      <c r="X293" s="52" t="str" cm="1">
        <f t="array" ref="X293">IF(OR(X129="",X129="NO Q",X129="-"),"-",INDEX(Shipping!$U$3:$V$88,_xlfn.XMATCH(X$2,IF(Shipping!$D$3:$D$88="GC",Shipping!$A$3:$A$88),0),_xlfn.XMATCH($V$167,Shipping!$U$2:$V$2))/_xlfn.IFS($U$167=Shipping!$R215,Shipping!$R$95,$U$167=Shipping!$S$92,Shipping!$S218,$U$167=Shipping!$T$92,Shipping!$T218)+IF(X129&lt;DATE(2020,1,1),X129,-X129))</f>
        <v>-</v>
      </c>
      <c r="Y293" s="52" t="str" cm="1">
        <f t="array" ref="Y293">IF(OR(Y129="",Y129="NO Q",Y129="-"),"-",INDEX(Shipping!$U$3:$V$88,_xlfn.XMATCH(Y$2,IF(Shipping!$D$3:$D$88="GC",Shipping!$A$3:$A$88),0),_xlfn.XMATCH($V$167,Shipping!$U$2:$V$2))/_xlfn.IFS($U$167=Shipping!$R215,Shipping!$R$95,$U$167=Shipping!$S$92,Shipping!$S218,$U$167=Shipping!$T$92,Shipping!$T218)+IF(Y129&lt;DATE(2020,1,1),Y129,-Y129))</f>
        <v>-</v>
      </c>
      <c r="Z293" s="52" t="str" cm="1">
        <f t="array" ref="Z293">IF(OR(Z129="",Z129="NO Q",Z129="-"),"-",INDEX(Shipping!$U$3:$V$88,_xlfn.XMATCH(Z$2,IF(Shipping!$D$3:$D$88="GC",Shipping!$A$3:$A$88),0),_xlfn.XMATCH($V$167,Shipping!$U$2:$V$2))/_xlfn.IFS($U$167=Shipping!$R215,Shipping!$R$95,$U$167=Shipping!$S$92,Shipping!$S218,$U$167=Shipping!$T$92,Shipping!$T218)+IF(Z129&lt;DATE(2020,1,1),Z129,-Z129))</f>
        <v>-</v>
      </c>
      <c r="AA293" s="52" t="str" cm="1">
        <f t="array" ref="AA293">IF(OR(AA129="",AA129="NO Q",AA129="-"),"-",INDEX(Shipping!$U$3:$V$88,_xlfn.XMATCH(AA$2,IF(Shipping!$D$3:$D$88="GC",Shipping!$A$3:$A$88),0),_xlfn.XMATCH($V$167,Shipping!$U$2:$V$2))/_xlfn.IFS($U$167=Shipping!$R215,Shipping!$R$95,$U$167=Shipping!$S$92,Shipping!$S218,$U$167=Shipping!$T$92,Shipping!$T218)+IF(AA129&lt;DATE(2020,1,1),AA129,-AA129))</f>
        <v>-</v>
      </c>
      <c r="AB293" s="52" t="str" cm="1">
        <f t="array" ref="AB293">IF(OR(AB129="",AB129="NO Q",AB129="-"),"-",INDEX(Shipping!$U$3:$V$88,_xlfn.XMATCH(AB$2,IF(Shipping!$D$3:$D$88="GC",Shipping!$A$3:$A$88),0),_xlfn.XMATCH($V$167,Shipping!$U$2:$V$2))/_xlfn.IFS($U$167=Shipping!$R215,Shipping!$R$95,$U$167=Shipping!$S$92,Shipping!$S218,$U$167=Shipping!$T$92,Shipping!$T218)+IF(AB129&lt;DATE(2020,1,1),AB129,-AB129))</f>
        <v>-</v>
      </c>
      <c r="AC293" s="52" t="str" cm="1">
        <f t="array" ref="AC293">IF(OR(AC129="",AC129="NO Q",AC129="-"),"-",INDEX(Shipping!$U$3:$V$88,_xlfn.XMATCH(AC$2,IF(Shipping!$D$3:$D$88="GC",Shipping!$A$3:$A$88),0),_xlfn.XMATCH($V$167,Shipping!$U$2:$V$2))/_xlfn.IFS($U$167=Shipping!$R215,Shipping!$R$95,$U$167=Shipping!$S$92,Shipping!$S218,$U$167=Shipping!$T$92,Shipping!$T218)+IF(AC129&lt;DATE(2020,1,1),AC129,-AC129))</f>
        <v>-</v>
      </c>
      <c r="AD293" s="52" t="str" cm="1">
        <f t="array" ref="AD293">IF(OR(AD129="",AD129="NO Q",AD129="-"),"-",INDEX(Shipping!$U$3:$V$88,_xlfn.XMATCH(AD$2,IF(Shipping!$D$3:$D$88="GC",Shipping!$A$3:$A$88),0),_xlfn.XMATCH($V$167,Shipping!$U$2:$V$2))/_xlfn.IFS($U$167=Shipping!$R215,Shipping!$R$95,$U$167=Shipping!$S$92,Shipping!$S218,$U$167=Shipping!$T$92,Shipping!$T218)+IF(AD129&lt;DATE(2020,1,1),AD129,-AD129))</f>
        <v>-</v>
      </c>
      <c r="AE293" s="52" t="str" cm="1">
        <f t="array" ref="AE293">IF(OR(AE129="",AE129="NO Q",AE129="-"),"-",INDEX(Shipping!$U$3:$V$88,_xlfn.XMATCH(AE$2,IF(Shipping!$D$3:$D$88="GC",Shipping!$A$3:$A$88),0),_xlfn.XMATCH($V$167,Shipping!$U$2:$V$2))/_xlfn.IFS($U$167=Shipping!$R215,Shipping!$R$95,$U$167=Shipping!$S$92,Shipping!$S218,$U$167=Shipping!$T$92,Shipping!$T218)+IF(AE129&lt;DATE(2020,1,1),AE129,-AE129))</f>
        <v>-</v>
      </c>
      <c r="AF293" s="52" t="str" cm="1">
        <f t="array" ref="AF293">IF(OR(AF129="",AF129="NO Q",AF129="-"),"-",INDEX(Shipping!$U$3:$V$88,_xlfn.XMATCH(AF$2,IF(Shipping!$D$3:$D$88="GC",Shipping!$A$3:$A$88),0),_xlfn.XMATCH($V$167,Shipping!$U$2:$V$2))/_xlfn.IFS($U$167=Shipping!$R215,Shipping!$R$95,$U$167=Shipping!$S$92,Shipping!$S218,$U$167=Shipping!$T$92,Shipping!$T218)+IF(AF129&lt;DATE(2020,1,1),AF129,-AF129))</f>
        <v>-</v>
      </c>
      <c r="AG293" s="52" t="str" cm="1">
        <f t="array" ref="AG293">IF(OR(AG129="",AG129="NO Q",AG129="-"),"-",INDEX(Shipping!$U$3:$V$88,_xlfn.XMATCH(AG$2,IF(Shipping!$D$3:$D$88="GC",Shipping!$A$3:$A$88),0),_xlfn.XMATCH($V$167,Shipping!$U$2:$V$2))/_xlfn.IFS($U$167=Shipping!$R215,Shipping!$R$95,$U$167=Shipping!$S$92,Shipping!$S218,$U$167=Shipping!$T$92,Shipping!$T218)+IF(AG129&lt;DATE(2020,1,1),AG129,-AG129))</f>
        <v>-</v>
      </c>
      <c r="AH293" s="52" t="e" cm="1">
        <f t="array" ref="AH293">IF(OR(AH129="",AH129="NO Q",AH129="-"),"-",INDEX(Shipping!$U$3:$V$88,_xlfn.XMATCH(AH$2,IF(Shipping!$D$3:$D$88="GC",Shipping!$A$3:$A$88),0),_xlfn.XMATCH($V$167,Shipping!$U$2:$V$2))/_xlfn.IFS($U$167=Shipping!$R215,Shipping!$R$95,$U$167=Shipping!$S$92,Shipping!$S218,$U$167=Shipping!$T$92,Shipping!$T218)+IF(AH129&lt;DATE(2020,1,1),AH129,-AH129))</f>
        <v>#DIV/0!</v>
      </c>
      <c r="AI293" s="52" t="str" cm="1">
        <f t="array" ref="AI293">IF(OR(AI129="",AI129="NO Q",AI129="-"),"-",INDEX(Shipping!$U$3:$V$88,_xlfn.XMATCH(AI$2,IF(Shipping!$D$3:$D$88="GC",Shipping!$A$3:$A$88),0),_xlfn.XMATCH($V$167,Shipping!$U$2:$V$2))/_xlfn.IFS($U$167=Shipping!$R215,Shipping!$R$95,$U$167=Shipping!$S$92,Shipping!$S218,$U$167=Shipping!$T$92,Shipping!$T218)+IF(AI129&lt;DATE(2020,1,1),AI129,-AI129))</f>
        <v>-</v>
      </c>
      <c r="AJ293" s="52" t="str" cm="1">
        <f t="array" ref="AJ293">IF(OR(AJ129="",AJ129="NO Q",AJ129="-"),"-",INDEX(Shipping!$U$3:$V$88,_xlfn.XMATCH(AJ$2,IF(Shipping!$D$3:$D$88="GC",Shipping!$A$3:$A$88),0),_xlfn.XMATCH($V$167,Shipping!$U$2:$V$2))/_xlfn.IFS($U$167=Shipping!$R215,Shipping!$R$95,$U$167=Shipping!$S$92,Shipping!$S218,$U$167=Shipping!$T$92,Shipping!$T218)+IF(AJ129&lt;DATE(2020,1,1),AJ129,-AJ129))</f>
        <v>-</v>
      </c>
      <c r="AK293" s="52" t="str" cm="1">
        <f t="array" ref="AK293">IF(OR(AK129="",AK129="NO Q",AK129="-"),"-",INDEX(Shipping!$U$3:$V$88,_xlfn.XMATCH(AK$2,IF(Shipping!$D$3:$D$88="GC",Shipping!$A$3:$A$88),0),_xlfn.XMATCH($V$167,Shipping!$U$2:$V$2))/_xlfn.IFS($U$167=Shipping!$R215,Shipping!$R$95,$U$167=Shipping!$S$92,Shipping!$S218,$U$167=Shipping!$T$92,Shipping!$T218)+IF(AK129&lt;DATE(2020,1,1),AK129,-AK129))</f>
        <v>-</v>
      </c>
      <c r="AL293" s="52" t="str" cm="1">
        <f t="array" ref="AL293">IF(OR(AL129="",AL129="NO Q",AL129="-"),"-",INDEX(Shipping!$U$3:$V$88,_xlfn.XMATCH(AL$2,IF(Shipping!$D$3:$D$88="GC",Shipping!$A$3:$A$88),0),_xlfn.XMATCH($V$167,Shipping!$U$2:$V$2))/_xlfn.IFS($U$167=Shipping!$R215,Shipping!$R$95,$U$167=Shipping!$S$92,Shipping!$S218,$U$167=Shipping!$T$92,Shipping!$T218)+IF(AL129&lt;DATE(2020,1,1),AL129,-AL129))</f>
        <v>-</v>
      </c>
      <c r="AM293" s="52" t="str" cm="1">
        <f t="array" ref="AM293">IF(OR(AM129="",AM129="NO Q",AM129="-"),"-",INDEX(Shipping!$U$3:$V$88,_xlfn.XMATCH(AM$2,IF(Shipping!$D$3:$D$88="GC",Shipping!$A$3:$A$88),0),_xlfn.XMATCH($V$167,Shipping!$U$2:$V$2))/_xlfn.IFS($U$167=Shipping!$R215,Shipping!$R$95,$U$167=Shipping!$S$92,Shipping!$S218,$U$167=Shipping!$T$92,Shipping!$T218)+IF(AM129&lt;DATE(2020,1,1),AM129,-AM129))</f>
        <v>-</v>
      </c>
      <c r="AN293" s="52" t="str" cm="1">
        <f t="array" ref="AN293">IF(OR(AN129="",AN129="NO Q",AN129="-"),"-",INDEX(Shipping!$U$3:$V$88,_xlfn.XMATCH(AN$2,IF(Shipping!$D$3:$D$88="GC",Shipping!$A$3:$A$88),0),_xlfn.XMATCH($V$167,Shipping!$U$2:$V$2))/_xlfn.IFS($U$167=Shipping!$R215,Shipping!$R$95,$U$167=Shipping!$S$92,Shipping!$S218,$U$167=Shipping!$T$92,Shipping!$T218)+IF(AN129&lt;DATE(2020,1,1),AN129,-AN129))</f>
        <v>-</v>
      </c>
      <c r="AO293" s="52" t="str" cm="1">
        <f t="array" ref="AO293">IF(OR(AO129="",AO129="NO Q",AO129="-"),"-",INDEX(Shipping!$U$3:$V$88,_xlfn.XMATCH(AO$2,IF(Shipping!$D$3:$D$88="GC",Shipping!$A$3:$A$88),0),_xlfn.XMATCH($V$167,Shipping!$U$2:$V$2))/_xlfn.IFS($U$167=Shipping!$R215,Shipping!$R$95,$U$167=Shipping!$S$92,Shipping!$S218,$U$167=Shipping!$T$92,Shipping!$T218)+IF(AO129&lt;DATE(2020,1,1),AO129,-AO129))</f>
        <v>-</v>
      </c>
      <c r="AP293" s="52" t="str" cm="1">
        <f t="array" ref="AP293">IF(OR(AP129="",AP129="NO Q",AP129="-"),"-",INDEX(Shipping!$U$3:$V$88,_xlfn.XMATCH(AP$2,IF(Shipping!$D$3:$D$88="GC",Shipping!$A$3:$A$88),0),_xlfn.XMATCH($V$167,Shipping!$U$2:$V$2))/_xlfn.IFS($U$167=Shipping!$R215,Shipping!$R$95,$U$167=Shipping!$S$92,Shipping!$S218,$U$167=Shipping!$T$92,Shipping!$T218)+IF(AP129&lt;DATE(2020,1,1),AP129,-AP129))</f>
        <v>-</v>
      </c>
      <c r="AQ293" s="52" t="str" cm="1">
        <f t="array" ref="AQ293">IF(OR(AQ129="",AQ129="NO Q",AQ129="-"),"-",INDEX(Shipping!$U$3:$V$88,_xlfn.XMATCH(AQ$2,IF(Shipping!$D$3:$D$88="GC",Shipping!$A$3:$A$88),0),_xlfn.XMATCH($V$167,Shipping!$U$2:$V$2))/_xlfn.IFS($U$167=Shipping!$R215,Shipping!$R$95,$U$167=Shipping!$S$92,Shipping!$S218,$U$167=Shipping!$T$92,Shipping!$T218)+IF(AQ129&lt;DATE(2020,1,1),AQ129,-AQ129))</f>
        <v>-</v>
      </c>
      <c r="AR293" s="52" t="str" cm="1">
        <f t="array" ref="AR293">IF(OR(AR129="",AR129="NO Q",AR129="-"),"-",INDEX(Shipping!$U$3:$V$88,_xlfn.XMATCH(AR$2,IF(Shipping!$D$3:$D$88="GC",Shipping!$A$3:$A$88),0),_xlfn.XMATCH($V$167,Shipping!$U$2:$V$2))/_xlfn.IFS($U$167=Shipping!$R215,Shipping!$R$95,$U$167=Shipping!$S$92,Shipping!$S218,$U$167=Shipping!$T$92,Shipping!$T218)+IF(AR129&lt;DATE(2020,1,1),AR129,-AR129))</f>
        <v>-</v>
      </c>
      <c r="AS293" s="52" t="str" cm="1">
        <f t="array" ref="AS293">IF(OR(AS129="",AS129="NO Q",AS129="-"),"-",INDEX(Shipping!$U$3:$V$88,_xlfn.XMATCH(AS$2,IF(Shipping!$D$3:$D$88="GC",Shipping!$A$3:$A$88),0),_xlfn.XMATCH($V$167,Shipping!$U$2:$V$2))/_xlfn.IFS($U$167=Shipping!$R215,Shipping!$R$95,$U$167=Shipping!$S$92,Shipping!$S218,$U$167=Shipping!$T$92,Shipping!$T218)+IF(AS129&lt;DATE(2020,1,1),AS129,-AS129))</f>
        <v>-</v>
      </c>
      <c r="AT293" s="52" t="str" cm="1">
        <f t="array" ref="AT293">IF(OR(AT129="",AT129="NO Q",AT129="-"),"-",INDEX(Shipping!$U$3:$V$88,_xlfn.XMATCH(AT$2,IF(Shipping!$D$3:$D$88="GC",Shipping!$A$3:$A$88),0),_xlfn.XMATCH($V$167,Shipping!$U$2:$V$2))/_xlfn.IFS($U$167=Shipping!$R215,Shipping!$R$95,$U$167=Shipping!$S$92,Shipping!$S218,$U$167=Shipping!$T$92,Shipping!$T218)+IF(AT129&lt;DATE(2020,1,1),AT129,-AT129))</f>
        <v>-</v>
      </c>
      <c r="AU293" s="52" t="str" cm="1">
        <f t="array" ref="AU293">IF(OR(AU129="",AU129="NO Q",AU129="-"),"-",INDEX(Shipping!$U$3:$V$88,_xlfn.XMATCH(AU$2,IF(Shipping!$D$3:$D$88="GC",Shipping!$A$3:$A$88),0),_xlfn.XMATCH($V$167,Shipping!$U$2:$V$2))/_xlfn.IFS($U$167=Shipping!$R215,Shipping!$R$95,$U$167=Shipping!$S$92,Shipping!$S218,$U$167=Shipping!$T$92,Shipping!$T218)+IF(AU129&lt;DATE(2020,1,1),AU129,-AU129))</f>
        <v>-</v>
      </c>
      <c r="AV293" s="52" t="str" cm="1">
        <f t="array" ref="AV293">IF(OR(AV129="",AV129="NO Q",AV129="-"),"-",INDEX(Shipping!$U$3:$V$88,_xlfn.XMATCH(AV$2,IF(Shipping!$D$3:$D$88="GC",Shipping!$A$3:$A$88),0),_xlfn.XMATCH($V$167,Shipping!$U$2:$V$2))/_xlfn.IFS($U$167=Shipping!$R215,Shipping!$R$95,$U$167=Shipping!$S$92,Shipping!$S218,$U$167=Shipping!$T$92,Shipping!$T218)+IF(AV129&lt;DATE(2020,1,1),AV129,-AV129))</f>
        <v>-</v>
      </c>
      <c r="AW293" s="52" t="str" cm="1">
        <f t="array" ref="AW293">IF(OR(AW129="",AW129="NO Q",AW129="-"),"-",INDEX(Shipping!$U$3:$V$88,_xlfn.XMATCH(AW$2,IF(Shipping!$D$3:$D$88="GC",Shipping!$A$3:$A$88),0),_xlfn.XMATCH($V$167,Shipping!$U$2:$V$2))/_xlfn.IFS($U$167=Shipping!$R215,Shipping!$R$95,$U$167=Shipping!$S$92,Shipping!$S218,$U$167=Shipping!$T$92,Shipping!$T218)+IF(AW129&lt;DATE(2020,1,1),AW129,-AW129))</f>
        <v>-</v>
      </c>
      <c r="AX293" s="52" t="str" cm="1">
        <f t="array" ref="AX293">IF(OR(AX129="",AX129="NO Q",AX129="-"),"-",INDEX(Shipping!$U$3:$V$88,_xlfn.XMATCH(AX$2,IF(Shipping!$D$3:$D$88="GC",Shipping!$A$3:$A$88),0),_xlfn.XMATCH($V$167,Shipping!$U$2:$V$2))/_xlfn.IFS($U$167=Shipping!$R215,Shipping!$R$95,$U$167=Shipping!$S$92,Shipping!$S218,$U$167=Shipping!$T$92,Shipping!$T218)+IF(AX129&lt;DATE(2020,1,1),AX129,-AX129))</f>
        <v>-</v>
      </c>
      <c r="AY293" s="52" t="str" cm="1">
        <f t="array" ref="AY293">IF(OR(AY129="",AY129="NO Q",AY129="-"),"-",INDEX(Shipping!$U$3:$V$88,_xlfn.XMATCH(AY$2,IF(Shipping!$D$3:$D$88="GC",Shipping!$A$3:$A$88),0),_xlfn.XMATCH($V$167,Shipping!$U$2:$V$2))/_xlfn.IFS($U$167=Shipping!$R215,Shipping!$R$95,$U$167=Shipping!$S$92,Shipping!$S218,$U$167=Shipping!$T$92,Shipping!$T218)+IF(AY129&lt;DATE(2020,1,1),AY129,-AY129))</f>
        <v>-</v>
      </c>
      <c r="AZ293" s="52" t="str" cm="1">
        <f t="array" ref="AZ293">IF(OR(AZ129="",AZ129="NO Q",AZ129="-"),"-",INDEX(Shipping!$U$3:$V$88,_xlfn.XMATCH(AZ$2,IF(Shipping!$D$3:$D$88="GC",Shipping!$A$3:$A$88),0),_xlfn.XMATCH($V$167,Shipping!$U$2:$V$2))/_xlfn.IFS($U$167=Shipping!$R215,Shipping!$R$95,$U$167=Shipping!$S$92,Shipping!$S218,$U$167=Shipping!$T$92,Shipping!$T218)+IF(AZ129&lt;DATE(2020,1,1),AZ129,-AZ129))</f>
        <v>-</v>
      </c>
      <c r="BA293" s="52" t="str" cm="1">
        <f t="array" ref="BA293">IF(OR(BA129="",BA129="NO Q",BA129="-"),"-",INDEX(Shipping!$U$3:$V$88,_xlfn.XMATCH(BA$2,IF(Shipping!$D$3:$D$88="GC",Shipping!$A$3:$A$88),0),_xlfn.XMATCH($V$167,Shipping!$U$2:$V$2))/_xlfn.IFS($U$167=Shipping!$R215,Shipping!$R$95,$U$167=Shipping!$S$92,Shipping!$S218,$U$167=Shipping!$T$92,Shipping!$T218)+IF(BA129&lt;DATE(2020,1,1),BA129,-BA129))</f>
        <v>-</v>
      </c>
      <c r="BB293" s="52" t="str" cm="1">
        <f t="array" ref="BB293">IF(OR(BB129="",BB129="NO Q",BB129="-"),"-",INDEX(Shipping!$U$3:$V$88,_xlfn.XMATCH(BB$2,IF(Shipping!$D$3:$D$88="GC",Shipping!$A$3:$A$88),0),_xlfn.XMATCH($V$167,Shipping!$U$2:$V$2))/_xlfn.IFS($U$167=Shipping!$R215,Shipping!$R$95,$U$167=Shipping!$S$92,Shipping!$S218,$U$167=Shipping!$T$92,Shipping!$T218)+IF(BB129&lt;DATE(2020,1,1),BB129,-BB129))</f>
        <v>-</v>
      </c>
      <c r="BC293" s="52" t="str" cm="1">
        <f t="array" ref="BC293">IF(OR(BC129="",BC129="NO Q",BC129="-"),"-",INDEX(Shipping!$U$3:$V$88,_xlfn.XMATCH(BC$2,IF(Shipping!$D$3:$D$88="GC",Shipping!$A$3:$A$88),0),_xlfn.XMATCH($V$167,Shipping!$U$2:$V$2))/_xlfn.IFS($U$167=Shipping!$R215,Shipping!$R$95,$U$167=Shipping!$S$92,Shipping!$S218,$U$167=Shipping!$T$92,Shipping!$T218)+IF(BC129&lt;DATE(2020,1,1),BC129,-BC129))</f>
        <v>-</v>
      </c>
      <c r="BD293" s="52" t="str" cm="1">
        <f t="array" ref="BD293">IF(OR(BD129="",BD129="NO Q",BD129="-"),"-",INDEX(Shipping!$U$3:$V$88,_xlfn.XMATCH(BD$2,IF(Shipping!$D$3:$D$88="GC",Shipping!$A$3:$A$88),0),_xlfn.XMATCH($V$167,Shipping!$U$2:$V$2))/_xlfn.IFS($U$167=Shipping!$R215,Shipping!$R$95,$U$167=Shipping!$S$92,Shipping!$S218,$U$167=Shipping!$T$92,Shipping!$T218)+IF(BD129&lt;DATE(2020,1,1),BD129,-BD129))</f>
        <v>-</v>
      </c>
      <c r="BE293" s="52" t="str" cm="1">
        <f t="array" ref="BE293">IF(OR(BE129="",BE129="NO Q",BE129="-"),"-",INDEX(Shipping!$U$3:$V$88,_xlfn.XMATCH(BE$2,IF(Shipping!$D$3:$D$88="GC",Shipping!$A$3:$A$88),0),_xlfn.XMATCH($V$167,Shipping!$U$2:$V$2))/_xlfn.IFS($U$167=Shipping!$R215,Shipping!$R$95,$U$167=Shipping!$S$92,Shipping!$S218,$U$167=Shipping!$T$92,Shipping!$T218)+IF(BE129&lt;DATE(2020,1,1),BE129,-BE129))</f>
        <v>-</v>
      </c>
      <c r="BF293" s="52" t="str" cm="1">
        <f t="array" ref="BF293">IF(OR(BF129="",BF129="NO Q",BF129="-"),"-",INDEX(Shipping!$U$3:$V$88,_xlfn.XMATCH(BF$2,IF(Shipping!$D$3:$D$88="GC",Shipping!$A$3:$A$88),0),_xlfn.XMATCH($V$167,Shipping!$U$2:$V$2))/_xlfn.IFS($U$167=Shipping!$R215,Shipping!$R$95,$U$167=Shipping!$S$92,Shipping!$S218,$U$167=Shipping!$T$92,Shipping!$T218)+IF(BF129&lt;DATE(2020,1,1),BF129,-BF129))</f>
        <v>-</v>
      </c>
      <c r="BG293" s="52" t="str" cm="1">
        <f t="array" ref="BG293">IF(OR(BG129="",BG129="NO Q",BG129="-"),"-",INDEX(Shipping!$U$3:$V$88,_xlfn.XMATCH(BG$2,IF(Shipping!$D$3:$D$88="GC",Shipping!$A$3:$A$88),0),_xlfn.XMATCH($V$167,Shipping!$U$2:$V$2))/_xlfn.IFS($U$167=Shipping!$R215,Shipping!$R$95,$U$167=Shipping!$S$92,Shipping!$S218,$U$167=Shipping!$T$92,Shipping!$T218)+IF(BG129&lt;DATE(2020,1,1),BG129,-BG129))</f>
        <v>-</v>
      </c>
      <c r="BH293" s="52" t="str" cm="1">
        <f t="array" ref="BH293">IF(OR(BH129="",BH129="NO Q",BH129="-"),"-",INDEX(Shipping!$U$3:$V$88,_xlfn.XMATCH(BH$2,IF(Shipping!$D$3:$D$88="GC",Shipping!$A$3:$A$88),0),_xlfn.XMATCH($V$167,Shipping!$U$2:$V$2))/_xlfn.IFS($U$167=Shipping!$R215,Shipping!$R$95,$U$167=Shipping!$S$92,Shipping!$S218,$U$167=Shipping!$T$92,Shipping!$T218)+IF(BH129&lt;DATE(2020,1,1),BH129,-BH129))</f>
        <v>-</v>
      </c>
      <c r="BI293" s="52" t="e" cm="1">
        <f t="array" ref="BI293">IF(OR(BI129="",BI129="NO Q",BI129="-"),"-",INDEX(Shipping!$U$3:$V$88,_xlfn.XMATCH(BI$2,IF(Shipping!$D$3:$D$88="GC",Shipping!$A$3:$A$88),0),_xlfn.XMATCH($V$167,Shipping!$U$2:$V$2))/_xlfn.IFS($U$167=Shipping!$R215,Shipping!$R$95,$U$167=Shipping!$S$92,Shipping!$S218,$U$167=Shipping!$T$92,Shipping!$T218)+IF(BI129&lt;DATE(2020,1,1),BI129,-BI129))</f>
        <v>#DIV/0!</v>
      </c>
      <c r="BJ293" s="52" t="str" cm="1">
        <f t="array" ref="BJ293">IF(OR(BJ129="",BJ129="NO Q",BJ129="-"),"-",INDEX(Shipping!$U$3:$V$88,_xlfn.XMATCH(BJ$2,IF(Shipping!$D$3:$D$88="GC",Shipping!$A$3:$A$88),0),_xlfn.XMATCH($V$167,Shipping!$U$2:$V$2))/_xlfn.IFS($U$167=Shipping!$R215,Shipping!$R$95,$U$167=Shipping!$S$92,Shipping!$S218,$U$167=Shipping!$T$92,Shipping!$T218)+IF(BJ129&lt;DATE(2020,1,1),BJ129,-BJ129))</f>
        <v>-</v>
      </c>
      <c r="BK293" s="52" t="str" cm="1">
        <f t="array" ref="BK293">IF(OR(BK129="",BK129="NO Q",BK129="-"),"-",INDEX(Shipping!$U$3:$V$88,_xlfn.XMATCH(BK$2,IF(Shipping!$D$3:$D$88="GC",Shipping!$A$3:$A$88),0),_xlfn.XMATCH($V$167,Shipping!$U$2:$V$2))/_xlfn.IFS($U$167=Shipping!$R215,Shipping!$R$95,$U$167=Shipping!$S$92,Shipping!$S218,$U$167=Shipping!$T$92,Shipping!$T218)+IF(BK129&lt;DATE(2020,1,1),BK129,-BK129))</f>
        <v>-</v>
      </c>
      <c r="BL293" s="52" t="str" cm="1">
        <f t="array" ref="BL293">IF(OR(BL129="",BL129="NO Q",BL129="-"),"-",INDEX(Shipping!$U$3:$V$88,_xlfn.XMATCH(BL$2,IF(Shipping!$D$3:$D$88="GC",Shipping!$A$3:$A$88),0),_xlfn.XMATCH($V$167,Shipping!$U$2:$V$2))/_xlfn.IFS($U$167=Shipping!$R215,Shipping!$R$95,$U$167=Shipping!$S$92,Shipping!$S218,$U$167=Shipping!$T$92,Shipping!$T218)+IF(BL129&lt;DATE(2020,1,1),BL129,-BL129))</f>
        <v>-</v>
      </c>
      <c r="BM293" s="52" t="str" cm="1">
        <f t="array" ref="BM293">IF(OR(BM129="",BM129="NO Q",BM129="-"),"-",INDEX(Shipping!$U$3:$V$88,_xlfn.XMATCH(BM$2,IF(Shipping!$D$3:$D$88="GC",Shipping!$A$3:$A$88),0),_xlfn.XMATCH($V$167,Shipping!$U$2:$V$2))/_xlfn.IFS($U$167=Shipping!$R215,Shipping!$R$95,$U$167=Shipping!$S$92,Shipping!$S218,$U$167=Shipping!$T$92,Shipping!$T218)+IF(BM129&lt;DATE(2020,1,1),BM129,-BM129))</f>
        <v>-</v>
      </c>
      <c r="BN293" s="52" t="str" cm="1">
        <f t="array" ref="BN293">IF(OR(BN129="",BN129="NO Q",BN129="-"),"-",INDEX(Shipping!$U$3:$V$88,_xlfn.XMATCH(BN$2,IF(Shipping!$D$3:$D$88="GC",Shipping!$A$3:$A$88),0),_xlfn.XMATCH($V$167,Shipping!$U$2:$V$2))/_xlfn.IFS($U$167=Shipping!$R215,Shipping!$R$95,$U$167=Shipping!$S$92,Shipping!$S218,$U$167=Shipping!$T$92,Shipping!$T218)+IF(BN129&lt;DATE(2020,1,1),BN129,-BN129))</f>
        <v>-</v>
      </c>
      <c r="BO293" s="52" t="str" cm="1">
        <f t="array" ref="BO293">IF(OR(BO129="",BO129="NO Q",BO129="-"),"-",INDEX(Shipping!$U$3:$V$88,_xlfn.XMATCH(BO$2,IF(Shipping!$D$3:$D$88="GC",Shipping!$A$3:$A$88),0),_xlfn.XMATCH($V$167,Shipping!$U$2:$V$2))/_xlfn.IFS($U$167=Shipping!$R215,Shipping!$R$95,$U$167=Shipping!$S$92,Shipping!$S218,$U$167=Shipping!$T$92,Shipping!$T218)+IF(BO129&lt;DATE(2020,1,1),BO129,-BO129))</f>
        <v>-</v>
      </c>
      <c r="BP293" s="52" t="str" cm="1">
        <f t="array" ref="BP293">IF(OR(BP129="",BP129="NO Q",BP129="-"),"-",INDEX(Shipping!$U$3:$V$88,_xlfn.XMATCH(BP$2,IF(Shipping!$D$3:$D$88="GC",Shipping!$A$3:$A$88),0),_xlfn.XMATCH($V$167,Shipping!$U$2:$V$2))/_xlfn.IFS($U$167=Shipping!$R215,Shipping!$R$95,$U$167=Shipping!$S$92,Shipping!$S218,$U$167=Shipping!$T$92,Shipping!$T218)+IF(BP129&lt;DATE(2020,1,1),BP129,-BP129))</f>
        <v>-</v>
      </c>
      <c r="BQ293" s="52" t="str" cm="1">
        <f t="array" ref="BQ293">IF(OR(BQ129="",BQ129="NO Q",BQ129="-"),"-",INDEX(Shipping!$U$3:$V$88,_xlfn.XMATCH(BQ$2,IF(Shipping!$D$3:$D$88="GC",Shipping!$A$3:$A$88),0),_xlfn.XMATCH($V$167,Shipping!$U$2:$V$2))/_xlfn.IFS($U$167=Shipping!$R215,Shipping!$R$95,$U$167=Shipping!$S$92,Shipping!$S218,$U$167=Shipping!$T$92,Shipping!$T218)+IF(BQ129&lt;DATE(2020,1,1),BQ129,-BQ129))</f>
        <v>-</v>
      </c>
      <c r="BR293" s="52" t="str" cm="1">
        <f t="array" ref="BR293">IF(OR(BR129="",BR129="NO Q",BR129="-"),"-",INDEX(Shipping!$U$3:$V$88,_xlfn.XMATCH(BR$2,IF(Shipping!$D$3:$D$88="GC",Shipping!$A$3:$A$88),0),_xlfn.XMATCH($V$167,Shipping!$U$2:$V$2))/_xlfn.IFS($U$167=Shipping!$R215,Shipping!$R$95,$U$167=Shipping!$S$92,Shipping!$S218,$U$167=Shipping!$T$92,Shipping!$T218)+IF(BR129&lt;DATE(2020,1,1),BR129,-BR129))</f>
        <v>-</v>
      </c>
      <c r="BS293" s="52" t="str" cm="1">
        <f t="array" ref="BS293">IF(OR(BS129="",BS129="NO Q",BS129="-"),"-",INDEX(Shipping!$U$3:$V$88,_xlfn.XMATCH(BS$2,IF(Shipping!$D$3:$D$88="GC",Shipping!$A$3:$A$88),0),_xlfn.XMATCH($V$167,Shipping!$U$2:$V$2))/_xlfn.IFS($U$167=Shipping!$R215,Shipping!$R$95,$U$167=Shipping!$S$92,Shipping!$S218,$U$167=Shipping!$T$92,Shipping!$T218)+IF(BS129&lt;DATE(2020,1,1),BS129,-BS129))</f>
        <v>-</v>
      </c>
      <c r="BT293" s="52" t="str" cm="1">
        <f t="array" ref="BT293">IF(OR(BT129="",BT129="NO Q",BT129="-"),"-",INDEX(Shipping!$U$3:$V$88,_xlfn.XMATCH(BT$2,IF(Shipping!$D$3:$D$88="GC",Shipping!$A$3:$A$88),0),_xlfn.XMATCH($V$167,Shipping!$U$2:$V$2))/_xlfn.IFS($U$167=Shipping!$R215,Shipping!$R$95,$U$167=Shipping!$S$92,Shipping!$S218,$U$167=Shipping!$T$92,Shipping!$T218)+IF(BT129&lt;DATE(2020,1,1),BT129,-BT129))</f>
        <v>-</v>
      </c>
      <c r="BU293" s="52" t="str" cm="1">
        <f t="array" ref="BU293">IF(OR(BU129="",BU129="NO Q",BU129="-"),"-",INDEX(Shipping!$U$3:$V$88,_xlfn.XMATCH(BU$2,IF(Shipping!$D$3:$D$88="GC",Shipping!$A$3:$A$88),0),_xlfn.XMATCH($V$167,Shipping!$U$2:$V$2))/_xlfn.IFS($U$167=Shipping!$R215,Shipping!$R$95,$U$167=Shipping!$S$92,Shipping!$S218,$U$167=Shipping!$T$92,Shipping!$T218)+IF(BU129&lt;DATE(2020,1,1),BU129,-BU129))</f>
        <v>-</v>
      </c>
      <c r="BV293" s="52" t="str" cm="1">
        <f t="array" ref="BV293">IF(OR(BV129="",BV129="NO Q",BV129="-"),"-",INDEX(Shipping!$U$3:$V$88,_xlfn.XMATCH(BV$2,IF(Shipping!$D$3:$D$88="GC",Shipping!$A$3:$A$88),0),_xlfn.XMATCH($V$167,Shipping!$U$2:$V$2))/_xlfn.IFS($U$167=Shipping!$R215,Shipping!$R$95,$U$167=Shipping!$S$92,Shipping!$S218,$U$167=Shipping!$T$92,Shipping!$T218)+IF(BV129&lt;DATE(2020,1,1),BV129,-BV129))</f>
        <v>-</v>
      </c>
      <c r="BW293" s="52" t="str" cm="1">
        <f t="array" ref="BW293">IF(OR(BW129="",BW129="NO Q",BW129="-"),"-",INDEX(Shipping!$U$3:$V$88,_xlfn.XMATCH(BW$2,IF(Shipping!$D$3:$D$88="GC",Shipping!$A$3:$A$88),0),_xlfn.XMATCH($V$167,Shipping!$U$2:$V$2))/_xlfn.IFS($U$167=Shipping!$R215,Shipping!$R$95,$U$167=Shipping!$S$92,Shipping!$S218,$U$167=Shipping!$T$92,Shipping!$T218)+IF(BW129&lt;DATE(2020,1,1),BW129,-BW129))</f>
        <v>-</v>
      </c>
      <c r="BX293" s="52" t="str" cm="1">
        <f t="array" ref="BX293">IF(OR(BX129="",BX129="NO Q",BX129="-"),"-",INDEX(Shipping!$U$3:$V$88,_xlfn.XMATCH(BX$2,IF(Shipping!$D$3:$D$88="GC",Shipping!$A$3:$A$88),0),_xlfn.XMATCH($V$167,Shipping!$U$2:$V$2))/_xlfn.IFS($U$167=Shipping!$R215,Shipping!$R$95,$U$167=Shipping!$S$92,Shipping!$S218,$U$167=Shipping!$T$92,Shipping!$T218)+IF(BX129&lt;DATE(2020,1,1),BX129,-BX129))</f>
        <v>-</v>
      </c>
      <c r="BY293" s="52" t="str" cm="1">
        <f t="array" ref="BY293">IF(OR(BY129="",BY129="NO Q",BY129="-"),"-",INDEX(Shipping!$U$3:$V$88,_xlfn.XMATCH(BY$2,IF(Shipping!$D$3:$D$88="GC",Shipping!$A$3:$A$88),0),_xlfn.XMATCH($V$167,Shipping!$U$2:$V$2))/_xlfn.IFS($U$167=Shipping!$R215,Shipping!$R$95,$U$167=Shipping!$S$92,Shipping!$S218,$U$167=Shipping!$T$92,Shipping!$T218)+IF(BY129&lt;DATE(2020,1,1),BY129,-BY129))</f>
        <v>-</v>
      </c>
      <c r="BZ293" s="52" t="str" cm="1">
        <f t="array" ref="BZ293">IF(OR(BZ129="",BZ129="NO Q",BZ129="-"),"-",INDEX(Shipping!$U$3:$V$88,_xlfn.XMATCH(BZ$2,IF(Shipping!$D$3:$D$88="GC",Shipping!$A$3:$A$88),0),_xlfn.XMATCH($V$167,Shipping!$U$2:$V$2))/_xlfn.IFS($U$167=Shipping!$R215,Shipping!$R$95,$U$167=Shipping!$S$92,Shipping!$S218,$U$167=Shipping!$T$92,Shipping!$T218)+IF(BZ129&lt;DATE(2020,1,1),BZ129,-BZ129))</f>
        <v>-</v>
      </c>
      <c r="CA293" s="52" t="str" cm="1">
        <f t="array" ref="CA293">IF(OR(CA129="",CA129="NO Q",CA129="-"),"-",INDEX(Shipping!$U$3:$V$88,_xlfn.XMATCH(CA$2,IF(Shipping!$D$3:$D$88="GC",Shipping!$A$3:$A$88),0),_xlfn.XMATCH($V$167,Shipping!$U$2:$V$2))/_xlfn.IFS($U$167=Shipping!$R215,Shipping!$R$95,$U$167=Shipping!$S$92,Shipping!$S218,$U$167=Shipping!$T$92,Shipping!$T218)+IF(CA129&lt;DATE(2020,1,1),CA129,-CA129))</f>
        <v>-</v>
      </c>
      <c r="CB293" s="52" t="str" cm="1">
        <f t="array" ref="CB293">IF(OR(CB129="",CB129="NO Q",CB129="-"),"-",INDEX(Shipping!$U$3:$V$88,_xlfn.XMATCH(CB$2,IF(Shipping!$D$3:$D$88="GC",Shipping!$A$3:$A$88),0),_xlfn.XMATCH($V$167,Shipping!$U$2:$V$2))/_xlfn.IFS($U$167=Shipping!$R215,Shipping!$R$95,$U$167=Shipping!$S$92,Shipping!$S218,$U$167=Shipping!$T$92,Shipping!$T218)+IF(CB129&lt;DATE(2020,1,1),CB129,-CB129))</f>
        <v>-</v>
      </c>
      <c r="CC293" s="52" t="e" cm="1">
        <f t="array" ref="CC293">IF(OR(CC129="",CC129="NO Q",CC129="-"),"-",INDEX(Shipping!$U$3:$V$88,_xlfn.XMATCH(CC$2,IF(Shipping!$D$3:$D$88="GC",Shipping!$A$3:$A$88),0),_xlfn.XMATCH($V$167,Shipping!$U$2:$V$2))/_xlfn.IFS($U$167=Shipping!$R215,Shipping!$R$95,$U$167=Shipping!$S$92,Shipping!$S218,$U$167=Shipping!$T$92,Shipping!$T218)+IF(CC129&lt;DATE(2020,1,1),CC129,-CC129))</f>
        <v>#VALUE!</v>
      </c>
      <c r="CD293" s="52" t="e" cm="1">
        <f t="array" ref="CD293">IF(OR(CD129="",CD129="NO Q",CD129="-"),"-",INDEX(Shipping!$U$3:$V$88,_xlfn.XMATCH(CD$2,IF(Shipping!$D$3:$D$88="GC",Shipping!$A$3:$A$88),0),_xlfn.XMATCH($V$167,Shipping!$U$2:$V$2))/_xlfn.IFS($U$167=Shipping!$R215,Shipping!$R$95,$U$167=Shipping!$S$92,Shipping!$S218,$U$167=Shipping!$T$92,Shipping!$T218)+IF(CD129&lt;DATE(2020,1,1),CD129,-CD129))</f>
        <v>#DIV/0!</v>
      </c>
      <c r="CE293" s="52" t="str" cm="1">
        <f t="array" ref="CE293">IF(OR(CE129="",CE129="NO Q",CE129="-"),"-",INDEX(Shipping!$U$3:$V$88,_xlfn.XMATCH(CE$2,IF(Shipping!$D$3:$D$88="GC",Shipping!$A$3:$A$88),0),_xlfn.XMATCH($V$167,Shipping!$U$2:$V$2))/_xlfn.IFS($U$167=Shipping!$R215,Shipping!$R$95,$U$167=Shipping!$S$92,Shipping!$S218,$U$167=Shipping!$T$92,Shipping!$T218)+IF(CE129&lt;DATE(2020,1,1),CE129,-CE129))</f>
        <v>-</v>
      </c>
      <c r="CF293" s="52" t="str" cm="1">
        <f t="array" ref="CF293">IF(OR(CF129="",CF129="NO Q",CF129="-"),"-",INDEX(Shipping!$U$3:$V$88,_xlfn.XMATCH(CF$2,IF(Shipping!$D$3:$D$88="GC",Shipping!$A$3:$A$88),0),_xlfn.XMATCH($V$167,Shipping!$U$2:$V$2))/_xlfn.IFS($U$167=Shipping!$R215,Shipping!$R$95,$U$167=Shipping!$S$92,Shipping!$S218,$U$167=Shipping!$T$92,Shipping!$T218)+IF(CF129&lt;DATE(2020,1,1),CF129,-CF129))</f>
        <v>-</v>
      </c>
      <c r="CG293" s="52" t="str" cm="1">
        <f t="array" ref="CG293">IF(OR(CG129="",CG129="NO Q",CG129="-"),"-",INDEX(Shipping!$U$3:$V$88,_xlfn.XMATCH(CG$2,IF(Shipping!$D$3:$D$88="GC",Shipping!$A$3:$A$88),0),_xlfn.XMATCH($V$167,Shipping!$U$2:$V$2))/_xlfn.IFS($U$167=Shipping!$R215,Shipping!$R$95,$U$167=Shipping!$S$92,Shipping!$S218,$U$167=Shipping!$T$92,Shipping!$T218)+IF(CG129&lt;DATE(2020,1,1),CG129,-CG129))</f>
        <v>-</v>
      </c>
      <c r="CH293" s="52" t="str" cm="1">
        <f t="array" ref="CH293">IF(OR(CH129="",CH129="NO Q",CH129="-"),"-",INDEX(Shipping!$U$3:$V$88,_xlfn.XMATCH(CH$2,IF(Shipping!$D$3:$D$88="GC",Shipping!$A$3:$A$88),0),_xlfn.XMATCH($V$167,Shipping!$U$2:$V$2))/_xlfn.IFS($U$167=Shipping!$R215,Shipping!$R$95,$U$167=Shipping!$S$92,Shipping!$S218,$U$167=Shipping!$T$92,Shipping!$T218)+IF(CH129&lt;DATE(2020,1,1),CH129,-CH129))</f>
        <v>-</v>
      </c>
      <c r="CI293" s="52" t="str" cm="1">
        <f t="array" ref="CI293">IF(OR(CI129="",CI129="NO Q",CI129="-"),"-",INDEX(Shipping!$U$3:$V$88,_xlfn.XMATCH(CI$2,IF(Shipping!$D$3:$D$88="GC",Shipping!$A$3:$A$88),0),_xlfn.XMATCH($V$167,Shipping!$U$2:$V$2))/_xlfn.IFS($U$167=Shipping!$R215,Shipping!$R$95,$U$167=Shipping!$S$92,Shipping!$S218,$U$167=Shipping!$T$92,Shipping!$T218)+IF(CI129&lt;DATE(2020,1,1),CI129,-CI129))</f>
        <v>-</v>
      </c>
      <c r="CJ293" s="52" t="str" cm="1">
        <f t="array" ref="CJ293">IF(OR(CJ129="",CJ129="NO Q",CJ129="-"),"-",INDEX(Shipping!$U$3:$V$88,_xlfn.XMATCH(CJ$2,IF(Shipping!$D$3:$D$88="GC",Shipping!$A$3:$A$88),0),_xlfn.XMATCH($V$167,Shipping!$U$2:$V$2))/_xlfn.IFS($U$167=Shipping!$R215,Shipping!$R$95,$U$167=Shipping!$S$92,Shipping!$S218,$U$167=Shipping!$T$92,Shipping!$T218)+IF(CJ129&lt;DATE(2020,1,1),CJ129,-CJ129))</f>
        <v>-</v>
      </c>
      <c r="CK293" s="52" t="str" cm="1">
        <f t="array" ref="CK293">IF(OR(CK129="",CK129="NO Q",CK129="-"),"-",INDEX(Shipping!$U$3:$V$88,_xlfn.XMATCH(CK$2,IF(Shipping!$D$3:$D$88="GC",Shipping!$A$3:$A$88),0),_xlfn.XMATCH($V$167,Shipping!$U$2:$V$2))/_xlfn.IFS($U$167=Shipping!$R215,Shipping!$R$95,$U$167=Shipping!$S$92,Shipping!$S218,$U$167=Shipping!$T$92,Shipping!$T218)+IF(CK129&lt;DATE(2020,1,1),CK129,-CK129))</f>
        <v>-</v>
      </c>
      <c r="CL293" s="52" t="str" cm="1">
        <f t="array" ref="CL293">IF(OR(CL129="",CL129="NO Q",CL129="-"),"-",INDEX(Shipping!$U$3:$V$88,_xlfn.XMATCH(CL$2,IF(Shipping!$D$3:$D$88="GC",Shipping!$A$3:$A$88),0),_xlfn.XMATCH($V$167,Shipping!$U$2:$V$2))/_xlfn.IFS($U$167=Shipping!$R215,Shipping!$R$95,$U$167=Shipping!$S$92,Shipping!$S218,$U$167=Shipping!$T$92,Shipping!$T218)+IF(CL129&lt;DATE(2020,1,1),CL129,-CL129))</f>
        <v>-</v>
      </c>
      <c r="CM293" s="52" t="str" cm="1">
        <f t="array" ref="CM293">IF(OR(CM129="",CM129="NO Q",CM129="-"),"-",INDEX(Shipping!$U$3:$V$88,_xlfn.XMATCH(CM$2,IF(Shipping!$D$3:$D$88="GC",Shipping!$A$3:$A$88),0),_xlfn.XMATCH($V$167,Shipping!$U$2:$V$2))/_xlfn.IFS($U$167=Shipping!$R215,Shipping!$R$95,$U$167=Shipping!$S$92,Shipping!$S218,$U$167=Shipping!$T$92,Shipping!$T218)+IF(CM129&lt;DATE(2020,1,1),CM129,-CM129))</f>
        <v>-</v>
      </c>
    </row>
    <row r="294" spans="2:91">
      <c r="B294" s="47" t="s">
        <v>399</v>
      </c>
      <c r="C294" s="1" t="e" cm="1">
        <f t="array" ref="C294">INDEX(W$2:CM$2,1,_xlfn.XMATCH(D294,$W294:$CM294))</f>
        <v>#N/A</v>
      </c>
      <c r="D294" s="81">
        <f t="shared" si="140"/>
        <v>0</v>
      </c>
      <c r="W294" s="52" t="str" cm="1">
        <f t="array" ref="W294">IF(OR(W130="",W130="NO Q",W130="-"),"-",INDEX(Shipping!$U$3:$V$88,_xlfn.XMATCH(W$2,IF(Shipping!$D$3:$D$88="GC",Shipping!$A$3:$A$88),0),_xlfn.XMATCH($V$167,Shipping!$U$2:$V$2))/_xlfn.IFS($U$167=Shipping!$R216,Shipping!$R$95,$U$167=Shipping!$S$92,Shipping!$S219,$U$167=Shipping!$T$92,Shipping!$T219)+IF(W130&lt;DATE(2020,1,1),W130,-W130))</f>
        <v>-</v>
      </c>
      <c r="X294" s="52" t="str" cm="1">
        <f t="array" ref="X294">IF(OR(X130="",X130="NO Q",X130="-"),"-",INDEX(Shipping!$U$3:$V$88,_xlfn.XMATCH(X$2,IF(Shipping!$D$3:$D$88="GC",Shipping!$A$3:$A$88),0),_xlfn.XMATCH($V$167,Shipping!$U$2:$V$2))/_xlfn.IFS($U$167=Shipping!$R216,Shipping!$R$95,$U$167=Shipping!$S$92,Shipping!$S219,$U$167=Shipping!$T$92,Shipping!$T219)+IF(X130&lt;DATE(2020,1,1),X130,-X130))</f>
        <v>-</v>
      </c>
      <c r="Y294" s="52" t="str" cm="1">
        <f t="array" ref="Y294">IF(OR(Y130="",Y130="NO Q",Y130="-"),"-",INDEX(Shipping!$U$3:$V$88,_xlfn.XMATCH(Y$2,IF(Shipping!$D$3:$D$88="GC",Shipping!$A$3:$A$88),0),_xlfn.XMATCH($V$167,Shipping!$U$2:$V$2))/_xlfn.IFS($U$167=Shipping!$R216,Shipping!$R$95,$U$167=Shipping!$S$92,Shipping!$S219,$U$167=Shipping!$T$92,Shipping!$T219)+IF(Y130&lt;DATE(2020,1,1),Y130,-Y130))</f>
        <v>-</v>
      </c>
      <c r="Z294" s="52" t="str" cm="1">
        <f t="array" ref="Z294">IF(OR(Z130="",Z130="NO Q",Z130="-"),"-",INDEX(Shipping!$U$3:$V$88,_xlfn.XMATCH(Z$2,IF(Shipping!$D$3:$D$88="GC",Shipping!$A$3:$A$88),0),_xlfn.XMATCH($V$167,Shipping!$U$2:$V$2))/_xlfn.IFS($U$167=Shipping!$R216,Shipping!$R$95,$U$167=Shipping!$S$92,Shipping!$S219,$U$167=Shipping!$T$92,Shipping!$T219)+IF(Z130&lt;DATE(2020,1,1),Z130,-Z130))</f>
        <v>-</v>
      </c>
      <c r="AA294" s="52" t="str" cm="1">
        <f t="array" ref="AA294">IF(OR(AA130="",AA130="NO Q",AA130="-"),"-",INDEX(Shipping!$U$3:$V$88,_xlfn.XMATCH(AA$2,IF(Shipping!$D$3:$D$88="GC",Shipping!$A$3:$A$88),0),_xlfn.XMATCH($V$167,Shipping!$U$2:$V$2))/_xlfn.IFS($U$167=Shipping!$R216,Shipping!$R$95,$U$167=Shipping!$S$92,Shipping!$S219,$U$167=Shipping!$T$92,Shipping!$T219)+IF(AA130&lt;DATE(2020,1,1),AA130,-AA130))</f>
        <v>-</v>
      </c>
      <c r="AB294" s="52" t="str" cm="1">
        <f t="array" ref="AB294">IF(OR(AB130="",AB130="NO Q",AB130="-"),"-",INDEX(Shipping!$U$3:$V$88,_xlfn.XMATCH(AB$2,IF(Shipping!$D$3:$D$88="GC",Shipping!$A$3:$A$88),0),_xlfn.XMATCH($V$167,Shipping!$U$2:$V$2))/_xlfn.IFS($U$167=Shipping!$R216,Shipping!$R$95,$U$167=Shipping!$S$92,Shipping!$S219,$U$167=Shipping!$T$92,Shipping!$T219)+IF(AB130&lt;DATE(2020,1,1),AB130,-AB130))</f>
        <v>-</v>
      </c>
      <c r="AC294" s="52" t="str" cm="1">
        <f t="array" ref="AC294">IF(OR(AC130="",AC130="NO Q",AC130="-"),"-",INDEX(Shipping!$U$3:$V$88,_xlfn.XMATCH(AC$2,IF(Shipping!$D$3:$D$88="GC",Shipping!$A$3:$A$88),0),_xlfn.XMATCH($V$167,Shipping!$U$2:$V$2))/_xlfn.IFS($U$167=Shipping!$R216,Shipping!$R$95,$U$167=Shipping!$S$92,Shipping!$S219,$U$167=Shipping!$T$92,Shipping!$T219)+IF(AC130&lt;DATE(2020,1,1),AC130,-AC130))</f>
        <v>-</v>
      </c>
      <c r="AD294" s="52" t="str" cm="1">
        <f t="array" ref="AD294">IF(OR(AD130="",AD130="NO Q",AD130="-"),"-",INDEX(Shipping!$U$3:$V$88,_xlfn.XMATCH(AD$2,IF(Shipping!$D$3:$D$88="GC",Shipping!$A$3:$A$88),0),_xlfn.XMATCH($V$167,Shipping!$U$2:$V$2))/_xlfn.IFS($U$167=Shipping!$R216,Shipping!$R$95,$U$167=Shipping!$S$92,Shipping!$S219,$U$167=Shipping!$T$92,Shipping!$T219)+IF(AD130&lt;DATE(2020,1,1),AD130,-AD130))</f>
        <v>-</v>
      </c>
      <c r="AE294" s="52" t="str" cm="1">
        <f t="array" ref="AE294">IF(OR(AE130="",AE130="NO Q",AE130="-"),"-",INDEX(Shipping!$U$3:$V$88,_xlfn.XMATCH(AE$2,IF(Shipping!$D$3:$D$88="GC",Shipping!$A$3:$A$88),0),_xlfn.XMATCH($V$167,Shipping!$U$2:$V$2))/_xlfn.IFS($U$167=Shipping!$R216,Shipping!$R$95,$U$167=Shipping!$S$92,Shipping!$S219,$U$167=Shipping!$T$92,Shipping!$T219)+IF(AE130&lt;DATE(2020,1,1),AE130,-AE130))</f>
        <v>-</v>
      </c>
      <c r="AF294" s="52" t="str" cm="1">
        <f t="array" ref="AF294">IF(OR(AF130="",AF130="NO Q",AF130="-"),"-",INDEX(Shipping!$U$3:$V$88,_xlfn.XMATCH(AF$2,IF(Shipping!$D$3:$D$88="GC",Shipping!$A$3:$A$88),0),_xlfn.XMATCH($V$167,Shipping!$U$2:$V$2))/_xlfn.IFS($U$167=Shipping!$R216,Shipping!$R$95,$U$167=Shipping!$S$92,Shipping!$S219,$U$167=Shipping!$T$92,Shipping!$T219)+IF(AF130&lt;DATE(2020,1,1),AF130,-AF130))</f>
        <v>-</v>
      </c>
      <c r="AG294" s="52" t="str" cm="1">
        <f t="array" ref="AG294">IF(OR(AG130="",AG130="NO Q",AG130="-"),"-",INDEX(Shipping!$U$3:$V$88,_xlfn.XMATCH(AG$2,IF(Shipping!$D$3:$D$88="GC",Shipping!$A$3:$A$88),0),_xlfn.XMATCH($V$167,Shipping!$U$2:$V$2))/_xlfn.IFS($U$167=Shipping!$R216,Shipping!$R$95,$U$167=Shipping!$S$92,Shipping!$S219,$U$167=Shipping!$T$92,Shipping!$T219)+IF(AG130&lt;DATE(2020,1,1),AG130,-AG130))</f>
        <v>-</v>
      </c>
      <c r="AH294" s="52" t="e" cm="1">
        <f t="array" ref="AH294">IF(OR(AH130="",AH130="NO Q",AH130="-"),"-",INDEX(Shipping!$U$3:$V$88,_xlfn.XMATCH(AH$2,IF(Shipping!$D$3:$D$88="GC",Shipping!$A$3:$A$88),0),_xlfn.XMATCH($V$167,Shipping!$U$2:$V$2))/_xlfn.IFS($U$167=Shipping!$R216,Shipping!$R$95,$U$167=Shipping!$S$92,Shipping!$S219,$U$167=Shipping!$T$92,Shipping!$T219)+IF(AH130&lt;DATE(2020,1,1),AH130,-AH130))</f>
        <v>#DIV/0!</v>
      </c>
      <c r="AI294" s="52" t="str" cm="1">
        <f t="array" ref="AI294">IF(OR(AI130="",AI130="NO Q",AI130="-"),"-",INDEX(Shipping!$U$3:$V$88,_xlfn.XMATCH(AI$2,IF(Shipping!$D$3:$D$88="GC",Shipping!$A$3:$A$88),0),_xlfn.XMATCH($V$167,Shipping!$U$2:$V$2))/_xlfn.IFS($U$167=Shipping!$R216,Shipping!$R$95,$U$167=Shipping!$S$92,Shipping!$S219,$U$167=Shipping!$T$92,Shipping!$T219)+IF(AI130&lt;DATE(2020,1,1),AI130,-AI130))</f>
        <v>-</v>
      </c>
      <c r="AJ294" s="52" t="str" cm="1">
        <f t="array" ref="AJ294">IF(OR(AJ130="",AJ130="NO Q",AJ130="-"),"-",INDEX(Shipping!$U$3:$V$88,_xlfn.XMATCH(AJ$2,IF(Shipping!$D$3:$D$88="GC",Shipping!$A$3:$A$88),0),_xlfn.XMATCH($V$167,Shipping!$U$2:$V$2))/_xlfn.IFS($U$167=Shipping!$R216,Shipping!$R$95,$U$167=Shipping!$S$92,Shipping!$S219,$U$167=Shipping!$T$92,Shipping!$T219)+IF(AJ130&lt;DATE(2020,1,1),AJ130,-AJ130))</f>
        <v>-</v>
      </c>
      <c r="AK294" s="52" t="str" cm="1">
        <f t="array" ref="AK294">IF(OR(AK130="",AK130="NO Q",AK130="-"),"-",INDEX(Shipping!$U$3:$V$88,_xlfn.XMATCH(AK$2,IF(Shipping!$D$3:$D$88="GC",Shipping!$A$3:$A$88),0),_xlfn.XMATCH($V$167,Shipping!$U$2:$V$2))/_xlfn.IFS($U$167=Shipping!$R216,Shipping!$R$95,$U$167=Shipping!$S$92,Shipping!$S219,$U$167=Shipping!$T$92,Shipping!$T219)+IF(AK130&lt;DATE(2020,1,1),AK130,-AK130))</f>
        <v>-</v>
      </c>
      <c r="AL294" s="52" t="str" cm="1">
        <f t="array" ref="AL294">IF(OR(AL130="",AL130="NO Q",AL130="-"),"-",INDEX(Shipping!$U$3:$V$88,_xlfn.XMATCH(AL$2,IF(Shipping!$D$3:$D$88="GC",Shipping!$A$3:$A$88),0),_xlfn.XMATCH($V$167,Shipping!$U$2:$V$2))/_xlfn.IFS($U$167=Shipping!$R216,Shipping!$R$95,$U$167=Shipping!$S$92,Shipping!$S219,$U$167=Shipping!$T$92,Shipping!$T219)+IF(AL130&lt;DATE(2020,1,1),AL130,-AL130))</f>
        <v>-</v>
      </c>
      <c r="AM294" s="52" t="str" cm="1">
        <f t="array" ref="AM294">IF(OR(AM130="",AM130="NO Q",AM130="-"),"-",INDEX(Shipping!$U$3:$V$88,_xlfn.XMATCH(AM$2,IF(Shipping!$D$3:$D$88="GC",Shipping!$A$3:$A$88),0),_xlfn.XMATCH($V$167,Shipping!$U$2:$V$2))/_xlfn.IFS($U$167=Shipping!$R216,Shipping!$R$95,$U$167=Shipping!$S$92,Shipping!$S219,$U$167=Shipping!$T$92,Shipping!$T219)+IF(AM130&lt;DATE(2020,1,1),AM130,-AM130))</f>
        <v>-</v>
      </c>
      <c r="AN294" s="52" t="str" cm="1">
        <f t="array" ref="AN294">IF(OR(AN130="",AN130="NO Q",AN130="-"),"-",INDEX(Shipping!$U$3:$V$88,_xlfn.XMATCH(AN$2,IF(Shipping!$D$3:$D$88="GC",Shipping!$A$3:$A$88),0),_xlfn.XMATCH($V$167,Shipping!$U$2:$V$2))/_xlfn.IFS($U$167=Shipping!$R216,Shipping!$R$95,$U$167=Shipping!$S$92,Shipping!$S219,$U$167=Shipping!$T$92,Shipping!$T219)+IF(AN130&lt;DATE(2020,1,1),AN130,-AN130))</f>
        <v>-</v>
      </c>
      <c r="AO294" s="52" t="str" cm="1">
        <f t="array" ref="AO294">IF(OR(AO130="",AO130="NO Q",AO130="-"),"-",INDEX(Shipping!$U$3:$V$88,_xlfn.XMATCH(AO$2,IF(Shipping!$D$3:$D$88="GC",Shipping!$A$3:$A$88),0),_xlfn.XMATCH($V$167,Shipping!$U$2:$V$2))/_xlfn.IFS($U$167=Shipping!$R216,Shipping!$R$95,$U$167=Shipping!$S$92,Shipping!$S219,$U$167=Shipping!$T$92,Shipping!$T219)+IF(AO130&lt;DATE(2020,1,1),AO130,-AO130))</f>
        <v>-</v>
      </c>
      <c r="AP294" s="52" t="str" cm="1">
        <f t="array" ref="AP294">IF(OR(AP130="",AP130="NO Q",AP130="-"),"-",INDEX(Shipping!$U$3:$V$88,_xlfn.XMATCH(AP$2,IF(Shipping!$D$3:$D$88="GC",Shipping!$A$3:$A$88),0),_xlfn.XMATCH($V$167,Shipping!$U$2:$V$2))/_xlfn.IFS($U$167=Shipping!$R216,Shipping!$R$95,$U$167=Shipping!$S$92,Shipping!$S219,$U$167=Shipping!$T$92,Shipping!$T219)+IF(AP130&lt;DATE(2020,1,1),AP130,-AP130))</f>
        <v>-</v>
      </c>
      <c r="AQ294" s="52" t="str" cm="1">
        <f t="array" ref="AQ294">IF(OR(AQ130="",AQ130="NO Q",AQ130="-"),"-",INDEX(Shipping!$U$3:$V$88,_xlfn.XMATCH(AQ$2,IF(Shipping!$D$3:$D$88="GC",Shipping!$A$3:$A$88),0),_xlfn.XMATCH($V$167,Shipping!$U$2:$V$2))/_xlfn.IFS($U$167=Shipping!$R216,Shipping!$R$95,$U$167=Shipping!$S$92,Shipping!$S219,$U$167=Shipping!$T$92,Shipping!$T219)+IF(AQ130&lt;DATE(2020,1,1),AQ130,-AQ130))</f>
        <v>-</v>
      </c>
      <c r="AR294" s="52" t="str" cm="1">
        <f t="array" ref="AR294">IF(OR(AR130="",AR130="NO Q",AR130="-"),"-",INDEX(Shipping!$U$3:$V$88,_xlfn.XMATCH(AR$2,IF(Shipping!$D$3:$D$88="GC",Shipping!$A$3:$A$88),0),_xlfn.XMATCH($V$167,Shipping!$U$2:$V$2))/_xlfn.IFS($U$167=Shipping!$R216,Shipping!$R$95,$U$167=Shipping!$S$92,Shipping!$S219,$U$167=Shipping!$T$92,Shipping!$T219)+IF(AR130&lt;DATE(2020,1,1),AR130,-AR130))</f>
        <v>-</v>
      </c>
      <c r="AS294" s="52" t="str" cm="1">
        <f t="array" ref="AS294">IF(OR(AS130="",AS130="NO Q",AS130="-"),"-",INDEX(Shipping!$U$3:$V$88,_xlfn.XMATCH(AS$2,IF(Shipping!$D$3:$D$88="GC",Shipping!$A$3:$A$88),0),_xlfn.XMATCH($V$167,Shipping!$U$2:$V$2))/_xlfn.IFS($U$167=Shipping!$R216,Shipping!$R$95,$U$167=Shipping!$S$92,Shipping!$S219,$U$167=Shipping!$T$92,Shipping!$T219)+IF(AS130&lt;DATE(2020,1,1),AS130,-AS130))</f>
        <v>-</v>
      </c>
      <c r="AT294" s="52" t="str" cm="1">
        <f t="array" ref="AT294">IF(OR(AT130="",AT130="NO Q",AT130="-"),"-",INDEX(Shipping!$U$3:$V$88,_xlfn.XMATCH(AT$2,IF(Shipping!$D$3:$D$88="GC",Shipping!$A$3:$A$88),0),_xlfn.XMATCH($V$167,Shipping!$U$2:$V$2))/_xlfn.IFS($U$167=Shipping!$R216,Shipping!$R$95,$U$167=Shipping!$S$92,Shipping!$S219,$U$167=Shipping!$T$92,Shipping!$T219)+IF(AT130&lt;DATE(2020,1,1),AT130,-AT130))</f>
        <v>-</v>
      </c>
      <c r="AU294" s="52" t="str" cm="1">
        <f t="array" ref="AU294">IF(OR(AU130="",AU130="NO Q",AU130="-"),"-",INDEX(Shipping!$U$3:$V$88,_xlfn.XMATCH(AU$2,IF(Shipping!$D$3:$D$88="GC",Shipping!$A$3:$A$88),0),_xlfn.XMATCH($V$167,Shipping!$U$2:$V$2))/_xlfn.IFS($U$167=Shipping!$R216,Shipping!$R$95,$U$167=Shipping!$S$92,Shipping!$S219,$U$167=Shipping!$T$92,Shipping!$T219)+IF(AU130&lt;DATE(2020,1,1),AU130,-AU130))</f>
        <v>-</v>
      </c>
      <c r="AV294" s="52" t="str" cm="1">
        <f t="array" ref="AV294">IF(OR(AV130="",AV130="NO Q",AV130="-"),"-",INDEX(Shipping!$U$3:$V$88,_xlfn.XMATCH(AV$2,IF(Shipping!$D$3:$D$88="GC",Shipping!$A$3:$A$88),0),_xlfn.XMATCH($V$167,Shipping!$U$2:$V$2))/_xlfn.IFS($U$167=Shipping!$R216,Shipping!$R$95,$U$167=Shipping!$S$92,Shipping!$S219,$U$167=Shipping!$T$92,Shipping!$T219)+IF(AV130&lt;DATE(2020,1,1),AV130,-AV130))</f>
        <v>-</v>
      </c>
      <c r="AW294" s="52" t="str" cm="1">
        <f t="array" ref="AW294">IF(OR(AW130="",AW130="NO Q",AW130="-"),"-",INDEX(Shipping!$U$3:$V$88,_xlfn.XMATCH(AW$2,IF(Shipping!$D$3:$D$88="GC",Shipping!$A$3:$A$88),0),_xlfn.XMATCH($V$167,Shipping!$U$2:$V$2))/_xlfn.IFS($U$167=Shipping!$R216,Shipping!$R$95,$U$167=Shipping!$S$92,Shipping!$S219,$U$167=Shipping!$T$92,Shipping!$T219)+IF(AW130&lt;DATE(2020,1,1),AW130,-AW130))</f>
        <v>-</v>
      </c>
      <c r="AX294" s="52" t="str" cm="1">
        <f t="array" ref="AX294">IF(OR(AX130="",AX130="NO Q",AX130="-"),"-",INDEX(Shipping!$U$3:$V$88,_xlfn.XMATCH(AX$2,IF(Shipping!$D$3:$D$88="GC",Shipping!$A$3:$A$88),0),_xlfn.XMATCH($V$167,Shipping!$U$2:$V$2))/_xlfn.IFS($U$167=Shipping!$R216,Shipping!$R$95,$U$167=Shipping!$S$92,Shipping!$S219,$U$167=Shipping!$T$92,Shipping!$T219)+IF(AX130&lt;DATE(2020,1,1),AX130,-AX130))</f>
        <v>-</v>
      </c>
      <c r="AY294" s="52" t="str" cm="1">
        <f t="array" ref="AY294">IF(OR(AY130="",AY130="NO Q",AY130="-"),"-",INDEX(Shipping!$U$3:$V$88,_xlfn.XMATCH(AY$2,IF(Shipping!$D$3:$D$88="GC",Shipping!$A$3:$A$88),0),_xlfn.XMATCH($V$167,Shipping!$U$2:$V$2))/_xlfn.IFS($U$167=Shipping!$R216,Shipping!$R$95,$U$167=Shipping!$S$92,Shipping!$S219,$U$167=Shipping!$T$92,Shipping!$T219)+IF(AY130&lt;DATE(2020,1,1),AY130,-AY130))</f>
        <v>-</v>
      </c>
      <c r="AZ294" s="52" t="str" cm="1">
        <f t="array" ref="AZ294">IF(OR(AZ130="",AZ130="NO Q",AZ130="-"),"-",INDEX(Shipping!$U$3:$V$88,_xlfn.XMATCH(AZ$2,IF(Shipping!$D$3:$D$88="GC",Shipping!$A$3:$A$88),0),_xlfn.XMATCH($V$167,Shipping!$U$2:$V$2))/_xlfn.IFS($U$167=Shipping!$R216,Shipping!$R$95,$U$167=Shipping!$S$92,Shipping!$S219,$U$167=Shipping!$T$92,Shipping!$T219)+IF(AZ130&lt;DATE(2020,1,1),AZ130,-AZ130))</f>
        <v>-</v>
      </c>
      <c r="BA294" s="52" t="str" cm="1">
        <f t="array" ref="BA294">IF(OR(BA130="",BA130="NO Q",BA130="-"),"-",INDEX(Shipping!$U$3:$V$88,_xlfn.XMATCH(BA$2,IF(Shipping!$D$3:$D$88="GC",Shipping!$A$3:$A$88),0),_xlfn.XMATCH($V$167,Shipping!$U$2:$V$2))/_xlfn.IFS($U$167=Shipping!$R216,Shipping!$R$95,$U$167=Shipping!$S$92,Shipping!$S219,$U$167=Shipping!$T$92,Shipping!$T219)+IF(BA130&lt;DATE(2020,1,1),BA130,-BA130))</f>
        <v>-</v>
      </c>
      <c r="BB294" s="52" t="str" cm="1">
        <f t="array" ref="BB294">IF(OR(BB130="",BB130="NO Q",BB130="-"),"-",INDEX(Shipping!$U$3:$V$88,_xlfn.XMATCH(BB$2,IF(Shipping!$D$3:$D$88="GC",Shipping!$A$3:$A$88),0),_xlfn.XMATCH($V$167,Shipping!$U$2:$V$2))/_xlfn.IFS($U$167=Shipping!$R216,Shipping!$R$95,$U$167=Shipping!$S$92,Shipping!$S219,$U$167=Shipping!$T$92,Shipping!$T219)+IF(BB130&lt;DATE(2020,1,1),BB130,-BB130))</f>
        <v>-</v>
      </c>
      <c r="BC294" s="52" t="str" cm="1">
        <f t="array" ref="BC294">IF(OR(BC130="",BC130="NO Q",BC130="-"),"-",INDEX(Shipping!$U$3:$V$88,_xlfn.XMATCH(BC$2,IF(Shipping!$D$3:$D$88="GC",Shipping!$A$3:$A$88),0),_xlfn.XMATCH($V$167,Shipping!$U$2:$V$2))/_xlfn.IFS($U$167=Shipping!$R216,Shipping!$R$95,$U$167=Shipping!$S$92,Shipping!$S219,$U$167=Shipping!$T$92,Shipping!$T219)+IF(BC130&lt;DATE(2020,1,1),BC130,-BC130))</f>
        <v>-</v>
      </c>
      <c r="BD294" s="52" t="str" cm="1">
        <f t="array" ref="BD294">IF(OR(BD130="",BD130="NO Q",BD130="-"),"-",INDEX(Shipping!$U$3:$V$88,_xlfn.XMATCH(BD$2,IF(Shipping!$D$3:$D$88="GC",Shipping!$A$3:$A$88),0),_xlfn.XMATCH($V$167,Shipping!$U$2:$V$2))/_xlfn.IFS($U$167=Shipping!$R216,Shipping!$R$95,$U$167=Shipping!$S$92,Shipping!$S219,$U$167=Shipping!$T$92,Shipping!$T219)+IF(BD130&lt;DATE(2020,1,1),BD130,-BD130))</f>
        <v>-</v>
      </c>
      <c r="BE294" s="52" t="str" cm="1">
        <f t="array" ref="BE294">IF(OR(BE130="",BE130="NO Q",BE130="-"),"-",INDEX(Shipping!$U$3:$V$88,_xlfn.XMATCH(BE$2,IF(Shipping!$D$3:$D$88="GC",Shipping!$A$3:$A$88),0),_xlfn.XMATCH($V$167,Shipping!$U$2:$V$2))/_xlfn.IFS($U$167=Shipping!$R216,Shipping!$R$95,$U$167=Shipping!$S$92,Shipping!$S219,$U$167=Shipping!$T$92,Shipping!$T219)+IF(BE130&lt;DATE(2020,1,1),BE130,-BE130))</f>
        <v>-</v>
      </c>
      <c r="BF294" s="52" t="str" cm="1">
        <f t="array" ref="BF294">IF(OR(BF130="",BF130="NO Q",BF130="-"),"-",INDEX(Shipping!$U$3:$V$88,_xlfn.XMATCH(BF$2,IF(Shipping!$D$3:$D$88="GC",Shipping!$A$3:$A$88),0),_xlfn.XMATCH($V$167,Shipping!$U$2:$V$2))/_xlfn.IFS($U$167=Shipping!$R216,Shipping!$R$95,$U$167=Shipping!$S$92,Shipping!$S219,$U$167=Shipping!$T$92,Shipping!$T219)+IF(BF130&lt;DATE(2020,1,1),BF130,-BF130))</f>
        <v>-</v>
      </c>
      <c r="BG294" s="52" t="str" cm="1">
        <f t="array" ref="BG294">IF(OR(BG130="",BG130="NO Q",BG130="-"),"-",INDEX(Shipping!$U$3:$V$88,_xlfn.XMATCH(BG$2,IF(Shipping!$D$3:$D$88="GC",Shipping!$A$3:$A$88),0),_xlfn.XMATCH($V$167,Shipping!$U$2:$V$2))/_xlfn.IFS($U$167=Shipping!$R216,Shipping!$R$95,$U$167=Shipping!$S$92,Shipping!$S219,$U$167=Shipping!$T$92,Shipping!$T219)+IF(BG130&lt;DATE(2020,1,1),BG130,-BG130))</f>
        <v>-</v>
      </c>
      <c r="BH294" s="52" t="str" cm="1">
        <f t="array" ref="BH294">IF(OR(BH130="",BH130="NO Q",BH130="-"),"-",INDEX(Shipping!$U$3:$V$88,_xlfn.XMATCH(BH$2,IF(Shipping!$D$3:$D$88="GC",Shipping!$A$3:$A$88),0),_xlfn.XMATCH($V$167,Shipping!$U$2:$V$2))/_xlfn.IFS($U$167=Shipping!$R216,Shipping!$R$95,$U$167=Shipping!$S$92,Shipping!$S219,$U$167=Shipping!$T$92,Shipping!$T219)+IF(BH130&lt;DATE(2020,1,1),BH130,-BH130))</f>
        <v>-</v>
      </c>
      <c r="BI294" s="52" t="e" cm="1">
        <f t="array" ref="BI294">IF(OR(BI130="",BI130="NO Q",BI130="-"),"-",INDEX(Shipping!$U$3:$V$88,_xlfn.XMATCH(BI$2,IF(Shipping!$D$3:$D$88="GC",Shipping!$A$3:$A$88),0),_xlfn.XMATCH($V$167,Shipping!$U$2:$V$2))/_xlfn.IFS($U$167=Shipping!$R216,Shipping!$R$95,$U$167=Shipping!$S$92,Shipping!$S219,$U$167=Shipping!$T$92,Shipping!$T219)+IF(BI130&lt;DATE(2020,1,1),BI130,-BI130))</f>
        <v>#DIV/0!</v>
      </c>
      <c r="BJ294" s="52" t="str" cm="1">
        <f t="array" ref="BJ294">IF(OR(BJ130="",BJ130="NO Q",BJ130="-"),"-",INDEX(Shipping!$U$3:$V$88,_xlfn.XMATCH(BJ$2,IF(Shipping!$D$3:$D$88="GC",Shipping!$A$3:$A$88),0),_xlfn.XMATCH($V$167,Shipping!$U$2:$V$2))/_xlfn.IFS($U$167=Shipping!$R216,Shipping!$R$95,$U$167=Shipping!$S$92,Shipping!$S219,$U$167=Shipping!$T$92,Shipping!$T219)+IF(BJ130&lt;DATE(2020,1,1),BJ130,-BJ130))</f>
        <v>-</v>
      </c>
      <c r="BK294" s="52" t="str" cm="1">
        <f t="array" ref="BK294">IF(OR(BK130="",BK130="NO Q",BK130="-"),"-",INDEX(Shipping!$U$3:$V$88,_xlfn.XMATCH(BK$2,IF(Shipping!$D$3:$D$88="GC",Shipping!$A$3:$A$88),0),_xlfn.XMATCH($V$167,Shipping!$U$2:$V$2))/_xlfn.IFS($U$167=Shipping!$R216,Shipping!$R$95,$U$167=Shipping!$S$92,Shipping!$S219,$U$167=Shipping!$T$92,Shipping!$T219)+IF(BK130&lt;DATE(2020,1,1),BK130,-BK130))</f>
        <v>-</v>
      </c>
      <c r="BL294" s="52" t="str" cm="1">
        <f t="array" ref="BL294">IF(OR(BL130="",BL130="NO Q",BL130="-"),"-",INDEX(Shipping!$U$3:$V$88,_xlfn.XMATCH(BL$2,IF(Shipping!$D$3:$D$88="GC",Shipping!$A$3:$A$88),0),_xlfn.XMATCH($V$167,Shipping!$U$2:$V$2))/_xlfn.IFS($U$167=Shipping!$R216,Shipping!$R$95,$U$167=Shipping!$S$92,Shipping!$S219,$U$167=Shipping!$T$92,Shipping!$T219)+IF(BL130&lt;DATE(2020,1,1),BL130,-BL130))</f>
        <v>-</v>
      </c>
      <c r="BM294" s="52" t="str" cm="1">
        <f t="array" ref="BM294">IF(OR(BM130="",BM130="NO Q",BM130="-"),"-",INDEX(Shipping!$U$3:$V$88,_xlfn.XMATCH(BM$2,IF(Shipping!$D$3:$D$88="GC",Shipping!$A$3:$A$88),0),_xlfn.XMATCH($V$167,Shipping!$U$2:$V$2))/_xlfn.IFS($U$167=Shipping!$R216,Shipping!$R$95,$U$167=Shipping!$S$92,Shipping!$S219,$U$167=Shipping!$T$92,Shipping!$T219)+IF(BM130&lt;DATE(2020,1,1),BM130,-BM130))</f>
        <v>-</v>
      </c>
      <c r="BN294" s="52" t="str" cm="1">
        <f t="array" ref="BN294">IF(OR(BN130="",BN130="NO Q",BN130="-"),"-",INDEX(Shipping!$U$3:$V$88,_xlfn.XMATCH(BN$2,IF(Shipping!$D$3:$D$88="GC",Shipping!$A$3:$A$88),0),_xlfn.XMATCH($V$167,Shipping!$U$2:$V$2))/_xlfn.IFS($U$167=Shipping!$R216,Shipping!$R$95,$U$167=Shipping!$S$92,Shipping!$S219,$U$167=Shipping!$T$92,Shipping!$T219)+IF(BN130&lt;DATE(2020,1,1),BN130,-BN130))</f>
        <v>-</v>
      </c>
      <c r="BO294" s="52" t="str" cm="1">
        <f t="array" ref="BO294">IF(OR(BO130="",BO130="NO Q",BO130="-"),"-",INDEX(Shipping!$U$3:$V$88,_xlfn.XMATCH(BO$2,IF(Shipping!$D$3:$D$88="GC",Shipping!$A$3:$A$88),0),_xlfn.XMATCH($V$167,Shipping!$U$2:$V$2))/_xlfn.IFS($U$167=Shipping!$R216,Shipping!$R$95,$U$167=Shipping!$S$92,Shipping!$S219,$U$167=Shipping!$T$92,Shipping!$T219)+IF(BO130&lt;DATE(2020,1,1),BO130,-BO130))</f>
        <v>-</v>
      </c>
      <c r="BP294" s="52" t="str" cm="1">
        <f t="array" ref="BP294">IF(OR(BP130="",BP130="NO Q",BP130="-"),"-",INDEX(Shipping!$U$3:$V$88,_xlfn.XMATCH(BP$2,IF(Shipping!$D$3:$D$88="GC",Shipping!$A$3:$A$88),0),_xlfn.XMATCH($V$167,Shipping!$U$2:$V$2))/_xlfn.IFS($U$167=Shipping!$R216,Shipping!$R$95,$U$167=Shipping!$S$92,Shipping!$S219,$U$167=Shipping!$T$92,Shipping!$T219)+IF(BP130&lt;DATE(2020,1,1),BP130,-BP130))</f>
        <v>-</v>
      </c>
      <c r="BQ294" s="52" t="str" cm="1">
        <f t="array" ref="BQ294">IF(OR(BQ130="",BQ130="NO Q",BQ130="-"),"-",INDEX(Shipping!$U$3:$V$88,_xlfn.XMATCH(BQ$2,IF(Shipping!$D$3:$D$88="GC",Shipping!$A$3:$A$88),0),_xlfn.XMATCH($V$167,Shipping!$U$2:$V$2))/_xlfn.IFS($U$167=Shipping!$R216,Shipping!$R$95,$U$167=Shipping!$S$92,Shipping!$S219,$U$167=Shipping!$T$92,Shipping!$T219)+IF(BQ130&lt;DATE(2020,1,1),BQ130,-BQ130))</f>
        <v>-</v>
      </c>
      <c r="BR294" s="52" t="str" cm="1">
        <f t="array" ref="BR294">IF(OR(BR130="",BR130="NO Q",BR130="-"),"-",INDEX(Shipping!$U$3:$V$88,_xlfn.XMATCH(BR$2,IF(Shipping!$D$3:$D$88="GC",Shipping!$A$3:$A$88),0),_xlfn.XMATCH($V$167,Shipping!$U$2:$V$2))/_xlfn.IFS($U$167=Shipping!$R216,Shipping!$R$95,$U$167=Shipping!$S$92,Shipping!$S219,$U$167=Shipping!$T$92,Shipping!$T219)+IF(BR130&lt;DATE(2020,1,1),BR130,-BR130))</f>
        <v>-</v>
      </c>
      <c r="BS294" s="52" t="str" cm="1">
        <f t="array" ref="BS294">IF(OR(BS130="",BS130="NO Q",BS130="-"),"-",INDEX(Shipping!$U$3:$V$88,_xlfn.XMATCH(BS$2,IF(Shipping!$D$3:$D$88="GC",Shipping!$A$3:$A$88),0),_xlfn.XMATCH($V$167,Shipping!$U$2:$V$2))/_xlfn.IFS($U$167=Shipping!$R216,Shipping!$R$95,$U$167=Shipping!$S$92,Shipping!$S219,$U$167=Shipping!$T$92,Shipping!$T219)+IF(BS130&lt;DATE(2020,1,1),BS130,-BS130))</f>
        <v>-</v>
      </c>
      <c r="BT294" s="52" t="str" cm="1">
        <f t="array" ref="BT294">IF(OR(BT130="",BT130="NO Q",BT130="-"),"-",INDEX(Shipping!$U$3:$V$88,_xlfn.XMATCH(BT$2,IF(Shipping!$D$3:$D$88="GC",Shipping!$A$3:$A$88),0),_xlfn.XMATCH($V$167,Shipping!$U$2:$V$2))/_xlfn.IFS($U$167=Shipping!$R216,Shipping!$R$95,$U$167=Shipping!$S$92,Shipping!$S219,$U$167=Shipping!$T$92,Shipping!$T219)+IF(BT130&lt;DATE(2020,1,1),BT130,-BT130))</f>
        <v>-</v>
      </c>
      <c r="BU294" s="52" t="str" cm="1">
        <f t="array" ref="BU294">IF(OR(BU130="",BU130="NO Q",BU130="-"),"-",INDEX(Shipping!$U$3:$V$88,_xlfn.XMATCH(BU$2,IF(Shipping!$D$3:$D$88="GC",Shipping!$A$3:$A$88),0),_xlfn.XMATCH($V$167,Shipping!$U$2:$V$2))/_xlfn.IFS($U$167=Shipping!$R216,Shipping!$R$95,$U$167=Shipping!$S$92,Shipping!$S219,$U$167=Shipping!$T$92,Shipping!$T219)+IF(BU130&lt;DATE(2020,1,1),BU130,-BU130))</f>
        <v>-</v>
      </c>
      <c r="BV294" s="52" t="str" cm="1">
        <f t="array" ref="BV294">IF(OR(BV130="",BV130="NO Q",BV130="-"),"-",INDEX(Shipping!$U$3:$V$88,_xlfn.XMATCH(BV$2,IF(Shipping!$D$3:$D$88="GC",Shipping!$A$3:$A$88),0),_xlfn.XMATCH($V$167,Shipping!$U$2:$V$2))/_xlfn.IFS($U$167=Shipping!$R216,Shipping!$R$95,$U$167=Shipping!$S$92,Shipping!$S219,$U$167=Shipping!$T$92,Shipping!$T219)+IF(BV130&lt;DATE(2020,1,1),BV130,-BV130))</f>
        <v>-</v>
      </c>
      <c r="BW294" s="52" t="str" cm="1">
        <f t="array" ref="BW294">IF(OR(BW130="",BW130="NO Q",BW130="-"),"-",INDEX(Shipping!$U$3:$V$88,_xlfn.XMATCH(BW$2,IF(Shipping!$D$3:$D$88="GC",Shipping!$A$3:$A$88),0),_xlfn.XMATCH($V$167,Shipping!$U$2:$V$2))/_xlfn.IFS($U$167=Shipping!$R216,Shipping!$R$95,$U$167=Shipping!$S$92,Shipping!$S219,$U$167=Shipping!$T$92,Shipping!$T219)+IF(BW130&lt;DATE(2020,1,1),BW130,-BW130))</f>
        <v>-</v>
      </c>
      <c r="BX294" s="52" t="str" cm="1">
        <f t="array" ref="BX294">IF(OR(BX130="",BX130="NO Q",BX130="-"),"-",INDEX(Shipping!$U$3:$V$88,_xlfn.XMATCH(BX$2,IF(Shipping!$D$3:$D$88="GC",Shipping!$A$3:$A$88),0),_xlfn.XMATCH($V$167,Shipping!$U$2:$V$2))/_xlfn.IFS($U$167=Shipping!$R216,Shipping!$R$95,$U$167=Shipping!$S$92,Shipping!$S219,$U$167=Shipping!$T$92,Shipping!$T219)+IF(BX130&lt;DATE(2020,1,1),BX130,-BX130))</f>
        <v>-</v>
      </c>
      <c r="BY294" s="52" t="str" cm="1">
        <f t="array" ref="BY294">IF(OR(BY130="",BY130="NO Q",BY130="-"),"-",INDEX(Shipping!$U$3:$V$88,_xlfn.XMATCH(BY$2,IF(Shipping!$D$3:$D$88="GC",Shipping!$A$3:$A$88),0),_xlfn.XMATCH($V$167,Shipping!$U$2:$V$2))/_xlfn.IFS($U$167=Shipping!$R216,Shipping!$R$95,$U$167=Shipping!$S$92,Shipping!$S219,$U$167=Shipping!$T$92,Shipping!$T219)+IF(BY130&lt;DATE(2020,1,1),BY130,-BY130))</f>
        <v>-</v>
      </c>
      <c r="BZ294" s="52" t="str" cm="1">
        <f t="array" ref="BZ294">IF(OR(BZ130="",BZ130="NO Q",BZ130="-"),"-",INDEX(Shipping!$U$3:$V$88,_xlfn.XMATCH(BZ$2,IF(Shipping!$D$3:$D$88="GC",Shipping!$A$3:$A$88),0),_xlfn.XMATCH($V$167,Shipping!$U$2:$V$2))/_xlfn.IFS($U$167=Shipping!$R216,Shipping!$R$95,$U$167=Shipping!$S$92,Shipping!$S219,$U$167=Shipping!$T$92,Shipping!$T219)+IF(BZ130&lt;DATE(2020,1,1),BZ130,-BZ130))</f>
        <v>-</v>
      </c>
      <c r="CA294" s="52" t="str" cm="1">
        <f t="array" ref="CA294">IF(OR(CA130="",CA130="NO Q",CA130="-"),"-",INDEX(Shipping!$U$3:$V$88,_xlfn.XMATCH(CA$2,IF(Shipping!$D$3:$D$88="GC",Shipping!$A$3:$A$88),0),_xlfn.XMATCH($V$167,Shipping!$U$2:$V$2))/_xlfn.IFS($U$167=Shipping!$R216,Shipping!$R$95,$U$167=Shipping!$S$92,Shipping!$S219,$U$167=Shipping!$T$92,Shipping!$T219)+IF(CA130&lt;DATE(2020,1,1),CA130,-CA130))</f>
        <v>-</v>
      </c>
      <c r="CB294" s="52" t="str" cm="1">
        <f t="array" ref="CB294">IF(OR(CB130="",CB130="NO Q",CB130="-"),"-",INDEX(Shipping!$U$3:$V$88,_xlfn.XMATCH(CB$2,IF(Shipping!$D$3:$D$88="GC",Shipping!$A$3:$A$88),0),_xlfn.XMATCH($V$167,Shipping!$U$2:$V$2))/_xlfn.IFS($U$167=Shipping!$R216,Shipping!$R$95,$U$167=Shipping!$S$92,Shipping!$S219,$U$167=Shipping!$T$92,Shipping!$T219)+IF(CB130&lt;DATE(2020,1,1),CB130,-CB130))</f>
        <v>-</v>
      </c>
      <c r="CC294" s="52" t="e" cm="1">
        <f t="array" ref="CC294">IF(OR(CC130="",CC130="NO Q",CC130="-"),"-",INDEX(Shipping!$U$3:$V$88,_xlfn.XMATCH(CC$2,IF(Shipping!$D$3:$D$88="GC",Shipping!$A$3:$A$88),0),_xlfn.XMATCH($V$167,Shipping!$U$2:$V$2))/_xlfn.IFS($U$167=Shipping!$R216,Shipping!$R$95,$U$167=Shipping!$S$92,Shipping!$S219,$U$167=Shipping!$T$92,Shipping!$T219)+IF(CC130&lt;DATE(2020,1,1),CC130,-CC130))</f>
        <v>#VALUE!</v>
      </c>
      <c r="CD294" s="52" t="e" cm="1">
        <f t="array" ref="CD294">IF(OR(CD130="",CD130="NO Q",CD130="-"),"-",INDEX(Shipping!$U$3:$V$88,_xlfn.XMATCH(CD$2,IF(Shipping!$D$3:$D$88="GC",Shipping!$A$3:$A$88),0),_xlfn.XMATCH($V$167,Shipping!$U$2:$V$2))/_xlfn.IFS($U$167=Shipping!$R216,Shipping!$R$95,$U$167=Shipping!$S$92,Shipping!$S219,$U$167=Shipping!$T$92,Shipping!$T219)+IF(CD130&lt;DATE(2020,1,1),CD130,-CD130))</f>
        <v>#DIV/0!</v>
      </c>
      <c r="CE294" s="52" t="str" cm="1">
        <f t="array" ref="CE294">IF(OR(CE130="",CE130="NO Q",CE130="-"),"-",INDEX(Shipping!$U$3:$V$88,_xlfn.XMATCH(CE$2,IF(Shipping!$D$3:$D$88="GC",Shipping!$A$3:$A$88),0),_xlfn.XMATCH($V$167,Shipping!$U$2:$V$2))/_xlfn.IFS($U$167=Shipping!$R216,Shipping!$R$95,$U$167=Shipping!$S$92,Shipping!$S219,$U$167=Shipping!$T$92,Shipping!$T219)+IF(CE130&lt;DATE(2020,1,1),CE130,-CE130))</f>
        <v>-</v>
      </c>
      <c r="CF294" s="52" t="str" cm="1">
        <f t="array" ref="CF294">IF(OR(CF130="",CF130="NO Q",CF130="-"),"-",INDEX(Shipping!$U$3:$V$88,_xlfn.XMATCH(CF$2,IF(Shipping!$D$3:$D$88="GC",Shipping!$A$3:$A$88),0),_xlfn.XMATCH($V$167,Shipping!$U$2:$V$2))/_xlfn.IFS($U$167=Shipping!$R216,Shipping!$R$95,$U$167=Shipping!$S$92,Shipping!$S219,$U$167=Shipping!$T$92,Shipping!$T219)+IF(CF130&lt;DATE(2020,1,1),CF130,-CF130))</f>
        <v>-</v>
      </c>
      <c r="CG294" s="52" t="str" cm="1">
        <f t="array" ref="CG294">IF(OR(CG130="",CG130="NO Q",CG130="-"),"-",INDEX(Shipping!$U$3:$V$88,_xlfn.XMATCH(CG$2,IF(Shipping!$D$3:$D$88="GC",Shipping!$A$3:$A$88),0),_xlfn.XMATCH($V$167,Shipping!$U$2:$V$2))/_xlfn.IFS($U$167=Shipping!$R216,Shipping!$R$95,$U$167=Shipping!$S$92,Shipping!$S219,$U$167=Shipping!$T$92,Shipping!$T219)+IF(CG130&lt;DATE(2020,1,1),CG130,-CG130))</f>
        <v>-</v>
      </c>
      <c r="CH294" s="52" t="str" cm="1">
        <f t="array" ref="CH294">IF(OR(CH130="",CH130="NO Q",CH130="-"),"-",INDEX(Shipping!$U$3:$V$88,_xlfn.XMATCH(CH$2,IF(Shipping!$D$3:$D$88="GC",Shipping!$A$3:$A$88),0),_xlfn.XMATCH($V$167,Shipping!$U$2:$V$2))/_xlfn.IFS($U$167=Shipping!$R216,Shipping!$R$95,$U$167=Shipping!$S$92,Shipping!$S219,$U$167=Shipping!$T$92,Shipping!$T219)+IF(CH130&lt;DATE(2020,1,1),CH130,-CH130))</f>
        <v>-</v>
      </c>
      <c r="CI294" s="52" t="str" cm="1">
        <f t="array" ref="CI294">IF(OR(CI130="",CI130="NO Q",CI130="-"),"-",INDEX(Shipping!$U$3:$V$88,_xlfn.XMATCH(CI$2,IF(Shipping!$D$3:$D$88="GC",Shipping!$A$3:$A$88),0),_xlfn.XMATCH($V$167,Shipping!$U$2:$V$2))/_xlfn.IFS($U$167=Shipping!$R216,Shipping!$R$95,$U$167=Shipping!$S$92,Shipping!$S219,$U$167=Shipping!$T$92,Shipping!$T219)+IF(CI130&lt;DATE(2020,1,1),CI130,-CI130))</f>
        <v>-</v>
      </c>
      <c r="CJ294" s="52" t="str" cm="1">
        <f t="array" ref="CJ294">IF(OR(CJ130="",CJ130="NO Q",CJ130="-"),"-",INDEX(Shipping!$U$3:$V$88,_xlfn.XMATCH(CJ$2,IF(Shipping!$D$3:$D$88="GC",Shipping!$A$3:$A$88),0),_xlfn.XMATCH($V$167,Shipping!$U$2:$V$2))/_xlfn.IFS($U$167=Shipping!$R216,Shipping!$R$95,$U$167=Shipping!$S$92,Shipping!$S219,$U$167=Shipping!$T$92,Shipping!$T219)+IF(CJ130&lt;DATE(2020,1,1),CJ130,-CJ130))</f>
        <v>-</v>
      </c>
      <c r="CK294" s="52" t="str" cm="1">
        <f t="array" ref="CK294">IF(OR(CK130="",CK130="NO Q",CK130="-"),"-",INDEX(Shipping!$U$3:$V$88,_xlfn.XMATCH(CK$2,IF(Shipping!$D$3:$D$88="GC",Shipping!$A$3:$A$88),0),_xlfn.XMATCH($V$167,Shipping!$U$2:$V$2))/_xlfn.IFS($U$167=Shipping!$R216,Shipping!$R$95,$U$167=Shipping!$S$92,Shipping!$S219,$U$167=Shipping!$T$92,Shipping!$T219)+IF(CK130&lt;DATE(2020,1,1),CK130,-CK130))</f>
        <v>-</v>
      </c>
      <c r="CL294" s="52" t="str" cm="1">
        <f t="array" ref="CL294">IF(OR(CL130="",CL130="NO Q",CL130="-"),"-",INDEX(Shipping!$U$3:$V$88,_xlfn.XMATCH(CL$2,IF(Shipping!$D$3:$D$88="GC",Shipping!$A$3:$A$88),0),_xlfn.XMATCH($V$167,Shipping!$U$2:$V$2))/_xlfn.IFS($U$167=Shipping!$R216,Shipping!$R$95,$U$167=Shipping!$S$92,Shipping!$S219,$U$167=Shipping!$T$92,Shipping!$T219)+IF(CL130&lt;DATE(2020,1,1),CL130,-CL130))</f>
        <v>-</v>
      </c>
      <c r="CM294" s="52" t="str" cm="1">
        <f t="array" ref="CM294">IF(OR(CM130="",CM130="NO Q",CM130="-"),"-",INDEX(Shipping!$U$3:$V$88,_xlfn.XMATCH(CM$2,IF(Shipping!$D$3:$D$88="GC",Shipping!$A$3:$A$88),0),_xlfn.XMATCH($V$167,Shipping!$U$2:$V$2))/_xlfn.IFS($U$167=Shipping!$R216,Shipping!$R$95,$U$167=Shipping!$S$92,Shipping!$S219,$U$167=Shipping!$T$92,Shipping!$T219)+IF(CM130&lt;DATE(2020,1,1),CM130,-CM130))</f>
        <v>-</v>
      </c>
    </row>
    <row r="295" spans="2:91">
      <c r="B295" s="47" t="s">
        <v>400</v>
      </c>
      <c r="C295" s="1" t="e" cm="1">
        <f t="array" ref="C295">INDEX(W$2:CM$2,1,_xlfn.XMATCH(D295,$W295:$CM295))</f>
        <v>#N/A</v>
      </c>
      <c r="D295" s="81">
        <f t="shared" si="140"/>
        <v>0</v>
      </c>
      <c r="W295" s="52" t="str" cm="1">
        <f t="array" ref="W295">IF(OR(W131="",W131="NO Q",W131="-"),"-",INDEX(Shipping!$U$3:$V$88,_xlfn.XMATCH(W$2,IF(Shipping!$D$3:$D$88="GC",Shipping!$A$3:$A$88),0),_xlfn.XMATCH($V$167,Shipping!$U$2:$V$2))/_xlfn.IFS($U$167=Shipping!$R217,Shipping!$R$95,$U$167=Shipping!$S$92,Shipping!$S220,$U$167=Shipping!$T$92,Shipping!$T220)+IF(W131&lt;DATE(2020,1,1),W131,-W131))</f>
        <v>-</v>
      </c>
      <c r="X295" s="52" t="str" cm="1">
        <f t="array" ref="X295">IF(OR(X131="",X131="NO Q",X131="-"),"-",INDEX(Shipping!$U$3:$V$88,_xlfn.XMATCH(X$2,IF(Shipping!$D$3:$D$88="GC",Shipping!$A$3:$A$88),0),_xlfn.XMATCH($V$167,Shipping!$U$2:$V$2))/_xlfn.IFS($U$167=Shipping!$R217,Shipping!$R$95,$U$167=Shipping!$S$92,Shipping!$S220,$U$167=Shipping!$T$92,Shipping!$T220)+IF(X131&lt;DATE(2020,1,1),X131,-X131))</f>
        <v>-</v>
      </c>
      <c r="Y295" s="52" t="str" cm="1">
        <f t="array" ref="Y295">IF(OR(Y131="",Y131="NO Q",Y131="-"),"-",INDEX(Shipping!$U$3:$V$88,_xlfn.XMATCH(Y$2,IF(Shipping!$D$3:$D$88="GC",Shipping!$A$3:$A$88),0),_xlfn.XMATCH($V$167,Shipping!$U$2:$V$2))/_xlfn.IFS($U$167=Shipping!$R217,Shipping!$R$95,$U$167=Shipping!$S$92,Shipping!$S220,$U$167=Shipping!$T$92,Shipping!$T220)+IF(Y131&lt;DATE(2020,1,1),Y131,-Y131))</f>
        <v>-</v>
      </c>
      <c r="Z295" s="52" t="str" cm="1">
        <f t="array" ref="Z295">IF(OR(Z131="",Z131="NO Q",Z131="-"),"-",INDEX(Shipping!$U$3:$V$88,_xlfn.XMATCH(Z$2,IF(Shipping!$D$3:$D$88="GC",Shipping!$A$3:$A$88),0),_xlfn.XMATCH($V$167,Shipping!$U$2:$V$2))/_xlfn.IFS($U$167=Shipping!$R217,Shipping!$R$95,$U$167=Shipping!$S$92,Shipping!$S220,$U$167=Shipping!$T$92,Shipping!$T220)+IF(Z131&lt;DATE(2020,1,1),Z131,-Z131))</f>
        <v>-</v>
      </c>
      <c r="AA295" s="52" t="str" cm="1">
        <f t="array" ref="AA295">IF(OR(AA131="",AA131="NO Q",AA131="-"),"-",INDEX(Shipping!$U$3:$V$88,_xlfn.XMATCH(AA$2,IF(Shipping!$D$3:$D$88="GC",Shipping!$A$3:$A$88),0),_xlfn.XMATCH($V$167,Shipping!$U$2:$V$2))/_xlfn.IFS($U$167=Shipping!$R217,Shipping!$R$95,$U$167=Shipping!$S$92,Shipping!$S220,$U$167=Shipping!$T$92,Shipping!$T220)+IF(AA131&lt;DATE(2020,1,1),AA131,-AA131))</f>
        <v>-</v>
      </c>
      <c r="AB295" s="52" t="str" cm="1">
        <f t="array" ref="AB295">IF(OR(AB131="",AB131="NO Q",AB131="-"),"-",INDEX(Shipping!$U$3:$V$88,_xlfn.XMATCH(AB$2,IF(Shipping!$D$3:$D$88="GC",Shipping!$A$3:$A$88),0),_xlfn.XMATCH($V$167,Shipping!$U$2:$V$2))/_xlfn.IFS($U$167=Shipping!$R217,Shipping!$R$95,$U$167=Shipping!$S$92,Shipping!$S220,$U$167=Shipping!$T$92,Shipping!$T220)+IF(AB131&lt;DATE(2020,1,1),AB131,-AB131))</f>
        <v>-</v>
      </c>
      <c r="AC295" s="52" t="str" cm="1">
        <f t="array" ref="AC295">IF(OR(AC131="",AC131="NO Q",AC131="-"),"-",INDEX(Shipping!$U$3:$V$88,_xlfn.XMATCH(AC$2,IF(Shipping!$D$3:$D$88="GC",Shipping!$A$3:$A$88),0),_xlfn.XMATCH($V$167,Shipping!$U$2:$V$2))/_xlfn.IFS($U$167=Shipping!$R217,Shipping!$R$95,$U$167=Shipping!$S$92,Shipping!$S220,$U$167=Shipping!$T$92,Shipping!$T220)+IF(AC131&lt;DATE(2020,1,1),AC131,-AC131))</f>
        <v>-</v>
      </c>
      <c r="AD295" s="52" t="str" cm="1">
        <f t="array" ref="AD295">IF(OR(AD131="",AD131="NO Q",AD131="-"),"-",INDEX(Shipping!$U$3:$V$88,_xlfn.XMATCH(AD$2,IF(Shipping!$D$3:$D$88="GC",Shipping!$A$3:$A$88),0),_xlfn.XMATCH($V$167,Shipping!$U$2:$V$2))/_xlfn.IFS($U$167=Shipping!$R217,Shipping!$R$95,$U$167=Shipping!$S$92,Shipping!$S220,$U$167=Shipping!$T$92,Shipping!$T220)+IF(AD131&lt;DATE(2020,1,1),AD131,-AD131))</f>
        <v>-</v>
      </c>
      <c r="AE295" s="52" t="str" cm="1">
        <f t="array" ref="AE295">IF(OR(AE131="",AE131="NO Q",AE131="-"),"-",INDEX(Shipping!$U$3:$V$88,_xlfn.XMATCH(AE$2,IF(Shipping!$D$3:$D$88="GC",Shipping!$A$3:$A$88),0),_xlfn.XMATCH($V$167,Shipping!$U$2:$V$2))/_xlfn.IFS($U$167=Shipping!$R217,Shipping!$R$95,$U$167=Shipping!$S$92,Shipping!$S220,$U$167=Shipping!$T$92,Shipping!$T220)+IF(AE131&lt;DATE(2020,1,1),AE131,-AE131))</f>
        <v>-</v>
      </c>
      <c r="AF295" s="52" t="str" cm="1">
        <f t="array" ref="AF295">IF(OR(AF131="",AF131="NO Q",AF131="-"),"-",INDEX(Shipping!$U$3:$V$88,_xlfn.XMATCH(AF$2,IF(Shipping!$D$3:$D$88="GC",Shipping!$A$3:$A$88),0),_xlfn.XMATCH($V$167,Shipping!$U$2:$V$2))/_xlfn.IFS($U$167=Shipping!$R217,Shipping!$R$95,$U$167=Shipping!$S$92,Shipping!$S220,$U$167=Shipping!$T$92,Shipping!$T220)+IF(AF131&lt;DATE(2020,1,1),AF131,-AF131))</f>
        <v>-</v>
      </c>
      <c r="AG295" s="52" t="str" cm="1">
        <f t="array" ref="AG295">IF(OR(AG131="",AG131="NO Q",AG131="-"),"-",INDEX(Shipping!$U$3:$V$88,_xlfn.XMATCH(AG$2,IF(Shipping!$D$3:$D$88="GC",Shipping!$A$3:$A$88),0),_xlfn.XMATCH($V$167,Shipping!$U$2:$V$2))/_xlfn.IFS($U$167=Shipping!$R217,Shipping!$R$95,$U$167=Shipping!$S$92,Shipping!$S220,$U$167=Shipping!$T$92,Shipping!$T220)+IF(AG131&lt;DATE(2020,1,1),AG131,-AG131))</f>
        <v>-</v>
      </c>
      <c r="AH295" s="52" t="e" cm="1">
        <f t="array" ref="AH295">IF(OR(AH131="",AH131="NO Q",AH131="-"),"-",INDEX(Shipping!$U$3:$V$88,_xlfn.XMATCH(AH$2,IF(Shipping!$D$3:$D$88="GC",Shipping!$A$3:$A$88),0),_xlfn.XMATCH($V$167,Shipping!$U$2:$V$2))/_xlfn.IFS($U$167=Shipping!$R217,Shipping!$R$95,$U$167=Shipping!$S$92,Shipping!$S220,$U$167=Shipping!$T$92,Shipping!$T220)+IF(AH131&lt;DATE(2020,1,1),AH131,-AH131))</f>
        <v>#DIV/0!</v>
      </c>
      <c r="AI295" s="52" t="str" cm="1">
        <f t="array" ref="AI295">IF(OR(AI131="",AI131="NO Q",AI131="-"),"-",INDEX(Shipping!$U$3:$V$88,_xlfn.XMATCH(AI$2,IF(Shipping!$D$3:$D$88="GC",Shipping!$A$3:$A$88),0),_xlfn.XMATCH($V$167,Shipping!$U$2:$V$2))/_xlfn.IFS($U$167=Shipping!$R217,Shipping!$R$95,$U$167=Shipping!$S$92,Shipping!$S220,$U$167=Shipping!$T$92,Shipping!$T220)+IF(AI131&lt;DATE(2020,1,1),AI131,-AI131))</f>
        <v>-</v>
      </c>
      <c r="AJ295" s="52" t="str" cm="1">
        <f t="array" ref="AJ295">IF(OR(AJ131="",AJ131="NO Q",AJ131="-"),"-",INDEX(Shipping!$U$3:$V$88,_xlfn.XMATCH(AJ$2,IF(Shipping!$D$3:$D$88="GC",Shipping!$A$3:$A$88),0),_xlfn.XMATCH($V$167,Shipping!$U$2:$V$2))/_xlfn.IFS($U$167=Shipping!$R217,Shipping!$R$95,$U$167=Shipping!$S$92,Shipping!$S220,$U$167=Shipping!$T$92,Shipping!$T220)+IF(AJ131&lt;DATE(2020,1,1),AJ131,-AJ131))</f>
        <v>-</v>
      </c>
      <c r="AK295" s="52" t="str" cm="1">
        <f t="array" ref="AK295">IF(OR(AK131="",AK131="NO Q",AK131="-"),"-",INDEX(Shipping!$U$3:$V$88,_xlfn.XMATCH(AK$2,IF(Shipping!$D$3:$D$88="GC",Shipping!$A$3:$A$88),0),_xlfn.XMATCH($V$167,Shipping!$U$2:$V$2))/_xlfn.IFS($U$167=Shipping!$R217,Shipping!$R$95,$U$167=Shipping!$S$92,Shipping!$S220,$U$167=Shipping!$T$92,Shipping!$T220)+IF(AK131&lt;DATE(2020,1,1),AK131,-AK131))</f>
        <v>-</v>
      </c>
      <c r="AL295" s="52" t="str" cm="1">
        <f t="array" ref="AL295">IF(OR(AL131="",AL131="NO Q",AL131="-"),"-",INDEX(Shipping!$U$3:$V$88,_xlfn.XMATCH(AL$2,IF(Shipping!$D$3:$D$88="GC",Shipping!$A$3:$A$88),0),_xlfn.XMATCH($V$167,Shipping!$U$2:$V$2))/_xlfn.IFS($U$167=Shipping!$R217,Shipping!$R$95,$U$167=Shipping!$S$92,Shipping!$S220,$U$167=Shipping!$T$92,Shipping!$T220)+IF(AL131&lt;DATE(2020,1,1),AL131,-AL131))</f>
        <v>-</v>
      </c>
      <c r="AM295" s="52" t="str" cm="1">
        <f t="array" ref="AM295">IF(OR(AM131="",AM131="NO Q",AM131="-"),"-",INDEX(Shipping!$U$3:$V$88,_xlfn.XMATCH(AM$2,IF(Shipping!$D$3:$D$88="GC",Shipping!$A$3:$A$88),0),_xlfn.XMATCH($V$167,Shipping!$U$2:$V$2))/_xlfn.IFS($U$167=Shipping!$R217,Shipping!$R$95,$U$167=Shipping!$S$92,Shipping!$S220,$U$167=Shipping!$T$92,Shipping!$T220)+IF(AM131&lt;DATE(2020,1,1),AM131,-AM131))</f>
        <v>-</v>
      </c>
      <c r="AN295" s="52" t="str" cm="1">
        <f t="array" ref="AN295">IF(OR(AN131="",AN131="NO Q",AN131="-"),"-",INDEX(Shipping!$U$3:$V$88,_xlfn.XMATCH(AN$2,IF(Shipping!$D$3:$D$88="GC",Shipping!$A$3:$A$88),0),_xlfn.XMATCH($V$167,Shipping!$U$2:$V$2))/_xlfn.IFS($U$167=Shipping!$R217,Shipping!$R$95,$U$167=Shipping!$S$92,Shipping!$S220,$U$167=Shipping!$T$92,Shipping!$T220)+IF(AN131&lt;DATE(2020,1,1),AN131,-AN131))</f>
        <v>-</v>
      </c>
      <c r="AO295" s="52" t="str" cm="1">
        <f t="array" ref="AO295">IF(OR(AO131="",AO131="NO Q",AO131="-"),"-",INDEX(Shipping!$U$3:$V$88,_xlfn.XMATCH(AO$2,IF(Shipping!$D$3:$D$88="GC",Shipping!$A$3:$A$88),0),_xlfn.XMATCH($V$167,Shipping!$U$2:$V$2))/_xlfn.IFS($U$167=Shipping!$R217,Shipping!$R$95,$U$167=Shipping!$S$92,Shipping!$S220,$U$167=Shipping!$T$92,Shipping!$T220)+IF(AO131&lt;DATE(2020,1,1),AO131,-AO131))</f>
        <v>-</v>
      </c>
      <c r="AP295" s="52" t="str" cm="1">
        <f t="array" ref="AP295">IF(OR(AP131="",AP131="NO Q",AP131="-"),"-",INDEX(Shipping!$U$3:$V$88,_xlfn.XMATCH(AP$2,IF(Shipping!$D$3:$D$88="GC",Shipping!$A$3:$A$88),0),_xlfn.XMATCH($V$167,Shipping!$U$2:$V$2))/_xlfn.IFS($U$167=Shipping!$R217,Shipping!$R$95,$U$167=Shipping!$S$92,Shipping!$S220,$U$167=Shipping!$T$92,Shipping!$T220)+IF(AP131&lt;DATE(2020,1,1),AP131,-AP131))</f>
        <v>-</v>
      </c>
      <c r="AQ295" s="52" t="str" cm="1">
        <f t="array" ref="AQ295">IF(OR(AQ131="",AQ131="NO Q",AQ131="-"),"-",INDEX(Shipping!$U$3:$V$88,_xlfn.XMATCH(AQ$2,IF(Shipping!$D$3:$D$88="GC",Shipping!$A$3:$A$88),0),_xlfn.XMATCH($V$167,Shipping!$U$2:$V$2))/_xlfn.IFS($U$167=Shipping!$R217,Shipping!$R$95,$U$167=Shipping!$S$92,Shipping!$S220,$U$167=Shipping!$T$92,Shipping!$T220)+IF(AQ131&lt;DATE(2020,1,1),AQ131,-AQ131))</f>
        <v>-</v>
      </c>
      <c r="AR295" s="52" t="str" cm="1">
        <f t="array" ref="AR295">IF(OR(AR131="",AR131="NO Q",AR131="-"),"-",INDEX(Shipping!$U$3:$V$88,_xlfn.XMATCH(AR$2,IF(Shipping!$D$3:$D$88="GC",Shipping!$A$3:$A$88),0),_xlfn.XMATCH($V$167,Shipping!$U$2:$V$2))/_xlfn.IFS($U$167=Shipping!$R217,Shipping!$R$95,$U$167=Shipping!$S$92,Shipping!$S220,$U$167=Shipping!$T$92,Shipping!$T220)+IF(AR131&lt;DATE(2020,1,1),AR131,-AR131))</f>
        <v>-</v>
      </c>
      <c r="AS295" s="52" t="str" cm="1">
        <f t="array" ref="AS295">IF(OR(AS131="",AS131="NO Q",AS131="-"),"-",INDEX(Shipping!$U$3:$V$88,_xlfn.XMATCH(AS$2,IF(Shipping!$D$3:$D$88="GC",Shipping!$A$3:$A$88),0),_xlfn.XMATCH($V$167,Shipping!$U$2:$V$2))/_xlfn.IFS($U$167=Shipping!$R217,Shipping!$R$95,$U$167=Shipping!$S$92,Shipping!$S220,$U$167=Shipping!$T$92,Shipping!$T220)+IF(AS131&lt;DATE(2020,1,1),AS131,-AS131))</f>
        <v>-</v>
      </c>
      <c r="AT295" s="52" t="str" cm="1">
        <f t="array" ref="AT295">IF(OR(AT131="",AT131="NO Q",AT131="-"),"-",INDEX(Shipping!$U$3:$V$88,_xlfn.XMATCH(AT$2,IF(Shipping!$D$3:$D$88="GC",Shipping!$A$3:$A$88),0),_xlfn.XMATCH($V$167,Shipping!$U$2:$V$2))/_xlfn.IFS($U$167=Shipping!$R217,Shipping!$R$95,$U$167=Shipping!$S$92,Shipping!$S220,$U$167=Shipping!$T$92,Shipping!$T220)+IF(AT131&lt;DATE(2020,1,1),AT131,-AT131))</f>
        <v>-</v>
      </c>
      <c r="AU295" s="52" t="str" cm="1">
        <f t="array" ref="AU295">IF(OR(AU131="",AU131="NO Q",AU131="-"),"-",INDEX(Shipping!$U$3:$V$88,_xlfn.XMATCH(AU$2,IF(Shipping!$D$3:$D$88="GC",Shipping!$A$3:$A$88),0),_xlfn.XMATCH($V$167,Shipping!$U$2:$V$2))/_xlfn.IFS($U$167=Shipping!$R217,Shipping!$R$95,$U$167=Shipping!$S$92,Shipping!$S220,$U$167=Shipping!$T$92,Shipping!$T220)+IF(AU131&lt;DATE(2020,1,1),AU131,-AU131))</f>
        <v>-</v>
      </c>
      <c r="AV295" s="52" t="str" cm="1">
        <f t="array" ref="AV295">IF(OR(AV131="",AV131="NO Q",AV131="-"),"-",INDEX(Shipping!$U$3:$V$88,_xlfn.XMATCH(AV$2,IF(Shipping!$D$3:$D$88="GC",Shipping!$A$3:$A$88),0),_xlfn.XMATCH($V$167,Shipping!$U$2:$V$2))/_xlfn.IFS($U$167=Shipping!$R217,Shipping!$R$95,$U$167=Shipping!$S$92,Shipping!$S220,$U$167=Shipping!$T$92,Shipping!$T220)+IF(AV131&lt;DATE(2020,1,1),AV131,-AV131))</f>
        <v>-</v>
      </c>
      <c r="AW295" s="52" t="str" cm="1">
        <f t="array" ref="AW295">IF(OR(AW131="",AW131="NO Q",AW131="-"),"-",INDEX(Shipping!$U$3:$V$88,_xlfn.XMATCH(AW$2,IF(Shipping!$D$3:$D$88="GC",Shipping!$A$3:$A$88),0),_xlfn.XMATCH($V$167,Shipping!$U$2:$V$2))/_xlfn.IFS($U$167=Shipping!$R217,Shipping!$R$95,$U$167=Shipping!$S$92,Shipping!$S220,$U$167=Shipping!$T$92,Shipping!$T220)+IF(AW131&lt;DATE(2020,1,1),AW131,-AW131))</f>
        <v>-</v>
      </c>
      <c r="AX295" s="52" t="str" cm="1">
        <f t="array" ref="AX295">IF(OR(AX131="",AX131="NO Q",AX131="-"),"-",INDEX(Shipping!$U$3:$V$88,_xlfn.XMATCH(AX$2,IF(Shipping!$D$3:$D$88="GC",Shipping!$A$3:$A$88),0),_xlfn.XMATCH($V$167,Shipping!$U$2:$V$2))/_xlfn.IFS($U$167=Shipping!$R217,Shipping!$R$95,$U$167=Shipping!$S$92,Shipping!$S220,$U$167=Shipping!$T$92,Shipping!$T220)+IF(AX131&lt;DATE(2020,1,1),AX131,-AX131))</f>
        <v>-</v>
      </c>
      <c r="AY295" s="52" t="str" cm="1">
        <f t="array" ref="AY295">IF(OR(AY131="",AY131="NO Q",AY131="-"),"-",INDEX(Shipping!$U$3:$V$88,_xlfn.XMATCH(AY$2,IF(Shipping!$D$3:$D$88="GC",Shipping!$A$3:$A$88),0),_xlfn.XMATCH($V$167,Shipping!$U$2:$V$2))/_xlfn.IFS($U$167=Shipping!$R217,Shipping!$R$95,$U$167=Shipping!$S$92,Shipping!$S220,$U$167=Shipping!$T$92,Shipping!$T220)+IF(AY131&lt;DATE(2020,1,1),AY131,-AY131))</f>
        <v>-</v>
      </c>
      <c r="AZ295" s="52" t="str" cm="1">
        <f t="array" ref="AZ295">IF(OR(AZ131="",AZ131="NO Q",AZ131="-"),"-",INDEX(Shipping!$U$3:$V$88,_xlfn.XMATCH(AZ$2,IF(Shipping!$D$3:$D$88="GC",Shipping!$A$3:$A$88),0),_xlfn.XMATCH($V$167,Shipping!$U$2:$V$2))/_xlfn.IFS($U$167=Shipping!$R217,Shipping!$R$95,$U$167=Shipping!$S$92,Shipping!$S220,$U$167=Shipping!$T$92,Shipping!$T220)+IF(AZ131&lt;DATE(2020,1,1),AZ131,-AZ131))</f>
        <v>-</v>
      </c>
      <c r="BA295" s="52" t="str" cm="1">
        <f t="array" ref="BA295">IF(OR(BA131="",BA131="NO Q",BA131="-"),"-",INDEX(Shipping!$U$3:$V$88,_xlfn.XMATCH(BA$2,IF(Shipping!$D$3:$D$88="GC",Shipping!$A$3:$A$88),0),_xlfn.XMATCH($V$167,Shipping!$U$2:$V$2))/_xlfn.IFS($U$167=Shipping!$R217,Shipping!$R$95,$U$167=Shipping!$S$92,Shipping!$S220,$U$167=Shipping!$T$92,Shipping!$T220)+IF(BA131&lt;DATE(2020,1,1),BA131,-BA131))</f>
        <v>-</v>
      </c>
      <c r="BB295" s="52" t="str" cm="1">
        <f t="array" ref="BB295">IF(OR(BB131="",BB131="NO Q",BB131="-"),"-",INDEX(Shipping!$U$3:$V$88,_xlfn.XMATCH(BB$2,IF(Shipping!$D$3:$D$88="GC",Shipping!$A$3:$A$88),0),_xlfn.XMATCH($V$167,Shipping!$U$2:$V$2))/_xlfn.IFS($U$167=Shipping!$R217,Shipping!$R$95,$U$167=Shipping!$S$92,Shipping!$S220,$U$167=Shipping!$T$92,Shipping!$T220)+IF(BB131&lt;DATE(2020,1,1),BB131,-BB131))</f>
        <v>-</v>
      </c>
      <c r="BC295" s="52" t="str" cm="1">
        <f t="array" ref="BC295">IF(OR(BC131="",BC131="NO Q",BC131="-"),"-",INDEX(Shipping!$U$3:$V$88,_xlfn.XMATCH(BC$2,IF(Shipping!$D$3:$D$88="GC",Shipping!$A$3:$A$88),0),_xlfn.XMATCH($V$167,Shipping!$U$2:$V$2))/_xlfn.IFS($U$167=Shipping!$R217,Shipping!$R$95,$U$167=Shipping!$S$92,Shipping!$S220,$U$167=Shipping!$T$92,Shipping!$T220)+IF(BC131&lt;DATE(2020,1,1),BC131,-BC131))</f>
        <v>-</v>
      </c>
      <c r="BD295" s="52" t="str" cm="1">
        <f t="array" ref="BD295">IF(OR(BD131="",BD131="NO Q",BD131="-"),"-",INDEX(Shipping!$U$3:$V$88,_xlfn.XMATCH(BD$2,IF(Shipping!$D$3:$D$88="GC",Shipping!$A$3:$A$88),0),_xlfn.XMATCH($V$167,Shipping!$U$2:$V$2))/_xlfn.IFS($U$167=Shipping!$R217,Shipping!$R$95,$U$167=Shipping!$S$92,Shipping!$S220,$U$167=Shipping!$T$92,Shipping!$T220)+IF(BD131&lt;DATE(2020,1,1),BD131,-BD131))</f>
        <v>-</v>
      </c>
      <c r="BE295" s="52" t="str" cm="1">
        <f t="array" ref="BE295">IF(OR(BE131="",BE131="NO Q",BE131="-"),"-",INDEX(Shipping!$U$3:$V$88,_xlfn.XMATCH(BE$2,IF(Shipping!$D$3:$D$88="GC",Shipping!$A$3:$A$88),0),_xlfn.XMATCH($V$167,Shipping!$U$2:$V$2))/_xlfn.IFS($U$167=Shipping!$R217,Shipping!$R$95,$U$167=Shipping!$S$92,Shipping!$S220,$U$167=Shipping!$T$92,Shipping!$T220)+IF(BE131&lt;DATE(2020,1,1),BE131,-BE131))</f>
        <v>-</v>
      </c>
      <c r="BF295" s="52" t="str" cm="1">
        <f t="array" ref="BF295">IF(OR(BF131="",BF131="NO Q",BF131="-"),"-",INDEX(Shipping!$U$3:$V$88,_xlfn.XMATCH(BF$2,IF(Shipping!$D$3:$D$88="GC",Shipping!$A$3:$A$88),0),_xlfn.XMATCH($V$167,Shipping!$U$2:$V$2))/_xlfn.IFS($U$167=Shipping!$R217,Shipping!$R$95,$U$167=Shipping!$S$92,Shipping!$S220,$U$167=Shipping!$T$92,Shipping!$T220)+IF(BF131&lt;DATE(2020,1,1),BF131,-BF131))</f>
        <v>-</v>
      </c>
      <c r="BG295" s="52" t="str" cm="1">
        <f t="array" ref="BG295">IF(OR(BG131="",BG131="NO Q",BG131="-"),"-",INDEX(Shipping!$U$3:$V$88,_xlfn.XMATCH(BG$2,IF(Shipping!$D$3:$D$88="GC",Shipping!$A$3:$A$88),0),_xlfn.XMATCH($V$167,Shipping!$U$2:$V$2))/_xlfn.IFS($U$167=Shipping!$R217,Shipping!$R$95,$U$167=Shipping!$S$92,Shipping!$S220,$U$167=Shipping!$T$92,Shipping!$T220)+IF(BG131&lt;DATE(2020,1,1),BG131,-BG131))</f>
        <v>-</v>
      </c>
      <c r="BH295" s="52" t="str" cm="1">
        <f t="array" ref="BH295">IF(OR(BH131="",BH131="NO Q",BH131="-"),"-",INDEX(Shipping!$U$3:$V$88,_xlfn.XMATCH(BH$2,IF(Shipping!$D$3:$D$88="GC",Shipping!$A$3:$A$88),0),_xlfn.XMATCH($V$167,Shipping!$U$2:$V$2))/_xlfn.IFS($U$167=Shipping!$R217,Shipping!$R$95,$U$167=Shipping!$S$92,Shipping!$S220,$U$167=Shipping!$T$92,Shipping!$T220)+IF(BH131&lt;DATE(2020,1,1),BH131,-BH131))</f>
        <v>-</v>
      </c>
      <c r="BI295" s="52" t="e" cm="1">
        <f t="array" ref="BI295">IF(OR(BI131="",BI131="NO Q",BI131="-"),"-",INDEX(Shipping!$U$3:$V$88,_xlfn.XMATCH(BI$2,IF(Shipping!$D$3:$D$88="GC",Shipping!$A$3:$A$88),0),_xlfn.XMATCH($V$167,Shipping!$U$2:$V$2))/_xlfn.IFS($U$167=Shipping!$R217,Shipping!$R$95,$U$167=Shipping!$S$92,Shipping!$S220,$U$167=Shipping!$T$92,Shipping!$T220)+IF(BI131&lt;DATE(2020,1,1),BI131,-BI131))</f>
        <v>#DIV/0!</v>
      </c>
      <c r="BJ295" s="52" t="str" cm="1">
        <f t="array" ref="BJ295">IF(OR(BJ131="",BJ131="NO Q",BJ131="-"),"-",INDEX(Shipping!$U$3:$V$88,_xlfn.XMATCH(BJ$2,IF(Shipping!$D$3:$D$88="GC",Shipping!$A$3:$A$88),0),_xlfn.XMATCH($V$167,Shipping!$U$2:$V$2))/_xlfn.IFS($U$167=Shipping!$R217,Shipping!$R$95,$U$167=Shipping!$S$92,Shipping!$S220,$U$167=Shipping!$T$92,Shipping!$T220)+IF(BJ131&lt;DATE(2020,1,1),BJ131,-BJ131))</f>
        <v>-</v>
      </c>
      <c r="BK295" s="52" t="str" cm="1">
        <f t="array" ref="BK295">IF(OR(BK131="",BK131="NO Q",BK131="-"),"-",INDEX(Shipping!$U$3:$V$88,_xlfn.XMATCH(BK$2,IF(Shipping!$D$3:$D$88="GC",Shipping!$A$3:$A$88),0),_xlfn.XMATCH($V$167,Shipping!$U$2:$V$2))/_xlfn.IFS($U$167=Shipping!$R217,Shipping!$R$95,$U$167=Shipping!$S$92,Shipping!$S220,$U$167=Shipping!$T$92,Shipping!$T220)+IF(BK131&lt;DATE(2020,1,1),BK131,-BK131))</f>
        <v>-</v>
      </c>
      <c r="BL295" s="52" t="str" cm="1">
        <f t="array" ref="BL295">IF(OR(BL131="",BL131="NO Q",BL131="-"),"-",INDEX(Shipping!$U$3:$V$88,_xlfn.XMATCH(BL$2,IF(Shipping!$D$3:$D$88="GC",Shipping!$A$3:$A$88),0),_xlfn.XMATCH($V$167,Shipping!$U$2:$V$2))/_xlfn.IFS($U$167=Shipping!$R217,Shipping!$R$95,$U$167=Shipping!$S$92,Shipping!$S220,$U$167=Shipping!$T$92,Shipping!$T220)+IF(BL131&lt;DATE(2020,1,1),BL131,-BL131))</f>
        <v>-</v>
      </c>
      <c r="BM295" s="52" t="str" cm="1">
        <f t="array" ref="BM295">IF(OR(BM131="",BM131="NO Q",BM131="-"),"-",INDEX(Shipping!$U$3:$V$88,_xlfn.XMATCH(BM$2,IF(Shipping!$D$3:$D$88="GC",Shipping!$A$3:$A$88),0),_xlfn.XMATCH($V$167,Shipping!$U$2:$V$2))/_xlfn.IFS($U$167=Shipping!$R217,Shipping!$R$95,$U$167=Shipping!$S$92,Shipping!$S220,$U$167=Shipping!$T$92,Shipping!$T220)+IF(BM131&lt;DATE(2020,1,1),BM131,-BM131))</f>
        <v>-</v>
      </c>
      <c r="BN295" s="52" t="str" cm="1">
        <f t="array" ref="BN295">IF(OR(BN131="",BN131="NO Q",BN131="-"),"-",INDEX(Shipping!$U$3:$V$88,_xlfn.XMATCH(BN$2,IF(Shipping!$D$3:$D$88="GC",Shipping!$A$3:$A$88),0),_xlfn.XMATCH($V$167,Shipping!$U$2:$V$2))/_xlfn.IFS($U$167=Shipping!$R217,Shipping!$R$95,$U$167=Shipping!$S$92,Shipping!$S220,$U$167=Shipping!$T$92,Shipping!$T220)+IF(BN131&lt;DATE(2020,1,1),BN131,-BN131))</f>
        <v>-</v>
      </c>
      <c r="BO295" s="52" t="str" cm="1">
        <f t="array" ref="BO295">IF(OR(BO131="",BO131="NO Q",BO131="-"),"-",INDEX(Shipping!$U$3:$V$88,_xlfn.XMATCH(BO$2,IF(Shipping!$D$3:$D$88="GC",Shipping!$A$3:$A$88),0),_xlfn.XMATCH($V$167,Shipping!$U$2:$V$2))/_xlfn.IFS($U$167=Shipping!$R217,Shipping!$R$95,$U$167=Shipping!$S$92,Shipping!$S220,$U$167=Shipping!$T$92,Shipping!$T220)+IF(BO131&lt;DATE(2020,1,1),BO131,-BO131))</f>
        <v>-</v>
      </c>
      <c r="BP295" s="52" t="str" cm="1">
        <f t="array" ref="BP295">IF(OR(BP131="",BP131="NO Q",BP131="-"),"-",INDEX(Shipping!$U$3:$V$88,_xlfn.XMATCH(BP$2,IF(Shipping!$D$3:$D$88="GC",Shipping!$A$3:$A$88),0),_xlfn.XMATCH($V$167,Shipping!$U$2:$V$2))/_xlfn.IFS($U$167=Shipping!$R217,Shipping!$R$95,$U$167=Shipping!$S$92,Shipping!$S220,$U$167=Shipping!$T$92,Shipping!$T220)+IF(BP131&lt;DATE(2020,1,1),BP131,-BP131))</f>
        <v>-</v>
      </c>
      <c r="BQ295" s="52" t="str" cm="1">
        <f t="array" ref="BQ295">IF(OR(BQ131="",BQ131="NO Q",BQ131="-"),"-",INDEX(Shipping!$U$3:$V$88,_xlfn.XMATCH(BQ$2,IF(Shipping!$D$3:$D$88="GC",Shipping!$A$3:$A$88),0),_xlfn.XMATCH($V$167,Shipping!$U$2:$V$2))/_xlfn.IFS($U$167=Shipping!$R217,Shipping!$R$95,$U$167=Shipping!$S$92,Shipping!$S220,$U$167=Shipping!$T$92,Shipping!$T220)+IF(BQ131&lt;DATE(2020,1,1),BQ131,-BQ131))</f>
        <v>-</v>
      </c>
      <c r="BR295" s="52" t="str" cm="1">
        <f t="array" ref="BR295">IF(OR(BR131="",BR131="NO Q",BR131="-"),"-",INDEX(Shipping!$U$3:$V$88,_xlfn.XMATCH(BR$2,IF(Shipping!$D$3:$D$88="GC",Shipping!$A$3:$A$88),0),_xlfn.XMATCH($V$167,Shipping!$U$2:$V$2))/_xlfn.IFS($U$167=Shipping!$R217,Shipping!$R$95,$U$167=Shipping!$S$92,Shipping!$S220,$U$167=Shipping!$T$92,Shipping!$T220)+IF(BR131&lt;DATE(2020,1,1),BR131,-BR131))</f>
        <v>-</v>
      </c>
      <c r="BS295" s="52" t="str" cm="1">
        <f t="array" ref="BS295">IF(OR(BS131="",BS131="NO Q",BS131="-"),"-",INDEX(Shipping!$U$3:$V$88,_xlfn.XMATCH(BS$2,IF(Shipping!$D$3:$D$88="GC",Shipping!$A$3:$A$88),0),_xlfn.XMATCH($V$167,Shipping!$U$2:$V$2))/_xlfn.IFS($U$167=Shipping!$R217,Shipping!$R$95,$U$167=Shipping!$S$92,Shipping!$S220,$U$167=Shipping!$T$92,Shipping!$T220)+IF(BS131&lt;DATE(2020,1,1),BS131,-BS131))</f>
        <v>-</v>
      </c>
      <c r="BT295" s="52" t="str" cm="1">
        <f t="array" ref="BT295">IF(OR(BT131="",BT131="NO Q",BT131="-"),"-",INDEX(Shipping!$U$3:$V$88,_xlfn.XMATCH(BT$2,IF(Shipping!$D$3:$D$88="GC",Shipping!$A$3:$A$88),0),_xlfn.XMATCH($V$167,Shipping!$U$2:$V$2))/_xlfn.IFS($U$167=Shipping!$R217,Shipping!$R$95,$U$167=Shipping!$S$92,Shipping!$S220,$U$167=Shipping!$T$92,Shipping!$T220)+IF(BT131&lt;DATE(2020,1,1),BT131,-BT131))</f>
        <v>-</v>
      </c>
      <c r="BU295" s="52" t="str" cm="1">
        <f t="array" ref="BU295">IF(OR(BU131="",BU131="NO Q",BU131="-"),"-",INDEX(Shipping!$U$3:$V$88,_xlfn.XMATCH(BU$2,IF(Shipping!$D$3:$D$88="GC",Shipping!$A$3:$A$88),0),_xlfn.XMATCH($V$167,Shipping!$U$2:$V$2))/_xlfn.IFS($U$167=Shipping!$R217,Shipping!$R$95,$U$167=Shipping!$S$92,Shipping!$S220,$U$167=Shipping!$T$92,Shipping!$T220)+IF(BU131&lt;DATE(2020,1,1),BU131,-BU131))</f>
        <v>-</v>
      </c>
      <c r="BV295" s="52" t="str" cm="1">
        <f t="array" ref="BV295">IF(OR(BV131="",BV131="NO Q",BV131="-"),"-",INDEX(Shipping!$U$3:$V$88,_xlfn.XMATCH(BV$2,IF(Shipping!$D$3:$D$88="GC",Shipping!$A$3:$A$88),0),_xlfn.XMATCH($V$167,Shipping!$U$2:$V$2))/_xlfn.IFS($U$167=Shipping!$R217,Shipping!$R$95,$U$167=Shipping!$S$92,Shipping!$S220,$U$167=Shipping!$T$92,Shipping!$T220)+IF(BV131&lt;DATE(2020,1,1),BV131,-BV131))</f>
        <v>-</v>
      </c>
      <c r="BW295" s="52" t="str" cm="1">
        <f t="array" ref="BW295">IF(OR(BW131="",BW131="NO Q",BW131="-"),"-",INDEX(Shipping!$U$3:$V$88,_xlfn.XMATCH(BW$2,IF(Shipping!$D$3:$D$88="GC",Shipping!$A$3:$A$88),0),_xlfn.XMATCH($V$167,Shipping!$U$2:$V$2))/_xlfn.IFS($U$167=Shipping!$R217,Shipping!$R$95,$U$167=Shipping!$S$92,Shipping!$S220,$U$167=Shipping!$T$92,Shipping!$T220)+IF(BW131&lt;DATE(2020,1,1),BW131,-BW131))</f>
        <v>-</v>
      </c>
      <c r="BX295" s="52" t="str" cm="1">
        <f t="array" ref="BX295">IF(OR(BX131="",BX131="NO Q",BX131="-"),"-",INDEX(Shipping!$U$3:$V$88,_xlfn.XMATCH(BX$2,IF(Shipping!$D$3:$D$88="GC",Shipping!$A$3:$A$88),0),_xlfn.XMATCH($V$167,Shipping!$U$2:$V$2))/_xlfn.IFS($U$167=Shipping!$R217,Shipping!$R$95,$U$167=Shipping!$S$92,Shipping!$S220,$U$167=Shipping!$T$92,Shipping!$T220)+IF(BX131&lt;DATE(2020,1,1),BX131,-BX131))</f>
        <v>-</v>
      </c>
      <c r="BY295" s="52" t="str" cm="1">
        <f t="array" ref="BY295">IF(OR(BY131="",BY131="NO Q",BY131="-"),"-",INDEX(Shipping!$U$3:$V$88,_xlfn.XMATCH(BY$2,IF(Shipping!$D$3:$D$88="GC",Shipping!$A$3:$A$88),0),_xlfn.XMATCH($V$167,Shipping!$U$2:$V$2))/_xlfn.IFS($U$167=Shipping!$R217,Shipping!$R$95,$U$167=Shipping!$S$92,Shipping!$S220,$U$167=Shipping!$T$92,Shipping!$T220)+IF(BY131&lt;DATE(2020,1,1),BY131,-BY131))</f>
        <v>-</v>
      </c>
      <c r="BZ295" s="52" t="str" cm="1">
        <f t="array" ref="BZ295">IF(OR(BZ131="",BZ131="NO Q",BZ131="-"),"-",INDEX(Shipping!$U$3:$V$88,_xlfn.XMATCH(BZ$2,IF(Shipping!$D$3:$D$88="GC",Shipping!$A$3:$A$88),0),_xlfn.XMATCH($V$167,Shipping!$U$2:$V$2))/_xlfn.IFS($U$167=Shipping!$R217,Shipping!$R$95,$U$167=Shipping!$S$92,Shipping!$S220,$U$167=Shipping!$T$92,Shipping!$T220)+IF(BZ131&lt;DATE(2020,1,1),BZ131,-BZ131))</f>
        <v>-</v>
      </c>
      <c r="CA295" s="52" t="str" cm="1">
        <f t="array" ref="CA295">IF(OR(CA131="",CA131="NO Q",CA131="-"),"-",INDEX(Shipping!$U$3:$V$88,_xlfn.XMATCH(CA$2,IF(Shipping!$D$3:$D$88="GC",Shipping!$A$3:$A$88),0),_xlfn.XMATCH($V$167,Shipping!$U$2:$V$2))/_xlfn.IFS($U$167=Shipping!$R217,Shipping!$R$95,$U$167=Shipping!$S$92,Shipping!$S220,$U$167=Shipping!$T$92,Shipping!$T220)+IF(CA131&lt;DATE(2020,1,1),CA131,-CA131))</f>
        <v>-</v>
      </c>
      <c r="CB295" s="52" t="str" cm="1">
        <f t="array" ref="CB295">IF(OR(CB131="",CB131="NO Q",CB131="-"),"-",INDEX(Shipping!$U$3:$V$88,_xlfn.XMATCH(CB$2,IF(Shipping!$D$3:$D$88="GC",Shipping!$A$3:$A$88),0),_xlfn.XMATCH($V$167,Shipping!$U$2:$V$2))/_xlfn.IFS($U$167=Shipping!$R217,Shipping!$R$95,$U$167=Shipping!$S$92,Shipping!$S220,$U$167=Shipping!$T$92,Shipping!$T220)+IF(CB131&lt;DATE(2020,1,1),CB131,-CB131))</f>
        <v>-</v>
      </c>
      <c r="CC295" s="52" t="e" cm="1">
        <f t="array" ref="CC295">IF(OR(CC131="",CC131="NO Q",CC131="-"),"-",INDEX(Shipping!$U$3:$V$88,_xlfn.XMATCH(CC$2,IF(Shipping!$D$3:$D$88="GC",Shipping!$A$3:$A$88),0),_xlfn.XMATCH($V$167,Shipping!$U$2:$V$2))/_xlfn.IFS($U$167=Shipping!$R217,Shipping!$R$95,$U$167=Shipping!$S$92,Shipping!$S220,$U$167=Shipping!$T$92,Shipping!$T220)+IF(CC131&lt;DATE(2020,1,1),CC131,-CC131))</f>
        <v>#VALUE!</v>
      </c>
      <c r="CD295" s="52" t="e" cm="1">
        <f t="array" ref="CD295">IF(OR(CD131="",CD131="NO Q",CD131="-"),"-",INDEX(Shipping!$U$3:$V$88,_xlfn.XMATCH(CD$2,IF(Shipping!$D$3:$D$88="GC",Shipping!$A$3:$A$88),0),_xlfn.XMATCH($V$167,Shipping!$U$2:$V$2))/_xlfn.IFS($U$167=Shipping!$R217,Shipping!$R$95,$U$167=Shipping!$S$92,Shipping!$S220,$U$167=Shipping!$T$92,Shipping!$T220)+IF(CD131&lt;DATE(2020,1,1),CD131,-CD131))</f>
        <v>#DIV/0!</v>
      </c>
      <c r="CE295" s="52" t="str" cm="1">
        <f t="array" ref="CE295">IF(OR(CE131="",CE131="NO Q",CE131="-"),"-",INDEX(Shipping!$U$3:$V$88,_xlfn.XMATCH(CE$2,IF(Shipping!$D$3:$D$88="GC",Shipping!$A$3:$A$88),0),_xlfn.XMATCH($V$167,Shipping!$U$2:$V$2))/_xlfn.IFS($U$167=Shipping!$R217,Shipping!$R$95,$U$167=Shipping!$S$92,Shipping!$S220,$U$167=Shipping!$T$92,Shipping!$T220)+IF(CE131&lt;DATE(2020,1,1),CE131,-CE131))</f>
        <v>-</v>
      </c>
      <c r="CF295" s="52" t="str" cm="1">
        <f t="array" ref="CF295">IF(OR(CF131="",CF131="NO Q",CF131="-"),"-",INDEX(Shipping!$U$3:$V$88,_xlfn.XMATCH(CF$2,IF(Shipping!$D$3:$D$88="GC",Shipping!$A$3:$A$88),0),_xlfn.XMATCH($V$167,Shipping!$U$2:$V$2))/_xlfn.IFS($U$167=Shipping!$R217,Shipping!$R$95,$U$167=Shipping!$S$92,Shipping!$S220,$U$167=Shipping!$T$92,Shipping!$T220)+IF(CF131&lt;DATE(2020,1,1),CF131,-CF131))</f>
        <v>-</v>
      </c>
      <c r="CG295" s="52" t="str" cm="1">
        <f t="array" ref="CG295">IF(OR(CG131="",CG131="NO Q",CG131="-"),"-",INDEX(Shipping!$U$3:$V$88,_xlfn.XMATCH(CG$2,IF(Shipping!$D$3:$D$88="GC",Shipping!$A$3:$A$88),0),_xlfn.XMATCH($V$167,Shipping!$U$2:$V$2))/_xlfn.IFS($U$167=Shipping!$R217,Shipping!$R$95,$U$167=Shipping!$S$92,Shipping!$S220,$U$167=Shipping!$T$92,Shipping!$T220)+IF(CG131&lt;DATE(2020,1,1),CG131,-CG131))</f>
        <v>-</v>
      </c>
      <c r="CH295" s="52" t="str" cm="1">
        <f t="array" ref="CH295">IF(OR(CH131="",CH131="NO Q",CH131="-"),"-",INDEX(Shipping!$U$3:$V$88,_xlfn.XMATCH(CH$2,IF(Shipping!$D$3:$D$88="GC",Shipping!$A$3:$A$88),0),_xlfn.XMATCH($V$167,Shipping!$U$2:$V$2))/_xlfn.IFS($U$167=Shipping!$R217,Shipping!$R$95,$U$167=Shipping!$S$92,Shipping!$S220,$U$167=Shipping!$T$92,Shipping!$T220)+IF(CH131&lt;DATE(2020,1,1),CH131,-CH131))</f>
        <v>-</v>
      </c>
      <c r="CI295" s="52" t="str" cm="1">
        <f t="array" ref="CI295">IF(OR(CI131="",CI131="NO Q",CI131="-"),"-",INDEX(Shipping!$U$3:$V$88,_xlfn.XMATCH(CI$2,IF(Shipping!$D$3:$D$88="GC",Shipping!$A$3:$A$88),0),_xlfn.XMATCH($V$167,Shipping!$U$2:$V$2))/_xlfn.IFS($U$167=Shipping!$R217,Shipping!$R$95,$U$167=Shipping!$S$92,Shipping!$S220,$U$167=Shipping!$T$92,Shipping!$T220)+IF(CI131&lt;DATE(2020,1,1),CI131,-CI131))</f>
        <v>-</v>
      </c>
      <c r="CJ295" s="52" t="str" cm="1">
        <f t="array" ref="CJ295">IF(OR(CJ131="",CJ131="NO Q",CJ131="-"),"-",INDEX(Shipping!$U$3:$V$88,_xlfn.XMATCH(CJ$2,IF(Shipping!$D$3:$D$88="GC",Shipping!$A$3:$A$88),0),_xlfn.XMATCH($V$167,Shipping!$U$2:$V$2))/_xlfn.IFS($U$167=Shipping!$R217,Shipping!$R$95,$U$167=Shipping!$S$92,Shipping!$S220,$U$167=Shipping!$T$92,Shipping!$T220)+IF(CJ131&lt;DATE(2020,1,1),CJ131,-CJ131))</f>
        <v>-</v>
      </c>
      <c r="CK295" s="52" t="str" cm="1">
        <f t="array" ref="CK295">IF(OR(CK131="",CK131="NO Q",CK131="-"),"-",INDEX(Shipping!$U$3:$V$88,_xlfn.XMATCH(CK$2,IF(Shipping!$D$3:$D$88="GC",Shipping!$A$3:$A$88),0),_xlfn.XMATCH($V$167,Shipping!$U$2:$V$2))/_xlfn.IFS($U$167=Shipping!$R217,Shipping!$R$95,$U$167=Shipping!$S$92,Shipping!$S220,$U$167=Shipping!$T$92,Shipping!$T220)+IF(CK131&lt;DATE(2020,1,1),CK131,-CK131))</f>
        <v>-</v>
      </c>
      <c r="CL295" s="52" t="str" cm="1">
        <f t="array" ref="CL295">IF(OR(CL131="",CL131="NO Q",CL131="-"),"-",INDEX(Shipping!$U$3:$V$88,_xlfn.XMATCH(CL$2,IF(Shipping!$D$3:$D$88="GC",Shipping!$A$3:$A$88),0),_xlfn.XMATCH($V$167,Shipping!$U$2:$V$2))/_xlfn.IFS($U$167=Shipping!$R217,Shipping!$R$95,$U$167=Shipping!$S$92,Shipping!$S220,$U$167=Shipping!$T$92,Shipping!$T220)+IF(CL131&lt;DATE(2020,1,1),CL131,-CL131))</f>
        <v>-</v>
      </c>
      <c r="CM295" s="52" t="str" cm="1">
        <f t="array" ref="CM295">IF(OR(CM131="",CM131="NO Q",CM131="-"),"-",INDEX(Shipping!$U$3:$V$88,_xlfn.XMATCH(CM$2,IF(Shipping!$D$3:$D$88="GC",Shipping!$A$3:$A$88),0),_xlfn.XMATCH($V$167,Shipping!$U$2:$V$2))/_xlfn.IFS($U$167=Shipping!$R217,Shipping!$R$95,$U$167=Shipping!$S$92,Shipping!$S220,$U$167=Shipping!$T$92,Shipping!$T220)+IF(CM131&lt;DATE(2020,1,1),CM131,-CM131))</f>
        <v>-</v>
      </c>
    </row>
    <row r="296" spans="2:91">
      <c r="B296" s="47" t="s">
        <v>401</v>
      </c>
      <c r="C296" s="1" t="e" cm="1">
        <f t="array" ref="C296">INDEX(W$2:CM$2,1,_xlfn.XMATCH(D296,$W296:$CM296))</f>
        <v>#N/A</v>
      </c>
      <c r="D296" s="81">
        <f t="shared" si="140"/>
        <v>0</v>
      </c>
      <c r="W296" s="52" t="str" cm="1">
        <f t="array" ref="W296">IF(OR(W132="",W132="NO Q",W132="-"),"-",INDEX(Shipping!$U$3:$V$88,_xlfn.XMATCH(W$2,IF(Shipping!$D$3:$D$88="GC",Shipping!$A$3:$A$88),0),_xlfn.XMATCH($V$167,Shipping!$U$2:$V$2))/_xlfn.IFS($U$167=Shipping!$R218,Shipping!$R$95,$U$167=Shipping!$S$92,Shipping!$S221,$U$167=Shipping!$T$92,Shipping!$T221)+IF(W132&lt;DATE(2020,1,1),W132,-W132))</f>
        <v>-</v>
      </c>
      <c r="X296" s="52" t="str" cm="1">
        <f t="array" ref="X296">IF(OR(X132="",X132="NO Q",X132="-"),"-",INDEX(Shipping!$U$3:$V$88,_xlfn.XMATCH(X$2,IF(Shipping!$D$3:$D$88="GC",Shipping!$A$3:$A$88),0),_xlfn.XMATCH($V$167,Shipping!$U$2:$V$2))/_xlfn.IFS($U$167=Shipping!$R218,Shipping!$R$95,$U$167=Shipping!$S$92,Shipping!$S221,$U$167=Shipping!$T$92,Shipping!$T221)+IF(X132&lt;DATE(2020,1,1),X132,-X132))</f>
        <v>-</v>
      </c>
      <c r="Y296" s="52" t="str" cm="1">
        <f t="array" ref="Y296">IF(OR(Y132="",Y132="NO Q",Y132="-"),"-",INDEX(Shipping!$U$3:$V$88,_xlfn.XMATCH(Y$2,IF(Shipping!$D$3:$D$88="GC",Shipping!$A$3:$A$88),0),_xlfn.XMATCH($V$167,Shipping!$U$2:$V$2))/_xlfn.IFS($U$167=Shipping!$R218,Shipping!$R$95,$U$167=Shipping!$S$92,Shipping!$S221,$U$167=Shipping!$T$92,Shipping!$T221)+IF(Y132&lt;DATE(2020,1,1),Y132,-Y132))</f>
        <v>-</v>
      </c>
      <c r="Z296" s="52" t="str" cm="1">
        <f t="array" ref="Z296">IF(OR(Z132="",Z132="NO Q",Z132="-"),"-",INDEX(Shipping!$U$3:$V$88,_xlfn.XMATCH(Z$2,IF(Shipping!$D$3:$D$88="GC",Shipping!$A$3:$A$88),0),_xlfn.XMATCH($V$167,Shipping!$U$2:$V$2))/_xlfn.IFS($U$167=Shipping!$R218,Shipping!$R$95,$U$167=Shipping!$S$92,Shipping!$S221,$U$167=Shipping!$T$92,Shipping!$T221)+IF(Z132&lt;DATE(2020,1,1),Z132,-Z132))</f>
        <v>-</v>
      </c>
      <c r="AA296" s="52" t="str" cm="1">
        <f t="array" ref="AA296">IF(OR(AA132="",AA132="NO Q",AA132="-"),"-",INDEX(Shipping!$U$3:$V$88,_xlfn.XMATCH(AA$2,IF(Shipping!$D$3:$D$88="GC",Shipping!$A$3:$A$88),0),_xlfn.XMATCH($V$167,Shipping!$U$2:$V$2))/_xlfn.IFS($U$167=Shipping!$R218,Shipping!$R$95,$U$167=Shipping!$S$92,Shipping!$S221,$U$167=Shipping!$T$92,Shipping!$T221)+IF(AA132&lt;DATE(2020,1,1),AA132,-AA132))</f>
        <v>-</v>
      </c>
      <c r="AB296" s="52" t="str" cm="1">
        <f t="array" ref="AB296">IF(OR(AB132="",AB132="NO Q",AB132="-"),"-",INDEX(Shipping!$U$3:$V$88,_xlfn.XMATCH(AB$2,IF(Shipping!$D$3:$D$88="GC",Shipping!$A$3:$A$88),0),_xlfn.XMATCH($V$167,Shipping!$U$2:$V$2))/_xlfn.IFS($U$167=Shipping!$R218,Shipping!$R$95,$U$167=Shipping!$S$92,Shipping!$S221,$U$167=Shipping!$T$92,Shipping!$T221)+IF(AB132&lt;DATE(2020,1,1),AB132,-AB132))</f>
        <v>-</v>
      </c>
      <c r="AC296" s="52" t="str" cm="1">
        <f t="array" ref="AC296">IF(OR(AC132="",AC132="NO Q",AC132="-"),"-",INDEX(Shipping!$U$3:$V$88,_xlfn.XMATCH(AC$2,IF(Shipping!$D$3:$D$88="GC",Shipping!$A$3:$A$88),0),_xlfn.XMATCH($V$167,Shipping!$U$2:$V$2))/_xlfn.IFS($U$167=Shipping!$R218,Shipping!$R$95,$U$167=Shipping!$S$92,Shipping!$S221,$U$167=Shipping!$T$92,Shipping!$T221)+IF(AC132&lt;DATE(2020,1,1),AC132,-AC132))</f>
        <v>-</v>
      </c>
      <c r="AD296" s="52" t="str" cm="1">
        <f t="array" ref="AD296">IF(OR(AD132="",AD132="NO Q",AD132="-"),"-",INDEX(Shipping!$U$3:$V$88,_xlfn.XMATCH(AD$2,IF(Shipping!$D$3:$D$88="GC",Shipping!$A$3:$A$88),0),_xlfn.XMATCH($V$167,Shipping!$U$2:$V$2))/_xlfn.IFS($U$167=Shipping!$R218,Shipping!$R$95,$U$167=Shipping!$S$92,Shipping!$S221,$U$167=Shipping!$T$92,Shipping!$T221)+IF(AD132&lt;DATE(2020,1,1),AD132,-AD132))</f>
        <v>-</v>
      </c>
      <c r="AE296" s="52" t="str" cm="1">
        <f t="array" ref="AE296">IF(OR(AE132="",AE132="NO Q",AE132="-"),"-",INDEX(Shipping!$U$3:$V$88,_xlfn.XMATCH(AE$2,IF(Shipping!$D$3:$D$88="GC",Shipping!$A$3:$A$88),0),_xlfn.XMATCH($V$167,Shipping!$U$2:$V$2))/_xlfn.IFS($U$167=Shipping!$R218,Shipping!$R$95,$U$167=Shipping!$S$92,Shipping!$S221,$U$167=Shipping!$T$92,Shipping!$T221)+IF(AE132&lt;DATE(2020,1,1),AE132,-AE132))</f>
        <v>-</v>
      </c>
      <c r="AF296" s="52" t="str" cm="1">
        <f t="array" ref="AF296">IF(OR(AF132="",AF132="NO Q",AF132="-"),"-",INDEX(Shipping!$U$3:$V$88,_xlfn.XMATCH(AF$2,IF(Shipping!$D$3:$D$88="GC",Shipping!$A$3:$A$88),0),_xlfn.XMATCH($V$167,Shipping!$U$2:$V$2))/_xlfn.IFS($U$167=Shipping!$R218,Shipping!$R$95,$U$167=Shipping!$S$92,Shipping!$S221,$U$167=Shipping!$T$92,Shipping!$T221)+IF(AF132&lt;DATE(2020,1,1),AF132,-AF132))</f>
        <v>-</v>
      </c>
      <c r="AG296" s="52" t="str" cm="1">
        <f t="array" ref="AG296">IF(OR(AG132="",AG132="NO Q",AG132="-"),"-",INDEX(Shipping!$U$3:$V$88,_xlfn.XMATCH(AG$2,IF(Shipping!$D$3:$D$88="GC",Shipping!$A$3:$A$88),0),_xlfn.XMATCH($V$167,Shipping!$U$2:$V$2))/_xlfn.IFS($U$167=Shipping!$R218,Shipping!$R$95,$U$167=Shipping!$S$92,Shipping!$S221,$U$167=Shipping!$T$92,Shipping!$T221)+IF(AG132&lt;DATE(2020,1,1),AG132,-AG132))</f>
        <v>-</v>
      </c>
      <c r="AH296" s="52" t="e" cm="1">
        <f t="array" ref="AH296">IF(OR(AH132="",AH132="NO Q",AH132="-"),"-",INDEX(Shipping!$U$3:$V$88,_xlfn.XMATCH(AH$2,IF(Shipping!$D$3:$D$88="GC",Shipping!$A$3:$A$88),0),_xlfn.XMATCH($V$167,Shipping!$U$2:$V$2))/_xlfn.IFS($U$167=Shipping!$R218,Shipping!$R$95,$U$167=Shipping!$S$92,Shipping!$S221,$U$167=Shipping!$T$92,Shipping!$T221)+IF(AH132&lt;DATE(2020,1,1),AH132,-AH132))</f>
        <v>#DIV/0!</v>
      </c>
      <c r="AI296" s="52" t="str" cm="1">
        <f t="array" ref="AI296">IF(OR(AI132="",AI132="NO Q",AI132="-"),"-",INDEX(Shipping!$U$3:$V$88,_xlfn.XMATCH(AI$2,IF(Shipping!$D$3:$D$88="GC",Shipping!$A$3:$A$88),0),_xlfn.XMATCH($V$167,Shipping!$U$2:$V$2))/_xlfn.IFS($U$167=Shipping!$R218,Shipping!$R$95,$U$167=Shipping!$S$92,Shipping!$S221,$U$167=Shipping!$T$92,Shipping!$T221)+IF(AI132&lt;DATE(2020,1,1),AI132,-AI132))</f>
        <v>-</v>
      </c>
      <c r="AJ296" s="52" t="str" cm="1">
        <f t="array" ref="AJ296">IF(OR(AJ132="",AJ132="NO Q",AJ132="-"),"-",INDEX(Shipping!$U$3:$V$88,_xlfn.XMATCH(AJ$2,IF(Shipping!$D$3:$D$88="GC",Shipping!$A$3:$A$88),0),_xlfn.XMATCH($V$167,Shipping!$U$2:$V$2))/_xlfn.IFS($U$167=Shipping!$R218,Shipping!$R$95,$U$167=Shipping!$S$92,Shipping!$S221,$U$167=Shipping!$T$92,Shipping!$T221)+IF(AJ132&lt;DATE(2020,1,1),AJ132,-AJ132))</f>
        <v>-</v>
      </c>
      <c r="AK296" s="52" t="str" cm="1">
        <f t="array" ref="AK296">IF(OR(AK132="",AK132="NO Q",AK132="-"),"-",INDEX(Shipping!$U$3:$V$88,_xlfn.XMATCH(AK$2,IF(Shipping!$D$3:$D$88="GC",Shipping!$A$3:$A$88),0),_xlfn.XMATCH($V$167,Shipping!$U$2:$V$2))/_xlfn.IFS($U$167=Shipping!$R218,Shipping!$R$95,$U$167=Shipping!$S$92,Shipping!$S221,$U$167=Shipping!$T$92,Shipping!$T221)+IF(AK132&lt;DATE(2020,1,1),AK132,-AK132))</f>
        <v>-</v>
      </c>
      <c r="AL296" s="52" t="str" cm="1">
        <f t="array" ref="AL296">IF(OR(AL132="",AL132="NO Q",AL132="-"),"-",INDEX(Shipping!$U$3:$V$88,_xlfn.XMATCH(AL$2,IF(Shipping!$D$3:$D$88="GC",Shipping!$A$3:$A$88),0),_xlfn.XMATCH($V$167,Shipping!$U$2:$V$2))/_xlfn.IFS($U$167=Shipping!$R218,Shipping!$R$95,$U$167=Shipping!$S$92,Shipping!$S221,$U$167=Shipping!$T$92,Shipping!$T221)+IF(AL132&lt;DATE(2020,1,1),AL132,-AL132))</f>
        <v>-</v>
      </c>
      <c r="AM296" s="52" t="str" cm="1">
        <f t="array" ref="AM296">IF(OR(AM132="",AM132="NO Q",AM132="-"),"-",INDEX(Shipping!$U$3:$V$88,_xlfn.XMATCH(AM$2,IF(Shipping!$D$3:$D$88="GC",Shipping!$A$3:$A$88),0),_xlfn.XMATCH($V$167,Shipping!$U$2:$V$2))/_xlfn.IFS($U$167=Shipping!$R218,Shipping!$R$95,$U$167=Shipping!$S$92,Shipping!$S221,$U$167=Shipping!$T$92,Shipping!$T221)+IF(AM132&lt;DATE(2020,1,1),AM132,-AM132))</f>
        <v>-</v>
      </c>
      <c r="AN296" s="52" t="str" cm="1">
        <f t="array" ref="AN296">IF(OR(AN132="",AN132="NO Q",AN132="-"),"-",INDEX(Shipping!$U$3:$V$88,_xlfn.XMATCH(AN$2,IF(Shipping!$D$3:$D$88="GC",Shipping!$A$3:$A$88),0),_xlfn.XMATCH($V$167,Shipping!$U$2:$V$2))/_xlfn.IFS($U$167=Shipping!$R218,Shipping!$R$95,$U$167=Shipping!$S$92,Shipping!$S221,$U$167=Shipping!$T$92,Shipping!$T221)+IF(AN132&lt;DATE(2020,1,1),AN132,-AN132))</f>
        <v>-</v>
      </c>
      <c r="AO296" s="52" t="str" cm="1">
        <f t="array" ref="AO296">IF(OR(AO132="",AO132="NO Q",AO132="-"),"-",INDEX(Shipping!$U$3:$V$88,_xlfn.XMATCH(AO$2,IF(Shipping!$D$3:$D$88="GC",Shipping!$A$3:$A$88),0),_xlfn.XMATCH($V$167,Shipping!$U$2:$V$2))/_xlfn.IFS($U$167=Shipping!$R218,Shipping!$R$95,$U$167=Shipping!$S$92,Shipping!$S221,$U$167=Shipping!$T$92,Shipping!$T221)+IF(AO132&lt;DATE(2020,1,1),AO132,-AO132))</f>
        <v>-</v>
      </c>
      <c r="AP296" s="52" t="str" cm="1">
        <f t="array" ref="AP296">IF(OR(AP132="",AP132="NO Q",AP132="-"),"-",INDEX(Shipping!$U$3:$V$88,_xlfn.XMATCH(AP$2,IF(Shipping!$D$3:$D$88="GC",Shipping!$A$3:$A$88),0),_xlfn.XMATCH($V$167,Shipping!$U$2:$V$2))/_xlfn.IFS($U$167=Shipping!$R218,Shipping!$R$95,$U$167=Shipping!$S$92,Shipping!$S221,$U$167=Shipping!$T$92,Shipping!$T221)+IF(AP132&lt;DATE(2020,1,1),AP132,-AP132))</f>
        <v>-</v>
      </c>
      <c r="AQ296" s="52" t="str" cm="1">
        <f t="array" ref="AQ296">IF(OR(AQ132="",AQ132="NO Q",AQ132="-"),"-",INDEX(Shipping!$U$3:$V$88,_xlfn.XMATCH(AQ$2,IF(Shipping!$D$3:$D$88="GC",Shipping!$A$3:$A$88),0),_xlfn.XMATCH($V$167,Shipping!$U$2:$V$2))/_xlfn.IFS($U$167=Shipping!$R218,Shipping!$R$95,$U$167=Shipping!$S$92,Shipping!$S221,$U$167=Shipping!$T$92,Shipping!$T221)+IF(AQ132&lt;DATE(2020,1,1),AQ132,-AQ132))</f>
        <v>-</v>
      </c>
      <c r="AR296" s="52" t="str" cm="1">
        <f t="array" ref="AR296">IF(OR(AR132="",AR132="NO Q",AR132="-"),"-",INDEX(Shipping!$U$3:$V$88,_xlfn.XMATCH(AR$2,IF(Shipping!$D$3:$D$88="GC",Shipping!$A$3:$A$88),0),_xlfn.XMATCH($V$167,Shipping!$U$2:$V$2))/_xlfn.IFS($U$167=Shipping!$R218,Shipping!$R$95,$U$167=Shipping!$S$92,Shipping!$S221,$U$167=Shipping!$T$92,Shipping!$T221)+IF(AR132&lt;DATE(2020,1,1),AR132,-AR132))</f>
        <v>-</v>
      </c>
      <c r="AS296" s="52" t="str" cm="1">
        <f t="array" ref="AS296">IF(OR(AS132="",AS132="NO Q",AS132="-"),"-",INDEX(Shipping!$U$3:$V$88,_xlfn.XMATCH(AS$2,IF(Shipping!$D$3:$D$88="GC",Shipping!$A$3:$A$88),0),_xlfn.XMATCH($V$167,Shipping!$U$2:$V$2))/_xlfn.IFS($U$167=Shipping!$R218,Shipping!$R$95,$U$167=Shipping!$S$92,Shipping!$S221,$U$167=Shipping!$T$92,Shipping!$T221)+IF(AS132&lt;DATE(2020,1,1),AS132,-AS132))</f>
        <v>-</v>
      </c>
      <c r="AT296" s="52" t="str" cm="1">
        <f t="array" ref="AT296">IF(OR(AT132="",AT132="NO Q",AT132="-"),"-",INDEX(Shipping!$U$3:$V$88,_xlfn.XMATCH(AT$2,IF(Shipping!$D$3:$D$88="GC",Shipping!$A$3:$A$88),0),_xlfn.XMATCH($V$167,Shipping!$U$2:$V$2))/_xlfn.IFS($U$167=Shipping!$R218,Shipping!$R$95,$U$167=Shipping!$S$92,Shipping!$S221,$U$167=Shipping!$T$92,Shipping!$T221)+IF(AT132&lt;DATE(2020,1,1),AT132,-AT132))</f>
        <v>-</v>
      </c>
      <c r="AU296" s="52" t="str" cm="1">
        <f t="array" ref="AU296">IF(OR(AU132="",AU132="NO Q",AU132="-"),"-",INDEX(Shipping!$U$3:$V$88,_xlfn.XMATCH(AU$2,IF(Shipping!$D$3:$D$88="GC",Shipping!$A$3:$A$88),0),_xlfn.XMATCH($V$167,Shipping!$U$2:$V$2))/_xlfn.IFS($U$167=Shipping!$R218,Shipping!$R$95,$U$167=Shipping!$S$92,Shipping!$S221,$U$167=Shipping!$T$92,Shipping!$T221)+IF(AU132&lt;DATE(2020,1,1),AU132,-AU132))</f>
        <v>-</v>
      </c>
      <c r="AV296" s="52" t="str" cm="1">
        <f t="array" ref="AV296">IF(OR(AV132="",AV132="NO Q",AV132="-"),"-",INDEX(Shipping!$U$3:$V$88,_xlfn.XMATCH(AV$2,IF(Shipping!$D$3:$D$88="GC",Shipping!$A$3:$A$88),0),_xlfn.XMATCH($V$167,Shipping!$U$2:$V$2))/_xlfn.IFS($U$167=Shipping!$R218,Shipping!$R$95,$U$167=Shipping!$S$92,Shipping!$S221,$U$167=Shipping!$T$92,Shipping!$T221)+IF(AV132&lt;DATE(2020,1,1),AV132,-AV132))</f>
        <v>-</v>
      </c>
      <c r="AW296" s="52" t="str" cm="1">
        <f t="array" ref="AW296">IF(OR(AW132="",AW132="NO Q",AW132="-"),"-",INDEX(Shipping!$U$3:$V$88,_xlfn.XMATCH(AW$2,IF(Shipping!$D$3:$D$88="GC",Shipping!$A$3:$A$88),0),_xlfn.XMATCH($V$167,Shipping!$U$2:$V$2))/_xlfn.IFS($U$167=Shipping!$R218,Shipping!$R$95,$U$167=Shipping!$S$92,Shipping!$S221,$U$167=Shipping!$T$92,Shipping!$T221)+IF(AW132&lt;DATE(2020,1,1),AW132,-AW132))</f>
        <v>-</v>
      </c>
      <c r="AX296" s="52" t="str" cm="1">
        <f t="array" ref="AX296">IF(OR(AX132="",AX132="NO Q",AX132="-"),"-",INDEX(Shipping!$U$3:$V$88,_xlfn.XMATCH(AX$2,IF(Shipping!$D$3:$D$88="GC",Shipping!$A$3:$A$88),0),_xlfn.XMATCH($V$167,Shipping!$U$2:$V$2))/_xlfn.IFS($U$167=Shipping!$R218,Shipping!$R$95,$U$167=Shipping!$S$92,Shipping!$S221,$U$167=Shipping!$T$92,Shipping!$T221)+IF(AX132&lt;DATE(2020,1,1),AX132,-AX132))</f>
        <v>-</v>
      </c>
      <c r="AY296" s="52" t="str" cm="1">
        <f t="array" ref="AY296">IF(OR(AY132="",AY132="NO Q",AY132="-"),"-",INDEX(Shipping!$U$3:$V$88,_xlfn.XMATCH(AY$2,IF(Shipping!$D$3:$D$88="GC",Shipping!$A$3:$A$88),0),_xlfn.XMATCH($V$167,Shipping!$U$2:$V$2))/_xlfn.IFS($U$167=Shipping!$R218,Shipping!$R$95,$U$167=Shipping!$S$92,Shipping!$S221,$U$167=Shipping!$T$92,Shipping!$T221)+IF(AY132&lt;DATE(2020,1,1),AY132,-AY132))</f>
        <v>-</v>
      </c>
      <c r="AZ296" s="52" t="str" cm="1">
        <f t="array" ref="AZ296">IF(OR(AZ132="",AZ132="NO Q",AZ132="-"),"-",INDEX(Shipping!$U$3:$V$88,_xlfn.XMATCH(AZ$2,IF(Shipping!$D$3:$D$88="GC",Shipping!$A$3:$A$88),0),_xlfn.XMATCH($V$167,Shipping!$U$2:$V$2))/_xlfn.IFS($U$167=Shipping!$R218,Shipping!$R$95,$U$167=Shipping!$S$92,Shipping!$S221,$U$167=Shipping!$T$92,Shipping!$T221)+IF(AZ132&lt;DATE(2020,1,1),AZ132,-AZ132))</f>
        <v>-</v>
      </c>
      <c r="BA296" s="52" t="str" cm="1">
        <f t="array" ref="BA296">IF(OR(BA132="",BA132="NO Q",BA132="-"),"-",INDEX(Shipping!$U$3:$V$88,_xlfn.XMATCH(BA$2,IF(Shipping!$D$3:$D$88="GC",Shipping!$A$3:$A$88),0),_xlfn.XMATCH($V$167,Shipping!$U$2:$V$2))/_xlfn.IFS($U$167=Shipping!$R218,Shipping!$R$95,$U$167=Shipping!$S$92,Shipping!$S221,$U$167=Shipping!$T$92,Shipping!$T221)+IF(BA132&lt;DATE(2020,1,1),BA132,-BA132))</f>
        <v>-</v>
      </c>
      <c r="BB296" s="52" t="str" cm="1">
        <f t="array" ref="BB296">IF(OR(BB132="",BB132="NO Q",BB132="-"),"-",INDEX(Shipping!$U$3:$V$88,_xlfn.XMATCH(BB$2,IF(Shipping!$D$3:$D$88="GC",Shipping!$A$3:$A$88),0),_xlfn.XMATCH($V$167,Shipping!$U$2:$V$2))/_xlfn.IFS($U$167=Shipping!$R218,Shipping!$R$95,$U$167=Shipping!$S$92,Shipping!$S221,$U$167=Shipping!$T$92,Shipping!$T221)+IF(BB132&lt;DATE(2020,1,1),BB132,-BB132))</f>
        <v>-</v>
      </c>
      <c r="BC296" s="52" t="str" cm="1">
        <f t="array" ref="BC296">IF(OR(BC132="",BC132="NO Q",BC132="-"),"-",INDEX(Shipping!$U$3:$V$88,_xlfn.XMATCH(BC$2,IF(Shipping!$D$3:$D$88="GC",Shipping!$A$3:$A$88),0),_xlfn.XMATCH($V$167,Shipping!$U$2:$V$2))/_xlfn.IFS($U$167=Shipping!$R218,Shipping!$R$95,$U$167=Shipping!$S$92,Shipping!$S221,$U$167=Shipping!$T$92,Shipping!$T221)+IF(BC132&lt;DATE(2020,1,1),BC132,-BC132))</f>
        <v>-</v>
      </c>
      <c r="BD296" s="52" t="str" cm="1">
        <f t="array" ref="BD296">IF(OR(BD132="",BD132="NO Q",BD132="-"),"-",INDEX(Shipping!$U$3:$V$88,_xlfn.XMATCH(BD$2,IF(Shipping!$D$3:$D$88="GC",Shipping!$A$3:$A$88),0),_xlfn.XMATCH($V$167,Shipping!$U$2:$V$2))/_xlfn.IFS($U$167=Shipping!$R218,Shipping!$R$95,$U$167=Shipping!$S$92,Shipping!$S221,$U$167=Shipping!$T$92,Shipping!$T221)+IF(BD132&lt;DATE(2020,1,1),BD132,-BD132))</f>
        <v>-</v>
      </c>
      <c r="BE296" s="52" t="str" cm="1">
        <f t="array" ref="BE296">IF(OR(BE132="",BE132="NO Q",BE132="-"),"-",INDEX(Shipping!$U$3:$V$88,_xlfn.XMATCH(BE$2,IF(Shipping!$D$3:$D$88="GC",Shipping!$A$3:$A$88),0),_xlfn.XMATCH($V$167,Shipping!$U$2:$V$2))/_xlfn.IFS($U$167=Shipping!$R218,Shipping!$R$95,$U$167=Shipping!$S$92,Shipping!$S221,$U$167=Shipping!$T$92,Shipping!$T221)+IF(BE132&lt;DATE(2020,1,1),BE132,-BE132))</f>
        <v>-</v>
      </c>
      <c r="BF296" s="52" t="str" cm="1">
        <f t="array" ref="BF296">IF(OR(BF132="",BF132="NO Q",BF132="-"),"-",INDEX(Shipping!$U$3:$V$88,_xlfn.XMATCH(BF$2,IF(Shipping!$D$3:$D$88="GC",Shipping!$A$3:$A$88),0),_xlfn.XMATCH($V$167,Shipping!$U$2:$V$2))/_xlfn.IFS($U$167=Shipping!$R218,Shipping!$R$95,$U$167=Shipping!$S$92,Shipping!$S221,$U$167=Shipping!$T$92,Shipping!$T221)+IF(BF132&lt;DATE(2020,1,1),BF132,-BF132))</f>
        <v>-</v>
      </c>
      <c r="BG296" s="52" t="str" cm="1">
        <f t="array" ref="BG296">IF(OR(BG132="",BG132="NO Q",BG132="-"),"-",INDEX(Shipping!$U$3:$V$88,_xlfn.XMATCH(BG$2,IF(Shipping!$D$3:$D$88="GC",Shipping!$A$3:$A$88),0),_xlfn.XMATCH($V$167,Shipping!$U$2:$V$2))/_xlfn.IFS($U$167=Shipping!$R218,Shipping!$R$95,$U$167=Shipping!$S$92,Shipping!$S221,$U$167=Shipping!$T$92,Shipping!$T221)+IF(BG132&lt;DATE(2020,1,1),BG132,-BG132))</f>
        <v>-</v>
      </c>
      <c r="BH296" s="52" t="str" cm="1">
        <f t="array" ref="BH296">IF(OR(BH132="",BH132="NO Q",BH132="-"),"-",INDEX(Shipping!$U$3:$V$88,_xlfn.XMATCH(BH$2,IF(Shipping!$D$3:$D$88="GC",Shipping!$A$3:$A$88),0),_xlfn.XMATCH($V$167,Shipping!$U$2:$V$2))/_xlfn.IFS($U$167=Shipping!$R218,Shipping!$R$95,$U$167=Shipping!$S$92,Shipping!$S221,$U$167=Shipping!$T$92,Shipping!$T221)+IF(BH132&lt;DATE(2020,1,1),BH132,-BH132))</f>
        <v>-</v>
      </c>
      <c r="BI296" s="52" t="e" cm="1">
        <f t="array" ref="BI296">IF(OR(BI132="",BI132="NO Q",BI132="-"),"-",INDEX(Shipping!$U$3:$V$88,_xlfn.XMATCH(BI$2,IF(Shipping!$D$3:$D$88="GC",Shipping!$A$3:$A$88),0),_xlfn.XMATCH($V$167,Shipping!$U$2:$V$2))/_xlfn.IFS($U$167=Shipping!$R218,Shipping!$R$95,$U$167=Shipping!$S$92,Shipping!$S221,$U$167=Shipping!$T$92,Shipping!$T221)+IF(BI132&lt;DATE(2020,1,1),BI132,-BI132))</f>
        <v>#DIV/0!</v>
      </c>
      <c r="BJ296" s="52" t="str" cm="1">
        <f t="array" ref="BJ296">IF(OR(BJ132="",BJ132="NO Q",BJ132="-"),"-",INDEX(Shipping!$U$3:$V$88,_xlfn.XMATCH(BJ$2,IF(Shipping!$D$3:$D$88="GC",Shipping!$A$3:$A$88),0),_xlfn.XMATCH($V$167,Shipping!$U$2:$V$2))/_xlfn.IFS($U$167=Shipping!$R218,Shipping!$R$95,$U$167=Shipping!$S$92,Shipping!$S221,$U$167=Shipping!$T$92,Shipping!$T221)+IF(BJ132&lt;DATE(2020,1,1),BJ132,-BJ132))</f>
        <v>-</v>
      </c>
      <c r="BK296" s="52" t="str" cm="1">
        <f t="array" ref="BK296">IF(OR(BK132="",BK132="NO Q",BK132="-"),"-",INDEX(Shipping!$U$3:$V$88,_xlfn.XMATCH(BK$2,IF(Shipping!$D$3:$D$88="GC",Shipping!$A$3:$A$88),0),_xlfn.XMATCH($V$167,Shipping!$U$2:$V$2))/_xlfn.IFS($U$167=Shipping!$R218,Shipping!$R$95,$U$167=Shipping!$S$92,Shipping!$S221,$U$167=Shipping!$T$92,Shipping!$T221)+IF(BK132&lt;DATE(2020,1,1),BK132,-BK132))</f>
        <v>-</v>
      </c>
      <c r="BL296" s="52" t="str" cm="1">
        <f t="array" ref="BL296">IF(OR(BL132="",BL132="NO Q",BL132="-"),"-",INDEX(Shipping!$U$3:$V$88,_xlfn.XMATCH(BL$2,IF(Shipping!$D$3:$D$88="GC",Shipping!$A$3:$A$88),0),_xlfn.XMATCH($V$167,Shipping!$U$2:$V$2))/_xlfn.IFS($U$167=Shipping!$R218,Shipping!$R$95,$U$167=Shipping!$S$92,Shipping!$S221,$U$167=Shipping!$T$92,Shipping!$T221)+IF(BL132&lt;DATE(2020,1,1),BL132,-BL132))</f>
        <v>-</v>
      </c>
      <c r="BM296" s="52" t="str" cm="1">
        <f t="array" ref="BM296">IF(OR(BM132="",BM132="NO Q",BM132="-"),"-",INDEX(Shipping!$U$3:$V$88,_xlfn.XMATCH(BM$2,IF(Shipping!$D$3:$D$88="GC",Shipping!$A$3:$A$88),0),_xlfn.XMATCH($V$167,Shipping!$U$2:$V$2))/_xlfn.IFS($U$167=Shipping!$R218,Shipping!$R$95,$U$167=Shipping!$S$92,Shipping!$S221,$U$167=Shipping!$T$92,Shipping!$T221)+IF(BM132&lt;DATE(2020,1,1),BM132,-BM132))</f>
        <v>-</v>
      </c>
      <c r="BN296" s="52" t="str" cm="1">
        <f t="array" ref="BN296">IF(OR(BN132="",BN132="NO Q",BN132="-"),"-",INDEX(Shipping!$U$3:$V$88,_xlfn.XMATCH(BN$2,IF(Shipping!$D$3:$D$88="GC",Shipping!$A$3:$A$88),0),_xlfn.XMATCH($V$167,Shipping!$U$2:$V$2))/_xlfn.IFS($U$167=Shipping!$R218,Shipping!$R$95,$U$167=Shipping!$S$92,Shipping!$S221,$U$167=Shipping!$T$92,Shipping!$T221)+IF(BN132&lt;DATE(2020,1,1),BN132,-BN132))</f>
        <v>-</v>
      </c>
      <c r="BO296" s="52" t="str" cm="1">
        <f t="array" ref="BO296">IF(OR(BO132="",BO132="NO Q",BO132="-"),"-",INDEX(Shipping!$U$3:$V$88,_xlfn.XMATCH(BO$2,IF(Shipping!$D$3:$D$88="GC",Shipping!$A$3:$A$88),0),_xlfn.XMATCH($V$167,Shipping!$U$2:$V$2))/_xlfn.IFS($U$167=Shipping!$R218,Shipping!$R$95,$U$167=Shipping!$S$92,Shipping!$S221,$U$167=Shipping!$T$92,Shipping!$T221)+IF(BO132&lt;DATE(2020,1,1),BO132,-BO132))</f>
        <v>-</v>
      </c>
      <c r="BP296" s="52" t="str" cm="1">
        <f t="array" ref="BP296">IF(OR(BP132="",BP132="NO Q",BP132="-"),"-",INDEX(Shipping!$U$3:$V$88,_xlfn.XMATCH(BP$2,IF(Shipping!$D$3:$D$88="GC",Shipping!$A$3:$A$88),0),_xlfn.XMATCH($V$167,Shipping!$U$2:$V$2))/_xlfn.IFS($U$167=Shipping!$R218,Shipping!$R$95,$U$167=Shipping!$S$92,Shipping!$S221,$U$167=Shipping!$T$92,Shipping!$T221)+IF(BP132&lt;DATE(2020,1,1),BP132,-BP132))</f>
        <v>-</v>
      </c>
      <c r="BQ296" s="52" t="str" cm="1">
        <f t="array" ref="BQ296">IF(OR(BQ132="",BQ132="NO Q",BQ132="-"),"-",INDEX(Shipping!$U$3:$V$88,_xlfn.XMATCH(BQ$2,IF(Shipping!$D$3:$D$88="GC",Shipping!$A$3:$A$88),0),_xlfn.XMATCH($V$167,Shipping!$U$2:$V$2))/_xlfn.IFS($U$167=Shipping!$R218,Shipping!$R$95,$U$167=Shipping!$S$92,Shipping!$S221,$U$167=Shipping!$T$92,Shipping!$T221)+IF(BQ132&lt;DATE(2020,1,1),BQ132,-BQ132))</f>
        <v>-</v>
      </c>
      <c r="BR296" s="52" t="str" cm="1">
        <f t="array" ref="BR296">IF(OR(BR132="",BR132="NO Q",BR132="-"),"-",INDEX(Shipping!$U$3:$V$88,_xlfn.XMATCH(BR$2,IF(Shipping!$D$3:$D$88="GC",Shipping!$A$3:$A$88),0),_xlfn.XMATCH($V$167,Shipping!$U$2:$V$2))/_xlfn.IFS($U$167=Shipping!$R218,Shipping!$R$95,$U$167=Shipping!$S$92,Shipping!$S221,$U$167=Shipping!$T$92,Shipping!$T221)+IF(BR132&lt;DATE(2020,1,1),BR132,-BR132))</f>
        <v>-</v>
      </c>
      <c r="BS296" s="52" t="str" cm="1">
        <f t="array" ref="BS296">IF(OR(BS132="",BS132="NO Q",BS132="-"),"-",INDEX(Shipping!$U$3:$V$88,_xlfn.XMATCH(BS$2,IF(Shipping!$D$3:$D$88="GC",Shipping!$A$3:$A$88),0),_xlfn.XMATCH($V$167,Shipping!$U$2:$V$2))/_xlfn.IFS($U$167=Shipping!$R218,Shipping!$R$95,$U$167=Shipping!$S$92,Shipping!$S221,$U$167=Shipping!$T$92,Shipping!$T221)+IF(BS132&lt;DATE(2020,1,1),BS132,-BS132))</f>
        <v>-</v>
      </c>
      <c r="BT296" s="52" t="str" cm="1">
        <f t="array" ref="BT296">IF(OR(BT132="",BT132="NO Q",BT132="-"),"-",INDEX(Shipping!$U$3:$V$88,_xlfn.XMATCH(BT$2,IF(Shipping!$D$3:$D$88="GC",Shipping!$A$3:$A$88),0),_xlfn.XMATCH($V$167,Shipping!$U$2:$V$2))/_xlfn.IFS($U$167=Shipping!$R218,Shipping!$R$95,$U$167=Shipping!$S$92,Shipping!$S221,$U$167=Shipping!$T$92,Shipping!$T221)+IF(BT132&lt;DATE(2020,1,1),BT132,-BT132))</f>
        <v>-</v>
      </c>
      <c r="BU296" s="52" t="str" cm="1">
        <f t="array" ref="BU296">IF(OR(BU132="",BU132="NO Q",BU132="-"),"-",INDEX(Shipping!$U$3:$V$88,_xlfn.XMATCH(BU$2,IF(Shipping!$D$3:$D$88="GC",Shipping!$A$3:$A$88),0),_xlfn.XMATCH($V$167,Shipping!$U$2:$V$2))/_xlfn.IFS($U$167=Shipping!$R218,Shipping!$R$95,$U$167=Shipping!$S$92,Shipping!$S221,$U$167=Shipping!$T$92,Shipping!$T221)+IF(BU132&lt;DATE(2020,1,1),BU132,-BU132))</f>
        <v>-</v>
      </c>
      <c r="BV296" s="52" t="str" cm="1">
        <f t="array" ref="BV296">IF(OR(BV132="",BV132="NO Q",BV132="-"),"-",INDEX(Shipping!$U$3:$V$88,_xlfn.XMATCH(BV$2,IF(Shipping!$D$3:$D$88="GC",Shipping!$A$3:$A$88),0),_xlfn.XMATCH($V$167,Shipping!$U$2:$V$2))/_xlfn.IFS($U$167=Shipping!$R218,Shipping!$R$95,$U$167=Shipping!$S$92,Shipping!$S221,$U$167=Shipping!$T$92,Shipping!$T221)+IF(BV132&lt;DATE(2020,1,1),BV132,-BV132))</f>
        <v>-</v>
      </c>
      <c r="BW296" s="52" t="str" cm="1">
        <f t="array" ref="BW296">IF(OR(BW132="",BW132="NO Q",BW132="-"),"-",INDEX(Shipping!$U$3:$V$88,_xlfn.XMATCH(BW$2,IF(Shipping!$D$3:$D$88="GC",Shipping!$A$3:$A$88),0),_xlfn.XMATCH($V$167,Shipping!$U$2:$V$2))/_xlfn.IFS($U$167=Shipping!$R218,Shipping!$R$95,$U$167=Shipping!$S$92,Shipping!$S221,$U$167=Shipping!$T$92,Shipping!$T221)+IF(BW132&lt;DATE(2020,1,1),BW132,-BW132))</f>
        <v>-</v>
      </c>
      <c r="BX296" s="52" t="str" cm="1">
        <f t="array" ref="BX296">IF(OR(BX132="",BX132="NO Q",BX132="-"),"-",INDEX(Shipping!$U$3:$V$88,_xlfn.XMATCH(BX$2,IF(Shipping!$D$3:$D$88="GC",Shipping!$A$3:$A$88),0),_xlfn.XMATCH($V$167,Shipping!$U$2:$V$2))/_xlfn.IFS($U$167=Shipping!$R218,Shipping!$R$95,$U$167=Shipping!$S$92,Shipping!$S221,$U$167=Shipping!$T$92,Shipping!$T221)+IF(BX132&lt;DATE(2020,1,1),BX132,-BX132))</f>
        <v>-</v>
      </c>
      <c r="BY296" s="52" t="str" cm="1">
        <f t="array" ref="BY296">IF(OR(BY132="",BY132="NO Q",BY132="-"),"-",INDEX(Shipping!$U$3:$V$88,_xlfn.XMATCH(BY$2,IF(Shipping!$D$3:$D$88="GC",Shipping!$A$3:$A$88),0),_xlfn.XMATCH($V$167,Shipping!$U$2:$V$2))/_xlfn.IFS($U$167=Shipping!$R218,Shipping!$R$95,$U$167=Shipping!$S$92,Shipping!$S221,$U$167=Shipping!$T$92,Shipping!$T221)+IF(BY132&lt;DATE(2020,1,1),BY132,-BY132))</f>
        <v>-</v>
      </c>
      <c r="BZ296" s="52" t="str" cm="1">
        <f t="array" ref="BZ296">IF(OR(BZ132="",BZ132="NO Q",BZ132="-"),"-",INDEX(Shipping!$U$3:$V$88,_xlfn.XMATCH(BZ$2,IF(Shipping!$D$3:$D$88="GC",Shipping!$A$3:$A$88),0),_xlfn.XMATCH($V$167,Shipping!$U$2:$V$2))/_xlfn.IFS($U$167=Shipping!$R218,Shipping!$R$95,$U$167=Shipping!$S$92,Shipping!$S221,$U$167=Shipping!$T$92,Shipping!$T221)+IF(BZ132&lt;DATE(2020,1,1),BZ132,-BZ132))</f>
        <v>-</v>
      </c>
      <c r="CA296" s="52" t="str" cm="1">
        <f t="array" ref="CA296">IF(OR(CA132="",CA132="NO Q",CA132="-"),"-",INDEX(Shipping!$U$3:$V$88,_xlfn.XMATCH(CA$2,IF(Shipping!$D$3:$D$88="GC",Shipping!$A$3:$A$88),0),_xlfn.XMATCH($V$167,Shipping!$U$2:$V$2))/_xlfn.IFS($U$167=Shipping!$R218,Shipping!$R$95,$U$167=Shipping!$S$92,Shipping!$S221,$U$167=Shipping!$T$92,Shipping!$T221)+IF(CA132&lt;DATE(2020,1,1),CA132,-CA132))</f>
        <v>-</v>
      </c>
      <c r="CB296" s="52" t="str" cm="1">
        <f t="array" ref="CB296">IF(OR(CB132="",CB132="NO Q",CB132="-"),"-",INDEX(Shipping!$U$3:$V$88,_xlfn.XMATCH(CB$2,IF(Shipping!$D$3:$D$88="GC",Shipping!$A$3:$A$88),0),_xlfn.XMATCH($V$167,Shipping!$U$2:$V$2))/_xlfn.IFS($U$167=Shipping!$R218,Shipping!$R$95,$U$167=Shipping!$S$92,Shipping!$S221,$U$167=Shipping!$T$92,Shipping!$T221)+IF(CB132&lt;DATE(2020,1,1),CB132,-CB132))</f>
        <v>-</v>
      </c>
      <c r="CC296" s="52" t="e" cm="1">
        <f t="array" ref="CC296">IF(OR(CC132="",CC132="NO Q",CC132="-"),"-",INDEX(Shipping!$U$3:$V$88,_xlfn.XMATCH(CC$2,IF(Shipping!$D$3:$D$88="GC",Shipping!$A$3:$A$88),0),_xlfn.XMATCH($V$167,Shipping!$U$2:$V$2))/_xlfn.IFS($U$167=Shipping!$R218,Shipping!$R$95,$U$167=Shipping!$S$92,Shipping!$S221,$U$167=Shipping!$T$92,Shipping!$T221)+IF(CC132&lt;DATE(2020,1,1),CC132,-CC132))</f>
        <v>#VALUE!</v>
      </c>
      <c r="CD296" s="52" t="e" cm="1">
        <f t="array" ref="CD296">IF(OR(CD132="",CD132="NO Q",CD132="-"),"-",INDEX(Shipping!$U$3:$V$88,_xlfn.XMATCH(CD$2,IF(Shipping!$D$3:$D$88="GC",Shipping!$A$3:$A$88),0),_xlfn.XMATCH($V$167,Shipping!$U$2:$V$2))/_xlfn.IFS($U$167=Shipping!$R218,Shipping!$R$95,$U$167=Shipping!$S$92,Shipping!$S221,$U$167=Shipping!$T$92,Shipping!$T221)+IF(CD132&lt;DATE(2020,1,1),CD132,-CD132))</f>
        <v>#DIV/0!</v>
      </c>
      <c r="CE296" s="52" t="str" cm="1">
        <f t="array" ref="CE296">IF(OR(CE132="",CE132="NO Q",CE132="-"),"-",INDEX(Shipping!$U$3:$V$88,_xlfn.XMATCH(CE$2,IF(Shipping!$D$3:$D$88="GC",Shipping!$A$3:$A$88),0),_xlfn.XMATCH($V$167,Shipping!$U$2:$V$2))/_xlfn.IFS($U$167=Shipping!$R218,Shipping!$R$95,$U$167=Shipping!$S$92,Shipping!$S221,$U$167=Shipping!$T$92,Shipping!$T221)+IF(CE132&lt;DATE(2020,1,1),CE132,-CE132))</f>
        <v>-</v>
      </c>
      <c r="CF296" s="52" t="str" cm="1">
        <f t="array" ref="CF296">IF(OR(CF132="",CF132="NO Q",CF132="-"),"-",INDEX(Shipping!$U$3:$V$88,_xlfn.XMATCH(CF$2,IF(Shipping!$D$3:$D$88="GC",Shipping!$A$3:$A$88),0),_xlfn.XMATCH($V$167,Shipping!$U$2:$V$2))/_xlfn.IFS($U$167=Shipping!$R218,Shipping!$R$95,$U$167=Shipping!$S$92,Shipping!$S221,$U$167=Shipping!$T$92,Shipping!$T221)+IF(CF132&lt;DATE(2020,1,1),CF132,-CF132))</f>
        <v>-</v>
      </c>
      <c r="CG296" s="52" t="str" cm="1">
        <f t="array" ref="CG296">IF(OR(CG132="",CG132="NO Q",CG132="-"),"-",INDEX(Shipping!$U$3:$V$88,_xlfn.XMATCH(CG$2,IF(Shipping!$D$3:$D$88="GC",Shipping!$A$3:$A$88),0),_xlfn.XMATCH($V$167,Shipping!$U$2:$V$2))/_xlfn.IFS($U$167=Shipping!$R218,Shipping!$R$95,$U$167=Shipping!$S$92,Shipping!$S221,$U$167=Shipping!$T$92,Shipping!$T221)+IF(CG132&lt;DATE(2020,1,1),CG132,-CG132))</f>
        <v>-</v>
      </c>
      <c r="CH296" s="52" t="str" cm="1">
        <f t="array" ref="CH296">IF(OR(CH132="",CH132="NO Q",CH132="-"),"-",INDEX(Shipping!$U$3:$V$88,_xlfn.XMATCH(CH$2,IF(Shipping!$D$3:$D$88="GC",Shipping!$A$3:$A$88),0),_xlfn.XMATCH($V$167,Shipping!$U$2:$V$2))/_xlfn.IFS($U$167=Shipping!$R218,Shipping!$R$95,$U$167=Shipping!$S$92,Shipping!$S221,$U$167=Shipping!$T$92,Shipping!$T221)+IF(CH132&lt;DATE(2020,1,1),CH132,-CH132))</f>
        <v>-</v>
      </c>
      <c r="CI296" s="52" t="str" cm="1">
        <f t="array" ref="CI296">IF(OR(CI132="",CI132="NO Q",CI132="-"),"-",INDEX(Shipping!$U$3:$V$88,_xlfn.XMATCH(CI$2,IF(Shipping!$D$3:$D$88="GC",Shipping!$A$3:$A$88),0),_xlfn.XMATCH($V$167,Shipping!$U$2:$V$2))/_xlfn.IFS($U$167=Shipping!$R218,Shipping!$R$95,$U$167=Shipping!$S$92,Shipping!$S221,$U$167=Shipping!$T$92,Shipping!$T221)+IF(CI132&lt;DATE(2020,1,1),CI132,-CI132))</f>
        <v>-</v>
      </c>
      <c r="CJ296" s="52" t="str" cm="1">
        <f t="array" ref="CJ296">IF(OR(CJ132="",CJ132="NO Q",CJ132="-"),"-",INDEX(Shipping!$U$3:$V$88,_xlfn.XMATCH(CJ$2,IF(Shipping!$D$3:$D$88="GC",Shipping!$A$3:$A$88),0),_xlfn.XMATCH($V$167,Shipping!$U$2:$V$2))/_xlfn.IFS($U$167=Shipping!$R218,Shipping!$R$95,$U$167=Shipping!$S$92,Shipping!$S221,$U$167=Shipping!$T$92,Shipping!$T221)+IF(CJ132&lt;DATE(2020,1,1),CJ132,-CJ132))</f>
        <v>-</v>
      </c>
      <c r="CK296" s="52" t="str" cm="1">
        <f t="array" ref="CK296">IF(OR(CK132="",CK132="NO Q",CK132="-"),"-",INDEX(Shipping!$U$3:$V$88,_xlfn.XMATCH(CK$2,IF(Shipping!$D$3:$D$88="GC",Shipping!$A$3:$A$88),0),_xlfn.XMATCH($V$167,Shipping!$U$2:$V$2))/_xlfn.IFS($U$167=Shipping!$R218,Shipping!$R$95,$U$167=Shipping!$S$92,Shipping!$S221,$U$167=Shipping!$T$92,Shipping!$T221)+IF(CK132&lt;DATE(2020,1,1),CK132,-CK132))</f>
        <v>-</v>
      </c>
      <c r="CL296" s="52" t="str" cm="1">
        <f t="array" ref="CL296">IF(OR(CL132="",CL132="NO Q",CL132="-"),"-",INDEX(Shipping!$U$3:$V$88,_xlfn.XMATCH(CL$2,IF(Shipping!$D$3:$D$88="GC",Shipping!$A$3:$A$88),0),_xlfn.XMATCH($V$167,Shipping!$U$2:$V$2))/_xlfn.IFS($U$167=Shipping!$R218,Shipping!$R$95,$U$167=Shipping!$S$92,Shipping!$S221,$U$167=Shipping!$T$92,Shipping!$T221)+IF(CL132&lt;DATE(2020,1,1),CL132,-CL132))</f>
        <v>-</v>
      </c>
      <c r="CM296" s="52" t="str" cm="1">
        <f t="array" ref="CM296">IF(OR(CM132="",CM132="NO Q",CM132="-"),"-",INDEX(Shipping!$U$3:$V$88,_xlfn.XMATCH(CM$2,IF(Shipping!$D$3:$D$88="GC",Shipping!$A$3:$A$88),0),_xlfn.XMATCH($V$167,Shipping!$U$2:$V$2))/_xlfn.IFS($U$167=Shipping!$R218,Shipping!$R$95,$U$167=Shipping!$S$92,Shipping!$S221,$U$167=Shipping!$T$92,Shipping!$T221)+IF(CM132&lt;DATE(2020,1,1),CM132,-CM132))</f>
        <v>-</v>
      </c>
    </row>
    <row r="297" spans="2:91">
      <c r="B297" s="47" t="s">
        <v>402</v>
      </c>
      <c r="C297" s="1" t="e" cm="1">
        <f t="array" ref="C297">INDEX(W$2:CM$2,1,_xlfn.XMATCH(D297,$W297:$CM297))</f>
        <v>#N/A</v>
      </c>
      <c r="D297" s="81">
        <f t="shared" ref="D297:D317" si="141">_xlfn.MINIFS(W297:CM297,W297:CM297,"&gt;0")</f>
        <v>0</v>
      </c>
      <c r="W297" s="52" t="str" cm="1">
        <f t="array" ref="W297">IF(OR(W133="",W133="NO Q",W133="-"),"-",INDEX(Shipping!$U$3:$V$88,_xlfn.XMATCH(W$2,IF(Shipping!$D$3:$D$88="GC",Shipping!$A$3:$A$88),0),_xlfn.XMATCH($V$167,Shipping!$U$2:$V$2))/_xlfn.IFS($U$167=Shipping!$R219,Shipping!$R$95,$U$167=Shipping!$S$92,Shipping!$S222,$U$167=Shipping!$T$92,Shipping!$T222)+IF(W133&lt;DATE(2020,1,1),W133,-W133))</f>
        <v>-</v>
      </c>
      <c r="X297" s="52" t="str" cm="1">
        <f t="array" ref="X297">IF(OR(X133="",X133="NO Q",X133="-"),"-",INDEX(Shipping!$U$3:$V$88,_xlfn.XMATCH(X$2,IF(Shipping!$D$3:$D$88="GC",Shipping!$A$3:$A$88),0),_xlfn.XMATCH($V$167,Shipping!$U$2:$V$2))/_xlfn.IFS($U$167=Shipping!$R219,Shipping!$R$95,$U$167=Shipping!$S$92,Shipping!$S222,$U$167=Shipping!$T$92,Shipping!$T222)+IF(X133&lt;DATE(2020,1,1),X133,-X133))</f>
        <v>-</v>
      </c>
      <c r="Y297" s="52" t="str" cm="1">
        <f t="array" ref="Y297">IF(OR(Y133="",Y133="NO Q",Y133="-"),"-",INDEX(Shipping!$U$3:$V$88,_xlfn.XMATCH(Y$2,IF(Shipping!$D$3:$D$88="GC",Shipping!$A$3:$A$88),0),_xlfn.XMATCH($V$167,Shipping!$U$2:$V$2))/_xlfn.IFS($U$167=Shipping!$R219,Shipping!$R$95,$U$167=Shipping!$S$92,Shipping!$S222,$U$167=Shipping!$T$92,Shipping!$T222)+IF(Y133&lt;DATE(2020,1,1),Y133,-Y133))</f>
        <v>-</v>
      </c>
      <c r="Z297" s="52" t="str" cm="1">
        <f t="array" ref="Z297">IF(OR(Z133="",Z133="NO Q",Z133="-"),"-",INDEX(Shipping!$U$3:$V$88,_xlfn.XMATCH(Z$2,IF(Shipping!$D$3:$D$88="GC",Shipping!$A$3:$A$88),0),_xlfn.XMATCH($V$167,Shipping!$U$2:$V$2))/_xlfn.IFS($U$167=Shipping!$R219,Shipping!$R$95,$U$167=Shipping!$S$92,Shipping!$S222,$U$167=Shipping!$T$92,Shipping!$T222)+IF(Z133&lt;DATE(2020,1,1),Z133,-Z133))</f>
        <v>-</v>
      </c>
      <c r="AA297" s="52" t="str" cm="1">
        <f t="array" ref="AA297">IF(OR(AA133="",AA133="NO Q",AA133="-"),"-",INDEX(Shipping!$U$3:$V$88,_xlfn.XMATCH(AA$2,IF(Shipping!$D$3:$D$88="GC",Shipping!$A$3:$A$88),0),_xlfn.XMATCH($V$167,Shipping!$U$2:$V$2))/_xlfn.IFS($U$167=Shipping!$R219,Shipping!$R$95,$U$167=Shipping!$S$92,Shipping!$S222,$U$167=Shipping!$T$92,Shipping!$T222)+IF(AA133&lt;DATE(2020,1,1),AA133,-AA133))</f>
        <v>-</v>
      </c>
      <c r="AB297" s="52" t="str" cm="1">
        <f t="array" ref="AB297">IF(OR(AB133="",AB133="NO Q",AB133="-"),"-",INDEX(Shipping!$U$3:$V$88,_xlfn.XMATCH(AB$2,IF(Shipping!$D$3:$D$88="GC",Shipping!$A$3:$A$88),0),_xlfn.XMATCH($V$167,Shipping!$U$2:$V$2))/_xlfn.IFS($U$167=Shipping!$R219,Shipping!$R$95,$U$167=Shipping!$S$92,Shipping!$S222,$U$167=Shipping!$T$92,Shipping!$T222)+IF(AB133&lt;DATE(2020,1,1),AB133,-AB133))</f>
        <v>-</v>
      </c>
      <c r="AC297" s="52" t="str" cm="1">
        <f t="array" ref="AC297">IF(OR(AC133="",AC133="NO Q",AC133="-"),"-",INDEX(Shipping!$U$3:$V$88,_xlfn.XMATCH(AC$2,IF(Shipping!$D$3:$D$88="GC",Shipping!$A$3:$A$88),0),_xlfn.XMATCH($V$167,Shipping!$U$2:$V$2))/_xlfn.IFS($U$167=Shipping!$R219,Shipping!$R$95,$U$167=Shipping!$S$92,Shipping!$S222,$U$167=Shipping!$T$92,Shipping!$T222)+IF(AC133&lt;DATE(2020,1,1),AC133,-AC133))</f>
        <v>-</v>
      </c>
      <c r="AD297" s="52" t="str" cm="1">
        <f t="array" ref="AD297">IF(OR(AD133="",AD133="NO Q",AD133="-"),"-",INDEX(Shipping!$U$3:$V$88,_xlfn.XMATCH(AD$2,IF(Shipping!$D$3:$D$88="GC",Shipping!$A$3:$A$88),0),_xlfn.XMATCH($V$167,Shipping!$U$2:$V$2))/_xlfn.IFS($U$167=Shipping!$R219,Shipping!$R$95,$U$167=Shipping!$S$92,Shipping!$S222,$U$167=Shipping!$T$92,Shipping!$T222)+IF(AD133&lt;DATE(2020,1,1),AD133,-AD133))</f>
        <v>-</v>
      </c>
      <c r="AE297" s="52" t="str" cm="1">
        <f t="array" ref="AE297">IF(OR(AE133="",AE133="NO Q",AE133="-"),"-",INDEX(Shipping!$U$3:$V$88,_xlfn.XMATCH(AE$2,IF(Shipping!$D$3:$D$88="GC",Shipping!$A$3:$A$88),0),_xlfn.XMATCH($V$167,Shipping!$U$2:$V$2))/_xlfn.IFS($U$167=Shipping!$R219,Shipping!$R$95,$U$167=Shipping!$S$92,Shipping!$S222,$U$167=Shipping!$T$92,Shipping!$T222)+IF(AE133&lt;DATE(2020,1,1),AE133,-AE133))</f>
        <v>-</v>
      </c>
      <c r="AF297" s="52" t="str" cm="1">
        <f t="array" ref="AF297">IF(OR(AF133="",AF133="NO Q",AF133="-"),"-",INDEX(Shipping!$U$3:$V$88,_xlfn.XMATCH(AF$2,IF(Shipping!$D$3:$D$88="GC",Shipping!$A$3:$A$88),0),_xlfn.XMATCH($V$167,Shipping!$U$2:$V$2))/_xlfn.IFS($U$167=Shipping!$R219,Shipping!$R$95,$U$167=Shipping!$S$92,Shipping!$S222,$U$167=Shipping!$T$92,Shipping!$T222)+IF(AF133&lt;DATE(2020,1,1),AF133,-AF133))</f>
        <v>-</v>
      </c>
      <c r="AG297" s="52" t="str" cm="1">
        <f t="array" ref="AG297">IF(OR(AG133="",AG133="NO Q",AG133="-"),"-",INDEX(Shipping!$U$3:$V$88,_xlfn.XMATCH(AG$2,IF(Shipping!$D$3:$D$88="GC",Shipping!$A$3:$A$88),0),_xlfn.XMATCH($V$167,Shipping!$U$2:$V$2))/_xlfn.IFS($U$167=Shipping!$R219,Shipping!$R$95,$U$167=Shipping!$S$92,Shipping!$S222,$U$167=Shipping!$T$92,Shipping!$T222)+IF(AG133&lt;DATE(2020,1,1),AG133,-AG133))</f>
        <v>-</v>
      </c>
      <c r="AH297" s="52" t="str" cm="1">
        <f t="array" ref="AH297">IF(OR(AH133="",AH133="NO Q",AH133="-"),"-",INDEX(Shipping!$U$3:$V$88,_xlfn.XMATCH(AH$2,IF(Shipping!$D$3:$D$88="GC",Shipping!$A$3:$A$88),0),_xlfn.XMATCH($V$167,Shipping!$U$2:$V$2))/_xlfn.IFS($U$167=Shipping!$R219,Shipping!$R$95,$U$167=Shipping!$S$92,Shipping!$S222,$U$167=Shipping!$T$92,Shipping!$T222)+IF(AH133&lt;DATE(2020,1,1),AH133,-AH133))</f>
        <v>-</v>
      </c>
      <c r="AI297" s="52" t="str" cm="1">
        <f t="array" ref="AI297">IF(OR(AI133="",AI133="NO Q",AI133="-"),"-",INDEX(Shipping!$U$3:$V$88,_xlfn.XMATCH(AI$2,IF(Shipping!$D$3:$D$88="GC",Shipping!$A$3:$A$88),0),_xlfn.XMATCH($V$167,Shipping!$U$2:$V$2))/_xlfn.IFS($U$167=Shipping!$R219,Shipping!$R$95,$U$167=Shipping!$S$92,Shipping!$S222,$U$167=Shipping!$T$92,Shipping!$T222)+IF(AI133&lt;DATE(2020,1,1),AI133,-AI133))</f>
        <v>-</v>
      </c>
      <c r="AJ297" s="52" t="str" cm="1">
        <f t="array" ref="AJ297">IF(OR(AJ133="",AJ133="NO Q",AJ133="-"),"-",INDEX(Shipping!$U$3:$V$88,_xlfn.XMATCH(AJ$2,IF(Shipping!$D$3:$D$88="GC",Shipping!$A$3:$A$88),0),_xlfn.XMATCH($V$167,Shipping!$U$2:$V$2))/_xlfn.IFS($U$167=Shipping!$R219,Shipping!$R$95,$U$167=Shipping!$S$92,Shipping!$S222,$U$167=Shipping!$T$92,Shipping!$T222)+IF(AJ133&lt;DATE(2020,1,1),AJ133,-AJ133))</f>
        <v>-</v>
      </c>
      <c r="AK297" s="52" t="str" cm="1">
        <f t="array" ref="AK297">IF(OR(AK133="",AK133="NO Q",AK133="-"),"-",INDEX(Shipping!$U$3:$V$88,_xlfn.XMATCH(AK$2,IF(Shipping!$D$3:$D$88="GC",Shipping!$A$3:$A$88),0),_xlfn.XMATCH($V$167,Shipping!$U$2:$V$2))/_xlfn.IFS($U$167=Shipping!$R219,Shipping!$R$95,$U$167=Shipping!$S$92,Shipping!$S222,$U$167=Shipping!$T$92,Shipping!$T222)+IF(AK133&lt;DATE(2020,1,1),AK133,-AK133))</f>
        <v>-</v>
      </c>
      <c r="AL297" s="52" t="str" cm="1">
        <f t="array" ref="AL297">IF(OR(AL133="",AL133="NO Q",AL133="-"),"-",INDEX(Shipping!$U$3:$V$88,_xlfn.XMATCH(AL$2,IF(Shipping!$D$3:$D$88="GC",Shipping!$A$3:$A$88),0),_xlfn.XMATCH($V$167,Shipping!$U$2:$V$2))/_xlfn.IFS($U$167=Shipping!$R219,Shipping!$R$95,$U$167=Shipping!$S$92,Shipping!$S222,$U$167=Shipping!$T$92,Shipping!$T222)+IF(AL133&lt;DATE(2020,1,1),AL133,-AL133))</f>
        <v>-</v>
      </c>
      <c r="AM297" s="52" t="str" cm="1">
        <f t="array" ref="AM297">IF(OR(AM133="",AM133="NO Q",AM133="-"),"-",INDEX(Shipping!$U$3:$V$88,_xlfn.XMATCH(AM$2,IF(Shipping!$D$3:$D$88="GC",Shipping!$A$3:$A$88),0),_xlfn.XMATCH($V$167,Shipping!$U$2:$V$2))/_xlfn.IFS($U$167=Shipping!$R219,Shipping!$R$95,$U$167=Shipping!$S$92,Shipping!$S222,$U$167=Shipping!$T$92,Shipping!$T222)+IF(AM133&lt;DATE(2020,1,1),AM133,-AM133))</f>
        <v>-</v>
      </c>
      <c r="AN297" s="52" t="str" cm="1">
        <f t="array" ref="AN297">IF(OR(AN133="",AN133="NO Q",AN133="-"),"-",INDEX(Shipping!$U$3:$V$88,_xlfn.XMATCH(AN$2,IF(Shipping!$D$3:$D$88="GC",Shipping!$A$3:$A$88),0),_xlfn.XMATCH($V$167,Shipping!$U$2:$V$2))/_xlfn.IFS($U$167=Shipping!$R219,Shipping!$R$95,$U$167=Shipping!$S$92,Shipping!$S222,$U$167=Shipping!$T$92,Shipping!$T222)+IF(AN133&lt;DATE(2020,1,1),AN133,-AN133))</f>
        <v>-</v>
      </c>
      <c r="AO297" s="52" t="str" cm="1">
        <f t="array" ref="AO297">IF(OR(AO133="",AO133="NO Q",AO133="-"),"-",INDEX(Shipping!$U$3:$V$88,_xlfn.XMATCH(AO$2,IF(Shipping!$D$3:$D$88="GC",Shipping!$A$3:$A$88),0),_xlfn.XMATCH($V$167,Shipping!$U$2:$V$2))/_xlfn.IFS($U$167=Shipping!$R219,Shipping!$R$95,$U$167=Shipping!$S$92,Shipping!$S222,$U$167=Shipping!$T$92,Shipping!$T222)+IF(AO133&lt;DATE(2020,1,1),AO133,-AO133))</f>
        <v>-</v>
      </c>
      <c r="AP297" s="52" t="str" cm="1">
        <f t="array" ref="AP297">IF(OR(AP133="",AP133="NO Q",AP133="-"),"-",INDEX(Shipping!$U$3:$V$88,_xlfn.XMATCH(AP$2,IF(Shipping!$D$3:$D$88="GC",Shipping!$A$3:$A$88),0),_xlfn.XMATCH($V$167,Shipping!$U$2:$V$2))/_xlfn.IFS($U$167=Shipping!$R219,Shipping!$R$95,$U$167=Shipping!$S$92,Shipping!$S222,$U$167=Shipping!$T$92,Shipping!$T222)+IF(AP133&lt;DATE(2020,1,1),AP133,-AP133))</f>
        <v>-</v>
      </c>
      <c r="AQ297" s="52" t="str" cm="1">
        <f t="array" ref="AQ297">IF(OR(AQ133="",AQ133="NO Q",AQ133="-"),"-",INDEX(Shipping!$U$3:$V$88,_xlfn.XMATCH(AQ$2,IF(Shipping!$D$3:$D$88="GC",Shipping!$A$3:$A$88),0),_xlfn.XMATCH($V$167,Shipping!$U$2:$V$2))/_xlfn.IFS($U$167=Shipping!$R219,Shipping!$R$95,$U$167=Shipping!$S$92,Shipping!$S222,$U$167=Shipping!$T$92,Shipping!$T222)+IF(AQ133&lt;DATE(2020,1,1),AQ133,-AQ133))</f>
        <v>-</v>
      </c>
      <c r="AR297" s="52" t="str" cm="1">
        <f t="array" ref="AR297">IF(OR(AR133="",AR133="NO Q",AR133="-"),"-",INDEX(Shipping!$U$3:$V$88,_xlfn.XMATCH(AR$2,IF(Shipping!$D$3:$D$88="GC",Shipping!$A$3:$A$88),0),_xlfn.XMATCH($V$167,Shipping!$U$2:$V$2))/_xlfn.IFS($U$167=Shipping!$R219,Shipping!$R$95,$U$167=Shipping!$S$92,Shipping!$S222,$U$167=Shipping!$T$92,Shipping!$T222)+IF(AR133&lt;DATE(2020,1,1),AR133,-AR133))</f>
        <v>-</v>
      </c>
      <c r="AS297" s="52" t="str" cm="1">
        <f t="array" ref="AS297">IF(OR(AS133="",AS133="NO Q",AS133="-"),"-",INDEX(Shipping!$U$3:$V$88,_xlfn.XMATCH(AS$2,IF(Shipping!$D$3:$D$88="GC",Shipping!$A$3:$A$88),0),_xlfn.XMATCH($V$167,Shipping!$U$2:$V$2))/_xlfn.IFS($U$167=Shipping!$R219,Shipping!$R$95,$U$167=Shipping!$S$92,Shipping!$S222,$U$167=Shipping!$T$92,Shipping!$T222)+IF(AS133&lt;DATE(2020,1,1),AS133,-AS133))</f>
        <v>-</v>
      </c>
      <c r="AT297" s="52" t="str" cm="1">
        <f t="array" ref="AT297">IF(OR(AT133="",AT133="NO Q",AT133="-"),"-",INDEX(Shipping!$U$3:$V$88,_xlfn.XMATCH(AT$2,IF(Shipping!$D$3:$D$88="GC",Shipping!$A$3:$A$88),0),_xlfn.XMATCH($V$167,Shipping!$U$2:$V$2))/_xlfn.IFS($U$167=Shipping!$R219,Shipping!$R$95,$U$167=Shipping!$S$92,Shipping!$S222,$U$167=Shipping!$T$92,Shipping!$T222)+IF(AT133&lt;DATE(2020,1,1),AT133,-AT133))</f>
        <v>-</v>
      </c>
      <c r="AU297" s="52" t="str" cm="1">
        <f t="array" ref="AU297">IF(OR(AU133="",AU133="NO Q",AU133="-"),"-",INDEX(Shipping!$U$3:$V$88,_xlfn.XMATCH(AU$2,IF(Shipping!$D$3:$D$88="GC",Shipping!$A$3:$A$88),0),_xlfn.XMATCH($V$167,Shipping!$U$2:$V$2))/_xlfn.IFS($U$167=Shipping!$R219,Shipping!$R$95,$U$167=Shipping!$S$92,Shipping!$S222,$U$167=Shipping!$T$92,Shipping!$T222)+IF(AU133&lt;DATE(2020,1,1),AU133,-AU133))</f>
        <v>-</v>
      </c>
      <c r="AV297" s="52" t="str" cm="1">
        <f t="array" ref="AV297">IF(OR(AV133="",AV133="NO Q",AV133="-"),"-",INDEX(Shipping!$U$3:$V$88,_xlfn.XMATCH(AV$2,IF(Shipping!$D$3:$D$88="GC",Shipping!$A$3:$A$88),0),_xlfn.XMATCH($V$167,Shipping!$U$2:$V$2))/_xlfn.IFS($U$167=Shipping!$R219,Shipping!$R$95,$U$167=Shipping!$S$92,Shipping!$S222,$U$167=Shipping!$T$92,Shipping!$T222)+IF(AV133&lt;DATE(2020,1,1),AV133,-AV133))</f>
        <v>-</v>
      </c>
      <c r="AW297" s="52" t="str" cm="1">
        <f t="array" ref="AW297">IF(OR(AW133="",AW133="NO Q",AW133="-"),"-",INDEX(Shipping!$U$3:$V$88,_xlfn.XMATCH(AW$2,IF(Shipping!$D$3:$D$88="GC",Shipping!$A$3:$A$88),0),_xlfn.XMATCH($V$167,Shipping!$U$2:$V$2))/_xlfn.IFS($U$167=Shipping!$R219,Shipping!$R$95,$U$167=Shipping!$S$92,Shipping!$S222,$U$167=Shipping!$T$92,Shipping!$T222)+IF(AW133&lt;DATE(2020,1,1),AW133,-AW133))</f>
        <v>-</v>
      </c>
      <c r="AX297" s="52" t="str" cm="1">
        <f t="array" ref="AX297">IF(OR(AX133="",AX133="NO Q",AX133="-"),"-",INDEX(Shipping!$U$3:$V$88,_xlfn.XMATCH(AX$2,IF(Shipping!$D$3:$D$88="GC",Shipping!$A$3:$A$88),0),_xlfn.XMATCH($V$167,Shipping!$U$2:$V$2))/_xlfn.IFS($U$167=Shipping!$R219,Shipping!$R$95,$U$167=Shipping!$S$92,Shipping!$S222,$U$167=Shipping!$T$92,Shipping!$T222)+IF(AX133&lt;DATE(2020,1,1),AX133,-AX133))</f>
        <v>-</v>
      </c>
      <c r="AY297" s="52" t="str" cm="1">
        <f t="array" ref="AY297">IF(OR(AY133="",AY133="NO Q",AY133="-"),"-",INDEX(Shipping!$U$3:$V$88,_xlfn.XMATCH(AY$2,IF(Shipping!$D$3:$D$88="GC",Shipping!$A$3:$A$88),0),_xlfn.XMATCH($V$167,Shipping!$U$2:$V$2))/_xlfn.IFS($U$167=Shipping!$R219,Shipping!$R$95,$U$167=Shipping!$S$92,Shipping!$S222,$U$167=Shipping!$T$92,Shipping!$T222)+IF(AY133&lt;DATE(2020,1,1),AY133,-AY133))</f>
        <v>-</v>
      </c>
      <c r="AZ297" s="52" t="str" cm="1">
        <f t="array" ref="AZ297">IF(OR(AZ133="",AZ133="NO Q",AZ133="-"),"-",INDEX(Shipping!$U$3:$V$88,_xlfn.XMATCH(AZ$2,IF(Shipping!$D$3:$D$88="GC",Shipping!$A$3:$A$88),0),_xlfn.XMATCH($V$167,Shipping!$U$2:$V$2))/_xlfn.IFS($U$167=Shipping!$R219,Shipping!$R$95,$U$167=Shipping!$S$92,Shipping!$S222,$U$167=Shipping!$T$92,Shipping!$T222)+IF(AZ133&lt;DATE(2020,1,1),AZ133,-AZ133))</f>
        <v>-</v>
      </c>
      <c r="BA297" s="52" t="str" cm="1">
        <f t="array" ref="BA297">IF(OR(BA133="",BA133="NO Q",BA133="-"),"-",INDEX(Shipping!$U$3:$V$88,_xlfn.XMATCH(BA$2,IF(Shipping!$D$3:$D$88="GC",Shipping!$A$3:$A$88),0),_xlfn.XMATCH($V$167,Shipping!$U$2:$V$2))/_xlfn.IFS($U$167=Shipping!$R219,Shipping!$R$95,$U$167=Shipping!$S$92,Shipping!$S222,$U$167=Shipping!$T$92,Shipping!$T222)+IF(BA133&lt;DATE(2020,1,1),BA133,-BA133))</f>
        <v>-</v>
      </c>
      <c r="BB297" s="52" t="str" cm="1">
        <f t="array" ref="BB297">IF(OR(BB133="",BB133="NO Q",BB133="-"),"-",INDEX(Shipping!$U$3:$V$88,_xlfn.XMATCH(BB$2,IF(Shipping!$D$3:$D$88="GC",Shipping!$A$3:$A$88),0),_xlfn.XMATCH($V$167,Shipping!$U$2:$V$2))/_xlfn.IFS($U$167=Shipping!$R219,Shipping!$R$95,$U$167=Shipping!$S$92,Shipping!$S222,$U$167=Shipping!$T$92,Shipping!$T222)+IF(BB133&lt;DATE(2020,1,1),BB133,-BB133))</f>
        <v>-</v>
      </c>
      <c r="BC297" s="52" t="str" cm="1">
        <f t="array" ref="BC297">IF(OR(BC133="",BC133="NO Q",BC133="-"),"-",INDEX(Shipping!$U$3:$V$88,_xlfn.XMATCH(BC$2,IF(Shipping!$D$3:$D$88="GC",Shipping!$A$3:$A$88),0),_xlfn.XMATCH($V$167,Shipping!$U$2:$V$2))/_xlfn.IFS($U$167=Shipping!$R219,Shipping!$R$95,$U$167=Shipping!$S$92,Shipping!$S222,$U$167=Shipping!$T$92,Shipping!$T222)+IF(BC133&lt;DATE(2020,1,1),BC133,-BC133))</f>
        <v>-</v>
      </c>
      <c r="BD297" s="52" t="str" cm="1">
        <f t="array" ref="BD297">IF(OR(BD133="",BD133="NO Q",BD133="-"),"-",INDEX(Shipping!$U$3:$V$88,_xlfn.XMATCH(BD$2,IF(Shipping!$D$3:$D$88="GC",Shipping!$A$3:$A$88),0),_xlfn.XMATCH($V$167,Shipping!$U$2:$V$2))/_xlfn.IFS($U$167=Shipping!$R219,Shipping!$R$95,$U$167=Shipping!$S$92,Shipping!$S222,$U$167=Shipping!$T$92,Shipping!$T222)+IF(BD133&lt;DATE(2020,1,1),BD133,-BD133))</f>
        <v>-</v>
      </c>
      <c r="BE297" s="52" t="str" cm="1">
        <f t="array" ref="BE297">IF(OR(BE133="",BE133="NO Q",BE133="-"),"-",INDEX(Shipping!$U$3:$V$88,_xlfn.XMATCH(BE$2,IF(Shipping!$D$3:$D$88="GC",Shipping!$A$3:$A$88),0),_xlfn.XMATCH($V$167,Shipping!$U$2:$V$2))/_xlfn.IFS($U$167=Shipping!$R219,Shipping!$R$95,$U$167=Shipping!$S$92,Shipping!$S222,$U$167=Shipping!$T$92,Shipping!$T222)+IF(BE133&lt;DATE(2020,1,1),BE133,-BE133))</f>
        <v>-</v>
      </c>
      <c r="BF297" s="52" t="str" cm="1">
        <f t="array" ref="BF297">IF(OR(BF133="",BF133="NO Q",BF133="-"),"-",INDEX(Shipping!$U$3:$V$88,_xlfn.XMATCH(BF$2,IF(Shipping!$D$3:$D$88="GC",Shipping!$A$3:$A$88),0),_xlfn.XMATCH($V$167,Shipping!$U$2:$V$2))/_xlfn.IFS($U$167=Shipping!$R219,Shipping!$R$95,$U$167=Shipping!$S$92,Shipping!$S222,$U$167=Shipping!$T$92,Shipping!$T222)+IF(BF133&lt;DATE(2020,1,1),BF133,-BF133))</f>
        <v>-</v>
      </c>
      <c r="BG297" s="52" t="str" cm="1">
        <f t="array" ref="BG297">IF(OR(BG133="",BG133="NO Q",BG133="-"),"-",INDEX(Shipping!$U$3:$V$88,_xlfn.XMATCH(BG$2,IF(Shipping!$D$3:$D$88="GC",Shipping!$A$3:$A$88),0),_xlfn.XMATCH($V$167,Shipping!$U$2:$V$2))/_xlfn.IFS($U$167=Shipping!$R219,Shipping!$R$95,$U$167=Shipping!$S$92,Shipping!$S222,$U$167=Shipping!$T$92,Shipping!$T222)+IF(BG133&lt;DATE(2020,1,1),BG133,-BG133))</f>
        <v>-</v>
      </c>
      <c r="BH297" s="52" t="str" cm="1">
        <f t="array" ref="BH297">IF(OR(BH133="",BH133="NO Q",BH133="-"),"-",INDEX(Shipping!$U$3:$V$88,_xlfn.XMATCH(BH$2,IF(Shipping!$D$3:$D$88="GC",Shipping!$A$3:$A$88),0),_xlfn.XMATCH($V$167,Shipping!$U$2:$V$2))/_xlfn.IFS($U$167=Shipping!$R219,Shipping!$R$95,$U$167=Shipping!$S$92,Shipping!$S222,$U$167=Shipping!$T$92,Shipping!$T222)+IF(BH133&lt;DATE(2020,1,1),BH133,-BH133))</f>
        <v>-</v>
      </c>
      <c r="BI297" s="52" t="str" cm="1">
        <f t="array" ref="BI297">IF(OR(BI133="",BI133="NO Q",BI133="-"),"-",INDEX(Shipping!$U$3:$V$88,_xlfn.XMATCH(BI$2,IF(Shipping!$D$3:$D$88="GC",Shipping!$A$3:$A$88),0),_xlfn.XMATCH($V$167,Shipping!$U$2:$V$2))/_xlfn.IFS($U$167=Shipping!$R219,Shipping!$R$95,$U$167=Shipping!$S$92,Shipping!$S222,$U$167=Shipping!$T$92,Shipping!$T222)+IF(BI133&lt;DATE(2020,1,1),BI133,-BI133))</f>
        <v>-</v>
      </c>
      <c r="BJ297" s="52" t="str" cm="1">
        <f t="array" ref="BJ297">IF(OR(BJ133="",BJ133="NO Q",BJ133="-"),"-",INDEX(Shipping!$U$3:$V$88,_xlfn.XMATCH(BJ$2,IF(Shipping!$D$3:$D$88="GC",Shipping!$A$3:$A$88),0),_xlfn.XMATCH($V$167,Shipping!$U$2:$V$2))/_xlfn.IFS($U$167=Shipping!$R219,Shipping!$R$95,$U$167=Shipping!$S$92,Shipping!$S222,$U$167=Shipping!$T$92,Shipping!$T222)+IF(BJ133&lt;DATE(2020,1,1),BJ133,-BJ133))</f>
        <v>-</v>
      </c>
      <c r="BK297" s="52" t="str" cm="1">
        <f t="array" ref="BK297">IF(OR(BK133="",BK133="NO Q",BK133="-"),"-",INDEX(Shipping!$U$3:$V$88,_xlfn.XMATCH(BK$2,IF(Shipping!$D$3:$D$88="GC",Shipping!$A$3:$A$88),0),_xlfn.XMATCH($V$167,Shipping!$U$2:$V$2))/_xlfn.IFS($U$167=Shipping!$R219,Shipping!$R$95,$U$167=Shipping!$S$92,Shipping!$S222,$U$167=Shipping!$T$92,Shipping!$T222)+IF(BK133&lt;DATE(2020,1,1),BK133,-BK133))</f>
        <v>-</v>
      </c>
      <c r="BL297" s="52" t="str" cm="1">
        <f t="array" ref="BL297">IF(OR(BL133="",BL133="NO Q",BL133="-"),"-",INDEX(Shipping!$U$3:$V$88,_xlfn.XMATCH(BL$2,IF(Shipping!$D$3:$D$88="GC",Shipping!$A$3:$A$88),0),_xlfn.XMATCH($V$167,Shipping!$U$2:$V$2))/_xlfn.IFS($U$167=Shipping!$R219,Shipping!$R$95,$U$167=Shipping!$S$92,Shipping!$S222,$U$167=Shipping!$T$92,Shipping!$T222)+IF(BL133&lt;DATE(2020,1,1),BL133,-BL133))</f>
        <v>-</v>
      </c>
      <c r="BM297" s="52" t="str" cm="1">
        <f t="array" ref="BM297">IF(OR(BM133="",BM133="NO Q",BM133="-"),"-",INDEX(Shipping!$U$3:$V$88,_xlfn.XMATCH(BM$2,IF(Shipping!$D$3:$D$88="GC",Shipping!$A$3:$A$88),0),_xlfn.XMATCH($V$167,Shipping!$U$2:$V$2))/_xlfn.IFS($U$167=Shipping!$R219,Shipping!$R$95,$U$167=Shipping!$S$92,Shipping!$S222,$U$167=Shipping!$T$92,Shipping!$T222)+IF(BM133&lt;DATE(2020,1,1),BM133,-BM133))</f>
        <v>-</v>
      </c>
      <c r="BN297" s="52" t="str" cm="1">
        <f t="array" ref="BN297">IF(OR(BN133="",BN133="NO Q",BN133="-"),"-",INDEX(Shipping!$U$3:$V$88,_xlfn.XMATCH(BN$2,IF(Shipping!$D$3:$D$88="GC",Shipping!$A$3:$A$88),0),_xlfn.XMATCH($V$167,Shipping!$U$2:$V$2))/_xlfn.IFS($U$167=Shipping!$R219,Shipping!$R$95,$U$167=Shipping!$S$92,Shipping!$S222,$U$167=Shipping!$T$92,Shipping!$T222)+IF(BN133&lt;DATE(2020,1,1),BN133,-BN133))</f>
        <v>-</v>
      </c>
      <c r="BO297" s="52" t="str" cm="1">
        <f t="array" ref="BO297">IF(OR(BO133="",BO133="NO Q",BO133="-"),"-",INDEX(Shipping!$U$3:$V$88,_xlfn.XMATCH(BO$2,IF(Shipping!$D$3:$D$88="GC",Shipping!$A$3:$A$88),0),_xlfn.XMATCH($V$167,Shipping!$U$2:$V$2))/_xlfn.IFS($U$167=Shipping!$R219,Shipping!$R$95,$U$167=Shipping!$S$92,Shipping!$S222,$U$167=Shipping!$T$92,Shipping!$T222)+IF(BO133&lt;DATE(2020,1,1),BO133,-BO133))</f>
        <v>-</v>
      </c>
      <c r="BP297" s="52" t="str" cm="1">
        <f t="array" ref="BP297">IF(OR(BP133="",BP133="NO Q",BP133="-"),"-",INDEX(Shipping!$U$3:$V$88,_xlfn.XMATCH(BP$2,IF(Shipping!$D$3:$D$88="GC",Shipping!$A$3:$A$88),0),_xlfn.XMATCH($V$167,Shipping!$U$2:$V$2))/_xlfn.IFS($U$167=Shipping!$R219,Shipping!$R$95,$U$167=Shipping!$S$92,Shipping!$S222,$U$167=Shipping!$T$92,Shipping!$T222)+IF(BP133&lt;DATE(2020,1,1),BP133,-BP133))</f>
        <v>-</v>
      </c>
      <c r="BQ297" s="52" t="str" cm="1">
        <f t="array" ref="BQ297">IF(OR(BQ133="",BQ133="NO Q",BQ133="-"),"-",INDEX(Shipping!$U$3:$V$88,_xlfn.XMATCH(BQ$2,IF(Shipping!$D$3:$D$88="GC",Shipping!$A$3:$A$88),0),_xlfn.XMATCH($V$167,Shipping!$U$2:$V$2))/_xlfn.IFS($U$167=Shipping!$R219,Shipping!$R$95,$U$167=Shipping!$S$92,Shipping!$S222,$U$167=Shipping!$T$92,Shipping!$T222)+IF(BQ133&lt;DATE(2020,1,1),BQ133,-BQ133))</f>
        <v>-</v>
      </c>
      <c r="BR297" s="52" t="str" cm="1">
        <f t="array" ref="BR297">IF(OR(BR133="",BR133="NO Q",BR133="-"),"-",INDEX(Shipping!$U$3:$V$88,_xlfn.XMATCH(BR$2,IF(Shipping!$D$3:$D$88="GC",Shipping!$A$3:$A$88),0),_xlfn.XMATCH($V$167,Shipping!$U$2:$V$2))/_xlfn.IFS($U$167=Shipping!$R219,Shipping!$R$95,$U$167=Shipping!$S$92,Shipping!$S222,$U$167=Shipping!$T$92,Shipping!$T222)+IF(BR133&lt;DATE(2020,1,1),BR133,-BR133))</f>
        <v>-</v>
      </c>
      <c r="BS297" s="52" t="str" cm="1">
        <f t="array" ref="BS297">IF(OR(BS133="",BS133="NO Q",BS133="-"),"-",INDEX(Shipping!$U$3:$V$88,_xlfn.XMATCH(BS$2,IF(Shipping!$D$3:$D$88="GC",Shipping!$A$3:$A$88),0),_xlfn.XMATCH($V$167,Shipping!$U$2:$V$2))/_xlfn.IFS($U$167=Shipping!$R219,Shipping!$R$95,$U$167=Shipping!$S$92,Shipping!$S222,$U$167=Shipping!$T$92,Shipping!$T222)+IF(BS133&lt;DATE(2020,1,1),BS133,-BS133))</f>
        <v>-</v>
      </c>
      <c r="BT297" s="52" t="str" cm="1">
        <f t="array" ref="BT297">IF(OR(BT133="",BT133="NO Q",BT133="-"),"-",INDEX(Shipping!$U$3:$V$88,_xlfn.XMATCH(BT$2,IF(Shipping!$D$3:$D$88="GC",Shipping!$A$3:$A$88),0),_xlfn.XMATCH($V$167,Shipping!$U$2:$V$2))/_xlfn.IFS($U$167=Shipping!$R219,Shipping!$R$95,$U$167=Shipping!$S$92,Shipping!$S222,$U$167=Shipping!$T$92,Shipping!$T222)+IF(BT133&lt;DATE(2020,1,1),BT133,-BT133))</f>
        <v>-</v>
      </c>
      <c r="BU297" s="52" t="str" cm="1">
        <f t="array" ref="BU297">IF(OR(BU133="",BU133="NO Q",BU133="-"),"-",INDEX(Shipping!$U$3:$V$88,_xlfn.XMATCH(BU$2,IF(Shipping!$D$3:$D$88="GC",Shipping!$A$3:$A$88),0),_xlfn.XMATCH($V$167,Shipping!$U$2:$V$2))/_xlfn.IFS($U$167=Shipping!$R219,Shipping!$R$95,$U$167=Shipping!$S$92,Shipping!$S222,$U$167=Shipping!$T$92,Shipping!$T222)+IF(BU133&lt;DATE(2020,1,1),BU133,-BU133))</f>
        <v>-</v>
      </c>
      <c r="BV297" s="52" t="str" cm="1">
        <f t="array" ref="BV297">IF(OR(BV133="",BV133="NO Q",BV133="-"),"-",INDEX(Shipping!$U$3:$V$88,_xlfn.XMATCH(BV$2,IF(Shipping!$D$3:$D$88="GC",Shipping!$A$3:$A$88),0),_xlfn.XMATCH($V$167,Shipping!$U$2:$V$2))/_xlfn.IFS($U$167=Shipping!$R219,Shipping!$R$95,$U$167=Shipping!$S$92,Shipping!$S222,$U$167=Shipping!$T$92,Shipping!$T222)+IF(BV133&lt;DATE(2020,1,1),BV133,-BV133))</f>
        <v>-</v>
      </c>
      <c r="BW297" s="52" t="str" cm="1">
        <f t="array" ref="BW297">IF(OR(BW133="",BW133="NO Q",BW133="-"),"-",INDEX(Shipping!$U$3:$V$88,_xlfn.XMATCH(BW$2,IF(Shipping!$D$3:$D$88="GC",Shipping!$A$3:$A$88),0),_xlfn.XMATCH($V$167,Shipping!$U$2:$V$2))/_xlfn.IFS($U$167=Shipping!$R219,Shipping!$R$95,$U$167=Shipping!$S$92,Shipping!$S222,$U$167=Shipping!$T$92,Shipping!$T222)+IF(BW133&lt;DATE(2020,1,1),BW133,-BW133))</f>
        <v>-</v>
      </c>
      <c r="BX297" s="52" t="str" cm="1">
        <f t="array" ref="BX297">IF(OR(BX133="",BX133="NO Q",BX133="-"),"-",INDEX(Shipping!$U$3:$V$88,_xlfn.XMATCH(BX$2,IF(Shipping!$D$3:$D$88="GC",Shipping!$A$3:$A$88),0),_xlfn.XMATCH($V$167,Shipping!$U$2:$V$2))/_xlfn.IFS($U$167=Shipping!$R219,Shipping!$R$95,$U$167=Shipping!$S$92,Shipping!$S222,$U$167=Shipping!$T$92,Shipping!$T222)+IF(BX133&lt;DATE(2020,1,1),BX133,-BX133))</f>
        <v>-</v>
      </c>
      <c r="BY297" s="52" t="str" cm="1">
        <f t="array" ref="BY297">IF(OR(BY133="",BY133="NO Q",BY133="-"),"-",INDEX(Shipping!$U$3:$V$88,_xlfn.XMATCH(BY$2,IF(Shipping!$D$3:$D$88="GC",Shipping!$A$3:$A$88),0),_xlfn.XMATCH($V$167,Shipping!$U$2:$V$2))/_xlfn.IFS($U$167=Shipping!$R219,Shipping!$R$95,$U$167=Shipping!$S$92,Shipping!$S222,$U$167=Shipping!$T$92,Shipping!$T222)+IF(BY133&lt;DATE(2020,1,1),BY133,-BY133))</f>
        <v>-</v>
      </c>
      <c r="BZ297" s="52" t="str" cm="1">
        <f t="array" ref="BZ297">IF(OR(BZ133="",BZ133="NO Q",BZ133="-"),"-",INDEX(Shipping!$U$3:$V$88,_xlfn.XMATCH(BZ$2,IF(Shipping!$D$3:$D$88="GC",Shipping!$A$3:$A$88),0),_xlfn.XMATCH($V$167,Shipping!$U$2:$V$2))/_xlfn.IFS($U$167=Shipping!$R219,Shipping!$R$95,$U$167=Shipping!$S$92,Shipping!$S222,$U$167=Shipping!$T$92,Shipping!$T222)+IF(BZ133&lt;DATE(2020,1,1),BZ133,-BZ133))</f>
        <v>-</v>
      </c>
      <c r="CA297" s="52" t="str" cm="1">
        <f t="array" ref="CA297">IF(OR(CA133="",CA133="NO Q",CA133="-"),"-",INDEX(Shipping!$U$3:$V$88,_xlfn.XMATCH(CA$2,IF(Shipping!$D$3:$D$88="GC",Shipping!$A$3:$A$88),0),_xlfn.XMATCH($V$167,Shipping!$U$2:$V$2))/_xlfn.IFS($U$167=Shipping!$R219,Shipping!$R$95,$U$167=Shipping!$S$92,Shipping!$S222,$U$167=Shipping!$T$92,Shipping!$T222)+IF(CA133&lt;DATE(2020,1,1),CA133,-CA133))</f>
        <v>-</v>
      </c>
      <c r="CB297" s="52" t="str" cm="1">
        <f t="array" ref="CB297">IF(OR(CB133="",CB133="NO Q",CB133="-"),"-",INDEX(Shipping!$U$3:$V$88,_xlfn.XMATCH(CB$2,IF(Shipping!$D$3:$D$88="GC",Shipping!$A$3:$A$88),0),_xlfn.XMATCH($V$167,Shipping!$U$2:$V$2))/_xlfn.IFS($U$167=Shipping!$R219,Shipping!$R$95,$U$167=Shipping!$S$92,Shipping!$S222,$U$167=Shipping!$T$92,Shipping!$T222)+IF(CB133&lt;DATE(2020,1,1),CB133,-CB133))</f>
        <v>-</v>
      </c>
      <c r="CC297" s="52" t="str" cm="1">
        <f t="array" ref="CC297">IF(OR(CC133="",CC133="NO Q",CC133="-"),"-",INDEX(Shipping!$U$3:$V$88,_xlfn.XMATCH(CC$2,IF(Shipping!$D$3:$D$88="GC",Shipping!$A$3:$A$88),0),_xlfn.XMATCH($V$167,Shipping!$U$2:$V$2))/_xlfn.IFS($U$167=Shipping!$R219,Shipping!$R$95,$U$167=Shipping!$S$92,Shipping!$S222,$U$167=Shipping!$T$92,Shipping!$T222)+IF(CC133&lt;DATE(2020,1,1),CC133,-CC133))</f>
        <v>-</v>
      </c>
      <c r="CD297" s="52" t="str" cm="1">
        <f t="array" ref="CD297">IF(OR(CD133="",CD133="NO Q",CD133="-"),"-",INDEX(Shipping!$U$3:$V$88,_xlfn.XMATCH(CD$2,IF(Shipping!$D$3:$D$88="GC",Shipping!$A$3:$A$88),0),_xlfn.XMATCH($V$167,Shipping!$U$2:$V$2))/_xlfn.IFS($U$167=Shipping!$R219,Shipping!$R$95,$U$167=Shipping!$S$92,Shipping!$S222,$U$167=Shipping!$T$92,Shipping!$T222)+IF(CD133&lt;DATE(2020,1,1),CD133,-CD133))</f>
        <v>-</v>
      </c>
      <c r="CE297" s="52" t="str" cm="1">
        <f t="array" ref="CE297">IF(OR(CE133="",CE133="NO Q",CE133="-"),"-",INDEX(Shipping!$U$3:$V$88,_xlfn.XMATCH(CE$2,IF(Shipping!$D$3:$D$88="GC",Shipping!$A$3:$A$88),0),_xlfn.XMATCH($V$167,Shipping!$U$2:$V$2))/_xlfn.IFS($U$167=Shipping!$R219,Shipping!$R$95,$U$167=Shipping!$S$92,Shipping!$S222,$U$167=Shipping!$T$92,Shipping!$T222)+IF(CE133&lt;DATE(2020,1,1),CE133,-CE133))</f>
        <v>-</v>
      </c>
      <c r="CF297" s="52" t="str" cm="1">
        <f t="array" ref="CF297">IF(OR(CF133="",CF133="NO Q",CF133="-"),"-",INDEX(Shipping!$U$3:$V$88,_xlfn.XMATCH(CF$2,IF(Shipping!$D$3:$D$88="GC",Shipping!$A$3:$A$88),0),_xlfn.XMATCH($V$167,Shipping!$U$2:$V$2))/_xlfn.IFS($U$167=Shipping!$R219,Shipping!$R$95,$U$167=Shipping!$S$92,Shipping!$S222,$U$167=Shipping!$T$92,Shipping!$T222)+IF(CF133&lt;DATE(2020,1,1),CF133,-CF133))</f>
        <v>-</v>
      </c>
      <c r="CG297" s="52" t="str" cm="1">
        <f t="array" ref="CG297">IF(OR(CG133="",CG133="NO Q",CG133="-"),"-",INDEX(Shipping!$U$3:$V$88,_xlfn.XMATCH(CG$2,IF(Shipping!$D$3:$D$88="GC",Shipping!$A$3:$A$88),0),_xlfn.XMATCH($V$167,Shipping!$U$2:$V$2))/_xlfn.IFS($U$167=Shipping!$R219,Shipping!$R$95,$U$167=Shipping!$S$92,Shipping!$S222,$U$167=Shipping!$T$92,Shipping!$T222)+IF(CG133&lt;DATE(2020,1,1),CG133,-CG133))</f>
        <v>-</v>
      </c>
      <c r="CH297" s="52" t="str" cm="1">
        <f t="array" ref="CH297">IF(OR(CH133="",CH133="NO Q",CH133="-"),"-",INDEX(Shipping!$U$3:$V$88,_xlfn.XMATCH(CH$2,IF(Shipping!$D$3:$D$88="GC",Shipping!$A$3:$A$88),0),_xlfn.XMATCH($V$167,Shipping!$U$2:$V$2))/_xlfn.IFS($U$167=Shipping!$R219,Shipping!$R$95,$U$167=Shipping!$S$92,Shipping!$S222,$U$167=Shipping!$T$92,Shipping!$T222)+IF(CH133&lt;DATE(2020,1,1),CH133,-CH133))</f>
        <v>-</v>
      </c>
      <c r="CI297" s="52" t="str" cm="1">
        <f t="array" ref="CI297">IF(OR(CI133="",CI133="NO Q",CI133="-"),"-",INDEX(Shipping!$U$3:$V$88,_xlfn.XMATCH(CI$2,IF(Shipping!$D$3:$D$88="GC",Shipping!$A$3:$A$88),0),_xlfn.XMATCH($V$167,Shipping!$U$2:$V$2))/_xlfn.IFS($U$167=Shipping!$R219,Shipping!$R$95,$U$167=Shipping!$S$92,Shipping!$S222,$U$167=Shipping!$T$92,Shipping!$T222)+IF(CI133&lt;DATE(2020,1,1),CI133,-CI133))</f>
        <v>-</v>
      </c>
      <c r="CJ297" s="52" t="str" cm="1">
        <f t="array" ref="CJ297">IF(OR(CJ133="",CJ133="NO Q",CJ133="-"),"-",INDEX(Shipping!$U$3:$V$88,_xlfn.XMATCH(CJ$2,IF(Shipping!$D$3:$D$88="GC",Shipping!$A$3:$A$88),0),_xlfn.XMATCH($V$167,Shipping!$U$2:$V$2))/_xlfn.IFS($U$167=Shipping!$R219,Shipping!$R$95,$U$167=Shipping!$S$92,Shipping!$S222,$U$167=Shipping!$T$92,Shipping!$T222)+IF(CJ133&lt;DATE(2020,1,1),CJ133,-CJ133))</f>
        <v>-</v>
      </c>
      <c r="CK297" s="52" t="e" cm="1">
        <f t="array" ref="CK297">IF(OR(CK133="",CK133="NO Q",CK133="-"),"-",INDEX(Shipping!$U$3:$V$88,_xlfn.XMATCH(CK$2,IF(Shipping!$D$3:$D$88="GC",Shipping!$A$3:$A$88),0),_xlfn.XMATCH($V$167,Shipping!$U$2:$V$2))/_xlfn.IFS($U$167=Shipping!$R219,Shipping!$R$95,$U$167=Shipping!$S$92,Shipping!$S222,$U$167=Shipping!$T$92,Shipping!$T222)+IF(CK133&lt;DATE(2020,1,1),CK133,-CK133))</f>
        <v>#N/A</v>
      </c>
      <c r="CL297" s="52" t="str" cm="1">
        <f t="array" ref="CL297">IF(OR(CL133="",CL133="NO Q",CL133="-"),"-",INDEX(Shipping!$U$3:$V$88,_xlfn.XMATCH(CL$2,IF(Shipping!$D$3:$D$88="GC",Shipping!$A$3:$A$88),0),_xlfn.XMATCH($V$167,Shipping!$U$2:$V$2))/_xlfn.IFS($U$167=Shipping!$R219,Shipping!$R$95,$U$167=Shipping!$S$92,Shipping!$S222,$U$167=Shipping!$T$92,Shipping!$T222)+IF(CL133&lt;DATE(2020,1,1),CL133,-CL133))</f>
        <v>-</v>
      </c>
      <c r="CM297" s="52" t="str" cm="1">
        <f t="array" ref="CM297">IF(OR(CM133="",CM133="NO Q",CM133="-"),"-",INDEX(Shipping!$U$3:$V$88,_xlfn.XMATCH(CM$2,IF(Shipping!$D$3:$D$88="GC",Shipping!$A$3:$A$88),0),_xlfn.XMATCH($V$167,Shipping!$U$2:$V$2))/_xlfn.IFS($U$167=Shipping!$R219,Shipping!$R$95,$U$167=Shipping!$S$92,Shipping!$S222,$U$167=Shipping!$T$92,Shipping!$T222)+IF(CM133&lt;DATE(2020,1,1),CM133,-CM133))</f>
        <v>-</v>
      </c>
    </row>
    <row r="298" spans="2:91">
      <c r="B298" s="47" t="s">
        <v>403</v>
      </c>
      <c r="C298" s="1" t="e" cm="1">
        <f t="array" ref="C298">INDEX(W$2:CM$2,1,_xlfn.XMATCH(D298,$W298:$CM298))</f>
        <v>#N/A</v>
      </c>
      <c r="D298" s="81">
        <f t="shared" si="141"/>
        <v>0</v>
      </c>
      <c r="W298" s="52" t="str" cm="1">
        <f t="array" ref="W298">IF(OR(W134="",W134="NO Q",W134="-"),"-",INDEX(Shipping!$U$3:$V$88,_xlfn.XMATCH(W$2,IF(Shipping!$D$3:$D$88="GC",Shipping!$A$3:$A$88),0),_xlfn.XMATCH($V$167,Shipping!$U$2:$V$2))/_xlfn.IFS($U$167=Shipping!$R220,Shipping!$R$95,$U$167=Shipping!$S$92,Shipping!$S223,$U$167=Shipping!$T$92,Shipping!$T223)+IF(W134&lt;DATE(2020,1,1),W134,-W134))</f>
        <v>-</v>
      </c>
      <c r="X298" s="52" t="str" cm="1">
        <f t="array" ref="X298">IF(OR(X134="",X134="NO Q",X134="-"),"-",INDEX(Shipping!$U$3:$V$88,_xlfn.XMATCH(X$2,IF(Shipping!$D$3:$D$88="GC",Shipping!$A$3:$A$88),0),_xlfn.XMATCH($V$167,Shipping!$U$2:$V$2))/_xlfn.IFS($U$167=Shipping!$R220,Shipping!$R$95,$U$167=Shipping!$S$92,Shipping!$S223,$U$167=Shipping!$T$92,Shipping!$T223)+IF(X134&lt;DATE(2020,1,1),X134,-X134))</f>
        <v>-</v>
      </c>
      <c r="Y298" s="52" t="str" cm="1">
        <f t="array" ref="Y298">IF(OR(Y134="",Y134="NO Q",Y134="-"),"-",INDEX(Shipping!$U$3:$V$88,_xlfn.XMATCH(Y$2,IF(Shipping!$D$3:$D$88="GC",Shipping!$A$3:$A$88),0),_xlfn.XMATCH($V$167,Shipping!$U$2:$V$2))/_xlfn.IFS($U$167=Shipping!$R220,Shipping!$R$95,$U$167=Shipping!$S$92,Shipping!$S223,$U$167=Shipping!$T$92,Shipping!$T223)+IF(Y134&lt;DATE(2020,1,1),Y134,-Y134))</f>
        <v>-</v>
      </c>
      <c r="Z298" s="52" t="str" cm="1">
        <f t="array" ref="Z298">IF(OR(Z134="",Z134="NO Q",Z134="-"),"-",INDEX(Shipping!$U$3:$V$88,_xlfn.XMATCH(Z$2,IF(Shipping!$D$3:$D$88="GC",Shipping!$A$3:$A$88),0),_xlfn.XMATCH($V$167,Shipping!$U$2:$V$2))/_xlfn.IFS($U$167=Shipping!$R220,Shipping!$R$95,$U$167=Shipping!$S$92,Shipping!$S223,$U$167=Shipping!$T$92,Shipping!$T223)+IF(Z134&lt;DATE(2020,1,1),Z134,-Z134))</f>
        <v>-</v>
      </c>
      <c r="AA298" s="52" t="str" cm="1">
        <f t="array" ref="AA298">IF(OR(AA134="",AA134="NO Q",AA134="-"),"-",INDEX(Shipping!$U$3:$V$88,_xlfn.XMATCH(AA$2,IF(Shipping!$D$3:$D$88="GC",Shipping!$A$3:$A$88),0),_xlfn.XMATCH($V$167,Shipping!$U$2:$V$2))/_xlfn.IFS($U$167=Shipping!$R220,Shipping!$R$95,$U$167=Shipping!$S$92,Shipping!$S223,$U$167=Shipping!$T$92,Shipping!$T223)+IF(AA134&lt;DATE(2020,1,1),AA134,-AA134))</f>
        <v>-</v>
      </c>
      <c r="AB298" s="52" t="str" cm="1">
        <f t="array" ref="AB298">IF(OR(AB134="",AB134="NO Q",AB134="-"),"-",INDEX(Shipping!$U$3:$V$88,_xlfn.XMATCH(AB$2,IF(Shipping!$D$3:$D$88="GC",Shipping!$A$3:$A$88),0),_xlfn.XMATCH($V$167,Shipping!$U$2:$V$2))/_xlfn.IFS($U$167=Shipping!$R220,Shipping!$R$95,$U$167=Shipping!$S$92,Shipping!$S223,$U$167=Shipping!$T$92,Shipping!$T223)+IF(AB134&lt;DATE(2020,1,1),AB134,-AB134))</f>
        <v>-</v>
      </c>
      <c r="AC298" s="52" t="str" cm="1">
        <f t="array" ref="AC298">IF(OR(AC134="",AC134="NO Q",AC134="-"),"-",INDEX(Shipping!$U$3:$V$88,_xlfn.XMATCH(AC$2,IF(Shipping!$D$3:$D$88="GC",Shipping!$A$3:$A$88),0),_xlfn.XMATCH($V$167,Shipping!$U$2:$V$2))/_xlfn.IFS($U$167=Shipping!$R220,Shipping!$R$95,$U$167=Shipping!$S$92,Shipping!$S223,$U$167=Shipping!$T$92,Shipping!$T223)+IF(AC134&lt;DATE(2020,1,1),AC134,-AC134))</f>
        <v>-</v>
      </c>
      <c r="AD298" s="52" t="str" cm="1">
        <f t="array" ref="AD298">IF(OR(AD134="",AD134="NO Q",AD134="-"),"-",INDEX(Shipping!$U$3:$V$88,_xlfn.XMATCH(AD$2,IF(Shipping!$D$3:$D$88="GC",Shipping!$A$3:$A$88),0),_xlfn.XMATCH($V$167,Shipping!$U$2:$V$2))/_xlfn.IFS($U$167=Shipping!$R220,Shipping!$R$95,$U$167=Shipping!$S$92,Shipping!$S223,$U$167=Shipping!$T$92,Shipping!$T223)+IF(AD134&lt;DATE(2020,1,1),AD134,-AD134))</f>
        <v>-</v>
      </c>
      <c r="AE298" s="52" t="str" cm="1">
        <f t="array" ref="AE298">IF(OR(AE134="",AE134="NO Q",AE134="-"),"-",INDEX(Shipping!$U$3:$V$88,_xlfn.XMATCH(AE$2,IF(Shipping!$D$3:$D$88="GC",Shipping!$A$3:$A$88),0),_xlfn.XMATCH($V$167,Shipping!$U$2:$V$2))/_xlfn.IFS($U$167=Shipping!$R220,Shipping!$R$95,$U$167=Shipping!$S$92,Shipping!$S223,$U$167=Shipping!$T$92,Shipping!$T223)+IF(AE134&lt;DATE(2020,1,1),AE134,-AE134))</f>
        <v>-</v>
      </c>
      <c r="AF298" s="52" t="str" cm="1">
        <f t="array" ref="AF298">IF(OR(AF134="",AF134="NO Q",AF134="-"),"-",INDEX(Shipping!$U$3:$V$88,_xlfn.XMATCH(AF$2,IF(Shipping!$D$3:$D$88="GC",Shipping!$A$3:$A$88),0),_xlfn.XMATCH($V$167,Shipping!$U$2:$V$2))/_xlfn.IFS($U$167=Shipping!$R220,Shipping!$R$95,$U$167=Shipping!$S$92,Shipping!$S223,$U$167=Shipping!$T$92,Shipping!$T223)+IF(AF134&lt;DATE(2020,1,1),AF134,-AF134))</f>
        <v>-</v>
      </c>
      <c r="AG298" s="52" t="str" cm="1">
        <f t="array" ref="AG298">IF(OR(AG134="",AG134="NO Q",AG134="-"),"-",INDEX(Shipping!$U$3:$V$88,_xlfn.XMATCH(AG$2,IF(Shipping!$D$3:$D$88="GC",Shipping!$A$3:$A$88),0),_xlfn.XMATCH($V$167,Shipping!$U$2:$V$2))/_xlfn.IFS($U$167=Shipping!$R220,Shipping!$R$95,$U$167=Shipping!$S$92,Shipping!$S223,$U$167=Shipping!$T$92,Shipping!$T223)+IF(AG134&lt;DATE(2020,1,1),AG134,-AG134))</f>
        <v>-</v>
      </c>
      <c r="AH298" s="52" t="str" cm="1">
        <f t="array" ref="AH298">IF(OR(AH134="",AH134="NO Q",AH134="-"),"-",INDEX(Shipping!$U$3:$V$88,_xlfn.XMATCH(AH$2,IF(Shipping!$D$3:$D$88="GC",Shipping!$A$3:$A$88),0),_xlfn.XMATCH($V$167,Shipping!$U$2:$V$2))/_xlfn.IFS($U$167=Shipping!$R220,Shipping!$R$95,$U$167=Shipping!$S$92,Shipping!$S223,$U$167=Shipping!$T$92,Shipping!$T223)+IF(AH134&lt;DATE(2020,1,1),AH134,-AH134))</f>
        <v>-</v>
      </c>
      <c r="AI298" s="52" t="str" cm="1">
        <f t="array" ref="AI298">IF(OR(AI134="",AI134="NO Q",AI134="-"),"-",INDEX(Shipping!$U$3:$V$88,_xlfn.XMATCH(AI$2,IF(Shipping!$D$3:$D$88="GC",Shipping!$A$3:$A$88),0),_xlfn.XMATCH($V$167,Shipping!$U$2:$V$2))/_xlfn.IFS($U$167=Shipping!$R220,Shipping!$R$95,$U$167=Shipping!$S$92,Shipping!$S223,$U$167=Shipping!$T$92,Shipping!$T223)+IF(AI134&lt;DATE(2020,1,1),AI134,-AI134))</f>
        <v>-</v>
      </c>
      <c r="AJ298" s="52" t="str" cm="1">
        <f t="array" ref="AJ298">IF(OR(AJ134="",AJ134="NO Q",AJ134="-"),"-",INDEX(Shipping!$U$3:$V$88,_xlfn.XMATCH(AJ$2,IF(Shipping!$D$3:$D$88="GC",Shipping!$A$3:$A$88),0),_xlfn.XMATCH($V$167,Shipping!$U$2:$V$2))/_xlfn.IFS($U$167=Shipping!$R220,Shipping!$R$95,$U$167=Shipping!$S$92,Shipping!$S223,$U$167=Shipping!$T$92,Shipping!$T223)+IF(AJ134&lt;DATE(2020,1,1),AJ134,-AJ134))</f>
        <v>-</v>
      </c>
      <c r="AK298" s="52" t="str" cm="1">
        <f t="array" ref="AK298">IF(OR(AK134="",AK134="NO Q",AK134="-"),"-",INDEX(Shipping!$U$3:$V$88,_xlfn.XMATCH(AK$2,IF(Shipping!$D$3:$D$88="GC",Shipping!$A$3:$A$88),0),_xlfn.XMATCH($V$167,Shipping!$U$2:$V$2))/_xlfn.IFS($U$167=Shipping!$R220,Shipping!$R$95,$U$167=Shipping!$S$92,Shipping!$S223,$U$167=Shipping!$T$92,Shipping!$T223)+IF(AK134&lt;DATE(2020,1,1),AK134,-AK134))</f>
        <v>-</v>
      </c>
      <c r="AL298" s="52" t="str" cm="1">
        <f t="array" ref="AL298">IF(OR(AL134="",AL134="NO Q",AL134="-"),"-",INDEX(Shipping!$U$3:$V$88,_xlfn.XMATCH(AL$2,IF(Shipping!$D$3:$D$88="GC",Shipping!$A$3:$A$88),0),_xlfn.XMATCH($V$167,Shipping!$U$2:$V$2))/_xlfn.IFS($U$167=Shipping!$R220,Shipping!$R$95,$U$167=Shipping!$S$92,Shipping!$S223,$U$167=Shipping!$T$92,Shipping!$T223)+IF(AL134&lt;DATE(2020,1,1),AL134,-AL134))</f>
        <v>-</v>
      </c>
      <c r="AM298" s="52" t="str" cm="1">
        <f t="array" ref="AM298">IF(OR(AM134="",AM134="NO Q",AM134="-"),"-",INDEX(Shipping!$U$3:$V$88,_xlfn.XMATCH(AM$2,IF(Shipping!$D$3:$D$88="GC",Shipping!$A$3:$A$88),0),_xlfn.XMATCH($V$167,Shipping!$U$2:$V$2))/_xlfn.IFS($U$167=Shipping!$R220,Shipping!$R$95,$U$167=Shipping!$S$92,Shipping!$S223,$U$167=Shipping!$T$92,Shipping!$T223)+IF(AM134&lt;DATE(2020,1,1),AM134,-AM134))</f>
        <v>-</v>
      </c>
      <c r="AN298" s="52" t="str" cm="1">
        <f t="array" ref="AN298">IF(OR(AN134="",AN134="NO Q",AN134="-"),"-",INDEX(Shipping!$U$3:$V$88,_xlfn.XMATCH(AN$2,IF(Shipping!$D$3:$D$88="GC",Shipping!$A$3:$A$88),0),_xlfn.XMATCH($V$167,Shipping!$U$2:$V$2))/_xlfn.IFS($U$167=Shipping!$R220,Shipping!$R$95,$U$167=Shipping!$S$92,Shipping!$S223,$U$167=Shipping!$T$92,Shipping!$T223)+IF(AN134&lt;DATE(2020,1,1),AN134,-AN134))</f>
        <v>-</v>
      </c>
      <c r="AO298" s="52" t="str" cm="1">
        <f t="array" ref="AO298">IF(OR(AO134="",AO134="NO Q",AO134="-"),"-",INDEX(Shipping!$U$3:$V$88,_xlfn.XMATCH(AO$2,IF(Shipping!$D$3:$D$88="GC",Shipping!$A$3:$A$88),0),_xlfn.XMATCH($V$167,Shipping!$U$2:$V$2))/_xlfn.IFS($U$167=Shipping!$R220,Shipping!$R$95,$U$167=Shipping!$S$92,Shipping!$S223,$U$167=Shipping!$T$92,Shipping!$T223)+IF(AO134&lt;DATE(2020,1,1),AO134,-AO134))</f>
        <v>-</v>
      </c>
      <c r="AP298" s="52" t="str" cm="1">
        <f t="array" ref="AP298">IF(OR(AP134="",AP134="NO Q",AP134="-"),"-",INDEX(Shipping!$U$3:$V$88,_xlfn.XMATCH(AP$2,IF(Shipping!$D$3:$D$88="GC",Shipping!$A$3:$A$88),0),_xlfn.XMATCH($V$167,Shipping!$U$2:$V$2))/_xlfn.IFS($U$167=Shipping!$R220,Shipping!$R$95,$U$167=Shipping!$S$92,Shipping!$S223,$U$167=Shipping!$T$92,Shipping!$T223)+IF(AP134&lt;DATE(2020,1,1),AP134,-AP134))</f>
        <v>-</v>
      </c>
      <c r="AQ298" s="52" t="str" cm="1">
        <f t="array" ref="AQ298">IF(OR(AQ134="",AQ134="NO Q",AQ134="-"),"-",INDEX(Shipping!$U$3:$V$88,_xlfn.XMATCH(AQ$2,IF(Shipping!$D$3:$D$88="GC",Shipping!$A$3:$A$88),0),_xlfn.XMATCH($V$167,Shipping!$U$2:$V$2))/_xlfn.IFS($U$167=Shipping!$R220,Shipping!$R$95,$U$167=Shipping!$S$92,Shipping!$S223,$U$167=Shipping!$T$92,Shipping!$T223)+IF(AQ134&lt;DATE(2020,1,1),AQ134,-AQ134))</f>
        <v>-</v>
      </c>
      <c r="AR298" s="52" t="str" cm="1">
        <f t="array" ref="AR298">IF(OR(AR134="",AR134="NO Q",AR134="-"),"-",INDEX(Shipping!$U$3:$V$88,_xlfn.XMATCH(AR$2,IF(Shipping!$D$3:$D$88="GC",Shipping!$A$3:$A$88),0),_xlfn.XMATCH($V$167,Shipping!$U$2:$V$2))/_xlfn.IFS($U$167=Shipping!$R220,Shipping!$R$95,$U$167=Shipping!$S$92,Shipping!$S223,$U$167=Shipping!$T$92,Shipping!$T223)+IF(AR134&lt;DATE(2020,1,1),AR134,-AR134))</f>
        <v>-</v>
      </c>
      <c r="AS298" s="52" t="str" cm="1">
        <f t="array" ref="AS298">IF(OR(AS134="",AS134="NO Q",AS134="-"),"-",INDEX(Shipping!$U$3:$V$88,_xlfn.XMATCH(AS$2,IF(Shipping!$D$3:$D$88="GC",Shipping!$A$3:$A$88),0),_xlfn.XMATCH($V$167,Shipping!$U$2:$V$2))/_xlfn.IFS($U$167=Shipping!$R220,Shipping!$R$95,$U$167=Shipping!$S$92,Shipping!$S223,$U$167=Shipping!$T$92,Shipping!$T223)+IF(AS134&lt;DATE(2020,1,1),AS134,-AS134))</f>
        <v>-</v>
      </c>
      <c r="AT298" s="52" t="str" cm="1">
        <f t="array" ref="AT298">IF(OR(AT134="",AT134="NO Q",AT134="-"),"-",INDEX(Shipping!$U$3:$V$88,_xlfn.XMATCH(AT$2,IF(Shipping!$D$3:$D$88="GC",Shipping!$A$3:$A$88),0),_xlfn.XMATCH($V$167,Shipping!$U$2:$V$2))/_xlfn.IFS($U$167=Shipping!$R220,Shipping!$R$95,$U$167=Shipping!$S$92,Shipping!$S223,$U$167=Shipping!$T$92,Shipping!$T223)+IF(AT134&lt;DATE(2020,1,1),AT134,-AT134))</f>
        <v>-</v>
      </c>
      <c r="AU298" s="52" t="e" cm="1">
        <f t="array" ref="AU298">IF(OR(AU134="",AU134="NO Q",AU134="-"),"-",INDEX(Shipping!$U$3:$V$88,_xlfn.XMATCH(AU$2,IF(Shipping!$D$3:$D$88="GC",Shipping!$A$3:$A$88),0),_xlfn.XMATCH($V$167,Shipping!$U$2:$V$2))/_xlfn.IFS($U$167=Shipping!$R220,Shipping!$R$95,$U$167=Shipping!$S$92,Shipping!$S223,$U$167=Shipping!$T$92,Shipping!$T223)+IF(AU134&lt;DATE(2020,1,1),AU134,-AU134))</f>
        <v>#DIV/0!</v>
      </c>
      <c r="AV298" s="52" t="str" cm="1">
        <f t="array" ref="AV298">IF(OR(AV134="",AV134="NO Q",AV134="-"),"-",INDEX(Shipping!$U$3:$V$88,_xlfn.XMATCH(AV$2,IF(Shipping!$D$3:$D$88="GC",Shipping!$A$3:$A$88),0),_xlfn.XMATCH($V$167,Shipping!$U$2:$V$2))/_xlfn.IFS($U$167=Shipping!$R220,Shipping!$R$95,$U$167=Shipping!$S$92,Shipping!$S223,$U$167=Shipping!$T$92,Shipping!$T223)+IF(AV134&lt;DATE(2020,1,1),AV134,-AV134))</f>
        <v>-</v>
      </c>
      <c r="AW298" s="52" t="str" cm="1">
        <f t="array" ref="AW298">IF(OR(AW134="",AW134="NO Q",AW134="-"),"-",INDEX(Shipping!$U$3:$V$88,_xlfn.XMATCH(AW$2,IF(Shipping!$D$3:$D$88="GC",Shipping!$A$3:$A$88),0),_xlfn.XMATCH($V$167,Shipping!$U$2:$V$2))/_xlfn.IFS($U$167=Shipping!$R220,Shipping!$R$95,$U$167=Shipping!$S$92,Shipping!$S223,$U$167=Shipping!$T$92,Shipping!$T223)+IF(AW134&lt;DATE(2020,1,1),AW134,-AW134))</f>
        <v>-</v>
      </c>
      <c r="AX298" s="52" t="str" cm="1">
        <f t="array" ref="AX298">IF(OR(AX134="",AX134="NO Q",AX134="-"),"-",INDEX(Shipping!$U$3:$V$88,_xlfn.XMATCH(AX$2,IF(Shipping!$D$3:$D$88="GC",Shipping!$A$3:$A$88),0),_xlfn.XMATCH($V$167,Shipping!$U$2:$V$2))/_xlfn.IFS($U$167=Shipping!$R220,Shipping!$R$95,$U$167=Shipping!$S$92,Shipping!$S223,$U$167=Shipping!$T$92,Shipping!$T223)+IF(AX134&lt;DATE(2020,1,1),AX134,-AX134))</f>
        <v>-</v>
      </c>
      <c r="AY298" s="52" t="str" cm="1">
        <f t="array" ref="AY298">IF(OR(AY134="",AY134="NO Q",AY134="-"),"-",INDEX(Shipping!$U$3:$V$88,_xlfn.XMATCH(AY$2,IF(Shipping!$D$3:$D$88="GC",Shipping!$A$3:$A$88),0),_xlfn.XMATCH($V$167,Shipping!$U$2:$V$2))/_xlfn.IFS($U$167=Shipping!$R220,Shipping!$R$95,$U$167=Shipping!$S$92,Shipping!$S223,$U$167=Shipping!$T$92,Shipping!$T223)+IF(AY134&lt;DATE(2020,1,1),AY134,-AY134))</f>
        <v>-</v>
      </c>
      <c r="AZ298" s="52" t="str" cm="1">
        <f t="array" ref="AZ298">IF(OR(AZ134="",AZ134="NO Q",AZ134="-"),"-",INDEX(Shipping!$U$3:$V$88,_xlfn.XMATCH(AZ$2,IF(Shipping!$D$3:$D$88="GC",Shipping!$A$3:$A$88),0),_xlfn.XMATCH($V$167,Shipping!$U$2:$V$2))/_xlfn.IFS($U$167=Shipping!$R220,Shipping!$R$95,$U$167=Shipping!$S$92,Shipping!$S223,$U$167=Shipping!$T$92,Shipping!$T223)+IF(AZ134&lt;DATE(2020,1,1),AZ134,-AZ134))</f>
        <v>-</v>
      </c>
      <c r="BA298" s="52" t="str" cm="1">
        <f t="array" ref="BA298">IF(OR(BA134="",BA134="NO Q",BA134="-"),"-",INDEX(Shipping!$U$3:$V$88,_xlfn.XMATCH(BA$2,IF(Shipping!$D$3:$D$88="GC",Shipping!$A$3:$A$88),0),_xlfn.XMATCH($V$167,Shipping!$U$2:$V$2))/_xlfn.IFS($U$167=Shipping!$R220,Shipping!$R$95,$U$167=Shipping!$S$92,Shipping!$S223,$U$167=Shipping!$T$92,Shipping!$T223)+IF(BA134&lt;DATE(2020,1,1),BA134,-BA134))</f>
        <v>-</v>
      </c>
      <c r="BB298" s="52" t="str" cm="1">
        <f t="array" ref="BB298">IF(OR(BB134="",BB134="NO Q",BB134="-"),"-",INDEX(Shipping!$U$3:$V$88,_xlfn.XMATCH(BB$2,IF(Shipping!$D$3:$D$88="GC",Shipping!$A$3:$A$88),0),_xlfn.XMATCH($V$167,Shipping!$U$2:$V$2))/_xlfn.IFS($U$167=Shipping!$R220,Shipping!$R$95,$U$167=Shipping!$S$92,Shipping!$S223,$U$167=Shipping!$T$92,Shipping!$T223)+IF(BB134&lt;DATE(2020,1,1),BB134,-BB134))</f>
        <v>-</v>
      </c>
      <c r="BC298" s="52" t="str" cm="1">
        <f t="array" ref="BC298">IF(OR(BC134="",BC134="NO Q",BC134="-"),"-",INDEX(Shipping!$U$3:$V$88,_xlfn.XMATCH(BC$2,IF(Shipping!$D$3:$D$88="GC",Shipping!$A$3:$A$88),0),_xlfn.XMATCH($V$167,Shipping!$U$2:$V$2))/_xlfn.IFS($U$167=Shipping!$R220,Shipping!$R$95,$U$167=Shipping!$S$92,Shipping!$S223,$U$167=Shipping!$T$92,Shipping!$T223)+IF(BC134&lt;DATE(2020,1,1),BC134,-BC134))</f>
        <v>-</v>
      </c>
      <c r="BD298" s="52" t="str" cm="1">
        <f t="array" ref="BD298">IF(OR(BD134="",BD134="NO Q",BD134="-"),"-",INDEX(Shipping!$U$3:$V$88,_xlfn.XMATCH(BD$2,IF(Shipping!$D$3:$D$88="GC",Shipping!$A$3:$A$88),0),_xlfn.XMATCH($V$167,Shipping!$U$2:$V$2))/_xlfn.IFS($U$167=Shipping!$R220,Shipping!$R$95,$U$167=Shipping!$S$92,Shipping!$S223,$U$167=Shipping!$T$92,Shipping!$T223)+IF(BD134&lt;DATE(2020,1,1),BD134,-BD134))</f>
        <v>-</v>
      </c>
      <c r="BE298" s="52" t="str" cm="1">
        <f t="array" ref="BE298">IF(OR(BE134="",BE134="NO Q",BE134="-"),"-",INDEX(Shipping!$U$3:$V$88,_xlfn.XMATCH(BE$2,IF(Shipping!$D$3:$D$88="GC",Shipping!$A$3:$A$88),0),_xlfn.XMATCH($V$167,Shipping!$U$2:$V$2))/_xlfn.IFS($U$167=Shipping!$R220,Shipping!$R$95,$U$167=Shipping!$S$92,Shipping!$S223,$U$167=Shipping!$T$92,Shipping!$T223)+IF(BE134&lt;DATE(2020,1,1),BE134,-BE134))</f>
        <v>-</v>
      </c>
      <c r="BF298" s="52" t="str" cm="1">
        <f t="array" ref="BF298">IF(OR(BF134="",BF134="NO Q",BF134="-"),"-",INDEX(Shipping!$U$3:$V$88,_xlfn.XMATCH(BF$2,IF(Shipping!$D$3:$D$88="GC",Shipping!$A$3:$A$88),0),_xlfn.XMATCH($V$167,Shipping!$U$2:$V$2))/_xlfn.IFS($U$167=Shipping!$R220,Shipping!$R$95,$U$167=Shipping!$S$92,Shipping!$S223,$U$167=Shipping!$T$92,Shipping!$T223)+IF(BF134&lt;DATE(2020,1,1),BF134,-BF134))</f>
        <v>-</v>
      </c>
      <c r="BG298" s="52" t="str" cm="1">
        <f t="array" ref="BG298">IF(OR(BG134="",BG134="NO Q",BG134="-"),"-",INDEX(Shipping!$U$3:$V$88,_xlfn.XMATCH(BG$2,IF(Shipping!$D$3:$D$88="GC",Shipping!$A$3:$A$88),0),_xlfn.XMATCH($V$167,Shipping!$U$2:$V$2))/_xlfn.IFS($U$167=Shipping!$R220,Shipping!$R$95,$U$167=Shipping!$S$92,Shipping!$S223,$U$167=Shipping!$T$92,Shipping!$T223)+IF(BG134&lt;DATE(2020,1,1),BG134,-BG134))</f>
        <v>-</v>
      </c>
      <c r="BH298" s="52" t="str" cm="1">
        <f t="array" ref="BH298">IF(OR(BH134="",BH134="NO Q",BH134="-"),"-",INDEX(Shipping!$U$3:$V$88,_xlfn.XMATCH(BH$2,IF(Shipping!$D$3:$D$88="GC",Shipping!$A$3:$A$88),0),_xlfn.XMATCH($V$167,Shipping!$U$2:$V$2))/_xlfn.IFS($U$167=Shipping!$R220,Shipping!$R$95,$U$167=Shipping!$S$92,Shipping!$S223,$U$167=Shipping!$T$92,Shipping!$T223)+IF(BH134&lt;DATE(2020,1,1),BH134,-BH134))</f>
        <v>-</v>
      </c>
      <c r="BI298" s="52" t="str" cm="1">
        <f t="array" ref="BI298">IF(OR(BI134="",BI134="NO Q",BI134="-"),"-",INDEX(Shipping!$U$3:$V$88,_xlfn.XMATCH(BI$2,IF(Shipping!$D$3:$D$88="GC",Shipping!$A$3:$A$88),0),_xlfn.XMATCH($V$167,Shipping!$U$2:$V$2))/_xlfn.IFS($U$167=Shipping!$R220,Shipping!$R$95,$U$167=Shipping!$S$92,Shipping!$S223,$U$167=Shipping!$T$92,Shipping!$T223)+IF(BI134&lt;DATE(2020,1,1),BI134,-BI134))</f>
        <v>-</v>
      </c>
      <c r="BJ298" s="52" t="str" cm="1">
        <f t="array" ref="BJ298">IF(OR(BJ134="",BJ134="NO Q",BJ134="-"),"-",INDEX(Shipping!$U$3:$V$88,_xlfn.XMATCH(BJ$2,IF(Shipping!$D$3:$D$88="GC",Shipping!$A$3:$A$88),0),_xlfn.XMATCH($V$167,Shipping!$U$2:$V$2))/_xlfn.IFS($U$167=Shipping!$R220,Shipping!$R$95,$U$167=Shipping!$S$92,Shipping!$S223,$U$167=Shipping!$T$92,Shipping!$T223)+IF(BJ134&lt;DATE(2020,1,1),BJ134,-BJ134))</f>
        <v>-</v>
      </c>
      <c r="BK298" s="52" t="str" cm="1">
        <f t="array" ref="BK298">IF(OR(BK134="",BK134="NO Q",BK134="-"),"-",INDEX(Shipping!$U$3:$V$88,_xlfn.XMATCH(BK$2,IF(Shipping!$D$3:$D$88="GC",Shipping!$A$3:$A$88),0),_xlfn.XMATCH($V$167,Shipping!$U$2:$V$2))/_xlfn.IFS($U$167=Shipping!$R220,Shipping!$R$95,$U$167=Shipping!$S$92,Shipping!$S223,$U$167=Shipping!$T$92,Shipping!$T223)+IF(BK134&lt;DATE(2020,1,1),BK134,-BK134))</f>
        <v>-</v>
      </c>
      <c r="BL298" s="52" t="str" cm="1">
        <f t="array" ref="BL298">IF(OR(BL134="",BL134="NO Q",BL134="-"),"-",INDEX(Shipping!$U$3:$V$88,_xlfn.XMATCH(BL$2,IF(Shipping!$D$3:$D$88="GC",Shipping!$A$3:$A$88),0),_xlfn.XMATCH($V$167,Shipping!$U$2:$V$2))/_xlfn.IFS($U$167=Shipping!$R220,Shipping!$R$95,$U$167=Shipping!$S$92,Shipping!$S223,$U$167=Shipping!$T$92,Shipping!$T223)+IF(BL134&lt;DATE(2020,1,1),BL134,-BL134))</f>
        <v>-</v>
      </c>
      <c r="BM298" s="52" t="str" cm="1">
        <f t="array" ref="BM298">IF(OR(BM134="",BM134="NO Q",BM134="-"),"-",INDEX(Shipping!$U$3:$V$88,_xlfn.XMATCH(BM$2,IF(Shipping!$D$3:$D$88="GC",Shipping!$A$3:$A$88),0),_xlfn.XMATCH($V$167,Shipping!$U$2:$V$2))/_xlfn.IFS($U$167=Shipping!$R220,Shipping!$R$95,$U$167=Shipping!$S$92,Shipping!$S223,$U$167=Shipping!$T$92,Shipping!$T223)+IF(BM134&lt;DATE(2020,1,1),BM134,-BM134))</f>
        <v>-</v>
      </c>
      <c r="BN298" s="52" t="str" cm="1">
        <f t="array" ref="BN298">IF(OR(BN134="",BN134="NO Q",BN134="-"),"-",INDEX(Shipping!$U$3:$V$88,_xlfn.XMATCH(BN$2,IF(Shipping!$D$3:$D$88="GC",Shipping!$A$3:$A$88),0),_xlfn.XMATCH($V$167,Shipping!$U$2:$V$2))/_xlfn.IFS($U$167=Shipping!$R220,Shipping!$R$95,$U$167=Shipping!$S$92,Shipping!$S223,$U$167=Shipping!$T$92,Shipping!$T223)+IF(BN134&lt;DATE(2020,1,1),BN134,-BN134))</f>
        <v>-</v>
      </c>
      <c r="BO298" s="52" t="str" cm="1">
        <f t="array" ref="BO298">IF(OR(BO134="",BO134="NO Q",BO134="-"),"-",INDEX(Shipping!$U$3:$V$88,_xlfn.XMATCH(BO$2,IF(Shipping!$D$3:$D$88="GC",Shipping!$A$3:$A$88),0),_xlfn.XMATCH($V$167,Shipping!$U$2:$V$2))/_xlfn.IFS($U$167=Shipping!$R220,Shipping!$R$95,$U$167=Shipping!$S$92,Shipping!$S223,$U$167=Shipping!$T$92,Shipping!$T223)+IF(BO134&lt;DATE(2020,1,1),BO134,-BO134))</f>
        <v>-</v>
      </c>
      <c r="BP298" s="52" t="str" cm="1">
        <f t="array" ref="BP298">IF(OR(BP134="",BP134="NO Q",BP134="-"),"-",INDEX(Shipping!$U$3:$V$88,_xlfn.XMATCH(BP$2,IF(Shipping!$D$3:$D$88="GC",Shipping!$A$3:$A$88),0),_xlfn.XMATCH($V$167,Shipping!$U$2:$V$2))/_xlfn.IFS($U$167=Shipping!$R220,Shipping!$R$95,$U$167=Shipping!$S$92,Shipping!$S223,$U$167=Shipping!$T$92,Shipping!$T223)+IF(BP134&lt;DATE(2020,1,1),BP134,-BP134))</f>
        <v>-</v>
      </c>
      <c r="BQ298" s="52" t="str" cm="1">
        <f t="array" ref="BQ298">IF(OR(BQ134="",BQ134="NO Q",BQ134="-"),"-",INDEX(Shipping!$U$3:$V$88,_xlfn.XMATCH(BQ$2,IF(Shipping!$D$3:$D$88="GC",Shipping!$A$3:$A$88),0),_xlfn.XMATCH($V$167,Shipping!$U$2:$V$2))/_xlfn.IFS($U$167=Shipping!$R220,Shipping!$R$95,$U$167=Shipping!$S$92,Shipping!$S223,$U$167=Shipping!$T$92,Shipping!$T223)+IF(BQ134&lt;DATE(2020,1,1),BQ134,-BQ134))</f>
        <v>-</v>
      </c>
      <c r="BR298" s="52" t="str" cm="1">
        <f t="array" ref="BR298">IF(OR(BR134="",BR134="NO Q",BR134="-"),"-",INDEX(Shipping!$U$3:$V$88,_xlfn.XMATCH(BR$2,IF(Shipping!$D$3:$D$88="GC",Shipping!$A$3:$A$88),0),_xlfn.XMATCH($V$167,Shipping!$U$2:$V$2))/_xlfn.IFS($U$167=Shipping!$R220,Shipping!$R$95,$U$167=Shipping!$S$92,Shipping!$S223,$U$167=Shipping!$T$92,Shipping!$T223)+IF(BR134&lt;DATE(2020,1,1),BR134,-BR134))</f>
        <v>-</v>
      </c>
      <c r="BS298" s="52" t="str" cm="1">
        <f t="array" ref="BS298">IF(OR(BS134="",BS134="NO Q",BS134="-"),"-",INDEX(Shipping!$U$3:$V$88,_xlfn.XMATCH(BS$2,IF(Shipping!$D$3:$D$88="GC",Shipping!$A$3:$A$88),0),_xlfn.XMATCH($V$167,Shipping!$U$2:$V$2))/_xlfn.IFS($U$167=Shipping!$R220,Shipping!$R$95,$U$167=Shipping!$S$92,Shipping!$S223,$U$167=Shipping!$T$92,Shipping!$T223)+IF(BS134&lt;DATE(2020,1,1),BS134,-BS134))</f>
        <v>-</v>
      </c>
      <c r="BT298" s="52" t="str" cm="1">
        <f t="array" ref="BT298">IF(OR(BT134="",BT134="NO Q",BT134="-"),"-",INDEX(Shipping!$U$3:$V$88,_xlfn.XMATCH(BT$2,IF(Shipping!$D$3:$D$88="GC",Shipping!$A$3:$A$88),0),_xlfn.XMATCH($V$167,Shipping!$U$2:$V$2))/_xlfn.IFS($U$167=Shipping!$R220,Shipping!$R$95,$U$167=Shipping!$S$92,Shipping!$S223,$U$167=Shipping!$T$92,Shipping!$T223)+IF(BT134&lt;DATE(2020,1,1),BT134,-BT134))</f>
        <v>-</v>
      </c>
      <c r="BU298" s="52" t="str" cm="1">
        <f t="array" ref="BU298">IF(OR(BU134="",BU134="NO Q",BU134="-"),"-",INDEX(Shipping!$U$3:$V$88,_xlfn.XMATCH(BU$2,IF(Shipping!$D$3:$D$88="GC",Shipping!$A$3:$A$88),0),_xlfn.XMATCH($V$167,Shipping!$U$2:$V$2))/_xlfn.IFS($U$167=Shipping!$R220,Shipping!$R$95,$U$167=Shipping!$S$92,Shipping!$S223,$U$167=Shipping!$T$92,Shipping!$T223)+IF(BU134&lt;DATE(2020,1,1),BU134,-BU134))</f>
        <v>-</v>
      </c>
      <c r="BV298" s="52" t="str" cm="1">
        <f t="array" ref="BV298">IF(OR(BV134="",BV134="NO Q",BV134="-"),"-",INDEX(Shipping!$U$3:$V$88,_xlfn.XMATCH(BV$2,IF(Shipping!$D$3:$D$88="GC",Shipping!$A$3:$A$88),0),_xlfn.XMATCH($V$167,Shipping!$U$2:$V$2))/_xlfn.IFS($U$167=Shipping!$R220,Shipping!$R$95,$U$167=Shipping!$S$92,Shipping!$S223,$U$167=Shipping!$T$92,Shipping!$T223)+IF(BV134&lt;DATE(2020,1,1),BV134,-BV134))</f>
        <v>-</v>
      </c>
      <c r="BW298" s="52" t="str" cm="1">
        <f t="array" ref="BW298">IF(OR(BW134="",BW134="NO Q",BW134="-"),"-",INDEX(Shipping!$U$3:$V$88,_xlfn.XMATCH(BW$2,IF(Shipping!$D$3:$D$88="GC",Shipping!$A$3:$A$88),0),_xlfn.XMATCH($V$167,Shipping!$U$2:$V$2))/_xlfn.IFS($U$167=Shipping!$R220,Shipping!$R$95,$U$167=Shipping!$S$92,Shipping!$S223,$U$167=Shipping!$T$92,Shipping!$T223)+IF(BW134&lt;DATE(2020,1,1),BW134,-BW134))</f>
        <v>-</v>
      </c>
      <c r="BX298" s="52" t="str" cm="1">
        <f t="array" ref="BX298">IF(OR(BX134="",BX134="NO Q",BX134="-"),"-",INDEX(Shipping!$U$3:$V$88,_xlfn.XMATCH(BX$2,IF(Shipping!$D$3:$D$88="GC",Shipping!$A$3:$A$88),0),_xlfn.XMATCH($V$167,Shipping!$U$2:$V$2))/_xlfn.IFS($U$167=Shipping!$R220,Shipping!$R$95,$U$167=Shipping!$S$92,Shipping!$S223,$U$167=Shipping!$T$92,Shipping!$T223)+IF(BX134&lt;DATE(2020,1,1),BX134,-BX134))</f>
        <v>-</v>
      </c>
      <c r="BY298" s="52" t="str" cm="1">
        <f t="array" ref="BY298">IF(OR(BY134="",BY134="NO Q",BY134="-"),"-",INDEX(Shipping!$U$3:$V$88,_xlfn.XMATCH(BY$2,IF(Shipping!$D$3:$D$88="GC",Shipping!$A$3:$A$88),0),_xlfn.XMATCH($V$167,Shipping!$U$2:$V$2))/_xlfn.IFS($U$167=Shipping!$R220,Shipping!$R$95,$U$167=Shipping!$S$92,Shipping!$S223,$U$167=Shipping!$T$92,Shipping!$T223)+IF(BY134&lt;DATE(2020,1,1),BY134,-BY134))</f>
        <v>-</v>
      </c>
      <c r="BZ298" s="52" t="str" cm="1">
        <f t="array" ref="BZ298">IF(OR(BZ134="",BZ134="NO Q",BZ134="-"),"-",INDEX(Shipping!$U$3:$V$88,_xlfn.XMATCH(BZ$2,IF(Shipping!$D$3:$D$88="GC",Shipping!$A$3:$A$88),0),_xlfn.XMATCH($V$167,Shipping!$U$2:$V$2))/_xlfn.IFS($U$167=Shipping!$R220,Shipping!$R$95,$U$167=Shipping!$S$92,Shipping!$S223,$U$167=Shipping!$T$92,Shipping!$T223)+IF(BZ134&lt;DATE(2020,1,1),BZ134,-BZ134))</f>
        <v>-</v>
      </c>
      <c r="CA298" s="52" t="str" cm="1">
        <f t="array" ref="CA298">IF(OR(CA134="",CA134="NO Q",CA134="-"),"-",INDEX(Shipping!$U$3:$V$88,_xlfn.XMATCH(CA$2,IF(Shipping!$D$3:$D$88="GC",Shipping!$A$3:$A$88),0),_xlfn.XMATCH($V$167,Shipping!$U$2:$V$2))/_xlfn.IFS($U$167=Shipping!$R220,Shipping!$R$95,$U$167=Shipping!$S$92,Shipping!$S223,$U$167=Shipping!$T$92,Shipping!$T223)+IF(CA134&lt;DATE(2020,1,1),CA134,-CA134))</f>
        <v>-</v>
      </c>
      <c r="CB298" s="52" t="str" cm="1">
        <f t="array" ref="CB298">IF(OR(CB134="",CB134="NO Q",CB134="-"),"-",INDEX(Shipping!$U$3:$V$88,_xlfn.XMATCH(CB$2,IF(Shipping!$D$3:$D$88="GC",Shipping!$A$3:$A$88),0),_xlfn.XMATCH($V$167,Shipping!$U$2:$V$2))/_xlfn.IFS($U$167=Shipping!$R220,Shipping!$R$95,$U$167=Shipping!$S$92,Shipping!$S223,$U$167=Shipping!$T$92,Shipping!$T223)+IF(CB134&lt;DATE(2020,1,1),CB134,-CB134))</f>
        <v>-</v>
      </c>
      <c r="CC298" s="52" t="e" cm="1">
        <f t="array" ref="CC298">IF(OR(CC134="",CC134="NO Q",CC134="-"),"-",INDEX(Shipping!$U$3:$V$88,_xlfn.XMATCH(CC$2,IF(Shipping!$D$3:$D$88="GC",Shipping!$A$3:$A$88),0),_xlfn.XMATCH($V$167,Shipping!$U$2:$V$2))/_xlfn.IFS($U$167=Shipping!$R220,Shipping!$R$95,$U$167=Shipping!$S$92,Shipping!$S223,$U$167=Shipping!$T$92,Shipping!$T223)+IF(CC134&lt;DATE(2020,1,1),CC134,-CC134))</f>
        <v>#VALUE!</v>
      </c>
      <c r="CD298" s="52" t="e" cm="1">
        <f t="array" ref="CD298">IF(OR(CD134="",CD134="NO Q",CD134="-"),"-",INDEX(Shipping!$U$3:$V$88,_xlfn.XMATCH(CD$2,IF(Shipping!$D$3:$D$88="GC",Shipping!$A$3:$A$88),0),_xlfn.XMATCH($V$167,Shipping!$U$2:$V$2))/_xlfn.IFS($U$167=Shipping!$R220,Shipping!$R$95,$U$167=Shipping!$S$92,Shipping!$S223,$U$167=Shipping!$T$92,Shipping!$T223)+IF(CD134&lt;DATE(2020,1,1),CD134,-CD134))</f>
        <v>#DIV/0!</v>
      </c>
      <c r="CE298" s="52" t="str" cm="1">
        <f t="array" ref="CE298">IF(OR(CE134="",CE134="NO Q",CE134="-"),"-",INDEX(Shipping!$U$3:$V$88,_xlfn.XMATCH(CE$2,IF(Shipping!$D$3:$D$88="GC",Shipping!$A$3:$A$88),0),_xlfn.XMATCH($V$167,Shipping!$U$2:$V$2))/_xlfn.IFS($U$167=Shipping!$R220,Shipping!$R$95,$U$167=Shipping!$S$92,Shipping!$S223,$U$167=Shipping!$T$92,Shipping!$T223)+IF(CE134&lt;DATE(2020,1,1),CE134,-CE134))</f>
        <v>-</v>
      </c>
      <c r="CF298" s="52" t="str" cm="1">
        <f t="array" ref="CF298">IF(OR(CF134="",CF134="NO Q",CF134="-"),"-",INDEX(Shipping!$U$3:$V$88,_xlfn.XMATCH(CF$2,IF(Shipping!$D$3:$D$88="GC",Shipping!$A$3:$A$88),0),_xlfn.XMATCH($V$167,Shipping!$U$2:$V$2))/_xlfn.IFS($U$167=Shipping!$R220,Shipping!$R$95,$U$167=Shipping!$S$92,Shipping!$S223,$U$167=Shipping!$T$92,Shipping!$T223)+IF(CF134&lt;DATE(2020,1,1),CF134,-CF134))</f>
        <v>-</v>
      </c>
      <c r="CG298" s="52" t="str" cm="1">
        <f t="array" ref="CG298">IF(OR(CG134="",CG134="NO Q",CG134="-"),"-",INDEX(Shipping!$U$3:$V$88,_xlfn.XMATCH(CG$2,IF(Shipping!$D$3:$D$88="GC",Shipping!$A$3:$A$88),0),_xlfn.XMATCH($V$167,Shipping!$U$2:$V$2))/_xlfn.IFS($U$167=Shipping!$R220,Shipping!$R$95,$U$167=Shipping!$S$92,Shipping!$S223,$U$167=Shipping!$T$92,Shipping!$T223)+IF(CG134&lt;DATE(2020,1,1),CG134,-CG134))</f>
        <v>-</v>
      </c>
      <c r="CH298" s="52" t="str" cm="1">
        <f t="array" ref="CH298">IF(OR(CH134="",CH134="NO Q",CH134="-"),"-",INDEX(Shipping!$U$3:$V$88,_xlfn.XMATCH(CH$2,IF(Shipping!$D$3:$D$88="GC",Shipping!$A$3:$A$88),0),_xlfn.XMATCH($V$167,Shipping!$U$2:$V$2))/_xlfn.IFS($U$167=Shipping!$R220,Shipping!$R$95,$U$167=Shipping!$S$92,Shipping!$S223,$U$167=Shipping!$T$92,Shipping!$T223)+IF(CH134&lt;DATE(2020,1,1),CH134,-CH134))</f>
        <v>-</v>
      </c>
      <c r="CI298" s="52" t="str" cm="1">
        <f t="array" ref="CI298">IF(OR(CI134="",CI134="NO Q",CI134="-"),"-",INDEX(Shipping!$U$3:$V$88,_xlfn.XMATCH(CI$2,IF(Shipping!$D$3:$D$88="GC",Shipping!$A$3:$A$88),0),_xlfn.XMATCH($V$167,Shipping!$U$2:$V$2))/_xlfn.IFS($U$167=Shipping!$R220,Shipping!$R$95,$U$167=Shipping!$S$92,Shipping!$S223,$U$167=Shipping!$T$92,Shipping!$T223)+IF(CI134&lt;DATE(2020,1,1),CI134,-CI134))</f>
        <v>-</v>
      </c>
      <c r="CJ298" s="52" t="str" cm="1">
        <f t="array" ref="CJ298">IF(OR(CJ134="",CJ134="NO Q",CJ134="-"),"-",INDEX(Shipping!$U$3:$V$88,_xlfn.XMATCH(CJ$2,IF(Shipping!$D$3:$D$88="GC",Shipping!$A$3:$A$88),0),_xlfn.XMATCH($V$167,Shipping!$U$2:$V$2))/_xlfn.IFS($U$167=Shipping!$R220,Shipping!$R$95,$U$167=Shipping!$S$92,Shipping!$S223,$U$167=Shipping!$T$92,Shipping!$T223)+IF(CJ134&lt;DATE(2020,1,1),CJ134,-CJ134))</f>
        <v>-</v>
      </c>
      <c r="CK298" s="52" t="str" cm="1">
        <f t="array" ref="CK298">IF(OR(CK134="",CK134="NO Q",CK134="-"),"-",INDEX(Shipping!$U$3:$V$88,_xlfn.XMATCH(CK$2,IF(Shipping!$D$3:$D$88="GC",Shipping!$A$3:$A$88),0),_xlfn.XMATCH($V$167,Shipping!$U$2:$V$2))/_xlfn.IFS($U$167=Shipping!$R220,Shipping!$R$95,$U$167=Shipping!$S$92,Shipping!$S223,$U$167=Shipping!$T$92,Shipping!$T223)+IF(CK134&lt;DATE(2020,1,1),CK134,-CK134))</f>
        <v>-</v>
      </c>
      <c r="CL298" s="52" t="str" cm="1">
        <f t="array" ref="CL298">IF(OR(CL134="",CL134="NO Q",CL134="-"),"-",INDEX(Shipping!$U$3:$V$88,_xlfn.XMATCH(CL$2,IF(Shipping!$D$3:$D$88="GC",Shipping!$A$3:$A$88),0),_xlfn.XMATCH($V$167,Shipping!$U$2:$V$2))/_xlfn.IFS($U$167=Shipping!$R220,Shipping!$R$95,$U$167=Shipping!$S$92,Shipping!$S223,$U$167=Shipping!$T$92,Shipping!$T223)+IF(CL134&lt;DATE(2020,1,1),CL134,-CL134))</f>
        <v>-</v>
      </c>
      <c r="CM298" s="52" t="str" cm="1">
        <f t="array" ref="CM298">IF(OR(CM134="",CM134="NO Q",CM134="-"),"-",INDEX(Shipping!$U$3:$V$88,_xlfn.XMATCH(CM$2,IF(Shipping!$D$3:$D$88="GC",Shipping!$A$3:$A$88),0),_xlfn.XMATCH($V$167,Shipping!$U$2:$V$2))/_xlfn.IFS($U$167=Shipping!$R220,Shipping!$R$95,$U$167=Shipping!$S$92,Shipping!$S223,$U$167=Shipping!$T$92,Shipping!$T223)+IF(CM134&lt;DATE(2020,1,1),CM134,-CM134))</f>
        <v>-</v>
      </c>
    </row>
    <row r="299" spans="2:91">
      <c r="B299" s="47" t="s">
        <v>404</v>
      </c>
      <c r="C299" s="1" t="e" cm="1">
        <f t="array" ref="C299">INDEX(W$2:CM$2,1,_xlfn.XMATCH(D299,$W299:$CM299))</f>
        <v>#N/A</v>
      </c>
      <c r="D299" s="81">
        <f t="shared" si="141"/>
        <v>0</v>
      </c>
      <c r="W299" s="52" t="str" cm="1">
        <f t="array" ref="W299">IF(OR(W135="",W135="NO Q",W135="-"),"-",INDEX(Shipping!$U$3:$V$88,_xlfn.XMATCH(W$2,IF(Shipping!$D$3:$D$88="GC",Shipping!$A$3:$A$88),0),_xlfn.XMATCH($V$167,Shipping!$U$2:$V$2))/_xlfn.IFS($U$167=Shipping!$R221,Shipping!$R$95,$U$167=Shipping!$S$92,Shipping!$S224,$U$167=Shipping!$T$92,Shipping!$T224)+IF(W135&lt;DATE(2020,1,1),W135,-W135))</f>
        <v>-</v>
      </c>
      <c r="X299" s="52" t="str" cm="1">
        <f t="array" ref="X299">IF(OR(X135="",X135="NO Q",X135="-"),"-",INDEX(Shipping!$U$3:$V$88,_xlfn.XMATCH(X$2,IF(Shipping!$D$3:$D$88="GC",Shipping!$A$3:$A$88),0),_xlfn.XMATCH($V$167,Shipping!$U$2:$V$2))/_xlfn.IFS($U$167=Shipping!$R221,Shipping!$R$95,$U$167=Shipping!$S$92,Shipping!$S224,$U$167=Shipping!$T$92,Shipping!$T224)+IF(X135&lt;DATE(2020,1,1),X135,-X135))</f>
        <v>-</v>
      </c>
      <c r="Y299" s="52" t="str" cm="1">
        <f t="array" ref="Y299">IF(OR(Y135="",Y135="NO Q",Y135="-"),"-",INDEX(Shipping!$U$3:$V$88,_xlfn.XMATCH(Y$2,IF(Shipping!$D$3:$D$88="GC",Shipping!$A$3:$A$88),0),_xlfn.XMATCH($V$167,Shipping!$U$2:$V$2))/_xlfn.IFS($U$167=Shipping!$R221,Shipping!$R$95,$U$167=Shipping!$S$92,Shipping!$S224,$U$167=Shipping!$T$92,Shipping!$T224)+IF(Y135&lt;DATE(2020,1,1),Y135,-Y135))</f>
        <v>-</v>
      </c>
      <c r="Z299" s="52" t="str" cm="1">
        <f t="array" ref="Z299">IF(OR(Z135="",Z135="NO Q",Z135="-"),"-",INDEX(Shipping!$U$3:$V$88,_xlfn.XMATCH(Z$2,IF(Shipping!$D$3:$D$88="GC",Shipping!$A$3:$A$88),0),_xlfn.XMATCH($V$167,Shipping!$U$2:$V$2))/_xlfn.IFS($U$167=Shipping!$R221,Shipping!$R$95,$U$167=Shipping!$S$92,Shipping!$S224,$U$167=Shipping!$T$92,Shipping!$T224)+IF(Z135&lt;DATE(2020,1,1),Z135,-Z135))</f>
        <v>-</v>
      </c>
      <c r="AA299" s="52" t="str" cm="1">
        <f t="array" ref="AA299">IF(OR(AA135="",AA135="NO Q",AA135="-"),"-",INDEX(Shipping!$U$3:$V$88,_xlfn.XMATCH(AA$2,IF(Shipping!$D$3:$D$88="GC",Shipping!$A$3:$A$88),0),_xlfn.XMATCH($V$167,Shipping!$U$2:$V$2))/_xlfn.IFS($U$167=Shipping!$R221,Shipping!$R$95,$U$167=Shipping!$S$92,Shipping!$S224,$U$167=Shipping!$T$92,Shipping!$T224)+IF(AA135&lt;DATE(2020,1,1),AA135,-AA135))</f>
        <v>-</v>
      </c>
      <c r="AB299" s="52" t="str" cm="1">
        <f t="array" ref="AB299">IF(OR(AB135="",AB135="NO Q",AB135="-"),"-",INDEX(Shipping!$U$3:$V$88,_xlfn.XMATCH(AB$2,IF(Shipping!$D$3:$D$88="GC",Shipping!$A$3:$A$88),0),_xlfn.XMATCH($V$167,Shipping!$U$2:$V$2))/_xlfn.IFS($U$167=Shipping!$R221,Shipping!$R$95,$U$167=Shipping!$S$92,Shipping!$S224,$U$167=Shipping!$T$92,Shipping!$T224)+IF(AB135&lt;DATE(2020,1,1),AB135,-AB135))</f>
        <v>-</v>
      </c>
      <c r="AC299" s="52" t="str" cm="1">
        <f t="array" ref="AC299">IF(OR(AC135="",AC135="NO Q",AC135="-"),"-",INDEX(Shipping!$U$3:$V$88,_xlfn.XMATCH(AC$2,IF(Shipping!$D$3:$D$88="GC",Shipping!$A$3:$A$88),0),_xlfn.XMATCH($V$167,Shipping!$U$2:$V$2))/_xlfn.IFS($U$167=Shipping!$R221,Shipping!$R$95,$U$167=Shipping!$S$92,Shipping!$S224,$U$167=Shipping!$T$92,Shipping!$T224)+IF(AC135&lt;DATE(2020,1,1),AC135,-AC135))</f>
        <v>-</v>
      </c>
      <c r="AD299" s="52" t="str" cm="1">
        <f t="array" ref="AD299">IF(OR(AD135="",AD135="NO Q",AD135="-"),"-",INDEX(Shipping!$U$3:$V$88,_xlfn.XMATCH(AD$2,IF(Shipping!$D$3:$D$88="GC",Shipping!$A$3:$A$88),0),_xlfn.XMATCH($V$167,Shipping!$U$2:$V$2))/_xlfn.IFS($U$167=Shipping!$R221,Shipping!$R$95,$U$167=Shipping!$S$92,Shipping!$S224,$U$167=Shipping!$T$92,Shipping!$T224)+IF(AD135&lt;DATE(2020,1,1),AD135,-AD135))</f>
        <v>-</v>
      </c>
      <c r="AE299" s="52" t="str" cm="1">
        <f t="array" ref="AE299">IF(OR(AE135="",AE135="NO Q",AE135="-"),"-",INDEX(Shipping!$U$3:$V$88,_xlfn.XMATCH(AE$2,IF(Shipping!$D$3:$D$88="GC",Shipping!$A$3:$A$88),0),_xlfn.XMATCH($V$167,Shipping!$U$2:$V$2))/_xlfn.IFS($U$167=Shipping!$R221,Shipping!$R$95,$U$167=Shipping!$S$92,Shipping!$S224,$U$167=Shipping!$T$92,Shipping!$T224)+IF(AE135&lt;DATE(2020,1,1),AE135,-AE135))</f>
        <v>-</v>
      </c>
      <c r="AF299" s="52" t="str" cm="1">
        <f t="array" ref="AF299">IF(OR(AF135="",AF135="NO Q",AF135="-"),"-",INDEX(Shipping!$U$3:$V$88,_xlfn.XMATCH(AF$2,IF(Shipping!$D$3:$D$88="GC",Shipping!$A$3:$A$88),0),_xlfn.XMATCH($V$167,Shipping!$U$2:$V$2))/_xlfn.IFS($U$167=Shipping!$R221,Shipping!$R$95,$U$167=Shipping!$S$92,Shipping!$S224,$U$167=Shipping!$T$92,Shipping!$T224)+IF(AF135&lt;DATE(2020,1,1),AF135,-AF135))</f>
        <v>-</v>
      </c>
      <c r="AG299" s="52" t="str" cm="1">
        <f t="array" ref="AG299">IF(OR(AG135="",AG135="NO Q",AG135="-"),"-",INDEX(Shipping!$U$3:$V$88,_xlfn.XMATCH(AG$2,IF(Shipping!$D$3:$D$88="GC",Shipping!$A$3:$A$88),0),_xlfn.XMATCH($V$167,Shipping!$U$2:$V$2))/_xlfn.IFS($U$167=Shipping!$R221,Shipping!$R$95,$U$167=Shipping!$S$92,Shipping!$S224,$U$167=Shipping!$T$92,Shipping!$T224)+IF(AG135&lt;DATE(2020,1,1),AG135,-AG135))</f>
        <v>-</v>
      </c>
      <c r="AH299" s="52" t="str" cm="1">
        <f t="array" ref="AH299">IF(OR(AH135="",AH135="NO Q",AH135="-"),"-",INDEX(Shipping!$U$3:$V$88,_xlfn.XMATCH(AH$2,IF(Shipping!$D$3:$D$88="GC",Shipping!$A$3:$A$88),0),_xlfn.XMATCH($V$167,Shipping!$U$2:$V$2))/_xlfn.IFS($U$167=Shipping!$R221,Shipping!$R$95,$U$167=Shipping!$S$92,Shipping!$S224,$U$167=Shipping!$T$92,Shipping!$T224)+IF(AH135&lt;DATE(2020,1,1),AH135,-AH135))</f>
        <v>-</v>
      </c>
      <c r="AI299" s="52" t="str" cm="1">
        <f t="array" ref="AI299">IF(OR(AI135="",AI135="NO Q",AI135="-"),"-",INDEX(Shipping!$U$3:$V$88,_xlfn.XMATCH(AI$2,IF(Shipping!$D$3:$D$88="GC",Shipping!$A$3:$A$88),0),_xlfn.XMATCH($V$167,Shipping!$U$2:$V$2))/_xlfn.IFS($U$167=Shipping!$R221,Shipping!$R$95,$U$167=Shipping!$S$92,Shipping!$S224,$U$167=Shipping!$T$92,Shipping!$T224)+IF(AI135&lt;DATE(2020,1,1),AI135,-AI135))</f>
        <v>-</v>
      </c>
      <c r="AJ299" s="52" t="str" cm="1">
        <f t="array" ref="AJ299">IF(OR(AJ135="",AJ135="NO Q",AJ135="-"),"-",INDEX(Shipping!$U$3:$V$88,_xlfn.XMATCH(AJ$2,IF(Shipping!$D$3:$D$88="GC",Shipping!$A$3:$A$88),0),_xlfn.XMATCH($V$167,Shipping!$U$2:$V$2))/_xlfn.IFS($U$167=Shipping!$R221,Shipping!$R$95,$U$167=Shipping!$S$92,Shipping!$S224,$U$167=Shipping!$T$92,Shipping!$T224)+IF(AJ135&lt;DATE(2020,1,1),AJ135,-AJ135))</f>
        <v>-</v>
      </c>
      <c r="AK299" s="52" t="str" cm="1">
        <f t="array" ref="AK299">IF(OR(AK135="",AK135="NO Q",AK135="-"),"-",INDEX(Shipping!$U$3:$V$88,_xlfn.XMATCH(AK$2,IF(Shipping!$D$3:$D$88="GC",Shipping!$A$3:$A$88),0),_xlfn.XMATCH($V$167,Shipping!$U$2:$V$2))/_xlfn.IFS($U$167=Shipping!$R221,Shipping!$R$95,$U$167=Shipping!$S$92,Shipping!$S224,$U$167=Shipping!$T$92,Shipping!$T224)+IF(AK135&lt;DATE(2020,1,1),AK135,-AK135))</f>
        <v>-</v>
      </c>
      <c r="AL299" s="52" t="str" cm="1">
        <f t="array" ref="AL299">IF(OR(AL135="",AL135="NO Q",AL135="-"),"-",INDEX(Shipping!$U$3:$V$88,_xlfn.XMATCH(AL$2,IF(Shipping!$D$3:$D$88="GC",Shipping!$A$3:$A$88),0),_xlfn.XMATCH($V$167,Shipping!$U$2:$V$2))/_xlfn.IFS($U$167=Shipping!$R221,Shipping!$R$95,$U$167=Shipping!$S$92,Shipping!$S224,$U$167=Shipping!$T$92,Shipping!$T224)+IF(AL135&lt;DATE(2020,1,1),AL135,-AL135))</f>
        <v>-</v>
      </c>
      <c r="AM299" s="52" t="str" cm="1">
        <f t="array" ref="AM299">IF(OR(AM135="",AM135="NO Q",AM135="-"),"-",INDEX(Shipping!$U$3:$V$88,_xlfn.XMATCH(AM$2,IF(Shipping!$D$3:$D$88="GC",Shipping!$A$3:$A$88),0),_xlfn.XMATCH($V$167,Shipping!$U$2:$V$2))/_xlfn.IFS($U$167=Shipping!$R221,Shipping!$R$95,$U$167=Shipping!$S$92,Shipping!$S224,$U$167=Shipping!$T$92,Shipping!$T224)+IF(AM135&lt;DATE(2020,1,1),AM135,-AM135))</f>
        <v>-</v>
      </c>
      <c r="AN299" s="52" t="str" cm="1">
        <f t="array" ref="AN299">IF(OR(AN135="",AN135="NO Q",AN135="-"),"-",INDEX(Shipping!$U$3:$V$88,_xlfn.XMATCH(AN$2,IF(Shipping!$D$3:$D$88="GC",Shipping!$A$3:$A$88),0),_xlfn.XMATCH($V$167,Shipping!$U$2:$V$2))/_xlfn.IFS($U$167=Shipping!$R221,Shipping!$R$95,$U$167=Shipping!$S$92,Shipping!$S224,$U$167=Shipping!$T$92,Shipping!$T224)+IF(AN135&lt;DATE(2020,1,1),AN135,-AN135))</f>
        <v>-</v>
      </c>
      <c r="AO299" s="52" t="str" cm="1">
        <f t="array" ref="AO299">IF(OR(AO135="",AO135="NO Q",AO135="-"),"-",INDEX(Shipping!$U$3:$V$88,_xlfn.XMATCH(AO$2,IF(Shipping!$D$3:$D$88="GC",Shipping!$A$3:$A$88),0),_xlfn.XMATCH($V$167,Shipping!$U$2:$V$2))/_xlfn.IFS($U$167=Shipping!$R221,Shipping!$R$95,$U$167=Shipping!$S$92,Shipping!$S224,$U$167=Shipping!$T$92,Shipping!$T224)+IF(AO135&lt;DATE(2020,1,1),AO135,-AO135))</f>
        <v>-</v>
      </c>
      <c r="AP299" s="52" t="str" cm="1">
        <f t="array" ref="AP299">IF(OR(AP135="",AP135="NO Q",AP135="-"),"-",INDEX(Shipping!$U$3:$V$88,_xlfn.XMATCH(AP$2,IF(Shipping!$D$3:$D$88="GC",Shipping!$A$3:$A$88),0),_xlfn.XMATCH($V$167,Shipping!$U$2:$V$2))/_xlfn.IFS($U$167=Shipping!$R221,Shipping!$R$95,$U$167=Shipping!$S$92,Shipping!$S224,$U$167=Shipping!$T$92,Shipping!$T224)+IF(AP135&lt;DATE(2020,1,1),AP135,-AP135))</f>
        <v>-</v>
      </c>
      <c r="AQ299" s="52" t="str" cm="1">
        <f t="array" ref="AQ299">IF(OR(AQ135="",AQ135="NO Q",AQ135="-"),"-",INDEX(Shipping!$U$3:$V$88,_xlfn.XMATCH(AQ$2,IF(Shipping!$D$3:$D$88="GC",Shipping!$A$3:$A$88),0),_xlfn.XMATCH($V$167,Shipping!$U$2:$V$2))/_xlfn.IFS($U$167=Shipping!$R221,Shipping!$R$95,$U$167=Shipping!$S$92,Shipping!$S224,$U$167=Shipping!$T$92,Shipping!$T224)+IF(AQ135&lt;DATE(2020,1,1),AQ135,-AQ135))</f>
        <v>-</v>
      </c>
      <c r="AR299" s="52" t="str" cm="1">
        <f t="array" ref="AR299">IF(OR(AR135="",AR135="NO Q",AR135="-"),"-",INDEX(Shipping!$U$3:$V$88,_xlfn.XMATCH(AR$2,IF(Shipping!$D$3:$D$88="GC",Shipping!$A$3:$A$88),0),_xlfn.XMATCH($V$167,Shipping!$U$2:$V$2))/_xlfn.IFS($U$167=Shipping!$R221,Shipping!$R$95,$U$167=Shipping!$S$92,Shipping!$S224,$U$167=Shipping!$T$92,Shipping!$T224)+IF(AR135&lt;DATE(2020,1,1),AR135,-AR135))</f>
        <v>-</v>
      </c>
      <c r="AS299" s="52" t="str" cm="1">
        <f t="array" ref="AS299">IF(OR(AS135="",AS135="NO Q",AS135="-"),"-",INDEX(Shipping!$U$3:$V$88,_xlfn.XMATCH(AS$2,IF(Shipping!$D$3:$D$88="GC",Shipping!$A$3:$A$88),0),_xlfn.XMATCH($V$167,Shipping!$U$2:$V$2))/_xlfn.IFS($U$167=Shipping!$R221,Shipping!$R$95,$U$167=Shipping!$S$92,Shipping!$S224,$U$167=Shipping!$T$92,Shipping!$T224)+IF(AS135&lt;DATE(2020,1,1),AS135,-AS135))</f>
        <v>-</v>
      </c>
      <c r="AT299" s="52" t="str" cm="1">
        <f t="array" ref="AT299">IF(OR(AT135="",AT135="NO Q",AT135="-"),"-",INDEX(Shipping!$U$3:$V$88,_xlfn.XMATCH(AT$2,IF(Shipping!$D$3:$D$88="GC",Shipping!$A$3:$A$88),0),_xlfn.XMATCH($V$167,Shipping!$U$2:$V$2))/_xlfn.IFS($U$167=Shipping!$R221,Shipping!$R$95,$U$167=Shipping!$S$92,Shipping!$S224,$U$167=Shipping!$T$92,Shipping!$T224)+IF(AT135&lt;DATE(2020,1,1),AT135,-AT135))</f>
        <v>-</v>
      </c>
      <c r="AU299" s="52" t="str" cm="1">
        <f t="array" ref="AU299">IF(OR(AU135="",AU135="NO Q",AU135="-"),"-",INDEX(Shipping!$U$3:$V$88,_xlfn.XMATCH(AU$2,IF(Shipping!$D$3:$D$88="GC",Shipping!$A$3:$A$88),0),_xlfn.XMATCH($V$167,Shipping!$U$2:$V$2))/_xlfn.IFS($U$167=Shipping!$R221,Shipping!$R$95,$U$167=Shipping!$S$92,Shipping!$S224,$U$167=Shipping!$T$92,Shipping!$T224)+IF(AU135&lt;DATE(2020,1,1),AU135,-AU135))</f>
        <v>-</v>
      </c>
      <c r="AV299" s="52" t="str" cm="1">
        <f t="array" ref="AV299">IF(OR(AV135="",AV135="NO Q",AV135="-"),"-",INDEX(Shipping!$U$3:$V$88,_xlfn.XMATCH(AV$2,IF(Shipping!$D$3:$D$88="GC",Shipping!$A$3:$A$88),0),_xlfn.XMATCH($V$167,Shipping!$U$2:$V$2))/_xlfn.IFS($U$167=Shipping!$R221,Shipping!$R$95,$U$167=Shipping!$S$92,Shipping!$S224,$U$167=Shipping!$T$92,Shipping!$T224)+IF(AV135&lt;DATE(2020,1,1),AV135,-AV135))</f>
        <v>-</v>
      </c>
      <c r="AW299" s="52" t="str" cm="1">
        <f t="array" ref="AW299">IF(OR(AW135="",AW135="NO Q",AW135="-"),"-",INDEX(Shipping!$U$3:$V$88,_xlfn.XMATCH(AW$2,IF(Shipping!$D$3:$D$88="GC",Shipping!$A$3:$A$88),0),_xlfn.XMATCH($V$167,Shipping!$U$2:$V$2))/_xlfn.IFS($U$167=Shipping!$R221,Shipping!$R$95,$U$167=Shipping!$S$92,Shipping!$S224,$U$167=Shipping!$T$92,Shipping!$T224)+IF(AW135&lt;DATE(2020,1,1),AW135,-AW135))</f>
        <v>-</v>
      </c>
      <c r="AX299" s="52" t="str" cm="1">
        <f t="array" ref="AX299">IF(OR(AX135="",AX135="NO Q",AX135="-"),"-",INDEX(Shipping!$U$3:$V$88,_xlfn.XMATCH(AX$2,IF(Shipping!$D$3:$D$88="GC",Shipping!$A$3:$A$88),0),_xlfn.XMATCH($V$167,Shipping!$U$2:$V$2))/_xlfn.IFS($U$167=Shipping!$R221,Shipping!$R$95,$U$167=Shipping!$S$92,Shipping!$S224,$U$167=Shipping!$T$92,Shipping!$T224)+IF(AX135&lt;DATE(2020,1,1),AX135,-AX135))</f>
        <v>-</v>
      </c>
      <c r="AY299" s="52" t="str" cm="1">
        <f t="array" ref="AY299">IF(OR(AY135="",AY135="NO Q",AY135="-"),"-",INDEX(Shipping!$U$3:$V$88,_xlfn.XMATCH(AY$2,IF(Shipping!$D$3:$D$88="GC",Shipping!$A$3:$A$88),0),_xlfn.XMATCH($V$167,Shipping!$U$2:$V$2))/_xlfn.IFS($U$167=Shipping!$R221,Shipping!$R$95,$U$167=Shipping!$S$92,Shipping!$S224,$U$167=Shipping!$T$92,Shipping!$T224)+IF(AY135&lt;DATE(2020,1,1),AY135,-AY135))</f>
        <v>-</v>
      </c>
      <c r="AZ299" s="52" t="str" cm="1">
        <f t="array" ref="AZ299">IF(OR(AZ135="",AZ135="NO Q",AZ135="-"),"-",INDEX(Shipping!$U$3:$V$88,_xlfn.XMATCH(AZ$2,IF(Shipping!$D$3:$D$88="GC",Shipping!$A$3:$A$88),0),_xlfn.XMATCH($V$167,Shipping!$U$2:$V$2))/_xlfn.IFS($U$167=Shipping!$R221,Shipping!$R$95,$U$167=Shipping!$S$92,Shipping!$S224,$U$167=Shipping!$T$92,Shipping!$T224)+IF(AZ135&lt;DATE(2020,1,1),AZ135,-AZ135))</f>
        <v>-</v>
      </c>
      <c r="BA299" s="52" t="str" cm="1">
        <f t="array" ref="BA299">IF(OR(BA135="",BA135="NO Q",BA135="-"),"-",INDEX(Shipping!$U$3:$V$88,_xlfn.XMATCH(BA$2,IF(Shipping!$D$3:$D$88="GC",Shipping!$A$3:$A$88),0),_xlfn.XMATCH($V$167,Shipping!$U$2:$V$2))/_xlfn.IFS($U$167=Shipping!$R221,Shipping!$R$95,$U$167=Shipping!$S$92,Shipping!$S224,$U$167=Shipping!$T$92,Shipping!$T224)+IF(BA135&lt;DATE(2020,1,1),BA135,-BA135))</f>
        <v>-</v>
      </c>
      <c r="BB299" s="52" t="str" cm="1">
        <f t="array" ref="BB299">IF(OR(BB135="",BB135="NO Q",BB135="-"),"-",INDEX(Shipping!$U$3:$V$88,_xlfn.XMATCH(BB$2,IF(Shipping!$D$3:$D$88="GC",Shipping!$A$3:$A$88),0),_xlfn.XMATCH($V$167,Shipping!$U$2:$V$2))/_xlfn.IFS($U$167=Shipping!$R221,Shipping!$R$95,$U$167=Shipping!$S$92,Shipping!$S224,$U$167=Shipping!$T$92,Shipping!$T224)+IF(BB135&lt;DATE(2020,1,1),BB135,-BB135))</f>
        <v>-</v>
      </c>
      <c r="BC299" s="52" t="str" cm="1">
        <f t="array" ref="BC299">IF(OR(BC135="",BC135="NO Q",BC135="-"),"-",INDEX(Shipping!$U$3:$V$88,_xlfn.XMATCH(BC$2,IF(Shipping!$D$3:$D$88="GC",Shipping!$A$3:$A$88),0),_xlfn.XMATCH($V$167,Shipping!$U$2:$V$2))/_xlfn.IFS($U$167=Shipping!$R221,Shipping!$R$95,$U$167=Shipping!$S$92,Shipping!$S224,$U$167=Shipping!$T$92,Shipping!$T224)+IF(BC135&lt;DATE(2020,1,1),BC135,-BC135))</f>
        <v>-</v>
      </c>
      <c r="BD299" s="52" t="str" cm="1">
        <f t="array" ref="BD299">IF(OR(BD135="",BD135="NO Q",BD135="-"),"-",INDEX(Shipping!$U$3:$V$88,_xlfn.XMATCH(BD$2,IF(Shipping!$D$3:$D$88="GC",Shipping!$A$3:$A$88),0),_xlfn.XMATCH($V$167,Shipping!$U$2:$V$2))/_xlfn.IFS($U$167=Shipping!$R221,Shipping!$R$95,$U$167=Shipping!$S$92,Shipping!$S224,$U$167=Shipping!$T$92,Shipping!$T224)+IF(BD135&lt;DATE(2020,1,1),BD135,-BD135))</f>
        <v>-</v>
      </c>
      <c r="BE299" s="52" t="str" cm="1">
        <f t="array" ref="BE299">IF(OR(BE135="",BE135="NO Q",BE135="-"),"-",INDEX(Shipping!$U$3:$V$88,_xlfn.XMATCH(BE$2,IF(Shipping!$D$3:$D$88="GC",Shipping!$A$3:$A$88),0),_xlfn.XMATCH($V$167,Shipping!$U$2:$V$2))/_xlfn.IFS($U$167=Shipping!$R221,Shipping!$R$95,$U$167=Shipping!$S$92,Shipping!$S224,$U$167=Shipping!$T$92,Shipping!$T224)+IF(BE135&lt;DATE(2020,1,1),BE135,-BE135))</f>
        <v>-</v>
      </c>
      <c r="BF299" s="52" t="str" cm="1">
        <f t="array" ref="BF299">IF(OR(BF135="",BF135="NO Q",BF135="-"),"-",INDEX(Shipping!$U$3:$V$88,_xlfn.XMATCH(BF$2,IF(Shipping!$D$3:$D$88="GC",Shipping!$A$3:$A$88),0),_xlfn.XMATCH($V$167,Shipping!$U$2:$V$2))/_xlfn.IFS($U$167=Shipping!$R221,Shipping!$R$95,$U$167=Shipping!$S$92,Shipping!$S224,$U$167=Shipping!$T$92,Shipping!$T224)+IF(BF135&lt;DATE(2020,1,1),BF135,-BF135))</f>
        <v>-</v>
      </c>
      <c r="BG299" s="52" t="e" cm="1">
        <f t="array" ref="BG299">IF(OR(BG135="",BG135="NO Q",BG135="-"),"-",INDEX(Shipping!$U$3:$V$88,_xlfn.XMATCH(BG$2,IF(Shipping!$D$3:$D$88="GC",Shipping!$A$3:$A$88),0),_xlfn.XMATCH($V$167,Shipping!$U$2:$V$2))/_xlfn.IFS($U$167=Shipping!$R221,Shipping!$R$95,$U$167=Shipping!$S$92,Shipping!$S224,$U$167=Shipping!$T$92,Shipping!$T224)+IF(BG135&lt;DATE(2020,1,1),BG135,-BG135))</f>
        <v>#DIV/0!</v>
      </c>
      <c r="BH299" s="52" t="str" cm="1">
        <f t="array" ref="BH299">IF(OR(BH135="",BH135="NO Q",BH135="-"),"-",INDEX(Shipping!$U$3:$V$88,_xlfn.XMATCH(BH$2,IF(Shipping!$D$3:$D$88="GC",Shipping!$A$3:$A$88),0),_xlfn.XMATCH($V$167,Shipping!$U$2:$V$2))/_xlfn.IFS($U$167=Shipping!$R221,Shipping!$R$95,$U$167=Shipping!$S$92,Shipping!$S224,$U$167=Shipping!$T$92,Shipping!$T224)+IF(BH135&lt;DATE(2020,1,1),BH135,-BH135))</f>
        <v>-</v>
      </c>
      <c r="BI299" s="52" t="str" cm="1">
        <f t="array" ref="BI299">IF(OR(BI135="",BI135="NO Q",BI135="-"),"-",INDEX(Shipping!$U$3:$V$88,_xlfn.XMATCH(BI$2,IF(Shipping!$D$3:$D$88="GC",Shipping!$A$3:$A$88),0),_xlfn.XMATCH($V$167,Shipping!$U$2:$V$2))/_xlfn.IFS($U$167=Shipping!$R221,Shipping!$R$95,$U$167=Shipping!$S$92,Shipping!$S224,$U$167=Shipping!$T$92,Shipping!$T224)+IF(BI135&lt;DATE(2020,1,1),BI135,-BI135))</f>
        <v>-</v>
      </c>
      <c r="BJ299" s="52" t="str" cm="1">
        <f t="array" ref="BJ299">IF(OR(BJ135="",BJ135="NO Q",BJ135="-"),"-",INDEX(Shipping!$U$3:$V$88,_xlfn.XMATCH(BJ$2,IF(Shipping!$D$3:$D$88="GC",Shipping!$A$3:$A$88),0),_xlfn.XMATCH($V$167,Shipping!$U$2:$V$2))/_xlfn.IFS($U$167=Shipping!$R221,Shipping!$R$95,$U$167=Shipping!$S$92,Shipping!$S224,$U$167=Shipping!$T$92,Shipping!$T224)+IF(BJ135&lt;DATE(2020,1,1),BJ135,-BJ135))</f>
        <v>-</v>
      </c>
      <c r="BK299" s="52" t="str" cm="1">
        <f t="array" ref="BK299">IF(OR(BK135="",BK135="NO Q",BK135="-"),"-",INDEX(Shipping!$U$3:$V$88,_xlfn.XMATCH(BK$2,IF(Shipping!$D$3:$D$88="GC",Shipping!$A$3:$A$88),0),_xlfn.XMATCH($V$167,Shipping!$U$2:$V$2))/_xlfn.IFS($U$167=Shipping!$R221,Shipping!$R$95,$U$167=Shipping!$S$92,Shipping!$S224,$U$167=Shipping!$T$92,Shipping!$T224)+IF(BK135&lt;DATE(2020,1,1),BK135,-BK135))</f>
        <v>-</v>
      </c>
      <c r="BL299" s="52" t="str" cm="1">
        <f t="array" ref="BL299">IF(OR(BL135="",BL135="NO Q",BL135="-"),"-",INDEX(Shipping!$U$3:$V$88,_xlfn.XMATCH(BL$2,IF(Shipping!$D$3:$D$88="GC",Shipping!$A$3:$A$88),0),_xlfn.XMATCH($V$167,Shipping!$U$2:$V$2))/_xlfn.IFS($U$167=Shipping!$R221,Shipping!$R$95,$U$167=Shipping!$S$92,Shipping!$S224,$U$167=Shipping!$T$92,Shipping!$T224)+IF(BL135&lt;DATE(2020,1,1),BL135,-BL135))</f>
        <v>-</v>
      </c>
      <c r="BM299" s="52" t="str" cm="1">
        <f t="array" ref="BM299">IF(OR(BM135="",BM135="NO Q",BM135="-"),"-",INDEX(Shipping!$U$3:$V$88,_xlfn.XMATCH(BM$2,IF(Shipping!$D$3:$D$88="GC",Shipping!$A$3:$A$88),0),_xlfn.XMATCH($V$167,Shipping!$U$2:$V$2))/_xlfn.IFS($U$167=Shipping!$R221,Shipping!$R$95,$U$167=Shipping!$S$92,Shipping!$S224,$U$167=Shipping!$T$92,Shipping!$T224)+IF(BM135&lt;DATE(2020,1,1),BM135,-BM135))</f>
        <v>-</v>
      </c>
      <c r="BN299" s="52" t="str" cm="1">
        <f t="array" ref="BN299">IF(OR(BN135="",BN135="NO Q",BN135="-"),"-",INDEX(Shipping!$U$3:$V$88,_xlfn.XMATCH(BN$2,IF(Shipping!$D$3:$D$88="GC",Shipping!$A$3:$A$88),0),_xlfn.XMATCH($V$167,Shipping!$U$2:$V$2))/_xlfn.IFS($U$167=Shipping!$R221,Shipping!$R$95,$U$167=Shipping!$S$92,Shipping!$S224,$U$167=Shipping!$T$92,Shipping!$T224)+IF(BN135&lt;DATE(2020,1,1),BN135,-BN135))</f>
        <v>-</v>
      </c>
      <c r="BO299" s="52" t="str" cm="1">
        <f t="array" ref="BO299">IF(OR(BO135="",BO135="NO Q",BO135="-"),"-",INDEX(Shipping!$U$3:$V$88,_xlfn.XMATCH(BO$2,IF(Shipping!$D$3:$D$88="GC",Shipping!$A$3:$A$88),0),_xlfn.XMATCH($V$167,Shipping!$U$2:$V$2))/_xlfn.IFS($U$167=Shipping!$R221,Shipping!$R$95,$U$167=Shipping!$S$92,Shipping!$S224,$U$167=Shipping!$T$92,Shipping!$T224)+IF(BO135&lt;DATE(2020,1,1),BO135,-BO135))</f>
        <v>-</v>
      </c>
      <c r="BP299" s="52" t="str" cm="1">
        <f t="array" ref="BP299">IF(OR(BP135="",BP135="NO Q",BP135="-"),"-",INDEX(Shipping!$U$3:$V$88,_xlfn.XMATCH(BP$2,IF(Shipping!$D$3:$D$88="GC",Shipping!$A$3:$A$88),0),_xlfn.XMATCH($V$167,Shipping!$U$2:$V$2))/_xlfn.IFS($U$167=Shipping!$R221,Shipping!$R$95,$U$167=Shipping!$S$92,Shipping!$S224,$U$167=Shipping!$T$92,Shipping!$T224)+IF(BP135&lt;DATE(2020,1,1),BP135,-BP135))</f>
        <v>-</v>
      </c>
      <c r="BQ299" s="52" t="str" cm="1">
        <f t="array" ref="BQ299">IF(OR(BQ135="",BQ135="NO Q",BQ135="-"),"-",INDEX(Shipping!$U$3:$V$88,_xlfn.XMATCH(BQ$2,IF(Shipping!$D$3:$D$88="GC",Shipping!$A$3:$A$88),0),_xlfn.XMATCH($V$167,Shipping!$U$2:$V$2))/_xlfn.IFS($U$167=Shipping!$R221,Shipping!$R$95,$U$167=Shipping!$S$92,Shipping!$S224,$U$167=Shipping!$T$92,Shipping!$T224)+IF(BQ135&lt;DATE(2020,1,1),BQ135,-BQ135))</f>
        <v>-</v>
      </c>
      <c r="BR299" s="52" t="str" cm="1">
        <f t="array" ref="BR299">IF(OR(BR135="",BR135="NO Q",BR135="-"),"-",INDEX(Shipping!$U$3:$V$88,_xlfn.XMATCH(BR$2,IF(Shipping!$D$3:$D$88="GC",Shipping!$A$3:$A$88),0),_xlfn.XMATCH($V$167,Shipping!$U$2:$V$2))/_xlfn.IFS($U$167=Shipping!$R221,Shipping!$R$95,$U$167=Shipping!$S$92,Shipping!$S224,$U$167=Shipping!$T$92,Shipping!$T224)+IF(BR135&lt;DATE(2020,1,1),BR135,-BR135))</f>
        <v>-</v>
      </c>
      <c r="BS299" s="52" t="str" cm="1">
        <f t="array" ref="BS299">IF(OR(BS135="",BS135="NO Q",BS135="-"),"-",INDEX(Shipping!$U$3:$V$88,_xlfn.XMATCH(BS$2,IF(Shipping!$D$3:$D$88="GC",Shipping!$A$3:$A$88),0),_xlfn.XMATCH($V$167,Shipping!$U$2:$V$2))/_xlfn.IFS($U$167=Shipping!$R221,Shipping!$R$95,$U$167=Shipping!$S$92,Shipping!$S224,$U$167=Shipping!$T$92,Shipping!$T224)+IF(BS135&lt;DATE(2020,1,1),BS135,-BS135))</f>
        <v>-</v>
      </c>
      <c r="BT299" s="52" t="str" cm="1">
        <f t="array" ref="BT299">IF(OR(BT135="",BT135="NO Q",BT135="-"),"-",INDEX(Shipping!$U$3:$V$88,_xlfn.XMATCH(BT$2,IF(Shipping!$D$3:$D$88="GC",Shipping!$A$3:$A$88),0),_xlfn.XMATCH($V$167,Shipping!$U$2:$V$2))/_xlfn.IFS($U$167=Shipping!$R221,Shipping!$R$95,$U$167=Shipping!$S$92,Shipping!$S224,$U$167=Shipping!$T$92,Shipping!$T224)+IF(BT135&lt;DATE(2020,1,1),BT135,-BT135))</f>
        <v>-</v>
      </c>
      <c r="BU299" s="52" t="str" cm="1">
        <f t="array" ref="BU299">IF(OR(BU135="",BU135="NO Q",BU135="-"),"-",INDEX(Shipping!$U$3:$V$88,_xlfn.XMATCH(BU$2,IF(Shipping!$D$3:$D$88="GC",Shipping!$A$3:$A$88),0),_xlfn.XMATCH($V$167,Shipping!$U$2:$V$2))/_xlfn.IFS($U$167=Shipping!$R221,Shipping!$R$95,$U$167=Shipping!$S$92,Shipping!$S224,$U$167=Shipping!$T$92,Shipping!$T224)+IF(BU135&lt;DATE(2020,1,1),BU135,-BU135))</f>
        <v>-</v>
      </c>
      <c r="BV299" s="52" t="str" cm="1">
        <f t="array" ref="BV299">IF(OR(BV135="",BV135="NO Q",BV135="-"),"-",INDEX(Shipping!$U$3:$V$88,_xlfn.XMATCH(BV$2,IF(Shipping!$D$3:$D$88="GC",Shipping!$A$3:$A$88),0),_xlfn.XMATCH($V$167,Shipping!$U$2:$V$2))/_xlfn.IFS($U$167=Shipping!$R221,Shipping!$R$95,$U$167=Shipping!$S$92,Shipping!$S224,$U$167=Shipping!$T$92,Shipping!$T224)+IF(BV135&lt;DATE(2020,1,1),BV135,-BV135))</f>
        <v>-</v>
      </c>
      <c r="BW299" s="52" t="str" cm="1">
        <f t="array" ref="BW299">IF(OR(BW135="",BW135="NO Q",BW135="-"),"-",INDEX(Shipping!$U$3:$V$88,_xlfn.XMATCH(BW$2,IF(Shipping!$D$3:$D$88="GC",Shipping!$A$3:$A$88),0),_xlfn.XMATCH($V$167,Shipping!$U$2:$V$2))/_xlfn.IFS($U$167=Shipping!$R221,Shipping!$R$95,$U$167=Shipping!$S$92,Shipping!$S224,$U$167=Shipping!$T$92,Shipping!$T224)+IF(BW135&lt;DATE(2020,1,1),BW135,-BW135))</f>
        <v>-</v>
      </c>
      <c r="BX299" s="52" t="str" cm="1">
        <f t="array" ref="BX299">IF(OR(BX135="",BX135="NO Q",BX135="-"),"-",INDEX(Shipping!$U$3:$V$88,_xlfn.XMATCH(BX$2,IF(Shipping!$D$3:$D$88="GC",Shipping!$A$3:$A$88),0),_xlfn.XMATCH($V$167,Shipping!$U$2:$V$2))/_xlfn.IFS($U$167=Shipping!$R221,Shipping!$R$95,$U$167=Shipping!$S$92,Shipping!$S224,$U$167=Shipping!$T$92,Shipping!$T224)+IF(BX135&lt;DATE(2020,1,1),BX135,-BX135))</f>
        <v>-</v>
      </c>
      <c r="BY299" s="52" t="str" cm="1">
        <f t="array" ref="BY299">IF(OR(BY135="",BY135="NO Q",BY135="-"),"-",INDEX(Shipping!$U$3:$V$88,_xlfn.XMATCH(BY$2,IF(Shipping!$D$3:$D$88="GC",Shipping!$A$3:$A$88),0),_xlfn.XMATCH($V$167,Shipping!$U$2:$V$2))/_xlfn.IFS($U$167=Shipping!$R221,Shipping!$R$95,$U$167=Shipping!$S$92,Shipping!$S224,$U$167=Shipping!$T$92,Shipping!$T224)+IF(BY135&lt;DATE(2020,1,1),BY135,-BY135))</f>
        <v>-</v>
      </c>
      <c r="BZ299" s="52" t="str" cm="1">
        <f t="array" ref="BZ299">IF(OR(BZ135="",BZ135="NO Q",BZ135="-"),"-",INDEX(Shipping!$U$3:$V$88,_xlfn.XMATCH(BZ$2,IF(Shipping!$D$3:$D$88="GC",Shipping!$A$3:$A$88),0),_xlfn.XMATCH($V$167,Shipping!$U$2:$V$2))/_xlfn.IFS($U$167=Shipping!$R221,Shipping!$R$95,$U$167=Shipping!$S$92,Shipping!$S224,$U$167=Shipping!$T$92,Shipping!$T224)+IF(BZ135&lt;DATE(2020,1,1),BZ135,-BZ135))</f>
        <v>-</v>
      </c>
      <c r="CA299" s="52" t="str" cm="1">
        <f t="array" ref="CA299">IF(OR(CA135="",CA135="NO Q",CA135="-"),"-",INDEX(Shipping!$U$3:$V$88,_xlfn.XMATCH(CA$2,IF(Shipping!$D$3:$D$88="GC",Shipping!$A$3:$A$88),0),_xlfn.XMATCH($V$167,Shipping!$U$2:$V$2))/_xlfn.IFS($U$167=Shipping!$R221,Shipping!$R$95,$U$167=Shipping!$S$92,Shipping!$S224,$U$167=Shipping!$T$92,Shipping!$T224)+IF(CA135&lt;DATE(2020,1,1),CA135,-CA135))</f>
        <v>-</v>
      </c>
      <c r="CB299" s="52" t="str" cm="1">
        <f t="array" ref="CB299">IF(OR(CB135="",CB135="NO Q",CB135="-"),"-",INDEX(Shipping!$U$3:$V$88,_xlfn.XMATCH(CB$2,IF(Shipping!$D$3:$D$88="GC",Shipping!$A$3:$A$88),0),_xlfn.XMATCH($V$167,Shipping!$U$2:$V$2))/_xlfn.IFS($U$167=Shipping!$R221,Shipping!$R$95,$U$167=Shipping!$S$92,Shipping!$S224,$U$167=Shipping!$T$92,Shipping!$T224)+IF(CB135&lt;DATE(2020,1,1),CB135,-CB135))</f>
        <v>-</v>
      </c>
      <c r="CC299" s="52" t="str" cm="1">
        <f t="array" ref="CC299">IF(OR(CC135="",CC135="NO Q",CC135="-"),"-",INDEX(Shipping!$U$3:$V$88,_xlfn.XMATCH(CC$2,IF(Shipping!$D$3:$D$88="GC",Shipping!$A$3:$A$88),0),_xlfn.XMATCH($V$167,Shipping!$U$2:$V$2))/_xlfn.IFS($U$167=Shipping!$R221,Shipping!$R$95,$U$167=Shipping!$S$92,Shipping!$S224,$U$167=Shipping!$T$92,Shipping!$T224)+IF(CC135&lt;DATE(2020,1,1),CC135,-CC135))</f>
        <v>-</v>
      </c>
      <c r="CD299" s="52" t="str" cm="1">
        <f t="array" ref="CD299">IF(OR(CD135="",CD135="NO Q",CD135="-"),"-",INDEX(Shipping!$U$3:$V$88,_xlfn.XMATCH(CD$2,IF(Shipping!$D$3:$D$88="GC",Shipping!$A$3:$A$88),0),_xlfn.XMATCH($V$167,Shipping!$U$2:$V$2))/_xlfn.IFS($U$167=Shipping!$R221,Shipping!$R$95,$U$167=Shipping!$S$92,Shipping!$S224,$U$167=Shipping!$T$92,Shipping!$T224)+IF(CD135&lt;DATE(2020,1,1),CD135,-CD135))</f>
        <v>-</v>
      </c>
      <c r="CE299" s="52" t="str" cm="1">
        <f t="array" ref="CE299">IF(OR(CE135="",CE135="NO Q",CE135="-"),"-",INDEX(Shipping!$U$3:$V$88,_xlfn.XMATCH(CE$2,IF(Shipping!$D$3:$D$88="GC",Shipping!$A$3:$A$88),0),_xlfn.XMATCH($V$167,Shipping!$U$2:$V$2))/_xlfn.IFS($U$167=Shipping!$R221,Shipping!$R$95,$U$167=Shipping!$S$92,Shipping!$S224,$U$167=Shipping!$T$92,Shipping!$T224)+IF(CE135&lt;DATE(2020,1,1),CE135,-CE135))</f>
        <v>-</v>
      </c>
      <c r="CF299" s="52" t="str" cm="1">
        <f t="array" ref="CF299">IF(OR(CF135="",CF135="NO Q",CF135="-"),"-",INDEX(Shipping!$U$3:$V$88,_xlfn.XMATCH(CF$2,IF(Shipping!$D$3:$D$88="GC",Shipping!$A$3:$A$88),0),_xlfn.XMATCH($V$167,Shipping!$U$2:$V$2))/_xlfn.IFS($U$167=Shipping!$R221,Shipping!$R$95,$U$167=Shipping!$S$92,Shipping!$S224,$U$167=Shipping!$T$92,Shipping!$T224)+IF(CF135&lt;DATE(2020,1,1),CF135,-CF135))</f>
        <v>-</v>
      </c>
      <c r="CG299" s="52" t="str" cm="1">
        <f t="array" ref="CG299">IF(OR(CG135="",CG135="NO Q",CG135="-"),"-",INDEX(Shipping!$U$3:$V$88,_xlfn.XMATCH(CG$2,IF(Shipping!$D$3:$D$88="GC",Shipping!$A$3:$A$88),0),_xlfn.XMATCH($V$167,Shipping!$U$2:$V$2))/_xlfn.IFS($U$167=Shipping!$R221,Shipping!$R$95,$U$167=Shipping!$S$92,Shipping!$S224,$U$167=Shipping!$T$92,Shipping!$T224)+IF(CG135&lt;DATE(2020,1,1),CG135,-CG135))</f>
        <v>-</v>
      </c>
      <c r="CH299" s="52" t="str" cm="1">
        <f t="array" ref="CH299">IF(OR(CH135="",CH135="NO Q",CH135="-"),"-",INDEX(Shipping!$U$3:$V$88,_xlfn.XMATCH(CH$2,IF(Shipping!$D$3:$D$88="GC",Shipping!$A$3:$A$88),0),_xlfn.XMATCH($V$167,Shipping!$U$2:$V$2))/_xlfn.IFS($U$167=Shipping!$R221,Shipping!$R$95,$U$167=Shipping!$S$92,Shipping!$S224,$U$167=Shipping!$T$92,Shipping!$T224)+IF(CH135&lt;DATE(2020,1,1),CH135,-CH135))</f>
        <v>-</v>
      </c>
      <c r="CI299" s="52" t="str" cm="1">
        <f t="array" ref="CI299">IF(OR(CI135="",CI135="NO Q",CI135="-"),"-",INDEX(Shipping!$U$3:$V$88,_xlfn.XMATCH(CI$2,IF(Shipping!$D$3:$D$88="GC",Shipping!$A$3:$A$88),0),_xlfn.XMATCH($V$167,Shipping!$U$2:$V$2))/_xlfn.IFS($U$167=Shipping!$R221,Shipping!$R$95,$U$167=Shipping!$S$92,Shipping!$S224,$U$167=Shipping!$T$92,Shipping!$T224)+IF(CI135&lt;DATE(2020,1,1),CI135,-CI135))</f>
        <v>-</v>
      </c>
      <c r="CJ299" s="52" t="str" cm="1">
        <f t="array" ref="CJ299">IF(OR(CJ135="",CJ135="NO Q",CJ135="-"),"-",INDEX(Shipping!$U$3:$V$88,_xlfn.XMATCH(CJ$2,IF(Shipping!$D$3:$D$88="GC",Shipping!$A$3:$A$88),0),_xlfn.XMATCH($V$167,Shipping!$U$2:$V$2))/_xlfn.IFS($U$167=Shipping!$R221,Shipping!$R$95,$U$167=Shipping!$S$92,Shipping!$S224,$U$167=Shipping!$T$92,Shipping!$T224)+IF(CJ135&lt;DATE(2020,1,1),CJ135,-CJ135))</f>
        <v>-</v>
      </c>
      <c r="CK299" s="52" t="str" cm="1">
        <f t="array" ref="CK299">IF(OR(CK135="",CK135="NO Q",CK135="-"),"-",INDEX(Shipping!$U$3:$V$88,_xlfn.XMATCH(CK$2,IF(Shipping!$D$3:$D$88="GC",Shipping!$A$3:$A$88),0),_xlfn.XMATCH($V$167,Shipping!$U$2:$V$2))/_xlfn.IFS($U$167=Shipping!$R221,Shipping!$R$95,$U$167=Shipping!$S$92,Shipping!$S224,$U$167=Shipping!$T$92,Shipping!$T224)+IF(CK135&lt;DATE(2020,1,1),CK135,-CK135))</f>
        <v>-</v>
      </c>
      <c r="CL299" s="52" t="str" cm="1">
        <f t="array" ref="CL299">IF(OR(CL135="",CL135="NO Q",CL135="-"),"-",INDEX(Shipping!$U$3:$V$88,_xlfn.XMATCH(CL$2,IF(Shipping!$D$3:$D$88="GC",Shipping!$A$3:$A$88),0),_xlfn.XMATCH($V$167,Shipping!$U$2:$V$2))/_xlfn.IFS($U$167=Shipping!$R221,Shipping!$R$95,$U$167=Shipping!$S$92,Shipping!$S224,$U$167=Shipping!$T$92,Shipping!$T224)+IF(CL135&lt;DATE(2020,1,1),CL135,-CL135))</f>
        <v>-</v>
      </c>
      <c r="CM299" s="52" t="str" cm="1">
        <f t="array" ref="CM299">IF(OR(CM135="",CM135="NO Q",CM135="-"),"-",INDEX(Shipping!$U$3:$V$88,_xlfn.XMATCH(CM$2,IF(Shipping!$D$3:$D$88="GC",Shipping!$A$3:$A$88),0),_xlfn.XMATCH($V$167,Shipping!$U$2:$V$2))/_xlfn.IFS($U$167=Shipping!$R221,Shipping!$R$95,$U$167=Shipping!$S$92,Shipping!$S224,$U$167=Shipping!$T$92,Shipping!$T224)+IF(CM135&lt;DATE(2020,1,1),CM135,-CM135))</f>
        <v>-</v>
      </c>
    </row>
    <row r="300" spans="2:91">
      <c r="B300" s="47" t="s">
        <v>405</v>
      </c>
      <c r="C300" s="1" t="e" cm="1">
        <f t="array" ref="C300">INDEX(W$2:CM$2,1,_xlfn.XMATCH(D300,$W300:$CM300))</f>
        <v>#N/A</v>
      </c>
      <c r="D300" s="81">
        <f t="shared" si="141"/>
        <v>0</v>
      </c>
      <c r="W300" s="52" t="str" cm="1">
        <f t="array" ref="W300">IF(OR(W136="",W136="NO Q",W136="-"),"-",INDEX(Shipping!$U$3:$V$88,_xlfn.XMATCH(W$2,IF(Shipping!$D$3:$D$88="GC",Shipping!$A$3:$A$88),0),_xlfn.XMATCH($V$167,Shipping!$U$2:$V$2))/_xlfn.IFS($U$167=Shipping!$R222,Shipping!$R$95,$U$167=Shipping!$S$92,Shipping!$S225,$U$167=Shipping!$T$92,Shipping!$T225)+IF(W136&lt;DATE(2020,1,1),W136,-W136))</f>
        <v>-</v>
      </c>
      <c r="X300" s="52" t="str" cm="1">
        <f t="array" ref="X300">IF(OR(X136="",X136="NO Q",X136="-"),"-",INDEX(Shipping!$U$3:$V$88,_xlfn.XMATCH(X$2,IF(Shipping!$D$3:$D$88="GC",Shipping!$A$3:$A$88),0),_xlfn.XMATCH($V$167,Shipping!$U$2:$V$2))/_xlfn.IFS($U$167=Shipping!$R222,Shipping!$R$95,$U$167=Shipping!$S$92,Shipping!$S225,$U$167=Shipping!$T$92,Shipping!$T225)+IF(X136&lt;DATE(2020,1,1),X136,-X136))</f>
        <v>-</v>
      </c>
      <c r="Y300" s="52" t="str" cm="1">
        <f t="array" ref="Y300">IF(OR(Y136="",Y136="NO Q",Y136="-"),"-",INDEX(Shipping!$U$3:$V$88,_xlfn.XMATCH(Y$2,IF(Shipping!$D$3:$D$88="GC",Shipping!$A$3:$A$88),0),_xlfn.XMATCH($V$167,Shipping!$U$2:$V$2))/_xlfn.IFS($U$167=Shipping!$R222,Shipping!$R$95,$U$167=Shipping!$S$92,Shipping!$S225,$U$167=Shipping!$T$92,Shipping!$T225)+IF(Y136&lt;DATE(2020,1,1),Y136,-Y136))</f>
        <v>-</v>
      </c>
      <c r="Z300" s="52" t="str" cm="1">
        <f t="array" ref="Z300">IF(OR(Z136="",Z136="NO Q",Z136="-"),"-",INDEX(Shipping!$U$3:$V$88,_xlfn.XMATCH(Z$2,IF(Shipping!$D$3:$D$88="GC",Shipping!$A$3:$A$88),0),_xlfn.XMATCH($V$167,Shipping!$U$2:$V$2))/_xlfn.IFS($U$167=Shipping!$R222,Shipping!$R$95,$U$167=Shipping!$S$92,Shipping!$S225,$U$167=Shipping!$T$92,Shipping!$T225)+IF(Z136&lt;DATE(2020,1,1),Z136,-Z136))</f>
        <v>-</v>
      </c>
      <c r="AA300" s="52" t="str" cm="1">
        <f t="array" ref="AA300">IF(OR(AA136="",AA136="NO Q",AA136="-"),"-",INDEX(Shipping!$U$3:$V$88,_xlfn.XMATCH(AA$2,IF(Shipping!$D$3:$D$88="GC",Shipping!$A$3:$A$88),0),_xlfn.XMATCH($V$167,Shipping!$U$2:$V$2))/_xlfn.IFS($U$167=Shipping!$R222,Shipping!$R$95,$U$167=Shipping!$S$92,Shipping!$S225,$U$167=Shipping!$T$92,Shipping!$T225)+IF(AA136&lt;DATE(2020,1,1),AA136,-AA136))</f>
        <v>-</v>
      </c>
      <c r="AB300" s="52" t="str" cm="1">
        <f t="array" ref="AB300">IF(OR(AB136="",AB136="NO Q",AB136="-"),"-",INDEX(Shipping!$U$3:$V$88,_xlfn.XMATCH(AB$2,IF(Shipping!$D$3:$D$88="GC",Shipping!$A$3:$A$88),0),_xlfn.XMATCH($V$167,Shipping!$U$2:$V$2))/_xlfn.IFS($U$167=Shipping!$R222,Shipping!$R$95,$U$167=Shipping!$S$92,Shipping!$S225,$U$167=Shipping!$T$92,Shipping!$T225)+IF(AB136&lt;DATE(2020,1,1),AB136,-AB136))</f>
        <v>-</v>
      </c>
      <c r="AC300" s="52" t="str" cm="1">
        <f t="array" ref="AC300">IF(OR(AC136="",AC136="NO Q",AC136="-"),"-",INDEX(Shipping!$U$3:$V$88,_xlfn.XMATCH(AC$2,IF(Shipping!$D$3:$D$88="GC",Shipping!$A$3:$A$88),0),_xlfn.XMATCH($V$167,Shipping!$U$2:$V$2))/_xlfn.IFS($U$167=Shipping!$R222,Shipping!$R$95,$U$167=Shipping!$S$92,Shipping!$S225,$U$167=Shipping!$T$92,Shipping!$T225)+IF(AC136&lt;DATE(2020,1,1),AC136,-AC136))</f>
        <v>-</v>
      </c>
      <c r="AD300" s="52" t="str" cm="1">
        <f t="array" ref="AD300">IF(OR(AD136="",AD136="NO Q",AD136="-"),"-",INDEX(Shipping!$U$3:$V$88,_xlfn.XMATCH(AD$2,IF(Shipping!$D$3:$D$88="GC",Shipping!$A$3:$A$88),0),_xlfn.XMATCH($V$167,Shipping!$U$2:$V$2))/_xlfn.IFS($U$167=Shipping!$R222,Shipping!$R$95,$U$167=Shipping!$S$92,Shipping!$S225,$U$167=Shipping!$T$92,Shipping!$T225)+IF(AD136&lt;DATE(2020,1,1),AD136,-AD136))</f>
        <v>-</v>
      </c>
      <c r="AE300" s="52" t="str" cm="1">
        <f t="array" ref="AE300">IF(OR(AE136="",AE136="NO Q",AE136="-"),"-",INDEX(Shipping!$U$3:$V$88,_xlfn.XMATCH(AE$2,IF(Shipping!$D$3:$D$88="GC",Shipping!$A$3:$A$88),0),_xlfn.XMATCH($V$167,Shipping!$U$2:$V$2))/_xlfn.IFS($U$167=Shipping!$R222,Shipping!$R$95,$U$167=Shipping!$S$92,Shipping!$S225,$U$167=Shipping!$T$92,Shipping!$T225)+IF(AE136&lt;DATE(2020,1,1),AE136,-AE136))</f>
        <v>-</v>
      </c>
      <c r="AF300" s="52" t="str" cm="1">
        <f t="array" ref="AF300">IF(OR(AF136="",AF136="NO Q",AF136="-"),"-",INDEX(Shipping!$U$3:$V$88,_xlfn.XMATCH(AF$2,IF(Shipping!$D$3:$D$88="GC",Shipping!$A$3:$A$88),0),_xlfn.XMATCH($V$167,Shipping!$U$2:$V$2))/_xlfn.IFS($U$167=Shipping!$R222,Shipping!$R$95,$U$167=Shipping!$S$92,Shipping!$S225,$U$167=Shipping!$T$92,Shipping!$T225)+IF(AF136&lt;DATE(2020,1,1),AF136,-AF136))</f>
        <v>-</v>
      </c>
      <c r="AG300" s="52" t="str" cm="1">
        <f t="array" ref="AG300">IF(OR(AG136="",AG136="NO Q",AG136="-"),"-",INDEX(Shipping!$U$3:$V$88,_xlfn.XMATCH(AG$2,IF(Shipping!$D$3:$D$88="GC",Shipping!$A$3:$A$88),0),_xlfn.XMATCH($V$167,Shipping!$U$2:$V$2))/_xlfn.IFS($U$167=Shipping!$R222,Shipping!$R$95,$U$167=Shipping!$S$92,Shipping!$S225,$U$167=Shipping!$T$92,Shipping!$T225)+IF(AG136&lt;DATE(2020,1,1),AG136,-AG136))</f>
        <v>-</v>
      </c>
      <c r="AH300" s="52" t="str" cm="1">
        <f t="array" ref="AH300">IF(OR(AH136="",AH136="NO Q",AH136="-"),"-",INDEX(Shipping!$U$3:$V$88,_xlfn.XMATCH(AH$2,IF(Shipping!$D$3:$D$88="GC",Shipping!$A$3:$A$88),0),_xlfn.XMATCH($V$167,Shipping!$U$2:$V$2))/_xlfn.IFS($U$167=Shipping!$R222,Shipping!$R$95,$U$167=Shipping!$S$92,Shipping!$S225,$U$167=Shipping!$T$92,Shipping!$T225)+IF(AH136&lt;DATE(2020,1,1),AH136,-AH136))</f>
        <v>-</v>
      </c>
      <c r="AI300" s="52" t="str" cm="1">
        <f t="array" ref="AI300">IF(OR(AI136="",AI136="NO Q",AI136="-"),"-",INDEX(Shipping!$U$3:$V$88,_xlfn.XMATCH(AI$2,IF(Shipping!$D$3:$D$88="GC",Shipping!$A$3:$A$88),0),_xlfn.XMATCH($V$167,Shipping!$U$2:$V$2))/_xlfn.IFS($U$167=Shipping!$R222,Shipping!$R$95,$U$167=Shipping!$S$92,Shipping!$S225,$U$167=Shipping!$T$92,Shipping!$T225)+IF(AI136&lt;DATE(2020,1,1),AI136,-AI136))</f>
        <v>-</v>
      </c>
      <c r="AJ300" s="52" t="str" cm="1">
        <f t="array" ref="AJ300">IF(OR(AJ136="",AJ136="NO Q",AJ136="-"),"-",INDEX(Shipping!$U$3:$V$88,_xlfn.XMATCH(AJ$2,IF(Shipping!$D$3:$D$88="GC",Shipping!$A$3:$A$88),0),_xlfn.XMATCH($V$167,Shipping!$U$2:$V$2))/_xlfn.IFS($U$167=Shipping!$R222,Shipping!$R$95,$U$167=Shipping!$S$92,Shipping!$S225,$U$167=Shipping!$T$92,Shipping!$T225)+IF(AJ136&lt;DATE(2020,1,1),AJ136,-AJ136))</f>
        <v>-</v>
      </c>
      <c r="AK300" s="52" t="str" cm="1">
        <f t="array" ref="AK300">IF(OR(AK136="",AK136="NO Q",AK136="-"),"-",INDEX(Shipping!$U$3:$V$88,_xlfn.XMATCH(AK$2,IF(Shipping!$D$3:$D$88="GC",Shipping!$A$3:$A$88),0),_xlfn.XMATCH($V$167,Shipping!$U$2:$V$2))/_xlfn.IFS($U$167=Shipping!$R222,Shipping!$R$95,$U$167=Shipping!$S$92,Shipping!$S225,$U$167=Shipping!$T$92,Shipping!$T225)+IF(AK136&lt;DATE(2020,1,1),AK136,-AK136))</f>
        <v>-</v>
      </c>
      <c r="AL300" s="52" t="str" cm="1">
        <f t="array" ref="AL300">IF(OR(AL136="",AL136="NO Q",AL136="-"),"-",INDEX(Shipping!$U$3:$V$88,_xlfn.XMATCH(AL$2,IF(Shipping!$D$3:$D$88="GC",Shipping!$A$3:$A$88),0),_xlfn.XMATCH($V$167,Shipping!$U$2:$V$2))/_xlfn.IFS($U$167=Shipping!$R222,Shipping!$R$95,$U$167=Shipping!$S$92,Shipping!$S225,$U$167=Shipping!$T$92,Shipping!$T225)+IF(AL136&lt;DATE(2020,1,1),AL136,-AL136))</f>
        <v>-</v>
      </c>
      <c r="AM300" s="52" t="str" cm="1">
        <f t="array" ref="AM300">IF(OR(AM136="",AM136="NO Q",AM136="-"),"-",INDEX(Shipping!$U$3:$V$88,_xlfn.XMATCH(AM$2,IF(Shipping!$D$3:$D$88="GC",Shipping!$A$3:$A$88),0),_xlfn.XMATCH($V$167,Shipping!$U$2:$V$2))/_xlfn.IFS($U$167=Shipping!$R222,Shipping!$R$95,$U$167=Shipping!$S$92,Shipping!$S225,$U$167=Shipping!$T$92,Shipping!$T225)+IF(AM136&lt;DATE(2020,1,1),AM136,-AM136))</f>
        <v>-</v>
      </c>
      <c r="AN300" s="52" t="str" cm="1">
        <f t="array" ref="AN300">IF(OR(AN136="",AN136="NO Q",AN136="-"),"-",INDEX(Shipping!$U$3:$V$88,_xlfn.XMATCH(AN$2,IF(Shipping!$D$3:$D$88="GC",Shipping!$A$3:$A$88),0),_xlfn.XMATCH($V$167,Shipping!$U$2:$V$2))/_xlfn.IFS($U$167=Shipping!$R222,Shipping!$R$95,$U$167=Shipping!$S$92,Shipping!$S225,$U$167=Shipping!$T$92,Shipping!$T225)+IF(AN136&lt;DATE(2020,1,1),AN136,-AN136))</f>
        <v>-</v>
      </c>
      <c r="AO300" s="52" cm="1">
        <f t="array" ref="AO300">IF(OR(AO136="",AO136="NO Q",AO136="-"),"-",INDEX(Shipping!$U$3:$V$88,_xlfn.XMATCH(AO$2,IF(Shipping!$D$3:$D$88="GC",Shipping!$A$3:$A$88),0),_xlfn.XMATCH($V$167,Shipping!$U$2:$V$2))/_xlfn.IFS($U$167=Shipping!$R222,Shipping!$R$95,$U$167=Shipping!$S$92,Shipping!$S225,$U$167=Shipping!$T$92,Shipping!$T225)+IF(AO136&lt;DATE(2020,1,1),AO136,-AO136))</f>
        <v>-44045.957502704376</v>
      </c>
      <c r="AP300" s="52" cm="1">
        <f t="array" ref="AP300">IF(OR(AP136="",AP136="NO Q",AP136="-"),"-",INDEX(Shipping!$U$3:$V$88,_xlfn.XMATCH(AP$2,IF(Shipping!$D$3:$D$88="GC",Shipping!$A$3:$A$88),0),_xlfn.XMATCH($V$167,Shipping!$U$2:$V$2))/_xlfn.IFS($U$167=Shipping!$R222,Shipping!$R$95,$U$167=Shipping!$S$92,Shipping!$S225,$U$167=Shipping!$T$92,Shipping!$T225)+IF(AP136&lt;DATE(2020,1,1),AP136,-AP136))</f>
        <v>-44032.983580590328</v>
      </c>
      <c r="AQ300" s="52" t="str" cm="1">
        <f t="array" ref="AQ300">IF(OR(AQ136="",AQ136="NO Q",AQ136="-"),"-",INDEX(Shipping!$U$3:$V$88,_xlfn.XMATCH(AQ$2,IF(Shipping!$D$3:$D$88="GC",Shipping!$A$3:$A$88),0),_xlfn.XMATCH($V$167,Shipping!$U$2:$V$2))/_xlfn.IFS($U$167=Shipping!$R222,Shipping!$R$95,$U$167=Shipping!$S$92,Shipping!$S225,$U$167=Shipping!$T$92,Shipping!$T225)+IF(AQ136&lt;DATE(2020,1,1),AQ136,-AQ136))</f>
        <v>-</v>
      </c>
      <c r="AR300" s="52" t="str" cm="1">
        <f t="array" ref="AR300">IF(OR(AR136="",AR136="NO Q",AR136="-"),"-",INDEX(Shipping!$U$3:$V$88,_xlfn.XMATCH(AR$2,IF(Shipping!$D$3:$D$88="GC",Shipping!$A$3:$A$88),0),_xlfn.XMATCH($V$167,Shipping!$U$2:$V$2))/_xlfn.IFS($U$167=Shipping!$R222,Shipping!$R$95,$U$167=Shipping!$S$92,Shipping!$S225,$U$167=Shipping!$T$92,Shipping!$T225)+IF(AR136&lt;DATE(2020,1,1),AR136,-AR136))</f>
        <v>-</v>
      </c>
      <c r="AS300" s="52" t="str" cm="1">
        <f t="array" ref="AS300">IF(OR(AS136="",AS136="NO Q",AS136="-"),"-",INDEX(Shipping!$U$3:$V$88,_xlfn.XMATCH(AS$2,IF(Shipping!$D$3:$D$88="GC",Shipping!$A$3:$A$88),0),_xlfn.XMATCH($V$167,Shipping!$U$2:$V$2))/_xlfn.IFS($U$167=Shipping!$R222,Shipping!$R$95,$U$167=Shipping!$S$92,Shipping!$S225,$U$167=Shipping!$T$92,Shipping!$T225)+IF(AS136&lt;DATE(2020,1,1),AS136,-AS136))</f>
        <v>-</v>
      </c>
      <c r="AT300" s="52" t="str" cm="1">
        <f t="array" ref="AT300">IF(OR(AT136="",AT136="NO Q",AT136="-"),"-",INDEX(Shipping!$U$3:$V$88,_xlfn.XMATCH(AT$2,IF(Shipping!$D$3:$D$88="GC",Shipping!$A$3:$A$88),0),_xlfn.XMATCH($V$167,Shipping!$U$2:$V$2))/_xlfn.IFS($U$167=Shipping!$R222,Shipping!$R$95,$U$167=Shipping!$S$92,Shipping!$S225,$U$167=Shipping!$T$92,Shipping!$T225)+IF(AT136&lt;DATE(2020,1,1),AT136,-AT136))</f>
        <v>-</v>
      </c>
      <c r="AU300" s="52" t="str" cm="1">
        <f t="array" ref="AU300">IF(OR(AU136="",AU136="NO Q",AU136="-"),"-",INDEX(Shipping!$U$3:$V$88,_xlfn.XMATCH(AU$2,IF(Shipping!$D$3:$D$88="GC",Shipping!$A$3:$A$88),0),_xlfn.XMATCH($V$167,Shipping!$U$2:$V$2))/_xlfn.IFS($U$167=Shipping!$R222,Shipping!$R$95,$U$167=Shipping!$S$92,Shipping!$S225,$U$167=Shipping!$T$92,Shipping!$T225)+IF(AU136&lt;DATE(2020,1,1),AU136,-AU136))</f>
        <v>-</v>
      </c>
      <c r="AV300" s="52" t="str" cm="1">
        <f t="array" ref="AV300">IF(OR(AV136="",AV136="NO Q",AV136="-"),"-",INDEX(Shipping!$U$3:$V$88,_xlfn.XMATCH(AV$2,IF(Shipping!$D$3:$D$88="GC",Shipping!$A$3:$A$88),0),_xlfn.XMATCH($V$167,Shipping!$U$2:$V$2))/_xlfn.IFS($U$167=Shipping!$R222,Shipping!$R$95,$U$167=Shipping!$S$92,Shipping!$S225,$U$167=Shipping!$T$92,Shipping!$T225)+IF(AV136&lt;DATE(2020,1,1),AV136,-AV136))</f>
        <v>-</v>
      </c>
      <c r="AW300" s="52" t="str" cm="1">
        <f t="array" ref="AW300">IF(OR(AW136="",AW136="NO Q",AW136="-"),"-",INDEX(Shipping!$U$3:$V$88,_xlfn.XMATCH(AW$2,IF(Shipping!$D$3:$D$88="GC",Shipping!$A$3:$A$88),0),_xlfn.XMATCH($V$167,Shipping!$U$2:$V$2))/_xlfn.IFS($U$167=Shipping!$R222,Shipping!$R$95,$U$167=Shipping!$S$92,Shipping!$S225,$U$167=Shipping!$T$92,Shipping!$T225)+IF(AW136&lt;DATE(2020,1,1),AW136,-AW136))</f>
        <v>-</v>
      </c>
      <c r="AX300" s="52" t="str" cm="1">
        <f t="array" ref="AX300">IF(OR(AX136="",AX136="NO Q",AX136="-"),"-",INDEX(Shipping!$U$3:$V$88,_xlfn.XMATCH(AX$2,IF(Shipping!$D$3:$D$88="GC",Shipping!$A$3:$A$88),0),_xlfn.XMATCH($V$167,Shipping!$U$2:$V$2))/_xlfn.IFS($U$167=Shipping!$R222,Shipping!$R$95,$U$167=Shipping!$S$92,Shipping!$S225,$U$167=Shipping!$T$92,Shipping!$T225)+IF(AX136&lt;DATE(2020,1,1),AX136,-AX136))</f>
        <v>-</v>
      </c>
      <c r="AY300" s="52" t="str" cm="1">
        <f t="array" ref="AY300">IF(OR(AY136="",AY136="NO Q",AY136="-"),"-",INDEX(Shipping!$U$3:$V$88,_xlfn.XMATCH(AY$2,IF(Shipping!$D$3:$D$88="GC",Shipping!$A$3:$A$88),0),_xlfn.XMATCH($V$167,Shipping!$U$2:$V$2))/_xlfn.IFS($U$167=Shipping!$R222,Shipping!$R$95,$U$167=Shipping!$S$92,Shipping!$S225,$U$167=Shipping!$T$92,Shipping!$T225)+IF(AY136&lt;DATE(2020,1,1),AY136,-AY136))</f>
        <v>-</v>
      </c>
      <c r="AZ300" s="52" t="str" cm="1">
        <f t="array" ref="AZ300">IF(OR(AZ136="",AZ136="NO Q",AZ136="-"),"-",INDEX(Shipping!$U$3:$V$88,_xlfn.XMATCH(AZ$2,IF(Shipping!$D$3:$D$88="GC",Shipping!$A$3:$A$88),0),_xlfn.XMATCH($V$167,Shipping!$U$2:$V$2))/_xlfn.IFS($U$167=Shipping!$R222,Shipping!$R$95,$U$167=Shipping!$S$92,Shipping!$S225,$U$167=Shipping!$T$92,Shipping!$T225)+IF(AZ136&lt;DATE(2020,1,1),AZ136,-AZ136))</f>
        <v>-</v>
      </c>
      <c r="BA300" s="52" t="str" cm="1">
        <f t="array" ref="BA300">IF(OR(BA136="",BA136="NO Q",BA136="-"),"-",INDEX(Shipping!$U$3:$V$88,_xlfn.XMATCH(BA$2,IF(Shipping!$D$3:$D$88="GC",Shipping!$A$3:$A$88),0),_xlfn.XMATCH($V$167,Shipping!$U$2:$V$2))/_xlfn.IFS($U$167=Shipping!$R222,Shipping!$R$95,$U$167=Shipping!$S$92,Shipping!$S225,$U$167=Shipping!$T$92,Shipping!$T225)+IF(BA136&lt;DATE(2020,1,1),BA136,-BA136))</f>
        <v>-</v>
      </c>
      <c r="BB300" s="52" t="str" cm="1">
        <f t="array" ref="BB300">IF(OR(BB136="",BB136="NO Q",BB136="-"),"-",INDEX(Shipping!$U$3:$V$88,_xlfn.XMATCH(BB$2,IF(Shipping!$D$3:$D$88="GC",Shipping!$A$3:$A$88),0),_xlfn.XMATCH($V$167,Shipping!$U$2:$V$2))/_xlfn.IFS($U$167=Shipping!$R222,Shipping!$R$95,$U$167=Shipping!$S$92,Shipping!$S225,$U$167=Shipping!$T$92,Shipping!$T225)+IF(BB136&lt;DATE(2020,1,1),BB136,-BB136))</f>
        <v>-</v>
      </c>
      <c r="BC300" s="52" t="str" cm="1">
        <f t="array" ref="BC300">IF(OR(BC136="",BC136="NO Q",BC136="-"),"-",INDEX(Shipping!$U$3:$V$88,_xlfn.XMATCH(BC$2,IF(Shipping!$D$3:$D$88="GC",Shipping!$A$3:$A$88),0),_xlfn.XMATCH($V$167,Shipping!$U$2:$V$2))/_xlfn.IFS($U$167=Shipping!$R222,Shipping!$R$95,$U$167=Shipping!$S$92,Shipping!$S225,$U$167=Shipping!$T$92,Shipping!$T225)+IF(BC136&lt;DATE(2020,1,1),BC136,-BC136))</f>
        <v>-</v>
      </c>
      <c r="BD300" s="52" t="str" cm="1">
        <f t="array" ref="BD300">IF(OR(BD136="",BD136="NO Q",BD136="-"),"-",INDEX(Shipping!$U$3:$V$88,_xlfn.XMATCH(BD$2,IF(Shipping!$D$3:$D$88="GC",Shipping!$A$3:$A$88),0),_xlfn.XMATCH($V$167,Shipping!$U$2:$V$2))/_xlfn.IFS($U$167=Shipping!$R222,Shipping!$R$95,$U$167=Shipping!$S$92,Shipping!$S225,$U$167=Shipping!$T$92,Shipping!$T225)+IF(BD136&lt;DATE(2020,1,1),BD136,-BD136))</f>
        <v>-</v>
      </c>
      <c r="BE300" s="52" t="str" cm="1">
        <f t="array" ref="BE300">IF(OR(BE136="",BE136="NO Q",BE136="-"),"-",INDEX(Shipping!$U$3:$V$88,_xlfn.XMATCH(BE$2,IF(Shipping!$D$3:$D$88="GC",Shipping!$A$3:$A$88),0),_xlfn.XMATCH($V$167,Shipping!$U$2:$V$2))/_xlfn.IFS($U$167=Shipping!$R222,Shipping!$R$95,$U$167=Shipping!$S$92,Shipping!$S225,$U$167=Shipping!$T$92,Shipping!$T225)+IF(BE136&lt;DATE(2020,1,1),BE136,-BE136))</f>
        <v>-</v>
      </c>
      <c r="BF300" s="52" t="str" cm="1">
        <f t="array" ref="BF300">IF(OR(BF136="",BF136="NO Q",BF136="-"),"-",INDEX(Shipping!$U$3:$V$88,_xlfn.XMATCH(BF$2,IF(Shipping!$D$3:$D$88="GC",Shipping!$A$3:$A$88),0),_xlfn.XMATCH($V$167,Shipping!$U$2:$V$2))/_xlfn.IFS($U$167=Shipping!$R222,Shipping!$R$95,$U$167=Shipping!$S$92,Shipping!$S225,$U$167=Shipping!$T$92,Shipping!$T225)+IF(BF136&lt;DATE(2020,1,1),BF136,-BF136))</f>
        <v>-</v>
      </c>
      <c r="BG300" s="52" t="str" cm="1">
        <f t="array" ref="BG300">IF(OR(BG136="",BG136="NO Q",BG136="-"),"-",INDEX(Shipping!$U$3:$V$88,_xlfn.XMATCH(BG$2,IF(Shipping!$D$3:$D$88="GC",Shipping!$A$3:$A$88),0),_xlfn.XMATCH($V$167,Shipping!$U$2:$V$2))/_xlfn.IFS($U$167=Shipping!$R222,Shipping!$R$95,$U$167=Shipping!$S$92,Shipping!$S225,$U$167=Shipping!$T$92,Shipping!$T225)+IF(BG136&lt;DATE(2020,1,1),BG136,-BG136))</f>
        <v>-</v>
      </c>
      <c r="BH300" s="52" t="str" cm="1">
        <f t="array" ref="BH300">IF(OR(BH136="",BH136="NO Q",BH136="-"),"-",INDEX(Shipping!$U$3:$V$88,_xlfn.XMATCH(BH$2,IF(Shipping!$D$3:$D$88="GC",Shipping!$A$3:$A$88),0),_xlfn.XMATCH($V$167,Shipping!$U$2:$V$2))/_xlfn.IFS($U$167=Shipping!$R222,Shipping!$R$95,$U$167=Shipping!$S$92,Shipping!$S225,$U$167=Shipping!$T$92,Shipping!$T225)+IF(BH136&lt;DATE(2020,1,1),BH136,-BH136))</f>
        <v>-</v>
      </c>
      <c r="BI300" s="52" t="str" cm="1">
        <f t="array" ref="BI300">IF(OR(BI136="",BI136="NO Q",BI136="-"),"-",INDEX(Shipping!$U$3:$V$88,_xlfn.XMATCH(BI$2,IF(Shipping!$D$3:$D$88="GC",Shipping!$A$3:$A$88),0),_xlfn.XMATCH($V$167,Shipping!$U$2:$V$2))/_xlfn.IFS($U$167=Shipping!$R222,Shipping!$R$95,$U$167=Shipping!$S$92,Shipping!$S225,$U$167=Shipping!$T$92,Shipping!$T225)+IF(BI136&lt;DATE(2020,1,1),BI136,-BI136))</f>
        <v>-</v>
      </c>
      <c r="BJ300" s="52" t="str" cm="1">
        <f t="array" ref="BJ300">IF(OR(BJ136="",BJ136="NO Q",BJ136="-"),"-",INDEX(Shipping!$U$3:$V$88,_xlfn.XMATCH(BJ$2,IF(Shipping!$D$3:$D$88="GC",Shipping!$A$3:$A$88),0),_xlfn.XMATCH($V$167,Shipping!$U$2:$V$2))/_xlfn.IFS($U$167=Shipping!$R222,Shipping!$R$95,$U$167=Shipping!$S$92,Shipping!$S225,$U$167=Shipping!$T$92,Shipping!$T225)+IF(BJ136&lt;DATE(2020,1,1),BJ136,-BJ136))</f>
        <v>-</v>
      </c>
      <c r="BK300" s="52" t="str" cm="1">
        <f t="array" ref="BK300">IF(OR(BK136="",BK136="NO Q",BK136="-"),"-",INDEX(Shipping!$U$3:$V$88,_xlfn.XMATCH(BK$2,IF(Shipping!$D$3:$D$88="GC",Shipping!$A$3:$A$88),0),_xlfn.XMATCH($V$167,Shipping!$U$2:$V$2))/_xlfn.IFS($U$167=Shipping!$R222,Shipping!$R$95,$U$167=Shipping!$S$92,Shipping!$S225,$U$167=Shipping!$T$92,Shipping!$T225)+IF(BK136&lt;DATE(2020,1,1),BK136,-BK136))</f>
        <v>-</v>
      </c>
      <c r="BL300" s="52" t="str" cm="1">
        <f t="array" ref="BL300">IF(OR(BL136="",BL136="NO Q",BL136="-"),"-",INDEX(Shipping!$U$3:$V$88,_xlfn.XMATCH(BL$2,IF(Shipping!$D$3:$D$88="GC",Shipping!$A$3:$A$88),0),_xlfn.XMATCH($V$167,Shipping!$U$2:$V$2))/_xlfn.IFS($U$167=Shipping!$R222,Shipping!$R$95,$U$167=Shipping!$S$92,Shipping!$S225,$U$167=Shipping!$T$92,Shipping!$T225)+IF(BL136&lt;DATE(2020,1,1),BL136,-BL136))</f>
        <v>-</v>
      </c>
      <c r="BM300" s="52" t="str" cm="1">
        <f t="array" ref="BM300">IF(OR(BM136="",BM136="NO Q",BM136="-"),"-",INDEX(Shipping!$U$3:$V$88,_xlfn.XMATCH(BM$2,IF(Shipping!$D$3:$D$88="GC",Shipping!$A$3:$A$88),0),_xlfn.XMATCH($V$167,Shipping!$U$2:$V$2))/_xlfn.IFS($U$167=Shipping!$R222,Shipping!$R$95,$U$167=Shipping!$S$92,Shipping!$S225,$U$167=Shipping!$T$92,Shipping!$T225)+IF(BM136&lt;DATE(2020,1,1),BM136,-BM136))</f>
        <v>-</v>
      </c>
      <c r="BN300" s="52" t="str" cm="1">
        <f t="array" ref="BN300">IF(OR(BN136="",BN136="NO Q",BN136="-"),"-",INDEX(Shipping!$U$3:$V$88,_xlfn.XMATCH(BN$2,IF(Shipping!$D$3:$D$88="GC",Shipping!$A$3:$A$88),0),_xlfn.XMATCH($V$167,Shipping!$U$2:$V$2))/_xlfn.IFS($U$167=Shipping!$R222,Shipping!$R$95,$U$167=Shipping!$S$92,Shipping!$S225,$U$167=Shipping!$T$92,Shipping!$T225)+IF(BN136&lt;DATE(2020,1,1),BN136,-BN136))</f>
        <v>-</v>
      </c>
      <c r="BO300" s="52" cm="1">
        <f t="array" ref="BO300">IF(OR(BO136="",BO136="NO Q",BO136="-"),"-",INDEX(Shipping!$U$3:$V$88,_xlfn.XMATCH(BO$2,IF(Shipping!$D$3:$D$88="GC",Shipping!$A$3:$A$88),0),_xlfn.XMATCH($V$167,Shipping!$U$2:$V$2))/_xlfn.IFS($U$167=Shipping!$R222,Shipping!$R$95,$U$167=Shipping!$S$92,Shipping!$S225,$U$167=Shipping!$T$92,Shipping!$T225)+IF(BO136&lt;DATE(2020,1,1),BO136,-BO136))</f>
        <v>-44034</v>
      </c>
      <c r="BP300" s="52" t="str" cm="1">
        <f t="array" ref="BP300">IF(OR(BP136="",BP136="NO Q",BP136="-"),"-",INDEX(Shipping!$U$3:$V$88,_xlfn.XMATCH(BP$2,IF(Shipping!$D$3:$D$88="GC",Shipping!$A$3:$A$88),0),_xlfn.XMATCH($V$167,Shipping!$U$2:$V$2))/_xlfn.IFS($U$167=Shipping!$R222,Shipping!$R$95,$U$167=Shipping!$S$92,Shipping!$S225,$U$167=Shipping!$T$92,Shipping!$T225)+IF(BP136&lt;DATE(2020,1,1),BP136,-BP136))</f>
        <v>-</v>
      </c>
      <c r="BQ300" s="52" t="str" cm="1">
        <f t="array" ref="BQ300">IF(OR(BQ136="",BQ136="NO Q",BQ136="-"),"-",INDEX(Shipping!$U$3:$V$88,_xlfn.XMATCH(BQ$2,IF(Shipping!$D$3:$D$88="GC",Shipping!$A$3:$A$88),0),_xlfn.XMATCH($V$167,Shipping!$U$2:$V$2))/_xlfn.IFS($U$167=Shipping!$R222,Shipping!$R$95,$U$167=Shipping!$S$92,Shipping!$S225,$U$167=Shipping!$T$92,Shipping!$T225)+IF(BQ136&lt;DATE(2020,1,1),BQ136,-BQ136))</f>
        <v>-</v>
      </c>
      <c r="BR300" s="52" t="str" cm="1">
        <f t="array" ref="BR300">IF(OR(BR136="",BR136="NO Q",BR136="-"),"-",INDEX(Shipping!$U$3:$V$88,_xlfn.XMATCH(BR$2,IF(Shipping!$D$3:$D$88="GC",Shipping!$A$3:$A$88),0),_xlfn.XMATCH($V$167,Shipping!$U$2:$V$2))/_xlfn.IFS($U$167=Shipping!$R222,Shipping!$R$95,$U$167=Shipping!$S$92,Shipping!$S225,$U$167=Shipping!$T$92,Shipping!$T225)+IF(BR136&lt;DATE(2020,1,1),BR136,-BR136))</f>
        <v>-</v>
      </c>
      <c r="BS300" s="52" t="str" cm="1">
        <f t="array" ref="BS300">IF(OR(BS136="",BS136="NO Q",BS136="-"),"-",INDEX(Shipping!$U$3:$V$88,_xlfn.XMATCH(BS$2,IF(Shipping!$D$3:$D$88="GC",Shipping!$A$3:$A$88),0),_xlfn.XMATCH($V$167,Shipping!$U$2:$V$2))/_xlfn.IFS($U$167=Shipping!$R222,Shipping!$R$95,$U$167=Shipping!$S$92,Shipping!$S225,$U$167=Shipping!$T$92,Shipping!$T225)+IF(BS136&lt;DATE(2020,1,1),BS136,-BS136))</f>
        <v>-</v>
      </c>
      <c r="BT300" s="52" t="str" cm="1">
        <f t="array" ref="BT300">IF(OR(BT136="",BT136="NO Q",BT136="-"),"-",INDEX(Shipping!$U$3:$V$88,_xlfn.XMATCH(BT$2,IF(Shipping!$D$3:$D$88="GC",Shipping!$A$3:$A$88),0),_xlfn.XMATCH($V$167,Shipping!$U$2:$V$2))/_xlfn.IFS($U$167=Shipping!$R222,Shipping!$R$95,$U$167=Shipping!$S$92,Shipping!$S225,$U$167=Shipping!$T$92,Shipping!$T225)+IF(BT136&lt;DATE(2020,1,1),BT136,-BT136))</f>
        <v>-</v>
      </c>
      <c r="BU300" s="52" t="str" cm="1">
        <f t="array" ref="BU300">IF(OR(BU136="",BU136="NO Q",BU136="-"),"-",INDEX(Shipping!$U$3:$V$88,_xlfn.XMATCH(BU$2,IF(Shipping!$D$3:$D$88="GC",Shipping!$A$3:$A$88),0),_xlfn.XMATCH($V$167,Shipping!$U$2:$V$2))/_xlfn.IFS($U$167=Shipping!$R222,Shipping!$R$95,$U$167=Shipping!$S$92,Shipping!$S225,$U$167=Shipping!$T$92,Shipping!$T225)+IF(BU136&lt;DATE(2020,1,1),BU136,-BU136))</f>
        <v>-</v>
      </c>
      <c r="BV300" s="52" t="str" cm="1">
        <f t="array" ref="BV300">IF(OR(BV136="",BV136="NO Q",BV136="-"),"-",INDEX(Shipping!$U$3:$V$88,_xlfn.XMATCH(BV$2,IF(Shipping!$D$3:$D$88="GC",Shipping!$A$3:$A$88),0),_xlfn.XMATCH($V$167,Shipping!$U$2:$V$2))/_xlfn.IFS($U$167=Shipping!$R222,Shipping!$R$95,$U$167=Shipping!$S$92,Shipping!$S225,$U$167=Shipping!$T$92,Shipping!$T225)+IF(BV136&lt;DATE(2020,1,1),BV136,-BV136))</f>
        <v>-</v>
      </c>
      <c r="BW300" s="52" t="str" cm="1">
        <f t="array" ref="BW300">IF(OR(BW136="",BW136="NO Q",BW136="-"),"-",INDEX(Shipping!$U$3:$V$88,_xlfn.XMATCH(BW$2,IF(Shipping!$D$3:$D$88="GC",Shipping!$A$3:$A$88),0),_xlfn.XMATCH($V$167,Shipping!$U$2:$V$2))/_xlfn.IFS($U$167=Shipping!$R222,Shipping!$R$95,$U$167=Shipping!$S$92,Shipping!$S225,$U$167=Shipping!$T$92,Shipping!$T225)+IF(BW136&lt;DATE(2020,1,1),BW136,-BW136))</f>
        <v>-</v>
      </c>
      <c r="BX300" s="52" t="str" cm="1">
        <f t="array" ref="BX300">IF(OR(BX136="",BX136="NO Q",BX136="-"),"-",INDEX(Shipping!$U$3:$V$88,_xlfn.XMATCH(BX$2,IF(Shipping!$D$3:$D$88="GC",Shipping!$A$3:$A$88),0),_xlfn.XMATCH($V$167,Shipping!$U$2:$V$2))/_xlfn.IFS($U$167=Shipping!$R222,Shipping!$R$95,$U$167=Shipping!$S$92,Shipping!$S225,$U$167=Shipping!$T$92,Shipping!$T225)+IF(BX136&lt;DATE(2020,1,1),BX136,-BX136))</f>
        <v>-</v>
      </c>
      <c r="BY300" s="52" t="str" cm="1">
        <f t="array" ref="BY300">IF(OR(BY136="",BY136="NO Q",BY136="-"),"-",INDEX(Shipping!$U$3:$V$88,_xlfn.XMATCH(BY$2,IF(Shipping!$D$3:$D$88="GC",Shipping!$A$3:$A$88),0),_xlfn.XMATCH($V$167,Shipping!$U$2:$V$2))/_xlfn.IFS($U$167=Shipping!$R222,Shipping!$R$95,$U$167=Shipping!$S$92,Shipping!$S225,$U$167=Shipping!$T$92,Shipping!$T225)+IF(BY136&lt;DATE(2020,1,1),BY136,-BY136))</f>
        <v>-</v>
      </c>
      <c r="BZ300" s="52" t="str" cm="1">
        <f t="array" ref="BZ300">IF(OR(BZ136="",BZ136="NO Q",BZ136="-"),"-",INDEX(Shipping!$U$3:$V$88,_xlfn.XMATCH(BZ$2,IF(Shipping!$D$3:$D$88="GC",Shipping!$A$3:$A$88),0),_xlfn.XMATCH($V$167,Shipping!$U$2:$V$2))/_xlfn.IFS($U$167=Shipping!$R222,Shipping!$R$95,$U$167=Shipping!$S$92,Shipping!$S225,$U$167=Shipping!$T$92,Shipping!$T225)+IF(BZ136&lt;DATE(2020,1,1),BZ136,-BZ136))</f>
        <v>-</v>
      </c>
      <c r="CA300" s="52" t="str" cm="1">
        <f t="array" ref="CA300">IF(OR(CA136="",CA136="NO Q",CA136="-"),"-",INDEX(Shipping!$U$3:$V$88,_xlfn.XMATCH(CA$2,IF(Shipping!$D$3:$D$88="GC",Shipping!$A$3:$A$88),0),_xlfn.XMATCH($V$167,Shipping!$U$2:$V$2))/_xlfn.IFS($U$167=Shipping!$R222,Shipping!$R$95,$U$167=Shipping!$S$92,Shipping!$S225,$U$167=Shipping!$T$92,Shipping!$T225)+IF(CA136&lt;DATE(2020,1,1),CA136,-CA136))</f>
        <v>-</v>
      </c>
      <c r="CB300" s="52" t="str" cm="1">
        <f t="array" ref="CB300">IF(OR(CB136="",CB136="NO Q",CB136="-"),"-",INDEX(Shipping!$U$3:$V$88,_xlfn.XMATCH(CB$2,IF(Shipping!$D$3:$D$88="GC",Shipping!$A$3:$A$88),0),_xlfn.XMATCH($V$167,Shipping!$U$2:$V$2))/_xlfn.IFS($U$167=Shipping!$R222,Shipping!$R$95,$U$167=Shipping!$S$92,Shipping!$S225,$U$167=Shipping!$T$92,Shipping!$T225)+IF(CB136&lt;DATE(2020,1,1),CB136,-CB136))</f>
        <v>-</v>
      </c>
      <c r="CC300" s="52" t="str" cm="1">
        <f t="array" ref="CC300">IF(OR(CC136="",CC136="NO Q",CC136="-"),"-",INDEX(Shipping!$U$3:$V$88,_xlfn.XMATCH(CC$2,IF(Shipping!$D$3:$D$88="GC",Shipping!$A$3:$A$88),0),_xlfn.XMATCH($V$167,Shipping!$U$2:$V$2))/_xlfn.IFS($U$167=Shipping!$R222,Shipping!$R$95,$U$167=Shipping!$S$92,Shipping!$S225,$U$167=Shipping!$T$92,Shipping!$T225)+IF(CC136&lt;DATE(2020,1,1),CC136,-CC136))</f>
        <v>-</v>
      </c>
      <c r="CD300" s="52" t="str" cm="1">
        <f t="array" ref="CD300">IF(OR(CD136="",CD136="NO Q",CD136="-"),"-",INDEX(Shipping!$U$3:$V$88,_xlfn.XMATCH(CD$2,IF(Shipping!$D$3:$D$88="GC",Shipping!$A$3:$A$88),0),_xlfn.XMATCH($V$167,Shipping!$U$2:$V$2))/_xlfn.IFS($U$167=Shipping!$R222,Shipping!$R$95,$U$167=Shipping!$S$92,Shipping!$S225,$U$167=Shipping!$T$92,Shipping!$T225)+IF(CD136&lt;DATE(2020,1,1),CD136,-CD136))</f>
        <v>-</v>
      </c>
      <c r="CE300" s="52" t="str" cm="1">
        <f t="array" ref="CE300">IF(OR(CE136="",CE136="NO Q",CE136="-"),"-",INDEX(Shipping!$U$3:$V$88,_xlfn.XMATCH(CE$2,IF(Shipping!$D$3:$D$88="GC",Shipping!$A$3:$A$88),0),_xlfn.XMATCH($V$167,Shipping!$U$2:$V$2))/_xlfn.IFS($U$167=Shipping!$R222,Shipping!$R$95,$U$167=Shipping!$S$92,Shipping!$S225,$U$167=Shipping!$T$92,Shipping!$T225)+IF(CE136&lt;DATE(2020,1,1),CE136,-CE136))</f>
        <v>-</v>
      </c>
      <c r="CF300" s="52" t="str" cm="1">
        <f t="array" ref="CF300">IF(OR(CF136="",CF136="NO Q",CF136="-"),"-",INDEX(Shipping!$U$3:$V$88,_xlfn.XMATCH(CF$2,IF(Shipping!$D$3:$D$88="GC",Shipping!$A$3:$A$88),0),_xlfn.XMATCH($V$167,Shipping!$U$2:$V$2))/_xlfn.IFS($U$167=Shipping!$R222,Shipping!$R$95,$U$167=Shipping!$S$92,Shipping!$S225,$U$167=Shipping!$T$92,Shipping!$T225)+IF(CF136&lt;DATE(2020,1,1),CF136,-CF136))</f>
        <v>-</v>
      </c>
      <c r="CG300" s="52" t="str" cm="1">
        <f t="array" ref="CG300">IF(OR(CG136="",CG136="NO Q",CG136="-"),"-",INDEX(Shipping!$U$3:$V$88,_xlfn.XMATCH(CG$2,IF(Shipping!$D$3:$D$88="GC",Shipping!$A$3:$A$88),0),_xlfn.XMATCH($V$167,Shipping!$U$2:$V$2))/_xlfn.IFS($U$167=Shipping!$R222,Shipping!$R$95,$U$167=Shipping!$S$92,Shipping!$S225,$U$167=Shipping!$T$92,Shipping!$T225)+IF(CG136&lt;DATE(2020,1,1),CG136,-CG136))</f>
        <v>-</v>
      </c>
      <c r="CH300" s="52" t="str" cm="1">
        <f t="array" ref="CH300">IF(OR(CH136="",CH136="NO Q",CH136="-"),"-",INDEX(Shipping!$U$3:$V$88,_xlfn.XMATCH(CH$2,IF(Shipping!$D$3:$D$88="GC",Shipping!$A$3:$A$88),0),_xlfn.XMATCH($V$167,Shipping!$U$2:$V$2))/_xlfn.IFS($U$167=Shipping!$R222,Shipping!$R$95,$U$167=Shipping!$S$92,Shipping!$S225,$U$167=Shipping!$T$92,Shipping!$T225)+IF(CH136&lt;DATE(2020,1,1),CH136,-CH136))</f>
        <v>-</v>
      </c>
      <c r="CI300" s="52" t="str" cm="1">
        <f t="array" ref="CI300">IF(OR(CI136="",CI136="NO Q",CI136="-"),"-",INDEX(Shipping!$U$3:$V$88,_xlfn.XMATCH(CI$2,IF(Shipping!$D$3:$D$88="GC",Shipping!$A$3:$A$88),0),_xlfn.XMATCH($V$167,Shipping!$U$2:$V$2))/_xlfn.IFS($U$167=Shipping!$R222,Shipping!$R$95,$U$167=Shipping!$S$92,Shipping!$S225,$U$167=Shipping!$T$92,Shipping!$T225)+IF(CI136&lt;DATE(2020,1,1),CI136,-CI136))</f>
        <v>-</v>
      </c>
      <c r="CJ300" s="52" t="str" cm="1">
        <f t="array" ref="CJ300">IF(OR(CJ136="",CJ136="NO Q",CJ136="-"),"-",INDEX(Shipping!$U$3:$V$88,_xlfn.XMATCH(CJ$2,IF(Shipping!$D$3:$D$88="GC",Shipping!$A$3:$A$88),0),_xlfn.XMATCH($V$167,Shipping!$U$2:$V$2))/_xlfn.IFS($U$167=Shipping!$R222,Shipping!$R$95,$U$167=Shipping!$S$92,Shipping!$S225,$U$167=Shipping!$T$92,Shipping!$T225)+IF(CJ136&lt;DATE(2020,1,1),CJ136,-CJ136))</f>
        <v>-</v>
      </c>
      <c r="CK300" s="52" t="str" cm="1">
        <f t="array" ref="CK300">IF(OR(CK136="",CK136="NO Q",CK136="-"),"-",INDEX(Shipping!$U$3:$V$88,_xlfn.XMATCH(CK$2,IF(Shipping!$D$3:$D$88="GC",Shipping!$A$3:$A$88),0),_xlfn.XMATCH($V$167,Shipping!$U$2:$V$2))/_xlfn.IFS($U$167=Shipping!$R222,Shipping!$R$95,$U$167=Shipping!$S$92,Shipping!$S225,$U$167=Shipping!$T$92,Shipping!$T225)+IF(CK136&lt;DATE(2020,1,1),CK136,-CK136))</f>
        <v>-</v>
      </c>
      <c r="CL300" s="52" t="str" cm="1">
        <f t="array" ref="CL300">IF(OR(CL136="",CL136="NO Q",CL136="-"),"-",INDEX(Shipping!$U$3:$V$88,_xlfn.XMATCH(CL$2,IF(Shipping!$D$3:$D$88="GC",Shipping!$A$3:$A$88),0),_xlfn.XMATCH($V$167,Shipping!$U$2:$V$2))/_xlfn.IFS($U$167=Shipping!$R222,Shipping!$R$95,$U$167=Shipping!$S$92,Shipping!$S225,$U$167=Shipping!$T$92,Shipping!$T225)+IF(CL136&lt;DATE(2020,1,1),CL136,-CL136))</f>
        <v>-</v>
      </c>
      <c r="CM300" s="52" t="str" cm="1">
        <f t="array" ref="CM300">IF(OR(CM136="",CM136="NO Q",CM136="-"),"-",INDEX(Shipping!$U$3:$V$88,_xlfn.XMATCH(CM$2,IF(Shipping!$D$3:$D$88="GC",Shipping!$A$3:$A$88),0),_xlfn.XMATCH($V$167,Shipping!$U$2:$V$2))/_xlfn.IFS($U$167=Shipping!$R222,Shipping!$R$95,$U$167=Shipping!$S$92,Shipping!$S225,$U$167=Shipping!$T$92,Shipping!$T225)+IF(CM136&lt;DATE(2020,1,1),CM136,-CM136))</f>
        <v>-</v>
      </c>
    </row>
    <row r="301" spans="2:91">
      <c r="B301" s="47" t="s">
        <v>406</v>
      </c>
      <c r="C301" s="1" t="str" cm="1">
        <f t="array" ref="C301">INDEX(W$2:CM$2,1,_xlfn.XMATCH(D301,$W301:$CM301))</f>
        <v>DECATUR PLASTICS (1cav)</v>
      </c>
      <c r="D301" s="81">
        <f t="shared" si="141"/>
        <v>1.8712672124338621</v>
      </c>
      <c r="W301" s="52" t="str" cm="1">
        <f t="array" ref="W301">IF(OR(W137="",W137="NO Q",W137="-"),"-",INDEX(Shipping!$U$3:$V$88,_xlfn.XMATCH(W$2,IF(Shipping!$D$3:$D$88="GC",Shipping!$A$3:$A$88),0),_xlfn.XMATCH($V$167,Shipping!$U$2:$V$2))/_xlfn.IFS($U$167=Shipping!$R223,Shipping!$R$95,$U$167=Shipping!$S$92,Shipping!$S226,$U$167=Shipping!$T$92,Shipping!$T226)+IF(W137&lt;DATE(2020,1,1),W137,-W137))</f>
        <v>-</v>
      </c>
      <c r="X301" s="52" t="str" cm="1">
        <f t="array" ref="X301">IF(OR(X137="",X137="NO Q",X137="-"),"-",INDEX(Shipping!$U$3:$V$88,_xlfn.XMATCH(X$2,IF(Shipping!$D$3:$D$88="GC",Shipping!$A$3:$A$88),0),_xlfn.XMATCH($V$167,Shipping!$U$2:$V$2))/_xlfn.IFS($U$167=Shipping!$R223,Shipping!$R$95,$U$167=Shipping!$S$92,Shipping!$S226,$U$167=Shipping!$T$92,Shipping!$T226)+IF(X137&lt;DATE(2020,1,1),X137,-X137))</f>
        <v>-</v>
      </c>
      <c r="Y301" s="52" t="str" cm="1">
        <f t="array" ref="Y301">IF(OR(Y137="",Y137="NO Q",Y137="-"),"-",INDEX(Shipping!$U$3:$V$88,_xlfn.XMATCH(Y$2,IF(Shipping!$D$3:$D$88="GC",Shipping!$A$3:$A$88),0),_xlfn.XMATCH($V$167,Shipping!$U$2:$V$2))/_xlfn.IFS($U$167=Shipping!$R223,Shipping!$R$95,$U$167=Shipping!$S$92,Shipping!$S226,$U$167=Shipping!$T$92,Shipping!$T226)+IF(Y137&lt;DATE(2020,1,1),Y137,-Y137))</f>
        <v>-</v>
      </c>
      <c r="Z301" s="52" t="str" cm="1">
        <f t="array" ref="Z301">IF(OR(Z137="",Z137="NO Q",Z137="-"),"-",INDEX(Shipping!$U$3:$V$88,_xlfn.XMATCH(Z$2,IF(Shipping!$D$3:$D$88="GC",Shipping!$A$3:$A$88),0),_xlfn.XMATCH($V$167,Shipping!$U$2:$V$2))/_xlfn.IFS($U$167=Shipping!$R223,Shipping!$R$95,$U$167=Shipping!$S$92,Shipping!$S226,$U$167=Shipping!$T$92,Shipping!$T226)+IF(Z137&lt;DATE(2020,1,1),Z137,-Z137))</f>
        <v>-</v>
      </c>
      <c r="AA301" s="52" t="str" cm="1">
        <f t="array" ref="AA301">IF(OR(AA137="",AA137="NO Q",AA137="-"),"-",INDEX(Shipping!$U$3:$V$88,_xlfn.XMATCH(AA$2,IF(Shipping!$D$3:$D$88="GC",Shipping!$A$3:$A$88),0),_xlfn.XMATCH($V$167,Shipping!$U$2:$V$2))/_xlfn.IFS($U$167=Shipping!$R223,Shipping!$R$95,$U$167=Shipping!$S$92,Shipping!$S226,$U$167=Shipping!$T$92,Shipping!$T226)+IF(AA137&lt;DATE(2020,1,1),AA137,-AA137))</f>
        <v>-</v>
      </c>
      <c r="AB301" s="52" t="str" cm="1">
        <f t="array" ref="AB301">IF(OR(AB137="",AB137="NO Q",AB137="-"),"-",INDEX(Shipping!$U$3:$V$88,_xlfn.XMATCH(AB$2,IF(Shipping!$D$3:$D$88="GC",Shipping!$A$3:$A$88),0),_xlfn.XMATCH($V$167,Shipping!$U$2:$V$2))/_xlfn.IFS($U$167=Shipping!$R223,Shipping!$R$95,$U$167=Shipping!$S$92,Shipping!$S226,$U$167=Shipping!$T$92,Shipping!$T226)+IF(AB137&lt;DATE(2020,1,1),AB137,-AB137))</f>
        <v>-</v>
      </c>
      <c r="AC301" s="52" t="str" cm="1">
        <f t="array" ref="AC301">IF(OR(AC137="",AC137="NO Q",AC137="-"),"-",INDEX(Shipping!$U$3:$V$88,_xlfn.XMATCH(AC$2,IF(Shipping!$D$3:$D$88="GC",Shipping!$A$3:$A$88),0),_xlfn.XMATCH($V$167,Shipping!$U$2:$V$2))/_xlfn.IFS($U$167=Shipping!$R223,Shipping!$R$95,$U$167=Shipping!$S$92,Shipping!$S226,$U$167=Shipping!$T$92,Shipping!$T226)+IF(AC137&lt;DATE(2020,1,1),AC137,-AC137))</f>
        <v>-</v>
      </c>
      <c r="AD301" s="52" t="str" cm="1">
        <f t="array" ref="AD301">IF(OR(AD137="",AD137="NO Q",AD137="-"),"-",INDEX(Shipping!$U$3:$V$88,_xlfn.XMATCH(AD$2,IF(Shipping!$D$3:$D$88="GC",Shipping!$A$3:$A$88),0),_xlfn.XMATCH($V$167,Shipping!$U$2:$V$2))/_xlfn.IFS($U$167=Shipping!$R223,Shipping!$R$95,$U$167=Shipping!$S$92,Shipping!$S226,$U$167=Shipping!$T$92,Shipping!$T226)+IF(AD137&lt;DATE(2020,1,1),AD137,-AD137))</f>
        <v>-</v>
      </c>
      <c r="AE301" s="52" t="str" cm="1">
        <f t="array" ref="AE301">IF(OR(AE137="",AE137="NO Q",AE137="-"),"-",INDEX(Shipping!$U$3:$V$88,_xlfn.XMATCH(AE$2,IF(Shipping!$D$3:$D$88="GC",Shipping!$A$3:$A$88),0),_xlfn.XMATCH($V$167,Shipping!$U$2:$V$2))/_xlfn.IFS($U$167=Shipping!$R223,Shipping!$R$95,$U$167=Shipping!$S$92,Shipping!$S226,$U$167=Shipping!$T$92,Shipping!$T226)+IF(AE137&lt;DATE(2020,1,1),AE137,-AE137))</f>
        <v>-</v>
      </c>
      <c r="AF301" s="52" t="str" cm="1">
        <f t="array" ref="AF301">IF(OR(AF137="",AF137="NO Q",AF137="-"),"-",INDEX(Shipping!$U$3:$V$88,_xlfn.XMATCH(AF$2,IF(Shipping!$D$3:$D$88="GC",Shipping!$A$3:$A$88),0),_xlfn.XMATCH($V$167,Shipping!$U$2:$V$2))/_xlfn.IFS($U$167=Shipping!$R223,Shipping!$R$95,$U$167=Shipping!$S$92,Shipping!$S226,$U$167=Shipping!$T$92,Shipping!$T226)+IF(AF137&lt;DATE(2020,1,1),AF137,-AF137))</f>
        <v>-</v>
      </c>
      <c r="AG301" s="52" cm="1">
        <f t="array" ref="AG301">IF(OR(AG137="",AG137="NO Q",AG137="-"),"-",INDEX(Shipping!$U$3:$V$88,_xlfn.XMATCH(AG$2,IF(Shipping!$D$3:$D$88="GC",Shipping!$A$3:$A$88),0),_xlfn.XMATCH($V$167,Shipping!$U$2:$V$2))/_xlfn.IFS($U$167=Shipping!$R223,Shipping!$R$95,$U$167=Shipping!$S$92,Shipping!$S226,$U$167=Shipping!$T$92,Shipping!$T226)+IF(AG137&lt;DATE(2020,1,1),AG137,-AG137))</f>
        <v>1.8712672124338621</v>
      </c>
      <c r="AH301" s="52" t="str" cm="1">
        <f t="array" ref="AH301">IF(OR(AH137="",AH137="NO Q",AH137="-"),"-",INDEX(Shipping!$U$3:$V$88,_xlfn.XMATCH(AH$2,IF(Shipping!$D$3:$D$88="GC",Shipping!$A$3:$A$88),0),_xlfn.XMATCH($V$167,Shipping!$U$2:$V$2))/_xlfn.IFS($U$167=Shipping!$R223,Shipping!$R$95,$U$167=Shipping!$S$92,Shipping!$S226,$U$167=Shipping!$T$92,Shipping!$T226)+IF(AH137&lt;DATE(2020,1,1),AH137,-AH137))</f>
        <v>-</v>
      </c>
      <c r="AI301" s="52" t="str" cm="1">
        <f t="array" ref="AI301">IF(OR(AI137="",AI137="NO Q",AI137="-"),"-",INDEX(Shipping!$U$3:$V$88,_xlfn.XMATCH(AI$2,IF(Shipping!$D$3:$D$88="GC",Shipping!$A$3:$A$88),0),_xlfn.XMATCH($V$167,Shipping!$U$2:$V$2))/_xlfn.IFS($U$167=Shipping!$R223,Shipping!$R$95,$U$167=Shipping!$S$92,Shipping!$S226,$U$167=Shipping!$T$92,Shipping!$T226)+IF(AI137&lt;DATE(2020,1,1),AI137,-AI137))</f>
        <v>-</v>
      </c>
      <c r="AJ301" s="52" t="str" cm="1">
        <f t="array" ref="AJ301">IF(OR(AJ137="",AJ137="NO Q",AJ137="-"),"-",INDEX(Shipping!$U$3:$V$88,_xlfn.XMATCH(AJ$2,IF(Shipping!$D$3:$D$88="GC",Shipping!$A$3:$A$88),0),_xlfn.XMATCH($V$167,Shipping!$U$2:$V$2))/_xlfn.IFS($U$167=Shipping!$R223,Shipping!$R$95,$U$167=Shipping!$S$92,Shipping!$S226,$U$167=Shipping!$T$92,Shipping!$T226)+IF(AJ137&lt;DATE(2020,1,1),AJ137,-AJ137))</f>
        <v>-</v>
      </c>
      <c r="AK301" s="52" t="str" cm="1">
        <f t="array" ref="AK301">IF(OR(AK137="",AK137="NO Q",AK137="-"),"-",INDEX(Shipping!$U$3:$V$88,_xlfn.XMATCH(AK$2,IF(Shipping!$D$3:$D$88="GC",Shipping!$A$3:$A$88),0),_xlfn.XMATCH($V$167,Shipping!$U$2:$V$2))/_xlfn.IFS($U$167=Shipping!$R223,Shipping!$R$95,$U$167=Shipping!$S$92,Shipping!$S226,$U$167=Shipping!$T$92,Shipping!$T226)+IF(AK137&lt;DATE(2020,1,1),AK137,-AK137))</f>
        <v>-</v>
      </c>
      <c r="AL301" s="52" t="str" cm="1">
        <f t="array" ref="AL301">IF(OR(AL137="",AL137="NO Q",AL137="-"),"-",INDEX(Shipping!$U$3:$V$88,_xlfn.XMATCH(AL$2,IF(Shipping!$D$3:$D$88="GC",Shipping!$A$3:$A$88),0),_xlfn.XMATCH($V$167,Shipping!$U$2:$V$2))/_xlfn.IFS($U$167=Shipping!$R223,Shipping!$R$95,$U$167=Shipping!$S$92,Shipping!$S226,$U$167=Shipping!$T$92,Shipping!$T226)+IF(AL137&lt;DATE(2020,1,1),AL137,-AL137))</f>
        <v>-</v>
      </c>
      <c r="AM301" s="52" t="str" cm="1">
        <f t="array" ref="AM301">IF(OR(AM137="",AM137="NO Q",AM137="-"),"-",INDEX(Shipping!$U$3:$V$88,_xlfn.XMATCH(AM$2,IF(Shipping!$D$3:$D$88="GC",Shipping!$A$3:$A$88),0),_xlfn.XMATCH($V$167,Shipping!$U$2:$V$2))/_xlfn.IFS($U$167=Shipping!$R223,Shipping!$R$95,$U$167=Shipping!$S$92,Shipping!$S226,$U$167=Shipping!$T$92,Shipping!$T226)+IF(AM137&lt;DATE(2020,1,1),AM137,-AM137))</f>
        <v>-</v>
      </c>
      <c r="AN301" s="52" t="str" cm="1">
        <f t="array" ref="AN301">IF(OR(AN137="",AN137="NO Q",AN137="-"),"-",INDEX(Shipping!$U$3:$V$88,_xlfn.XMATCH(AN$2,IF(Shipping!$D$3:$D$88="GC",Shipping!$A$3:$A$88),0),_xlfn.XMATCH($V$167,Shipping!$U$2:$V$2))/_xlfn.IFS($U$167=Shipping!$R223,Shipping!$R$95,$U$167=Shipping!$S$92,Shipping!$S226,$U$167=Shipping!$T$92,Shipping!$T226)+IF(AN137&lt;DATE(2020,1,1),AN137,-AN137))</f>
        <v>-</v>
      </c>
      <c r="AO301" s="52" t="str" cm="1">
        <f t="array" ref="AO301">IF(OR(AO137="",AO137="NO Q",AO137="-"),"-",INDEX(Shipping!$U$3:$V$88,_xlfn.XMATCH(AO$2,IF(Shipping!$D$3:$D$88="GC",Shipping!$A$3:$A$88),0),_xlfn.XMATCH($V$167,Shipping!$U$2:$V$2))/_xlfn.IFS($U$167=Shipping!$R223,Shipping!$R$95,$U$167=Shipping!$S$92,Shipping!$S226,$U$167=Shipping!$T$92,Shipping!$T226)+IF(AO137&lt;DATE(2020,1,1),AO137,-AO137))</f>
        <v>-</v>
      </c>
      <c r="AP301" s="52" cm="1">
        <f t="array" ref="AP301">IF(OR(AP137="",AP137="NO Q",AP137="-"),"-",INDEX(Shipping!$U$3:$V$88,_xlfn.XMATCH(AP$2,IF(Shipping!$D$3:$D$88="GC",Shipping!$A$3:$A$88),0),_xlfn.XMATCH($V$167,Shipping!$U$2:$V$2))/_xlfn.IFS($U$167=Shipping!$R223,Shipping!$R$95,$U$167=Shipping!$S$92,Shipping!$S226,$U$167=Shipping!$T$92,Shipping!$T226)+IF(AP137&lt;DATE(2020,1,1),AP137,-AP137))</f>
        <v>-44032.887566137564</v>
      </c>
      <c r="AQ301" s="52" t="str" cm="1">
        <f t="array" ref="AQ301">IF(OR(AQ137="",AQ137="NO Q",AQ137="-"),"-",INDEX(Shipping!$U$3:$V$88,_xlfn.XMATCH(AQ$2,IF(Shipping!$D$3:$D$88="GC",Shipping!$A$3:$A$88),0),_xlfn.XMATCH($V$167,Shipping!$U$2:$V$2))/_xlfn.IFS($U$167=Shipping!$R223,Shipping!$R$95,$U$167=Shipping!$S$92,Shipping!$S226,$U$167=Shipping!$T$92,Shipping!$T226)+IF(AQ137&lt;DATE(2020,1,1),AQ137,-AQ137))</f>
        <v>-</v>
      </c>
      <c r="AR301" s="52" t="str" cm="1">
        <f t="array" ref="AR301">IF(OR(AR137="",AR137="NO Q",AR137="-"),"-",INDEX(Shipping!$U$3:$V$88,_xlfn.XMATCH(AR$2,IF(Shipping!$D$3:$D$88="GC",Shipping!$A$3:$A$88),0),_xlfn.XMATCH($V$167,Shipping!$U$2:$V$2))/_xlfn.IFS($U$167=Shipping!$R223,Shipping!$R$95,$U$167=Shipping!$S$92,Shipping!$S226,$U$167=Shipping!$T$92,Shipping!$T226)+IF(AR137&lt;DATE(2020,1,1),AR137,-AR137))</f>
        <v>-</v>
      </c>
      <c r="AS301" s="52" t="str" cm="1">
        <f t="array" ref="AS301">IF(OR(AS137="",AS137="NO Q",AS137="-"),"-",INDEX(Shipping!$U$3:$V$88,_xlfn.XMATCH(AS$2,IF(Shipping!$D$3:$D$88="GC",Shipping!$A$3:$A$88),0),_xlfn.XMATCH($V$167,Shipping!$U$2:$V$2))/_xlfn.IFS($U$167=Shipping!$R223,Shipping!$R$95,$U$167=Shipping!$S$92,Shipping!$S226,$U$167=Shipping!$T$92,Shipping!$T226)+IF(AS137&lt;DATE(2020,1,1),AS137,-AS137))</f>
        <v>-</v>
      </c>
      <c r="AT301" s="52" t="str" cm="1">
        <f t="array" ref="AT301">IF(OR(AT137="",AT137="NO Q",AT137="-"),"-",INDEX(Shipping!$U$3:$V$88,_xlfn.XMATCH(AT$2,IF(Shipping!$D$3:$D$88="GC",Shipping!$A$3:$A$88),0),_xlfn.XMATCH($V$167,Shipping!$U$2:$V$2))/_xlfn.IFS($U$167=Shipping!$R223,Shipping!$R$95,$U$167=Shipping!$S$92,Shipping!$S226,$U$167=Shipping!$T$92,Shipping!$T226)+IF(AT137&lt;DATE(2020,1,1),AT137,-AT137))</f>
        <v>-</v>
      </c>
      <c r="AU301" s="52" t="str" cm="1">
        <f t="array" ref="AU301">IF(OR(AU137="",AU137="NO Q",AU137="-"),"-",INDEX(Shipping!$U$3:$V$88,_xlfn.XMATCH(AU$2,IF(Shipping!$D$3:$D$88="GC",Shipping!$A$3:$A$88),0),_xlfn.XMATCH($V$167,Shipping!$U$2:$V$2))/_xlfn.IFS($U$167=Shipping!$R223,Shipping!$R$95,$U$167=Shipping!$S$92,Shipping!$S226,$U$167=Shipping!$T$92,Shipping!$T226)+IF(AU137&lt;DATE(2020,1,1),AU137,-AU137))</f>
        <v>-</v>
      </c>
      <c r="AV301" s="52" t="str" cm="1">
        <f t="array" ref="AV301">IF(OR(AV137="",AV137="NO Q",AV137="-"),"-",INDEX(Shipping!$U$3:$V$88,_xlfn.XMATCH(AV$2,IF(Shipping!$D$3:$D$88="GC",Shipping!$A$3:$A$88),0),_xlfn.XMATCH($V$167,Shipping!$U$2:$V$2))/_xlfn.IFS($U$167=Shipping!$R223,Shipping!$R$95,$U$167=Shipping!$S$92,Shipping!$S226,$U$167=Shipping!$T$92,Shipping!$T226)+IF(AV137&lt;DATE(2020,1,1),AV137,-AV137))</f>
        <v>-</v>
      </c>
      <c r="AW301" s="52" t="str" cm="1">
        <f t="array" ref="AW301">IF(OR(AW137="",AW137="NO Q",AW137="-"),"-",INDEX(Shipping!$U$3:$V$88,_xlfn.XMATCH(AW$2,IF(Shipping!$D$3:$D$88="GC",Shipping!$A$3:$A$88),0),_xlfn.XMATCH($V$167,Shipping!$U$2:$V$2))/_xlfn.IFS($U$167=Shipping!$R223,Shipping!$R$95,$U$167=Shipping!$S$92,Shipping!$S226,$U$167=Shipping!$T$92,Shipping!$T226)+IF(AW137&lt;DATE(2020,1,1),AW137,-AW137))</f>
        <v>-</v>
      </c>
      <c r="AX301" s="52" t="str" cm="1">
        <f t="array" ref="AX301">IF(OR(AX137="",AX137="NO Q",AX137="-"),"-",INDEX(Shipping!$U$3:$V$88,_xlfn.XMATCH(AX$2,IF(Shipping!$D$3:$D$88="GC",Shipping!$A$3:$A$88),0),_xlfn.XMATCH($V$167,Shipping!$U$2:$V$2))/_xlfn.IFS($U$167=Shipping!$R223,Shipping!$R$95,$U$167=Shipping!$S$92,Shipping!$S226,$U$167=Shipping!$T$92,Shipping!$T226)+IF(AX137&lt;DATE(2020,1,1),AX137,-AX137))</f>
        <v>-</v>
      </c>
      <c r="AY301" s="52" t="str" cm="1">
        <f t="array" ref="AY301">IF(OR(AY137="",AY137="NO Q",AY137="-"),"-",INDEX(Shipping!$U$3:$V$88,_xlfn.XMATCH(AY$2,IF(Shipping!$D$3:$D$88="GC",Shipping!$A$3:$A$88),0),_xlfn.XMATCH($V$167,Shipping!$U$2:$V$2))/_xlfn.IFS($U$167=Shipping!$R223,Shipping!$R$95,$U$167=Shipping!$S$92,Shipping!$S226,$U$167=Shipping!$T$92,Shipping!$T226)+IF(AY137&lt;DATE(2020,1,1),AY137,-AY137))</f>
        <v>-</v>
      </c>
      <c r="AZ301" s="52" t="str" cm="1">
        <f t="array" ref="AZ301">IF(OR(AZ137="",AZ137="NO Q",AZ137="-"),"-",INDEX(Shipping!$U$3:$V$88,_xlfn.XMATCH(AZ$2,IF(Shipping!$D$3:$D$88="GC",Shipping!$A$3:$A$88),0),_xlfn.XMATCH($V$167,Shipping!$U$2:$V$2))/_xlfn.IFS($U$167=Shipping!$R223,Shipping!$R$95,$U$167=Shipping!$S$92,Shipping!$S226,$U$167=Shipping!$T$92,Shipping!$T226)+IF(AZ137&lt;DATE(2020,1,1),AZ137,-AZ137))</f>
        <v>-</v>
      </c>
      <c r="BA301" s="52" t="str" cm="1">
        <f t="array" ref="BA301">IF(OR(BA137="",BA137="NO Q",BA137="-"),"-",INDEX(Shipping!$U$3:$V$88,_xlfn.XMATCH(BA$2,IF(Shipping!$D$3:$D$88="GC",Shipping!$A$3:$A$88),0),_xlfn.XMATCH($V$167,Shipping!$U$2:$V$2))/_xlfn.IFS($U$167=Shipping!$R223,Shipping!$R$95,$U$167=Shipping!$S$92,Shipping!$S226,$U$167=Shipping!$T$92,Shipping!$T226)+IF(BA137&lt;DATE(2020,1,1),BA137,-BA137))</f>
        <v>-</v>
      </c>
      <c r="BB301" s="52" t="str" cm="1">
        <f t="array" ref="BB301">IF(OR(BB137="",BB137="NO Q",BB137="-"),"-",INDEX(Shipping!$U$3:$V$88,_xlfn.XMATCH(BB$2,IF(Shipping!$D$3:$D$88="GC",Shipping!$A$3:$A$88),0),_xlfn.XMATCH($V$167,Shipping!$U$2:$V$2))/_xlfn.IFS($U$167=Shipping!$R223,Shipping!$R$95,$U$167=Shipping!$S$92,Shipping!$S226,$U$167=Shipping!$T$92,Shipping!$T226)+IF(BB137&lt;DATE(2020,1,1),BB137,-BB137))</f>
        <v>-</v>
      </c>
      <c r="BC301" s="52" t="str" cm="1">
        <f t="array" ref="BC301">IF(OR(BC137="",BC137="NO Q",BC137="-"),"-",INDEX(Shipping!$U$3:$V$88,_xlfn.XMATCH(BC$2,IF(Shipping!$D$3:$D$88="GC",Shipping!$A$3:$A$88),0),_xlfn.XMATCH($V$167,Shipping!$U$2:$V$2))/_xlfn.IFS($U$167=Shipping!$R223,Shipping!$R$95,$U$167=Shipping!$S$92,Shipping!$S226,$U$167=Shipping!$T$92,Shipping!$T226)+IF(BC137&lt;DATE(2020,1,1),BC137,-BC137))</f>
        <v>-</v>
      </c>
      <c r="BD301" s="52" t="str" cm="1">
        <f t="array" ref="BD301">IF(OR(BD137="",BD137="NO Q",BD137="-"),"-",INDEX(Shipping!$U$3:$V$88,_xlfn.XMATCH(BD$2,IF(Shipping!$D$3:$D$88="GC",Shipping!$A$3:$A$88),0),_xlfn.XMATCH($V$167,Shipping!$U$2:$V$2))/_xlfn.IFS($U$167=Shipping!$R223,Shipping!$R$95,$U$167=Shipping!$S$92,Shipping!$S226,$U$167=Shipping!$T$92,Shipping!$T226)+IF(BD137&lt;DATE(2020,1,1),BD137,-BD137))</f>
        <v>-</v>
      </c>
      <c r="BE301" s="52" t="str" cm="1">
        <f t="array" ref="BE301">IF(OR(BE137="",BE137="NO Q",BE137="-"),"-",INDEX(Shipping!$U$3:$V$88,_xlfn.XMATCH(BE$2,IF(Shipping!$D$3:$D$88="GC",Shipping!$A$3:$A$88),0),_xlfn.XMATCH($V$167,Shipping!$U$2:$V$2))/_xlfn.IFS($U$167=Shipping!$R223,Shipping!$R$95,$U$167=Shipping!$S$92,Shipping!$S226,$U$167=Shipping!$T$92,Shipping!$T226)+IF(BE137&lt;DATE(2020,1,1),BE137,-BE137))</f>
        <v>-</v>
      </c>
      <c r="BF301" s="52" t="str" cm="1">
        <f t="array" ref="BF301">IF(OR(BF137="",BF137="NO Q",BF137="-"),"-",INDEX(Shipping!$U$3:$V$88,_xlfn.XMATCH(BF$2,IF(Shipping!$D$3:$D$88="GC",Shipping!$A$3:$A$88),0),_xlfn.XMATCH($V$167,Shipping!$U$2:$V$2))/_xlfn.IFS($U$167=Shipping!$R223,Shipping!$R$95,$U$167=Shipping!$S$92,Shipping!$S226,$U$167=Shipping!$T$92,Shipping!$T226)+IF(BF137&lt;DATE(2020,1,1),BF137,-BF137))</f>
        <v>-</v>
      </c>
      <c r="BG301" s="52" t="str" cm="1">
        <f t="array" ref="BG301">IF(OR(BG137="",BG137="NO Q",BG137="-"),"-",INDEX(Shipping!$U$3:$V$88,_xlfn.XMATCH(BG$2,IF(Shipping!$D$3:$D$88="GC",Shipping!$A$3:$A$88),0),_xlfn.XMATCH($V$167,Shipping!$U$2:$V$2))/_xlfn.IFS($U$167=Shipping!$R223,Shipping!$R$95,$U$167=Shipping!$S$92,Shipping!$S226,$U$167=Shipping!$T$92,Shipping!$T226)+IF(BG137&lt;DATE(2020,1,1),BG137,-BG137))</f>
        <v>-</v>
      </c>
      <c r="BH301" s="52" t="str" cm="1">
        <f t="array" ref="BH301">IF(OR(BH137="",BH137="NO Q",BH137="-"),"-",INDEX(Shipping!$U$3:$V$88,_xlfn.XMATCH(BH$2,IF(Shipping!$D$3:$D$88="GC",Shipping!$A$3:$A$88),0),_xlfn.XMATCH($V$167,Shipping!$U$2:$V$2))/_xlfn.IFS($U$167=Shipping!$R223,Shipping!$R$95,$U$167=Shipping!$S$92,Shipping!$S226,$U$167=Shipping!$T$92,Shipping!$T226)+IF(BH137&lt;DATE(2020,1,1),BH137,-BH137))</f>
        <v>-</v>
      </c>
      <c r="BI301" s="52" t="str" cm="1">
        <f t="array" ref="BI301">IF(OR(BI137="",BI137="NO Q",BI137="-"),"-",INDEX(Shipping!$U$3:$V$88,_xlfn.XMATCH(BI$2,IF(Shipping!$D$3:$D$88="GC",Shipping!$A$3:$A$88),0),_xlfn.XMATCH($V$167,Shipping!$U$2:$V$2))/_xlfn.IFS($U$167=Shipping!$R223,Shipping!$R$95,$U$167=Shipping!$S$92,Shipping!$S226,$U$167=Shipping!$T$92,Shipping!$T226)+IF(BI137&lt;DATE(2020,1,1),BI137,-BI137))</f>
        <v>-</v>
      </c>
      <c r="BJ301" s="52" t="str" cm="1">
        <f t="array" ref="BJ301">IF(OR(BJ137="",BJ137="NO Q",BJ137="-"),"-",INDEX(Shipping!$U$3:$V$88,_xlfn.XMATCH(BJ$2,IF(Shipping!$D$3:$D$88="GC",Shipping!$A$3:$A$88),0),_xlfn.XMATCH($V$167,Shipping!$U$2:$V$2))/_xlfn.IFS($U$167=Shipping!$R223,Shipping!$R$95,$U$167=Shipping!$S$92,Shipping!$S226,$U$167=Shipping!$T$92,Shipping!$T226)+IF(BJ137&lt;DATE(2020,1,1),BJ137,-BJ137))</f>
        <v>-</v>
      </c>
      <c r="BK301" s="52" cm="1">
        <f t="array" ref="BK301">IF(OR(BK137="",BK137="NO Q",BK137="-"),"-",INDEX(Shipping!$U$3:$V$88,_xlfn.XMATCH(BK$2,IF(Shipping!$D$3:$D$88="GC",Shipping!$A$3:$A$88),0),_xlfn.XMATCH($V$167,Shipping!$U$2:$V$2))/_xlfn.IFS($U$167=Shipping!$R223,Shipping!$R$95,$U$167=Shipping!$S$92,Shipping!$S226,$U$167=Shipping!$T$92,Shipping!$T226)+IF(BK137&lt;DATE(2020,1,1),BK137,-BK137))</f>
        <v>2.1274230495814255</v>
      </c>
      <c r="BL301" s="52" t="str" cm="1">
        <f t="array" ref="BL301">IF(OR(BL137="",BL137="NO Q",BL137="-"),"-",INDEX(Shipping!$U$3:$V$88,_xlfn.XMATCH(BL$2,IF(Shipping!$D$3:$D$88="GC",Shipping!$A$3:$A$88),0),_xlfn.XMATCH($V$167,Shipping!$U$2:$V$2))/_xlfn.IFS($U$167=Shipping!$R223,Shipping!$R$95,$U$167=Shipping!$S$92,Shipping!$S226,$U$167=Shipping!$T$92,Shipping!$T226)+IF(BL137&lt;DATE(2020,1,1),BL137,-BL137))</f>
        <v>-</v>
      </c>
      <c r="BM301" s="52" t="str" cm="1">
        <f t="array" ref="BM301">IF(OR(BM137="",BM137="NO Q",BM137="-"),"-",INDEX(Shipping!$U$3:$V$88,_xlfn.XMATCH(BM$2,IF(Shipping!$D$3:$D$88="GC",Shipping!$A$3:$A$88),0),_xlfn.XMATCH($V$167,Shipping!$U$2:$V$2))/_xlfn.IFS($U$167=Shipping!$R223,Shipping!$R$95,$U$167=Shipping!$S$92,Shipping!$S226,$U$167=Shipping!$T$92,Shipping!$T226)+IF(BM137&lt;DATE(2020,1,1),BM137,-BM137))</f>
        <v>-</v>
      </c>
      <c r="BN301" s="52" t="str" cm="1">
        <f t="array" ref="BN301">IF(OR(BN137="",BN137="NO Q",BN137="-"),"-",INDEX(Shipping!$U$3:$V$88,_xlfn.XMATCH(BN$2,IF(Shipping!$D$3:$D$88="GC",Shipping!$A$3:$A$88),0),_xlfn.XMATCH($V$167,Shipping!$U$2:$V$2))/_xlfn.IFS($U$167=Shipping!$R223,Shipping!$R$95,$U$167=Shipping!$S$92,Shipping!$S226,$U$167=Shipping!$T$92,Shipping!$T226)+IF(BN137&lt;DATE(2020,1,1),BN137,-BN137))</f>
        <v>-</v>
      </c>
      <c r="BO301" s="52" cm="1">
        <f t="array" ref="BO301">IF(OR(BO137="",BO137="NO Q",BO137="-"),"-",INDEX(Shipping!$U$3:$V$88,_xlfn.XMATCH(BO$2,IF(Shipping!$D$3:$D$88="GC",Shipping!$A$3:$A$88),0),_xlfn.XMATCH($V$167,Shipping!$U$2:$V$2))/_xlfn.IFS($U$167=Shipping!$R223,Shipping!$R$95,$U$167=Shipping!$S$92,Shipping!$S226,$U$167=Shipping!$T$92,Shipping!$T226)+IF(BO137&lt;DATE(2020,1,1),BO137,-BO137))</f>
        <v>-44034</v>
      </c>
      <c r="BP301" s="52" t="str" cm="1">
        <f t="array" ref="BP301">IF(OR(BP137="",BP137="NO Q",BP137="-"),"-",INDEX(Shipping!$U$3:$V$88,_xlfn.XMATCH(BP$2,IF(Shipping!$D$3:$D$88="GC",Shipping!$A$3:$A$88),0),_xlfn.XMATCH($V$167,Shipping!$U$2:$V$2))/_xlfn.IFS($U$167=Shipping!$R223,Shipping!$R$95,$U$167=Shipping!$S$92,Shipping!$S226,$U$167=Shipping!$T$92,Shipping!$T226)+IF(BP137&lt;DATE(2020,1,1),BP137,-BP137))</f>
        <v>-</v>
      </c>
      <c r="BQ301" s="52" t="str" cm="1">
        <f t="array" ref="BQ301">IF(OR(BQ137="",BQ137="NO Q",BQ137="-"),"-",INDEX(Shipping!$U$3:$V$88,_xlfn.XMATCH(BQ$2,IF(Shipping!$D$3:$D$88="GC",Shipping!$A$3:$A$88),0),_xlfn.XMATCH($V$167,Shipping!$U$2:$V$2))/_xlfn.IFS($U$167=Shipping!$R223,Shipping!$R$95,$U$167=Shipping!$S$92,Shipping!$S226,$U$167=Shipping!$T$92,Shipping!$T226)+IF(BQ137&lt;DATE(2020,1,1),BQ137,-BQ137))</f>
        <v>-</v>
      </c>
      <c r="BR301" s="52" t="str" cm="1">
        <f t="array" ref="BR301">IF(OR(BR137="",BR137="NO Q",BR137="-"),"-",INDEX(Shipping!$U$3:$V$88,_xlfn.XMATCH(BR$2,IF(Shipping!$D$3:$D$88="GC",Shipping!$A$3:$A$88),0),_xlfn.XMATCH($V$167,Shipping!$U$2:$V$2))/_xlfn.IFS($U$167=Shipping!$R223,Shipping!$R$95,$U$167=Shipping!$S$92,Shipping!$S226,$U$167=Shipping!$T$92,Shipping!$T226)+IF(BR137&lt;DATE(2020,1,1),BR137,-BR137))</f>
        <v>-</v>
      </c>
      <c r="BS301" s="52" t="str" cm="1">
        <f t="array" ref="BS301">IF(OR(BS137="",BS137="NO Q",BS137="-"),"-",INDEX(Shipping!$U$3:$V$88,_xlfn.XMATCH(BS$2,IF(Shipping!$D$3:$D$88="GC",Shipping!$A$3:$A$88),0),_xlfn.XMATCH($V$167,Shipping!$U$2:$V$2))/_xlfn.IFS($U$167=Shipping!$R223,Shipping!$R$95,$U$167=Shipping!$S$92,Shipping!$S226,$U$167=Shipping!$T$92,Shipping!$T226)+IF(BS137&lt;DATE(2020,1,1),BS137,-BS137))</f>
        <v>-</v>
      </c>
      <c r="BT301" s="52" t="str" cm="1">
        <f t="array" ref="BT301">IF(OR(BT137="",BT137="NO Q",BT137="-"),"-",INDEX(Shipping!$U$3:$V$88,_xlfn.XMATCH(BT$2,IF(Shipping!$D$3:$D$88="GC",Shipping!$A$3:$A$88),0),_xlfn.XMATCH($V$167,Shipping!$U$2:$V$2))/_xlfn.IFS($U$167=Shipping!$R223,Shipping!$R$95,$U$167=Shipping!$S$92,Shipping!$S226,$U$167=Shipping!$T$92,Shipping!$T226)+IF(BT137&lt;DATE(2020,1,1),BT137,-BT137))</f>
        <v>-</v>
      </c>
      <c r="BU301" s="52" t="str" cm="1">
        <f t="array" ref="BU301">IF(OR(BU137="",BU137="NO Q",BU137="-"),"-",INDEX(Shipping!$U$3:$V$88,_xlfn.XMATCH(BU$2,IF(Shipping!$D$3:$D$88="GC",Shipping!$A$3:$A$88),0),_xlfn.XMATCH($V$167,Shipping!$U$2:$V$2))/_xlfn.IFS($U$167=Shipping!$R223,Shipping!$R$95,$U$167=Shipping!$S$92,Shipping!$S226,$U$167=Shipping!$T$92,Shipping!$T226)+IF(BU137&lt;DATE(2020,1,1),BU137,-BU137))</f>
        <v>-</v>
      </c>
      <c r="BV301" s="52" t="str" cm="1">
        <f t="array" ref="BV301">IF(OR(BV137="",BV137="NO Q",BV137="-"),"-",INDEX(Shipping!$U$3:$V$88,_xlfn.XMATCH(BV$2,IF(Shipping!$D$3:$D$88="GC",Shipping!$A$3:$A$88),0),_xlfn.XMATCH($V$167,Shipping!$U$2:$V$2))/_xlfn.IFS($U$167=Shipping!$R223,Shipping!$R$95,$U$167=Shipping!$S$92,Shipping!$S226,$U$167=Shipping!$T$92,Shipping!$T226)+IF(BV137&lt;DATE(2020,1,1),BV137,-BV137))</f>
        <v>-</v>
      </c>
      <c r="BW301" s="52" t="str" cm="1">
        <f t="array" ref="BW301">IF(OR(BW137="",BW137="NO Q",BW137="-"),"-",INDEX(Shipping!$U$3:$V$88,_xlfn.XMATCH(BW$2,IF(Shipping!$D$3:$D$88="GC",Shipping!$A$3:$A$88),0),_xlfn.XMATCH($V$167,Shipping!$U$2:$V$2))/_xlfn.IFS($U$167=Shipping!$R223,Shipping!$R$95,$U$167=Shipping!$S$92,Shipping!$S226,$U$167=Shipping!$T$92,Shipping!$T226)+IF(BW137&lt;DATE(2020,1,1),BW137,-BW137))</f>
        <v>-</v>
      </c>
      <c r="BX301" s="52" t="str" cm="1">
        <f t="array" ref="BX301">IF(OR(BX137="",BX137="NO Q",BX137="-"),"-",INDEX(Shipping!$U$3:$V$88,_xlfn.XMATCH(BX$2,IF(Shipping!$D$3:$D$88="GC",Shipping!$A$3:$A$88),0),_xlfn.XMATCH($V$167,Shipping!$U$2:$V$2))/_xlfn.IFS($U$167=Shipping!$R223,Shipping!$R$95,$U$167=Shipping!$S$92,Shipping!$S226,$U$167=Shipping!$T$92,Shipping!$T226)+IF(BX137&lt;DATE(2020,1,1),BX137,-BX137))</f>
        <v>-</v>
      </c>
      <c r="BY301" s="52" t="str" cm="1">
        <f t="array" ref="BY301">IF(OR(BY137="",BY137="NO Q",BY137="-"),"-",INDEX(Shipping!$U$3:$V$88,_xlfn.XMATCH(BY$2,IF(Shipping!$D$3:$D$88="GC",Shipping!$A$3:$A$88),0),_xlfn.XMATCH($V$167,Shipping!$U$2:$V$2))/_xlfn.IFS($U$167=Shipping!$R223,Shipping!$R$95,$U$167=Shipping!$S$92,Shipping!$S226,$U$167=Shipping!$T$92,Shipping!$T226)+IF(BY137&lt;DATE(2020,1,1),BY137,-BY137))</f>
        <v>-</v>
      </c>
      <c r="BZ301" s="52" t="str" cm="1">
        <f t="array" ref="BZ301">IF(OR(BZ137="",BZ137="NO Q",BZ137="-"),"-",INDEX(Shipping!$U$3:$V$88,_xlfn.XMATCH(BZ$2,IF(Shipping!$D$3:$D$88="GC",Shipping!$A$3:$A$88),0),_xlfn.XMATCH($V$167,Shipping!$U$2:$V$2))/_xlfn.IFS($U$167=Shipping!$R223,Shipping!$R$95,$U$167=Shipping!$S$92,Shipping!$S226,$U$167=Shipping!$T$92,Shipping!$T226)+IF(BZ137&lt;DATE(2020,1,1),BZ137,-BZ137))</f>
        <v>-</v>
      </c>
      <c r="CA301" s="52" t="str" cm="1">
        <f t="array" ref="CA301">IF(OR(CA137="",CA137="NO Q",CA137="-"),"-",INDEX(Shipping!$U$3:$V$88,_xlfn.XMATCH(CA$2,IF(Shipping!$D$3:$D$88="GC",Shipping!$A$3:$A$88),0),_xlfn.XMATCH($V$167,Shipping!$U$2:$V$2))/_xlfn.IFS($U$167=Shipping!$R223,Shipping!$R$95,$U$167=Shipping!$S$92,Shipping!$S226,$U$167=Shipping!$T$92,Shipping!$T226)+IF(CA137&lt;DATE(2020,1,1),CA137,-CA137))</f>
        <v>-</v>
      </c>
      <c r="CB301" s="52" t="str" cm="1">
        <f t="array" ref="CB301">IF(OR(CB137="",CB137="NO Q",CB137="-"),"-",INDEX(Shipping!$U$3:$V$88,_xlfn.XMATCH(CB$2,IF(Shipping!$D$3:$D$88="GC",Shipping!$A$3:$A$88),0),_xlfn.XMATCH($V$167,Shipping!$U$2:$V$2))/_xlfn.IFS($U$167=Shipping!$R223,Shipping!$R$95,$U$167=Shipping!$S$92,Shipping!$S226,$U$167=Shipping!$T$92,Shipping!$T226)+IF(CB137&lt;DATE(2020,1,1),CB137,-CB137))</f>
        <v>-</v>
      </c>
      <c r="CC301" s="52" t="str" cm="1">
        <f t="array" ref="CC301">IF(OR(CC137="",CC137="NO Q",CC137="-"),"-",INDEX(Shipping!$U$3:$V$88,_xlfn.XMATCH(CC$2,IF(Shipping!$D$3:$D$88="GC",Shipping!$A$3:$A$88),0),_xlfn.XMATCH($V$167,Shipping!$U$2:$V$2))/_xlfn.IFS($U$167=Shipping!$R223,Shipping!$R$95,$U$167=Shipping!$S$92,Shipping!$S226,$U$167=Shipping!$T$92,Shipping!$T226)+IF(CC137&lt;DATE(2020,1,1),CC137,-CC137))</f>
        <v>-</v>
      </c>
      <c r="CD301" s="52" t="str" cm="1">
        <f t="array" ref="CD301">IF(OR(CD137="",CD137="NO Q",CD137="-"),"-",INDEX(Shipping!$U$3:$V$88,_xlfn.XMATCH(CD$2,IF(Shipping!$D$3:$D$88="GC",Shipping!$A$3:$A$88),0),_xlfn.XMATCH($V$167,Shipping!$U$2:$V$2))/_xlfn.IFS($U$167=Shipping!$R223,Shipping!$R$95,$U$167=Shipping!$S$92,Shipping!$S226,$U$167=Shipping!$T$92,Shipping!$T226)+IF(CD137&lt;DATE(2020,1,1),CD137,-CD137))</f>
        <v>-</v>
      </c>
      <c r="CE301" s="52" t="str" cm="1">
        <f t="array" ref="CE301">IF(OR(CE137="",CE137="NO Q",CE137="-"),"-",INDEX(Shipping!$U$3:$V$88,_xlfn.XMATCH(CE$2,IF(Shipping!$D$3:$D$88="GC",Shipping!$A$3:$A$88),0),_xlfn.XMATCH($V$167,Shipping!$U$2:$V$2))/_xlfn.IFS($U$167=Shipping!$R223,Shipping!$R$95,$U$167=Shipping!$S$92,Shipping!$S226,$U$167=Shipping!$T$92,Shipping!$T226)+IF(CE137&lt;DATE(2020,1,1),CE137,-CE137))</f>
        <v>-</v>
      </c>
      <c r="CF301" s="52" t="e" cm="1">
        <f t="array" ref="CF301">IF(OR(CF137="",CF137="NO Q",CF137="-"),"-",INDEX(Shipping!$U$3:$V$88,_xlfn.XMATCH(CF$2,IF(Shipping!$D$3:$D$88="GC",Shipping!$A$3:$A$88),0),_xlfn.XMATCH($V$167,Shipping!$U$2:$V$2))/_xlfn.IFS($U$167=Shipping!$R223,Shipping!$R$95,$U$167=Shipping!$S$92,Shipping!$S226,$U$167=Shipping!$T$92,Shipping!$T226)+IF(CF137&lt;DATE(2020,1,1),CF137,-CF137))</f>
        <v>#N/A</v>
      </c>
      <c r="CG301" s="52" t="str" cm="1">
        <f t="array" ref="CG301">IF(OR(CG137="",CG137="NO Q",CG137="-"),"-",INDEX(Shipping!$U$3:$V$88,_xlfn.XMATCH(CG$2,IF(Shipping!$D$3:$D$88="GC",Shipping!$A$3:$A$88),0),_xlfn.XMATCH($V$167,Shipping!$U$2:$V$2))/_xlfn.IFS($U$167=Shipping!$R223,Shipping!$R$95,$U$167=Shipping!$S$92,Shipping!$S226,$U$167=Shipping!$T$92,Shipping!$T226)+IF(CG137&lt;DATE(2020,1,1),CG137,-CG137))</f>
        <v>-</v>
      </c>
      <c r="CH301" s="52" t="str" cm="1">
        <f t="array" ref="CH301">IF(OR(CH137="",CH137="NO Q",CH137="-"),"-",INDEX(Shipping!$U$3:$V$88,_xlfn.XMATCH(CH$2,IF(Shipping!$D$3:$D$88="GC",Shipping!$A$3:$A$88),0),_xlfn.XMATCH($V$167,Shipping!$U$2:$V$2))/_xlfn.IFS($U$167=Shipping!$R223,Shipping!$R$95,$U$167=Shipping!$S$92,Shipping!$S226,$U$167=Shipping!$T$92,Shipping!$T226)+IF(CH137&lt;DATE(2020,1,1),CH137,-CH137))</f>
        <v>-</v>
      </c>
      <c r="CI301" s="52" t="str" cm="1">
        <f t="array" ref="CI301">IF(OR(CI137="",CI137="NO Q",CI137="-"),"-",INDEX(Shipping!$U$3:$V$88,_xlfn.XMATCH(CI$2,IF(Shipping!$D$3:$D$88="GC",Shipping!$A$3:$A$88),0),_xlfn.XMATCH($V$167,Shipping!$U$2:$V$2))/_xlfn.IFS($U$167=Shipping!$R223,Shipping!$R$95,$U$167=Shipping!$S$92,Shipping!$S226,$U$167=Shipping!$T$92,Shipping!$T226)+IF(CI137&lt;DATE(2020,1,1),CI137,-CI137))</f>
        <v>-</v>
      </c>
      <c r="CJ301" s="52" t="str" cm="1">
        <f t="array" ref="CJ301">IF(OR(CJ137="",CJ137="NO Q",CJ137="-"),"-",INDEX(Shipping!$U$3:$V$88,_xlfn.XMATCH(CJ$2,IF(Shipping!$D$3:$D$88="GC",Shipping!$A$3:$A$88),0),_xlfn.XMATCH($V$167,Shipping!$U$2:$V$2))/_xlfn.IFS($U$167=Shipping!$R223,Shipping!$R$95,$U$167=Shipping!$S$92,Shipping!$S226,$U$167=Shipping!$T$92,Shipping!$T226)+IF(CJ137&lt;DATE(2020,1,1),CJ137,-CJ137))</f>
        <v>-</v>
      </c>
      <c r="CK301" s="52" t="str" cm="1">
        <f t="array" ref="CK301">IF(OR(CK137="",CK137="NO Q",CK137="-"),"-",INDEX(Shipping!$U$3:$V$88,_xlfn.XMATCH(CK$2,IF(Shipping!$D$3:$D$88="GC",Shipping!$A$3:$A$88),0),_xlfn.XMATCH($V$167,Shipping!$U$2:$V$2))/_xlfn.IFS($U$167=Shipping!$R223,Shipping!$R$95,$U$167=Shipping!$S$92,Shipping!$S226,$U$167=Shipping!$T$92,Shipping!$T226)+IF(CK137&lt;DATE(2020,1,1),CK137,-CK137))</f>
        <v>-</v>
      </c>
      <c r="CL301" s="52" t="str" cm="1">
        <f t="array" ref="CL301">IF(OR(CL137="",CL137="NO Q",CL137="-"),"-",INDEX(Shipping!$U$3:$V$88,_xlfn.XMATCH(CL$2,IF(Shipping!$D$3:$D$88="GC",Shipping!$A$3:$A$88),0),_xlfn.XMATCH($V$167,Shipping!$U$2:$V$2))/_xlfn.IFS($U$167=Shipping!$R223,Shipping!$R$95,$U$167=Shipping!$S$92,Shipping!$S226,$U$167=Shipping!$T$92,Shipping!$T226)+IF(CL137&lt;DATE(2020,1,1),CL137,-CL137))</f>
        <v>-</v>
      </c>
      <c r="CM301" s="52" t="str" cm="1">
        <f t="array" ref="CM301">IF(OR(CM137="",CM137="NO Q",CM137="-"),"-",INDEX(Shipping!$U$3:$V$88,_xlfn.XMATCH(CM$2,IF(Shipping!$D$3:$D$88="GC",Shipping!$A$3:$A$88),0),_xlfn.XMATCH($V$167,Shipping!$U$2:$V$2))/_xlfn.IFS($U$167=Shipping!$R223,Shipping!$R$95,$U$167=Shipping!$S$92,Shipping!$S226,$U$167=Shipping!$T$92,Shipping!$T226)+IF(CM137&lt;DATE(2020,1,1),CM137,-CM137))</f>
        <v>-</v>
      </c>
    </row>
    <row r="302" spans="2:91">
      <c r="B302" s="47" t="s">
        <v>407</v>
      </c>
      <c r="C302" s="1" t="str" cm="1">
        <f t="array" ref="C302">INDEX(W$2:CM$2,1,_xlfn.XMATCH(D302,$W302:$CM302))</f>
        <v>CREATIVE LIQUID COATINGS (2cav)</v>
      </c>
      <c r="D302" s="81">
        <f t="shared" si="141"/>
        <v>1.85593125823369</v>
      </c>
      <c r="W302" s="52" t="str" cm="1">
        <f t="array" ref="W302">IF(OR(W138="",W138="NO Q",W138="-"),"-",INDEX(Shipping!$U$3:$V$88,_xlfn.XMATCH(W$2,IF(Shipping!$D$3:$D$88="GC",Shipping!$A$3:$A$88),0),_xlfn.XMATCH($V$167,Shipping!$U$2:$V$2))/_xlfn.IFS($U$167=Shipping!$R224,Shipping!$R$95,$U$167=Shipping!$S$92,Shipping!$S227,$U$167=Shipping!$T$92,Shipping!$T227)+IF(W138&lt;DATE(2020,1,1),W138,-W138))</f>
        <v>-</v>
      </c>
      <c r="X302" s="52" t="str" cm="1">
        <f t="array" ref="X302">IF(OR(X138="",X138="NO Q",X138="-"),"-",INDEX(Shipping!$U$3:$V$88,_xlfn.XMATCH(X$2,IF(Shipping!$D$3:$D$88="GC",Shipping!$A$3:$A$88),0),_xlfn.XMATCH($V$167,Shipping!$U$2:$V$2))/_xlfn.IFS($U$167=Shipping!$R224,Shipping!$R$95,$U$167=Shipping!$S$92,Shipping!$S227,$U$167=Shipping!$T$92,Shipping!$T227)+IF(X138&lt;DATE(2020,1,1),X138,-X138))</f>
        <v>-</v>
      </c>
      <c r="Y302" s="52" t="str" cm="1">
        <f t="array" ref="Y302">IF(OR(Y138="",Y138="NO Q",Y138="-"),"-",INDEX(Shipping!$U$3:$V$88,_xlfn.XMATCH(Y$2,IF(Shipping!$D$3:$D$88="GC",Shipping!$A$3:$A$88),0),_xlfn.XMATCH($V$167,Shipping!$U$2:$V$2))/_xlfn.IFS($U$167=Shipping!$R224,Shipping!$R$95,$U$167=Shipping!$S$92,Shipping!$S227,$U$167=Shipping!$T$92,Shipping!$T227)+IF(Y138&lt;DATE(2020,1,1),Y138,-Y138))</f>
        <v>-</v>
      </c>
      <c r="Z302" s="52" t="str" cm="1">
        <f t="array" ref="Z302">IF(OR(Z138="",Z138="NO Q",Z138="-"),"-",INDEX(Shipping!$U$3:$V$88,_xlfn.XMATCH(Z$2,IF(Shipping!$D$3:$D$88="GC",Shipping!$A$3:$A$88),0),_xlfn.XMATCH($V$167,Shipping!$U$2:$V$2))/_xlfn.IFS($U$167=Shipping!$R224,Shipping!$R$95,$U$167=Shipping!$S$92,Shipping!$S227,$U$167=Shipping!$T$92,Shipping!$T227)+IF(Z138&lt;DATE(2020,1,1),Z138,-Z138))</f>
        <v>-</v>
      </c>
      <c r="AA302" s="52" t="str" cm="1">
        <f t="array" ref="AA302">IF(OR(AA138="",AA138="NO Q",AA138="-"),"-",INDEX(Shipping!$U$3:$V$88,_xlfn.XMATCH(AA$2,IF(Shipping!$D$3:$D$88="GC",Shipping!$A$3:$A$88),0),_xlfn.XMATCH($V$167,Shipping!$U$2:$V$2))/_xlfn.IFS($U$167=Shipping!$R224,Shipping!$R$95,$U$167=Shipping!$S$92,Shipping!$S227,$U$167=Shipping!$T$92,Shipping!$T227)+IF(AA138&lt;DATE(2020,1,1),AA138,-AA138))</f>
        <v>-</v>
      </c>
      <c r="AB302" s="52" t="str" cm="1">
        <f t="array" ref="AB302">IF(OR(AB138="",AB138="NO Q",AB138="-"),"-",INDEX(Shipping!$U$3:$V$88,_xlfn.XMATCH(AB$2,IF(Shipping!$D$3:$D$88="GC",Shipping!$A$3:$A$88),0),_xlfn.XMATCH($V$167,Shipping!$U$2:$V$2))/_xlfn.IFS($U$167=Shipping!$R224,Shipping!$R$95,$U$167=Shipping!$S$92,Shipping!$S227,$U$167=Shipping!$T$92,Shipping!$T227)+IF(AB138&lt;DATE(2020,1,1),AB138,-AB138))</f>
        <v>-</v>
      </c>
      <c r="AC302" s="52" t="str" cm="1">
        <f t="array" ref="AC302">IF(OR(AC138="",AC138="NO Q",AC138="-"),"-",INDEX(Shipping!$U$3:$V$88,_xlfn.XMATCH(AC$2,IF(Shipping!$D$3:$D$88="GC",Shipping!$A$3:$A$88),0),_xlfn.XMATCH($V$167,Shipping!$U$2:$V$2))/_xlfn.IFS($U$167=Shipping!$R224,Shipping!$R$95,$U$167=Shipping!$S$92,Shipping!$S227,$U$167=Shipping!$T$92,Shipping!$T227)+IF(AC138&lt;DATE(2020,1,1),AC138,-AC138))</f>
        <v>-</v>
      </c>
      <c r="AD302" s="52" cm="1">
        <f t="array" ref="AD302">IF(OR(AD138="",AD138="NO Q",AD138="-"),"-",INDEX(Shipping!$U$3:$V$88,_xlfn.XMATCH(AD$2,IF(Shipping!$D$3:$D$88="GC",Shipping!$A$3:$A$88),0),_xlfn.XMATCH($V$167,Shipping!$U$2:$V$2))/_xlfn.IFS($U$167=Shipping!$R224,Shipping!$R$95,$U$167=Shipping!$S$92,Shipping!$S227,$U$167=Shipping!$T$92,Shipping!$T227)+IF(AD138&lt;DATE(2020,1,1),AD138,-AD138))</f>
        <v>1.85593125823369</v>
      </c>
      <c r="AE302" s="52" t="str" cm="1">
        <f t="array" ref="AE302">IF(OR(AE138="",AE138="NO Q",AE138="-"),"-",INDEX(Shipping!$U$3:$V$88,_xlfn.XMATCH(AE$2,IF(Shipping!$D$3:$D$88="GC",Shipping!$A$3:$A$88),0),_xlfn.XMATCH($V$167,Shipping!$U$2:$V$2))/_xlfn.IFS($U$167=Shipping!$R224,Shipping!$R$95,$U$167=Shipping!$S$92,Shipping!$S227,$U$167=Shipping!$T$92,Shipping!$T227)+IF(AE138&lt;DATE(2020,1,1),AE138,-AE138))</f>
        <v>-</v>
      </c>
      <c r="AF302" s="52" cm="1">
        <f t="array" ref="AF302">IF(OR(AF138="",AF138="NO Q",AF138="-"),"-",INDEX(Shipping!$U$3:$V$88,_xlfn.XMATCH(AF$2,IF(Shipping!$D$3:$D$88="GC",Shipping!$A$3:$A$88),0),_xlfn.XMATCH($V$167,Shipping!$U$2:$V$2))/_xlfn.IFS($U$167=Shipping!$R224,Shipping!$R$95,$U$167=Shipping!$S$92,Shipping!$S227,$U$167=Shipping!$T$92,Shipping!$T227)+IF(AF138&lt;DATE(2020,1,1),AF138,-AF138))</f>
        <v>-44032.932539682537</v>
      </c>
      <c r="AG302" s="52" cm="1">
        <f t="array" ref="AG302">IF(OR(AG138="",AG138="NO Q",AG138="-"),"-",INDEX(Shipping!$U$3:$V$88,_xlfn.XMATCH(AG$2,IF(Shipping!$D$3:$D$88="GC",Shipping!$A$3:$A$88),0),_xlfn.XMATCH($V$167,Shipping!$U$2:$V$2))/_xlfn.IFS($U$167=Shipping!$R224,Shipping!$R$95,$U$167=Shipping!$S$92,Shipping!$S227,$U$167=Shipping!$T$92,Shipping!$T227)+IF(AG138&lt;DATE(2020,1,1),AG138,-AG138))</f>
        <v>-44032.932539682537</v>
      </c>
      <c r="AH302" s="52" t="str" cm="1">
        <f t="array" ref="AH302">IF(OR(AH138="",AH138="NO Q",AH138="-"),"-",INDEX(Shipping!$U$3:$V$88,_xlfn.XMATCH(AH$2,IF(Shipping!$D$3:$D$88="GC",Shipping!$A$3:$A$88),0),_xlfn.XMATCH($V$167,Shipping!$U$2:$V$2))/_xlfn.IFS($U$167=Shipping!$R224,Shipping!$R$95,$U$167=Shipping!$S$92,Shipping!$S227,$U$167=Shipping!$T$92,Shipping!$T227)+IF(AH138&lt;DATE(2020,1,1),AH138,-AH138))</f>
        <v>-</v>
      </c>
      <c r="AI302" s="52" t="str" cm="1">
        <f t="array" ref="AI302">IF(OR(AI138="",AI138="NO Q",AI138="-"),"-",INDEX(Shipping!$U$3:$V$88,_xlfn.XMATCH(AI$2,IF(Shipping!$D$3:$D$88="GC",Shipping!$A$3:$A$88),0),_xlfn.XMATCH($V$167,Shipping!$U$2:$V$2))/_xlfn.IFS($U$167=Shipping!$R224,Shipping!$R$95,$U$167=Shipping!$S$92,Shipping!$S227,$U$167=Shipping!$T$92,Shipping!$T227)+IF(AI138&lt;DATE(2020,1,1),AI138,-AI138))</f>
        <v>-</v>
      </c>
      <c r="AJ302" s="52" t="str" cm="1">
        <f t="array" ref="AJ302">IF(OR(AJ138="",AJ138="NO Q",AJ138="-"),"-",INDEX(Shipping!$U$3:$V$88,_xlfn.XMATCH(AJ$2,IF(Shipping!$D$3:$D$88="GC",Shipping!$A$3:$A$88),0),_xlfn.XMATCH($V$167,Shipping!$U$2:$V$2))/_xlfn.IFS($U$167=Shipping!$R224,Shipping!$R$95,$U$167=Shipping!$S$92,Shipping!$S227,$U$167=Shipping!$T$92,Shipping!$T227)+IF(AJ138&lt;DATE(2020,1,1),AJ138,-AJ138))</f>
        <v>-</v>
      </c>
      <c r="AK302" s="52" t="str" cm="1">
        <f t="array" ref="AK302">IF(OR(AK138="",AK138="NO Q",AK138="-"),"-",INDEX(Shipping!$U$3:$V$88,_xlfn.XMATCH(AK$2,IF(Shipping!$D$3:$D$88="GC",Shipping!$A$3:$A$88),0),_xlfn.XMATCH($V$167,Shipping!$U$2:$V$2))/_xlfn.IFS($U$167=Shipping!$R224,Shipping!$R$95,$U$167=Shipping!$S$92,Shipping!$S227,$U$167=Shipping!$T$92,Shipping!$T227)+IF(AK138&lt;DATE(2020,1,1),AK138,-AK138))</f>
        <v>-</v>
      </c>
      <c r="AL302" s="52" t="str" cm="1">
        <f t="array" ref="AL302">IF(OR(AL138="",AL138="NO Q",AL138="-"),"-",INDEX(Shipping!$U$3:$V$88,_xlfn.XMATCH(AL$2,IF(Shipping!$D$3:$D$88="GC",Shipping!$A$3:$A$88),0),_xlfn.XMATCH($V$167,Shipping!$U$2:$V$2))/_xlfn.IFS($U$167=Shipping!$R224,Shipping!$R$95,$U$167=Shipping!$S$92,Shipping!$S227,$U$167=Shipping!$T$92,Shipping!$T227)+IF(AL138&lt;DATE(2020,1,1),AL138,-AL138))</f>
        <v>-</v>
      </c>
      <c r="AM302" s="52" cm="1">
        <f t="array" ref="AM302">IF(OR(AM138="",AM138="NO Q",AM138="-"),"-",INDEX(Shipping!$U$3:$V$88,_xlfn.XMATCH(AM$2,IF(Shipping!$D$3:$D$88="GC",Shipping!$A$3:$A$88),0),_xlfn.XMATCH($V$167,Shipping!$U$2:$V$2))/_xlfn.IFS($U$167=Shipping!$R224,Shipping!$R$95,$U$167=Shipping!$S$92,Shipping!$S227,$U$167=Shipping!$T$92,Shipping!$T227)+IF(AM138&lt;DATE(2020,1,1),AM138,-AM138))</f>
        <v>-44032.908730158728</v>
      </c>
      <c r="AN302" s="52" t="str" cm="1">
        <f t="array" ref="AN302">IF(OR(AN138="",AN138="NO Q",AN138="-"),"-",INDEX(Shipping!$U$3:$V$88,_xlfn.XMATCH(AN$2,IF(Shipping!$D$3:$D$88="GC",Shipping!$A$3:$A$88),0),_xlfn.XMATCH($V$167,Shipping!$U$2:$V$2))/_xlfn.IFS($U$167=Shipping!$R224,Shipping!$R$95,$U$167=Shipping!$S$92,Shipping!$S227,$U$167=Shipping!$T$92,Shipping!$T227)+IF(AN138&lt;DATE(2020,1,1),AN138,-AN138))</f>
        <v>-</v>
      </c>
      <c r="AO302" s="52" t="str" cm="1">
        <f t="array" ref="AO302">IF(OR(AO138="",AO138="NO Q",AO138="-"),"-",INDEX(Shipping!$U$3:$V$88,_xlfn.XMATCH(AO$2,IF(Shipping!$D$3:$D$88="GC",Shipping!$A$3:$A$88),0),_xlfn.XMATCH($V$167,Shipping!$U$2:$V$2))/_xlfn.IFS($U$167=Shipping!$R224,Shipping!$R$95,$U$167=Shipping!$S$92,Shipping!$S227,$U$167=Shipping!$T$92,Shipping!$T227)+IF(AO138&lt;DATE(2020,1,1),AO138,-AO138))</f>
        <v>-</v>
      </c>
      <c r="AP302" s="52" t="str" cm="1">
        <f t="array" ref="AP302">IF(OR(AP138="",AP138="NO Q",AP138="-"),"-",INDEX(Shipping!$U$3:$V$88,_xlfn.XMATCH(AP$2,IF(Shipping!$D$3:$D$88="GC",Shipping!$A$3:$A$88),0),_xlfn.XMATCH($V$167,Shipping!$U$2:$V$2))/_xlfn.IFS($U$167=Shipping!$R224,Shipping!$R$95,$U$167=Shipping!$S$92,Shipping!$S227,$U$167=Shipping!$T$92,Shipping!$T227)+IF(AP138&lt;DATE(2020,1,1),AP138,-AP138))</f>
        <v>-</v>
      </c>
      <c r="AQ302" s="52" t="str" cm="1">
        <f t="array" ref="AQ302">IF(OR(AQ138="",AQ138="NO Q",AQ138="-"),"-",INDEX(Shipping!$U$3:$V$88,_xlfn.XMATCH(AQ$2,IF(Shipping!$D$3:$D$88="GC",Shipping!$A$3:$A$88),0),_xlfn.XMATCH($V$167,Shipping!$U$2:$V$2))/_xlfn.IFS($U$167=Shipping!$R224,Shipping!$R$95,$U$167=Shipping!$S$92,Shipping!$S227,$U$167=Shipping!$T$92,Shipping!$T227)+IF(AQ138&lt;DATE(2020,1,1),AQ138,-AQ138))</f>
        <v>-</v>
      </c>
      <c r="AR302" s="52" t="str" cm="1">
        <f t="array" ref="AR302">IF(OR(AR138="",AR138="NO Q",AR138="-"),"-",INDEX(Shipping!$U$3:$V$88,_xlfn.XMATCH(AR$2,IF(Shipping!$D$3:$D$88="GC",Shipping!$A$3:$A$88),0),_xlfn.XMATCH($V$167,Shipping!$U$2:$V$2))/_xlfn.IFS($U$167=Shipping!$R224,Shipping!$R$95,$U$167=Shipping!$S$92,Shipping!$S227,$U$167=Shipping!$T$92,Shipping!$T227)+IF(AR138&lt;DATE(2020,1,1),AR138,-AR138))</f>
        <v>-</v>
      </c>
      <c r="AS302" s="52" t="str" cm="1">
        <f t="array" ref="AS302">IF(OR(AS138="",AS138="NO Q",AS138="-"),"-",INDEX(Shipping!$U$3:$V$88,_xlfn.XMATCH(AS$2,IF(Shipping!$D$3:$D$88="GC",Shipping!$A$3:$A$88),0),_xlfn.XMATCH($V$167,Shipping!$U$2:$V$2))/_xlfn.IFS($U$167=Shipping!$R224,Shipping!$R$95,$U$167=Shipping!$S$92,Shipping!$S227,$U$167=Shipping!$T$92,Shipping!$T227)+IF(AS138&lt;DATE(2020,1,1),AS138,-AS138))</f>
        <v>-</v>
      </c>
      <c r="AT302" s="52" t="str" cm="1">
        <f t="array" ref="AT302">IF(OR(AT138="",AT138="NO Q",AT138="-"),"-",INDEX(Shipping!$U$3:$V$88,_xlfn.XMATCH(AT$2,IF(Shipping!$D$3:$D$88="GC",Shipping!$A$3:$A$88),0),_xlfn.XMATCH($V$167,Shipping!$U$2:$V$2))/_xlfn.IFS($U$167=Shipping!$R224,Shipping!$R$95,$U$167=Shipping!$S$92,Shipping!$S227,$U$167=Shipping!$T$92,Shipping!$T227)+IF(AT138&lt;DATE(2020,1,1),AT138,-AT138))</f>
        <v>-</v>
      </c>
      <c r="AU302" s="52" t="str" cm="1">
        <f t="array" ref="AU302">IF(OR(AU138="",AU138="NO Q",AU138="-"),"-",INDEX(Shipping!$U$3:$V$88,_xlfn.XMATCH(AU$2,IF(Shipping!$D$3:$D$88="GC",Shipping!$A$3:$A$88),0),_xlfn.XMATCH($V$167,Shipping!$U$2:$V$2))/_xlfn.IFS($U$167=Shipping!$R224,Shipping!$R$95,$U$167=Shipping!$S$92,Shipping!$S227,$U$167=Shipping!$T$92,Shipping!$T227)+IF(AU138&lt;DATE(2020,1,1),AU138,-AU138))</f>
        <v>-</v>
      </c>
      <c r="AV302" s="52" t="str" cm="1">
        <f t="array" ref="AV302">IF(OR(AV138="",AV138="NO Q",AV138="-"),"-",INDEX(Shipping!$U$3:$V$88,_xlfn.XMATCH(AV$2,IF(Shipping!$D$3:$D$88="GC",Shipping!$A$3:$A$88),0),_xlfn.XMATCH($V$167,Shipping!$U$2:$V$2))/_xlfn.IFS($U$167=Shipping!$R224,Shipping!$R$95,$U$167=Shipping!$S$92,Shipping!$S227,$U$167=Shipping!$T$92,Shipping!$T227)+IF(AV138&lt;DATE(2020,1,1),AV138,-AV138))</f>
        <v>-</v>
      </c>
      <c r="AW302" s="52" t="str" cm="1">
        <f t="array" ref="AW302">IF(OR(AW138="",AW138="NO Q",AW138="-"),"-",INDEX(Shipping!$U$3:$V$88,_xlfn.XMATCH(AW$2,IF(Shipping!$D$3:$D$88="GC",Shipping!$A$3:$A$88),0),_xlfn.XMATCH($V$167,Shipping!$U$2:$V$2))/_xlfn.IFS($U$167=Shipping!$R224,Shipping!$R$95,$U$167=Shipping!$S$92,Shipping!$S227,$U$167=Shipping!$T$92,Shipping!$T227)+IF(AW138&lt;DATE(2020,1,1),AW138,-AW138))</f>
        <v>-</v>
      </c>
      <c r="AX302" s="52" t="str" cm="1">
        <f t="array" ref="AX302">IF(OR(AX138="",AX138="NO Q",AX138="-"),"-",INDEX(Shipping!$U$3:$V$88,_xlfn.XMATCH(AX$2,IF(Shipping!$D$3:$D$88="GC",Shipping!$A$3:$A$88),0),_xlfn.XMATCH($V$167,Shipping!$U$2:$V$2))/_xlfn.IFS($U$167=Shipping!$R224,Shipping!$R$95,$U$167=Shipping!$S$92,Shipping!$S227,$U$167=Shipping!$T$92,Shipping!$T227)+IF(AX138&lt;DATE(2020,1,1),AX138,-AX138))</f>
        <v>-</v>
      </c>
      <c r="AY302" s="52" t="str" cm="1">
        <f t="array" ref="AY302">IF(OR(AY138="",AY138="NO Q",AY138="-"),"-",INDEX(Shipping!$U$3:$V$88,_xlfn.XMATCH(AY$2,IF(Shipping!$D$3:$D$88="GC",Shipping!$A$3:$A$88),0),_xlfn.XMATCH($V$167,Shipping!$U$2:$V$2))/_xlfn.IFS($U$167=Shipping!$R224,Shipping!$R$95,$U$167=Shipping!$S$92,Shipping!$S227,$U$167=Shipping!$T$92,Shipping!$T227)+IF(AY138&lt;DATE(2020,1,1),AY138,-AY138))</f>
        <v>-</v>
      </c>
      <c r="AZ302" s="52" t="str" cm="1">
        <f t="array" ref="AZ302">IF(OR(AZ138="",AZ138="NO Q",AZ138="-"),"-",INDEX(Shipping!$U$3:$V$88,_xlfn.XMATCH(AZ$2,IF(Shipping!$D$3:$D$88="GC",Shipping!$A$3:$A$88),0),_xlfn.XMATCH($V$167,Shipping!$U$2:$V$2))/_xlfn.IFS($U$167=Shipping!$R224,Shipping!$R$95,$U$167=Shipping!$S$92,Shipping!$S227,$U$167=Shipping!$T$92,Shipping!$T227)+IF(AZ138&lt;DATE(2020,1,1),AZ138,-AZ138))</f>
        <v>-</v>
      </c>
      <c r="BA302" s="52" t="str" cm="1">
        <f t="array" ref="BA302">IF(OR(BA138="",BA138="NO Q",BA138="-"),"-",INDEX(Shipping!$U$3:$V$88,_xlfn.XMATCH(BA$2,IF(Shipping!$D$3:$D$88="GC",Shipping!$A$3:$A$88),0),_xlfn.XMATCH($V$167,Shipping!$U$2:$V$2))/_xlfn.IFS($U$167=Shipping!$R224,Shipping!$R$95,$U$167=Shipping!$S$92,Shipping!$S227,$U$167=Shipping!$T$92,Shipping!$T227)+IF(BA138&lt;DATE(2020,1,1),BA138,-BA138))</f>
        <v>-</v>
      </c>
      <c r="BB302" s="52" t="str" cm="1">
        <f t="array" ref="BB302">IF(OR(BB138="",BB138="NO Q",BB138="-"),"-",INDEX(Shipping!$U$3:$V$88,_xlfn.XMATCH(BB$2,IF(Shipping!$D$3:$D$88="GC",Shipping!$A$3:$A$88),0),_xlfn.XMATCH($V$167,Shipping!$U$2:$V$2))/_xlfn.IFS($U$167=Shipping!$R224,Shipping!$R$95,$U$167=Shipping!$S$92,Shipping!$S227,$U$167=Shipping!$T$92,Shipping!$T227)+IF(BB138&lt;DATE(2020,1,1),BB138,-BB138))</f>
        <v>-</v>
      </c>
      <c r="BC302" s="52" t="str" cm="1">
        <f t="array" ref="BC302">IF(OR(BC138="",BC138="NO Q",BC138="-"),"-",INDEX(Shipping!$U$3:$V$88,_xlfn.XMATCH(BC$2,IF(Shipping!$D$3:$D$88="GC",Shipping!$A$3:$A$88),0),_xlfn.XMATCH($V$167,Shipping!$U$2:$V$2))/_xlfn.IFS($U$167=Shipping!$R224,Shipping!$R$95,$U$167=Shipping!$S$92,Shipping!$S227,$U$167=Shipping!$T$92,Shipping!$T227)+IF(BC138&lt;DATE(2020,1,1),BC138,-BC138))</f>
        <v>-</v>
      </c>
      <c r="BD302" s="52" t="str" cm="1">
        <f t="array" ref="BD302">IF(OR(BD138="",BD138="NO Q",BD138="-"),"-",INDEX(Shipping!$U$3:$V$88,_xlfn.XMATCH(BD$2,IF(Shipping!$D$3:$D$88="GC",Shipping!$A$3:$A$88),0),_xlfn.XMATCH($V$167,Shipping!$U$2:$V$2))/_xlfn.IFS($U$167=Shipping!$R224,Shipping!$R$95,$U$167=Shipping!$S$92,Shipping!$S227,$U$167=Shipping!$T$92,Shipping!$T227)+IF(BD138&lt;DATE(2020,1,1),BD138,-BD138))</f>
        <v>-</v>
      </c>
      <c r="BE302" s="52" t="str" cm="1">
        <f t="array" ref="BE302">IF(OR(BE138="",BE138="NO Q",BE138="-"),"-",INDEX(Shipping!$U$3:$V$88,_xlfn.XMATCH(BE$2,IF(Shipping!$D$3:$D$88="GC",Shipping!$A$3:$A$88),0),_xlfn.XMATCH($V$167,Shipping!$U$2:$V$2))/_xlfn.IFS($U$167=Shipping!$R224,Shipping!$R$95,$U$167=Shipping!$S$92,Shipping!$S227,$U$167=Shipping!$T$92,Shipping!$T227)+IF(BE138&lt;DATE(2020,1,1),BE138,-BE138))</f>
        <v>-</v>
      </c>
      <c r="BF302" s="52" t="str" cm="1">
        <f t="array" ref="BF302">IF(OR(BF138="",BF138="NO Q",BF138="-"),"-",INDEX(Shipping!$U$3:$V$88,_xlfn.XMATCH(BF$2,IF(Shipping!$D$3:$D$88="GC",Shipping!$A$3:$A$88),0),_xlfn.XMATCH($V$167,Shipping!$U$2:$V$2))/_xlfn.IFS($U$167=Shipping!$R224,Shipping!$R$95,$U$167=Shipping!$S$92,Shipping!$S227,$U$167=Shipping!$T$92,Shipping!$T227)+IF(BF138&lt;DATE(2020,1,1),BF138,-BF138))</f>
        <v>-</v>
      </c>
      <c r="BG302" s="52" t="str" cm="1">
        <f t="array" ref="BG302">IF(OR(BG138="",BG138="NO Q",BG138="-"),"-",INDEX(Shipping!$U$3:$V$88,_xlfn.XMATCH(BG$2,IF(Shipping!$D$3:$D$88="GC",Shipping!$A$3:$A$88),0),_xlfn.XMATCH($V$167,Shipping!$U$2:$V$2))/_xlfn.IFS($U$167=Shipping!$R224,Shipping!$R$95,$U$167=Shipping!$S$92,Shipping!$S227,$U$167=Shipping!$T$92,Shipping!$T227)+IF(BG138&lt;DATE(2020,1,1),BG138,-BG138))</f>
        <v>-</v>
      </c>
      <c r="BH302" s="52" t="str" cm="1">
        <f t="array" ref="BH302">IF(OR(BH138="",BH138="NO Q",BH138="-"),"-",INDEX(Shipping!$U$3:$V$88,_xlfn.XMATCH(BH$2,IF(Shipping!$D$3:$D$88="GC",Shipping!$A$3:$A$88),0),_xlfn.XMATCH($V$167,Shipping!$U$2:$V$2))/_xlfn.IFS($U$167=Shipping!$R224,Shipping!$R$95,$U$167=Shipping!$S$92,Shipping!$S227,$U$167=Shipping!$T$92,Shipping!$T227)+IF(BH138&lt;DATE(2020,1,1),BH138,-BH138))</f>
        <v>-</v>
      </c>
      <c r="BI302" s="52" t="str" cm="1">
        <f t="array" ref="BI302">IF(OR(BI138="",BI138="NO Q",BI138="-"),"-",INDEX(Shipping!$U$3:$V$88,_xlfn.XMATCH(BI$2,IF(Shipping!$D$3:$D$88="GC",Shipping!$A$3:$A$88),0),_xlfn.XMATCH($V$167,Shipping!$U$2:$V$2))/_xlfn.IFS($U$167=Shipping!$R224,Shipping!$R$95,$U$167=Shipping!$S$92,Shipping!$S227,$U$167=Shipping!$T$92,Shipping!$T227)+IF(BI138&lt;DATE(2020,1,1),BI138,-BI138))</f>
        <v>-</v>
      </c>
      <c r="BJ302" s="52" t="str" cm="1">
        <f t="array" ref="BJ302">IF(OR(BJ138="",BJ138="NO Q",BJ138="-"),"-",INDEX(Shipping!$U$3:$V$88,_xlfn.XMATCH(BJ$2,IF(Shipping!$D$3:$D$88="GC",Shipping!$A$3:$A$88),0),_xlfn.XMATCH($V$167,Shipping!$U$2:$V$2))/_xlfn.IFS($U$167=Shipping!$R224,Shipping!$R$95,$U$167=Shipping!$S$92,Shipping!$S227,$U$167=Shipping!$T$92,Shipping!$T227)+IF(BJ138&lt;DATE(2020,1,1),BJ138,-BJ138))</f>
        <v>-</v>
      </c>
      <c r="BK302" s="52" t="str" cm="1">
        <f t="array" ref="BK302">IF(OR(BK138="",BK138="NO Q",BK138="-"),"-",INDEX(Shipping!$U$3:$V$88,_xlfn.XMATCH(BK$2,IF(Shipping!$D$3:$D$88="GC",Shipping!$A$3:$A$88),0),_xlfn.XMATCH($V$167,Shipping!$U$2:$V$2))/_xlfn.IFS($U$167=Shipping!$R224,Shipping!$R$95,$U$167=Shipping!$S$92,Shipping!$S227,$U$167=Shipping!$T$92,Shipping!$T227)+IF(BK138&lt;DATE(2020,1,1),BK138,-BK138))</f>
        <v>-</v>
      </c>
      <c r="BL302" s="52" t="str" cm="1">
        <f t="array" ref="BL302">IF(OR(BL138="",BL138="NO Q",BL138="-"),"-",INDEX(Shipping!$U$3:$V$88,_xlfn.XMATCH(BL$2,IF(Shipping!$D$3:$D$88="GC",Shipping!$A$3:$A$88),0),_xlfn.XMATCH($V$167,Shipping!$U$2:$V$2))/_xlfn.IFS($U$167=Shipping!$R224,Shipping!$R$95,$U$167=Shipping!$S$92,Shipping!$S227,$U$167=Shipping!$T$92,Shipping!$T227)+IF(BL138&lt;DATE(2020,1,1),BL138,-BL138))</f>
        <v>-</v>
      </c>
      <c r="BM302" s="52" t="str" cm="1">
        <f t="array" ref="BM302">IF(OR(BM138="",BM138="NO Q",BM138="-"),"-",INDEX(Shipping!$U$3:$V$88,_xlfn.XMATCH(BM$2,IF(Shipping!$D$3:$D$88="GC",Shipping!$A$3:$A$88),0),_xlfn.XMATCH($V$167,Shipping!$U$2:$V$2))/_xlfn.IFS($U$167=Shipping!$R224,Shipping!$R$95,$U$167=Shipping!$S$92,Shipping!$S227,$U$167=Shipping!$T$92,Shipping!$T227)+IF(BM138&lt;DATE(2020,1,1),BM138,-BM138))</f>
        <v>-</v>
      </c>
      <c r="BN302" s="52" t="str" cm="1">
        <f t="array" ref="BN302">IF(OR(BN138="",BN138="NO Q",BN138="-"),"-",INDEX(Shipping!$U$3:$V$88,_xlfn.XMATCH(BN$2,IF(Shipping!$D$3:$D$88="GC",Shipping!$A$3:$A$88),0),_xlfn.XMATCH($V$167,Shipping!$U$2:$V$2))/_xlfn.IFS($U$167=Shipping!$R224,Shipping!$R$95,$U$167=Shipping!$S$92,Shipping!$S227,$U$167=Shipping!$T$92,Shipping!$T227)+IF(BN138&lt;DATE(2020,1,1),BN138,-BN138))</f>
        <v>-</v>
      </c>
      <c r="BO302" s="52" t="str" cm="1">
        <f t="array" ref="BO302">IF(OR(BO138="",BO138="NO Q",BO138="-"),"-",INDEX(Shipping!$U$3:$V$88,_xlfn.XMATCH(BO$2,IF(Shipping!$D$3:$D$88="GC",Shipping!$A$3:$A$88),0),_xlfn.XMATCH($V$167,Shipping!$U$2:$V$2))/_xlfn.IFS($U$167=Shipping!$R224,Shipping!$R$95,$U$167=Shipping!$S$92,Shipping!$S227,$U$167=Shipping!$T$92,Shipping!$T227)+IF(BO138&lt;DATE(2020,1,1),BO138,-BO138))</f>
        <v>-</v>
      </c>
      <c r="BP302" s="52" t="str" cm="1">
        <f t="array" ref="BP302">IF(OR(BP138="",BP138="NO Q",BP138="-"),"-",INDEX(Shipping!$U$3:$V$88,_xlfn.XMATCH(BP$2,IF(Shipping!$D$3:$D$88="GC",Shipping!$A$3:$A$88),0),_xlfn.XMATCH($V$167,Shipping!$U$2:$V$2))/_xlfn.IFS($U$167=Shipping!$R224,Shipping!$R$95,$U$167=Shipping!$S$92,Shipping!$S227,$U$167=Shipping!$T$92,Shipping!$T227)+IF(BP138&lt;DATE(2020,1,1),BP138,-BP138))</f>
        <v>-</v>
      </c>
      <c r="BQ302" s="52" t="str" cm="1">
        <f t="array" ref="BQ302">IF(OR(BQ138="",BQ138="NO Q",BQ138="-"),"-",INDEX(Shipping!$U$3:$V$88,_xlfn.XMATCH(BQ$2,IF(Shipping!$D$3:$D$88="GC",Shipping!$A$3:$A$88),0),_xlfn.XMATCH($V$167,Shipping!$U$2:$V$2))/_xlfn.IFS($U$167=Shipping!$R224,Shipping!$R$95,$U$167=Shipping!$S$92,Shipping!$S227,$U$167=Shipping!$T$92,Shipping!$T227)+IF(BQ138&lt;DATE(2020,1,1),BQ138,-BQ138))</f>
        <v>-</v>
      </c>
      <c r="BR302" s="52" t="str" cm="1">
        <f t="array" ref="BR302">IF(OR(BR138="",BR138="NO Q",BR138="-"),"-",INDEX(Shipping!$U$3:$V$88,_xlfn.XMATCH(BR$2,IF(Shipping!$D$3:$D$88="GC",Shipping!$A$3:$A$88),0),_xlfn.XMATCH($V$167,Shipping!$U$2:$V$2))/_xlfn.IFS($U$167=Shipping!$R224,Shipping!$R$95,$U$167=Shipping!$S$92,Shipping!$S227,$U$167=Shipping!$T$92,Shipping!$T227)+IF(BR138&lt;DATE(2020,1,1),BR138,-BR138))</f>
        <v>-</v>
      </c>
      <c r="BS302" s="52" t="str" cm="1">
        <f t="array" ref="BS302">IF(OR(BS138="",BS138="NO Q",BS138="-"),"-",INDEX(Shipping!$U$3:$V$88,_xlfn.XMATCH(BS$2,IF(Shipping!$D$3:$D$88="GC",Shipping!$A$3:$A$88),0),_xlfn.XMATCH($V$167,Shipping!$U$2:$V$2))/_xlfn.IFS($U$167=Shipping!$R224,Shipping!$R$95,$U$167=Shipping!$S$92,Shipping!$S227,$U$167=Shipping!$T$92,Shipping!$T227)+IF(BS138&lt;DATE(2020,1,1),BS138,-BS138))</f>
        <v>-</v>
      </c>
      <c r="BT302" s="52" t="str" cm="1">
        <f t="array" ref="BT302">IF(OR(BT138="",BT138="NO Q",BT138="-"),"-",INDEX(Shipping!$U$3:$V$88,_xlfn.XMATCH(BT$2,IF(Shipping!$D$3:$D$88="GC",Shipping!$A$3:$A$88),0),_xlfn.XMATCH($V$167,Shipping!$U$2:$V$2))/_xlfn.IFS($U$167=Shipping!$R224,Shipping!$R$95,$U$167=Shipping!$S$92,Shipping!$S227,$U$167=Shipping!$T$92,Shipping!$T227)+IF(BT138&lt;DATE(2020,1,1),BT138,-BT138))</f>
        <v>-</v>
      </c>
      <c r="BU302" s="52" t="str" cm="1">
        <f t="array" ref="BU302">IF(OR(BU138="",BU138="NO Q",BU138="-"),"-",INDEX(Shipping!$U$3:$V$88,_xlfn.XMATCH(BU$2,IF(Shipping!$D$3:$D$88="GC",Shipping!$A$3:$A$88),0),_xlfn.XMATCH($V$167,Shipping!$U$2:$V$2))/_xlfn.IFS($U$167=Shipping!$R224,Shipping!$R$95,$U$167=Shipping!$S$92,Shipping!$S227,$U$167=Shipping!$T$92,Shipping!$T227)+IF(BU138&lt;DATE(2020,1,1),BU138,-BU138))</f>
        <v>-</v>
      </c>
      <c r="BV302" s="52" t="str" cm="1">
        <f t="array" ref="BV302">IF(OR(BV138="",BV138="NO Q",BV138="-"),"-",INDEX(Shipping!$U$3:$V$88,_xlfn.XMATCH(BV$2,IF(Shipping!$D$3:$D$88="GC",Shipping!$A$3:$A$88),0),_xlfn.XMATCH($V$167,Shipping!$U$2:$V$2))/_xlfn.IFS($U$167=Shipping!$R224,Shipping!$R$95,$U$167=Shipping!$S$92,Shipping!$S227,$U$167=Shipping!$T$92,Shipping!$T227)+IF(BV138&lt;DATE(2020,1,1),BV138,-BV138))</f>
        <v>-</v>
      </c>
      <c r="BW302" s="52" t="str" cm="1">
        <f t="array" ref="BW302">IF(OR(BW138="",BW138="NO Q",BW138="-"),"-",INDEX(Shipping!$U$3:$V$88,_xlfn.XMATCH(BW$2,IF(Shipping!$D$3:$D$88="GC",Shipping!$A$3:$A$88),0),_xlfn.XMATCH($V$167,Shipping!$U$2:$V$2))/_xlfn.IFS($U$167=Shipping!$R224,Shipping!$R$95,$U$167=Shipping!$S$92,Shipping!$S227,$U$167=Shipping!$T$92,Shipping!$T227)+IF(BW138&lt;DATE(2020,1,1),BW138,-BW138))</f>
        <v>-</v>
      </c>
      <c r="BX302" s="52" t="str" cm="1">
        <f t="array" ref="BX302">IF(OR(BX138="",BX138="NO Q",BX138="-"),"-",INDEX(Shipping!$U$3:$V$88,_xlfn.XMATCH(BX$2,IF(Shipping!$D$3:$D$88="GC",Shipping!$A$3:$A$88),0),_xlfn.XMATCH($V$167,Shipping!$U$2:$V$2))/_xlfn.IFS($U$167=Shipping!$R224,Shipping!$R$95,$U$167=Shipping!$S$92,Shipping!$S227,$U$167=Shipping!$T$92,Shipping!$T227)+IF(BX138&lt;DATE(2020,1,1),BX138,-BX138))</f>
        <v>-</v>
      </c>
      <c r="BY302" s="52" t="str" cm="1">
        <f t="array" ref="BY302">IF(OR(BY138="",BY138="NO Q",BY138="-"),"-",INDEX(Shipping!$U$3:$V$88,_xlfn.XMATCH(BY$2,IF(Shipping!$D$3:$D$88="GC",Shipping!$A$3:$A$88),0),_xlfn.XMATCH($V$167,Shipping!$U$2:$V$2))/_xlfn.IFS($U$167=Shipping!$R224,Shipping!$R$95,$U$167=Shipping!$S$92,Shipping!$S227,$U$167=Shipping!$T$92,Shipping!$T227)+IF(BY138&lt;DATE(2020,1,1),BY138,-BY138))</f>
        <v>-</v>
      </c>
      <c r="BZ302" s="52" t="str" cm="1">
        <f t="array" ref="BZ302">IF(OR(BZ138="",BZ138="NO Q",BZ138="-"),"-",INDEX(Shipping!$U$3:$V$88,_xlfn.XMATCH(BZ$2,IF(Shipping!$D$3:$D$88="GC",Shipping!$A$3:$A$88),0),_xlfn.XMATCH($V$167,Shipping!$U$2:$V$2))/_xlfn.IFS($U$167=Shipping!$R224,Shipping!$R$95,$U$167=Shipping!$S$92,Shipping!$S227,$U$167=Shipping!$T$92,Shipping!$T227)+IF(BZ138&lt;DATE(2020,1,1),BZ138,-BZ138))</f>
        <v>-</v>
      </c>
      <c r="CA302" s="52" t="str" cm="1">
        <f t="array" ref="CA302">IF(OR(CA138="",CA138="NO Q",CA138="-"),"-",INDEX(Shipping!$U$3:$V$88,_xlfn.XMATCH(CA$2,IF(Shipping!$D$3:$D$88="GC",Shipping!$A$3:$A$88),0),_xlfn.XMATCH($V$167,Shipping!$U$2:$V$2))/_xlfn.IFS($U$167=Shipping!$R224,Shipping!$R$95,$U$167=Shipping!$S$92,Shipping!$S227,$U$167=Shipping!$T$92,Shipping!$T227)+IF(CA138&lt;DATE(2020,1,1),CA138,-CA138))</f>
        <v>-</v>
      </c>
      <c r="CB302" s="52" t="str" cm="1">
        <f t="array" ref="CB302">IF(OR(CB138="",CB138="NO Q",CB138="-"),"-",INDEX(Shipping!$U$3:$V$88,_xlfn.XMATCH(CB$2,IF(Shipping!$D$3:$D$88="GC",Shipping!$A$3:$A$88),0),_xlfn.XMATCH($V$167,Shipping!$U$2:$V$2))/_xlfn.IFS($U$167=Shipping!$R224,Shipping!$R$95,$U$167=Shipping!$S$92,Shipping!$S227,$U$167=Shipping!$T$92,Shipping!$T227)+IF(CB138&lt;DATE(2020,1,1),CB138,-CB138))</f>
        <v>-</v>
      </c>
      <c r="CC302" s="52" t="str" cm="1">
        <f t="array" ref="CC302">IF(OR(CC138="",CC138="NO Q",CC138="-"),"-",INDEX(Shipping!$U$3:$V$88,_xlfn.XMATCH(CC$2,IF(Shipping!$D$3:$D$88="GC",Shipping!$A$3:$A$88),0),_xlfn.XMATCH($V$167,Shipping!$U$2:$V$2))/_xlfn.IFS($U$167=Shipping!$R224,Shipping!$R$95,$U$167=Shipping!$S$92,Shipping!$S227,$U$167=Shipping!$T$92,Shipping!$T227)+IF(CC138&lt;DATE(2020,1,1),CC138,-CC138))</f>
        <v>-</v>
      </c>
      <c r="CD302" s="52" t="str" cm="1">
        <f t="array" ref="CD302">IF(OR(CD138="",CD138="NO Q",CD138="-"),"-",INDEX(Shipping!$U$3:$V$88,_xlfn.XMATCH(CD$2,IF(Shipping!$D$3:$D$88="GC",Shipping!$A$3:$A$88),0),_xlfn.XMATCH($V$167,Shipping!$U$2:$V$2))/_xlfn.IFS($U$167=Shipping!$R224,Shipping!$R$95,$U$167=Shipping!$S$92,Shipping!$S227,$U$167=Shipping!$T$92,Shipping!$T227)+IF(CD138&lt;DATE(2020,1,1),CD138,-CD138))</f>
        <v>-</v>
      </c>
      <c r="CE302" s="52" t="e" cm="1">
        <f t="array" ref="CE302">IF(OR(CE138="",CE138="NO Q",CE138="-"),"-",INDEX(Shipping!$U$3:$V$88,_xlfn.XMATCH(CE$2,IF(Shipping!$D$3:$D$88="GC",Shipping!$A$3:$A$88),0),_xlfn.XMATCH($V$167,Shipping!$U$2:$V$2))/_xlfn.IFS($U$167=Shipping!$R224,Shipping!$R$95,$U$167=Shipping!$S$92,Shipping!$S227,$U$167=Shipping!$T$92,Shipping!$T227)+IF(CE138&lt;DATE(2020,1,1),CE138,-CE138))</f>
        <v>#N/A</v>
      </c>
      <c r="CF302" s="52" t="str" cm="1">
        <f t="array" ref="CF302">IF(OR(CF138="",CF138="NO Q",CF138="-"),"-",INDEX(Shipping!$U$3:$V$88,_xlfn.XMATCH(CF$2,IF(Shipping!$D$3:$D$88="GC",Shipping!$A$3:$A$88),0),_xlfn.XMATCH($V$167,Shipping!$U$2:$V$2))/_xlfn.IFS($U$167=Shipping!$R224,Shipping!$R$95,$U$167=Shipping!$S$92,Shipping!$S227,$U$167=Shipping!$T$92,Shipping!$T227)+IF(CF138&lt;DATE(2020,1,1),CF138,-CF138))</f>
        <v>-</v>
      </c>
      <c r="CG302" s="52" t="str" cm="1">
        <f t="array" ref="CG302">IF(OR(CG138="",CG138="NO Q",CG138="-"),"-",INDEX(Shipping!$U$3:$V$88,_xlfn.XMATCH(CG$2,IF(Shipping!$D$3:$D$88="GC",Shipping!$A$3:$A$88),0),_xlfn.XMATCH($V$167,Shipping!$U$2:$V$2))/_xlfn.IFS($U$167=Shipping!$R224,Shipping!$R$95,$U$167=Shipping!$S$92,Shipping!$S227,$U$167=Shipping!$T$92,Shipping!$T227)+IF(CG138&lt;DATE(2020,1,1),CG138,-CG138))</f>
        <v>-</v>
      </c>
      <c r="CH302" s="52" t="str" cm="1">
        <f t="array" ref="CH302">IF(OR(CH138="",CH138="NO Q",CH138="-"),"-",INDEX(Shipping!$U$3:$V$88,_xlfn.XMATCH(CH$2,IF(Shipping!$D$3:$D$88="GC",Shipping!$A$3:$A$88),0),_xlfn.XMATCH($V$167,Shipping!$U$2:$V$2))/_xlfn.IFS($U$167=Shipping!$R224,Shipping!$R$95,$U$167=Shipping!$S$92,Shipping!$S227,$U$167=Shipping!$T$92,Shipping!$T227)+IF(CH138&lt;DATE(2020,1,1),CH138,-CH138))</f>
        <v>-</v>
      </c>
      <c r="CI302" s="52" t="str" cm="1">
        <f t="array" ref="CI302">IF(OR(CI138="",CI138="NO Q",CI138="-"),"-",INDEX(Shipping!$U$3:$V$88,_xlfn.XMATCH(CI$2,IF(Shipping!$D$3:$D$88="GC",Shipping!$A$3:$A$88),0),_xlfn.XMATCH($V$167,Shipping!$U$2:$V$2))/_xlfn.IFS($U$167=Shipping!$R224,Shipping!$R$95,$U$167=Shipping!$S$92,Shipping!$S227,$U$167=Shipping!$T$92,Shipping!$T227)+IF(CI138&lt;DATE(2020,1,1),CI138,-CI138))</f>
        <v>-</v>
      </c>
      <c r="CJ302" s="52" t="str" cm="1">
        <f t="array" ref="CJ302">IF(OR(CJ138="",CJ138="NO Q",CJ138="-"),"-",INDEX(Shipping!$U$3:$V$88,_xlfn.XMATCH(CJ$2,IF(Shipping!$D$3:$D$88="GC",Shipping!$A$3:$A$88),0),_xlfn.XMATCH($V$167,Shipping!$U$2:$V$2))/_xlfn.IFS($U$167=Shipping!$R224,Shipping!$R$95,$U$167=Shipping!$S$92,Shipping!$S227,$U$167=Shipping!$T$92,Shipping!$T227)+IF(CJ138&lt;DATE(2020,1,1),CJ138,-CJ138))</f>
        <v>-</v>
      </c>
      <c r="CK302" s="52" t="str" cm="1">
        <f t="array" ref="CK302">IF(OR(CK138="",CK138="NO Q",CK138="-"),"-",INDEX(Shipping!$U$3:$V$88,_xlfn.XMATCH(CK$2,IF(Shipping!$D$3:$D$88="GC",Shipping!$A$3:$A$88),0),_xlfn.XMATCH($V$167,Shipping!$U$2:$V$2))/_xlfn.IFS($U$167=Shipping!$R224,Shipping!$R$95,$U$167=Shipping!$S$92,Shipping!$S227,$U$167=Shipping!$T$92,Shipping!$T227)+IF(CK138&lt;DATE(2020,1,1),CK138,-CK138))</f>
        <v>-</v>
      </c>
      <c r="CL302" s="52" t="str" cm="1">
        <f t="array" ref="CL302">IF(OR(CL138="",CL138="NO Q",CL138="-"),"-",INDEX(Shipping!$U$3:$V$88,_xlfn.XMATCH(CL$2,IF(Shipping!$D$3:$D$88="GC",Shipping!$A$3:$A$88),0),_xlfn.XMATCH($V$167,Shipping!$U$2:$V$2))/_xlfn.IFS($U$167=Shipping!$R224,Shipping!$R$95,$U$167=Shipping!$S$92,Shipping!$S227,$U$167=Shipping!$T$92,Shipping!$T227)+IF(CL138&lt;DATE(2020,1,1),CL138,-CL138))</f>
        <v>-</v>
      </c>
      <c r="CM302" s="52" t="str" cm="1">
        <f t="array" ref="CM302">IF(OR(CM138="",CM138="NO Q",CM138="-"),"-",INDEX(Shipping!$U$3:$V$88,_xlfn.XMATCH(CM$2,IF(Shipping!$D$3:$D$88="GC",Shipping!$A$3:$A$88),0),_xlfn.XMATCH($V$167,Shipping!$U$2:$V$2))/_xlfn.IFS($U$167=Shipping!$R224,Shipping!$R$95,$U$167=Shipping!$S$92,Shipping!$S227,$U$167=Shipping!$T$92,Shipping!$T227)+IF(CM138&lt;DATE(2020,1,1),CM138,-CM138))</f>
        <v>-</v>
      </c>
    </row>
    <row r="303" spans="2:91">
      <c r="B303" s="47" t="s">
        <v>272</v>
      </c>
      <c r="C303" s="1" t="e" cm="1">
        <f t="array" ref="C303">INDEX(W$2:CM$2,1,_xlfn.XMATCH(D303,$W303:$CM303))</f>
        <v>#N/A</v>
      </c>
      <c r="D303" s="81">
        <f t="shared" si="141"/>
        <v>0</v>
      </c>
      <c r="W303" s="52" t="str" cm="1">
        <f t="array" ref="W303">IF(OR(W139="",W139="NO Q",W139="-"),"-",INDEX(Shipping!$U$3:$V$88,_xlfn.XMATCH(W$2,IF(Shipping!$D$3:$D$88="GC",Shipping!$A$3:$A$88),0),_xlfn.XMATCH($V$167,Shipping!$U$2:$V$2))/_xlfn.IFS($U$167=Shipping!$R225,Shipping!$R$95,$U$167=Shipping!$S$92,Shipping!$S228,$U$167=Shipping!$T$92,Shipping!$T228)+IF(W139&lt;DATE(2020,1,1),W139,-W139))</f>
        <v>-</v>
      </c>
      <c r="X303" s="52" t="str" cm="1">
        <f t="array" ref="X303">IF(OR(X139="",X139="NO Q",X139="-"),"-",INDEX(Shipping!$U$3:$V$88,_xlfn.XMATCH(X$2,IF(Shipping!$D$3:$D$88="GC",Shipping!$A$3:$A$88),0),_xlfn.XMATCH($V$167,Shipping!$U$2:$V$2))/_xlfn.IFS($U$167=Shipping!$R225,Shipping!$R$95,$U$167=Shipping!$S$92,Shipping!$S228,$U$167=Shipping!$T$92,Shipping!$T228)+IF(X139&lt;DATE(2020,1,1),X139,-X139))</f>
        <v>-</v>
      </c>
      <c r="Y303" s="52" t="str" cm="1">
        <f t="array" ref="Y303">IF(OR(Y139="",Y139="NO Q",Y139="-"),"-",INDEX(Shipping!$U$3:$V$88,_xlfn.XMATCH(Y$2,IF(Shipping!$D$3:$D$88="GC",Shipping!$A$3:$A$88),0),_xlfn.XMATCH($V$167,Shipping!$U$2:$V$2))/_xlfn.IFS($U$167=Shipping!$R225,Shipping!$R$95,$U$167=Shipping!$S$92,Shipping!$S228,$U$167=Shipping!$T$92,Shipping!$T228)+IF(Y139&lt;DATE(2020,1,1),Y139,-Y139))</f>
        <v>-</v>
      </c>
      <c r="Z303" s="52" t="str" cm="1">
        <f t="array" ref="Z303">IF(OR(Z139="",Z139="NO Q",Z139="-"),"-",INDEX(Shipping!$U$3:$V$88,_xlfn.XMATCH(Z$2,IF(Shipping!$D$3:$D$88="GC",Shipping!$A$3:$A$88),0),_xlfn.XMATCH($V$167,Shipping!$U$2:$V$2))/_xlfn.IFS($U$167=Shipping!$R225,Shipping!$R$95,$U$167=Shipping!$S$92,Shipping!$S228,$U$167=Shipping!$T$92,Shipping!$T228)+IF(Z139&lt;DATE(2020,1,1),Z139,-Z139))</f>
        <v>-</v>
      </c>
      <c r="AA303" s="52" t="str" cm="1">
        <f t="array" ref="AA303">IF(OR(AA139="",AA139="NO Q",AA139="-"),"-",INDEX(Shipping!$U$3:$V$88,_xlfn.XMATCH(AA$2,IF(Shipping!$D$3:$D$88="GC",Shipping!$A$3:$A$88),0),_xlfn.XMATCH($V$167,Shipping!$U$2:$V$2))/_xlfn.IFS($U$167=Shipping!$R225,Shipping!$R$95,$U$167=Shipping!$S$92,Shipping!$S228,$U$167=Shipping!$T$92,Shipping!$T228)+IF(AA139&lt;DATE(2020,1,1),AA139,-AA139))</f>
        <v>-</v>
      </c>
      <c r="AB303" s="52" t="str" cm="1">
        <f t="array" ref="AB303">IF(OR(AB139="",AB139="NO Q",AB139="-"),"-",INDEX(Shipping!$U$3:$V$88,_xlfn.XMATCH(AB$2,IF(Shipping!$D$3:$D$88="GC",Shipping!$A$3:$A$88),0),_xlfn.XMATCH($V$167,Shipping!$U$2:$V$2))/_xlfn.IFS($U$167=Shipping!$R225,Shipping!$R$95,$U$167=Shipping!$S$92,Shipping!$S228,$U$167=Shipping!$T$92,Shipping!$T228)+IF(AB139&lt;DATE(2020,1,1),AB139,-AB139))</f>
        <v>-</v>
      </c>
      <c r="AC303" s="52" t="str" cm="1">
        <f t="array" ref="AC303">IF(OR(AC139="",AC139="NO Q",AC139="-"),"-",INDEX(Shipping!$U$3:$V$88,_xlfn.XMATCH(AC$2,IF(Shipping!$D$3:$D$88="GC",Shipping!$A$3:$A$88),0),_xlfn.XMATCH($V$167,Shipping!$U$2:$V$2))/_xlfn.IFS($U$167=Shipping!$R225,Shipping!$R$95,$U$167=Shipping!$S$92,Shipping!$S228,$U$167=Shipping!$T$92,Shipping!$T228)+IF(AC139&lt;DATE(2020,1,1),AC139,-AC139))</f>
        <v>-</v>
      </c>
      <c r="AD303" s="52" t="str" cm="1">
        <f t="array" ref="AD303">IF(OR(AD139="",AD139="NO Q",AD139="-"),"-",INDEX(Shipping!$U$3:$V$88,_xlfn.XMATCH(AD$2,IF(Shipping!$D$3:$D$88="GC",Shipping!$A$3:$A$88),0),_xlfn.XMATCH($V$167,Shipping!$U$2:$V$2))/_xlfn.IFS($U$167=Shipping!$R225,Shipping!$R$95,$U$167=Shipping!$S$92,Shipping!$S228,$U$167=Shipping!$T$92,Shipping!$T228)+IF(AD139&lt;DATE(2020,1,1),AD139,-AD139))</f>
        <v>-</v>
      </c>
      <c r="AE303" s="52" t="str" cm="1">
        <f t="array" ref="AE303">IF(OR(AE139="",AE139="NO Q",AE139="-"),"-",INDEX(Shipping!$U$3:$V$88,_xlfn.XMATCH(AE$2,IF(Shipping!$D$3:$D$88="GC",Shipping!$A$3:$A$88),0),_xlfn.XMATCH($V$167,Shipping!$U$2:$V$2))/_xlfn.IFS($U$167=Shipping!$R225,Shipping!$R$95,$U$167=Shipping!$S$92,Shipping!$S228,$U$167=Shipping!$T$92,Shipping!$T228)+IF(AE139&lt;DATE(2020,1,1),AE139,-AE139))</f>
        <v>-</v>
      </c>
      <c r="AF303" s="52" t="str" cm="1">
        <f t="array" ref="AF303">IF(OR(AF139="",AF139="NO Q",AF139="-"),"-",INDEX(Shipping!$U$3:$V$88,_xlfn.XMATCH(AF$2,IF(Shipping!$D$3:$D$88="GC",Shipping!$A$3:$A$88),0),_xlfn.XMATCH($V$167,Shipping!$U$2:$V$2))/_xlfn.IFS($U$167=Shipping!$R225,Shipping!$R$95,$U$167=Shipping!$S$92,Shipping!$S228,$U$167=Shipping!$T$92,Shipping!$T228)+IF(AF139&lt;DATE(2020,1,1),AF139,-AF139))</f>
        <v>-</v>
      </c>
      <c r="AG303" s="52" t="str" cm="1">
        <f t="array" ref="AG303">IF(OR(AG139="",AG139="NO Q",AG139="-"),"-",INDEX(Shipping!$U$3:$V$88,_xlfn.XMATCH(AG$2,IF(Shipping!$D$3:$D$88="GC",Shipping!$A$3:$A$88),0),_xlfn.XMATCH($V$167,Shipping!$U$2:$V$2))/_xlfn.IFS($U$167=Shipping!$R225,Shipping!$R$95,$U$167=Shipping!$S$92,Shipping!$S228,$U$167=Shipping!$T$92,Shipping!$T228)+IF(AG139&lt;DATE(2020,1,1),AG139,-AG139))</f>
        <v>-</v>
      </c>
      <c r="AH303" s="52" t="str" cm="1">
        <f t="array" ref="AH303">IF(OR(AH139="",AH139="NO Q",AH139="-"),"-",INDEX(Shipping!$U$3:$V$88,_xlfn.XMATCH(AH$2,IF(Shipping!$D$3:$D$88="GC",Shipping!$A$3:$A$88),0),_xlfn.XMATCH($V$167,Shipping!$U$2:$V$2))/_xlfn.IFS($U$167=Shipping!$R225,Shipping!$R$95,$U$167=Shipping!$S$92,Shipping!$S228,$U$167=Shipping!$T$92,Shipping!$T228)+IF(AH139&lt;DATE(2020,1,1),AH139,-AH139))</f>
        <v>-</v>
      </c>
      <c r="AI303" s="52" t="str" cm="1">
        <f t="array" ref="AI303">IF(OR(AI139="",AI139="NO Q",AI139="-"),"-",INDEX(Shipping!$U$3:$V$88,_xlfn.XMATCH(AI$2,IF(Shipping!$D$3:$D$88="GC",Shipping!$A$3:$A$88),0),_xlfn.XMATCH($V$167,Shipping!$U$2:$V$2))/_xlfn.IFS($U$167=Shipping!$R225,Shipping!$R$95,$U$167=Shipping!$S$92,Shipping!$S228,$U$167=Shipping!$T$92,Shipping!$T228)+IF(AI139&lt;DATE(2020,1,1),AI139,-AI139))</f>
        <v>-</v>
      </c>
      <c r="AJ303" s="52" t="str" cm="1">
        <f t="array" ref="AJ303">IF(OR(AJ139="",AJ139="NO Q",AJ139="-"),"-",INDEX(Shipping!$U$3:$V$88,_xlfn.XMATCH(AJ$2,IF(Shipping!$D$3:$D$88="GC",Shipping!$A$3:$A$88),0),_xlfn.XMATCH($V$167,Shipping!$U$2:$V$2))/_xlfn.IFS($U$167=Shipping!$R225,Shipping!$R$95,$U$167=Shipping!$S$92,Shipping!$S228,$U$167=Shipping!$T$92,Shipping!$T228)+IF(AJ139&lt;DATE(2020,1,1),AJ139,-AJ139))</f>
        <v>-</v>
      </c>
      <c r="AK303" s="52" t="str" cm="1">
        <f t="array" ref="AK303">IF(OR(AK139="",AK139="NO Q",AK139="-"),"-",INDEX(Shipping!$U$3:$V$88,_xlfn.XMATCH(AK$2,IF(Shipping!$D$3:$D$88="GC",Shipping!$A$3:$A$88),0),_xlfn.XMATCH($V$167,Shipping!$U$2:$V$2))/_xlfn.IFS($U$167=Shipping!$R225,Shipping!$R$95,$U$167=Shipping!$S$92,Shipping!$S228,$U$167=Shipping!$T$92,Shipping!$T228)+IF(AK139&lt;DATE(2020,1,1),AK139,-AK139))</f>
        <v>-</v>
      </c>
      <c r="AL303" s="52" t="str" cm="1">
        <f t="array" ref="AL303">IF(OR(AL139="",AL139="NO Q",AL139="-"),"-",INDEX(Shipping!$U$3:$V$88,_xlfn.XMATCH(AL$2,IF(Shipping!$D$3:$D$88="GC",Shipping!$A$3:$A$88),0),_xlfn.XMATCH($V$167,Shipping!$U$2:$V$2))/_xlfn.IFS($U$167=Shipping!$R225,Shipping!$R$95,$U$167=Shipping!$S$92,Shipping!$S228,$U$167=Shipping!$T$92,Shipping!$T228)+IF(AL139&lt;DATE(2020,1,1),AL139,-AL139))</f>
        <v>-</v>
      </c>
      <c r="AM303" s="52" t="str" cm="1">
        <f t="array" ref="AM303">IF(OR(AM139="",AM139="NO Q",AM139="-"),"-",INDEX(Shipping!$U$3:$V$88,_xlfn.XMATCH(AM$2,IF(Shipping!$D$3:$D$88="GC",Shipping!$A$3:$A$88),0),_xlfn.XMATCH($V$167,Shipping!$U$2:$V$2))/_xlfn.IFS($U$167=Shipping!$R225,Shipping!$R$95,$U$167=Shipping!$S$92,Shipping!$S228,$U$167=Shipping!$T$92,Shipping!$T228)+IF(AM139&lt;DATE(2020,1,1),AM139,-AM139))</f>
        <v>-</v>
      </c>
      <c r="AN303" s="52" t="str" cm="1">
        <f t="array" ref="AN303">IF(OR(AN139="",AN139="NO Q",AN139="-"),"-",INDEX(Shipping!$U$3:$V$88,_xlfn.XMATCH(AN$2,IF(Shipping!$D$3:$D$88="GC",Shipping!$A$3:$A$88),0),_xlfn.XMATCH($V$167,Shipping!$U$2:$V$2))/_xlfn.IFS($U$167=Shipping!$R225,Shipping!$R$95,$U$167=Shipping!$S$92,Shipping!$S228,$U$167=Shipping!$T$92,Shipping!$T228)+IF(AN139&lt;DATE(2020,1,1),AN139,-AN139))</f>
        <v>-</v>
      </c>
      <c r="AO303" s="52" t="str" cm="1">
        <f t="array" ref="AO303">IF(OR(AO139="",AO139="NO Q",AO139="-"),"-",INDEX(Shipping!$U$3:$V$88,_xlfn.XMATCH(AO$2,IF(Shipping!$D$3:$D$88="GC",Shipping!$A$3:$A$88),0),_xlfn.XMATCH($V$167,Shipping!$U$2:$V$2))/_xlfn.IFS($U$167=Shipping!$R225,Shipping!$R$95,$U$167=Shipping!$S$92,Shipping!$S228,$U$167=Shipping!$T$92,Shipping!$T228)+IF(AO139&lt;DATE(2020,1,1),AO139,-AO139))</f>
        <v>-</v>
      </c>
      <c r="AP303" s="52" t="str" cm="1">
        <f t="array" ref="AP303">IF(OR(AP139="",AP139="NO Q",AP139="-"),"-",INDEX(Shipping!$U$3:$V$88,_xlfn.XMATCH(AP$2,IF(Shipping!$D$3:$D$88="GC",Shipping!$A$3:$A$88),0),_xlfn.XMATCH($V$167,Shipping!$U$2:$V$2))/_xlfn.IFS($U$167=Shipping!$R225,Shipping!$R$95,$U$167=Shipping!$S$92,Shipping!$S228,$U$167=Shipping!$T$92,Shipping!$T228)+IF(AP139&lt;DATE(2020,1,1),AP139,-AP139))</f>
        <v>-</v>
      </c>
      <c r="AQ303" s="52" t="str" cm="1">
        <f t="array" ref="AQ303">IF(OR(AQ139="",AQ139="NO Q",AQ139="-"),"-",INDEX(Shipping!$U$3:$V$88,_xlfn.XMATCH(AQ$2,IF(Shipping!$D$3:$D$88="GC",Shipping!$A$3:$A$88),0),_xlfn.XMATCH($V$167,Shipping!$U$2:$V$2))/_xlfn.IFS($U$167=Shipping!$R225,Shipping!$R$95,$U$167=Shipping!$S$92,Shipping!$S228,$U$167=Shipping!$T$92,Shipping!$T228)+IF(AQ139&lt;DATE(2020,1,1),AQ139,-AQ139))</f>
        <v>-</v>
      </c>
      <c r="AR303" s="52" t="str" cm="1">
        <f t="array" ref="AR303">IF(OR(AR139="",AR139="NO Q",AR139="-"),"-",INDEX(Shipping!$U$3:$V$88,_xlfn.XMATCH(AR$2,IF(Shipping!$D$3:$D$88="GC",Shipping!$A$3:$A$88),0),_xlfn.XMATCH($V$167,Shipping!$U$2:$V$2))/_xlfn.IFS($U$167=Shipping!$R225,Shipping!$R$95,$U$167=Shipping!$S$92,Shipping!$S228,$U$167=Shipping!$T$92,Shipping!$T228)+IF(AR139&lt;DATE(2020,1,1),AR139,-AR139))</f>
        <v>-</v>
      </c>
      <c r="AS303" s="52" t="str" cm="1">
        <f t="array" ref="AS303">IF(OR(AS139="",AS139="NO Q",AS139="-"),"-",INDEX(Shipping!$U$3:$V$88,_xlfn.XMATCH(AS$2,IF(Shipping!$D$3:$D$88="GC",Shipping!$A$3:$A$88),0),_xlfn.XMATCH($V$167,Shipping!$U$2:$V$2))/_xlfn.IFS($U$167=Shipping!$R225,Shipping!$R$95,$U$167=Shipping!$S$92,Shipping!$S228,$U$167=Shipping!$T$92,Shipping!$T228)+IF(AS139&lt;DATE(2020,1,1),AS139,-AS139))</f>
        <v>-</v>
      </c>
      <c r="AT303" s="52" t="str" cm="1">
        <f t="array" ref="AT303">IF(OR(AT139="",AT139="NO Q",AT139="-"),"-",INDEX(Shipping!$U$3:$V$88,_xlfn.XMATCH(AT$2,IF(Shipping!$D$3:$D$88="GC",Shipping!$A$3:$A$88),0),_xlfn.XMATCH($V$167,Shipping!$U$2:$V$2))/_xlfn.IFS($U$167=Shipping!$R225,Shipping!$R$95,$U$167=Shipping!$S$92,Shipping!$S228,$U$167=Shipping!$T$92,Shipping!$T228)+IF(AT139&lt;DATE(2020,1,1),AT139,-AT139))</f>
        <v>-</v>
      </c>
      <c r="AU303" s="52" t="str" cm="1">
        <f t="array" ref="AU303">IF(OR(AU139="",AU139="NO Q",AU139="-"),"-",INDEX(Shipping!$U$3:$V$88,_xlfn.XMATCH(AU$2,IF(Shipping!$D$3:$D$88="GC",Shipping!$A$3:$A$88),0),_xlfn.XMATCH($V$167,Shipping!$U$2:$V$2))/_xlfn.IFS($U$167=Shipping!$R225,Shipping!$R$95,$U$167=Shipping!$S$92,Shipping!$S228,$U$167=Shipping!$T$92,Shipping!$T228)+IF(AU139&lt;DATE(2020,1,1),AU139,-AU139))</f>
        <v>-</v>
      </c>
      <c r="AV303" s="52" t="str" cm="1">
        <f t="array" ref="AV303">IF(OR(AV139="",AV139="NO Q",AV139="-"),"-",INDEX(Shipping!$U$3:$V$88,_xlfn.XMATCH(AV$2,IF(Shipping!$D$3:$D$88="GC",Shipping!$A$3:$A$88),0),_xlfn.XMATCH($V$167,Shipping!$U$2:$V$2))/_xlfn.IFS($U$167=Shipping!$R225,Shipping!$R$95,$U$167=Shipping!$S$92,Shipping!$S228,$U$167=Shipping!$T$92,Shipping!$T228)+IF(AV139&lt;DATE(2020,1,1),AV139,-AV139))</f>
        <v>-</v>
      </c>
      <c r="AW303" s="52" t="str" cm="1">
        <f t="array" ref="AW303">IF(OR(AW139="",AW139="NO Q",AW139="-"),"-",INDEX(Shipping!$U$3:$V$88,_xlfn.XMATCH(AW$2,IF(Shipping!$D$3:$D$88="GC",Shipping!$A$3:$A$88),0),_xlfn.XMATCH($V$167,Shipping!$U$2:$V$2))/_xlfn.IFS($U$167=Shipping!$R225,Shipping!$R$95,$U$167=Shipping!$S$92,Shipping!$S228,$U$167=Shipping!$T$92,Shipping!$T228)+IF(AW139&lt;DATE(2020,1,1),AW139,-AW139))</f>
        <v>-</v>
      </c>
      <c r="AX303" s="52" t="str" cm="1">
        <f t="array" ref="AX303">IF(OR(AX139="",AX139="NO Q",AX139="-"),"-",INDEX(Shipping!$U$3:$V$88,_xlfn.XMATCH(AX$2,IF(Shipping!$D$3:$D$88="GC",Shipping!$A$3:$A$88),0),_xlfn.XMATCH($V$167,Shipping!$U$2:$V$2))/_xlfn.IFS($U$167=Shipping!$R225,Shipping!$R$95,$U$167=Shipping!$S$92,Shipping!$S228,$U$167=Shipping!$T$92,Shipping!$T228)+IF(AX139&lt;DATE(2020,1,1),AX139,-AX139))</f>
        <v>-</v>
      </c>
      <c r="AY303" s="52" t="str" cm="1">
        <f t="array" ref="AY303">IF(OR(AY139="",AY139="NO Q",AY139="-"),"-",INDEX(Shipping!$U$3:$V$88,_xlfn.XMATCH(AY$2,IF(Shipping!$D$3:$D$88="GC",Shipping!$A$3:$A$88),0),_xlfn.XMATCH($V$167,Shipping!$U$2:$V$2))/_xlfn.IFS($U$167=Shipping!$R225,Shipping!$R$95,$U$167=Shipping!$S$92,Shipping!$S228,$U$167=Shipping!$T$92,Shipping!$T228)+IF(AY139&lt;DATE(2020,1,1),AY139,-AY139))</f>
        <v>-</v>
      </c>
      <c r="AZ303" s="52" t="str" cm="1">
        <f t="array" ref="AZ303">IF(OR(AZ139="",AZ139="NO Q",AZ139="-"),"-",INDEX(Shipping!$U$3:$V$88,_xlfn.XMATCH(AZ$2,IF(Shipping!$D$3:$D$88="GC",Shipping!$A$3:$A$88),0),_xlfn.XMATCH($V$167,Shipping!$U$2:$V$2))/_xlfn.IFS($U$167=Shipping!$R225,Shipping!$R$95,$U$167=Shipping!$S$92,Shipping!$S228,$U$167=Shipping!$T$92,Shipping!$T228)+IF(AZ139&lt;DATE(2020,1,1),AZ139,-AZ139))</f>
        <v>-</v>
      </c>
      <c r="BA303" s="52" t="str" cm="1">
        <f t="array" ref="BA303">IF(OR(BA139="",BA139="NO Q",BA139="-"),"-",INDEX(Shipping!$U$3:$V$88,_xlfn.XMATCH(BA$2,IF(Shipping!$D$3:$D$88="GC",Shipping!$A$3:$A$88),0),_xlfn.XMATCH($V$167,Shipping!$U$2:$V$2))/_xlfn.IFS($U$167=Shipping!$R225,Shipping!$R$95,$U$167=Shipping!$S$92,Shipping!$S228,$U$167=Shipping!$T$92,Shipping!$T228)+IF(BA139&lt;DATE(2020,1,1),BA139,-BA139))</f>
        <v>-</v>
      </c>
      <c r="BB303" s="52" t="str" cm="1">
        <f t="array" ref="BB303">IF(OR(BB139="",BB139="NO Q",BB139="-"),"-",INDEX(Shipping!$U$3:$V$88,_xlfn.XMATCH(BB$2,IF(Shipping!$D$3:$D$88="GC",Shipping!$A$3:$A$88),0),_xlfn.XMATCH($V$167,Shipping!$U$2:$V$2))/_xlfn.IFS($U$167=Shipping!$R225,Shipping!$R$95,$U$167=Shipping!$S$92,Shipping!$S228,$U$167=Shipping!$T$92,Shipping!$T228)+IF(BB139&lt;DATE(2020,1,1),BB139,-BB139))</f>
        <v>-</v>
      </c>
      <c r="BC303" s="52" t="str" cm="1">
        <f t="array" ref="BC303">IF(OR(BC139="",BC139="NO Q",BC139="-"),"-",INDEX(Shipping!$U$3:$V$88,_xlfn.XMATCH(BC$2,IF(Shipping!$D$3:$D$88="GC",Shipping!$A$3:$A$88),0),_xlfn.XMATCH($V$167,Shipping!$U$2:$V$2))/_xlfn.IFS($U$167=Shipping!$R225,Shipping!$R$95,$U$167=Shipping!$S$92,Shipping!$S228,$U$167=Shipping!$T$92,Shipping!$T228)+IF(BC139&lt;DATE(2020,1,1),BC139,-BC139))</f>
        <v>-</v>
      </c>
      <c r="BD303" s="52" t="str" cm="1">
        <f t="array" ref="BD303">IF(OR(BD139="",BD139="NO Q",BD139="-"),"-",INDEX(Shipping!$U$3:$V$88,_xlfn.XMATCH(BD$2,IF(Shipping!$D$3:$D$88="GC",Shipping!$A$3:$A$88),0),_xlfn.XMATCH($V$167,Shipping!$U$2:$V$2))/_xlfn.IFS($U$167=Shipping!$R225,Shipping!$R$95,$U$167=Shipping!$S$92,Shipping!$S228,$U$167=Shipping!$T$92,Shipping!$T228)+IF(BD139&lt;DATE(2020,1,1),BD139,-BD139))</f>
        <v>-</v>
      </c>
      <c r="BE303" s="52" t="str" cm="1">
        <f t="array" ref="BE303">IF(OR(BE139="",BE139="NO Q",BE139="-"),"-",INDEX(Shipping!$U$3:$V$88,_xlfn.XMATCH(BE$2,IF(Shipping!$D$3:$D$88="GC",Shipping!$A$3:$A$88),0),_xlfn.XMATCH($V$167,Shipping!$U$2:$V$2))/_xlfn.IFS($U$167=Shipping!$R225,Shipping!$R$95,$U$167=Shipping!$S$92,Shipping!$S228,$U$167=Shipping!$T$92,Shipping!$T228)+IF(BE139&lt;DATE(2020,1,1),BE139,-BE139))</f>
        <v>-</v>
      </c>
      <c r="BF303" s="52" t="str" cm="1">
        <f t="array" ref="BF303">IF(OR(BF139="",BF139="NO Q",BF139="-"),"-",INDEX(Shipping!$U$3:$V$88,_xlfn.XMATCH(BF$2,IF(Shipping!$D$3:$D$88="GC",Shipping!$A$3:$A$88),0),_xlfn.XMATCH($V$167,Shipping!$U$2:$V$2))/_xlfn.IFS($U$167=Shipping!$R225,Shipping!$R$95,$U$167=Shipping!$S$92,Shipping!$S228,$U$167=Shipping!$T$92,Shipping!$T228)+IF(BF139&lt;DATE(2020,1,1),BF139,-BF139))</f>
        <v>-</v>
      </c>
      <c r="BG303" s="52" t="str" cm="1">
        <f t="array" ref="BG303">IF(OR(BG139="",BG139="NO Q",BG139="-"),"-",INDEX(Shipping!$U$3:$V$88,_xlfn.XMATCH(BG$2,IF(Shipping!$D$3:$D$88="GC",Shipping!$A$3:$A$88),0),_xlfn.XMATCH($V$167,Shipping!$U$2:$V$2))/_xlfn.IFS($U$167=Shipping!$R225,Shipping!$R$95,$U$167=Shipping!$S$92,Shipping!$S228,$U$167=Shipping!$T$92,Shipping!$T228)+IF(BG139&lt;DATE(2020,1,1),BG139,-BG139))</f>
        <v>-</v>
      </c>
      <c r="BH303" s="52" t="str" cm="1">
        <f t="array" ref="BH303">IF(OR(BH139="",BH139="NO Q",BH139="-"),"-",INDEX(Shipping!$U$3:$V$88,_xlfn.XMATCH(BH$2,IF(Shipping!$D$3:$D$88="GC",Shipping!$A$3:$A$88),0),_xlfn.XMATCH($V$167,Shipping!$U$2:$V$2))/_xlfn.IFS($U$167=Shipping!$R225,Shipping!$R$95,$U$167=Shipping!$S$92,Shipping!$S228,$U$167=Shipping!$T$92,Shipping!$T228)+IF(BH139&lt;DATE(2020,1,1),BH139,-BH139))</f>
        <v>-</v>
      </c>
      <c r="BI303" s="52" t="str" cm="1">
        <f t="array" ref="BI303">IF(OR(BI139="",BI139="NO Q",BI139="-"),"-",INDEX(Shipping!$U$3:$V$88,_xlfn.XMATCH(BI$2,IF(Shipping!$D$3:$D$88="GC",Shipping!$A$3:$A$88),0),_xlfn.XMATCH($V$167,Shipping!$U$2:$V$2))/_xlfn.IFS($U$167=Shipping!$R225,Shipping!$R$95,$U$167=Shipping!$S$92,Shipping!$S228,$U$167=Shipping!$T$92,Shipping!$T228)+IF(BI139&lt;DATE(2020,1,1),BI139,-BI139))</f>
        <v>-</v>
      </c>
      <c r="BJ303" s="52" t="str" cm="1">
        <f t="array" ref="BJ303">IF(OR(BJ139="",BJ139="NO Q",BJ139="-"),"-",INDEX(Shipping!$U$3:$V$88,_xlfn.XMATCH(BJ$2,IF(Shipping!$D$3:$D$88="GC",Shipping!$A$3:$A$88),0),_xlfn.XMATCH($V$167,Shipping!$U$2:$V$2))/_xlfn.IFS($U$167=Shipping!$R225,Shipping!$R$95,$U$167=Shipping!$S$92,Shipping!$S228,$U$167=Shipping!$T$92,Shipping!$T228)+IF(BJ139&lt;DATE(2020,1,1),BJ139,-BJ139))</f>
        <v>-</v>
      </c>
      <c r="BK303" s="52" cm="1">
        <f t="array" ref="BK303">IF(OR(BK139="",BK139="NO Q",BK139="-"),"-",INDEX(Shipping!$U$3:$V$88,_xlfn.XMATCH(BK$2,IF(Shipping!$D$3:$D$88="GC",Shipping!$A$3:$A$88),0),_xlfn.XMATCH($V$167,Shipping!$U$2:$V$2))/_xlfn.IFS($U$167=Shipping!$R225,Shipping!$R$95,$U$167=Shipping!$S$92,Shipping!$S228,$U$167=Shipping!$T$92,Shipping!$T228)+IF(BK139&lt;DATE(2020,1,1),BK139,-BK139))</f>
        <v>-44035.979765092503</v>
      </c>
      <c r="BL303" s="52" t="str" cm="1">
        <f t="array" ref="BL303">IF(OR(BL139="",BL139="NO Q",BL139="-"),"-",INDEX(Shipping!$U$3:$V$88,_xlfn.XMATCH(BL$2,IF(Shipping!$D$3:$D$88="GC",Shipping!$A$3:$A$88),0),_xlfn.XMATCH($V$167,Shipping!$U$2:$V$2))/_xlfn.IFS($U$167=Shipping!$R225,Shipping!$R$95,$U$167=Shipping!$S$92,Shipping!$S228,$U$167=Shipping!$T$92,Shipping!$T228)+IF(BL139&lt;DATE(2020,1,1),BL139,-BL139))</f>
        <v>-</v>
      </c>
      <c r="BM303" s="52" t="str" cm="1">
        <f t="array" ref="BM303">IF(OR(BM139="",BM139="NO Q",BM139="-"),"-",INDEX(Shipping!$U$3:$V$88,_xlfn.XMATCH(BM$2,IF(Shipping!$D$3:$D$88="GC",Shipping!$A$3:$A$88),0),_xlfn.XMATCH($V$167,Shipping!$U$2:$V$2))/_xlfn.IFS($U$167=Shipping!$R225,Shipping!$R$95,$U$167=Shipping!$S$92,Shipping!$S228,$U$167=Shipping!$T$92,Shipping!$T228)+IF(BM139&lt;DATE(2020,1,1),BM139,-BM139))</f>
        <v>-</v>
      </c>
      <c r="BN303" s="52" t="str" cm="1">
        <f t="array" ref="BN303">IF(OR(BN139="",BN139="NO Q",BN139="-"),"-",INDEX(Shipping!$U$3:$V$88,_xlfn.XMATCH(BN$2,IF(Shipping!$D$3:$D$88="GC",Shipping!$A$3:$A$88),0),_xlfn.XMATCH($V$167,Shipping!$U$2:$V$2))/_xlfn.IFS($U$167=Shipping!$R225,Shipping!$R$95,$U$167=Shipping!$S$92,Shipping!$S228,$U$167=Shipping!$T$92,Shipping!$T228)+IF(BN139&lt;DATE(2020,1,1),BN139,-BN139))</f>
        <v>-</v>
      </c>
      <c r="BO303" s="52" t="str" cm="1">
        <f t="array" ref="BO303">IF(OR(BO139="",BO139="NO Q",BO139="-"),"-",INDEX(Shipping!$U$3:$V$88,_xlfn.XMATCH(BO$2,IF(Shipping!$D$3:$D$88="GC",Shipping!$A$3:$A$88),0),_xlfn.XMATCH($V$167,Shipping!$U$2:$V$2))/_xlfn.IFS($U$167=Shipping!$R225,Shipping!$R$95,$U$167=Shipping!$S$92,Shipping!$S228,$U$167=Shipping!$T$92,Shipping!$T228)+IF(BO139&lt;DATE(2020,1,1),BO139,-BO139))</f>
        <v>-</v>
      </c>
      <c r="BP303" s="52" t="str" cm="1">
        <f t="array" ref="BP303">IF(OR(BP139="",BP139="NO Q",BP139="-"),"-",INDEX(Shipping!$U$3:$V$88,_xlfn.XMATCH(BP$2,IF(Shipping!$D$3:$D$88="GC",Shipping!$A$3:$A$88),0),_xlfn.XMATCH($V$167,Shipping!$U$2:$V$2))/_xlfn.IFS($U$167=Shipping!$R225,Shipping!$R$95,$U$167=Shipping!$S$92,Shipping!$S228,$U$167=Shipping!$T$92,Shipping!$T228)+IF(BP139&lt;DATE(2020,1,1),BP139,-BP139))</f>
        <v>-</v>
      </c>
      <c r="BQ303" s="52" t="str" cm="1">
        <f t="array" ref="BQ303">IF(OR(BQ139="",BQ139="NO Q",BQ139="-"),"-",INDEX(Shipping!$U$3:$V$88,_xlfn.XMATCH(BQ$2,IF(Shipping!$D$3:$D$88="GC",Shipping!$A$3:$A$88),0),_xlfn.XMATCH($V$167,Shipping!$U$2:$V$2))/_xlfn.IFS($U$167=Shipping!$R225,Shipping!$R$95,$U$167=Shipping!$S$92,Shipping!$S228,$U$167=Shipping!$T$92,Shipping!$T228)+IF(BQ139&lt;DATE(2020,1,1),BQ139,-BQ139))</f>
        <v>-</v>
      </c>
      <c r="BR303" s="52" t="str" cm="1">
        <f t="array" ref="BR303">IF(OR(BR139="",BR139="NO Q",BR139="-"),"-",INDEX(Shipping!$U$3:$V$88,_xlfn.XMATCH(BR$2,IF(Shipping!$D$3:$D$88="GC",Shipping!$A$3:$A$88),0),_xlfn.XMATCH($V$167,Shipping!$U$2:$V$2))/_xlfn.IFS($U$167=Shipping!$R225,Shipping!$R$95,$U$167=Shipping!$S$92,Shipping!$S228,$U$167=Shipping!$T$92,Shipping!$T228)+IF(BR139&lt;DATE(2020,1,1),BR139,-BR139))</f>
        <v>-</v>
      </c>
      <c r="BS303" s="52" t="str" cm="1">
        <f t="array" ref="BS303">IF(OR(BS139="",BS139="NO Q",BS139="-"),"-",INDEX(Shipping!$U$3:$V$88,_xlfn.XMATCH(BS$2,IF(Shipping!$D$3:$D$88="GC",Shipping!$A$3:$A$88),0),_xlfn.XMATCH($V$167,Shipping!$U$2:$V$2))/_xlfn.IFS($U$167=Shipping!$R225,Shipping!$R$95,$U$167=Shipping!$S$92,Shipping!$S228,$U$167=Shipping!$T$92,Shipping!$T228)+IF(BS139&lt;DATE(2020,1,1),BS139,-BS139))</f>
        <v>-</v>
      </c>
      <c r="BT303" s="52" t="str" cm="1">
        <f t="array" ref="BT303">IF(OR(BT139="",BT139="NO Q",BT139="-"),"-",INDEX(Shipping!$U$3:$V$88,_xlfn.XMATCH(BT$2,IF(Shipping!$D$3:$D$88="GC",Shipping!$A$3:$A$88),0),_xlfn.XMATCH($V$167,Shipping!$U$2:$V$2))/_xlfn.IFS($U$167=Shipping!$R225,Shipping!$R$95,$U$167=Shipping!$S$92,Shipping!$S228,$U$167=Shipping!$T$92,Shipping!$T228)+IF(BT139&lt;DATE(2020,1,1),BT139,-BT139))</f>
        <v>-</v>
      </c>
      <c r="BU303" s="52" t="str" cm="1">
        <f t="array" ref="BU303">IF(OR(BU139="",BU139="NO Q",BU139="-"),"-",INDEX(Shipping!$U$3:$V$88,_xlfn.XMATCH(BU$2,IF(Shipping!$D$3:$D$88="GC",Shipping!$A$3:$A$88),0),_xlfn.XMATCH($V$167,Shipping!$U$2:$V$2))/_xlfn.IFS($U$167=Shipping!$R225,Shipping!$R$95,$U$167=Shipping!$S$92,Shipping!$S228,$U$167=Shipping!$T$92,Shipping!$T228)+IF(BU139&lt;DATE(2020,1,1),BU139,-BU139))</f>
        <v>-</v>
      </c>
      <c r="BV303" s="52" t="str" cm="1">
        <f t="array" ref="BV303">IF(OR(BV139="",BV139="NO Q",BV139="-"),"-",INDEX(Shipping!$U$3:$V$88,_xlfn.XMATCH(BV$2,IF(Shipping!$D$3:$D$88="GC",Shipping!$A$3:$A$88),0),_xlfn.XMATCH($V$167,Shipping!$U$2:$V$2))/_xlfn.IFS($U$167=Shipping!$R225,Shipping!$R$95,$U$167=Shipping!$S$92,Shipping!$S228,$U$167=Shipping!$T$92,Shipping!$T228)+IF(BV139&lt;DATE(2020,1,1),BV139,-BV139))</f>
        <v>-</v>
      </c>
      <c r="BW303" s="52" t="str" cm="1">
        <f t="array" ref="BW303">IF(OR(BW139="",BW139="NO Q",BW139="-"),"-",INDEX(Shipping!$U$3:$V$88,_xlfn.XMATCH(BW$2,IF(Shipping!$D$3:$D$88="GC",Shipping!$A$3:$A$88),0),_xlfn.XMATCH($V$167,Shipping!$U$2:$V$2))/_xlfn.IFS($U$167=Shipping!$R225,Shipping!$R$95,$U$167=Shipping!$S$92,Shipping!$S228,$U$167=Shipping!$T$92,Shipping!$T228)+IF(BW139&lt;DATE(2020,1,1),BW139,-BW139))</f>
        <v>-</v>
      </c>
      <c r="BX303" s="52" t="str" cm="1">
        <f t="array" ref="BX303">IF(OR(BX139="",BX139="NO Q",BX139="-"),"-",INDEX(Shipping!$U$3:$V$88,_xlfn.XMATCH(BX$2,IF(Shipping!$D$3:$D$88="GC",Shipping!$A$3:$A$88),0),_xlfn.XMATCH($V$167,Shipping!$U$2:$V$2))/_xlfn.IFS($U$167=Shipping!$R225,Shipping!$R$95,$U$167=Shipping!$S$92,Shipping!$S228,$U$167=Shipping!$T$92,Shipping!$T228)+IF(BX139&lt;DATE(2020,1,1),BX139,-BX139))</f>
        <v>-</v>
      </c>
      <c r="BY303" s="52" t="str" cm="1">
        <f t="array" ref="BY303">IF(OR(BY139="",BY139="NO Q",BY139="-"),"-",INDEX(Shipping!$U$3:$V$88,_xlfn.XMATCH(BY$2,IF(Shipping!$D$3:$D$88="GC",Shipping!$A$3:$A$88),0),_xlfn.XMATCH($V$167,Shipping!$U$2:$V$2))/_xlfn.IFS($U$167=Shipping!$R225,Shipping!$R$95,$U$167=Shipping!$S$92,Shipping!$S228,$U$167=Shipping!$T$92,Shipping!$T228)+IF(BY139&lt;DATE(2020,1,1),BY139,-BY139))</f>
        <v>-</v>
      </c>
      <c r="BZ303" s="52" t="str" cm="1">
        <f t="array" ref="BZ303">IF(OR(BZ139="",BZ139="NO Q",BZ139="-"),"-",INDEX(Shipping!$U$3:$V$88,_xlfn.XMATCH(BZ$2,IF(Shipping!$D$3:$D$88="GC",Shipping!$A$3:$A$88),0),_xlfn.XMATCH($V$167,Shipping!$U$2:$V$2))/_xlfn.IFS($U$167=Shipping!$R225,Shipping!$R$95,$U$167=Shipping!$S$92,Shipping!$S228,$U$167=Shipping!$T$92,Shipping!$T228)+IF(BZ139&lt;DATE(2020,1,1),BZ139,-BZ139))</f>
        <v>-</v>
      </c>
      <c r="CA303" s="52" t="str" cm="1">
        <f t="array" ref="CA303">IF(OR(CA139="",CA139="NO Q",CA139="-"),"-",INDEX(Shipping!$U$3:$V$88,_xlfn.XMATCH(CA$2,IF(Shipping!$D$3:$D$88="GC",Shipping!$A$3:$A$88),0),_xlfn.XMATCH($V$167,Shipping!$U$2:$V$2))/_xlfn.IFS($U$167=Shipping!$R225,Shipping!$R$95,$U$167=Shipping!$S$92,Shipping!$S228,$U$167=Shipping!$T$92,Shipping!$T228)+IF(CA139&lt;DATE(2020,1,1),CA139,-CA139))</f>
        <v>-</v>
      </c>
      <c r="CB303" s="52" t="str" cm="1">
        <f t="array" ref="CB303">IF(OR(CB139="",CB139="NO Q",CB139="-"),"-",INDEX(Shipping!$U$3:$V$88,_xlfn.XMATCH(CB$2,IF(Shipping!$D$3:$D$88="GC",Shipping!$A$3:$A$88),0),_xlfn.XMATCH($V$167,Shipping!$U$2:$V$2))/_xlfn.IFS($U$167=Shipping!$R225,Shipping!$R$95,$U$167=Shipping!$S$92,Shipping!$S228,$U$167=Shipping!$T$92,Shipping!$T228)+IF(CB139&lt;DATE(2020,1,1),CB139,-CB139))</f>
        <v>-</v>
      </c>
      <c r="CC303" s="52" t="str" cm="1">
        <f t="array" ref="CC303">IF(OR(CC139="",CC139="NO Q",CC139="-"),"-",INDEX(Shipping!$U$3:$V$88,_xlfn.XMATCH(CC$2,IF(Shipping!$D$3:$D$88="GC",Shipping!$A$3:$A$88),0),_xlfn.XMATCH($V$167,Shipping!$U$2:$V$2))/_xlfn.IFS($U$167=Shipping!$R225,Shipping!$R$95,$U$167=Shipping!$S$92,Shipping!$S228,$U$167=Shipping!$T$92,Shipping!$T228)+IF(CC139&lt;DATE(2020,1,1),CC139,-CC139))</f>
        <v>-</v>
      </c>
      <c r="CD303" s="52" t="str" cm="1">
        <f t="array" ref="CD303">IF(OR(CD139="",CD139="NO Q",CD139="-"),"-",INDEX(Shipping!$U$3:$V$88,_xlfn.XMATCH(CD$2,IF(Shipping!$D$3:$D$88="GC",Shipping!$A$3:$A$88),0),_xlfn.XMATCH($V$167,Shipping!$U$2:$V$2))/_xlfn.IFS($U$167=Shipping!$R225,Shipping!$R$95,$U$167=Shipping!$S$92,Shipping!$S228,$U$167=Shipping!$T$92,Shipping!$T228)+IF(CD139&lt;DATE(2020,1,1),CD139,-CD139))</f>
        <v>-</v>
      </c>
      <c r="CE303" s="52" t="e" cm="1">
        <f t="array" ref="CE303">IF(OR(CE139="",CE139="NO Q",CE139="-"),"-",INDEX(Shipping!$U$3:$V$88,_xlfn.XMATCH(CE$2,IF(Shipping!$D$3:$D$88="GC",Shipping!$A$3:$A$88),0),_xlfn.XMATCH($V$167,Shipping!$U$2:$V$2))/_xlfn.IFS($U$167=Shipping!$R225,Shipping!$R$95,$U$167=Shipping!$S$92,Shipping!$S228,$U$167=Shipping!$T$92,Shipping!$T228)+IF(CE139&lt;DATE(2020,1,1),CE139,-CE139))</f>
        <v>#N/A</v>
      </c>
      <c r="CF303" s="52" t="str" cm="1">
        <f t="array" ref="CF303">IF(OR(CF139="",CF139="NO Q",CF139="-"),"-",INDEX(Shipping!$U$3:$V$88,_xlfn.XMATCH(CF$2,IF(Shipping!$D$3:$D$88="GC",Shipping!$A$3:$A$88),0),_xlfn.XMATCH($V$167,Shipping!$U$2:$V$2))/_xlfn.IFS($U$167=Shipping!$R225,Shipping!$R$95,$U$167=Shipping!$S$92,Shipping!$S228,$U$167=Shipping!$T$92,Shipping!$T228)+IF(CF139&lt;DATE(2020,1,1),CF139,-CF139))</f>
        <v>-</v>
      </c>
      <c r="CG303" s="52" t="str" cm="1">
        <f t="array" ref="CG303">IF(OR(CG139="",CG139="NO Q",CG139="-"),"-",INDEX(Shipping!$U$3:$V$88,_xlfn.XMATCH(CG$2,IF(Shipping!$D$3:$D$88="GC",Shipping!$A$3:$A$88),0),_xlfn.XMATCH($V$167,Shipping!$U$2:$V$2))/_xlfn.IFS($U$167=Shipping!$R225,Shipping!$R$95,$U$167=Shipping!$S$92,Shipping!$S228,$U$167=Shipping!$T$92,Shipping!$T228)+IF(CG139&lt;DATE(2020,1,1),CG139,-CG139))</f>
        <v>-</v>
      </c>
      <c r="CH303" s="52" t="str" cm="1">
        <f t="array" ref="CH303">IF(OR(CH139="",CH139="NO Q",CH139="-"),"-",INDEX(Shipping!$U$3:$V$88,_xlfn.XMATCH(CH$2,IF(Shipping!$D$3:$D$88="GC",Shipping!$A$3:$A$88),0),_xlfn.XMATCH($V$167,Shipping!$U$2:$V$2))/_xlfn.IFS($U$167=Shipping!$R225,Shipping!$R$95,$U$167=Shipping!$S$92,Shipping!$S228,$U$167=Shipping!$T$92,Shipping!$T228)+IF(CH139&lt;DATE(2020,1,1),CH139,-CH139))</f>
        <v>-</v>
      </c>
      <c r="CI303" s="52" t="str" cm="1">
        <f t="array" ref="CI303">IF(OR(CI139="",CI139="NO Q",CI139="-"),"-",INDEX(Shipping!$U$3:$V$88,_xlfn.XMATCH(CI$2,IF(Shipping!$D$3:$D$88="GC",Shipping!$A$3:$A$88),0),_xlfn.XMATCH($V$167,Shipping!$U$2:$V$2))/_xlfn.IFS($U$167=Shipping!$R225,Shipping!$R$95,$U$167=Shipping!$S$92,Shipping!$S228,$U$167=Shipping!$T$92,Shipping!$T228)+IF(CI139&lt;DATE(2020,1,1),CI139,-CI139))</f>
        <v>-</v>
      </c>
      <c r="CJ303" s="52" t="str" cm="1">
        <f t="array" ref="CJ303">IF(OR(CJ139="",CJ139="NO Q",CJ139="-"),"-",INDEX(Shipping!$U$3:$V$88,_xlfn.XMATCH(CJ$2,IF(Shipping!$D$3:$D$88="GC",Shipping!$A$3:$A$88),0),_xlfn.XMATCH($V$167,Shipping!$U$2:$V$2))/_xlfn.IFS($U$167=Shipping!$R225,Shipping!$R$95,$U$167=Shipping!$S$92,Shipping!$S228,$U$167=Shipping!$T$92,Shipping!$T228)+IF(CJ139&lt;DATE(2020,1,1),CJ139,-CJ139))</f>
        <v>-</v>
      </c>
      <c r="CK303" s="52" t="str" cm="1">
        <f t="array" ref="CK303">IF(OR(CK139="",CK139="NO Q",CK139="-"),"-",INDEX(Shipping!$U$3:$V$88,_xlfn.XMATCH(CK$2,IF(Shipping!$D$3:$D$88="GC",Shipping!$A$3:$A$88),0),_xlfn.XMATCH($V$167,Shipping!$U$2:$V$2))/_xlfn.IFS($U$167=Shipping!$R225,Shipping!$R$95,$U$167=Shipping!$S$92,Shipping!$S228,$U$167=Shipping!$T$92,Shipping!$T228)+IF(CK139&lt;DATE(2020,1,1),CK139,-CK139))</f>
        <v>-</v>
      </c>
      <c r="CL303" s="52" t="str" cm="1">
        <f t="array" ref="CL303">IF(OR(CL139="",CL139="NO Q",CL139="-"),"-",INDEX(Shipping!$U$3:$V$88,_xlfn.XMATCH(CL$2,IF(Shipping!$D$3:$D$88="GC",Shipping!$A$3:$A$88),0),_xlfn.XMATCH($V$167,Shipping!$U$2:$V$2))/_xlfn.IFS($U$167=Shipping!$R225,Shipping!$R$95,$U$167=Shipping!$S$92,Shipping!$S228,$U$167=Shipping!$T$92,Shipping!$T228)+IF(CL139&lt;DATE(2020,1,1),CL139,-CL139))</f>
        <v>-</v>
      </c>
      <c r="CM303" s="52" t="str" cm="1">
        <f t="array" ref="CM303">IF(OR(CM139="",CM139="NO Q",CM139="-"),"-",INDEX(Shipping!$U$3:$V$88,_xlfn.XMATCH(CM$2,IF(Shipping!$D$3:$D$88="GC",Shipping!$A$3:$A$88),0),_xlfn.XMATCH($V$167,Shipping!$U$2:$V$2))/_xlfn.IFS($U$167=Shipping!$R225,Shipping!$R$95,$U$167=Shipping!$S$92,Shipping!$S228,$U$167=Shipping!$T$92,Shipping!$T228)+IF(CM139&lt;DATE(2020,1,1),CM139,-CM139))</f>
        <v>-</v>
      </c>
    </row>
    <row r="304" spans="2:91">
      <c r="B304" s="47" t="s">
        <v>408</v>
      </c>
      <c r="C304" s="1" t="str" cm="1">
        <f t="array" ref="C304">INDEX(W$2:CM$2,1,_xlfn.XMATCH(D304,$W304:$CM304))</f>
        <v>PAR 4</v>
      </c>
      <c r="D304" s="81">
        <f t="shared" si="141"/>
        <v>0.36285336166342097</v>
      </c>
      <c r="W304" s="52" t="str" cm="1">
        <f t="array" ref="W304">IF(OR(W140="",W140="NO Q",W140="-"),"-",INDEX(Shipping!$U$3:$V$88,_xlfn.XMATCH(W$2,IF(Shipping!$D$3:$D$88="GC",Shipping!$A$3:$A$88),0),_xlfn.XMATCH($V$167,Shipping!$U$2:$V$2))/_xlfn.IFS($U$167=Shipping!$R226,Shipping!$R$95,$U$167=Shipping!$S$92,Shipping!$S229,$U$167=Shipping!$T$92,Shipping!$T229)+IF(W140&lt;DATE(2020,1,1),W140,-W140))</f>
        <v>-</v>
      </c>
      <c r="X304" s="52" t="str" cm="1">
        <f t="array" ref="X304">IF(OR(X140="",X140="NO Q",X140="-"),"-",INDEX(Shipping!$U$3:$V$88,_xlfn.XMATCH(X$2,IF(Shipping!$D$3:$D$88="GC",Shipping!$A$3:$A$88),0),_xlfn.XMATCH($V$167,Shipping!$U$2:$V$2))/_xlfn.IFS($U$167=Shipping!$R226,Shipping!$R$95,$U$167=Shipping!$S$92,Shipping!$S229,$U$167=Shipping!$T$92,Shipping!$T229)+IF(X140&lt;DATE(2020,1,1),X140,-X140))</f>
        <v>-</v>
      </c>
      <c r="Y304" s="52" t="str" cm="1">
        <f t="array" ref="Y304">IF(OR(Y140="",Y140="NO Q",Y140="-"),"-",INDEX(Shipping!$U$3:$V$88,_xlfn.XMATCH(Y$2,IF(Shipping!$D$3:$D$88="GC",Shipping!$A$3:$A$88),0),_xlfn.XMATCH($V$167,Shipping!$U$2:$V$2))/_xlfn.IFS($U$167=Shipping!$R226,Shipping!$R$95,$U$167=Shipping!$S$92,Shipping!$S229,$U$167=Shipping!$T$92,Shipping!$T229)+IF(Y140&lt;DATE(2020,1,1),Y140,-Y140))</f>
        <v>-</v>
      </c>
      <c r="Z304" s="52" t="str" cm="1">
        <f t="array" ref="Z304">IF(OR(Z140="",Z140="NO Q",Z140="-"),"-",INDEX(Shipping!$U$3:$V$88,_xlfn.XMATCH(Z$2,IF(Shipping!$D$3:$D$88="GC",Shipping!$A$3:$A$88),0),_xlfn.XMATCH($V$167,Shipping!$U$2:$V$2))/_xlfn.IFS($U$167=Shipping!$R226,Shipping!$R$95,$U$167=Shipping!$S$92,Shipping!$S229,$U$167=Shipping!$T$92,Shipping!$T229)+IF(Z140&lt;DATE(2020,1,1),Z140,-Z140))</f>
        <v>-</v>
      </c>
      <c r="AA304" s="52" t="str" cm="1">
        <f t="array" ref="AA304">IF(OR(AA140="",AA140="NO Q",AA140="-"),"-",INDEX(Shipping!$U$3:$V$88,_xlfn.XMATCH(AA$2,IF(Shipping!$D$3:$D$88="GC",Shipping!$A$3:$A$88),0),_xlfn.XMATCH($V$167,Shipping!$U$2:$V$2))/_xlfn.IFS($U$167=Shipping!$R226,Shipping!$R$95,$U$167=Shipping!$S$92,Shipping!$S229,$U$167=Shipping!$T$92,Shipping!$T229)+IF(AA140&lt;DATE(2020,1,1),AA140,-AA140))</f>
        <v>-</v>
      </c>
      <c r="AB304" s="52" t="str" cm="1">
        <f t="array" ref="AB304">IF(OR(AB140="",AB140="NO Q",AB140="-"),"-",INDEX(Shipping!$U$3:$V$88,_xlfn.XMATCH(AB$2,IF(Shipping!$D$3:$D$88="GC",Shipping!$A$3:$A$88),0),_xlfn.XMATCH($V$167,Shipping!$U$2:$V$2))/_xlfn.IFS($U$167=Shipping!$R226,Shipping!$R$95,$U$167=Shipping!$S$92,Shipping!$S229,$U$167=Shipping!$T$92,Shipping!$T229)+IF(AB140&lt;DATE(2020,1,1),AB140,-AB140))</f>
        <v>-</v>
      </c>
      <c r="AC304" s="52" t="str" cm="1">
        <f t="array" ref="AC304">IF(OR(AC140="",AC140="NO Q",AC140="-"),"-",INDEX(Shipping!$U$3:$V$88,_xlfn.XMATCH(AC$2,IF(Shipping!$D$3:$D$88="GC",Shipping!$A$3:$A$88),0),_xlfn.XMATCH($V$167,Shipping!$U$2:$V$2))/_xlfn.IFS($U$167=Shipping!$R226,Shipping!$R$95,$U$167=Shipping!$S$92,Shipping!$S229,$U$167=Shipping!$T$92,Shipping!$T229)+IF(AC140&lt;DATE(2020,1,1),AC140,-AC140))</f>
        <v>-</v>
      </c>
      <c r="AD304" s="52" t="str" cm="1">
        <f t="array" ref="AD304">IF(OR(AD140="",AD140="NO Q",AD140="-"),"-",INDEX(Shipping!$U$3:$V$88,_xlfn.XMATCH(AD$2,IF(Shipping!$D$3:$D$88="GC",Shipping!$A$3:$A$88),0),_xlfn.XMATCH($V$167,Shipping!$U$2:$V$2))/_xlfn.IFS($U$167=Shipping!$R226,Shipping!$R$95,$U$167=Shipping!$S$92,Shipping!$S229,$U$167=Shipping!$T$92,Shipping!$T229)+IF(AD140&lt;DATE(2020,1,1),AD140,-AD140))</f>
        <v>-</v>
      </c>
      <c r="AE304" s="52" t="str" cm="1">
        <f t="array" ref="AE304">IF(OR(AE140="",AE140="NO Q",AE140="-"),"-",INDEX(Shipping!$U$3:$V$88,_xlfn.XMATCH(AE$2,IF(Shipping!$D$3:$D$88="GC",Shipping!$A$3:$A$88),0),_xlfn.XMATCH($V$167,Shipping!$U$2:$V$2))/_xlfn.IFS($U$167=Shipping!$R226,Shipping!$R$95,$U$167=Shipping!$S$92,Shipping!$S229,$U$167=Shipping!$T$92,Shipping!$T229)+IF(AE140&lt;DATE(2020,1,1),AE140,-AE140))</f>
        <v>-</v>
      </c>
      <c r="AF304" s="52" t="str" cm="1">
        <f t="array" ref="AF304">IF(OR(AF140="",AF140="NO Q",AF140="-"),"-",INDEX(Shipping!$U$3:$V$88,_xlfn.XMATCH(AF$2,IF(Shipping!$D$3:$D$88="GC",Shipping!$A$3:$A$88),0),_xlfn.XMATCH($V$167,Shipping!$U$2:$V$2))/_xlfn.IFS($U$167=Shipping!$R226,Shipping!$R$95,$U$167=Shipping!$S$92,Shipping!$S229,$U$167=Shipping!$T$92,Shipping!$T229)+IF(AF140&lt;DATE(2020,1,1),AF140,-AF140))</f>
        <v>-</v>
      </c>
      <c r="AG304" s="52" t="str" cm="1">
        <f t="array" ref="AG304">IF(OR(AG140="",AG140="NO Q",AG140="-"),"-",INDEX(Shipping!$U$3:$V$88,_xlfn.XMATCH(AG$2,IF(Shipping!$D$3:$D$88="GC",Shipping!$A$3:$A$88),0),_xlfn.XMATCH($V$167,Shipping!$U$2:$V$2))/_xlfn.IFS($U$167=Shipping!$R226,Shipping!$R$95,$U$167=Shipping!$S$92,Shipping!$S229,$U$167=Shipping!$T$92,Shipping!$T229)+IF(AG140&lt;DATE(2020,1,1),AG140,-AG140))</f>
        <v>-</v>
      </c>
      <c r="AH304" s="52" t="str" cm="1">
        <f t="array" ref="AH304">IF(OR(AH140="",AH140="NO Q",AH140="-"),"-",INDEX(Shipping!$U$3:$V$88,_xlfn.XMATCH(AH$2,IF(Shipping!$D$3:$D$88="GC",Shipping!$A$3:$A$88),0),_xlfn.XMATCH($V$167,Shipping!$U$2:$V$2))/_xlfn.IFS($U$167=Shipping!$R226,Shipping!$R$95,$U$167=Shipping!$S$92,Shipping!$S229,$U$167=Shipping!$T$92,Shipping!$T229)+IF(AH140&lt;DATE(2020,1,1),AH140,-AH140))</f>
        <v>-</v>
      </c>
      <c r="AI304" s="52" t="str" cm="1">
        <f t="array" ref="AI304">IF(OR(AI140="",AI140="NO Q",AI140="-"),"-",INDEX(Shipping!$U$3:$V$88,_xlfn.XMATCH(AI$2,IF(Shipping!$D$3:$D$88="GC",Shipping!$A$3:$A$88),0),_xlfn.XMATCH($V$167,Shipping!$U$2:$V$2))/_xlfn.IFS($U$167=Shipping!$R226,Shipping!$R$95,$U$167=Shipping!$S$92,Shipping!$S229,$U$167=Shipping!$T$92,Shipping!$T229)+IF(AI140&lt;DATE(2020,1,1),AI140,-AI140))</f>
        <v>-</v>
      </c>
      <c r="AJ304" s="52" t="str" cm="1">
        <f t="array" ref="AJ304">IF(OR(AJ140="",AJ140="NO Q",AJ140="-"),"-",INDEX(Shipping!$U$3:$V$88,_xlfn.XMATCH(AJ$2,IF(Shipping!$D$3:$D$88="GC",Shipping!$A$3:$A$88),0),_xlfn.XMATCH($V$167,Shipping!$U$2:$V$2))/_xlfn.IFS($U$167=Shipping!$R226,Shipping!$R$95,$U$167=Shipping!$S$92,Shipping!$S229,$U$167=Shipping!$T$92,Shipping!$T229)+IF(AJ140&lt;DATE(2020,1,1),AJ140,-AJ140))</f>
        <v>-</v>
      </c>
      <c r="AK304" s="52" t="str" cm="1">
        <f t="array" ref="AK304">IF(OR(AK140="",AK140="NO Q",AK140="-"),"-",INDEX(Shipping!$U$3:$V$88,_xlfn.XMATCH(AK$2,IF(Shipping!$D$3:$D$88="GC",Shipping!$A$3:$A$88),0),_xlfn.XMATCH($V$167,Shipping!$U$2:$V$2))/_xlfn.IFS($U$167=Shipping!$R226,Shipping!$R$95,$U$167=Shipping!$S$92,Shipping!$S229,$U$167=Shipping!$T$92,Shipping!$T229)+IF(AK140&lt;DATE(2020,1,1),AK140,-AK140))</f>
        <v>-</v>
      </c>
      <c r="AL304" s="52" t="str" cm="1">
        <f t="array" ref="AL304">IF(OR(AL140="",AL140="NO Q",AL140="-"),"-",INDEX(Shipping!$U$3:$V$88,_xlfn.XMATCH(AL$2,IF(Shipping!$D$3:$D$88="GC",Shipping!$A$3:$A$88),0),_xlfn.XMATCH($V$167,Shipping!$U$2:$V$2))/_xlfn.IFS($U$167=Shipping!$R226,Shipping!$R$95,$U$167=Shipping!$S$92,Shipping!$S229,$U$167=Shipping!$T$92,Shipping!$T229)+IF(AL140&lt;DATE(2020,1,1),AL140,-AL140))</f>
        <v>-</v>
      </c>
      <c r="AM304" s="52" t="str" cm="1">
        <f t="array" ref="AM304">IF(OR(AM140="",AM140="NO Q",AM140="-"),"-",INDEX(Shipping!$U$3:$V$88,_xlfn.XMATCH(AM$2,IF(Shipping!$D$3:$D$88="GC",Shipping!$A$3:$A$88),0),_xlfn.XMATCH($V$167,Shipping!$U$2:$V$2))/_xlfn.IFS($U$167=Shipping!$R226,Shipping!$R$95,$U$167=Shipping!$S$92,Shipping!$S229,$U$167=Shipping!$T$92,Shipping!$T229)+IF(AM140&lt;DATE(2020,1,1),AM140,-AM140))</f>
        <v>-</v>
      </c>
      <c r="AN304" s="52" t="str" cm="1">
        <f t="array" ref="AN304">IF(OR(AN140="",AN140="NO Q",AN140="-"),"-",INDEX(Shipping!$U$3:$V$88,_xlfn.XMATCH(AN$2,IF(Shipping!$D$3:$D$88="GC",Shipping!$A$3:$A$88),0),_xlfn.XMATCH($V$167,Shipping!$U$2:$V$2))/_xlfn.IFS($U$167=Shipping!$R226,Shipping!$R$95,$U$167=Shipping!$S$92,Shipping!$S229,$U$167=Shipping!$T$92,Shipping!$T229)+IF(AN140&lt;DATE(2020,1,1),AN140,-AN140))</f>
        <v>-</v>
      </c>
      <c r="AO304" s="52" t="str" cm="1">
        <f t="array" ref="AO304">IF(OR(AO140="",AO140="NO Q",AO140="-"),"-",INDEX(Shipping!$U$3:$V$88,_xlfn.XMATCH(AO$2,IF(Shipping!$D$3:$D$88="GC",Shipping!$A$3:$A$88),0),_xlfn.XMATCH($V$167,Shipping!$U$2:$V$2))/_xlfn.IFS($U$167=Shipping!$R226,Shipping!$R$95,$U$167=Shipping!$S$92,Shipping!$S229,$U$167=Shipping!$T$92,Shipping!$T229)+IF(AO140&lt;DATE(2020,1,1),AO140,-AO140))</f>
        <v>-</v>
      </c>
      <c r="AP304" s="52" t="str" cm="1">
        <f t="array" ref="AP304">IF(OR(AP140="",AP140="NO Q",AP140="-"),"-",INDEX(Shipping!$U$3:$V$88,_xlfn.XMATCH(AP$2,IF(Shipping!$D$3:$D$88="GC",Shipping!$A$3:$A$88),0),_xlfn.XMATCH($V$167,Shipping!$U$2:$V$2))/_xlfn.IFS($U$167=Shipping!$R226,Shipping!$R$95,$U$167=Shipping!$S$92,Shipping!$S229,$U$167=Shipping!$T$92,Shipping!$T229)+IF(AP140&lt;DATE(2020,1,1),AP140,-AP140))</f>
        <v>-</v>
      </c>
      <c r="AQ304" s="52" t="str" cm="1">
        <f t="array" ref="AQ304">IF(OR(AQ140="",AQ140="NO Q",AQ140="-"),"-",INDEX(Shipping!$U$3:$V$88,_xlfn.XMATCH(AQ$2,IF(Shipping!$D$3:$D$88="GC",Shipping!$A$3:$A$88),0),_xlfn.XMATCH($V$167,Shipping!$U$2:$V$2))/_xlfn.IFS($U$167=Shipping!$R226,Shipping!$R$95,$U$167=Shipping!$S$92,Shipping!$S229,$U$167=Shipping!$T$92,Shipping!$T229)+IF(AQ140&lt;DATE(2020,1,1),AQ140,-AQ140))</f>
        <v>-</v>
      </c>
      <c r="AR304" s="52" t="str" cm="1">
        <f t="array" ref="AR304">IF(OR(AR140="",AR140="NO Q",AR140="-"),"-",INDEX(Shipping!$U$3:$V$88,_xlfn.XMATCH(AR$2,IF(Shipping!$D$3:$D$88="GC",Shipping!$A$3:$A$88),0),_xlfn.XMATCH($V$167,Shipping!$U$2:$V$2))/_xlfn.IFS($U$167=Shipping!$R226,Shipping!$R$95,$U$167=Shipping!$S$92,Shipping!$S229,$U$167=Shipping!$T$92,Shipping!$T229)+IF(AR140&lt;DATE(2020,1,1),AR140,-AR140))</f>
        <v>-</v>
      </c>
      <c r="AS304" s="52" t="str" cm="1">
        <f t="array" ref="AS304">IF(OR(AS140="",AS140="NO Q",AS140="-"),"-",INDEX(Shipping!$U$3:$V$88,_xlfn.XMATCH(AS$2,IF(Shipping!$D$3:$D$88="GC",Shipping!$A$3:$A$88),0),_xlfn.XMATCH($V$167,Shipping!$U$2:$V$2))/_xlfn.IFS($U$167=Shipping!$R226,Shipping!$R$95,$U$167=Shipping!$S$92,Shipping!$S229,$U$167=Shipping!$T$92,Shipping!$T229)+IF(AS140&lt;DATE(2020,1,1),AS140,-AS140))</f>
        <v>-</v>
      </c>
      <c r="AT304" s="52" t="str" cm="1">
        <f t="array" ref="AT304">IF(OR(AT140="",AT140="NO Q",AT140="-"),"-",INDEX(Shipping!$U$3:$V$88,_xlfn.XMATCH(AT$2,IF(Shipping!$D$3:$D$88="GC",Shipping!$A$3:$A$88),0),_xlfn.XMATCH($V$167,Shipping!$U$2:$V$2))/_xlfn.IFS($U$167=Shipping!$R226,Shipping!$R$95,$U$167=Shipping!$S$92,Shipping!$S229,$U$167=Shipping!$T$92,Shipping!$T229)+IF(AT140&lt;DATE(2020,1,1),AT140,-AT140))</f>
        <v>-</v>
      </c>
      <c r="AU304" s="52" t="str" cm="1">
        <f t="array" ref="AU304">IF(OR(AU140="",AU140="NO Q",AU140="-"),"-",INDEX(Shipping!$U$3:$V$88,_xlfn.XMATCH(AU$2,IF(Shipping!$D$3:$D$88="GC",Shipping!$A$3:$A$88),0),_xlfn.XMATCH($V$167,Shipping!$U$2:$V$2))/_xlfn.IFS($U$167=Shipping!$R226,Shipping!$R$95,$U$167=Shipping!$S$92,Shipping!$S229,$U$167=Shipping!$T$92,Shipping!$T229)+IF(AU140&lt;DATE(2020,1,1),AU140,-AU140))</f>
        <v>-</v>
      </c>
      <c r="AV304" s="52" t="str" cm="1">
        <f t="array" ref="AV304">IF(OR(AV140="",AV140="NO Q",AV140="-"),"-",INDEX(Shipping!$U$3:$V$88,_xlfn.XMATCH(AV$2,IF(Shipping!$D$3:$D$88="GC",Shipping!$A$3:$A$88),0),_xlfn.XMATCH($V$167,Shipping!$U$2:$V$2))/_xlfn.IFS($U$167=Shipping!$R226,Shipping!$R$95,$U$167=Shipping!$S$92,Shipping!$S229,$U$167=Shipping!$T$92,Shipping!$T229)+IF(AV140&lt;DATE(2020,1,1),AV140,-AV140))</f>
        <v>-</v>
      </c>
      <c r="AW304" s="52" t="str" cm="1">
        <f t="array" ref="AW304">IF(OR(AW140="",AW140="NO Q",AW140="-"),"-",INDEX(Shipping!$U$3:$V$88,_xlfn.XMATCH(AW$2,IF(Shipping!$D$3:$D$88="GC",Shipping!$A$3:$A$88),0),_xlfn.XMATCH($V$167,Shipping!$U$2:$V$2))/_xlfn.IFS($U$167=Shipping!$R226,Shipping!$R$95,$U$167=Shipping!$S$92,Shipping!$S229,$U$167=Shipping!$T$92,Shipping!$T229)+IF(AW140&lt;DATE(2020,1,1),AW140,-AW140))</f>
        <v>-</v>
      </c>
      <c r="AX304" s="52" t="str" cm="1">
        <f t="array" ref="AX304">IF(OR(AX140="",AX140="NO Q",AX140="-"),"-",INDEX(Shipping!$U$3:$V$88,_xlfn.XMATCH(AX$2,IF(Shipping!$D$3:$D$88="GC",Shipping!$A$3:$A$88),0),_xlfn.XMATCH($V$167,Shipping!$U$2:$V$2))/_xlfn.IFS($U$167=Shipping!$R226,Shipping!$R$95,$U$167=Shipping!$S$92,Shipping!$S229,$U$167=Shipping!$T$92,Shipping!$T229)+IF(AX140&lt;DATE(2020,1,1),AX140,-AX140))</f>
        <v>-</v>
      </c>
      <c r="AY304" s="52" t="str" cm="1">
        <f t="array" ref="AY304">IF(OR(AY140="",AY140="NO Q",AY140="-"),"-",INDEX(Shipping!$U$3:$V$88,_xlfn.XMATCH(AY$2,IF(Shipping!$D$3:$D$88="GC",Shipping!$A$3:$A$88),0),_xlfn.XMATCH($V$167,Shipping!$U$2:$V$2))/_xlfn.IFS($U$167=Shipping!$R226,Shipping!$R$95,$U$167=Shipping!$S$92,Shipping!$S229,$U$167=Shipping!$T$92,Shipping!$T229)+IF(AY140&lt;DATE(2020,1,1),AY140,-AY140))</f>
        <v>-</v>
      </c>
      <c r="AZ304" s="52" t="str" cm="1">
        <f t="array" ref="AZ304">IF(OR(AZ140="",AZ140="NO Q",AZ140="-"),"-",INDEX(Shipping!$U$3:$V$88,_xlfn.XMATCH(AZ$2,IF(Shipping!$D$3:$D$88="GC",Shipping!$A$3:$A$88),0),_xlfn.XMATCH($V$167,Shipping!$U$2:$V$2))/_xlfn.IFS($U$167=Shipping!$R226,Shipping!$R$95,$U$167=Shipping!$S$92,Shipping!$S229,$U$167=Shipping!$T$92,Shipping!$T229)+IF(AZ140&lt;DATE(2020,1,1),AZ140,-AZ140))</f>
        <v>-</v>
      </c>
      <c r="BA304" s="52" t="str" cm="1">
        <f t="array" ref="BA304">IF(OR(BA140="",BA140="NO Q",BA140="-"),"-",INDEX(Shipping!$U$3:$V$88,_xlfn.XMATCH(BA$2,IF(Shipping!$D$3:$D$88="GC",Shipping!$A$3:$A$88),0),_xlfn.XMATCH($V$167,Shipping!$U$2:$V$2))/_xlfn.IFS($U$167=Shipping!$R226,Shipping!$R$95,$U$167=Shipping!$S$92,Shipping!$S229,$U$167=Shipping!$T$92,Shipping!$T229)+IF(BA140&lt;DATE(2020,1,1),BA140,-BA140))</f>
        <v>-</v>
      </c>
      <c r="BB304" s="52" t="str" cm="1">
        <f t="array" ref="BB304">IF(OR(BB140="",BB140="NO Q",BB140="-"),"-",INDEX(Shipping!$U$3:$V$88,_xlfn.XMATCH(BB$2,IF(Shipping!$D$3:$D$88="GC",Shipping!$A$3:$A$88),0),_xlfn.XMATCH($V$167,Shipping!$U$2:$V$2))/_xlfn.IFS($U$167=Shipping!$R226,Shipping!$R$95,$U$167=Shipping!$S$92,Shipping!$S229,$U$167=Shipping!$T$92,Shipping!$T229)+IF(BB140&lt;DATE(2020,1,1),BB140,-BB140))</f>
        <v>-</v>
      </c>
      <c r="BC304" s="52" t="str" cm="1">
        <f t="array" ref="BC304">IF(OR(BC140="",BC140="NO Q",BC140="-"),"-",INDEX(Shipping!$U$3:$V$88,_xlfn.XMATCH(BC$2,IF(Shipping!$D$3:$D$88="GC",Shipping!$A$3:$A$88),0),_xlfn.XMATCH($V$167,Shipping!$U$2:$V$2))/_xlfn.IFS($U$167=Shipping!$R226,Shipping!$R$95,$U$167=Shipping!$S$92,Shipping!$S229,$U$167=Shipping!$T$92,Shipping!$T229)+IF(BC140&lt;DATE(2020,1,1),BC140,-BC140))</f>
        <v>-</v>
      </c>
      <c r="BD304" s="52" t="str" cm="1">
        <f t="array" ref="BD304">IF(OR(BD140="",BD140="NO Q",BD140="-"),"-",INDEX(Shipping!$U$3:$V$88,_xlfn.XMATCH(BD$2,IF(Shipping!$D$3:$D$88="GC",Shipping!$A$3:$A$88),0),_xlfn.XMATCH($V$167,Shipping!$U$2:$V$2))/_xlfn.IFS($U$167=Shipping!$R226,Shipping!$R$95,$U$167=Shipping!$S$92,Shipping!$S229,$U$167=Shipping!$T$92,Shipping!$T229)+IF(BD140&lt;DATE(2020,1,1),BD140,-BD140))</f>
        <v>-</v>
      </c>
      <c r="BE304" s="52" t="str" cm="1">
        <f t="array" ref="BE304">IF(OR(BE140="",BE140="NO Q",BE140="-"),"-",INDEX(Shipping!$U$3:$V$88,_xlfn.XMATCH(BE$2,IF(Shipping!$D$3:$D$88="GC",Shipping!$A$3:$A$88),0),_xlfn.XMATCH($V$167,Shipping!$U$2:$V$2))/_xlfn.IFS($U$167=Shipping!$R226,Shipping!$R$95,$U$167=Shipping!$S$92,Shipping!$S229,$U$167=Shipping!$T$92,Shipping!$T229)+IF(BE140&lt;DATE(2020,1,1),BE140,-BE140))</f>
        <v>-</v>
      </c>
      <c r="BF304" s="52" t="str" cm="1">
        <f t="array" ref="BF304">IF(OR(BF140="",BF140="NO Q",BF140="-"),"-",INDEX(Shipping!$U$3:$V$88,_xlfn.XMATCH(BF$2,IF(Shipping!$D$3:$D$88="GC",Shipping!$A$3:$A$88),0),_xlfn.XMATCH($V$167,Shipping!$U$2:$V$2))/_xlfn.IFS($U$167=Shipping!$R226,Shipping!$R$95,$U$167=Shipping!$S$92,Shipping!$S229,$U$167=Shipping!$T$92,Shipping!$T229)+IF(BF140&lt;DATE(2020,1,1),BF140,-BF140))</f>
        <v>-</v>
      </c>
      <c r="BG304" s="52" t="str" cm="1">
        <f t="array" ref="BG304">IF(OR(BG140="",BG140="NO Q",BG140="-"),"-",INDEX(Shipping!$U$3:$V$88,_xlfn.XMATCH(BG$2,IF(Shipping!$D$3:$D$88="GC",Shipping!$A$3:$A$88),0),_xlfn.XMATCH($V$167,Shipping!$U$2:$V$2))/_xlfn.IFS($U$167=Shipping!$R226,Shipping!$R$95,$U$167=Shipping!$S$92,Shipping!$S229,$U$167=Shipping!$T$92,Shipping!$T229)+IF(BG140&lt;DATE(2020,1,1),BG140,-BG140))</f>
        <v>-</v>
      </c>
      <c r="BH304" s="52" t="str" cm="1">
        <f t="array" ref="BH304">IF(OR(BH140="",BH140="NO Q",BH140="-"),"-",INDEX(Shipping!$U$3:$V$88,_xlfn.XMATCH(BH$2,IF(Shipping!$D$3:$D$88="GC",Shipping!$A$3:$A$88),0),_xlfn.XMATCH($V$167,Shipping!$U$2:$V$2))/_xlfn.IFS($U$167=Shipping!$R226,Shipping!$R$95,$U$167=Shipping!$S$92,Shipping!$S229,$U$167=Shipping!$T$92,Shipping!$T229)+IF(BH140&lt;DATE(2020,1,1),BH140,-BH140))</f>
        <v>-</v>
      </c>
      <c r="BI304" s="52" t="str" cm="1">
        <f t="array" ref="BI304">IF(OR(BI140="",BI140="NO Q",BI140="-"),"-",INDEX(Shipping!$U$3:$V$88,_xlfn.XMATCH(BI$2,IF(Shipping!$D$3:$D$88="GC",Shipping!$A$3:$A$88),0),_xlfn.XMATCH($V$167,Shipping!$U$2:$V$2))/_xlfn.IFS($U$167=Shipping!$R226,Shipping!$R$95,$U$167=Shipping!$S$92,Shipping!$S229,$U$167=Shipping!$T$92,Shipping!$T229)+IF(BI140&lt;DATE(2020,1,1),BI140,-BI140))</f>
        <v>-</v>
      </c>
      <c r="BJ304" s="52" t="str" cm="1">
        <f t="array" ref="BJ304">IF(OR(BJ140="",BJ140="NO Q",BJ140="-"),"-",INDEX(Shipping!$U$3:$V$88,_xlfn.XMATCH(BJ$2,IF(Shipping!$D$3:$D$88="GC",Shipping!$A$3:$A$88),0),_xlfn.XMATCH($V$167,Shipping!$U$2:$V$2))/_xlfn.IFS($U$167=Shipping!$R226,Shipping!$R$95,$U$167=Shipping!$S$92,Shipping!$S229,$U$167=Shipping!$T$92,Shipping!$T229)+IF(BJ140&lt;DATE(2020,1,1),BJ140,-BJ140))</f>
        <v>-</v>
      </c>
      <c r="BK304" s="52" cm="1">
        <f t="array" ref="BK304">IF(OR(BK140="",BK140="NO Q",BK140="-"),"-",INDEX(Shipping!$U$3:$V$88,_xlfn.XMATCH(BK$2,IF(Shipping!$D$3:$D$88="GC",Shipping!$A$3:$A$88),0),_xlfn.XMATCH($V$167,Shipping!$U$2:$V$2))/_xlfn.IFS($U$167=Shipping!$R226,Shipping!$R$95,$U$167=Shipping!$S$92,Shipping!$S229,$U$167=Shipping!$T$92,Shipping!$T229)+IF(BK140&lt;DATE(2020,1,1),BK140,-BK140))</f>
        <v>0.36285336166342097</v>
      </c>
      <c r="BL304" s="52" t="str" cm="1">
        <f t="array" ref="BL304">IF(OR(BL140="",BL140="NO Q",BL140="-"),"-",INDEX(Shipping!$U$3:$V$88,_xlfn.XMATCH(BL$2,IF(Shipping!$D$3:$D$88="GC",Shipping!$A$3:$A$88),0),_xlfn.XMATCH($V$167,Shipping!$U$2:$V$2))/_xlfn.IFS($U$167=Shipping!$R226,Shipping!$R$95,$U$167=Shipping!$S$92,Shipping!$S229,$U$167=Shipping!$T$92,Shipping!$T229)+IF(BL140&lt;DATE(2020,1,1),BL140,-BL140))</f>
        <v>-</v>
      </c>
      <c r="BM304" s="52" t="str" cm="1">
        <f t="array" ref="BM304">IF(OR(BM140="",BM140="NO Q",BM140="-"),"-",INDEX(Shipping!$U$3:$V$88,_xlfn.XMATCH(BM$2,IF(Shipping!$D$3:$D$88="GC",Shipping!$A$3:$A$88),0),_xlfn.XMATCH($V$167,Shipping!$U$2:$V$2))/_xlfn.IFS($U$167=Shipping!$R226,Shipping!$R$95,$U$167=Shipping!$S$92,Shipping!$S229,$U$167=Shipping!$T$92,Shipping!$T229)+IF(BM140&lt;DATE(2020,1,1),BM140,-BM140))</f>
        <v>-</v>
      </c>
      <c r="BN304" s="52" t="str" cm="1">
        <f t="array" ref="BN304">IF(OR(BN140="",BN140="NO Q",BN140="-"),"-",INDEX(Shipping!$U$3:$V$88,_xlfn.XMATCH(BN$2,IF(Shipping!$D$3:$D$88="GC",Shipping!$A$3:$A$88),0),_xlfn.XMATCH($V$167,Shipping!$U$2:$V$2))/_xlfn.IFS($U$167=Shipping!$R226,Shipping!$R$95,$U$167=Shipping!$S$92,Shipping!$S229,$U$167=Shipping!$T$92,Shipping!$T229)+IF(BN140&lt;DATE(2020,1,1),BN140,-BN140))</f>
        <v>-</v>
      </c>
      <c r="BO304" s="52" t="str" cm="1">
        <f t="array" ref="BO304">IF(OR(BO140="",BO140="NO Q",BO140="-"),"-",INDEX(Shipping!$U$3:$V$88,_xlfn.XMATCH(BO$2,IF(Shipping!$D$3:$D$88="GC",Shipping!$A$3:$A$88),0),_xlfn.XMATCH($V$167,Shipping!$U$2:$V$2))/_xlfn.IFS($U$167=Shipping!$R226,Shipping!$R$95,$U$167=Shipping!$S$92,Shipping!$S229,$U$167=Shipping!$T$92,Shipping!$T229)+IF(BO140&lt;DATE(2020,1,1),BO140,-BO140))</f>
        <v>-</v>
      </c>
      <c r="BP304" s="52" t="str" cm="1">
        <f t="array" ref="BP304">IF(OR(BP140="",BP140="NO Q",BP140="-"),"-",INDEX(Shipping!$U$3:$V$88,_xlfn.XMATCH(BP$2,IF(Shipping!$D$3:$D$88="GC",Shipping!$A$3:$A$88),0),_xlfn.XMATCH($V$167,Shipping!$U$2:$V$2))/_xlfn.IFS($U$167=Shipping!$R226,Shipping!$R$95,$U$167=Shipping!$S$92,Shipping!$S229,$U$167=Shipping!$T$92,Shipping!$T229)+IF(BP140&lt;DATE(2020,1,1),BP140,-BP140))</f>
        <v>-</v>
      </c>
      <c r="BQ304" s="52" t="str" cm="1">
        <f t="array" ref="BQ304">IF(OR(BQ140="",BQ140="NO Q",BQ140="-"),"-",INDEX(Shipping!$U$3:$V$88,_xlfn.XMATCH(BQ$2,IF(Shipping!$D$3:$D$88="GC",Shipping!$A$3:$A$88),0),_xlfn.XMATCH($V$167,Shipping!$U$2:$V$2))/_xlfn.IFS($U$167=Shipping!$R226,Shipping!$R$95,$U$167=Shipping!$S$92,Shipping!$S229,$U$167=Shipping!$T$92,Shipping!$T229)+IF(BQ140&lt;DATE(2020,1,1),BQ140,-BQ140))</f>
        <v>-</v>
      </c>
      <c r="BR304" s="52" t="str" cm="1">
        <f t="array" ref="BR304">IF(OR(BR140="",BR140="NO Q",BR140="-"),"-",INDEX(Shipping!$U$3:$V$88,_xlfn.XMATCH(BR$2,IF(Shipping!$D$3:$D$88="GC",Shipping!$A$3:$A$88),0),_xlfn.XMATCH($V$167,Shipping!$U$2:$V$2))/_xlfn.IFS($U$167=Shipping!$R226,Shipping!$R$95,$U$167=Shipping!$S$92,Shipping!$S229,$U$167=Shipping!$T$92,Shipping!$T229)+IF(BR140&lt;DATE(2020,1,1),BR140,-BR140))</f>
        <v>-</v>
      </c>
      <c r="BS304" s="52" t="str" cm="1">
        <f t="array" ref="BS304">IF(OR(BS140="",BS140="NO Q",BS140="-"),"-",INDEX(Shipping!$U$3:$V$88,_xlfn.XMATCH(BS$2,IF(Shipping!$D$3:$D$88="GC",Shipping!$A$3:$A$88),0),_xlfn.XMATCH($V$167,Shipping!$U$2:$V$2))/_xlfn.IFS($U$167=Shipping!$R226,Shipping!$R$95,$U$167=Shipping!$S$92,Shipping!$S229,$U$167=Shipping!$T$92,Shipping!$T229)+IF(BS140&lt;DATE(2020,1,1),BS140,-BS140))</f>
        <v>-</v>
      </c>
      <c r="BT304" s="52" t="str" cm="1">
        <f t="array" ref="BT304">IF(OR(BT140="",BT140="NO Q",BT140="-"),"-",INDEX(Shipping!$U$3:$V$88,_xlfn.XMATCH(BT$2,IF(Shipping!$D$3:$D$88="GC",Shipping!$A$3:$A$88),0),_xlfn.XMATCH($V$167,Shipping!$U$2:$V$2))/_xlfn.IFS($U$167=Shipping!$R226,Shipping!$R$95,$U$167=Shipping!$S$92,Shipping!$S229,$U$167=Shipping!$T$92,Shipping!$T229)+IF(BT140&lt;DATE(2020,1,1),BT140,-BT140))</f>
        <v>-</v>
      </c>
      <c r="BU304" s="52" t="str" cm="1">
        <f t="array" ref="BU304">IF(OR(BU140="",BU140="NO Q",BU140="-"),"-",INDEX(Shipping!$U$3:$V$88,_xlfn.XMATCH(BU$2,IF(Shipping!$D$3:$D$88="GC",Shipping!$A$3:$A$88),0),_xlfn.XMATCH($V$167,Shipping!$U$2:$V$2))/_xlfn.IFS($U$167=Shipping!$R226,Shipping!$R$95,$U$167=Shipping!$S$92,Shipping!$S229,$U$167=Shipping!$T$92,Shipping!$T229)+IF(BU140&lt;DATE(2020,1,1),BU140,-BU140))</f>
        <v>-</v>
      </c>
      <c r="BV304" s="52" t="str" cm="1">
        <f t="array" ref="BV304">IF(OR(BV140="",BV140="NO Q",BV140="-"),"-",INDEX(Shipping!$U$3:$V$88,_xlfn.XMATCH(BV$2,IF(Shipping!$D$3:$D$88="GC",Shipping!$A$3:$A$88),0),_xlfn.XMATCH($V$167,Shipping!$U$2:$V$2))/_xlfn.IFS($U$167=Shipping!$R226,Shipping!$R$95,$U$167=Shipping!$S$92,Shipping!$S229,$U$167=Shipping!$T$92,Shipping!$T229)+IF(BV140&lt;DATE(2020,1,1),BV140,-BV140))</f>
        <v>-</v>
      </c>
      <c r="BW304" s="52" t="str" cm="1">
        <f t="array" ref="BW304">IF(OR(BW140="",BW140="NO Q",BW140="-"),"-",INDEX(Shipping!$U$3:$V$88,_xlfn.XMATCH(BW$2,IF(Shipping!$D$3:$D$88="GC",Shipping!$A$3:$A$88),0),_xlfn.XMATCH($V$167,Shipping!$U$2:$V$2))/_xlfn.IFS($U$167=Shipping!$R226,Shipping!$R$95,$U$167=Shipping!$S$92,Shipping!$S229,$U$167=Shipping!$T$92,Shipping!$T229)+IF(BW140&lt;DATE(2020,1,1),BW140,-BW140))</f>
        <v>-</v>
      </c>
      <c r="BX304" s="52" t="str" cm="1">
        <f t="array" ref="BX304">IF(OR(BX140="",BX140="NO Q",BX140="-"),"-",INDEX(Shipping!$U$3:$V$88,_xlfn.XMATCH(BX$2,IF(Shipping!$D$3:$D$88="GC",Shipping!$A$3:$A$88),0),_xlfn.XMATCH($V$167,Shipping!$U$2:$V$2))/_xlfn.IFS($U$167=Shipping!$R226,Shipping!$R$95,$U$167=Shipping!$S$92,Shipping!$S229,$U$167=Shipping!$T$92,Shipping!$T229)+IF(BX140&lt;DATE(2020,1,1),BX140,-BX140))</f>
        <v>-</v>
      </c>
      <c r="BY304" s="52" t="str" cm="1">
        <f t="array" ref="BY304">IF(OR(BY140="",BY140="NO Q",BY140="-"),"-",INDEX(Shipping!$U$3:$V$88,_xlfn.XMATCH(BY$2,IF(Shipping!$D$3:$D$88="GC",Shipping!$A$3:$A$88),0),_xlfn.XMATCH($V$167,Shipping!$U$2:$V$2))/_xlfn.IFS($U$167=Shipping!$R226,Shipping!$R$95,$U$167=Shipping!$S$92,Shipping!$S229,$U$167=Shipping!$T$92,Shipping!$T229)+IF(BY140&lt;DATE(2020,1,1),BY140,-BY140))</f>
        <v>-</v>
      </c>
      <c r="BZ304" s="52" t="str" cm="1">
        <f t="array" ref="BZ304">IF(OR(BZ140="",BZ140="NO Q",BZ140="-"),"-",INDEX(Shipping!$U$3:$V$88,_xlfn.XMATCH(BZ$2,IF(Shipping!$D$3:$D$88="GC",Shipping!$A$3:$A$88),0),_xlfn.XMATCH($V$167,Shipping!$U$2:$V$2))/_xlfn.IFS($U$167=Shipping!$R226,Shipping!$R$95,$U$167=Shipping!$S$92,Shipping!$S229,$U$167=Shipping!$T$92,Shipping!$T229)+IF(BZ140&lt;DATE(2020,1,1),BZ140,-BZ140))</f>
        <v>-</v>
      </c>
      <c r="CA304" s="52" t="str" cm="1">
        <f t="array" ref="CA304">IF(OR(CA140="",CA140="NO Q",CA140="-"),"-",INDEX(Shipping!$U$3:$V$88,_xlfn.XMATCH(CA$2,IF(Shipping!$D$3:$D$88="GC",Shipping!$A$3:$A$88),0),_xlfn.XMATCH($V$167,Shipping!$U$2:$V$2))/_xlfn.IFS($U$167=Shipping!$R226,Shipping!$R$95,$U$167=Shipping!$S$92,Shipping!$S229,$U$167=Shipping!$T$92,Shipping!$T229)+IF(CA140&lt;DATE(2020,1,1),CA140,-CA140))</f>
        <v>-</v>
      </c>
      <c r="CB304" s="52" t="str" cm="1">
        <f t="array" ref="CB304">IF(OR(CB140="",CB140="NO Q",CB140="-"),"-",INDEX(Shipping!$U$3:$V$88,_xlfn.XMATCH(CB$2,IF(Shipping!$D$3:$D$88="GC",Shipping!$A$3:$A$88),0),_xlfn.XMATCH($V$167,Shipping!$U$2:$V$2))/_xlfn.IFS($U$167=Shipping!$R226,Shipping!$R$95,$U$167=Shipping!$S$92,Shipping!$S229,$U$167=Shipping!$T$92,Shipping!$T229)+IF(CB140&lt;DATE(2020,1,1),CB140,-CB140))</f>
        <v>-</v>
      </c>
      <c r="CC304" s="52" t="str" cm="1">
        <f t="array" ref="CC304">IF(OR(CC140="",CC140="NO Q",CC140="-"),"-",INDEX(Shipping!$U$3:$V$88,_xlfn.XMATCH(CC$2,IF(Shipping!$D$3:$D$88="GC",Shipping!$A$3:$A$88),0),_xlfn.XMATCH($V$167,Shipping!$U$2:$V$2))/_xlfn.IFS($U$167=Shipping!$R226,Shipping!$R$95,$U$167=Shipping!$S$92,Shipping!$S229,$U$167=Shipping!$T$92,Shipping!$T229)+IF(CC140&lt;DATE(2020,1,1),CC140,-CC140))</f>
        <v>-</v>
      </c>
      <c r="CD304" s="52" t="str" cm="1">
        <f t="array" ref="CD304">IF(OR(CD140="",CD140="NO Q",CD140="-"),"-",INDEX(Shipping!$U$3:$V$88,_xlfn.XMATCH(CD$2,IF(Shipping!$D$3:$D$88="GC",Shipping!$A$3:$A$88),0),_xlfn.XMATCH($V$167,Shipping!$U$2:$V$2))/_xlfn.IFS($U$167=Shipping!$R226,Shipping!$R$95,$U$167=Shipping!$S$92,Shipping!$S229,$U$167=Shipping!$T$92,Shipping!$T229)+IF(CD140&lt;DATE(2020,1,1),CD140,-CD140))</f>
        <v>-</v>
      </c>
      <c r="CE304" s="52" t="e" cm="1">
        <f t="array" ref="CE304">IF(OR(CE140="",CE140="NO Q",CE140="-"),"-",INDEX(Shipping!$U$3:$V$88,_xlfn.XMATCH(CE$2,IF(Shipping!$D$3:$D$88="GC",Shipping!$A$3:$A$88),0),_xlfn.XMATCH($V$167,Shipping!$U$2:$V$2))/_xlfn.IFS($U$167=Shipping!$R226,Shipping!$R$95,$U$167=Shipping!$S$92,Shipping!$S229,$U$167=Shipping!$T$92,Shipping!$T229)+IF(CE140&lt;DATE(2020,1,1),CE140,-CE140))</f>
        <v>#N/A</v>
      </c>
      <c r="CF304" s="52" t="str" cm="1">
        <f t="array" ref="CF304">IF(OR(CF140="",CF140="NO Q",CF140="-"),"-",INDEX(Shipping!$U$3:$V$88,_xlfn.XMATCH(CF$2,IF(Shipping!$D$3:$D$88="GC",Shipping!$A$3:$A$88),0),_xlfn.XMATCH($V$167,Shipping!$U$2:$V$2))/_xlfn.IFS($U$167=Shipping!$R226,Shipping!$R$95,$U$167=Shipping!$S$92,Shipping!$S229,$U$167=Shipping!$T$92,Shipping!$T229)+IF(CF140&lt;DATE(2020,1,1),CF140,-CF140))</f>
        <v>-</v>
      </c>
      <c r="CG304" s="52" t="str" cm="1">
        <f t="array" ref="CG304">IF(OR(CG140="",CG140="NO Q",CG140="-"),"-",INDEX(Shipping!$U$3:$V$88,_xlfn.XMATCH(CG$2,IF(Shipping!$D$3:$D$88="GC",Shipping!$A$3:$A$88),0),_xlfn.XMATCH($V$167,Shipping!$U$2:$V$2))/_xlfn.IFS($U$167=Shipping!$R226,Shipping!$R$95,$U$167=Shipping!$S$92,Shipping!$S229,$U$167=Shipping!$T$92,Shipping!$T229)+IF(CG140&lt;DATE(2020,1,1),CG140,-CG140))</f>
        <v>-</v>
      </c>
      <c r="CH304" s="52" t="str" cm="1">
        <f t="array" ref="CH304">IF(OR(CH140="",CH140="NO Q",CH140="-"),"-",INDEX(Shipping!$U$3:$V$88,_xlfn.XMATCH(CH$2,IF(Shipping!$D$3:$D$88="GC",Shipping!$A$3:$A$88),0),_xlfn.XMATCH($V$167,Shipping!$U$2:$V$2))/_xlfn.IFS($U$167=Shipping!$R226,Shipping!$R$95,$U$167=Shipping!$S$92,Shipping!$S229,$U$167=Shipping!$T$92,Shipping!$T229)+IF(CH140&lt;DATE(2020,1,1),CH140,-CH140))</f>
        <v>-</v>
      </c>
      <c r="CI304" s="52" t="str" cm="1">
        <f t="array" ref="CI304">IF(OR(CI140="",CI140="NO Q",CI140="-"),"-",INDEX(Shipping!$U$3:$V$88,_xlfn.XMATCH(CI$2,IF(Shipping!$D$3:$D$88="GC",Shipping!$A$3:$A$88),0),_xlfn.XMATCH($V$167,Shipping!$U$2:$V$2))/_xlfn.IFS($U$167=Shipping!$R226,Shipping!$R$95,$U$167=Shipping!$S$92,Shipping!$S229,$U$167=Shipping!$T$92,Shipping!$T229)+IF(CI140&lt;DATE(2020,1,1),CI140,-CI140))</f>
        <v>-</v>
      </c>
      <c r="CJ304" s="52" t="str" cm="1">
        <f t="array" ref="CJ304">IF(OR(CJ140="",CJ140="NO Q",CJ140="-"),"-",INDEX(Shipping!$U$3:$V$88,_xlfn.XMATCH(CJ$2,IF(Shipping!$D$3:$D$88="GC",Shipping!$A$3:$A$88),0),_xlfn.XMATCH($V$167,Shipping!$U$2:$V$2))/_xlfn.IFS($U$167=Shipping!$R226,Shipping!$R$95,$U$167=Shipping!$S$92,Shipping!$S229,$U$167=Shipping!$T$92,Shipping!$T229)+IF(CJ140&lt;DATE(2020,1,1),CJ140,-CJ140))</f>
        <v>-</v>
      </c>
      <c r="CK304" s="52" t="str" cm="1">
        <f t="array" ref="CK304">IF(OR(CK140="",CK140="NO Q",CK140="-"),"-",INDEX(Shipping!$U$3:$V$88,_xlfn.XMATCH(CK$2,IF(Shipping!$D$3:$D$88="GC",Shipping!$A$3:$A$88),0),_xlfn.XMATCH($V$167,Shipping!$U$2:$V$2))/_xlfn.IFS($U$167=Shipping!$R226,Shipping!$R$95,$U$167=Shipping!$S$92,Shipping!$S229,$U$167=Shipping!$T$92,Shipping!$T229)+IF(CK140&lt;DATE(2020,1,1),CK140,-CK140))</f>
        <v>-</v>
      </c>
      <c r="CL304" s="52" t="str" cm="1">
        <f t="array" ref="CL304">IF(OR(CL140="",CL140="NO Q",CL140="-"),"-",INDEX(Shipping!$U$3:$V$88,_xlfn.XMATCH(CL$2,IF(Shipping!$D$3:$D$88="GC",Shipping!$A$3:$A$88),0),_xlfn.XMATCH($V$167,Shipping!$U$2:$V$2))/_xlfn.IFS($U$167=Shipping!$R226,Shipping!$R$95,$U$167=Shipping!$S$92,Shipping!$S229,$U$167=Shipping!$T$92,Shipping!$T229)+IF(CL140&lt;DATE(2020,1,1),CL140,-CL140))</f>
        <v>-</v>
      </c>
      <c r="CM304" s="52" t="str" cm="1">
        <f t="array" ref="CM304">IF(OR(CM140="",CM140="NO Q",CM140="-"),"-",INDEX(Shipping!$U$3:$V$88,_xlfn.XMATCH(CM$2,IF(Shipping!$D$3:$D$88="GC",Shipping!$A$3:$A$88),0),_xlfn.XMATCH($V$167,Shipping!$U$2:$V$2))/_xlfn.IFS($U$167=Shipping!$R226,Shipping!$R$95,$U$167=Shipping!$S$92,Shipping!$S229,$U$167=Shipping!$T$92,Shipping!$T229)+IF(CM140&lt;DATE(2020,1,1),CM140,-CM140))</f>
        <v>-</v>
      </c>
    </row>
    <row r="305" spans="2:91">
      <c r="B305" s="47">
        <v>137</v>
      </c>
      <c r="C305" s="1" t="e" cm="1">
        <f t="array" ref="C305">INDEX(W$2:CM$2,1,_xlfn.XMATCH(D305,$W305:$CM305))</f>
        <v>#N/A</v>
      </c>
      <c r="D305" s="81">
        <f t="shared" si="141"/>
        <v>0</v>
      </c>
      <c r="W305" s="52" t="str" cm="1">
        <f t="array" ref="W305">IF(OR(W141="",W141="NO Q",W141="-"),"-",INDEX(Shipping!$U$3:$V$88,_xlfn.XMATCH(W$2,IF(Shipping!$D$3:$D$88="GC",Shipping!$A$3:$A$88),0),_xlfn.XMATCH($V$167,Shipping!$U$2:$V$2))/_xlfn.IFS($U$167=Shipping!$R227,Shipping!$R$95,$U$167=Shipping!$S$92,Shipping!$S230,$U$167=Shipping!$T$92,Shipping!$T230)+IF(W141&lt;DATE(2020,1,1),W141,-W141))</f>
        <v>-</v>
      </c>
      <c r="X305" s="52" t="str" cm="1">
        <f t="array" ref="X305">IF(OR(X141="",X141="NO Q",X141="-"),"-",INDEX(Shipping!$U$3:$V$88,_xlfn.XMATCH(X$2,IF(Shipping!$D$3:$D$88="GC",Shipping!$A$3:$A$88),0),_xlfn.XMATCH($V$167,Shipping!$U$2:$V$2))/_xlfn.IFS($U$167=Shipping!$R227,Shipping!$R$95,$U$167=Shipping!$S$92,Shipping!$S230,$U$167=Shipping!$T$92,Shipping!$T230)+IF(X141&lt;DATE(2020,1,1),X141,-X141))</f>
        <v>-</v>
      </c>
      <c r="Y305" s="52" t="str" cm="1">
        <f t="array" ref="Y305">IF(OR(Y141="",Y141="NO Q",Y141="-"),"-",INDEX(Shipping!$U$3:$V$88,_xlfn.XMATCH(Y$2,IF(Shipping!$D$3:$D$88="GC",Shipping!$A$3:$A$88),0),_xlfn.XMATCH($V$167,Shipping!$U$2:$V$2))/_xlfn.IFS($U$167=Shipping!$R227,Shipping!$R$95,$U$167=Shipping!$S$92,Shipping!$S230,$U$167=Shipping!$T$92,Shipping!$T230)+IF(Y141&lt;DATE(2020,1,1),Y141,-Y141))</f>
        <v>-</v>
      </c>
      <c r="Z305" s="52" t="str" cm="1">
        <f t="array" ref="Z305">IF(OR(Z141="",Z141="NO Q",Z141="-"),"-",INDEX(Shipping!$U$3:$V$88,_xlfn.XMATCH(Z$2,IF(Shipping!$D$3:$D$88="GC",Shipping!$A$3:$A$88),0),_xlfn.XMATCH($V$167,Shipping!$U$2:$V$2))/_xlfn.IFS($U$167=Shipping!$R227,Shipping!$R$95,$U$167=Shipping!$S$92,Shipping!$S230,$U$167=Shipping!$T$92,Shipping!$T230)+IF(Z141&lt;DATE(2020,1,1),Z141,-Z141))</f>
        <v>-</v>
      </c>
      <c r="AA305" s="52" t="str" cm="1">
        <f t="array" ref="AA305">IF(OR(AA141="",AA141="NO Q",AA141="-"),"-",INDEX(Shipping!$U$3:$V$88,_xlfn.XMATCH(AA$2,IF(Shipping!$D$3:$D$88="GC",Shipping!$A$3:$A$88),0),_xlfn.XMATCH($V$167,Shipping!$U$2:$V$2))/_xlfn.IFS($U$167=Shipping!$R227,Shipping!$R$95,$U$167=Shipping!$S$92,Shipping!$S230,$U$167=Shipping!$T$92,Shipping!$T230)+IF(AA141&lt;DATE(2020,1,1),AA141,-AA141))</f>
        <v>-</v>
      </c>
      <c r="AB305" s="52" t="str" cm="1">
        <f t="array" ref="AB305">IF(OR(AB141="",AB141="NO Q",AB141="-"),"-",INDEX(Shipping!$U$3:$V$88,_xlfn.XMATCH(AB$2,IF(Shipping!$D$3:$D$88="GC",Shipping!$A$3:$A$88),0),_xlfn.XMATCH($V$167,Shipping!$U$2:$V$2))/_xlfn.IFS($U$167=Shipping!$R227,Shipping!$R$95,$U$167=Shipping!$S$92,Shipping!$S230,$U$167=Shipping!$T$92,Shipping!$T230)+IF(AB141&lt;DATE(2020,1,1),AB141,-AB141))</f>
        <v>-</v>
      </c>
      <c r="AC305" s="52" t="str" cm="1">
        <f t="array" ref="AC305">IF(OR(AC141="",AC141="NO Q",AC141="-"),"-",INDEX(Shipping!$U$3:$V$88,_xlfn.XMATCH(AC$2,IF(Shipping!$D$3:$D$88="GC",Shipping!$A$3:$A$88),0),_xlfn.XMATCH($V$167,Shipping!$U$2:$V$2))/_xlfn.IFS($U$167=Shipping!$R227,Shipping!$R$95,$U$167=Shipping!$S$92,Shipping!$S230,$U$167=Shipping!$T$92,Shipping!$T230)+IF(AC141&lt;DATE(2020,1,1),AC141,-AC141))</f>
        <v>-</v>
      </c>
      <c r="AD305" s="52" t="str" cm="1">
        <f t="array" ref="AD305">IF(OR(AD141="",AD141="NO Q",AD141="-"),"-",INDEX(Shipping!$U$3:$V$88,_xlfn.XMATCH(AD$2,IF(Shipping!$D$3:$D$88="GC",Shipping!$A$3:$A$88),0),_xlfn.XMATCH($V$167,Shipping!$U$2:$V$2))/_xlfn.IFS($U$167=Shipping!$R227,Shipping!$R$95,$U$167=Shipping!$S$92,Shipping!$S230,$U$167=Shipping!$T$92,Shipping!$T230)+IF(AD141&lt;DATE(2020,1,1),AD141,-AD141))</f>
        <v>-</v>
      </c>
      <c r="AE305" s="52" t="str" cm="1">
        <f t="array" ref="AE305">IF(OR(AE141="",AE141="NO Q",AE141="-"),"-",INDEX(Shipping!$U$3:$V$88,_xlfn.XMATCH(AE$2,IF(Shipping!$D$3:$D$88="GC",Shipping!$A$3:$A$88),0),_xlfn.XMATCH($V$167,Shipping!$U$2:$V$2))/_xlfn.IFS($U$167=Shipping!$R227,Shipping!$R$95,$U$167=Shipping!$S$92,Shipping!$S230,$U$167=Shipping!$T$92,Shipping!$T230)+IF(AE141&lt;DATE(2020,1,1),AE141,-AE141))</f>
        <v>-</v>
      </c>
      <c r="AF305" s="52" t="str" cm="1">
        <f t="array" ref="AF305">IF(OR(AF141="",AF141="NO Q",AF141="-"),"-",INDEX(Shipping!$U$3:$V$88,_xlfn.XMATCH(AF$2,IF(Shipping!$D$3:$D$88="GC",Shipping!$A$3:$A$88),0),_xlfn.XMATCH($V$167,Shipping!$U$2:$V$2))/_xlfn.IFS($U$167=Shipping!$R227,Shipping!$R$95,$U$167=Shipping!$S$92,Shipping!$S230,$U$167=Shipping!$T$92,Shipping!$T230)+IF(AF141&lt;DATE(2020,1,1),AF141,-AF141))</f>
        <v>-</v>
      </c>
      <c r="AG305" s="52" t="str" cm="1">
        <f t="array" ref="AG305">IF(OR(AG141="",AG141="NO Q",AG141="-"),"-",INDEX(Shipping!$U$3:$V$88,_xlfn.XMATCH(AG$2,IF(Shipping!$D$3:$D$88="GC",Shipping!$A$3:$A$88),0),_xlfn.XMATCH($V$167,Shipping!$U$2:$V$2))/_xlfn.IFS($U$167=Shipping!$R227,Shipping!$R$95,$U$167=Shipping!$S$92,Shipping!$S230,$U$167=Shipping!$T$92,Shipping!$T230)+IF(AG141&lt;DATE(2020,1,1),AG141,-AG141))</f>
        <v>-</v>
      </c>
      <c r="AH305" s="52" t="str" cm="1">
        <f t="array" ref="AH305">IF(OR(AH141="",AH141="NO Q",AH141="-"),"-",INDEX(Shipping!$U$3:$V$88,_xlfn.XMATCH(AH$2,IF(Shipping!$D$3:$D$88="GC",Shipping!$A$3:$A$88),0),_xlfn.XMATCH($V$167,Shipping!$U$2:$V$2))/_xlfn.IFS($U$167=Shipping!$R227,Shipping!$R$95,$U$167=Shipping!$S$92,Shipping!$S230,$U$167=Shipping!$T$92,Shipping!$T230)+IF(AH141&lt;DATE(2020,1,1),AH141,-AH141))</f>
        <v>-</v>
      </c>
      <c r="AI305" s="52" t="str" cm="1">
        <f t="array" ref="AI305">IF(OR(AI141="",AI141="NO Q",AI141="-"),"-",INDEX(Shipping!$U$3:$V$88,_xlfn.XMATCH(AI$2,IF(Shipping!$D$3:$D$88="GC",Shipping!$A$3:$A$88),0),_xlfn.XMATCH($V$167,Shipping!$U$2:$V$2))/_xlfn.IFS($U$167=Shipping!$R227,Shipping!$R$95,$U$167=Shipping!$S$92,Shipping!$S230,$U$167=Shipping!$T$92,Shipping!$T230)+IF(AI141&lt;DATE(2020,1,1),AI141,-AI141))</f>
        <v>-</v>
      </c>
      <c r="AJ305" s="52" t="str" cm="1">
        <f t="array" ref="AJ305">IF(OR(AJ141="",AJ141="NO Q",AJ141="-"),"-",INDEX(Shipping!$U$3:$V$88,_xlfn.XMATCH(AJ$2,IF(Shipping!$D$3:$D$88="GC",Shipping!$A$3:$A$88),0),_xlfn.XMATCH($V$167,Shipping!$U$2:$V$2))/_xlfn.IFS($U$167=Shipping!$R227,Shipping!$R$95,$U$167=Shipping!$S$92,Shipping!$S230,$U$167=Shipping!$T$92,Shipping!$T230)+IF(AJ141&lt;DATE(2020,1,1),AJ141,-AJ141))</f>
        <v>-</v>
      </c>
      <c r="AK305" s="52" t="str" cm="1">
        <f t="array" ref="AK305">IF(OR(AK141="",AK141="NO Q",AK141="-"),"-",INDEX(Shipping!$U$3:$V$88,_xlfn.XMATCH(AK$2,IF(Shipping!$D$3:$D$88="GC",Shipping!$A$3:$A$88),0),_xlfn.XMATCH($V$167,Shipping!$U$2:$V$2))/_xlfn.IFS($U$167=Shipping!$R227,Shipping!$R$95,$U$167=Shipping!$S$92,Shipping!$S230,$U$167=Shipping!$T$92,Shipping!$T230)+IF(AK141&lt;DATE(2020,1,1),AK141,-AK141))</f>
        <v>-</v>
      </c>
      <c r="AL305" s="52" t="str" cm="1">
        <f t="array" ref="AL305">IF(OR(AL141="",AL141="NO Q",AL141="-"),"-",INDEX(Shipping!$U$3:$V$88,_xlfn.XMATCH(AL$2,IF(Shipping!$D$3:$D$88="GC",Shipping!$A$3:$A$88),0),_xlfn.XMATCH($V$167,Shipping!$U$2:$V$2))/_xlfn.IFS($U$167=Shipping!$R227,Shipping!$R$95,$U$167=Shipping!$S$92,Shipping!$S230,$U$167=Shipping!$T$92,Shipping!$T230)+IF(AL141&lt;DATE(2020,1,1),AL141,-AL141))</f>
        <v>-</v>
      </c>
      <c r="AM305" s="52" t="str" cm="1">
        <f t="array" ref="AM305">IF(OR(AM141="",AM141="NO Q",AM141="-"),"-",INDEX(Shipping!$U$3:$V$88,_xlfn.XMATCH(AM$2,IF(Shipping!$D$3:$D$88="GC",Shipping!$A$3:$A$88),0),_xlfn.XMATCH($V$167,Shipping!$U$2:$V$2))/_xlfn.IFS($U$167=Shipping!$R227,Shipping!$R$95,$U$167=Shipping!$S$92,Shipping!$S230,$U$167=Shipping!$T$92,Shipping!$T230)+IF(AM141&lt;DATE(2020,1,1),AM141,-AM141))</f>
        <v>-</v>
      </c>
      <c r="AN305" s="52" t="str" cm="1">
        <f t="array" ref="AN305">IF(OR(AN141="",AN141="NO Q",AN141="-"),"-",INDEX(Shipping!$U$3:$V$88,_xlfn.XMATCH(AN$2,IF(Shipping!$D$3:$D$88="GC",Shipping!$A$3:$A$88),0),_xlfn.XMATCH($V$167,Shipping!$U$2:$V$2))/_xlfn.IFS($U$167=Shipping!$R227,Shipping!$R$95,$U$167=Shipping!$S$92,Shipping!$S230,$U$167=Shipping!$T$92,Shipping!$T230)+IF(AN141&lt;DATE(2020,1,1),AN141,-AN141))</f>
        <v>-</v>
      </c>
      <c r="AO305" s="52" t="str" cm="1">
        <f t="array" ref="AO305">IF(OR(AO141="",AO141="NO Q",AO141="-"),"-",INDEX(Shipping!$U$3:$V$88,_xlfn.XMATCH(AO$2,IF(Shipping!$D$3:$D$88="GC",Shipping!$A$3:$A$88),0),_xlfn.XMATCH($V$167,Shipping!$U$2:$V$2))/_xlfn.IFS($U$167=Shipping!$R227,Shipping!$R$95,$U$167=Shipping!$S$92,Shipping!$S230,$U$167=Shipping!$T$92,Shipping!$T230)+IF(AO141&lt;DATE(2020,1,1),AO141,-AO141))</f>
        <v>-</v>
      </c>
      <c r="AP305" s="52" t="str" cm="1">
        <f t="array" ref="AP305">IF(OR(AP141="",AP141="NO Q",AP141="-"),"-",INDEX(Shipping!$U$3:$V$88,_xlfn.XMATCH(AP$2,IF(Shipping!$D$3:$D$88="GC",Shipping!$A$3:$A$88),0),_xlfn.XMATCH($V$167,Shipping!$U$2:$V$2))/_xlfn.IFS($U$167=Shipping!$R227,Shipping!$R$95,$U$167=Shipping!$S$92,Shipping!$S230,$U$167=Shipping!$T$92,Shipping!$T230)+IF(AP141&lt;DATE(2020,1,1),AP141,-AP141))</f>
        <v>-</v>
      </c>
      <c r="AQ305" s="52" t="str" cm="1">
        <f t="array" ref="AQ305">IF(OR(AQ141="",AQ141="NO Q",AQ141="-"),"-",INDEX(Shipping!$U$3:$V$88,_xlfn.XMATCH(AQ$2,IF(Shipping!$D$3:$D$88="GC",Shipping!$A$3:$A$88),0),_xlfn.XMATCH($V$167,Shipping!$U$2:$V$2))/_xlfn.IFS($U$167=Shipping!$R227,Shipping!$R$95,$U$167=Shipping!$S$92,Shipping!$S230,$U$167=Shipping!$T$92,Shipping!$T230)+IF(AQ141&lt;DATE(2020,1,1),AQ141,-AQ141))</f>
        <v>-</v>
      </c>
      <c r="AR305" s="52" t="str" cm="1">
        <f t="array" ref="AR305">IF(OR(AR141="",AR141="NO Q",AR141="-"),"-",INDEX(Shipping!$U$3:$V$88,_xlfn.XMATCH(AR$2,IF(Shipping!$D$3:$D$88="GC",Shipping!$A$3:$A$88),0),_xlfn.XMATCH($V$167,Shipping!$U$2:$V$2))/_xlfn.IFS($U$167=Shipping!$R227,Shipping!$R$95,$U$167=Shipping!$S$92,Shipping!$S230,$U$167=Shipping!$T$92,Shipping!$T230)+IF(AR141&lt;DATE(2020,1,1),AR141,-AR141))</f>
        <v>-</v>
      </c>
      <c r="AS305" s="52" t="str" cm="1">
        <f t="array" ref="AS305">IF(OR(AS141="",AS141="NO Q",AS141="-"),"-",INDEX(Shipping!$U$3:$V$88,_xlfn.XMATCH(AS$2,IF(Shipping!$D$3:$D$88="GC",Shipping!$A$3:$A$88),0),_xlfn.XMATCH($V$167,Shipping!$U$2:$V$2))/_xlfn.IFS($U$167=Shipping!$R227,Shipping!$R$95,$U$167=Shipping!$S$92,Shipping!$S230,$U$167=Shipping!$T$92,Shipping!$T230)+IF(AS141&lt;DATE(2020,1,1),AS141,-AS141))</f>
        <v>-</v>
      </c>
      <c r="AT305" s="52" t="str" cm="1">
        <f t="array" ref="AT305">IF(OR(AT141="",AT141="NO Q",AT141="-"),"-",INDEX(Shipping!$U$3:$V$88,_xlfn.XMATCH(AT$2,IF(Shipping!$D$3:$D$88="GC",Shipping!$A$3:$A$88),0),_xlfn.XMATCH($V$167,Shipping!$U$2:$V$2))/_xlfn.IFS($U$167=Shipping!$R227,Shipping!$R$95,$U$167=Shipping!$S$92,Shipping!$S230,$U$167=Shipping!$T$92,Shipping!$T230)+IF(AT141&lt;DATE(2020,1,1),AT141,-AT141))</f>
        <v>-</v>
      </c>
      <c r="AU305" s="52" t="str" cm="1">
        <f t="array" ref="AU305">IF(OR(AU141="",AU141="NO Q",AU141="-"),"-",INDEX(Shipping!$U$3:$V$88,_xlfn.XMATCH(AU$2,IF(Shipping!$D$3:$D$88="GC",Shipping!$A$3:$A$88),0),_xlfn.XMATCH($V$167,Shipping!$U$2:$V$2))/_xlfn.IFS($U$167=Shipping!$R227,Shipping!$R$95,$U$167=Shipping!$S$92,Shipping!$S230,$U$167=Shipping!$T$92,Shipping!$T230)+IF(AU141&lt;DATE(2020,1,1),AU141,-AU141))</f>
        <v>-</v>
      </c>
      <c r="AV305" s="52" t="str" cm="1">
        <f t="array" ref="AV305">IF(OR(AV141="",AV141="NO Q",AV141="-"),"-",INDEX(Shipping!$U$3:$V$88,_xlfn.XMATCH(AV$2,IF(Shipping!$D$3:$D$88="GC",Shipping!$A$3:$A$88),0),_xlfn.XMATCH($V$167,Shipping!$U$2:$V$2))/_xlfn.IFS($U$167=Shipping!$R227,Shipping!$R$95,$U$167=Shipping!$S$92,Shipping!$S230,$U$167=Shipping!$T$92,Shipping!$T230)+IF(AV141&lt;DATE(2020,1,1),AV141,-AV141))</f>
        <v>-</v>
      </c>
      <c r="AW305" s="52" t="str" cm="1">
        <f t="array" ref="AW305">IF(OR(AW141="",AW141="NO Q",AW141="-"),"-",INDEX(Shipping!$U$3:$V$88,_xlfn.XMATCH(AW$2,IF(Shipping!$D$3:$D$88="GC",Shipping!$A$3:$A$88),0),_xlfn.XMATCH($V$167,Shipping!$U$2:$V$2))/_xlfn.IFS($U$167=Shipping!$R227,Shipping!$R$95,$U$167=Shipping!$S$92,Shipping!$S230,$U$167=Shipping!$T$92,Shipping!$T230)+IF(AW141&lt;DATE(2020,1,1),AW141,-AW141))</f>
        <v>-</v>
      </c>
      <c r="AX305" s="52" t="str" cm="1">
        <f t="array" ref="AX305">IF(OR(AX141="",AX141="NO Q",AX141="-"),"-",INDEX(Shipping!$U$3:$V$88,_xlfn.XMATCH(AX$2,IF(Shipping!$D$3:$D$88="GC",Shipping!$A$3:$A$88),0),_xlfn.XMATCH($V$167,Shipping!$U$2:$V$2))/_xlfn.IFS($U$167=Shipping!$R227,Shipping!$R$95,$U$167=Shipping!$S$92,Shipping!$S230,$U$167=Shipping!$T$92,Shipping!$T230)+IF(AX141&lt;DATE(2020,1,1),AX141,-AX141))</f>
        <v>-</v>
      </c>
      <c r="AY305" s="52" t="str" cm="1">
        <f t="array" ref="AY305">IF(OR(AY141="",AY141="NO Q",AY141="-"),"-",INDEX(Shipping!$U$3:$V$88,_xlfn.XMATCH(AY$2,IF(Shipping!$D$3:$D$88="GC",Shipping!$A$3:$A$88),0),_xlfn.XMATCH($V$167,Shipping!$U$2:$V$2))/_xlfn.IFS($U$167=Shipping!$R227,Shipping!$R$95,$U$167=Shipping!$S$92,Shipping!$S230,$U$167=Shipping!$T$92,Shipping!$T230)+IF(AY141&lt;DATE(2020,1,1),AY141,-AY141))</f>
        <v>-</v>
      </c>
      <c r="AZ305" s="52" t="str" cm="1">
        <f t="array" ref="AZ305">IF(OR(AZ141="",AZ141="NO Q",AZ141="-"),"-",INDEX(Shipping!$U$3:$V$88,_xlfn.XMATCH(AZ$2,IF(Shipping!$D$3:$D$88="GC",Shipping!$A$3:$A$88),0),_xlfn.XMATCH($V$167,Shipping!$U$2:$V$2))/_xlfn.IFS($U$167=Shipping!$R227,Shipping!$R$95,$U$167=Shipping!$S$92,Shipping!$S230,$U$167=Shipping!$T$92,Shipping!$T230)+IF(AZ141&lt;DATE(2020,1,1),AZ141,-AZ141))</f>
        <v>-</v>
      </c>
      <c r="BA305" s="52" t="str" cm="1">
        <f t="array" ref="BA305">IF(OR(BA141="",BA141="NO Q",BA141="-"),"-",INDEX(Shipping!$U$3:$V$88,_xlfn.XMATCH(BA$2,IF(Shipping!$D$3:$D$88="GC",Shipping!$A$3:$A$88),0),_xlfn.XMATCH($V$167,Shipping!$U$2:$V$2))/_xlfn.IFS($U$167=Shipping!$R227,Shipping!$R$95,$U$167=Shipping!$S$92,Shipping!$S230,$U$167=Shipping!$T$92,Shipping!$T230)+IF(BA141&lt;DATE(2020,1,1),BA141,-BA141))</f>
        <v>-</v>
      </c>
      <c r="BB305" s="52" t="str" cm="1">
        <f t="array" ref="BB305">IF(OR(BB141="",BB141="NO Q",BB141="-"),"-",INDEX(Shipping!$U$3:$V$88,_xlfn.XMATCH(BB$2,IF(Shipping!$D$3:$D$88="GC",Shipping!$A$3:$A$88),0),_xlfn.XMATCH($V$167,Shipping!$U$2:$V$2))/_xlfn.IFS($U$167=Shipping!$R227,Shipping!$R$95,$U$167=Shipping!$S$92,Shipping!$S230,$U$167=Shipping!$T$92,Shipping!$T230)+IF(BB141&lt;DATE(2020,1,1),BB141,-BB141))</f>
        <v>-</v>
      </c>
      <c r="BC305" s="52" t="str" cm="1">
        <f t="array" ref="BC305">IF(OR(BC141="",BC141="NO Q",BC141="-"),"-",INDEX(Shipping!$U$3:$V$88,_xlfn.XMATCH(BC$2,IF(Shipping!$D$3:$D$88="GC",Shipping!$A$3:$A$88),0),_xlfn.XMATCH($V$167,Shipping!$U$2:$V$2))/_xlfn.IFS($U$167=Shipping!$R227,Shipping!$R$95,$U$167=Shipping!$S$92,Shipping!$S230,$U$167=Shipping!$T$92,Shipping!$T230)+IF(BC141&lt;DATE(2020,1,1),BC141,-BC141))</f>
        <v>-</v>
      </c>
      <c r="BD305" s="52" t="str" cm="1">
        <f t="array" ref="BD305">IF(OR(BD141="",BD141="NO Q",BD141="-"),"-",INDEX(Shipping!$U$3:$V$88,_xlfn.XMATCH(BD$2,IF(Shipping!$D$3:$D$88="GC",Shipping!$A$3:$A$88),0),_xlfn.XMATCH($V$167,Shipping!$U$2:$V$2))/_xlfn.IFS($U$167=Shipping!$R227,Shipping!$R$95,$U$167=Shipping!$S$92,Shipping!$S230,$U$167=Shipping!$T$92,Shipping!$T230)+IF(BD141&lt;DATE(2020,1,1),BD141,-BD141))</f>
        <v>-</v>
      </c>
      <c r="BE305" s="52" t="str" cm="1">
        <f t="array" ref="BE305">IF(OR(BE141="",BE141="NO Q",BE141="-"),"-",INDEX(Shipping!$U$3:$V$88,_xlfn.XMATCH(BE$2,IF(Shipping!$D$3:$D$88="GC",Shipping!$A$3:$A$88),0),_xlfn.XMATCH($V$167,Shipping!$U$2:$V$2))/_xlfn.IFS($U$167=Shipping!$R227,Shipping!$R$95,$U$167=Shipping!$S$92,Shipping!$S230,$U$167=Shipping!$T$92,Shipping!$T230)+IF(BE141&lt;DATE(2020,1,1),BE141,-BE141))</f>
        <v>-</v>
      </c>
      <c r="BF305" s="52" t="str" cm="1">
        <f t="array" ref="BF305">IF(OR(BF141="",BF141="NO Q",BF141="-"),"-",INDEX(Shipping!$U$3:$V$88,_xlfn.XMATCH(BF$2,IF(Shipping!$D$3:$D$88="GC",Shipping!$A$3:$A$88),0),_xlfn.XMATCH($V$167,Shipping!$U$2:$V$2))/_xlfn.IFS($U$167=Shipping!$R227,Shipping!$R$95,$U$167=Shipping!$S$92,Shipping!$S230,$U$167=Shipping!$T$92,Shipping!$T230)+IF(BF141&lt;DATE(2020,1,1),BF141,-BF141))</f>
        <v>-</v>
      </c>
      <c r="BG305" s="52" t="str" cm="1">
        <f t="array" ref="BG305">IF(OR(BG141="",BG141="NO Q",BG141="-"),"-",INDEX(Shipping!$U$3:$V$88,_xlfn.XMATCH(BG$2,IF(Shipping!$D$3:$D$88="GC",Shipping!$A$3:$A$88),0),_xlfn.XMATCH($V$167,Shipping!$U$2:$V$2))/_xlfn.IFS($U$167=Shipping!$R227,Shipping!$R$95,$U$167=Shipping!$S$92,Shipping!$S230,$U$167=Shipping!$T$92,Shipping!$T230)+IF(BG141&lt;DATE(2020,1,1),BG141,-BG141))</f>
        <v>-</v>
      </c>
      <c r="BH305" s="52" t="str" cm="1">
        <f t="array" ref="BH305">IF(OR(BH141="",BH141="NO Q",BH141="-"),"-",INDEX(Shipping!$U$3:$V$88,_xlfn.XMATCH(BH$2,IF(Shipping!$D$3:$D$88="GC",Shipping!$A$3:$A$88),0),_xlfn.XMATCH($V$167,Shipping!$U$2:$V$2))/_xlfn.IFS($U$167=Shipping!$R227,Shipping!$R$95,$U$167=Shipping!$S$92,Shipping!$S230,$U$167=Shipping!$T$92,Shipping!$T230)+IF(BH141&lt;DATE(2020,1,1),BH141,-BH141))</f>
        <v>-</v>
      </c>
      <c r="BI305" s="52" t="str" cm="1">
        <f t="array" ref="BI305">IF(OR(BI141="",BI141="NO Q",BI141="-"),"-",INDEX(Shipping!$U$3:$V$88,_xlfn.XMATCH(BI$2,IF(Shipping!$D$3:$D$88="GC",Shipping!$A$3:$A$88),0),_xlfn.XMATCH($V$167,Shipping!$U$2:$V$2))/_xlfn.IFS($U$167=Shipping!$R227,Shipping!$R$95,$U$167=Shipping!$S$92,Shipping!$S230,$U$167=Shipping!$T$92,Shipping!$T230)+IF(BI141&lt;DATE(2020,1,1),BI141,-BI141))</f>
        <v>-</v>
      </c>
      <c r="BJ305" s="52" t="str" cm="1">
        <f t="array" ref="BJ305">IF(OR(BJ141="",BJ141="NO Q",BJ141="-"),"-",INDEX(Shipping!$U$3:$V$88,_xlfn.XMATCH(BJ$2,IF(Shipping!$D$3:$D$88="GC",Shipping!$A$3:$A$88),0),_xlfn.XMATCH($V$167,Shipping!$U$2:$V$2))/_xlfn.IFS($U$167=Shipping!$R227,Shipping!$R$95,$U$167=Shipping!$S$92,Shipping!$S230,$U$167=Shipping!$T$92,Shipping!$T230)+IF(BJ141&lt;DATE(2020,1,1),BJ141,-BJ141))</f>
        <v>-</v>
      </c>
      <c r="BK305" s="52" cm="1">
        <f t="array" ref="BK305">IF(OR(BK141="",BK141="NO Q",BK141="-"),"-",INDEX(Shipping!$U$3:$V$88,_xlfn.XMATCH(BK$2,IF(Shipping!$D$3:$D$88="GC",Shipping!$A$3:$A$88),0),_xlfn.XMATCH($V$167,Shipping!$U$2:$V$2))/_xlfn.IFS($U$167=Shipping!$R227,Shipping!$R$95,$U$167=Shipping!$S$92,Shipping!$S230,$U$167=Shipping!$T$92,Shipping!$T230)+IF(BK141&lt;DATE(2020,1,1),BK141,-BK141))</f>
        <v>-44040.780092592591</v>
      </c>
      <c r="BL305" s="52" t="str" cm="1">
        <f t="array" ref="BL305">IF(OR(BL141="",BL141="NO Q",BL141="-"),"-",INDEX(Shipping!$U$3:$V$88,_xlfn.XMATCH(BL$2,IF(Shipping!$D$3:$D$88="GC",Shipping!$A$3:$A$88),0),_xlfn.XMATCH($V$167,Shipping!$U$2:$V$2))/_xlfn.IFS($U$167=Shipping!$R227,Shipping!$R$95,$U$167=Shipping!$S$92,Shipping!$S230,$U$167=Shipping!$T$92,Shipping!$T230)+IF(BL141&lt;DATE(2020,1,1),BL141,-BL141))</f>
        <v>-</v>
      </c>
      <c r="BM305" s="52" t="str" cm="1">
        <f t="array" ref="BM305">IF(OR(BM141="",BM141="NO Q",BM141="-"),"-",INDEX(Shipping!$U$3:$V$88,_xlfn.XMATCH(BM$2,IF(Shipping!$D$3:$D$88="GC",Shipping!$A$3:$A$88),0),_xlfn.XMATCH($V$167,Shipping!$U$2:$V$2))/_xlfn.IFS($U$167=Shipping!$R227,Shipping!$R$95,$U$167=Shipping!$S$92,Shipping!$S230,$U$167=Shipping!$T$92,Shipping!$T230)+IF(BM141&lt;DATE(2020,1,1),BM141,-BM141))</f>
        <v>-</v>
      </c>
      <c r="BN305" s="52" t="str" cm="1">
        <f t="array" ref="BN305">IF(OR(BN141="",BN141="NO Q",BN141="-"),"-",INDEX(Shipping!$U$3:$V$88,_xlfn.XMATCH(BN$2,IF(Shipping!$D$3:$D$88="GC",Shipping!$A$3:$A$88),0),_xlfn.XMATCH($V$167,Shipping!$U$2:$V$2))/_xlfn.IFS($U$167=Shipping!$R227,Shipping!$R$95,$U$167=Shipping!$S$92,Shipping!$S230,$U$167=Shipping!$T$92,Shipping!$T230)+IF(BN141&lt;DATE(2020,1,1),BN141,-BN141))</f>
        <v>-</v>
      </c>
      <c r="BO305" s="52" t="str" cm="1">
        <f t="array" ref="BO305">IF(OR(BO141="",BO141="NO Q",BO141="-"),"-",INDEX(Shipping!$U$3:$V$88,_xlfn.XMATCH(BO$2,IF(Shipping!$D$3:$D$88="GC",Shipping!$A$3:$A$88),0),_xlfn.XMATCH($V$167,Shipping!$U$2:$V$2))/_xlfn.IFS($U$167=Shipping!$R227,Shipping!$R$95,$U$167=Shipping!$S$92,Shipping!$S230,$U$167=Shipping!$T$92,Shipping!$T230)+IF(BO141&lt;DATE(2020,1,1),BO141,-BO141))</f>
        <v>-</v>
      </c>
      <c r="BP305" s="52" t="str" cm="1">
        <f t="array" ref="BP305">IF(OR(BP141="",BP141="NO Q",BP141="-"),"-",INDEX(Shipping!$U$3:$V$88,_xlfn.XMATCH(BP$2,IF(Shipping!$D$3:$D$88="GC",Shipping!$A$3:$A$88),0),_xlfn.XMATCH($V$167,Shipping!$U$2:$V$2))/_xlfn.IFS($U$167=Shipping!$R227,Shipping!$R$95,$U$167=Shipping!$S$92,Shipping!$S230,$U$167=Shipping!$T$92,Shipping!$T230)+IF(BP141&lt;DATE(2020,1,1),BP141,-BP141))</f>
        <v>-</v>
      </c>
      <c r="BQ305" s="52" t="str" cm="1">
        <f t="array" ref="BQ305">IF(OR(BQ141="",BQ141="NO Q",BQ141="-"),"-",INDEX(Shipping!$U$3:$V$88,_xlfn.XMATCH(BQ$2,IF(Shipping!$D$3:$D$88="GC",Shipping!$A$3:$A$88),0),_xlfn.XMATCH($V$167,Shipping!$U$2:$V$2))/_xlfn.IFS($U$167=Shipping!$R227,Shipping!$R$95,$U$167=Shipping!$S$92,Shipping!$S230,$U$167=Shipping!$T$92,Shipping!$T230)+IF(BQ141&lt;DATE(2020,1,1),BQ141,-BQ141))</f>
        <v>-</v>
      </c>
      <c r="BR305" s="52" t="str" cm="1">
        <f t="array" ref="BR305">IF(OR(BR141="",BR141="NO Q",BR141="-"),"-",INDEX(Shipping!$U$3:$V$88,_xlfn.XMATCH(BR$2,IF(Shipping!$D$3:$D$88="GC",Shipping!$A$3:$A$88),0),_xlfn.XMATCH($V$167,Shipping!$U$2:$V$2))/_xlfn.IFS($U$167=Shipping!$R227,Shipping!$R$95,$U$167=Shipping!$S$92,Shipping!$S230,$U$167=Shipping!$T$92,Shipping!$T230)+IF(BR141&lt;DATE(2020,1,1),BR141,-BR141))</f>
        <v>-</v>
      </c>
      <c r="BS305" s="52" t="str" cm="1">
        <f t="array" ref="BS305">IF(OR(BS141="",BS141="NO Q",BS141="-"),"-",INDEX(Shipping!$U$3:$V$88,_xlfn.XMATCH(BS$2,IF(Shipping!$D$3:$D$88="GC",Shipping!$A$3:$A$88),0),_xlfn.XMATCH($V$167,Shipping!$U$2:$V$2))/_xlfn.IFS($U$167=Shipping!$R227,Shipping!$R$95,$U$167=Shipping!$S$92,Shipping!$S230,$U$167=Shipping!$T$92,Shipping!$T230)+IF(BS141&lt;DATE(2020,1,1),BS141,-BS141))</f>
        <v>-</v>
      </c>
      <c r="BT305" s="52" t="str" cm="1">
        <f t="array" ref="BT305">IF(OR(BT141="",BT141="NO Q",BT141="-"),"-",INDEX(Shipping!$U$3:$V$88,_xlfn.XMATCH(BT$2,IF(Shipping!$D$3:$D$88="GC",Shipping!$A$3:$A$88),0),_xlfn.XMATCH($V$167,Shipping!$U$2:$V$2))/_xlfn.IFS($U$167=Shipping!$R227,Shipping!$R$95,$U$167=Shipping!$S$92,Shipping!$S230,$U$167=Shipping!$T$92,Shipping!$T230)+IF(BT141&lt;DATE(2020,1,1),BT141,-BT141))</f>
        <v>-</v>
      </c>
      <c r="BU305" s="52" t="str" cm="1">
        <f t="array" ref="BU305">IF(OR(BU141="",BU141="NO Q",BU141="-"),"-",INDEX(Shipping!$U$3:$V$88,_xlfn.XMATCH(BU$2,IF(Shipping!$D$3:$D$88="GC",Shipping!$A$3:$A$88),0),_xlfn.XMATCH($V$167,Shipping!$U$2:$V$2))/_xlfn.IFS($U$167=Shipping!$R227,Shipping!$R$95,$U$167=Shipping!$S$92,Shipping!$S230,$U$167=Shipping!$T$92,Shipping!$T230)+IF(BU141&lt;DATE(2020,1,1),BU141,-BU141))</f>
        <v>-</v>
      </c>
      <c r="BV305" s="52" t="str" cm="1">
        <f t="array" ref="BV305">IF(OR(BV141="",BV141="NO Q",BV141="-"),"-",INDEX(Shipping!$U$3:$V$88,_xlfn.XMATCH(BV$2,IF(Shipping!$D$3:$D$88="GC",Shipping!$A$3:$A$88),0),_xlfn.XMATCH($V$167,Shipping!$U$2:$V$2))/_xlfn.IFS($U$167=Shipping!$R227,Shipping!$R$95,$U$167=Shipping!$S$92,Shipping!$S230,$U$167=Shipping!$T$92,Shipping!$T230)+IF(BV141&lt;DATE(2020,1,1),BV141,-BV141))</f>
        <v>-</v>
      </c>
      <c r="BW305" s="52" t="str" cm="1">
        <f t="array" ref="BW305">IF(OR(BW141="",BW141="NO Q",BW141="-"),"-",INDEX(Shipping!$U$3:$V$88,_xlfn.XMATCH(BW$2,IF(Shipping!$D$3:$D$88="GC",Shipping!$A$3:$A$88),0),_xlfn.XMATCH($V$167,Shipping!$U$2:$V$2))/_xlfn.IFS($U$167=Shipping!$R227,Shipping!$R$95,$U$167=Shipping!$S$92,Shipping!$S230,$U$167=Shipping!$T$92,Shipping!$T230)+IF(BW141&lt;DATE(2020,1,1),BW141,-BW141))</f>
        <v>-</v>
      </c>
      <c r="BX305" s="52" t="str" cm="1">
        <f t="array" ref="BX305">IF(OR(BX141="",BX141="NO Q",BX141="-"),"-",INDEX(Shipping!$U$3:$V$88,_xlfn.XMATCH(BX$2,IF(Shipping!$D$3:$D$88="GC",Shipping!$A$3:$A$88),0),_xlfn.XMATCH($V$167,Shipping!$U$2:$V$2))/_xlfn.IFS($U$167=Shipping!$R227,Shipping!$R$95,$U$167=Shipping!$S$92,Shipping!$S230,$U$167=Shipping!$T$92,Shipping!$T230)+IF(BX141&lt;DATE(2020,1,1),BX141,-BX141))</f>
        <v>-</v>
      </c>
      <c r="BY305" s="52" t="str" cm="1">
        <f t="array" ref="BY305">IF(OR(BY141="",BY141="NO Q",BY141="-"),"-",INDEX(Shipping!$U$3:$V$88,_xlfn.XMATCH(BY$2,IF(Shipping!$D$3:$D$88="GC",Shipping!$A$3:$A$88),0),_xlfn.XMATCH($V$167,Shipping!$U$2:$V$2))/_xlfn.IFS($U$167=Shipping!$R227,Shipping!$R$95,$U$167=Shipping!$S$92,Shipping!$S230,$U$167=Shipping!$T$92,Shipping!$T230)+IF(BY141&lt;DATE(2020,1,1),BY141,-BY141))</f>
        <v>-</v>
      </c>
      <c r="BZ305" s="52" t="str" cm="1">
        <f t="array" ref="BZ305">IF(OR(BZ141="",BZ141="NO Q",BZ141="-"),"-",INDEX(Shipping!$U$3:$V$88,_xlfn.XMATCH(BZ$2,IF(Shipping!$D$3:$D$88="GC",Shipping!$A$3:$A$88),0),_xlfn.XMATCH($V$167,Shipping!$U$2:$V$2))/_xlfn.IFS($U$167=Shipping!$R227,Shipping!$R$95,$U$167=Shipping!$S$92,Shipping!$S230,$U$167=Shipping!$T$92,Shipping!$T230)+IF(BZ141&lt;DATE(2020,1,1),BZ141,-BZ141))</f>
        <v>-</v>
      </c>
      <c r="CA305" s="52" t="str" cm="1">
        <f t="array" ref="CA305">IF(OR(CA141="",CA141="NO Q",CA141="-"),"-",INDEX(Shipping!$U$3:$V$88,_xlfn.XMATCH(CA$2,IF(Shipping!$D$3:$D$88="GC",Shipping!$A$3:$A$88),0),_xlfn.XMATCH($V$167,Shipping!$U$2:$V$2))/_xlfn.IFS($U$167=Shipping!$R227,Shipping!$R$95,$U$167=Shipping!$S$92,Shipping!$S230,$U$167=Shipping!$T$92,Shipping!$T230)+IF(CA141&lt;DATE(2020,1,1),CA141,-CA141))</f>
        <v>-</v>
      </c>
      <c r="CB305" s="52" t="str" cm="1">
        <f t="array" ref="CB305">IF(OR(CB141="",CB141="NO Q",CB141="-"),"-",INDEX(Shipping!$U$3:$V$88,_xlfn.XMATCH(CB$2,IF(Shipping!$D$3:$D$88="GC",Shipping!$A$3:$A$88),0),_xlfn.XMATCH($V$167,Shipping!$U$2:$V$2))/_xlfn.IFS($U$167=Shipping!$R227,Shipping!$R$95,$U$167=Shipping!$S$92,Shipping!$S230,$U$167=Shipping!$T$92,Shipping!$T230)+IF(CB141&lt;DATE(2020,1,1),CB141,-CB141))</f>
        <v>-</v>
      </c>
      <c r="CC305" s="52" t="str" cm="1">
        <f t="array" ref="CC305">IF(OR(CC141="",CC141="NO Q",CC141="-"),"-",INDEX(Shipping!$U$3:$V$88,_xlfn.XMATCH(CC$2,IF(Shipping!$D$3:$D$88="GC",Shipping!$A$3:$A$88),0),_xlfn.XMATCH($V$167,Shipping!$U$2:$V$2))/_xlfn.IFS($U$167=Shipping!$R227,Shipping!$R$95,$U$167=Shipping!$S$92,Shipping!$S230,$U$167=Shipping!$T$92,Shipping!$T230)+IF(CC141&lt;DATE(2020,1,1),CC141,-CC141))</f>
        <v>-</v>
      </c>
      <c r="CD305" s="52" t="str" cm="1">
        <f t="array" ref="CD305">IF(OR(CD141="",CD141="NO Q",CD141="-"),"-",INDEX(Shipping!$U$3:$V$88,_xlfn.XMATCH(CD$2,IF(Shipping!$D$3:$D$88="GC",Shipping!$A$3:$A$88),0),_xlfn.XMATCH($V$167,Shipping!$U$2:$V$2))/_xlfn.IFS($U$167=Shipping!$R227,Shipping!$R$95,$U$167=Shipping!$S$92,Shipping!$S230,$U$167=Shipping!$T$92,Shipping!$T230)+IF(CD141&lt;DATE(2020,1,1),CD141,-CD141))</f>
        <v>-</v>
      </c>
      <c r="CE305" s="52" t="e" cm="1">
        <f t="array" ref="CE305">IF(OR(CE141="",CE141="NO Q",CE141="-"),"-",INDEX(Shipping!$U$3:$V$88,_xlfn.XMATCH(CE$2,IF(Shipping!$D$3:$D$88="GC",Shipping!$A$3:$A$88),0),_xlfn.XMATCH($V$167,Shipping!$U$2:$V$2))/_xlfn.IFS($U$167=Shipping!$R227,Shipping!$R$95,$U$167=Shipping!$S$92,Shipping!$S230,$U$167=Shipping!$T$92,Shipping!$T230)+IF(CE141&lt;DATE(2020,1,1),CE141,-CE141))</f>
        <v>#N/A</v>
      </c>
      <c r="CF305" s="52" t="e" cm="1">
        <f t="array" ref="CF305">IF(OR(CF141="",CF141="NO Q",CF141="-"),"-",INDEX(Shipping!$U$3:$V$88,_xlfn.XMATCH(CF$2,IF(Shipping!$D$3:$D$88="GC",Shipping!$A$3:$A$88),0),_xlfn.XMATCH($V$167,Shipping!$U$2:$V$2))/_xlfn.IFS($U$167=Shipping!$R227,Shipping!$R$95,$U$167=Shipping!$S$92,Shipping!$S230,$U$167=Shipping!$T$92,Shipping!$T230)+IF(CF141&lt;DATE(2020,1,1),CF141,-CF141))</f>
        <v>#N/A</v>
      </c>
      <c r="CG305" s="52" t="str" cm="1">
        <f t="array" ref="CG305">IF(OR(CG141="",CG141="NO Q",CG141="-"),"-",INDEX(Shipping!$U$3:$V$88,_xlfn.XMATCH(CG$2,IF(Shipping!$D$3:$D$88="GC",Shipping!$A$3:$A$88),0),_xlfn.XMATCH($V$167,Shipping!$U$2:$V$2))/_xlfn.IFS($U$167=Shipping!$R227,Shipping!$R$95,$U$167=Shipping!$S$92,Shipping!$S230,$U$167=Shipping!$T$92,Shipping!$T230)+IF(CG141&lt;DATE(2020,1,1),CG141,-CG141))</f>
        <v>-</v>
      </c>
      <c r="CH305" s="52" t="str" cm="1">
        <f t="array" ref="CH305">IF(OR(CH141="",CH141="NO Q",CH141="-"),"-",INDEX(Shipping!$U$3:$V$88,_xlfn.XMATCH(CH$2,IF(Shipping!$D$3:$D$88="GC",Shipping!$A$3:$A$88),0),_xlfn.XMATCH($V$167,Shipping!$U$2:$V$2))/_xlfn.IFS($U$167=Shipping!$R227,Shipping!$R$95,$U$167=Shipping!$S$92,Shipping!$S230,$U$167=Shipping!$T$92,Shipping!$T230)+IF(CH141&lt;DATE(2020,1,1),CH141,-CH141))</f>
        <v>-</v>
      </c>
      <c r="CI305" s="52" t="str" cm="1">
        <f t="array" ref="CI305">IF(OR(CI141="",CI141="NO Q",CI141="-"),"-",INDEX(Shipping!$U$3:$V$88,_xlfn.XMATCH(CI$2,IF(Shipping!$D$3:$D$88="GC",Shipping!$A$3:$A$88),0),_xlfn.XMATCH($V$167,Shipping!$U$2:$V$2))/_xlfn.IFS($U$167=Shipping!$R227,Shipping!$R$95,$U$167=Shipping!$S$92,Shipping!$S230,$U$167=Shipping!$T$92,Shipping!$T230)+IF(CI141&lt;DATE(2020,1,1),CI141,-CI141))</f>
        <v>-</v>
      </c>
      <c r="CJ305" s="52" t="str" cm="1">
        <f t="array" ref="CJ305">IF(OR(CJ141="",CJ141="NO Q",CJ141="-"),"-",INDEX(Shipping!$U$3:$V$88,_xlfn.XMATCH(CJ$2,IF(Shipping!$D$3:$D$88="GC",Shipping!$A$3:$A$88),0),_xlfn.XMATCH($V$167,Shipping!$U$2:$V$2))/_xlfn.IFS($U$167=Shipping!$R227,Shipping!$R$95,$U$167=Shipping!$S$92,Shipping!$S230,$U$167=Shipping!$T$92,Shipping!$T230)+IF(CJ141&lt;DATE(2020,1,1),CJ141,-CJ141))</f>
        <v>-</v>
      </c>
      <c r="CK305" s="52" t="str" cm="1">
        <f t="array" ref="CK305">IF(OR(CK141="",CK141="NO Q",CK141="-"),"-",INDEX(Shipping!$U$3:$V$88,_xlfn.XMATCH(CK$2,IF(Shipping!$D$3:$D$88="GC",Shipping!$A$3:$A$88),0),_xlfn.XMATCH($V$167,Shipping!$U$2:$V$2))/_xlfn.IFS($U$167=Shipping!$R227,Shipping!$R$95,$U$167=Shipping!$S$92,Shipping!$S230,$U$167=Shipping!$T$92,Shipping!$T230)+IF(CK141&lt;DATE(2020,1,1),CK141,-CK141))</f>
        <v>-</v>
      </c>
      <c r="CL305" s="52" t="str" cm="1">
        <f t="array" ref="CL305">IF(OR(CL141="",CL141="NO Q",CL141="-"),"-",INDEX(Shipping!$U$3:$V$88,_xlfn.XMATCH(CL$2,IF(Shipping!$D$3:$D$88="GC",Shipping!$A$3:$A$88),0),_xlfn.XMATCH($V$167,Shipping!$U$2:$V$2))/_xlfn.IFS($U$167=Shipping!$R227,Shipping!$R$95,$U$167=Shipping!$S$92,Shipping!$S230,$U$167=Shipping!$T$92,Shipping!$T230)+IF(CL141&lt;DATE(2020,1,1),CL141,-CL141))</f>
        <v>-</v>
      </c>
      <c r="CM305" s="52" t="str" cm="1">
        <f t="array" ref="CM305">IF(OR(CM141="",CM141="NO Q",CM141="-"),"-",INDEX(Shipping!$U$3:$V$88,_xlfn.XMATCH(CM$2,IF(Shipping!$D$3:$D$88="GC",Shipping!$A$3:$A$88),0),_xlfn.XMATCH($V$167,Shipping!$U$2:$V$2))/_xlfn.IFS($U$167=Shipping!$R227,Shipping!$R$95,$U$167=Shipping!$S$92,Shipping!$S230,$U$167=Shipping!$T$92,Shipping!$T230)+IF(CM141&lt;DATE(2020,1,1),CM141,-CM141))</f>
        <v>-</v>
      </c>
    </row>
    <row r="306" spans="2:91">
      <c r="B306" s="47">
        <v>138</v>
      </c>
      <c r="C306" s="1" t="e" cm="1">
        <f t="array" ref="C306">INDEX(W$2:CM$2,1,_xlfn.XMATCH(D306,$W306:$CM306))</f>
        <v>#N/A</v>
      </c>
      <c r="D306" s="81">
        <f t="shared" si="141"/>
        <v>0</v>
      </c>
      <c r="W306" s="52" t="str" cm="1">
        <f t="array" ref="W306">IF(OR(W142="",W142="NO Q",W142="-"),"-",INDEX(Shipping!$U$3:$V$88,_xlfn.XMATCH(W$2,IF(Shipping!$D$3:$D$88="GC",Shipping!$A$3:$A$88),0),_xlfn.XMATCH($V$167,Shipping!$U$2:$V$2))/_xlfn.IFS($U$167=Shipping!$R228,Shipping!$R$95,$U$167=Shipping!$S$92,Shipping!$S231,$U$167=Shipping!$T$92,Shipping!$T231)+IF(W142&lt;DATE(2020,1,1),W142,-W142))</f>
        <v>-</v>
      </c>
      <c r="X306" s="52" t="str" cm="1">
        <f t="array" ref="X306">IF(OR(X142="",X142="NO Q",X142="-"),"-",INDEX(Shipping!$U$3:$V$88,_xlfn.XMATCH(X$2,IF(Shipping!$D$3:$D$88="GC",Shipping!$A$3:$A$88),0),_xlfn.XMATCH($V$167,Shipping!$U$2:$V$2))/_xlfn.IFS($U$167=Shipping!$R228,Shipping!$R$95,$U$167=Shipping!$S$92,Shipping!$S231,$U$167=Shipping!$T$92,Shipping!$T231)+IF(X142&lt;DATE(2020,1,1),X142,-X142))</f>
        <v>-</v>
      </c>
      <c r="Y306" s="52" t="str" cm="1">
        <f t="array" ref="Y306">IF(OR(Y142="",Y142="NO Q",Y142="-"),"-",INDEX(Shipping!$U$3:$V$88,_xlfn.XMATCH(Y$2,IF(Shipping!$D$3:$D$88="GC",Shipping!$A$3:$A$88),0),_xlfn.XMATCH($V$167,Shipping!$U$2:$V$2))/_xlfn.IFS($U$167=Shipping!$R228,Shipping!$R$95,$U$167=Shipping!$S$92,Shipping!$S231,$U$167=Shipping!$T$92,Shipping!$T231)+IF(Y142&lt;DATE(2020,1,1),Y142,-Y142))</f>
        <v>-</v>
      </c>
      <c r="Z306" s="52" t="str" cm="1">
        <f t="array" ref="Z306">IF(OR(Z142="",Z142="NO Q",Z142="-"),"-",INDEX(Shipping!$U$3:$V$88,_xlfn.XMATCH(Z$2,IF(Shipping!$D$3:$D$88="GC",Shipping!$A$3:$A$88),0),_xlfn.XMATCH($V$167,Shipping!$U$2:$V$2))/_xlfn.IFS($U$167=Shipping!$R228,Shipping!$R$95,$U$167=Shipping!$S$92,Shipping!$S231,$U$167=Shipping!$T$92,Shipping!$T231)+IF(Z142&lt;DATE(2020,1,1),Z142,-Z142))</f>
        <v>-</v>
      </c>
      <c r="AA306" s="52" t="str" cm="1">
        <f t="array" ref="AA306">IF(OR(AA142="",AA142="NO Q",AA142="-"),"-",INDEX(Shipping!$U$3:$V$88,_xlfn.XMATCH(AA$2,IF(Shipping!$D$3:$D$88="GC",Shipping!$A$3:$A$88),0),_xlfn.XMATCH($V$167,Shipping!$U$2:$V$2))/_xlfn.IFS($U$167=Shipping!$R228,Shipping!$R$95,$U$167=Shipping!$S$92,Shipping!$S231,$U$167=Shipping!$T$92,Shipping!$T231)+IF(AA142&lt;DATE(2020,1,1),AA142,-AA142))</f>
        <v>-</v>
      </c>
      <c r="AB306" s="52" t="str" cm="1">
        <f t="array" ref="AB306">IF(OR(AB142="",AB142="NO Q",AB142="-"),"-",INDEX(Shipping!$U$3:$V$88,_xlfn.XMATCH(AB$2,IF(Shipping!$D$3:$D$88="GC",Shipping!$A$3:$A$88),0),_xlfn.XMATCH($V$167,Shipping!$U$2:$V$2))/_xlfn.IFS($U$167=Shipping!$R228,Shipping!$R$95,$U$167=Shipping!$S$92,Shipping!$S231,$U$167=Shipping!$T$92,Shipping!$T231)+IF(AB142&lt;DATE(2020,1,1),AB142,-AB142))</f>
        <v>-</v>
      </c>
      <c r="AC306" s="52" t="str" cm="1">
        <f t="array" ref="AC306">IF(OR(AC142="",AC142="NO Q",AC142="-"),"-",INDEX(Shipping!$U$3:$V$88,_xlfn.XMATCH(AC$2,IF(Shipping!$D$3:$D$88="GC",Shipping!$A$3:$A$88),0),_xlfn.XMATCH($V$167,Shipping!$U$2:$V$2))/_xlfn.IFS($U$167=Shipping!$R228,Shipping!$R$95,$U$167=Shipping!$S$92,Shipping!$S231,$U$167=Shipping!$T$92,Shipping!$T231)+IF(AC142&lt;DATE(2020,1,1),AC142,-AC142))</f>
        <v>-</v>
      </c>
      <c r="AD306" s="52" t="str" cm="1">
        <f t="array" ref="AD306">IF(OR(AD142="",AD142="NO Q",AD142="-"),"-",INDEX(Shipping!$U$3:$V$88,_xlfn.XMATCH(AD$2,IF(Shipping!$D$3:$D$88="GC",Shipping!$A$3:$A$88),0),_xlfn.XMATCH($V$167,Shipping!$U$2:$V$2))/_xlfn.IFS($U$167=Shipping!$R228,Shipping!$R$95,$U$167=Shipping!$S$92,Shipping!$S231,$U$167=Shipping!$T$92,Shipping!$T231)+IF(AD142&lt;DATE(2020,1,1),AD142,-AD142))</f>
        <v>-</v>
      </c>
      <c r="AE306" s="52" t="str" cm="1">
        <f t="array" ref="AE306">IF(OR(AE142="",AE142="NO Q",AE142="-"),"-",INDEX(Shipping!$U$3:$V$88,_xlfn.XMATCH(AE$2,IF(Shipping!$D$3:$D$88="GC",Shipping!$A$3:$A$88),0),_xlfn.XMATCH($V$167,Shipping!$U$2:$V$2))/_xlfn.IFS($U$167=Shipping!$R228,Shipping!$R$95,$U$167=Shipping!$S$92,Shipping!$S231,$U$167=Shipping!$T$92,Shipping!$T231)+IF(AE142&lt;DATE(2020,1,1),AE142,-AE142))</f>
        <v>-</v>
      </c>
      <c r="AF306" s="52" t="str" cm="1">
        <f t="array" ref="AF306">IF(OR(AF142="",AF142="NO Q",AF142="-"),"-",INDEX(Shipping!$U$3:$V$88,_xlfn.XMATCH(AF$2,IF(Shipping!$D$3:$D$88="GC",Shipping!$A$3:$A$88),0),_xlfn.XMATCH($V$167,Shipping!$U$2:$V$2))/_xlfn.IFS($U$167=Shipping!$R228,Shipping!$R$95,$U$167=Shipping!$S$92,Shipping!$S231,$U$167=Shipping!$T$92,Shipping!$T231)+IF(AF142&lt;DATE(2020,1,1),AF142,-AF142))</f>
        <v>-</v>
      </c>
      <c r="AG306" s="52" t="str" cm="1">
        <f t="array" ref="AG306">IF(OR(AG142="",AG142="NO Q",AG142="-"),"-",INDEX(Shipping!$U$3:$V$88,_xlfn.XMATCH(AG$2,IF(Shipping!$D$3:$D$88="GC",Shipping!$A$3:$A$88),0),_xlfn.XMATCH($V$167,Shipping!$U$2:$V$2))/_xlfn.IFS($U$167=Shipping!$R228,Shipping!$R$95,$U$167=Shipping!$S$92,Shipping!$S231,$U$167=Shipping!$T$92,Shipping!$T231)+IF(AG142&lt;DATE(2020,1,1),AG142,-AG142))</f>
        <v>-</v>
      </c>
      <c r="AH306" s="52" t="str" cm="1">
        <f t="array" ref="AH306">IF(OR(AH142="",AH142="NO Q",AH142="-"),"-",INDEX(Shipping!$U$3:$V$88,_xlfn.XMATCH(AH$2,IF(Shipping!$D$3:$D$88="GC",Shipping!$A$3:$A$88),0),_xlfn.XMATCH($V$167,Shipping!$U$2:$V$2))/_xlfn.IFS($U$167=Shipping!$R228,Shipping!$R$95,$U$167=Shipping!$S$92,Shipping!$S231,$U$167=Shipping!$T$92,Shipping!$T231)+IF(AH142&lt;DATE(2020,1,1),AH142,-AH142))</f>
        <v>-</v>
      </c>
      <c r="AI306" s="52" t="str" cm="1">
        <f t="array" ref="AI306">IF(OR(AI142="",AI142="NO Q",AI142="-"),"-",INDEX(Shipping!$U$3:$V$88,_xlfn.XMATCH(AI$2,IF(Shipping!$D$3:$D$88="GC",Shipping!$A$3:$A$88),0),_xlfn.XMATCH($V$167,Shipping!$U$2:$V$2))/_xlfn.IFS($U$167=Shipping!$R228,Shipping!$R$95,$U$167=Shipping!$S$92,Shipping!$S231,$U$167=Shipping!$T$92,Shipping!$T231)+IF(AI142&lt;DATE(2020,1,1),AI142,-AI142))</f>
        <v>-</v>
      </c>
      <c r="AJ306" s="52" t="str" cm="1">
        <f t="array" ref="AJ306">IF(OR(AJ142="",AJ142="NO Q",AJ142="-"),"-",INDEX(Shipping!$U$3:$V$88,_xlfn.XMATCH(AJ$2,IF(Shipping!$D$3:$D$88="GC",Shipping!$A$3:$A$88),0),_xlfn.XMATCH($V$167,Shipping!$U$2:$V$2))/_xlfn.IFS($U$167=Shipping!$R228,Shipping!$R$95,$U$167=Shipping!$S$92,Shipping!$S231,$U$167=Shipping!$T$92,Shipping!$T231)+IF(AJ142&lt;DATE(2020,1,1),AJ142,-AJ142))</f>
        <v>-</v>
      </c>
      <c r="AK306" s="52" t="str" cm="1">
        <f t="array" ref="AK306">IF(OR(AK142="",AK142="NO Q",AK142="-"),"-",INDEX(Shipping!$U$3:$V$88,_xlfn.XMATCH(AK$2,IF(Shipping!$D$3:$D$88="GC",Shipping!$A$3:$A$88),0),_xlfn.XMATCH($V$167,Shipping!$U$2:$V$2))/_xlfn.IFS($U$167=Shipping!$R228,Shipping!$R$95,$U$167=Shipping!$S$92,Shipping!$S231,$U$167=Shipping!$T$92,Shipping!$T231)+IF(AK142&lt;DATE(2020,1,1),AK142,-AK142))</f>
        <v>-</v>
      </c>
      <c r="AL306" s="52" t="str" cm="1">
        <f t="array" ref="AL306">IF(OR(AL142="",AL142="NO Q",AL142="-"),"-",INDEX(Shipping!$U$3:$V$88,_xlfn.XMATCH(AL$2,IF(Shipping!$D$3:$D$88="GC",Shipping!$A$3:$A$88),0),_xlfn.XMATCH($V$167,Shipping!$U$2:$V$2))/_xlfn.IFS($U$167=Shipping!$R228,Shipping!$R$95,$U$167=Shipping!$S$92,Shipping!$S231,$U$167=Shipping!$T$92,Shipping!$T231)+IF(AL142&lt;DATE(2020,1,1),AL142,-AL142))</f>
        <v>-</v>
      </c>
      <c r="AM306" s="52" t="str" cm="1">
        <f t="array" ref="AM306">IF(OR(AM142="",AM142="NO Q",AM142="-"),"-",INDEX(Shipping!$U$3:$V$88,_xlfn.XMATCH(AM$2,IF(Shipping!$D$3:$D$88="GC",Shipping!$A$3:$A$88),0),_xlfn.XMATCH($V$167,Shipping!$U$2:$V$2))/_xlfn.IFS($U$167=Shipping!$R228,Shipping!$R$95,$U$167=Shipping!$S$92,Shipping!$S231,$U$167=Shipping!$T$92,Shipping!$T231)+IF(AM142&lt;DATE(2020,1,1),AM142,-AM142))</f>
        <v>-</v>
      </c>
      <c r="AN306" s="52" t="str" cm="1">
        <f t="array" ref="AN306">IF(OR(AN142="",AN142="NO Q",AN142="-"),"-",INDEX(Shipping!$U$3:$V$88,_xlfn.XMATCH(AN$2,IF(Shipping!$D$3:$D$88="GC",Shipping!$A$3:$A$88),0),_xlfn.XMATCH($V$167,Shipping!$U$2:$V$2))/_xlfn.IFS($U$167=Shipping!$R228,Shipping!$R$95,$U$167=Shipping!$S$92,Shipping!$S231,$U$167=Shipping!$T$92,Shipping!$T231)+IF(AN142&lt;DATE(2020,1,1),AN142,-AN142))</f>
        <v>-</v>
      </c>
      <c r="AO306" s="52" t="str" cm="1">
        <f t="array" ref="AO306">IF(OR(AO142="",AO142="NO Q",AO142="-"),"-",INDEX(Shipping!$U$3:$V$88,_xlfn.XMATCH(AO$2,IF(Shipping!$D$3:$D$88="GC",Shipping!$A$3:$A$88),0),_xlfn.XMATCH($V$167,Shipping!$U$2:$V$2))/_xlfn.IFS($U$167=Shipping!$R228,Shipping!$R$95,$U$167=Shipping!$S$92,Shipping!$S231,$U$167=Shipping!$T$92,Shipping!$T231)+IF(AO142&lt;DATE(2020,1,1),AO142,-AO142))</f>
        <v>-</v>
      </c>
      <c r="AP306" s="52" t="str" cm="1">
        <f t="array" ref="AP306">IF(OR(AP142="",AP142="NO Q",AP142="-"),"-",INDEX(Shipping!$U$3:$V$88,_xlfn.XMATCH(AP$2,IF(Shipping!$D$3:$D$88="GC",Shipping!$A$3:$A$88),0),_xlfn.XMATCH($V$167,Shipping!$U$2:$V$2))/_xlfn.IFS($U$167=Shipping!$R228,Shipping!$R$95,$U$167=Shipping!$S$92,Shipping!$S231,$U$167=Shipping!$T$92,Shipping!$T231)+IF(AP142&lt;DATE(2020,1,1),AP142,-AP142))</f>
        <v>-</v>
      </c>
      <c r="AQ306" s="52" t="str" cm="1">
        <f t="array" ref="AQ306">IF(OR(AQ142="",AQ142="NO Q",AQ142="-"),"-",INDEX(Shipping!$U$3:$V$88,_xlfn.XMATCH(AQ$2,IF(Shipping!$D$3:$D$88="GC",Shipping!$A$3:$A$88),0),_xlfn.XMATCH($V$167,Shipping!$U$2:$V$2))/_xlfn.IFS($U$167=Shipping!$R228,Shipping!$R$95,$U$167=Shipping!$S$92,Shipping!$S231,$U$167=Shipping!$T$92,Shipping!$T231)+IF(AQ142&lt;DATE(2020,1,1),AQ142,-AQ142))</f>
        <v>-</v>
      </c>
      <c r="AR306" s="52" t="str" cm="1">
        <f t="array" ref="AR306">IF(OR(AR142="",AR142="NO Q",AR142="-"),"-",INDEX(Shipping!$U$3:$V$88,_xlfn.XMATCH(AR$2,IF(Shipping!$D$3:$D$88="GC",Shipping!$A$3:$A$88),0),_xlfn.XMATCH($V$167,Shipping!$U$2:$V$2))/_xlfn.IFS($U$167=Shipping!$R228,Shipping!$R$95,$U$167=Shipping!$S$92,Shipping!$S231,$U$167=Shipping!$T$92,Shipping!$T231)+IF(AR142&lt;DATE(2020,1,1),AR142,-AR142))</f>
        <v>-</v>
      </c>
      <c r="AS306" s="52" t="str" cm="1">
        <f t="array" ref="AS306">IF(OR(AS142="",AS142="NO Q",AS142="-"),"-",INDEX(Shipping!$U$3:$V$88,_xlfn.XMATCH(AS$2,IF(Shipping!$D$3:$D$88="GC",Shipping!$A$3:$A$88),0),_xlfn.XMATCH($V$167,Shipping!$U$2:$V$2))/_xlfn.IFS($U$167=Shipping!$R228,Shipping!$R$95,$U$167=Shipping!$S$92,Shipping!$S231,$U$167=Shipping!$T$92,Shipping!$T231)+IF(AS142&lt;DATE(2020,1,1),AS142,-AS142))</f>
        <v>-</v>
      </c>
      <c r="AT306" s="52" t="str" cm="1">
        <f t="array" ref="AT306">IF(OR(AT142="",AT142="NO Q",AT142="-"),"-",INDEX(Shipping!$U$3:$V$88,_xlfn.XMATCH(AT$2,IF(Shipping!$D$3:$D$88="GC",Shipping!$A$3:$A$88),0),_xlfn.XMATCH($V$167,Shipping!$U$2:$V$2))/_xlfn.IFS($U$167=Shipping!$R228,Shipping!$R$95,$U$167=Shipping!$S$92,Shipping!$S231,$U$167=Shipping!$T$92,Shipping!$T231)+IF(AT142&lt;DATE(2020,1,1),AT142,-AT142))</f>
        <v>-</v>
      </c>
      <c r="AU306" s="52" t="str" cm="1">
        <f t="array" ref="AU306">IF(OR(AU142="",AU142="NO Q",AU142="-"),"-",INDEX(Shipping!$U$3:$V$88,_xlfn.XMATCH(AU$2,IF(Shipping!$D$3:$D$88="GC",Shipping!$A$3:$A$88),0),_xlfn.XMATCH($V$167,Shipping!$U$2:$V$2))/_xlfn.IFS($U$167=Shipping!$R228,Shipping!$R$95,$U$167=Shipping!$S$92,Shipping!$S231,$U$167=Shipping!$T$92,Shipping!$T231)+IF(AU142&lt;DATE(2020,1,1),AU142,-AU142))</f>
        <v>-</v>
      </c>
      <c r="AV306" s="52" t="str" cm="1">
        <f t="array" ref="AV306">IF(OR(AV142="",AV142="NO Q",AV142="-"),"-",INDEX(Shipping!$U$3:$V$88,_xlfn.XMATCH(AV$2,IF(Shipping!$D$3:$D$88="GC",Shipping!$A$3:$A$88),0),_xlfn.XMATCH($V$167,Shipping!$U$2:$V$2))/_xlfn.IFS($U$167=Shipping!$R228,Shipping!$R$95,$U$167=Shipping!$S$92,Shipping!$S231,$U$167=Shipping!$T$92,Shipping!$T231)+IF(AV142&lt;DATE(2020,1,1),AV142,-AV142))</f>
        <v>-</v>
      </c>
      <c r="AW306" s="52" t="str" cm="1">
        <f t="array" ref="AW306">IF(OR(AW142="",AW142="NO Q",AW142="-"),"-",INDEX(Shipping!$U$3:$V$88,_xlfn.XMATCH(AW$2,IF(Shipping!$D$3:$D$88="GC",Shipping!$A$3:$A$88),0),_xlfn.XMATCH($V$167,Shipping!$U$2:$V$2))/_xlfn.IFS($U$167=Shipping!$R228,Shipping!$R$95,$U$167=Shipping!$S$92,Shipping!$S231,$U$167=Shipping!$T$92,Shipping!$T231)+IF(AW142&lt;DATE(2020,1,1),AW142,-AW142))</f>
        <v>-</v>
      </c>
      <c r="AX306" s="52" t="str" cm="1">
        <f t="array" ref="AX306">IF(OR(AX142="",AX142="NO Q",AX142="-"),"-",INDEX(Shipping!$U$3:$V$88,_xlfn.XMATCH(AX$2,IF(Shipping!$D$3:$D$88="GC",Shipping!$A$3:$A$88),0),_xlfn.XMATCH($V$167,Shipping!$U$2:$V$2))/_xlfn.IFS($U$167=Shipping!$R228,Shipping!$R$95,$U$167=Shipping!$S$92,Shipping!$S231,$U$167=Shipping!$T$92,Shipping!$T231)+IF(AX142&lt;DATE(2020,1,1),AX142,-AX142))</f>
        <v>-</v>
      </c>
      <c r="AY306" s="52" t="str" cm="1">
        <f t="array" ref="AY306">IF(OR(AY142="",AY142="NO Q",AY142="-"),"-",INDEX(Shipping!$U$3:$V$88,_xlfn.XMATCH(AY$2,IF(Shipping!$D$3:$D$88="GC",Shipping!$A$3:$A$88),0),_xlfn.XMATCH($V$167,Shipping!$U$2:$V$2))/_xlfn.IFS($U$167=Shipping!$R228,Shipping!$R$95,$U$167=Shipping!$S$92,Shipping!$S231,$U$167=Shipping!$T$92,Shipping!$T231)+IF(AY142&lt;DATE(2020,1,1),AY142,-AY142))</f>
        <v>-</v>
      </c>
      <c r="AZ306" s="52" t="str" cm="1">
        <f t="array" ref="AZ306">IF(OR(AZ142="",AZ142="NO Q",AZ142="-"),"-",INDEX(Shipping!$U$3:$V$88,_xlfn.XMATCH(AZ$2,IF(Shipping!$D$3:$D$88="GC",Shipping!$A$3:$A$88),0),_xlfn.XMATCH($V$167,Shipping!$U$2:$V$2))/_xlfn.IFS($U$167=Shipping!$R228,Shipping!$R$95,$U$167=Shipping!$S$92,Shipping!$S231,$U$167=Shipping!$T$92,Shipping!$T231)+IF(AZ142&lt;DATE(2020,1,1),AZ142,-AZ142))</f>
        <v>-</v>
      </c>
      <c r="BA306" s="52" t="str" cm="1">
        <f t="array" ref="BA306">IF(OR(BA142="",BA142="NO Q",BA142="-"),"-",INDEX(Shipping!$U$3:$V$88,_xlfn.XMATCH(BA$2,IF(Shipping!$D$3:$D$88="GC",Shipping!$A$3:$A$88),0),_xlfn.XMATCH($V$167,Shipping!$U$2:$V$2))/_xlfn.IFS($U$167=Shipping!$R228,Shipping!$R$95,$U$167=Shipping!$S$92,Shipping!$S231,$U$167=Shipping!$T$92,Shipping!$T231)+IF(BA142&lt;DATE(2020,1,1),BA142,-BA142))</f>
        <v>-</v>
      </c>
      <c r="BB306" s="52" t="str" cm="1">
        <f t="array" ref="BB306">IF(OR(BB142="",BB142="NO Q",BB142="-"),"-",INDEX(Shipping!$U$3:$V$88,_xlfn.XMATCH(BB$2,IF(Shipping!$D$3:$D$88="GC",Shipping!$A$3:$A$88),0),_xlfn.XMATCH($V$167,Shipping!$U$2:$V$2))/_xlfn.IFS($U$167=Shipping!$R228,Shipping!$R$95,$U$167=Shipping!$S$92,Shipping!$S231,$U$167=Shipping!$T$92,Shipping!$T231)+IF(BB142&lt;DATE(2020,1,1),BB142,-BB142))</f>
        <v>-</v>
      </c>
      <c r="BC306" s="52" t="str" cm="1">
        <f t="array" ref="BC306">IF(OR(BC142="",BC142="NO Q",BC142="-"),"-",INDEX(Shipping!$U$3:$V$88,_xlfn.XMATCH(BC$2,IF(Shipping!$D$3:$D$88="GC",Shipping!$A$3:$A$88),0),_xlfn.XMATCH($V$167,Shipping!$U$2:$V$2))/_xlfn.IFS($U$167=Shipping!$R228,Shipping!$R$95,$U$167=Shipping!$S$92,Shipping!$S231,$U$167=Shipping!$T$92,Shipping!$T231)+IF(BC142&lt;DATE(2020,1,1),BC142,-BC142))</f>
        <v>-</v>
      </c>
      <c r="BD306" s="52" t="str" cm="1">
        <f t="array" ref="BD306">IF(OR(BD142="",BD142="NO Q",BD142="-"),"-",INDEX(Shipping!$U$3:$V$88,_xlfn.XMATCH(BD$2,IF(Shipping!$D$3:$D$88="GC",Shipping!$A$3:$A$88),0),_xlfn.XMATCH($V$167,Shipping!$U$2:$V$2))/_xlfn.IFS($U$167=Shipping!$R228,Shipping!$R$95,$U$167=Shipping!$S$92,Shipping!$S231,$U$167=Shipping!$T$92,Shipping!$T231)+IF(BD142&lt;DATE(2020,1,1),BD142,-BD142))</f>
        <v>-</v>
      </c>
      <c r="BE306" s="52" t="str" cm="1">
        <f t="array" ref="BE306">IF(OR(BE142="",BE142="NO Q",BE142="-"),"-",INDEX(Shipping!$U$3:$V$88,_xlfn.XMATCH(BE$2,IF(Shipping!$D$3:$D$88="GC",Shipping!$A$3:$A$88),0),_xlfn.XMATCH($V$167,Shipping!$U$2:$V$2))/_xlfn.IFS($U$167=Shipping!$R228,Shipping!$R$95,$U$167=Shipping!$S$92,Shipping!$S231,$U$167=Shipping!$T$92,Shipping!$T231)+IF(BE142&lt;DATE(2020,1,1),BE142,-BE142))</f>
        <v>-</v>
      </c>
      <c r="BF306" s="52" t="str" cm="1">
        <f t="array" ref="BF306">IF(OR(BF142="",BF142="NO Q",BF142="-"),"-",INDEX(Shipping!$U$3:$V$88,_xlfn.XMATCH(BF$2,IF(Shipping!$D$3:$D$88="GC",Shipping!$A$3:$A$88),0),_xlfn.XMATCH($V$167,Shipping!$U$2:$V$2))/_xlfn.IFS($U$167=Shipping!$R228,Shipping!$R$95,$U$167=Shipping!$S$92,Shipping!$S231,$U$167=Shipping!$T$92,Shipping!$T231)+IF(BF142&lt;DATE(2020,1,1),BF142,-BF142))</f>
        <v>-</v>
      </c>
      <c r="BG306" s="52" t="str" cm="1">
        <f t="array" ref="BG306">IF(OR(BG142="",BG142="NO Q",BG142="-"),"-",INDEX(Shipping!$U$3:$V$88,_xlfn.XMATCH(BG$2,IF(Shipping!$D$3:$D$88="GC",Shipping!$A$3:$A$88),0),_xlfn.XMATCH($V$167,Shipping!$U$2:$V$2))/_xlfn.IFS($U$167=Shipping!$R228,Shipping!$R$95,$U$167=Shipping!$S$92,Shipping!$S231,$U$167=Shipping!$T$92,Shipping!$T231)+IF(BG142&lt;DATE(2020,1,1),BG142,-BG142))</f>
        <v>-</v>
      </c>
      <c r="BH306" s="52" t="str" cm="1">
        <f t="array" ref="BH306">IF(OR(BH142="",BH142="NO Q",BH142="-"),"-",INDEX(Shipping!$U$3:$V$88,_xlfn.XMATCH(BH$2,IF(Shipping!$D$3:$D$88="GC",Shipping!$A$3:$A$88),0),_xlfn.XMATCH($V$167,Shipping!$U$2:$V$2))/_xlfn.IFS($U$167=Shipping!$R228,Shipping!$R$95,$U$167=Shipping!$S$92,Shipping!$S231,$U$167=Shipping!$T$92,Shipping!$T231)+IF(BH142&lt;DATE(2020,1,1),BH142,-BH142))</f>
        <v>-</v>
      </c>
      <c r="BI306" s="52" t="str" cm="1">
        <f t="array" ref="BI306">IF(OR(BI142="",BI142="NO Q",BI142="-"),"-",INDEX(Shipping!$U$3:$V$88,_xlfn.XMATCH(BI$2,IF(Shipping!$D$3:$D$88="GC",Shipping!$A$3:$A$88),0),_xlfn.XMATCH($V$167,Shipping!$U$2:$V$2))/_xlfn.IFS($U$167=Shipping!$R228,Shipping!$R$95,$U$167=Shipping!$S$92,Shipping!$S231,$U$167=Shipping!$T$92,Shipping!$T231)+IF(BI142&lt;DATE(2020,1,1),BI142,-BI142))</f>
        <v>-</v>
      </c>
      <c r="BJ306" s="52" t="str" cm="1">
        <f t="array" ref="BJ306">IF(OR(BJ142="",BJ142="NO Q",BJ142="-"),"-",INDEX(Shipping!$U$3:$V$88,_xlfn.XMATCH(BJ$2,IF(Shipping!$D$3:$D$88="GC",Shipping!$A$3:$A$88),0),_xlfn.XMATCH($V$167,Shipping!$U$2:$V$2))/_xlfn.IFS($U$167=Shipping!$R228,Shipping!$R$95,$U$167=Shipping!$S$92,Shipping!$S231,$U$167=Shipping!$T$92,Shipping!$T231)+IF(BJ142&lt;DATE(2020,1,1),BJ142,-BJ142))</f>
        <v>-</v>
      </c>
      <c r="BK306" s="52" cm="1">
        <f t="array" ref="BK306">IF(OR(BK142="",BK142="NO Q",BK142="-"),"-",INDEX(Shipping!$U$3:$V$88,_xlfn.XMATCH(BK$2,IF(Shipping!$D$3:$D$88="GC",Shipping!$A$3:$A$88),0),_xlfn.XMATCH($V$167,Shipping!$U$2:$V$2))/_xlfn.IFS($U$167=Shipping!$R228,Shipping!$R$95,$U$167=Shipping!$S$92,Shipping!$S231,$U$167=Shipping!$T$92,Shipping!$T231)+IF(BK142&lt;DATE(2020,1,1),BK142,-BK142))</f>
        <v>-44040.965321234879</v>
      </c>
      <c r="BL306" s="52" t="str" cm="1">
        <f t="array" ref="BL306">IF(OR(BL142="",BL142="NO Q",BL142="-"),"-",INDEX(Shipping!$U$3:$V$88,_xlfn.XMATCH(BL$2,IF(Shipping!$D$3:$D$88="GC",Shipping!$A$3:$A$88),0),_xlfn.XMATCH($V$167,Shipping!$U$2:$V$2))/_xlfn.IFS($U$167=Shipping!$R228,Shipping!$R$95,$U$167=Shipping!$S$92,Shipping!$S231,$U$167=Shipping!$T$92,Shipping!$T231)+IF(BL142&lt;DATE(2020,1,1),BL142,-BL142))</f>
        <v>-</v>
      </c>
      <c r="BM306" s="52" t="str" cm="1">
        <f t="array" ref="BM306">IF(OR(BM142="",BM142="NO Q",BM142="-"),"-",INDEX(Shipping!$U$3:$V$88,_xlfn.XMATCH(BM$2,IF(Shipping!$D$3:$D$88="GC",Shipping!$A$3:$A$88),0),_xlfn.XMATCH($V$167,Shipping!$U$2:$V$2))/_xlfn.IFS($U$167=Shipping!$R228,Shipping!$R$95,$U$167=Shipping!$S$92,Shipping!$S231,$U$167=Shipping!$T$92,Shipping!$T231)+IF(BM142&lt;DATE(2020,1,1),BM142,-BM142))</f>
        <v>-</v>
      </c>
      <c r="BN306" s="52" t="str" cm="1">
        <f t="array" ref="BN306">IF(OR(BN142="",BN142="NO Q",BN142="-"),"-",INDEX(Shipping!$U$3:$V$88,_xlfn.XMATCH(BN$2,IF(Shipping!$D$3:$D$88="GC",Shipping!$A$3:$A$88),0),_xlfn.XMATCH($V$167,Shipping!$U$2:$V$2))/_xlfn.IFS($U$167=Shipping!$R228,Shipping!$R$95,$U$167=Shipping!$S$92,Shipping!$S231,$U$167=Shipping!$T$92,Shipping!$T231)+IF(BN142&lt;DATE(2020,1,1),BN142,-BN142))</f>
        <v>-</v>
      </c>
      <c r="BO306" s="52" t="str" cm="1">
        <f t="array" ref="BO306">IF(OR(BO142="",BO142="NO Q",BO142="-"),"-",INDEX(Shipping!$U$3:$V$88,_xlfn.XMATCH(BO$2,IF(Shipping!$D$3:$D$88="GC",Shipping!$A$3:$A$88),0),_xlfn.XMATCH($V$167,Shipping!$U$2:$V$2))/_xlfn.IFS($U$167=Shipping!$R228,Shipping!$R$95,$U$167=Shipping!$S$92,Shipping!$S231,$U$167=Shipping!$T$92,Shipping!$T231)+IF(BO142&lt;DATE(2020,1,1),BO142,-BO142))</f>
        <v>-</v>
      </c>
      <c r="BP306" s="52" t="str" cm="1">
        <f t="array" ref="BP306">IF(OR(BP142="",BP142="NO Q",BP142="-"),"-",INDEX(Shipping!$U$3:$V$88,_xlfn.XMATCH(BP$2,IF(Shipping!$D$3:$D$88="GC",Shipping!$A$3:$A$88),0),_xlfn.XMATCH($V$167,Shipping!$U$2:$V$2))/_xlfn.IFS($U$167=Shipping!$R228,Shipping!$R$95,$U$167=Shipping!$S$92,Shipping!$S231,$U$167=Shipping!$T$92,Shipping!$T231)+IF(BP142&lt;DATE(2020,1,1),BP142,-BP142))</f>
        <v>-</v>
      </c>
      <c r="BQ306" s="52" t="str" cm="1">
        <f t="array" ref="BQ306">IF(OR(BQ142="",BQ142="NO Q",BQ142="-"),"-",INDEX(Shipping!$U$3:$V$88,_xlfn.XMATCH(BQ$2,IF(Shipping!$D$3:$D$88="GC",Shipping!$A$3:$A$88),0),_xlfn.XMATCH($V$167,Shipping!$U$2:$V$2))/_xlfn.IFS($U$167=Shipping!$R228,Shipping!$R$95,$U$167=Shipping!$S$92,Shipping!$S231,$U$167=Shipping!$T$92,Shipping!$T231)+IF(BQ142&lt;DATE(2020,1,1),BQ142,-BQ142))</f>
        <v>-</v>
      </c>
      <c r="BR306" s="52" t="str" cm="1">
        <f t="array" ref="BR306">IF(OR(BR142="",BR142="NO Q",BR142="-"),"-",INDEX(Shipping!$U$3:$V$88,_xlfn.XMATCH(BR$2,IF(Shipping!$D$3:$D$88="GC",Shipping!$A$3:$A$88),0),_xlfn.XMATCH($V$167,Shipping!$U$2:$V$2))/_xlfn.IFS($U$167=Shipping!$R228,Shipping!$R$95,$U$167=Shipping!$S$92,Shipping!$S231,$U$167=Shipping!$T$92,Shipping!$T231)+IF(BR142&lt;DATE(2020,1,1),BR142,-BR142))</f>
        <v>-</v>
      </c>
      <c r="BS306" s="52" t="str" cm="1">
        <f t="array" ref="BS306">IF(OR(BS142="",BS142="NO Q",BS142="-"),"-",INDEX(Shipping!$U$3:$V$88,_xlfn.XMATCH(BS$2,IF(Shipping!$D$3:$D$88="GC",Shipping!$A$3:$A$88),0),_xlfn.XMATCH($V$167,Shipping!$U$2:$V$2))/_xlfn.IFS($U$167=Shipping!$R228,Shipping!$R$95,$U$167=Shipping!$S$92,Shipping!$S231,$U$167=Shipping!$T$92,Shipping!$T231)+IF(BS142&lt;DATE(2020,1,1),BS142,-BS142))</f>
        <v>-</v>
      </c>
      <c r="BT306" s="52" t="str" cm="1">
        <f t="array" ref="BT306">IF(OR(BT142="",BT142="NO Q",BT142="-"),"-",INDEX(Shipping!$U$3:$V$88,_xlfn.XMATCH(BT$2,IF(Shipping!$D$3:$D$88="GC",Shipping!$A$3:$A$88),0),_xlfn.XMATCH($V$167,Shipping!$U$2:$V$2))/_xlfn.IFS($U$167=Shipping!$R228,Shipping!$R$95,$U$167=Shipping!$S$92,Shipping!$S231,$U$167=Shipping!$T$92,Shipping!$T231)+IF(BT142&lt;DATE(2020,1,1),BT142,-BT142))</f>
        <v>-</v>
      </c>
      <c r="BU306" s="52" t="str" cm="1">
        <f t="array" ref="BU306">IF(OR(BU142="",BU142="NO Q",BU142="-"),"-",INDEX(Shipping!$U$3:$V$88,_xlfn.XMATCH(BU$2,IF(Shipping!$D$3:$D$88="GC",Shipping!$A$3:$A$88),0),_xlfn.XMATCH($V$167,Shipping!$U$2:$V$2))/_xlfn.IFS($U$167=Shipping!$R228,Shipping!$R$95,$U$167=Shipping!$S$92,Shipping!$S231,$U$167=Shipping!$T$92,Shipping!$T231)+IF(BU142&lt;DATE(2020,1,1),BU142,-BU142))</f>
        <v>-</v>
      </c>
      <c r="BV306" s="52" t="str" cm="1">
        <f t="array" ref="BV306">IF(OR(BV142="",BV142="NO Q",BV142="-"),"-",INDEX(Shipping!$U$3:$V$88,_xlfn.XMATCH(BV$2,IF(Shipping!$D$3:$D$88="GC",Shipping!$A$3:$A$88),0),_xlfn.XMATCH($V$167,Shipping!$U$2:$V$2))/_xlfn.IFS($U$167=Shipping!$R228,Shipping!$R$95,$U$167=Shipping!$S$92,Shipping!$S231,$U$167=Shipping!$T$92,Shipping!$T231)+IF(BV142&lt;DATE(2020,1,1),BV142,-BV142))</f>
        <v>-</v>
      </c>
      <c r="BW306" s="52" t="str" cm="1">
        <f t="array" ref="BW306">IF(OR(BW142="",BW142="NO Q",BW142="-"),"-",INDEX(Shipping!$U$3:$V$88,_xlfn.XMATCH(BW$2,IF(Shipping!$D$3:$D$88="GC",Shipping!$A$3:$A$88),0),_xlfn.XMATCH($V$167,Shipping!$U$2:$V$2))/_xlfn.IFS($U$167=Shipping!$R228,Shipping!$R$95,$U$167=Shipping!$S$92,Shipping!$S231,$U$167=Shipping!$T$92,Shipping!$T231)+IF(BW142&lt;DATE(2020,1,1),BW142,-BW142))</f>
        <v>-</v>
      </c>
      <c r="BX306" s="52" t="str" cm="1">
        <f t="array" ref="BX306">IF(OR(BX142="",BX142="NO Q",BX142="-"),"-",INDEX(Shipping!$U$3:$V$88,_xlfn.XMATCH(BX$2,IF(Shipping!$D$3:$D$88="GC",Shipping!$A$3:$A$88),0),_xlfn.XMATCH($V$167,Shipping!$U$2:$V$2))/_xlfn.IFS($U$167=Shipping!$R228,Shipping!$R$95,$U$167=Shipping!$S$92,Shipping!$S231,$U$167=Shipping!$T$92,Shipping!$T231)+IF(BX142&lt;DATE(2020,1,1),BX142,-BX142))</f>
        <v>-</v>
      </c>
      <c r="BY306" s="52" t="str" cm="1">
        <f t="array" ref="BY306">IF(OR(BY142="",BY142="NO Q",BY142="-"),"-",INDEX(Shipping!$U$3:$V$88,_xlfn.XMATCH(BY$2,IF(Shipping!$D$3:$D$88="GC",Shipping!$A$3:$A$88),0),_xlfn.XMATCH($V$167,Shipping!$U$2:$V$2))/_xlfn.IFS($U$167=Shipping!$R228,Shipping!$R$95,$U$167=Shipping!$S$92,Shipping!$S231,$U$167=Shipping!$T$92,Shipping!$T231)+IF(BY142&lt;DATE(2020,1,1),BY142,-BY142))</f>
        <v>-</v>
      </c>
      <c r="BZ306" s="52" t="str" cm="1">
        <f t="array" ref="BZ306">IF(OR(BZ142="",BZ142="NO Q",BZ142="-"),"-",INDEX(Shipping!$U$3:$V$88,_xlfn.XMATCH(BZ$2,IF(Shipping!$D$3:$D$88="GC",Shipping!$A$3:$A$88),0),_xlfn.XMATCH($V$167,Shipping!$U$2:$V$2))/_xlfn.IFS($U$167=Shipping!$R228,Shipping!$R$95,$U$167=Shipping!$S$92,Shipping!$S231,$U$167=Shipping!$T$92,Shipping!$T231)+IF(BZ142&lt;DATE(2020,1,1),BZ142,-BZ142))</f>
        <v>-</v>
      </c>
      <c r="CA306" s="52" t="str" cm="1">
        <f t="array" ref="CA306">IF(OR(CA142="",CA142="NO Q",CA142="-"),"-",INDEX(Shipping!$U$3:$V$88,_xlfn.XMATCH(CA$2,IF(Shipping!$D$3:$D$88="GC",Shipping!$A$3:$A$88),0),_xlfn.XMATCH($V$167,Shipping!$U$2:$V$2))/_xlfn.IFS($U$167=Shipping!$R228,Shipping!$R$95,$U$167=Shipping!$S$92,Shipping!$S231,$U$167=Shipping!$T$92,Shipping!$T231)+IF(CA142&lt;DATE(2020,1,1),CA142,-CA142))</f>
        <v>-</v>
      </c>
      <c r="CB306" s="52" t="str" cm="1">
        <f t="array" ref="CB306">IF(OR(CB142="",CB142="NO Q",CB142="-"),"-",INDEX(Shipping!$U$3:$V$88,_xlfn.XMATCH(CB$2,IF(Shipping!$D$3:$D$88="GC",Shipping!$A$3:$A$88),0),_xlfn.XMATCH($V$167,Shipping!$U$2:$V$2))/_xlfn.IFS($U$167=Shipping!$R228,Shipping!$R$95,$U$167=Shipping!$S$92,Shipping!$S231,$U$167=Shipping!$T$92,Shipping!$T231)+IF(CB142&lt;DATE(2020,1,1),CB142,-CB142))</f>
        <v>-</v>
      </c>
      <c r="CC306" s="52" t="str" cm="1">
        <f t="array" ref="CC306">IF(OR(CC142="",CC142="NO Q",CC142="-"),"-",INDEX(Shipping!$U$3:$V$88,_xlfn.XMATCH(CC$2,IF(Shipping!$D$3:$D$88="GC",Shipping!$A$3:$A$88),0),_xlfn.XMATCH($V$167,Shipping!$U$2:$V$2))/_xlfn.IFS($U$167=Shipping!$R228,Shipping!$R$95,$U$167=Shipping!$S$92,Shipping!$S231,$U$167=Shipping!$T$92,Shipping!$T231)+IF(CC142&lt;DATE(2020,1,1),CC142,-CC142))</f>
        <v>-</v>
      </c>
      <c r="CD306" s="52" t="str" cm="1">
        <f t="array" ref="CD306">IF(OR(CD142="",CD142="NO Q",CD142="-"),"-",INDEX(Shipping!$U$3:$V$88,_xlfn.XMATCH(CD$2,IF(Shipping!$D$3:$D$88="GC",Shipping!$A$3:$A$88),0),_xlfn.XMATCH($V$167,Shipping!$U$2:$V$2))/_xlfn.IFS($U$167=Shipping!$R228,Shipping!$R$95,$U$167=Shipping!$S$92,Shipping!$S231,$U$167=Shipping!$T$92,Shipping!$T231)+IF(CD142&lt;DATE(2020,1,1),CD142,-CD142))</f>
        <v>-</v>
      </c>
      <c r="CE306" s="52" t="e" cm="1">
        <f t="array" ref="CE306">IF(OR(CE142="",CE142="NO Q",CE142="-"),"-",INDEX(Shipping!$U$3:$V$88,_xlfn.XMATCH(CE$2,IF(Shipping!$D$3:$D$88="GC",Shipping!$A$3:$A$88),0),_xlfn.XMATCH($V$167,Shipping!$U$2:$V$2))/_xlfn.IFS($U$167=Shipping!$R228,Shipping!$R$95,$U$167=Shipping!$S$92,Shipping!$S231,$U$167=Shipping!$T$92,Shipping!$T231)+IF(CE142&lt;DATE(2020,1,1),CE142,-CE142))</f>
        <v>#N/A</v>
      </c>
      <c r="CF306" s="52" t="str" cm="1">
        <f t="array" ref="CF306">IF(OR(CF142="",CF142="NO Q",CF142="-"),"-",INDEX(Shipping!$U$3:$V$88,_xlfn.XMATCH(CF$2,IF(Shipping!$D$3:$D$88="GC",Shipping!$A$3:$A$88),0),_xlfn.XMATCH($V$167,Shipping!$U$2:$V$2))/_xlfn.IFS($U$167=Shipping!$R228,Shipping!$R$95,$U$167=Shipping!$S$92,Shipping!$S231,$U$167=Shipping!$T$92,Shipping!$T231)+IF(CF142&lt;DATE(2020,1,1),CF142,-CF142))</f>
        <v>-</v>
      </c>
      <c r="CG306" s="52" t="str" cm="1">
        <f t="array" ref="CG306">IF(OR(CG142="",CG142="NO Q",CG142="-"),"-",INDEX(Shipping!$U$3:$V$88,_xlfn.XMATCH(CG$2,IF(Shipping!$D$3:$D$88="GC",Shipping!$A$3:$A$88),0),_xlfn.XMATCH($V$167,Shipping!$U$2:$V$2))/_xlfn.IFS($U$167=Shipping!$R228,Shipping!$R$95,$U$167=Shipping!$S$92,Shipping!$S231,$U$167=Shipping!$T$92,Shipping!$T231)+IF(CG142&lt;DATE(2020,1,1),CG142,-CG142))</f>
        <v>-</v>
      </c>
      <c r="CH306" s="52" t="str" cm="1">
        <f t="array" ref="CH306">IF(OR(CH142="",CH142="NO Q",CH142="-"),"-",INDEX(Shipping!$U$3:$V$88,_xlfn.XMATCH(CH$2,IF(Shipping!$D$3:$D$88="GC",Shipping!$A$3:$A$88),0),_xlfn.XMATCH($V$167,Shipping!$U$2:$V$2))/_xlfn.IFS($U$167=Shipping!$R228,Shipping!$R$95,$U$167=Shipping!$S$92,Shipping!$S231,$U$167=Shipping!$T$92,Shipping!$T231)+IF(CH142&lt;DATE(2020,1,1),CH142,-CH142))</f>
        <v>-</v>
      </c>
      <c r="CI306" s="52" t="str" cm="1">
        <f t="array" ref="CI306">IF(OR(CI142="",CI142="NO Q",CI142="-"),"-",INDEX(Shipping!$U$3:$V$88,_xlfn.XMATCH(CI$2,IF(Shipping!$D$3:$D$88="GC",Shipping!$A$3:$A$88),0),_xlfn.XMATCH($V$167,Shipping!$U$2:$V$2))/_xlfn.IFS($U$167=Shipping!$R228,Shipping!$R$95,$U$167=Shipping!$S$92,Shipping!$S231,$U$167=Shipping!$T$92,Shipping!$T231)+IF(CI142&lt;DATE(2020,1,1),CI142,-CI142))</f>
        <v>-</v>
      </c>
      <c r="CJ306" s="52" t="str" cm="1">
        <f t="array" ref="CJ306">IF(OR(CJ142="",CJ142="NO Q",CJ142="-"),"-",INDEX(Shipping!$U$3:$V$88,_xlfn.XMATCH(CJ$2,IF(Shipping!$D$3:$D$88="GC",Shipping!$A$3:$A$88),0),_xlfn.XMATCH($V$167,Shipping!$U$2:$V$2))/_xlfn.IFS($U$167=Shipping!$R228,Shipping!$R$95,$U$167=Shipping!$S$92,Shipping!$S231,$U$167=Shipping!$T$92,Shipping!$T231)+IF(CJ142&lt;DATE(2020,1,1),CJ142,-CJ142))</f>
        <v>-</v>
      </c>
      <c r="CK306" s="52" t="str" cm="1">
        <f t="array" ref="CK306">IF(OR(CK142="",CK142="NO Q",CK142="-"),"-",INDEX(Shipping!$U$3:$V$88,_xlfn.XMATCH(CK$2,IF(Shipping!$D$3:$D$88="GC",Shipping!$A$3:$A$88),0),_xlfn.XMATCH($V$167,Shipping!$U$2:$V$2))/_xlfn.IFS($U$167=Shipping!$R228,Shipping!$R$95,$U$167=Shipping!$S$92,Shipping!$S231,$U$167=Shipping!$T$92,Shipping!$T231)+IF(CK142&lt;DATE(2020,1,1),CK142,-CK142))</f>
        <v>-</v>
      </c>
      <c r="CL306" s="52" t="str" cm="1">
        <f t="array" ref="CL306">IF(OR(CL142="",CL142="NO Q",CL142="-"),"-",INDEX(Shipping!$U$3:$V$88,_xlfn.XMATCH(CL$2,IF(Shipping!$D$3:$D$88="GC",Shipping!$A$3:$A$88),0),_xlfn.XMATCH($V$167,Shipping!$U$2:$V$2))/_xlfn.IFS($U$167=Shipping!$R228,Shipping!$R$95,$U$167=Shipping!$S$92,Shipping!$S231,$U$167=Shipping!$T$92,Shipping!$T231)+IF(CL142&lt;DATE(2020,1,1),CL142,-CL142))</f>
        <v>-</v>
      </c>
      <c r="CM306" s="52" t="str" cm="1">
        <f t="array" ref="CM306">IF(OR(CM142="",CM142="NO Q",CM142="-"),"-",INDEX(Shipping!$U$3:$V$88,_xlfn.XMATCH(CM$2,IF(Shipping!$D$3:$D$88="GC",Shipping!$A$3:$A$88),0),_xlfn.XMATCH($V$167,Shipping!$U$2:$V$2))/_xlfn.IFS($U$167=Shipping!$R228,Shipping!$R$95,$U$167=Shipping!$S$92,Shipping!$S231,$U$167=Shipping!$T$92,Shipping!$T231)+IF(CM142&lt;DATE(2020,1,1),CM142,-CM142))</f>
        <v>-</v>
      </c>
    </row>
    <row r="307" spans="2:91">
      <c r="B307" s="47">
        <v>139</v>
      </c>
      <c r="C307" s="1" t="e" cm="1">
        <f t="array" ref="C307">INDEX(W$2:CM$2,1,_xlfn.XMATCH(D307,$W307:$CM307))</f>
        <v>#N/A</v>
      </c>
      <c r="D307" s="81">
        <f t="shared" si="141"/>
        <v>0</v>
      </c>
      <c r="W307" s="52" t="str" cm="1">
        <f t="array" ref="W307">IF(OR(W143="",W143="NO Q",W143="-"),"-",INDEX(Shipping!$U$3:$V$88,_xlfn.XMATCH(W$2,IF(Shipping!$D$3:$D$88="GC",Shipping!$A$3:$A$88),0),_xlfn.XMATCH($V$167,Shipping!$U$2:$V$2))/_xlfn.IFS($U$167=Shipping!$R229,Shipping!$R$95,$U$167=Shipping!$S$92,Shipping!$S232,$U$167=Shipping!$T$92,Shipping!$T232)+IF(W143&lt;DATE(2020,1,1),W143,-W143))</f>
        <v>-</v>
      </c>
      <c r="X307" s="52" t="str" cm="1">
        <f t="array" ref="X307">IF(OR(X143="",X143="NO Q",X143="-"),"-",INDEX(Shipping!$U$3:$V$88,_xlfn.XMATCH(X$2,IF(Shipping!$D$3:$D$88="GC",Shipping!$A$3:$A$88),0),_xlfn.XMATCH($V$167,Shipping!$U$2:$V$2))/_xlfn.IFS($U$167=Shipping!$R229,Shipping!$R$95,$U$167=Shipping!$S$92,Shipping!$S232,$U$167=Shipping!$T$92,Shipping!$T232)+IF(X143&lt;DATE(2020,1,1),X143,-X143))</f>
        <v>-</v>
      </c>
      <c r="Y307" s="52" t="str" cm="1">
        <f t="array" ref="Y307">IF(OR(Y143="",Y143="NO Q",Y143="-"),"-",INDEX(Shipping!$U$3:$V$88,_xlfn.XMATCH(Y$2,IF(Shipping!$D$3:$D$88="GC",Shipping!$A$3:$A$88),0),_xlfn.XMATCH($V$167,Shipping!$U$2:$V$2))/_xlfn.IFS($U$167=Shipping!$R229,Shipping!$R$95,$U$167=Shipping!$S$92,Shipping!$S232,$U$167=Shipping!$T$92,Shipping!$T232)+IF(Y143&lt;DATE(2020,1,1),Y143,-Y143))</f>
        <v>-</v>
      </c>
      <c r="Z307" s="52" t="str" cm="1">
        <f t="array" ref="Z307">IF(OR(Z143="",Z143="NO Q",Z143="-"),"-",INDEX(Shipping!$U$3:$V$88,_xlfn.XMATCH(Z$2,IF(Shipping!$D$3:$D$88="GC",Shipping!$A$3:$A$88),0),_xlfn.XMATCH($V$167,Shipping!$U$2:$V$2))/_xlfn.IFS($U$167=Shipping!$R229,Shipping!$R$95,$U$167=Shipping!$S$92,Shipping!$S232,$U$167=Shipping!$T$92,Shipping!$T232)+IF(Z143&lt;DATE(2020,1,1),Z143,-Z143))</f>
        <v>-</v>
      </c>
      <c r="AA307" s="52" t="str" cm="1">
        <f t="array" ref="AA307">IF(OR(AA143="",AA143="NO Q",AA143="-"),"-",INDEX(Shipping!$U$3:$V$88,_xlfn.XMATCH(AA$2,IF(Shipping!$D$3:$D$88="GC",Shipping!$A$3:$A$88),0),_xlfn.XMATCH($V$167,Shipping!$U$2:$V$2))/_xlfn.IFS($U$167=Shipping!$R229,Shipping!$R$95,$U$167=Shipping!$S$92,Shipping!$S232,$U$167=Shipping!$T$92,Shipping!$T232)+IF(AA143&lt;DATE(2020,1,1),AA143,-AA143))</f>
        <v>-</v>
      </c>
      <c r="AB307" s="52" t="str" cm="1">
        <f t="array" ref="AB307">IF(OR(AB143="",AB143="NO Q",AB143="-"),"-",INDEX(Shipping!$U$3:$V$88,_xlfn.XMATCH(AB$2,IF(Shipping!$D$3:$D$88="GC",Shipping!$A$3:$A$88),0),_xlfn.XMATCH($V$167,Shipping!$U$2:$V$2))/_xlfn.IFS($U$167=Shipping!$R229,Shipping!$R$95,$U$167=Shipping!$S$92,Shipping!$S232,$U$167=Shipping!$T$92,Shipping!$T232)+IF(AB143&lt;DATE(2020,1,1),AB143,-AB143))</f>
        <v>-</v>
      </c>
      <c r="AC307" s="52" t="str" cm="1">
        <f t="array" ref="AC307">IF(OR(AC143="",AC143="NO Q",AC143="-"),"-",INDEX(Shipping!$U$3:$V$88,_xlfn.XMATCH(AC$2,IF(Shipping!$D$3:$D$88="GC",Shipping!$A$3:$A$88),0),_xlfn.XMATCH($V$167,Shipping!$U$2:$V$2))/_xlfn.IFS($U$167=Shipping!$R229,Shipping!$R$95,$U$167=Shipping!$S$92,Shipping!$S232,$U$167=Shipping!$T$92,Shipping!$T232)+IF(AC143&lt;DATE(2020,1,1),AC143,-AC143))</f>
        <v>-</v>
      </c>
      <c r="AD307" s="52" t="str" cm="1">
        <f t="array" ref="AD307">IF(OR(AD143="",AD143="NO Q",AD143="-"),"-",INDEX(Shipping!$U$3:$V$88,_xlfn.XMATCH(AD$2,IF(Shipping!$D$3:$D$88="GC",Shipping!$A$3:$A$88),0),_xlfn.XMATCH($V$167,Shipping!$U$2:$V$2))/_xlfn.IFS($U$167=Shipping!$R229,Shipping!$R$95,$U$167=Shipping!$S$92,Shipping!$S232,$U$167=Shipping!$T$92,Shipping!$T232)+IF(AD143&lt;DATE(2020,1,1),AD143,-AD143))</f>
        <v>-</v>
      </c>
      <c r="AE307" s="52" t="str" cm="1">
        <f t="array" ref="AE307">IF(OR(AE143="",AE143="NO Q",AE143="-"),"-",INDEX(Shipping!$U$3:$V$88,_xlfn.XMATCH(AE$2,IF(Shipping!$D$3:$D$88="GC",Shipping!$A$3:$A$88),0),_xlfn.XMATCH($V$167,Shipping!$U$2:$V$2))/_xlfn.IFS($U$167=Shipping!$R229,Shipping!$R$95,$U$167=Shipping!$S$92,Shipping!$S232,$U$167=Shipping!$T$92,Shipping!$T232)+IF(AE143&lt;DATE(2020,1,1),AE143,-AE143))</f>
        <v>-</v>
      </c>
      <c r="AF307" s="52" t="str" cm="1">
        <f t="array" ref="AF307">IF(OR(AF143="",AF143="NO Q",AF143="-"),"-",INDEX(Shipping!$U$3:$V$88,_xlfn.XMATCH(AF$2,IF(Shipping!$D$3:$D$88="GC",Shipping!$A$3:$A$88),0),_xlfn.XMATCH($V$167,Shipping!$U$2:$V$2))/_xlfn.IFS($U$167=Shipping!$R229,Shipping!$R$95,$U$167=Shipping!$S$92,Shipping!$S232,$U$167=Shipping!$T$92,Shipping!$T232)+IF(AF143&lt;DATE(2020,1,1),AF143,-AF143))</f>
        <v>-</v>
      </c>
      <c r="AG307" s="52" t="str" cm="1">
        <f t="array" ref="AG307">IF(OR(AG143="",AG143="NO Q",AG143="-"),"-",INDEX(Shipping!$U$3:$V$88,_xlfn.XMATCH(AG$2,IF(Shipping!$D$3:$D$88="GC",Shipping!$A$3:$A$88),0),_xlfn.XMATCH($V$167,Shipping!$U$2:$V$2))/_xlfn.IFS($U$167=Shipping!$R229,Shipping!$R$95,$U$167=Shipping!$S$92,Shipping!$S232,$U$167=Shipping!$T$92,Shipping!$T232)+IF(AG143&lt;DATE(2020,1,1),AG143,-AG143))</f>
        <v>-</v>
      </c>
      <c r="AH307" s="52" t="str" cm="1">
        <f t="array" ref="AH307">IF(OR(AH143="",AH143="NO Q",AH143="-"),"-",INDEX(Shipping!$U$3:$V$88,_xlfn.XMATCH(AH$2,IF(Shipping!$D$3:$D$88="GC",Shipping!$A$3:$A$88),0),_xlfn.XMATCH($V$167,Shipping!$U$2:$V$2))/_xlfn.IFS($U$167=Shipping!$R229,Shipping!$R$95,$U$167=Shipping!$S$92,Shipping!$S232,$U$167=Shipping!$T$92,Shipping!$T232)+IF(AH143&lt;DATE(2020,1,1),AH143,-AH143))</f>
        <v>-</v>
      </c>
      <c r="AI307" s="52" t="str" cm="1">
        <f t="array" ref="AI307">IF(OR(AI143="",AI143="NO Q",AI143="-"),"-",INDEX(Shipping!$U$3:$V$88,_xlfn.XMATCH(AI$2,IF(Shipping!$D$3:$D$88="GC",Shipping!$A$3:$A$88),0),_xlfn.XMATCH($V$167,Shipping!$U$2:$V$2))/_xlfn.IFS($U$167=Shipping!$R229,Shipping!$R$95,$U$167=Shipping!$S$92,Shipping!$S232,$U$167=Shipping!$T$92,Shipping!$T232)+IF(AI143&lt;DATE(2020,1,1),AI143,-AI143))</f>
        <v>-</v>
      </c>
      <c r="AJ307" s="52" t="str" cm="1">
        <f t="array" ref="AJ307">IF(OR(AJ143="",AJ143="NO Q",AJ143="-"),"-",INDEX(Shipping!$U$3:$V$88,_xlfn.XMATCH(AJ$2,IF(Shipping!$D$3:$D$88="GC",Shipping!$A$3:$A$88),0),_xlfn.XMATCH($V$167,Shipping!$U$2:$V$2))/_xlfn.IFS($U$167=Shipping!$R229,Shipping!$R$95,$U$167=Shipping!$S$92,Shipping!$S232,$U$167=Shipping!$T$92,Shipping!$T232)+IF(AJ143&lt;DATE(2020,1,1),AJ143,-AJ143))</f>
        <v>-</v>
      </c>
      <c r="AK307" s="52" t="str" cm="1">
        <f t="array" ref="AK307">IF(OR(AK143="",AK143="NO Q",AK143="-"),"-",INDEX(Shipping!$U$3:$V$88,_xlfn.XMATCH(AK$2,IF(Shipping!$D$3:$D$88="GC",Shipping!$A$3:$A$88),0),_xlfn.XMATCH($V$167,Shipping!$U$2:$V$2))/_xlfn.IFS($U$167=Shipping!$R229,Shipping!$R$95,$U$167=Shipping!$S$92,Shipping!$S232,$U$167=Shipping!$T$92,Shipping!$T232)+IF(AK143&lt;DATE(2020,1,1),AK143,-AK143))</f>
        <v>-</v>
      </c>
      <c r="AL307" s="52" t="str" cm="1">
        <f t="array" ref="AL307">IF(OR(AL143="",AL143="NO Q",AL143="-"),"-",INDEX(Shipping!$U$3:$V$88,_xlfn.XMATCH(AL$2,IF(Shipping!$D$3:$D$88="GC",Shipping!$A$3:$A$88),0),_xlfn.XMATCH($V$167,Shipping!$U$2:$V$2))/_xlfn.IFS($U$167=Shipping!$R229,Shipping!$R$95,$U$167=Shipping!$S$92,Shipping!$S232,$U$167=Shipping!$T$92,Shipping!$T232)+IF(AL143&lt;DATE(2020,1,1),AL143,-AL143))</f>
        <v>-</v>
      </c>
      <c r="AM307" s="52" t="str" cm="1">
        <f t="array" ref="AM307">IF(OR(AM143="",AM143="NO Q",AM143="-"),"-",INDEX(Shipping!$U$3:$V$88,_xlfn.XMATCH(AM$2,IF(Shipping!$D$3:$D$88="GC",Shipping!$A$3:$A$88),0),_xlfn.XMATCH($V$167,Shipping!$U$2:$V$2))/_xlfn.IFS($U$167=Shipping!$R229,Shipping!$R$95,$U$167=Shipping!$S$92,Shipping!$S232,$U$167=Shipping!$T$92,Shipping!$T232)+IF(AM143&lt;DATE(2020,1,1),AM143,-AM143))</f>
        <v>-</v>
      </c>
      <c r="AN307" s="52" t="str" cm="1">
        <f t="array" ref="AN307">IF(OR(AN143="",AN143="NO Q",AN143="-"),"-",INDEX(Shipping!$U$3:$V$88,_xlfn.XMATCH(AN$2,IF(Shipping!$D$3:$D$88="GC",Shipping!$A$3:$A$88),0),_xlfn.XMATCH($V$167,Shipping!$U$2:$V$2))/_xlfn.IFS($U$167=Shipping!$R229,Shipping!$R$95,$U$167=Shipping!$S$92,Shipping!$S232,$U$167=Shipping!$T$92,Shipping!$T232)+IF(AN143&lt;DATE(2020,1,1),AN143,-AN143))</f>
        <v>-</v>
      </c>
      <c r="AO307" s="52" t="str" cm="1">
        <f t="array" ref="AO307">IF(OR(AO143="",AO143="NO Q",AO143="-"),"-",INDEX(Shipping!$U$3:$V$88,_xlfn.XMATCH(AO$2,IF(Shipping!$D$3:$D$88="GC",Shipping!$A$3:$A$88),0),_xlfn.XMATCH($V$167,Shipping!$U$2:$V$2))/_xlfn.IFS($U$167=Shipping!$R229,Shipping!$R$95,$U$167=Shipping!$S$92,Shipping!$S232,$U$167=Shipping!$T$92,Shipping!$T232)+IF(AO143&lt;DATE(2020,1,1),AO143,-AO143))</f>
        <v>-</v>
      </c>
      <c r="AP307" s="52" t="str" cm="1">
        <f t="array" ref="AP307">IF(OR(AP143="",AP143="NO Q",AP143="-"),"-",INDEX(Shipping!$U$3:$V$88,_xlfn.XMATCH(AP$2,IF(Shipping!$D$3:$D$88="GC",Shipping!$A$3:$A$88),0),_xlfn.XMATCH($V$167,Shipping!$U$2:$V$2))/_xlfn.IFS($U$167=Shipping!$R229,Shipping!$R$95,$U$167=Shipping!$S$92,Shipping!$S232,$U$167=Shipping!$T$92,Shipping!$T232)+IF(AP143&lt;DATE(2020,1,1),AP143,-AP143))</f>
        <v>-</v>
      </c>
      <c r="AQ307" s="52" t="str" cm="1">
        <f t="array" ref="AQ307">IF(OR(AQ143="",AQ143="NO Q",AQ143="-"),"-",INDEX(Shipping!$U$3:$V$88,_xlfn.XMATCH(AQ$2,IF(Shipping!$D$3:$D$88="GC",Shipping!$A$3:$A$88),0),_xlfn.XMATCH($V$167,Shipping!$U$2:$V$2))/_xlfn.IFS($U$167=Shipping!$R229,Shipping!$R$95,$U$167=Shipping!$S$92,Shipping!$S232,$U$167=Shipping!$T$92,Shipping!$T232)+IF(AQ143&lt;DATE(2020,1,1),AQ143,-AQ143))</f>
        <v>-</v>
      </c>
      <c r="AR307" s="52" t="str" cm="1">
        <f t="array" ref="AR307">IF(OR(AR143="",AR143="NO Q",AR143="-"),"-",INDEX(Shipping!$U$3:$V$88,_xlfn.XMATCH(AR$2,IF(Shipping!$D$3:$D$88="GC",Shipping!$A$3:$A$88),0),_xlfn.XMATCH($V$167,Shipping!$U$2:$V$2))/_xlfn.IFS($U$167=Shipping!$R229,Shipping!$R$95,$U$167=Shipping!$S$92,Shipping!$S232,$U$167=Shipping!$T$92,Shipping!$T232)+IF(AR143&lt;DATE(2020,1,1),AR143,-AR143))</f>
        <v>-</v>
      </c>
      <c r="AS307" s="52" t="str" cm="1">
        <f t="array" ref="AS307">IF(OR(AS143="",AS143="NO Q",AS143="-"),"-",INDEX(Shipping!$U$3:$V$88,_xlfn.XMATCH(AS$2,IF(Shipping!$D$3:$D$88="GC",Shipping!$A$3:$A$88),0),_xlfn.XMATCH($V$167,Shipping!$U$2:$V$2))/_xlfn.IFS($U$167=Shipping!$R229,Shipping!$R$95,$U$167=Shipping!$S$92,Shipping!$S232,$U$167=Shipping!$T$92,Shipping!$T232)+IF(AS143&lt;DATE(2020,1,1),AS143,-AS143))</f>
        <v>-</v>
      </c>
      <c r="AT307" s="52" t="str" cm="1">
        <f t="array" ref="AT307">IF(OR(AT143="",AT143="NO Q",AT143="-"),"-",INDEX(Shipping!$U$3:$V$88,_xlfn.XMATCH(AT$2,IF(Shipping!$D$3:$D$88="GC",Shipping!$A$3:$A$88),0),_xlfn.XMATCH($V$167,Shipping!$U$2:$V$2))/_xlfn.IFS($U$167=Shipping!$R229,Shipping!$R$95,$U$167=Shipping!$S$92,Shipping!$S232,$U$167=Shipping!$T$92,Shipping!$T232)+IF(AT143&lt;DATE(2020,1,1),AT143,-AT143))</f>
        <v>-</v>
      </c>
      <c r="AU307" s="52" t="str" cm="1">
        <f t="array" ref="AU307">IF(OR(AU143="",AU143="NO Q",AU143="-"),"-",INDEX(Shipping!$U$3:$V$88,_xlfn.XMATCH(AU$2,IF(Shipping!$D$3:$D$88="GC",Shipping!$A$3:$A$88),0),_xlfn.XMATCH($V$167,Shipping!$U$2:$V$2))/_xlfn.IFS($U$167=Shipping!$R229,Shipping!$R$95,$U$167=Shipping!$S$92,Shipping!$S232,$U$167=Shipping!$T$92,Shipping!$T232)+IF(AU143&lt;DATE(2020,1,1),AU143,-AU143))</f>
        <v>-</v>
      </c>
      <c r="AV307" s="52" t="str" cm="1">
        <f t="array" ref="AV307">IF(OR(AV143="",AV143="NO Q",AV143="-"),"-",INDEX(Shipping!$U$3:$V$88,_xlfn.XMATCH(AV$2,IF(Shipping!$D$3:$D$88="GC",Shipping!$A$3:$A$88),0),_xlfn.XMATCH($V$167,Shipping!$U$2:$V$2))/_xlfn.IFS($U$167=Shipping!$R229,Shipping!$R$95,$U$167=Shipping!$S$92,Shipping!$S232,$U$167=Shipping!$T$92,Shipping!$T232)+IF(AV143&lt;DATE(2020,1,1),AV143,-AV143))</f>
        <v>-</v>
      </c>
      <c r="AW307" s="52" t="str" cm="1">
        <f t="array" ref="AW307">IF(OR(AW143="",AW143="NO Q",AW143="-"),"-",INDEX(Shipping!$U$3:$V$88,_xlfn.XMATCH(AW$2,IF(Shipping!$D$3:$D$88="GC",Shipping!$A$3:$A$88),0),_xlfn.XMATCH($V$167,Shipping!$U$2:$V$2))/_xlfn.IFS($U$167=Shipping!$R229,Shipping!$R$95,$U$167=Shipping!$S$92,Shipping!$S232,$U$167=Shipping!$T$92,Shipping!$T232)+IF(AW143&lt;DATE(2020,1,1),AW143,-AW143))</f>
        <v>-</v>
      </c>
      <c r="AX307" s="52" t="str" cm="1">
        <f t="array" ref="AX307">IF(OR(AX143="",AX143="NO Q",AX143="-"),"-",INDEX(Shipping!$U$3:$V$88,_xlfn.XMATCH(AX$2,IF(Shipping!$D$3:$D$88="GC",Shipping!$A$3:$A$88),0),_xlfn.XMATCH($V$167,Shipping!$U$2:$V$2))/_xlfn.IFS($U$167=Shipping!$R229,Shipping!$R$95,$U$167=Shipping!$S$92,Shipping!$S232,$U$167=Shipping!$T$92,Shipping!$T232)+IF(AX143&lt;DATE(2020,1,1),AX143,-AX143))</f>
        <v>-</v>
      </c>
      <c r="AY307" s="52" t="str" cm="1">
        <f t="array" ref="AY307">IF(OR(AY143="",AY143="NO Q",AY143="-"),"-",INDEX(Shipping!$U$3:$V$88,_xlfn.XMATCH(AY$2,IF(Shipping!$D$3:$D$88="GC",Shipping!$A$3:$A$88),0),_xlfn.XMATCH($V$167,Shipping!$U$2:$V$2))/_xlfn.IFS($U$167=Shipping!$R229,Shipping!$R$95,$U$167=Shipping!$S$92,Shipping!$S232,$U$167=Shipping!$T$92,Shipping!$T232)+IF(AY143&lt;DATE(2020,1,1),AY143,-AY143))</f>
        <v>-</v>
      </c>
      <c r="AZ307" s="52" t="str" cm="1">
        <f t="array" ref="AZ307">IF(OR(AZ143="",AZ143="NO Q",AZ143="-"),"-",INDEX(Shipping!$U$3:$V$88,_xlfn.XMATCH(AZ$2,IF(Shipping!$D$3:$D$88="GC",Shipping!$A$3:$A$88),0),_xlfn.XMATCH($V$167,Shipping!$U$2:$V$2))/_xlfn.IFS($U$167=Shipping!$R229,Shipping!$R$95,$U$167=Shipping!$S$92,Shipping!$S232,$U$167=Shipping!$T$92,Shipping!$T232)+IF(AZ143&lt;DATE(2020,1,1),AZ143,-AZ143))</f>
        <v>-</v>
      </c>
      <c r="BA307" s="52" t="str" cm="1">
        <f t="array" ref="BA307">IF(OR(BA143="",BA143="NO Q",BA143="-"),"-",INDEX(Shipping!$U$3:$V$88,_xlfn.XMATCH(BA$2,IF(Shipping!$D$3:$D$88="GC",Shipping!$A$3:$A$88),0),_xlfn.XMATCH($V$167,Shipping!$U$2:$V$2))/_xlfn.IFS($U$167=Shipping!$R229,Shipping!$R$95,$U$167=Shipping!$S$92,Shipping!$S232,$U$167=Shipping!$T$92,Shipping!$T232)+IF(BA143&lt;DATE(2020,1,1),BA143,-BA143))</f>
        <v>-</v>
      </c>
      <c r="BB307" s="52" t="str" cm="1">
        <f t="array" ref="BB307">IF(OR(BB143="",BB143="NO Q",BB143="-"),"-",INDEX(Shipping!$U$3:$V$88,_xlfn.XMATCH(BB$2,IF(Shipping!$D$3:$D$88="GC",Shipping!$A$3:$A$88),0),_xlfn.XMATCH($V$167,Shipping!$U$2:$V$2))/_xlfn.IFS($U$167=Shipping!$R229,Shipping!$R$95,$U$167=Shipping!$S$92,Shipping!$S232,$U$167=Shipping!$T$92,Shipping!$T232)+IF(BB143&lt;DATE(2020,1,1),BB143,-BB143))</f>
        <v>-</v>
      </c>
      <c r="BC307" s="52" t="str" cm="1">
        <f t="array" ref="BC307">IF(OR(BC143="",BC143="NO Q",BC143="-"),"-",INDEX(Shipping!$U$3:$V$88,_xlfn.XMATCH(BC$2,IF(Shipping!$D$3:$D$88="GC",Shipping!$A$3:$A$88),0),_xlfn.XMATCH($V$167,Shipping!$U$2:$V$2))/_xlfn.IFS($U$167=Shipping!$R229,Shipping!$R$95,$U$167=Shipping!$S$92,Shipping!$S232,$U$167=Shipping!$T$92,Shipping!$T232)+IF(BC143&lt;DATE(2020,1,1),BC143,-BC143))</f>
        <v>-</v>
      </c>
      <c r="BD307" s="52" t="str" cm="1">
        <f t="array" ref="BD307">IF(OR(BD143="",BD143="NO Q",BD143="-"),"-",INDEX(Shipping!$U$3:$V$88,_xlfn.XMATCH(BD$2,IF(Shipping!$D$3:$D$88="GC",Shipping!$A$3:$A$88),0),_xlfn.XMATCH($V$167,Shipping!$U$2:$V$2))/_xlfn.IFS($U$167=Shipping!$R229,Shipping!$R$95,$U$167=Shipping!$S$92,Shipping!$S232,$U$167=Shipping!$T$92,Shipping!$T232)+IF(BD143&lt;DATE(2020,1,1),BD143,-BD143))</f>
        <v>-</v>
      </c>
      <c r="BE307" s="52" t="str" cm="1">
        <f t="array" ref="BE307">IF(OR(BE143="",BE143="NO Q",BE143="-"),"-",INDEX(Shipping!$U$3:$V$88,_xlfn.XMATCH(BE$2,IF(Shipping!$D$3:$D$88="GC",Shipping!$A$3:$A$88),0),_xlfn.XMATCH($V$167,Shipping!$U$2:$V$2))/_xlfn.IFS($U$167=Shipping!$R229,Shipping!$R$95,$U$167=Shipping!$S$92,Shipping!$S232,$U$167=Shipping!$T$92,Shipping!$T232)+IF(BE143&lt;DATE(2020,1,1),BE143,-BE143))</f>
        <v>-</v>
      </c>
      <c r="BF307" s="52" t="str" cm="1">
        <f t="array" ref="BF307">IF(OR(BF143="",BF143="NO Q",BF143="-"),"-",INDEX(Shipping!$U$3:$V$88,_xlfn.XMATCH(BF$2,IF(Shipping!$D$3:$D$88="GC",Shipping!$A$3:$A$88),0),_xlfn.XMATCH($V$167,Shipping!$U$2:$V$2))/_xlfn.IFS($U$167=Shipping!$R229,Shipping!$R$95,$U$167=Shipping!$S$92,Shipping!$S232,$U$167=Shipping!$T$92,Shipping!$T232)+IF(BF143&lt;DATE(2020,1,1),BF143,-BF143))</f>
        <v>-</v>
      </c>
      <c r="BG307" s="52" t="str" cm="1">
        <f t="array" ref="BG307">IF(OR(BG143="",BG143="NO Q",BG143="-"),"-",INDEX(Shipping!$U$3:$V$88,_xlfn.XMATCH(BG$2,IF(Shipping!$D$3:$D$88="GC",Shipping!$A$3:$A$88),0),_xlfn.XMATCH($V$167,Shipping!$U$2:$V$2))/_xlfn.IFS($U$167=Shipping!$R229,Shipping!$R$95,$U$167=Shipping!$S$92,Shipping!$S232,$U$167=Shipping!$T$92,Shipping!$T232)+IF(BG143&lt;DATE(2020,1,1),BG143,-BG143))</f>
        <v>-</v>
      </c>
      <c r="BH307" s="52" t="str" cm="1">
        <f t="array" ref="BH307">IF(OR(BH143="",BH143="NO Q",BH143="-"),"-",INDEX(Shipping!$U$3:$V$88,_xlfn.XMATCH(BH$2,IF(Shipping!$D$3:$D$88="GC",Shipping!$A$3:$A$88),0),_xlfn.XMATCH($V$167,Shipping!$U$2:$V$2))/_xlfn.IFS($U$167=Shipping!$R229,Shipping!$R$95,$U$167=Shipping!$S$92,Shipping!$S232,$U$167=Shipping!$T$92,Shipping!$T232)+IF(BH143&lt;DATE(2020,1,1),BH143,-BH143))</f>
        <v>-</v>
      </c>
      <c r="BI307" s="52" t="str" cm="1">
        <f t="array" ref="BI307">IF(OR(BI143="",BI143="NO Q",BI143="-"),"-",INDEX(Shipping!$U$3:$V$88,_xlfn.XMATCH(BI$2,IF(Shipping!$D$3:$D$88="GC",Shipping!$A$3:$A$88),0),_xlfn.XMATCH($V$167,Shipping!$U$2:$V$2))/_xlfn.IFS($U$167=Shipping!$R229,Shipping!$R$95,$U$167=Shipping!$S$92,Shipping!$S232,$U$167=Shipping!$T$92,Shipping!$T232)+IF(BI143&lt;DATE(2020,1,1),BI143,-BI143))</f>
        <v>-</v>
      </c>
      <c r="BJ307" s="52" t="str" cm="1">
        <f t="array" ref="BJ307">IF(OR(BJ143="",BJ143="NO Q",BJ143="-"),"-",INDEX(Shipping!$U$3:$V$88,_xlfn.XMATCH(BJ$2,IF(Shipping!$D$3:$D$88="GC",Shipping!$A$3:$A$88),0),_xlfn.XMATCH($V$167,Shipping!$U$2:$V$2))/_xlfn.IFS($U$167=Shipping!$R229,Shipping!$R$95,$U$167=Shipping!$S$92,Shipping!$S232,$U$167=Shipping!$T$92,Shipping!$T232)+IF(BJ143&lt;DATE(2020,1,1),BJ143,-BJ143))</f>
        <v>-</v>
      </c>
      <c r="BK307" s="52" cm="1">
        <f t="array" ref="BK307">IF(OR(BK143="",BK143="NO Q",BK143="-"),"-",INDEX(Shipping!$U$3:$V$88,_xlfn.XMATCH(BK$2,IF(Shipping!$D$3:$D$88="GC",Shipping!$A$3:$A$88),0),_xlfn.XMATCH($V$167,Shipping!$U$2:$V$2))/_xlfn.IFS($U$167=Shipping!$R229,Shipping!$R$95,$U$167=Shipping!$S$92,Shipping!$S232,$U$167=Shipping!$T$92,Shipping!$T232)+IF(BK143&lt;DATE(2020,1,1),BK143,-BK143))</f>
        <v>-44040.706790123455</v>
      </c>
      <c r="BL307" s="52" t="str" cm="1">
        <f t="array" ref="BL307">IF(OR(BL143="",BL143="NO Q",BL143="-"),"-",INDEX(Shipping!$U$3:$V$88,_xlfn.XMATCH(BL$2,IF(Shipping!$D$3:$D$88="GC",Shipping!$A$3:$A$88),0),_xlfn.XMATCH($V$167,Shipping!$U$2:$V$2))/_xlfn.IFS($U$167=Shipping!$R229,Shipping!$R$95,$U$167=Shipping!$S$92,Shipping!$S232,$U$167=Shipping!$T$92,Shipping!$T232)+IF(BL143&lt;DATE(2020,1,1),BL143,-BL143))</f>
        <v>-</v>
      </c>
      <c r="BM307" s="52" t="str" cm="1">
        <f t="array" ref="BM307">IF(OR(BM143="",BM143="NO Q",BM143="-"),"-",INDEX(Shipping!$U$3:$V$88,_xlfn.XMATCH(BM$2,IF(Shipping!$D$3:$D$88="GC",Shipping!$A$3:$A$88),0),_xlfn.XMATCH($V$167,Shipping!$U$2:$V$2))/_xlfn.IFS($U$167=Shipping!$R229,Shipping!$R$95,$U$167=Shipping!$S$92,Shipping!$S232,$U$167=Shipping!$T$92,Shipping!$T232)+IF(BM143&lt;DATE(2020,1,1),BM143,-BM143))</f>
        <v>-</v>
      </c>
      <c r="BN307" s="52" t="str" cm="1">
        <f t="array" ref="BN307">IF(OR(BN143="",BN143="NO Q",BN143="-"),"-",INDEX(Shipping!$U$3:$V$88,_xlfn.XMATCH(BN$2,IF(Shipping!$D$3:$D$88="GC",Shipping!$A$3:$A$88),0),_xlfn.XMATCH($V$167,Shipping!$U$2:$V$2))/_xlfn.IFS($U$167=Shipping!$R229,Shipping!$R$95,$U$167=Shipping!$S$92,Shipping!$S232,$U$167=Shipping!$T$92,Shipping!$T232)+IF(BN143&lt;DATE(2020,1,1),BN143,-BN143))</f>
        <v>-</v>
      </c>
      <c r="BO307" s="52" t="str" cm="1">
        <f t="array" ref="BO307">IF(OR(BO143="",BO143="NO Q",BO143="-"),"-",INDEX(Shipping!$U$3:$V$88,_xlfn.XMATCH(BO$2,IF(Shipping!$D$3:$D$88="GC",Shipping!$A$3:$A$88),0),_xlfn.XMATCH($V$167,Shipping!$U$2:$V$2))/_xlfn.IFS($U$167=Shipping!$R229,Shipping!$R$95,$U$167=Shipping!$S$92,Shipping!$S232,$U$167=Shipping!$T$92,Shipping!$T232)+IF(BO143&lt;DATE(2020,1,1),BO143,-BO143))</f>
        <v>-</v>
      </c>
      <c r="BP307" s="52" t="str" cm="1">
        <f t="array" ref="BP307">IF(OR(BP143="",BP143="NO Q",BP143="-"),"-",INDEX(Shipping!$U$3:$V$88,_xlfn.XMATCH(BP$2,IF(Shipping!$D$3:$D$88="GC",Shipping!$A$3:$A$88),0),_xlfn.XMATCH($V$167,Shipping!$U$2:$V$2))/_xlfn.IFS($U$167=Shipping!$R229,Shipping!$R$95,$U$167=Shipping!$S$92,Shipping!$S232,$U$167=Shipping!$T$92,Shipping!$T232)+IF(BP143&lt;DATE(2020,1,1),BP143,-BP143))</f>
        <v>-</v>
      </c>
      <c r="BQ307" s="52" t="str" cm="1">
        <f t="array" ref="BQ307">IF(OR(BQ143="",BQ143="NO Q",BQ143="-"),"-",INDEX(Shipping!$U$3:$V$88,_xlfn.XMATCH(BQ$2,IF(Shipping!$D$3:$D$88="GC",Shipping!$A$3:$A$88),0),_xlfn.XMATCH($V$167,Shipping!$U$2:$V$2))/_xlfn.IFS($U$167=Shipping!$R229,Shipping!$R$95,$U$167=Shipping!$S$92,Shipping!$S232,$U$167=Shipping!$T$92,Shipping!$T232)+IF(BQ143&lt;DATE(2020,1,1),BQ143,-BQ143))</f>
        <v>-</v>
      </c>
      <c r="BR307" s="52" t="str" cm="1">
        <f t="array" ref="BR307">IF(OR(BR143="",BR143="NO Q",BR143="-"),"-",INDEX(Shipping!$U$3:$V$88,_xlfn.XMATCH(BR$2,IF(Shipping!$D$3:$D$88="GC",Shipping!$A$3:$A$88),0),_xlfn.XMATCH($V$167,Shipping!$U$2:$V$2))/_xlfn.IFS($U$167=Shipping!$R229,Shipping!$R$95,$U$167=Shipping!$S$92,Shipping!$S232,$U$167=Shipping!$T$92,Shipping!$T232)+IF(BR143&lt;DATE(2020,1,1),BR143,-BR143))</f>
        <v>-</v>
      </c>
      <c r="BS307" s="52" t="str" cm="1">
        <f t="array" ref="BS307">IF(OR(BS143="",BS143="NO Q",BS143="-"),"-",INDEX(Shipping!$U$3:$V$88,_xlfn.XMATCH(BS$2,IF(Shipping!$D$3:$D$88="GC",Shipping!$A$3:$A$88),0),_xlfn.XMATCH($V$167,Shipping!$U$2:$V$2))/_xlfn.IFS($U$167=Shipping!$R229,Shipping!$R$95,$U$167=Shipping!$S$92,Shipping!$S232,$U$167=Shipping!$T$92,Shipping!$T232)+IF(BS143&lt;DATE(2020,1,1),BS143,-BS143))</f>
        <v>-</v>
      </c>
      <c r="BT307" s="52" t="str" cm="1">
        <f t="array" ref="BT307">IF(OR(BT143="",BT143="NO Q",BT143="-"),"-",INDEX(Shipping!$U$3:$V$88,_xlfn.XMATCH(BT$2,IF(Shipping!$D$3:$D$88="GC",Shipping!$A$3:$A$88),0),_xlfn.XMATCH($V$167,Shipping!$U$2:$V$2))/_xlfn.IFS($U$167=Shipping!$R229,Shipping!$R$95,$U$167=Shipping!$S$92,Shipping!$S232,$U$167=Shipping!$T$92,Shipping!$T232)+IF(BT143&lt;DATE(2020,1,1),BT143,-BT143))</f>
        <v>-</v>
      </c>
      <c r="BU307" s="52" t="str" cm="1">
        <f t="array" ref="BU307">IF(OR(BU143="",BU143="NO Q",BU143="-"),"-",INDEX(Shipping!$U$3:$V$88,_xlfn.XMATCH(BU$2,IF(Shipping!$D$3:$D$88="GC",Shipping!$A$3:$A$88),0),_xlfn.XMATCH($V$167,Shipping!$U$2:$V$2))/_xlfn.IFS($U$167=Shipping!$R229,Shipping!$R$95,$U$167=Shipping!$S$92,Shipping!$S232,$U$167=Shipping!$T$92,Shipping!$T232)+IF(BU143&lt;DATE(2020,1,1),BU143,-BU143))</f>
        <v>-</v>
      </c>
      <c r="BV307" s="52" t="str" cm="1">
        <f t="array" ref="BV307">IF(OR(BV143="",BV143="NO Q",BV143="-"),"-",INDEX(Shipping!$U$3:$V$88,_xlfn.XMATCH(BV$2,IF(Shipping!$D$3:$D$88="GC",Shipping!$A$3:$A$88),0),_xlfn.XMATCH($V$167,Shipping!$U$2:$V$2))/_xlfn.IFS($U$167=Shipping!$R229,Shipping!$R$95,$U$167=Shipping!$S$92,Shipping!$S232,$U$167=Shipping!$T$92,Shipping!$T232)+IF(BV143&lt;DATE(2020,1,1),BV143,-BV143))</f>
        <v>-</v>
      </c>
      <c r="BW307" s="52" t="str" cm="1">
        <f t="array" ref="BW307">IF(OR(BW143="",BW143="NO Q",BW143="-"),"-",INDEX(Shipping!$U$3:$V$88,_xlfn.XMATCH(BW$2,IF(Shipping!$D$3:$D$88="GC",Shipping!$A$3:$A$88),0),_xlfn.XMATCH($V$167,Shipping!$U$2:$V$2))/_xlfn.IFS($U$167=Shipping!$R229,Shipping!$R$95,$U$167=Shipping!$S$92,Shipping!$S232,$U$167=Shipping!$T$92,Shipping!$T232)+IF(BW143&lt;DATE(2020,1,1),BW143,-BW143))</f>
        <v>-</v>
      </c>
      <c r="BX307" s="52" t="str" cm="1">
        <f t="array" ref="BX307">IF(OR(BX143="",BX143="NO Q",BX143="-"),"-",INDEX(Shipping!$U$3:$V$88,_xlfn.XMATCH(BX$2,IF(Shipping!$D$3:$D$88="GC",Shipping!$A$3:$A$88),0),_xlfn.XMATCH($V$167,Shipping!$U$2:$V$2))/_xlfn.IFS($U$167=Shipping!$R229,Shipping!$R$95,$U$167=Shipping!$S$92,Shipping!$S232,$U$167=Shipping!$T$92,Shipping!$T232)+IF(BX143&lt;DATE(2020,1,1),BX143,-BX143))</f>
        <v>-</v>
      </c>
      <c r="BY307" s="52" t="str" cm="1">
        <f t="array" ref="BY307">IF(OR(BY143="",BY143="NO Q",BY143="-"),"-",INDEX(Shipping!$U$3:$V$88,_xlfn.XMATCH(BY$2,IF(Shipping!$D$3:$D$88="GC",Shipping!$A$3:$A$88),0),_xlfn.XMATCH($V$167,Shipping!$U$2:$V$2))/_xlfn.IFS($U$167=Shipping!$R229,Shipping!$R$95,$U$167=Shipping!$S$92,Shipping!$S232,$U$167=Shipping!$T$92,Shipping!$T232)+IF(BY143&lt;DATE(2020,1,1),BY143,-BY143))</f>
        <v>-</v>
      </c>
      <c r="BZ307" s="52" t="str" cm="1">
        <f t="array" ref="BZ307">IF(OR(BZ143="",BZ143="NO Q",BZ143="-"),"-",INDEX(Shipping!$U$3:$V$88,_xlfn.XMATCH(BZ$2,IF(Shipping!$D$3:$D$88="GC",Shipping!$A$3:$A$88),0),_xlfn.XMATCH($V$167,Shipping!$U$2:$V$2))/_xlfn.IFS($U$167=Shipping!$R229,Shipping!$R$95,$U$167=Shipping!$S$92,Shipping!$S232,$U$167=Shipping!$T$92,Shipping!$T232)+IF(BZ143&lt;DATE(2020,1,1),BZ143,-BZ143))</f>
        <v>-</v>
      </c>
      <c r="CA307" s="52" t="str" cm="1">
        <f t="array" ref="CA307">IF(OR(CA143="",CA143="NO Q",CA143="-"),"-",INDEX(Shipping!$U$3:$V$88,_xlfn.XMATCH(CA$2,IF(Shipping!$D$3:$D$88="GC",Shipping!$A$3:$A$88),0),_xlfn.XMATCH($V$167,Shipping!$U$2:$V$2))/_xlfn.IFS($U$167=Shipping!$R229,Shipping!$R$95,$U$167=Shipping!$S$92,Shipping!$S232,$U$167=Shipping!$T$92,Shipping!$T232)+IF(CA143&lt;DATE(2020,1,1),CA143,-CA143))</f>
        <v>-</v>
      </c>
      <c r="CB307" s="52" t="str" cm="1">
        <f t="array" ref="CB307">IF(OR(CB143="",CB143="NO Q",CB143="-"),"-",INDEX(Shipping!$U$3:$V$88,_xlfn.XMATCH(CB$2,IF(Shipping!$D$3:$D$88="GC",Shipping!$A$3:$A$88),0),_xlfn.XMATCH($V$167,Shipping!$U$2:$V$2))/_xlfn.IFS($U$167=Shipping!$R229,Shipping!$R$95,$U$167=Shipping!$S$92,Shipping!$S232,$U$167=Shipping!$T$92,Shipping!$T232)+IF(CB143&lt;DATE(2020,1,1),CB143,-CB143))</f>
        <v>-</v>
      </c>
      <c r="CC307" s="52" t="str" cm="1">
        <f t="array" ref="CC307">IF(OR(CC143="",CC143="NO Q",CC143="-"),"-",INDEX(Shipping!$U$3:$V$88,_xlfn.XMATCH(CC$2,IF(Shipping!$D$3:$D$88="GC",Shipping!$A$3:$A$88),0),_xlfn.XMATCH($V$167,Shipping!$U$2:$V$2))/_xlfn.IFS($U$167=Shipping!$R229,Shipping!$R$95,$U$167=Shipping!$S$92,Shipping!$S232,$U$167=Shipping!$T$92,Shipping!$T232)+IF(CC143&lt;DATE(2020,1,1),CC143,-CC143))</f>
        <v>-</v>
      </c>
      <c r="CD307" s="52" t="str" cm="1">
        <f t="array" ref="CD307">IF(OR(CD143="",CD143="NO Q",CD143="-"),"-",INDEX(Shipping!$U$3:$V$88,_xlfn.XMATCH(CD$2,IF(Shipping!$D$3:$D$88="GC",Shipping!$A$3:$A$88),0),_xlfn.XMATCH($V$167,Shipping!$U$2:$V$2))/_xlfn.IFS($U$167=Shipping!$R229,Shipping!$R$95,$U$167=Shipping!$S$92,Shipping!$S232,$U$167=Shipping!$T$92,Shipping!$T232)+IF(CD143&lt;DATE(2020,1,1),CD143,-CD143))</f>
        <v>-</v>
      </c>
      <c r="CE307" s="52" t="e" cm="1">
        <f t="array" ref="CE307">IF(OR(CE143="",CE143="NO Q",CE143="-"),"-",INDEX(Shipping!$U$3:$V$88,_xlfn.XMATCH(CE$2,IF(Shipping!$D$3:$D$88="GC",Shipping!$A$3:$A$88),0),_xlfn.XMATCH($V$167,Shipping!$U$2:$V$2))/_xlfn.IFS($U$167=Shipping!$R229,Shipping!$R$95,$U$167=Shipping!$S$92,Shipping!$S232,$U$167=Shipping!$T$92,Shipping!$T232)+IF(CE143&lt;DATE(2020,1,1),CE143,-CE143))</f>
        <v>#N/A</v>
      </c>
      <c r="CF307" s="52" t="e" cm="1">
        <f t="array" ref="CF307">IF(OR(CF143="",CF143="NO Q",CF143="-"),"-",INDEX(Shipping!$U$3:$V$88,_xlfn.XMATCH(CF$2,IF(Shipping!$D$3:$D$88="GC",Shipping!$A$3:$A$88),0),_xlfn.XMATCH($V$167,Shipping!$U$2:$V$2))/_xlfn.IFS($U$167=Shipping!$R229,Shipping!$R$95,$U$167=Shipping!$S$92,Shipping!$S232,$U$167=Shipping!$T$92,Shipping!$T232)+IF(CF143&lt;DATE(2020,1,1),CF143,-CF143))</f>
        <v>#N/A</v>
      </c>
      <c r="CG307" s="52" t="str" cm="1">
        <f t="array" ref="CG307">IF(OR(CG143="",CG143="NO Q",CG143="-"),"-",INDEX(Shipping!$U$3:$V$88,_xlfn.XMATCH(CG$2,IF(Shipping!$D$3:$D$88="GC",Shipping!$A$3:$A$88),0),_xlfn.XMATCH($V$167,Shipping!$U$2:$V$2))/_xlfn.IFS($U$167=Shipping!$R229,Shipping!$R$95,$U$167=Shipping!$S$92,Shipping!$S232,$U$167=Shipping!$T$92,Shipping!$T232)+IF(CG143&lt;DATE(2020,1,1),CG143,-CG143))</f>
        <v>-</v>
      </c>
      <c r="CH307" s="52" t="str" cm="1">
        <f t="array" ref="CH307">IF(OR(CH143="",CH143="NO Q",CH143="-"),"-",INDEX(Shipping!$U$3:$V$88,_xlfn.XMATCH(CH$2,IF(Shipping!$D$3:$D$88="GC",Shipping!$A$3:$A$88),0),_xlfn.XMATCH($V$167,Shipping!$U$2:$V$2))/_xlfn.IFS($U$167=Shipping!$R229,Shipping!$R$95,$U$167=Shipping!$S$92,Shipping!$S232,$U$167=Shipping!$T$92,Shipping!$T232)+IF(CH143&lt;DATE(2020,1,1),CH143,-CH143))</f>
        <v>-</v>
      </c>
      <c r="CI307" s="52" t="str" cm="1">
        <f t="array" ref="CI307">IF(OR(CI143="",CI143="NO Q",CI143="-"),"-",INDEX(Shipping!$U$3:$V$88,_xlfn.XMATCH(CI$2,IF(Shipping!$D$3:$D$88="GC",Shipping!$A$3:$A$88),0),_xlfn.XMATCH($V$167,Shipping!$U$2:$V$2))/_xlfn.IFS($U$167=Shipping!$R229,Shipping!$R$95,$U$167=Shipping!$S$92,Shipping!$S232,$U$167=Shipping!$T$92,Shipping!$T232)+IF(CI143&lt;DATE(2020,1,1),CI143,-CI143))</f>
        <v>-</v>
      </c>
      <c r="CJ307" s="52" t="str" cm="1">
        <f t="array" ref="CJ307">IF(OR(CJ143="",CJ143="NO Q",CJ143="-"),"-",INDEX(Shipping!$U$3:$V$88,_xlfn.XMATCH(CJ$2,IF(Shipping!$D$3:$D$88="GC",Shipping!$A$3:$A$88),0),_xlfn.XMATCH($V$167,Shipping!$U$2:$V$2))/_xlfn.IFS($U$167=Shipping!$R229,Shipping!$R$95,$U$167=Shipping!$S$92,Shipping!$S232,$U$167=Shipping!$T$92,Shipping!$T232)+IF(CJ143&lt;DATE(2020,1,1),CJ143,-CJ143))</f>
        <v>-</v>
      </c>
      <c r="CK307" s="52" t="str" cm="1">
        <f t="array" ref="CK307">IF(OR(CK143="",CK143="NO Q",CK143="-"),"-",INDEX(Shipping!$U$3:$V$88,_xlfn.XMATCH(CK$2,IF(Shipping!$D$3:$D$88="GC",Shipping!$A$3:$A$88),0),_xlfn.XMATCH($V$167,Shipping!$U$2:$V$2))/_xlfn.IFS($U$167=Shipping!$R229,Shipping!$R$95,$U$167=Shipping!$S$92,Shipping!$S232,$U$167=Shipping!$T$92,Shipping!$T232)+IF(CK143&lt;DATE(2020,1,1),CK143,-CK143))</f>
        <v>-</v>
      </c>
      <c r="CL307" s="52" t="str" cm="1">
        <f t="array" ref="CL307">IF(OR(CL143="",CL143="NO Q",CL143="-"),"-",INDEX(Shipping!$U$3:$V$88,_xlfn.XMATCH(CL$2,IF(Shipping!$D$3:$D$88="GC",Shipping!$A$3:$A$88),0),_xlfn.XMATCH($V$167,Shipping!$U$2:$V$2))/_xlfn.IFS($U$167=Shipping!$R229,Shipping!$R$95,$U$167=Shipping!$S$92,Shipping!$S232,$U$167=Shipping!$T$92,Shipping!$T232)+IF(CL143&lt;DATE(2020,1,1),CL143,-CL143))</f>
        <v>-</v>
      </c>
      <c r="CM307" s="52" t="str" cm="1">
        <f t="array" ref="CM307">IF(OR(CM143="",CM143="NO Q",CM143="-"),"-",INDEX(Shipping!$U$3:$V$88,_xlfn.XMATCH(CM$2,IF(Shipping!$D$3:$D$88="GC",Shipping!$A$3:$A$88),0),_xlfn.XMATCH($V$167,Shipping!$U$2:$V$2))/_xlfn.IFS($U$167=Shipping!$R229,Shipping!$R$95,$U$167=Shipping!$S$92,Shipping!$S232,$U$167=Shipping!$T$92,Shipping!$T232)+IF(CM143&lt;DATE(2020,1,1),CM143,-CM143))</f>
        <v>-</v>
      </c>
    </row>
    <row r="308" spans="2:91">
      <c r="B308" s="47">
        <v>140</v>
      </c>
      <c r="C308" s="1" t="e" cm="1">
        <f t="array" ref="C308">INDEX(W$2:CM$2,1,_xlfn.XMATCH(D308,$W308:$CM308))</f>
        <v>#N/A</v>
      </c>
      <c r="D308" s="81">
        <f t="shared" si="141"/>
        <v>0</v>
      </c>
      <c r="W308" s="52" t="str" cm="1">
        <f t="array" ref="W308">IF(OR(W144="",W144="NO Q",W144="-"),"-",INDEX(Shipping!$U$3:$V$88,_xlfn.XMATCH(W$2,IF(Shipping!$D$3:$D$88="GC",Shipping!$A$3:$A$88),0),_xlfn.XMATCH($V$167,Shipping!$U$2:$V$2))/_xlfn.IFS($U$167=Shipping!$R230,Shipping!$R$95,$U$167=Shipping!$S$92,Shipping!$S233,$U$167=Shipping!$T$92,Shipping!$T233)+IF(W144&lt;DATE(2020,1,1),W144,-W144))</f>
        <v>-</v>
      </c>
      <c r="X308" s="52" t="str" cm="1">
        <f t="array" ref="X308">IF(OR(X144="",X144="NO Q",X144="-"),"-",INDEX(Shipping!$U$3:$V$88,_xlfn.XMATCH(X$2,IF(Shipping!$D$3:$D$88="GC",Shipping!$A$3:$A$88),0),_xlfn.XMATCH($V$167,Shipping!$U$2:$V$2))/_xlfn.IFS($U$167=Shipping!$R230,Shipping!$R$95,$U$167=Shipping!$S$92,Shipping!$S233,$U$167=Shipping!$T$92,Shipping!$T233)+IF(X144&lt;DATE(2020,1,1),X144,-X144))</f>
        <v>-</v>
      </c>
      <c r="Y308" s="52" t="str" cm="1">
        <f t="array" ref="Y308">IF(OR(Y144="",Y144="NO Q",Y144="-"),"-",INDEX(Shipping!$U$3:$V$88,_xlfn.XMATCH(Y$2,IF(Shipping!$D$3:$D$88="GC",Shipping!$A$3:$A$88),0),_xlfn.XMATCH($V$167,Shipping!$U$2:$V$2))/_xlfn.IFS($U$167=Shipping!$R230,Shipping!$R$95,$U$167=Shipping!$S$92,Shipping!$S233,$U$167=Shipping!$T$92,Shipping!$T233)+IF(Y144&lt;DATE(2020,1,1),Y144,-Y144))</f>
        <v>-</v>
      </c>
      <c r="Z308" s="52" t="str" cm="1">
        <f t="array" ref="Z308">IF(OR(Z144="",Z144="NO Q",Z144="-"),"-",INDEX(Shipping!$U$3:$V$88,_xlfn.XMATCH(Z$2,IF(Shipping!$D$3:$D$88="GC",Shipping!$A$3:$A$88),0),_xlfn.XMATCH($V$167,Shipping!$U$2:$V$2))/_xlfn.IFS($U$167=Shipping!$R230,Shipping!$R$95,$U$167=Shipping!$S$92,Shipping!$S233,$U$167=Shipping!$T$92,Shipping!$T233)+IF(Z144&lt;DATE(2020,1,1),Z144,-Z144))</f>
        <v>-</v>
      </c>
      <c r="AA308" s="52" t="str" cm="1">
        <f t="array" ref="AA308">IF(OR(AA144="",AA144="NO Q",AA144="-"),"-",INDEX(Shipping!$U$3:$V$88,_xlfn.XMATCH(AA$2,IF(Shipping!$D$3:$D$88="GC",Shipping!$A$3:$A$88),0),_xlfn.XMATCH($V$167,Shipping!$U$2:$V$2))/_xlfn.IFS($U$167=Shipping!$R230,Shipping!$R$95,$U$167=Shipping!$S$92,Shipping!$S233,$U$167=Shipping!$T$92,Shipping!$T233)+IF(AA144&lt;DATE(2020,1,1),AA144,-AA144))</f>
        <v>-</v>
      </c>
      <c r="AB308" s="52" t="str" cm="1">
        <f t="array" ref="AB308">IF(OR(AB144="",AB144="NO Q",AB144="-"),"-",INDEX(Shipping!$U$3:$V$88,_xlfn.XMATCH(AB$2,IF(Shipping!$D$3:$D$88="GC",Shipping!$A$3:$A$88),0),_xlfn.XMATCH($V$167,Shipping!$U$2:$V$2))/_xlfn.IFS($U$167=Shipping!$R230,Shipping!$R$95,$U$167=Shipping!$S$92,Shipping!$S233,$U$167=Shipping!$T$92,Shipping!$T233)+IF(AB144&lt;DATE(2020,1,1),AB144,-AB144))</f>
        <v>-</v>
      </c>
      <c r="AC308" s="52" t="str" cm="1">
        <f t="array" ref="AC308">IF(OR(AC144="",AC144="NO Q",AC144="-"),"-",INDEX(Shipping!$U$3:$V$88,_xlfn.XMATCH(AC$2,IF(Shipping!$D$3:$D$88="GC",Shipping!$A$3:$A$88),0),_xlfn.XMATCH($V$167,Shipping!$U$2:$V$2))/_xlfn.IFS($U$167=Shipping!$R230,Shipping!$R$95,$U$167=Shipping!$S$92,Shipping!$S233,$U$167=Shipping!$T$92,Shipping!$T233)+IF(AC144&lt;DATE(2020,1,1),AC144,-AC144))</f>
        <v>-</v>
      </c>
      <c r="AD308" s="52" t="str" cm="1">
        <f t="array" ref="AD308">IF(OR(AD144="",AD144="NO Q",AD144="-"),"-",INDEX(Shipping!$U$3:$V$88,_xlfn.XMATCH(AD$2,IF(Shipping!$D$3:$D$88="GC",Shipping!$A$3:$A$88),0),_xlfn.XMATCH($V$167,Shipping!$U$2:$V$2))/_xlfn.IFS($U$167=Shipping!$R230,Shipping!$R$95,$U$167=Shipping!$S$92,Shipping!$S233,$U$167=Shipping!$T$92,Shipping!$T233)+IF(AD144&lt;DATE(2020,1,1),AD144,-AD144))</f>
        <v>-</v>
      </c>
      <c r="AE308" s="52" t="str" cm="1">
        <f t="array" ref="AE308">IF(OR(AE144="",AE144="NO Q",AE144="-"),"-",INDEX(Shipping!$U$3:$V$88,_xlfn.XMATCH(AE$2,IF(Shipping!$D$3:$D$88="GC",Shipping!$A$3:$A$88),0),_xlfn.XMATCH($V$167,Shipping!$U$2:$V$2))/_xlfn.IFS($U$167=Shipping!$R230,Shipping!$R$95,$U$167=Shipping!$S$92,Shipping!$S233,$U$167=Shipping!$T$92,Shipping!$T233)+IF(AE144&lt;DATE(2020,1,1),AE144,-AE144))</f>
        <v>-</v>
      </c>
      <c r="AF308" s="52" t="str" cm="1">
        <f t="array" ref="AF308">IF(OR(AF144="",AF144="NO Q",AF144="-"),"-",INDEX(Shipping!$U$3:$V$88,_xlfn.XMATCH(AF$2,IF(Shipping!$D$3:$D$88="GC",Shipping!$A$3:$A$88),0),_xlfn.XMATCH($V$167,Shipping!$U$2:$V$2))/_xlfn.IFS($U$167=Shipping!$R230,Shipping!$R$95,$U$167=Shipping!$S$92,Shipping!$S233,$U$167=Shipping!$T$92,Shipping!$T233)+IF(AF144&lt;DATE(2020,1,1),AF144,-AF144))</f>
        <v>-</v>
      </c>
      <c r="AG308" s="52" t="str" cm="1">
        <f t="array" ref="AG308">IF(OR(AG144="",AG144="NO Q",AG144="-"),"-",INDEX(Shipping!$U$3:$V$88,_xlfn.XMATCH(AG$2,IF(Shipping!$D$3:$D$88="GC",Shipping!$A$3:$A$88),0),_xlfn.XMATCH($V$167,Shipping!$U$2:$V$2))/_xlfn.IFS($U$167=Shipping!$R230,Shipping!$R$95,$U$167=Shipping!$S$92,Shipping!$S233,$U$167=Shipping!$T$92,Shipping!$T233)+IF(AG144&lt;DATE(2020,1,1),AG144,-AG144))</f>
        <v>-</v>
      </c>
      <c r="AH308" s="52" t="str" cm="1">
        <f t="array" ref="AH308">IF(OR(AH144="",AH144="NO Q",AH144="-"),"-",INDEX(Shipping!$U$3:$V$88,_xlfn.XMATCH(AH$2,IF(Shipping!$D$3:$D$88="GC",Shipping!$A$3:$A$88),0),_xlfn.XMATCH($V$167,Shipping!$U$2:$V$2))/_xlfn.IFS($U$167=Shipping!$R230,Shipping!$R$95,$U$167=Shipping!$S$92,Shipping!$S233,$U$167=Shipping!$T$92,Shipping!$T233)+IF(AH144&lt;DATE(2020,1,1),AH144,-AH144))</f>
        <v>-</v>
      </c>
      <c r="AI308" s="52" t="str" cm="1">
        <f t="array" ref="AI308">IF(OR(AI144="",AI144="NO Q",AI144="-"),"-",INDEX(Shipping!$U$3:$V$88,_xlfn.XMATCH(AI$2,IF(Shipping!$D$3:$D$88="GC",Shipping!$A$3:$A$88),0),_xlfn.XMATCH($V$167,Shipping!$U$2:$V$2))/_xlfn.IFS($U$167=Shipping!$R230,Shipping!$R$95,$U$167=Shipping!$S$92,Shipping!$S233,$U$167=Shipping!$T$92,Shipping!$T233)+IF(AI144&lt;DATE(2020,1,1),AI144,-AI144))</f>
        <v>-</v>
      </c>
      <c r="AJ308" s="52" t="str" cm="1">
        <f t="array" ref="AJ308">IF(OR(AJ144="",AJ144="NO Q",AJ144="-"),"-",INDEX(Shipping!$U$3:$V$88,_xlfn.XMATCH(AJ$2,IF(Shipping!$D$3:$D$88="GC",Shipping!$A$3:$A$88),0),_xlfn.XMATCH($V$167,Shipping!$U$2:$V$2))/_xlfn.IFS($U$167=Shipping!$R230,Shipping!$R$95,$U$167=Shipping!$S$92,Shipping!$S233,$U$167=Shipping!$T$92,Shipping!$T233)+IF(AJ144&lt;DATE(2020,1,1),AJ144,-AJ144))</f>
        <v>-</v>
      </c>
      <c r="AK308" s="52" t="str" cm="1">
        <f t="array" ref="AK308">IF(OR(AK144="",AK144="NO Q",AK144="-"),"-",INDEX(Shipping!$U$3:$V$88,_xlfn.XMATCH(AK$2,IF(Shipping!$D$3:$D$88="GC",Shipping!$A$3:$A$88),0),_xlfn.XMATCH($V$167,Shipping!$U$2:$V$2))/_xlfn.IFS($U$167=Shipping!$R230,Shipping!$R$95,$U$167=Shipping!$S$92,Shipping!$S233,$U$167=Shipping!$T$92,Shipping!$T233)+IF(AK144&lt;DATE(2020,1,1),AK144,-AK144))</f>
        <v>-</v>
      </c>
      <c r="AL308" s="52" t="str" cm="1">
        <f t="array" ref="AL308">IF(OR(AL144="",AL144="NO Q",AL144="-"),"-",INDEX(Shipping!$U$3:$V$88,_xlfn.XMATCH(AL$2,IF(Shipping!$D$3:$D$88="GC",Shipping!$A$3:$A$88),0),_xlfn.XMATCH($V$167,Shipping!$U$2:$V$2))/_xlfn.IFS($U$167=Shipping!$R230,Shipping!$R$95,$U$167=Shipping!$S$92,Shipping!$S233,$U$167=Shipping!$T$92,Shipping!$T233)+IF(AL144&lt;DATE(2020,1,1),AL144,-AL144))</f>
        <v>-</v>
      </c>
      <c r="AM308" s="52" t="str" cm="1">
        <f t="array" ref="AM308">IF(OR(AM144="",AM144="NO Q",AM144="-"),"-",INDEX(Shipping!$U$3:$V$88,_xlfn.XMATCH(AM$2,IF(Shipping!$D$3:$D$88="GC",Shipping!$A$3:$A$88),0),_xlfn.XMATCH($V$167,Shipping!$U$2:$V$2))/_xlfn.IFS($U$167=Shipping!$R230,Shipping!$R$95,$U$167=Shipping!$S$92,Shipping!$S233,$U$167=Shipping!$T$92,Shipping!$T233)+IF(AM144&lt;DATE(2020,1,1),AM144,-AM144))</f>
        <v>-</v>
      </c>
      <c r="AN308" s="52" t="str" cm="1">
        <f t="array" ref="AN308">IF(OR(AN144="",AN144="NO Q",AN144="-"),"-",INDEX(Shipping!$U$3:$V$88,_xlfn.XMATCH(AN$2,IF(Shipping!$D$3:$D$88="GC",Shipping!$A$3:$A$88),0),_xlfn.XMATCH($V$167,Shipping!$U$2:$V$2))/_xlfn.IFS($U$167=Shipping!$R230,Shipping!$R$95,$U$167=Shipping!$S$92,Shipping!$S233,$U$167=Shipping!$T$92,Shipping!$T233)+IF(AN144&lt;DATE(2020,1,1),AN144,-AN144))</f>
        <v>-</v>
      </c>
      <c r="AO308" s="52" t="str" cm="1">
        <f t="array" ref="AO308">IF(OR(AO144="",AO144="NO Q",AO144="-"),"-",INDEX(Shipping!$U$3:$V$88,_xlfn.XMATCH(AO$2,IF(Shipping!$D$3:$D$88="GC",Shipping!$A$3:$A$88),0),_xlfn.XMATCH($V$167,Shipping!$U$2:$V$2))/_xlfn.IFS($U$167=Shipping!$R230,Shipping!$R$95,$U$167=Shipping!$S$92,Shipping!$S233,$U$167=Shipping!$T$92,Shipping!$T233)+IF(AO144&lt;DATE(2020,1,1),AO144,-AO144))</f>
        <v>-</v>
      </c>
      <c r="AP308" s="52" t="str" cm="1">
        <f t="array" ref="AP308">IF(OR(AP144="",AP144="NO Q",AP144="-"),"-",INDEX(Shipping!$U$3:$V$88,_xlfn.XMATCH(AP$2,IF(Shipping!$D$3:$D$88="GC",Shipping!$A$3:$A$88),0),_xlfn.XMATCH($V$167,Shipping!$U$2:$V$2))/_xlfn.IFS($U$167=Shipping!$R230,Shipping!$R$95,$U$167=Shipping!$S$92,Shipping!$S233,$U$167=Shipping!$T$92,Shipping!$T233)+IF(AP144&lt;DATE(2020,1,1),AP144,-AP144))</f>
        <v>-</v>
      </c>
      <c r="AQ308" s="52" t="str" cm="1">
        <f t="array" ref="AQ308">IF(OR(AQ144="",AQ144="NO Q",AQ144="-"),"-",INDEX(Shipping!$U$3:$V$88,_xlfn.XMATCH(AQ$2,IF(Shipping!$D$3:$D$88="GC",Shipping!$A$3:$A$88),0),_xlfn.XMATCH($V$167,Shipping!$U$2:$V$2))/_xlfn.IFS($U$167=Shipping!$R230,Shipping!$R$95,$U$167=Shipping!$S$92,Shipping!$S233,$U$167=Shipping!$T$92,Shipping!$T233)+IF(AQ144&lt;DATE(2020,1,1),AQ144,-AQ144))</f>
        <v>-</v>
      </c>
      <c r="AR308" s="52" t="str" cm="1">
        <f t="array" ref="AR308">IF(OR(AR144="",AR144="NO Q",AR144="-"),"-",INDEX(Shipping!$U$3:$V$88,_xlfn.XMATCH(AR$2,IF(Shipping!$D$3:$D$88="GC",Shipping!$A$3:$A$88),0),_xlfn.XMATCH($V$167,Shipping!$U$2:$V$2))/_xlfn.IFS($U$167=Shipping!$R230,Shipping!$R$95,$U$167=Shipping!$S$92,Shipping!$S233,$U$167=Shipping!$T$92,Shipping!$T233)+IF(AR144&lt;DATE(2020,1,1),AR144,-AR144))</f>
        <v>-</v>
      </c>
      <c r="AS308" s="52" t="str" cm="1">
        <f t="array" ref="AS308">IF(OR(AS144="",AS144="NO Q",AS144="-"),"-",INDEX(Shipping!$U$3:$V$88,_xlfn.XMATCH(AS$2,IF(Shipping!$D$3:$D$88="GC",Shipping!$A$3:$A$88),0),_xlfn.XMATCH($V$167,Shipping!$U$2:$V$2))/_xlfn.IFS($U$167=Shipping!$R230,Shipping!$R$95,$U$167=Shipping!$S$92,Shipping!$S233,$U$167=Shipping!$T$92,Shipping!$T233)+IF(AS144&lt;DATE(2020,1,1),AS144,-AS144))</f>
        <v>-</v>
      </c>
      <c r="AT308" s="52" t="str" cm="1">
        <f t="array" ref="AT308">IF(OR(AT144="",AT144="NO Q",AT144="-"),"-",INDEX(Shipping!$U$3:$V$88,_xlfn.XMATCH(AT$2,IF(Shipping!$D$3:$D$88="GC",Shipping!$A$3:$A$88),0),_xlfn.XMATCH($V$167,Shipping!$U$2:$V$2))/_xlfn.IFS($U$167=Shipping!$R230,Shipping!$R$95,$U$167=Shipping!$S$92,Shipping!$S233,$U$167=Shipping!$T$92,Shipping!$T233)+IF(AT144&lt;DATE(2020,1,1),AT144,-AT144))</f>
        <v>-</v>
      </c>
      <c r="AU308" s="52" t="str" cm="1">
        <f t="array" ref="AU308">IF(OR(AU144="",AU144="NO Q",AU144="-"),"-",INDEX(Shipping!$U$3:$V$88,_xlfn.XMATCH(AU$2,IF(Shipping!$D$3:$D$88="GC",Shipping!$A$3:$A$88),0),_xlfn.XMATCH($V$167,Shipping!$U$2:$V$2))/_xlfn.IFS($U$167=Shipping!$R230,Shipping!$R$95,$U$167=Shipping!$S$92,Shipping!$S233,$U$167=Shipping!$T$92,Shipping!$T233)+IF(AU144&lt;DATE(2020,1,1),AU144,-AU144))</f>
        <v>-</v>
      </c>
      <c r="AV308" s="52" t="str" cm="1">
        <f t="array" ref="AV308">IF(OR(AV144="",AV144="NO Q",AV144="-"),"-",INDEX(Shipping!$U$3:$V$88,_xlfn.XMATCH(AV$2,IF(Shipping!$D$3:$D$88="GC",Shipping!$A$3:$A$88),0),_xlfn.XMATCH($V$167,Shipping!$U$2:$V$2))/_xlfn.IFS($U$167=Shipping!$R230,Shipping!$R$95,$U$167=Shipping!$S$92,Shipping!$S233,$U$167=Shipping!$T$92,Shipping!$T233)+IF(AV144&lt;DATE(2020,1,1),AV144,-AV144))</f>
        <v>-</v>
      </c>
      <c r="AW308" s="52" t="str" cm="1">
        <f t="array" ref="AW308">IF(OR(AW144="",AW144="NO Q",AW144="-"),"-",INDEX(Shipping!$U$3:$V$88,_xlfn.XMATCH(AW$2,IF(Shipping!$D$3:$D$88="GC",Shipping!$A$3:$A$88),0),_xlfn.XMATCH($V$167,Shipping!$U$2:$V$2))/_xlfn.IFS($U$167=Shipping!$R230,Shipping!$R$95,$U$167=Shipping!$S$92,Shipping!$S233,$U$167=Shipping!$T$92,Shipping!$T233)+IF(AW144&lt;DATE(2020,1,1),AW144,-AW144))</f>
        <v>-</v>
      </c>
      <c r="AX308" s="52" t="str" cm="1">
        <f t="array" ref="AX308">IF(OR(AX144="",AX144="NO Q",AX144="-"),"-",INDEX(Shipping!$U$3:$V$88,_xlfn.XMATCH(AX$2,IF(Shipping!$D$3:$D$88="GC",Shipping!$A$3:$A$88),0),_xlfn.XMATCH($V$167,Shipping!$U$2:$V$2))/_xlfn.IFS($U$167=Shipping!$R230,Shipping!$R$95,$U$167=Shipping!$S$92,Shipping!$S233,$U$167=Shipping!$T$92,Shipping!$T233)+IF(AX144&lt;DATE(2020,1,1),AX144,-AX144))</f>
        <v>-</v>
      </c>
      <c r="AY308" s="52" t="str" cm="1">
        <f t="array" ref="AY308">IF(OR(AY144="",AY144="NO Q",AY144="-"),"-",INDEX(Shipping!$U$3:$V$88,_xlfn.XMATCH(AY$2,IF(Shipping!$D$3:$D$88="GC",Shipping!$A$3:$A$88),0),_xlfn.XMATCH($V$167,Shipping!$U$2:$V$2))/_xlfn.IFS($U$167=Shipping!$R230,Shipping!$R$95,$U$167=Shipping!$S$92,Shipping!$S233,$U$167=Shipping!$T$92,Shipping!$T233)+IF(AY144&lt;DATE(2020,1,1),AY144,-AY144))</f>
        <v>-</v>
      </c>
      <c r="AZ308" s="52" t="str" cm="1">
        <f t="array" ref="AZ308">IF(OR(AZ144="",AZ144="NO Q",AZ144="-"),"-",INDEX(Shipping!$U$3:$V$88,_xlfn.XMATCH(AZ$2,IF(Shipping!$D$3:$D$88="GC",Shipping!$A$3:$A$88),0),_xlfn.XMATCH($V$167,Shipping!$U$2:$V$2))/_xlfn.IFS($U$167=Shipping!$R230,Shipping!$R$95,$U$167=Shipping!$S$92,Shipping!$S233,$U$167=Shipping!$T$92,Shipping!$T233)+IF(AZ144&lt;DATE(2020,1,1),AZ144,-AZ144))</f>
        <v>-</v>
      </c>
      <c r="BA308" s="52" t="str" cm="1">
        <f t="array" ref="BA308">IF(OR(BA144="",BA144="NO Q",BA144="-"),"-",INDEX(Shipping!$U$3:$V$88,_xlfn.XMATCH(BA$2,IF(Shipping!$D$3:$D$88="GC",Shipping!$A$3:$A$88),0),_xlfn.XMATCH($V$167,Shipping!$U$2:$V$2))/_xlfn.IFS($U$167=Shipping!$R230,Shipping!$R$95,$U$167=Shipping!$S$92,Shipping!$S233,$U$167=Shipping!$T$92,Shipping!$T233)+IF(BA144&lt;DATE(2020,1,1),BA144,-BA144))</f>
        <v>-</v>
      </c>
      <c r="BB308" s="52" t="str" cm="1">
        <f t="array" ref="BB308">IF(OR(BB144="",BB144="NO Q",BB144="-"),"-",INDEX(Shipping!$U$3:$V$88,_xlfn.XMATCH(BB$2,IF(Shipping!$D$3:$D$88="GC",Shipping!$A$3:$A$88),0),_xlfn.XMATCH($V$167,Shipping!$U$2:$V$2))/_xlfn.IFS($U$167=Shipping!$R230,Shipping!$R$95,$U$167=Shipping!$S$92,Shipping!$S233,$U$167=Shipping!$T$92,Shipping!$T233)+IF(BB144&lt;DATE(2020,1,1),BB144,-BB144))</f>
        <v>-</v>
      </c>
      <c r="BC308" s="52" t="str" cm="1">
        <f t="array" ref="BC308">IF(OR(BC144="",BC144="NO Q",BC144="-"),"-",INDEX(Shipping!$U$3:$V$88,_xlfn.XMATCH(BC$2,IF(Shipping!$D$3:$D$88="GC",Shipping!$A$3:$A$88),0),_xlfn.XMATCH($V$167,Shipping!$U$2:$V$2))/_xlfn.IFS($U$167=Shipping!$R230,Shipping!$R$95,$U$167=Shipping!$S$92,Shipping!$S233,$U$167=Shipping!$T$92,Shipping!$T233)+IF(BC144&lt;DATE(2020,1,1),BC144,-BC144))</f>
        <v>-</v>
      </c>
      <c r="BD308" s="52" t="str" cm="1">
        <f t="array" ref="BD308">IF(OR(BD144="",BD144="NO Q",BD144="-"),"-",INDEX(Shipping!$U$3:$V$88,_xlfn.XMATCH(BD$2,IF(Shipping!$D$3:$D$88="GC",Shipping!$A$3:$A$88),0),_xlfn.XMATCH($V$167,Shipping!$U$2:$V$2))/_xlfn.IFS($U$167=Shipping!$R230,Shipping!$R$95,$U$167=Shipping!$S$92,Shipping!$S233,$U$167=Shipping!$T$92,Shipping!$T233)+IF(BD144&lt;DATE(2020,1,1),BD144,-BD144))</f>
        <v>-</v>
      </c>
      <c r="BE308" s="52" t="str" cm="1">
        <f t="array" ref="BE308">IF(OR(BE144="",BE144="NO Q",BE144="-"),"-",INDEX(Shipping!$U$3:$V$88,_xlfn.XMATCH(BE$2,IF(Shipping!$D$3:$D$88="GC",Shipping!$A$3:$A$88),0),_xlfn.XMATCH($V$167,Shipping!$U$2:$V$2))/_xlfn.IFS($U$167=Shipping!$R230,Shipping!$R$95,$U$167=Shipping!$S$92,Shipping!$S233,$U$167=Shipping!$T$92,Shipping!$T233)+IF(BE144&lt;DATE(2020,1,1),BE144,-BE144))</f>
        <v>-</v>
      </c>
      <c r="BF308" s="52" t="str" cm="1">
        <f t="array" ref="BF308">IF(OR(BF144="",BF144="NO Q",BF144="-"),"-",INDEX(Shipping!$U$3:$V$88,_xlfn.XMATCH(BF$2,IF(Shipping!$D$3:$D$88="GC",Shipping!$A$3:$A$88),0),_xlfn.XMATCH($V$167,Shipping!$U$2:$V$2))/_xlfn.IFS($U$167=Shipping!$R230,Shipping!$R$95,$U$167=Shipping!$S$92,Shipping!$S233,$U$167=Shipping!$T$92,Shipping!$T233)+IF(BF144&lt;DATE(2020,1,1),BF144,-BF144))</f>
        <v>-</v>
      </c>
      <c r="BG308" s="52" t="str" cm="1">
        <f t="array" ref="BG308">IF(OR(BG144="",BG144="NO Q",BG144="-"),"-",INDEX(Shipping!$U$3:$V$88,_xlfn.XMATCH(BG$2,IF(Shipping!$D$3:$D$88="GC",Shipping!$A$3:$A$88),0),_xlfn.XMATCH($V$167,Shipping!$U$2:$V$2))/_xlfn.IFS($U$167=Shipping!$R230,Shipping!$R$95,$U$167=Shipping!$S$92,Shipping!$S233,$U$167=Shipping!$T$92,Shipping!$T233)+IF(BG144&lt;DATE(2020,1,1),BG144,-BG144))</f>
        <v>-</v>
      </c>
      <c r="BH308" s="52" t="str" cm="1">
        <f t="array" ref="BH308">IF(OR(BH144="",BH144="NO Q",BH144="-"),"-",INDEX(Shipping!$U$3:$V$88,_xlfn.XMATCH(BH$2,IF(Shipping!$D$3:$D$88="GC",Shipping!$A$3:$A$88),0),_xlfn.XMATCH($V$167,Shipping!$U$2:$V$2))/_xlfn.IFS($U$167=Shipping!$R230,Shipping!$R$95,$U$167=Shipping!$S$92,Shipping!$S233,$U$167=Shipping!$T$92,Shipping!$T233)+IF(BH144&lt;DATE(2020,1,1),BH144,-BH144))</f>
        <v>-</v>
      </c>
      <c r="BI308" s="52" t="str" cm="1">
        <f t="array" ref="BI308">IF(OR(BI144="",BI144="NO Q",BI144="-"),"-",INDEX(Shipping!$U$3:$V$88,_xlfn.XMATCH(BI$2,IF(Shipping!$D$3:$D$88="GC",Shipping!$A$3:$A$88),0),_xlfn.XMATCH($V$167,Shipping!$U$2:$V$2))/_xlfn.IFS($U$167=Shipping!$R230,Shipping!$R$95,$U$167=Shipping!$S$92,Shipping!$S233,$U$167=Shipping!$T$92,Shipping!$T233)+IF(BI144&lt;DATE(2020,1,1),BI144,-BI144))</f>
        <v>-</v>
      </c>
      <c r="BJ308" s="52" t="str" cm="1">
        <f t="array" ref="BJ308">IF(OR(BJ144="",BJ144="NO Q",BJ144="-"),"-",INDEX(Shipping!$U$3:$V$88,_xlfn.XMATCH(BJ$2,IF(Shipping!$D$3:$D$88="GC",Shipping!$A$3:$A$88),0),_xlfn.XMATCH($V$167,Shipping!$U$2:$V$2))/_xlfn.IFS($U$167=Shipping!$R230,Shipping!$R$95,$U$167=Shipping!$S$92,Shipping!$S233,$U$167=Shipping!$T$92,Shipping!$T233)+IF(BJ144&lt;DATE(2020,1,1),BJ144,-BJ144))</f>
        <v>-</v>
      </c>
      <c r="BK308" s="52" cm="1">
        <f t="array" ref="BK308">IF(OR(BK144="",BK144="NO Q",BK144="-"),"-",INDEX(Shipping!$U$3:$V$88,_xlfn.XMATCH(BK$2,IF(Shipping!$D$3:$D$88="GC",Shipping!$A$3:$A$88),0),_xlfn.XMATCH($V$167,Shipping!$U$2:$V$2))/_xlfn.IFS($U$167=Shipping!$R230,Shipping!$R$95,$U$167=Shipping!$S$92,Shipping!$S233,$U$167=Shipping!$T$92,Shipping!$T233)+IF(BK144&lt;DATE(2020,1,1),BK144,-BK144))</f>
        <v>-44040.780092592591</v>
      </c>
      <c r="BL308" s="52" t="str" cm="1">
        <f t="array" ref="BL308">IF(OR(BL144="",BL144="NO Q",BL144="-"),"-",INDEX(Shipping!$U$3:$V$88,_xlfn.XMATCH(BL$2,IF(Shipping!$D$3:$D$88="GC",Shipping!$A$3:$A$88),0),_xlfn.XMATCH($V$167,Shipping!$U$2:$V$2))/_xlfn.IFS($U$167=Shipping!$R230,Shipping!$R$95,$U$167=Shipping!$S$92,Shipping!$S233,$U$167=Shipping!$T$92,Shipping!$T233)+IF(BL144&lt;DATE(2020,1,1),BL144,-BL144))</f>
        <v>-</v>
      </c>
      <c r="BM308" s="52" t="str" cm="1">
        <f t="array" ref="BM308">IF(OR(BM144="",BM144="NO Q",BM144="-"),"-",INDEX(Shipping!$U$3:$V$88,_xlfn.XMATCH(BM$2,IF(Shipping!$D$3:$D$88="GC",Shipping!$A$3:$A$88),0),_xlfn.XMATCH($V$167,Shipping!$U$2:$V$2))/_xlfn.IFS($U$167=Shipping!$R230,Shipping!$R$95,$U$167=Shipping!$S$92,Shipping!$S233,$U$167=Shipping!$T$92,Shipping!$T233)+IF(BM144&lt;DATE(2020,1,1),BM144,-BM144))</f>
        <v>-</v>
      </c>
      <c r="BN308" s="52" t="str" cm="1">
        <f t="array" ref="BN308">IF(OR(BN144="",BN144="NO Q",BN144="-"),"-",INDEX(Shipping!$U$3:$V$88,_xlfn.XMATCH(BN$2,IF(Shipping!$D$3:$D$88="GC",Shipping!$A$3:$A$88),0),_xlfn.XMATCH($V$167,Shipping!$U$2:$V$2))/_xlfn.IFS($U$167=Shipping!$R230,Shipping!$R$95,$U$167=Shipping!$S$92,Shipping!$S233,$U$167=Shipping!$T$92,Shipping!$T233)+IF(BN144&lt;DATE(2020,1,1),BN144,-BN144))</f>
        <v>-</v>
      </c>
      <c r="BO308" s="52" t="str" cm="1">
        <f t="array" ref="BO308">IF(OR(BO144="",BO144="NO Q",BO144="-"),"-",INDEX(Shipping!$U$3:$V$88,_xlfn.XMATCH(BO$2,IF(Shipping!$D$3:$D$88="GC",Shipping!$A$3:$A$88),0),_xlfn.XMATCH($V$167,Shipping!$U$2:$V$2))/_xlfn.IFS($U$167=Shipping!$R230,Shipping!$R$95,$U$167=Shipping!$S$92,Shipping!$S233,$U$167=Shipping!$T$92,Shipping!$T233)+IF(BO144&lt;DATE(2020,1,1),BO144,-BO144))</f>
        <v>-</v>
      </c>
      <c r="BP308" s="52" t="str" cm="1">
        <f t="array" ref="BP308">IF(OR(BP144="",BP144="NO Q",BP144="-"),"-",INDEX(Shipping!$U$3:$V$88,_xlfn.XMATCH(BP$2,IF(Shipping!$D$3:$D$88="GC",Shipping!$A$3:$A$88),0),_xlfn.XMATCH($V$167,Shipping!$U$2:$V$2))/_xlfn.IFS($U$167=Shipping!$R230,Shipping!$R$95,$U$167=Shipping!$S$92,Shipping!$S233,$U$167=Shipping!$T$92,Shipping!$T233)+IF(BP144&lt;DATE(2020,1,1),BP144,-BP144))</f>
        <v>-</v>
      </c>
      <c r="BQ308" s="52" t="str" cm="1">
        <f t="array" ref="BQ308">IF(OR(BQ144="",BQ144="NO Q",BQ144="-"),"-",INDEX(Shipping!$U$3:$V$88,_xlfn.XMATCH(BQ$2,IF(Shipping!$D$3:$D$88="GC",Shipping!$A$3:$A$88),0),_xlfn.XMATCH($V$167,Shipping!$U$2:$V$2))/_xlfn.IFS($U$167=Shipping!$R230,Shipping!$R$95,$U$167=Shipping!$S$92,Shipping!$S233,$U$167=Shipping!$T$92,Shipping!$T233)+IF(BQ144&lt;DATE(2020,1,1),BQ144,-BQ144))</f>
        <v>-</v>
      </c>
      <c r="BR308" s="52" t="str" cm="1">
        <f t="array" ref="BR308">IF(OR(BR144="",BR144="NO Q",BR144="-"),"-",INDEX(Shipping!$U$3:$V$88,_xlfn.XMATCH(BR$2,IF(Shipping!$D$3:$D$88="GC",Shipping!$A$3:$A$88),0),_xlfn.XMATCH($V$167,Shipping!$U$2:$V$2))/_xlfn.IFS($U$167=Shipping!$R230,Shipping!$R$95,$U$167=Shipping!$S$92,Shipping!$S233,$U$167=Shipping!$T$92,Shipping!$T233)+IF(BR144&lt;DATE(2020,1,1),BR144,-BR144))</f>
        <v>-</v>
      </c>
      <c r="BS308" s="52" t="str" cm="1">
        <f t="array" ref="BS308">IF(OR(BS144="",BS144="NO Q",BS144="-"),"-",INDEX(Shipping!$U$3:$V$88,_xlfn.XMATCH(BS$2,IF(Shipping!$D$3:$D$88="GC",Shipping!$A$3:$A$88),0),_xlfn.XMATCH($V$167,Shipping!$U$2:$V$2))/_xlfn.IFS($U$167=Shipping!$R230,Shipping!$R$95,$U$167=Shipping!$S$92,Shipping!$S233,$U$167=Shipping!$T$92,Shipping!$T233)+IF(BS144&lt;DATE(2020,1,1),BS144,-BS144))</f>
        <v>-</v>
      </c>
      <c r="BT308" s="52" t="str" cm="1">
        <f t="array" ref="BT308">IF(OR(BT144="",BT144="NO Q",BT144="-"),"-",INDEX(Shipping!$U$3:$V$88,_xlfn.XMATCH(BT$2,IF(Shipping!$D$3:$D$88="GC",Shipping!$A$3:$A$88),0),_xlfn.XMATCH($V$167,Shipping!$U$2:$V$2))/_xlfn.IFS($U$167=Shipping!$R230,Shipping!$R$95,$U$167=Shipping!$S$92,Shipping!$S233,$U$167=Shipping!$T$92,Shipping!$T233)+IF(BT144&lt;DATE(2020,1,1),BT144,-BT144))</f>
        <v>-</v>
      </c>
      <c r="BU308" s="52" t="str" cm="1">
        <f t="array" ref="BU308">IF(OR(BU144="",BU144="NO Q",BU144="-"),"-",INDEX(Shipping!$U$3:$V$88,_xlfn.XMATCH(BU$2,IF(Shipping!$D$3:$D$88="GC",Shipping!$A$3:$A$88),0),_xlfn.XMATCH($V$167,Shipping!$U$2:$V$2))/_xlfn.IFS($U$167=Shipping!$R230,Shipping!$R$95,$U$167=Shipping!$S$92,Shipping!$S233,$U$167=Shipping!$T$92,Shipping!$T233)+IF(BU144&lt;DATE(2020,1,1),BU144,-BU144))</f>
        <v>-</v>
      </c>
      <c r="BV308" s="52" t="str" cm="1">
        <f t="array" ref="BV308">IF(OR(BV144="",BV144="NO Q",BV144="-"),"-",INDEX(Shipping!$U$3:$V$88,_xlfn.XMATCH(BV$2,IF(Shipping!$D$3:$D$88="GC",Shipping!$A$3:$A$88),0),_xlfn.XMATCH($V$167,Shipping!$U$2:$V$2))/_xlfn.IFS($U$167=Shipping!$R230,Shipping!$R$95,$U$167=Shipping!$S$92,Shipping!$S233,$U$167=Shipping!$T$92,Shipping!$T233)+IF(BV144&lt;DATE(2020,1,1),BV144,-BV144))</f>
        <v>-</v>
      </c>
      <c r="BW308" s="52" t="str" cm="1">
        <f t="array" ref="BW308">IF(OR(BW144="",BW144="NO Q",BW144="-"),"-",INDEX(Shipping!$U$3:$V$88,_xlfn.XMATCH(BW$2,IF(Shipping!$D$3:$D$88="GC",Shipping!$A$3:$A$88),0),_xlfn.XMATCH($V$167,Shipping!$U$2:$V$2))/_xlfn.IFS($U$167=Shipping!$R230,Shipping!$R$95,$U$167=Shipping!$S$92,Shipping!$S233,$U$167=Shipping!$T$92,Shipping!$T233)+IF(BW144&lt;DATE(2020,1,1),BW144,-BW144))</f>
        <v>-</v>
      </c>
      <c r="BX308" s="52" t="str" cm="1">
        <f t="array" ref="BX308">IF(OR(BX144="",BX144="NO Q",BX144="-"),"-",INDEX(Shipping!$U$3:$V$88,_xlfn.XMATCH(BX$2,IF(Shipping!$D$3:$D$88="GC",Shipping!$A$3:$A$88),0),_xlfn.XMATCH($V$167,Shipping!$U$2:$V$2))/_xlfn.IFS($U$167=Shipping!$R230,Shipping!$R$95,$U$167=Shipping!$S$92,Shipping!$S233,$U$167=Shipping!$T$92,Shipping!$T233)+IF(BX144&lt;DATE(2020,1,1),BX144,-BX144))</f>
        <v>-</v>
      </c>
      <c r="BY308" s="52" t="str" cm="1">
        <f t="array" ref="BY308">IF(OR(BY144="",BY144="NO Q",BY144="-"),"-",INDEX(Shipping!$U$3:$V$88,_xlfn.XMATCH(BY$2,IF(Shipping!$D$3:$D$88="GC",Shipping!$A$3:$A$88),0),_xlfn.XMATCH($V$167,Shipping!$U$2:$V$2))/_xlfn.IFS($U$167=Shipping!$R230,Shipping!$R$95,$U$167=Shipping!$S$92,Shipping!$S233,$U$167=Shipping!$T$92,Shipping!$T233)+IF(BY144&lt;DATE(2020,1,1),BY144,-BY144))</f>
        <v>-</v>
      </c>
      <c r="BZ308" s="52" t="str" cm="1">
        <f t="array" ref="BZ308">IF(OR(BZ144="",BZ144="NO Q",BZ144="-"),"-",INDEX(Shipping!$U$3:$V$88,_xlfn.XMATCH(BZ$2,IF(Shipping!$D$3:$D$88="GC",Shipping!$A$3:$A$88),0),_xlfn.XMATCH($V$167,Shipping!$U$2:$V$2))/_xlfn.IFS($U$167=Shipping!$R230,Shipping!$R$95,$U$167=Shipping!$S$92,Shipping!$S233,$U$167=Shipping!$T$92,Shipping!$T233)+IF(BZ144&lt;DATE(2020,1,1),BZ144,-BZ144))</f>
        <v>-</v>
      </c>
      <c r="CA308" s="52" t="str" cm="1">
        <f t="array" ref="CA308">IF(OR(CA144="",CA144="NO Q",CA144="-"),"-",INDEX(Shipping!$U$3:$V$88,_xlfn.XMATCH(CA$2,IF(Shipping!$D$3:$D$88="GC",Shipping!$A$3:$A$88),0),_xlfn.XMATCH($V$167,Shipping!$U$2:$V$2))/_xlfn.IFS($U$167=Shipping!$R230,Shipping!$R$95,$U$167=Shipping!$S$92,Shipping!$S233,$U$167=Shipping!$T$92,Shipping!$T233)+IF(CA144&lt;DATE(2020,1,1),CA144,-CA144))</f>
        <v>-</v>
      </c>
      <c r="CB308" s="52" t="str" cm="1">
        <f t="array" ref="CB308">IF(OR(CB144="",CB144="NO Q",CB144="-"),"-",INDEX(Shipping!$U$3:$V$88,_xlfn.XMATCH(CB$2,IF(Shipping!$D$3:$D$88="GC",Shipping!$A$3:$A$88),0),_xlfn.XMATCH($V$167,Shipping!$U$2:$V$2))/_xlfn.IFS($U$167=Shipping!$R230,Shipping!$R$95,$U$167=Shipping!$S$92,Shipping!$S233,$U$167=Shipping!$T$92,Shipping!$T233)+IF(CB144&lt;DATE(2020,1,1),CB144,-CB144))</f>
        <v>-</v>
      </c>
      <c r="CC308" s="52" t="str" cm="1">
        <f t="array" ref="CC308">IF(OR(CC144="",CC144="NO Q",CC144="-"),"-",INDEX(Shipping!$U$3:$V$88,_xlfn.XMATCH(CC$2,IF(Shipping!$D$3:$D$88="GC",Shipping!$A$3:$A$88),0),_xlfn.XMATCH($V$167,Shipping!$U$2:$V$2))/_xlfn.IFS($U$167=Shipping!$R230,Shipping!$R$95,$U$167=Shipping!$S$92,Shipping!$S233,$U$167=Shipping!$T$92,Shipping!$T233)+IF(CC144&lt;DATE(2020,1,1),CC144,-CC144))</f>
        <v>-</v>
      </c>
      <c r="CD308" s="52" t="str" cm="1">
        <f t="array" ref="CD308">IF(OR(CD144="",CD144="NO Q",CD144="-"),"-",INDEX(Shipping!$U$3:$V$88,_xlfn.XMATCH(CD$2,IF(Shipping!$D$3:$D$88="GC",Shipping!$A$3:$A$88),0),_xlfn.XMATCH($V$167,Shipping!$U$2:$V$2))/_xlfn.IFS($U$167=Shipping!$R230,Shipping!$R$95,$U$167=Shipping!$S$92,Shipping!$S233,$U$167=Shipping!$T$92,Shipping!$T233)+IF(CD144&lt;DATE(2020,1,1),CD144,-CD144))</f>
        <v>-</v>
      </c>
      <c r="CE308" s="52" t="e" cm="1">
        <f t="array" ref="CE308">IF(OR(CE144="",CE144="NO Q",CE144="-"),"-",INDEX(Shipping!$U$3:$V$88,_xlfn.XMATCH(CE$2,IF(Shipping!$D$3:$D$88="GC",Shipping!$A$3:$A$88),0),_xlfn.XMATCH($V$167,Shipping!$U$2:$V$2))/_xlfn.IFS($U$167=Shipping!$R230,Shipping!$R$95,$U$167=Shipping!$S$92,Shipping!$S233,$U$167=Shipping!$T$92,Shipping!$T233)+IF(CE144&lt;DATE(2020,1,1),CE144,-CE144))</f>
        <v>#N/A</v>
      </c>
      <c r="CF308" s="52" t="e" cm="1">
        <f t="array" ref="CF308">IF(OR(CF144="",CF144="NO Q",CF144="-"),"-",INDEX(Shipping!$U$3:$V$88,_xlfn.XMATCH(CF$2,IF(Shipping!$D$3:$D$88="GC",Shipping!$A$3:$A$88),0),_xlfn.XMATCH($V$167,Shipping!$U$2:$V$2))/_xlfn.IFS($U$167=Shipping!$R230,Shipping!$R$95,$U$167=Shipping!$S$92,Shipping!$S233,$U$167=Shipping!$T$92,Shipping!$T233)+IF(CF144&lt;DATE(2020,1,1),CF144,-CF144))</f>
        <v>#N/A</v>
      </c>
      <c r="CG308" s="52" t="str" cm="1">
        <f t="array" ref="CG308">IF(OR(CG144="",CG144="NO Q",CG144="-"),"-",INDEX(Shipping!$U$3:$V$88,_xlfn.XMATCH(CG$2,IF(Shipping!$D$3:$D$88="GC",Shipping!$A$3:$A$88),0),_xlfn.XMATCH($V$167,Shipping!$U$2:$V$2))/_xlfn.IFS($U$167=Shipping!$R230,Shipping!$R$95,$U$167=Shipping!$S$92,Shipping!$S233,$U$167=Shipping!$T$92,Shipping!$T233)+IF(CG144&lt;DATE(2020,1,1),CG144,-CG144))</f>
        <v>-</v>
      </c>
      <c r="CH308" s="52" t="str" cm="1">
        <f t="array" ref="CH308">IF(OR(CH144="",CH144="NO Q",CH144="-"),"-",INDEX(Shipping!$U$3:$V$88,_xlfn.XMATCH(CH$2,IF(Shipping!$D$3:$D$88="GC",Shipping!$A$3:$A$88),0),_xlfn.XMATCH($V$167,Shipping!$U$2:$V$2))/_xlfn.IFS($U$167=Shipping!$R230,Shipping!$R$95,$U$167=Shipping!$S$92,Shipping!$S233,$U$167=Shipping!$T$92,Shipping!$T233)+IF(CH144&lt;DATE(2020,1,1),CH144,-CH144))</f>
        <v>-</v>
      </c>
      <c r="CI308" s="52" t="str" cm="1">
        <f t="array" ref="CI308">IF(OR(CI144="",CI144="NO Q",CI144="-"),"-",INDEX(Shipping!$U$3:$V$88,_xlfn.XMATCH(CI$2,IF(Shipping!$D$3:$D$88="GC",Shipping!$A$3:$A$88),0),_xlfn.XMATCH($V$167,Shipping!$U$2:$V$2))/_xlfn.IFS($U$167=Shipping!$R230,Shipping!$R$95,$U$167=Shipping!$S$92,Shipping!$S233,$U$167=Shipping!$T$92,Shipping!$T233)+IF(CI144&lt;DATE(2020,1,1),CI144,-CI144))</f>
        <v>-</v>
      </c>
      <c r="CJ308" s="52" t="str" cm="1">
        <f t="array" ref="CJ308">IF(OR(CJ144="",CJ144="NO Q",CJ144="-"),"-",INDEX(Shipping!$U$3:$V$88,_xlfn.XMATCH(CJ$2,IF(Shipping!$D$3:$D$88="GC",Shipping!$A$3:$A$88),0),_xlfn.XMATCH($V$167,Shipping!$U$2:$V$2))/_xlfn.IFS($U$167=Shipping!$R230,Shipping!$R$95,$U$167=Shipping!$S$92,Shipping!$S233,$U$167=Shipping!$T$92,Shipping!$T233)+IF(CJ144&lt;DATE(2020,1,1),CJ144,-CJ144))</f>
        <v>-</v>
      </c>
      <c r="CK308" s="52" t="str" cm="1">
        <f t="array" ref="CK308">IF(OR(CK144="",CK144="NO Q",CK144="-"),"-",INDEX(Shipping!$U$3:$V$88,_xlfn.XMATCH(CK$2,IF(Shipping!$D$3:$D$88="GC",Shipping!$A$3:$A$88),0),_xlfn.XMATCH($V$167,Shipping!$U$2:$V$2))/_xlfn.IFS($U$167=Shipping!$R230,Shipping!$R$95,$U$167=Shipping!$S$92,Shipping!$S233,$U$167=Shipping!$T$92,Shipping!$T233)+IF(CK144&lt;DATE(2020,1,1),CK144,-CK144))</f>
        <v>-</v>
      </c>
      <c r="CL308" s="52" t="str" cm="1">
        <f t="array" ref="CL308">IF(OR(CL144="",CL144="NO Q",CL144="-"),"-",INDEX(Shipping!$U$3:$V$88,_xlfn.XMATCH(CL$2,IF(Shipping!$D$3:$D$88="GC",Shipping!$A$3:$A$88),0),_xlfn.XMATCH($V$167,Shipping!$U$2:$V$2))/_xlfn.IFS($U$167=Shipping!$R230,Shipping!$R$95,$U$167=Shipping!$S$92,Shipping!$S233,$U$167=Shipping!$T$92,Shipping!$T233)+IF(CL144&lt;DATE(2020,1,1),CL144,-CL144))</f>
        <v>-</v>
      </c>
      <c r="CM308" s="52" t="str" cm="1">
        <f t="array" ref="CM308">IF(OR(CM144="",CM144="NO Q",CM144="-"),"-",INDEX(Shipping!$U$3:$V$88,_xlfn.XMATCH(CM$2,IF(Shipping!$D$3:$D$88="GC",Shipping!$A$3:$A$88),0),_xlfn.XMATCH($V$167,Shipping!$U$2:$V$2))/_xlfn.IFS($U$167=Shipping!$R230,Shipping!$R$95,$U$167=Shipping!$S$92,Shipping!$S233,$U$167=Shipping!$T$92,Shipping!$T233)+IF(CM144&lt;DATE(2020,1,1),CM144,-CM144))</f>
        <v>-</v>
      </c>
    </row>
    <row r="309" spans="2:91">
      <c r="B309" s="59">
        <v>141</v>
      </c>
      <c r="C309" s="1" t="e" cm="1">
        <f t="array" ref="C309">INDEX(W$2:CM$2,1,_xlfn.XMATCH(D309,$W309:$CM309))</f>
        <v>#N/A</v>
      </c>
      <c r="D309" s="81">
        <f t="shared" si="141"/>
        <v>0</v>
      </c>
      <c r="W309" s="52" t="str" cm="1">
        <f t="array" ref="W309">IF(OR(W145="",W145="NO Q",W145="-"),"-",INDEX(Shipping!$U$3:$V$88,_xlfn.XMATCH(W$2,IF(Shipping!$D$3:$D$88="GC",Shipping!$A$3:$A$88),0),_xlfn.XMATCH($V$167,Shipping!$U$2:$V$2))/_xlfn.IFS($U$167=Shipping!$R231,Shipping!$R$95,$U$167=Shipping!$S$92,Shipping!$S234,$U$167=Shipping!$T$92,Shipping!$T234)+IF(W145&lt;DATE(2020,1,1),W145,-W145))</f>
        <v>-</v>
      </c>
      <c r="X309" s="52" t="str" cm="1">
        <f t="array" ref="X309">IF(OR(X145="",X145="NO Q",X145="-"),"-",INDEX(Shipping!$U$3:$V$88,_xlfn.XMATCH(X$2,IF(Shipping!$D$3:$D$88="GC",Shipping!$A$3:$A$88),0),_xlfn.XMATCH($V$167,Shipping!$U$2:$V$2))/_xlfn.IFS($U$167=Shipping!$R231,Shipping!$R$95,$U$167=Shipping!$S$92,Shipping!$S234,$U$167=Shipping!$T$92,Shipping!$T234)+IF(X145&lt;DATE(2020,1,1),X145,-X145))</f>
        <v>-</v>
      </c>
      <c r="Y309" s="52" t="str" cm="1">
        <f t="array" ref="Y309">IF(OR(Y145="",Y145="NO Q",Y145="-"),"-",INDEX(Shipping!$U$3:$V$88,_xlfn.XMATCH(Y$2,IF(Shipping!$D$3:$D$88="GC",Shipping!$A$3:$A$88),0),_xlfn.XMATCH($V$167,Shipping!$U$2:$V$2))/_xlfn.IFS($U$167=Shipping!$R231,Shipping!$R$95,$U$167=Shipping!$S$92,Shipping!$S234,$U$167=Shipping!$T$92,Shipping!$T234)+IF(Y145&lt;DATE(2020,1,1),Y145,-Y145))</f>
        <v>-</v>
      </c>
      <c r="Z309" s="52" t="str" cm="1">
        <f t="array" ref="Z309">IF(OR(Z145="",Z145="NO Q",Z145="-"),"-",INDEX(Shipping!$U$3:$V$88,_xlfn.XMATCH(Z$2,IF(Shipping!$D$3:$D$88="GC",Shipping!$A$3:$A$88),0),_xlfn.XMATCH($V$167,Shipping!$U$2:$V$2))/_xlfn.IFS($U$167=Shipping!$R231,Shipping!$R$95,$U$167=Shipping!$S$92,Shipping!$S234,$U$167=Shipping!$T$92,Shipping!$T234)+IF(Z145&lt;DATE(2020,1,1),Z145,-Z145))</f>
        <v>-</v>
      </c>
      <c r="AA309" s="52" t="str" cm="1">
        <f t="array" ref="AA309">IF(OR(AA145="",AA145="NO Q",AA145="-"),"-",INDEX(Shipping!$U$3:$V$88,_xlfn.XMATCH(AA$2,IF(Shipping!$D$3:$D$88="GC",Shipping!$A$3:$A$88),0),_xlfn.XMATCH($V$167,Shipping!$U$2:$V$2))/_xlfn.IFS($U$167=Shipping!$R231,Shipping!$R$95,$U$167=Shipping!$S$92,Shipping!$S234,$U$167=Shipping!$T$92,Shipping!$T234)+IF(AA145&lt;DATE(2020,1,1),AA145,-AA145))</f>
        <v>-</v>
      </c>
      <c r="AB309" s="52" t="str" cm="1">
        <f t="array" ref="AB309">IF(OR(AB145="",AB145="NO Q",AB145="-"),"-",INDEX(Shipping!$U$3:$V$88,_xlfn.XMATCH(AB$2,IF(Shipping!$D$3:$D$88="GC",Shipping!$A$3:$A$88),0),_xlfn.XMATCH($V$167,Shipping!$U$2:$V$2))/_xlfn.IFS($U$167=Shipping!$R231,Shipping!$R$95,$U$167=Shipping!$S$92,Shipping!$S234,$U$167=Shipping!$T$92,Shipping!$T234)+IF(AB145&lt;DATE(2020,1,1),AB145,-AB145))</f>
        <v>-</v>
      </c>
      <c r="AC309" s="52" t="str" cm="1">
        <f t="array" ref="AC309">IF(OR(AC145="",AC145="NO Q",AC145="-"),"-",INDEX(Shipping!$U$3:$V$88,_xlfn.XMATCH(AC$2,IF(Shipping!$D$3:$D$88="GC",Shipping!$A$3:$A$88),0),_xlfn.XMATCH($V$167,Shipping!$U$2:$V$2))/_xlfn.IFS($U$167=Shipping!$R231,Shipping!$R$95,$U$167=Shipping!$S$92,Shipping!$S234,$U$167=Shipping!$T$92,Shipping!$T234)+IF(AC145&lt;DATE(2020,1,1),AC145,-AC145))</f>
        <v>-</v>
      </c>
      <c r="AD309" s="52" t="str" cm="1">
        <f t="array" ref="AD309">IF(OR(AD145="",AD145="NO Q",AD145="-"),"-",INDEX(Shipping!$U$3:$V$88,_xlfn.XMATCH(AD$2,IF(Shipping!$D$3:$D$88="GC",Shipping!$A$3:$A$88),0),_xlfn.XMATCH($V$167,Shipping!$U$2:$V$2))/_xlfn.IFS($U$167=Shipping!$R231,Shipping!$R$95,$U$167=Shipping!$S$92,Shipping!$S234,$U$167=Shipping!$T$92,Shipping!$T234)+IF(AD145&lt;DATE(2020,1,1),AD145,-AD145))</f>
        <v>-</v>
      </c>
      <c r="AE309" s="52" t="str" cm="1">
        <f t="array" ref="AE309">IF(OR(AE145="",AE145="NO Q",AE145="-"),"-",INDEX(Shipping!$U$3:$V$88,_xlfn.XMATCH(AE$2,IF(Shipping!$D$3:$D$88="GC",Shipping!$A$3:$A$88),0),_xlfn.XMATCH($V$167,Shipping!$U$2:$V$2))/_xlfn.IFS($U$167=Shipping!$R231,Shipping!$R$95,$U$167=Shipping!$S$92,Shipping!$S234,$U$167=Shipping!$T$92,Shipping!$T234)+IF(AE145&lt;DATE(2020,1,1),AE145,-AE145))</f>
        <v>-</v>
      </c>
      <c r="AF309" s="52" t="str" cm="1">
        <f t="array" ref="AF309">IF(OR(AF145="",AF145="NO Q",AF145="-"),"-",INDEX(Shipping!$U$3:$V$88,_xlfn.XMATCH(AF$2,IF(Shipping!$D$3:$D$88="GC",Shipping!$A$3:$A$88),0),_xlfn.XMATCH($V$167,Shipping!$U$2:$V$2))/_xlfn.IFS($U$167=Shipping!$R231,Shipping!$R$95,$U$167=Shipping!$S$92,Shipping!$S234,$U$167=Shipping!$T$92,Shipping!$T234)+IF(AF145&lt;DATE(2020,1,1),AF145,-AF145))</f>
        <v>-</v>
      </c>
      <c r="AG309" s="52" t="str" cm="1">
        <f t="array" ref="AG309">IF(OR(AG145="",AG145="NO Q",AG145="-"),"-",INDEX(Shipping!$U$3:$V$88,_xlfn.XMATCH(AG$2,IF(Shipping!$D$3:$D$88="GC",Shipping!$A$3:$A$88),0),_xlfn.XMATCH($V$167,Shipping!$U$2:$V$2))/_xlfn.IFS($U$167=Shipping!$R231,Shipping!$R$95,$U$167=Shipping!$S$92,Shipping!$S234,$U$167=Shipping!$T$92,Shipping!$T234)+IF(AG145&lt;DATE(2020,1,1),AG145,-AG145))</f>
        <v>-</v>
      </c>
      <c r="AH309" s="52" t="str" cm="1">
        <f t="array" ref="AH309">IF(OR(AH145="",AH145="NO Q",AH145="-"),"-",INDEX(Shipping!$U$3:$V$88,_xlfn.XMATCH(AH$2,IF(Shipping!$D$3:$D$88="GC",Shipping!$A$3:$A$88),0),_xlfn.XMATCH($V$167,Shipping!$U$2:$V$2))/_xlfn.IFS($U$167=Shipping!$R231,Shipping!$R$95,$U$167=Shipping!$S$92,Shipping!$S234,$U$167=Shipping!$T$92,Shipping!$T234)+IF(AH145&lt;DATE(2020,1,1),AH145,-AH145))</f>
        <v>-</v>
      </c>
      <c r="AI309" s="52" t="str" cm="1">
        <f t="array" ref="AI309">IF(OR(AI145="",AI145="NO Q",AI145="-"),"-",INDEX(Shipping!$U$3:$V$88,_xlfn.XMATCH(AI$2,IF(Shipping!$D$3:$D$88="GC",Shipping!$A$3:$A$88),0),_xlfn.XMATCH($V$167,Shipping!$U$2:$V$2))/_xlfn.IFS($U$167=Shipping!$R231,Shipping!$R$95,$U$167=Shipping!$S$92,Shipping!$S234,$U$167=Shipping!$T$92,Shipping!$T234)+IF(AI145&lt;DATE(2020,1,1),AI145,-AI145))</f>
        <v>-</v>
      </c>
      <c r="AJ309" s="52" t="str" cm="1">
        <f t="array" ref="AJ309">IF(OR(AJ145="",AJ145="NO Q",AJ145="-"),"-",INDEX(Shipping!$U$3:$V$88,_xlfn.XMATCH(AJ$2,IF(Shipping!$D$3:$D$88="GC",Shipping!$A$3:$A$88),0),_xlfn.XMATCH($V$167,Shipping!$U$2:$V$2))/_xlfn.IFS($U$167=Shipping!$R231,Shipping!$R$95,$U$167=Shipping!$S$92,Shipping!$S234,$U$167=Shipping!$T$92,Shipping!$T234)+IF(AJ145&lt;DATE(2020,1,1),AJ145,-AJ145))</f>
        <v>-</v>
      </c>
      <c r="AK309" s="52" t="str" cm="1">
        <f t="array" ref="AK309">IF(OR(AK145="",AK145="NO Q",AK145="-"),"-",INDEX(Shipping!$U$3:$V$88,_xlfn.XMATCH(AK$2,IF(Shipping!$D$3:$D$88="GC",Shipping!$A$3:$A$88),0),_xlfn.XMATCH($V$167,Shipping!$U$2:$V$2))/_xlfn.IFS($U$167=Shipping!$R231,Shipping!$R$95,$U$167=Shipping!$S$92,Shipping!$S234,$U$167=Shipping!$T$92,Shipping!$T234)+IF(AK145&lt;DATE(2020,1,1),AK145,-AK145))</f>
        <v>-</v>
      </c>
      <c r="AL309" s="52" t="str" cm="1">
        <f t="array" ref="AL309">IF(OR(AL145="",AL145="NO Q",AL145="-"),"-",INDEX(Shipping!$U$3:$V$88,_xlfn.XMATCH(AL$2,IF(Shipping!$D$3:$D$88="GC",Shipping!$A$3:$A$88),0),_xlfn.XMATCH($V$167,Shipping!$U$2:$V$2))/_xlfn.IFS($U$167=Shipping!$R231,Shipping!$R$95,$U$167=Shipping!$S$92,Shipping!$S234,$U$167=Shipping!$T$92,Shipping!$T234)+IF(AL145&lt;DATE(2020,1,1),AL145,-AL145))</f>
        <v>-</v>
      </c>
      <c r="AM309" s="52" t="str" cm="1">
        <f t="array" ref="AM309">IF(OR(AM145="",AM145="NO Q",AM145="-"),"-",INDEX(Shipping!$U$3:$V$88,_xlfn.XMATCH(AM$2,IF(Shipping!$D$3:$D$88="GC",Shipping!$A$3:$A$88),0),_xlfn.XMATCH($V$167,Shipping!$U$2:$V$2))/_xlfn.IFS($U$167=Shipping!$R231,Shipping!$R$95,$U$167=Shipping!$S$92,Shipping!$S234,$U$167=Shipping!$T$92,Shipping!$T234)+IF(AM145&lt;DATE(2020,1,1),AM145,-AM145))</f>
        <v>-</v>
      </c>
      <c r="AN309" s="52" t="str" cm="1">
        <f t="array" ref="AN309">IF(OR(AN145="",AN145="NO Q",AN145="-"),"-",INDEX(Shipping!$U$3:$V$88,_xlfn.XMATCH(AN$2,IF(Shipping!$D$3:$D$88="GC",Shipping!$A$3:$A$88),0),_xlfn.XMATCH($V$167,Shipping!$U$2:$V$2))/_xlfn.IFS($U$167=Shipping!$R231,Shipping!$R$95,$U$167=Shipping!$S$92,Shipping!$S234,$U$167=Shipping!$T$92,Shipping!$T234)+IF(AN145&lt;DATE(2020,1,1),AN145,-AN145))</f>
        <v>-</v>
      </c>
      <c r="AO309" s="52" t="str" cm="1">
        <f t="array" ref="AO309">IF(OR(AO145="",AO145="NO Q",AO145="-"),"-",INDEX(Shipping!$U$3:$V$88,_xlfn.XMATCH(AO$2,IF(Shipping!$D$3:$D$88="GC",Shipping!$A$3:$A$88),0),_xlfn.XMATCH($V$167,Shipping!$U$2:$V$2))/_xlfn.IFS($U$167=Shipping!$R231,Shipping!$R$95,$U$167=Shipping!$S$92,Shipping!$S234,$U$167=Shipping!$T$92,Shipping!$T234)+IF(AO145&lt;DATE(2020,1,1),AO145,-AO145))</f>
        <v>-</v>
      </c>
      <c r="AP309" s="52" t="str" cm="1">
        <f t="array" ref="AP309">IF(OR(AP145="",AP145="NO Q",AP145="-"),"-",INDEX(Shipping!$U$3:$V$88,_xlfn.XMATCH(AP$2,IF(Shipping!$D$3:$D$88="GC",Shipping!$A$3:$A$88),0),_xlfn.XMATCH($V$167,Shipping!$U$2:$V$2))/_xlfn.IFS($U$167=Shipping!$R231,Shipping!$R$95,$U$167=Shipping!$S$92,Shipping!$S234,$U$167=Shipping!$T$92,Shipping!$T234)+IF(AP145&lt;DATE(2020,1,1),AP145,-AP145))</f>
        <v>-</v>
      </c>
      <c r="AQ309" s="52" t="str" cm="1">
        <f t="array" ref="AQ309">IF(OR(AQ145="",AQ145="NO Q",AQ145="-"),"-",INDEX(Shipping!$U$3:$V$88,_xlfn.XMATCH(AQ$2,IF(Shipping!$D$3:$D$88="GC",Shipping!$A$3:$A$88),0),_xlfn.XMATCH($V$167,Shipping!$U$2:$V$2))/_xlfn.IFS($U$167=Shipping!$R231,Shipping!$R$95,$U$167=Shipping!$S$92,Shipping!$S234,$U$167=Shipping!$T$92,Shipping!$T234)+IF(AQ145&lt;DATE(2020,1,1),AQ145,-AQ145))</f>
        <v>-</v>
      </c>
      <c r="AR309" s="52" t="str" cm="1">
        <f t="array" ref="AR309">IF(OR(AR145="",AR145="NO Q",AR145="-"),"-",INDEX(Shipping!$U$3:$V$88,_xlfn.XMATCH(AR$2,IF(Shipping!$D$3:$D$88="GC",Shipping!$A$3:$A$88),0),_xlfn.XMATCH($V$167,Shipping!$U$2:$V$2))/_xlfn.IFS($U$167=Shipping!$R231,Shipping!$R$95,$U$167=Shipping!$S$92,Shipping!$S234,$U$167=Shipping!$T$92,Shipping!$T234)+IF(AR145&lt;DATE(2020,1,1),AR145,-AR145))</f>
        <v>-</v>
      </c>
      <c r="AS309" s="52" t="str" cm="1">
        <f t="array" ref="AS309">IF(OR(AS145="",AS145="NO Q",AS145="-"),"-",INDEX(Shipping!$U$3:$V$88,_xlfn.XMATCH(AS$2,IF(Shipping!$D$3:$D$88="GC",Shipping!$A$3:$A$88),0),_xlfn.XMATCH($V$167,Shipping!$U$2:$V$2))/_xlfn.IFS($U$167=Shipping!$R231,Shipping!$R$95,$U$167=Shipping!$S$92,Shipping!$S234,$U$167=Shipping!$T$92,Shipping!$T234)+IF(AS145&lt;DATE(2020,1,1),AS145,-AS145))</f>
        <v>-</v>
      </c>
      <c r="AT309" s="52" t="str" cm="1">
        <f t="array" ref="AT309">IF(OR(AT145="",AT145="NO Q",AT145="-"),"-",INDEX(Shipping!$U$3:$V$88,_xlfn.XMATCH(AT$2,IF(Shipping!$D$3:$D$88="GC",Shipping!$A$3:$A$88),0),_xlfn.XMATCH($V$167,Shipping!$U$2:$V$2))/_xlfn.IFS($U$167=Shipping!$R231,Shipping!$R$95,$U$167=Shipping!$S$92,Shipping!$S234,$U$167=Shipping!$T$92,Shipping!$T234)+IF(AT145&lt;DATE(2020,1,1),AT145,-AT145))</f>
        <v>-</v>
      </c>
      <c r="AU309" s="52" t="str" cm="1">
        <f t="array" ref="AU309">IF(OR(AU145="",AU145="NO Q",AU145="-"),"-",INDEX(Shipping!$U$3:$V$88,_xlfn.XMATCH(AU$2,IF(Shipping!$D$3:$D$88="GC",Shipping!$A$3:$A$88),0),_xlfn.XMATCH($V$167,Shipping!$U$2:$V$2))/_xlfn.IFS($U$167=Shipping!$R231,Shipping!$R$95,$U$167=Shipping!$S$92,Shipping!$S234,$U$167=Shipping!$T$92,Shipping!$T234)+IF(AU145&lt;DATE(2020,1,1),AU145,-AU145))</f>
        <v>-</v>
      </c>
      <c r="AV309" s="52" t="str" cm="1">
        <f t="array" ref="AV309">IF(OR(AV145="",AV145="NO Q",AV145="-"),"-",INDEX(Shipping!$U$3:$V$88,_xlfn.XMATCH(AV$2,IF(Shipping!$D$3:$D$88="GC",Shipping!$A$3:$A$88),0),_xlfn.XMATCH($V$167,Shipping!$U$2:$V$2))/_xlfn.IFS($U$167=Shipping!$R231,Shipping!$R$95,$U$167=Shipping!$S$92,Shipping!$S234,$U$167=Shipping!$T$92,Shipping!$T234)+IF(AV145&lt;DATE(2020,1,1),AV145,-AV145))</f>
        <v>-</v>
      </c>
      <c r="AW309" s="52" t="str" cm="1">
        <f t="array" ref="AW309">IF(OR(AW145="",AW145="NO Q",AW145="-"),"-",INDEX(Shipping!$U$3:$V$88,_xlfn.XMATCH(AW$2,IF(Shipping!$D$3:$D$88="GC",Shipping!$A$3:$A$88),0),_xlfn.XMATCH($V$167,Shipping!$U$2:$V$2))/_xlfn.IFS($U$167=Shipping!$R231,Shipping!$R$95,$U$167=Shipping!$S$92,Shipping!$S234,$U$167=Shipping!$T$92,Shipping!$T234)+IF(AW145&lt;DATE(2020,1,1),AW145,-AW145))</f>
        <v>-</v>
      </c>
      <c r="AX309" s="52" t="str" cm="1">
        <f t="array" ref="AX309">IF(OR(AX145="",AX145="NO Q",AX145="-"),"-",INDEX(Shipping!$U$3:$V$88,_xlfn.XMATCH(AX$2,IF(Shipping!$D$3:$D$88="GC",Shipping!$A$3:$A$88),0),_xlfn.XMATCH($V$167,Shipping!$U$2:$V$2))/_xlfn.IFS($U$167=Shipping!$R231,Shipping!$R$95,$U$167=Shipping!$S$92,Shipping!$S234,$U$167=Shipping!$T$92,Shipping!$T234)+IF(AX145&lt;DATE(2020,1,1),AX145,-AX145))</f>
        <v>-</v>
      </c>
      <c r="AY309" s="52" t="str" cm="1">
        <f t="array" ref="AY309">IF(OR(AY145="",AY145="NO Q",AY145="-"),"-",INDEX(Shipping!$U$3:$V$88,_xlfn.XMATCH(AY$2,IF(Shipping!$D$3:$D$88="GC",Shipping!$A$3:$A$88),0),_xlfn.XMATCH($V$167,Shipping!$U$2:$V$2))/_xlfn.IFS($U$167=Shipping!$R231,Shipping!$R$95,$U$167=Shipping!$S$92,Shipping!$S234,$U$167=Shipping!$T$92,Shipping!$T234)+IF(AY145&lt;DATE(2020,1,1),AY145,-AY145))</f>
        <v>-</v>
      </c>
      <c r="AZ309" s="52" t="str" cm="1">
        <f t="array" ref="AZ309">IF(OR(AZ145="",AZ145="NO Q",AZ145="-"),"-",INDEX(Shipping!$U$3:$V$88,_xlfn.XMATCH(AZ$2,IF(Shipping!$D$3:$D$88="GC",Shipping!$A$3:$A$88),0),_xlfn.XMATCH($V$167,Shipping!$U$2:$V$2))/_xlfn.IFS($U$167=Shipping!$R231,Shipping!$R$95,$U$167=Shipping!$S$92,Shipping!$S234,$U$167=Shipping!$T$92,Shipping!$T234)+IF(AZ145&lt;DATE(2020,1,1),AZ145,-AZ145))</f>
        <v>-</v>
      </c>
      <c r="BA309" s="52" t="str" cm="1">
        <f t="array" ref="BA309">IF(OR(BA145="",BA145="NO Q",BA145="-"),"-",INDEX(Shipping!$U$3:$V$88,_xlfn.XMATCH(BA$2,IF(Shipping!$D$3:$D$88="GC",Shipping!$A$3:$A$88),0),_xlfn.XMATCH($V$167,Shipping!$U$2:$V$2))/_xlfn.IFS($U$167=Shipping!$R231,Shipping!$R$95,$U$167=Shipping!$S$92,Shipping!$S234,$U$167=Shipping!$T$92,Shipping!$T234)+IF(BA145&lt;DATE(2020,1,1),BA145,-BA145))</f>
        <v>-</v>
      </c>
      <c r="BB309" s="52" t="str" cm="1">
        <f t="array" ref="BB309">IF(OR(BB145="",BB145="NO Q",BB145="-"),"-",INDEX(Shipping!$U$3:$V$88,_xlfn.XMATCH(BB$2,IF(Shipping!$D$3:$D$88="GC",Shipping!$A$3:$A$88),0),_xlfn.XMATCH($V$167,Shipping!$U$2:$V$2))/_xlfn.IFS($U$167=Shipping!$R231,Shipping!$R$95,$U$167=Shipping!$S$92,Shipping!$S234,$U$167=Shipping!$T$92,Shipping!$T234)+IF(BB145&lt;DATE(2020,1,1),BB145,-BB145))</f>
        <v>-</v>
      </c>
      <c r="BC309" s="52" t="str" cm="1">
        <f t="array" ref="BC309">IF(OR(BC145="",BC145="NO Q",BC145="-"),"-",INDEX(Shipping!$U$3:$V$88,_xlfn.XMATCH(BC$2,IF(Shipping!$D$3:$D$88="GC",Shipping!$A$3:$A$88),0),_xlfn.XMATCH($V$167,Shipping!$U$2:$V$2))/_xlfn.IFS($U$167=Shipping!$R231,Shipping!$R$95,$U$167=Shipping!$S$92,Shipping!$S234,$U$167=Shipping!$T$92,Shipping!$T234)+IF(BC145&lt;DATE(2020,1,1),BC145,-BC145))</f>
        <v>-</v>
      </c>
      <c r="BD309" s="52" t="str" cm="1">
        <f t="array" ref="BD309">IF(OR(BD145="",BD145="NO Q",BD145="-"),"-",INDEX(Shipping!$U$3:$V$88,_xlfn.XMATCH(BD$2,IF(Shipping!$D$3:$D$88="GC",Shipping!$A$3:$A$88),0),_xlfn.XMATCH($V$167,Shipping!$U$2:$V$2))/_xlfn.IFS($U$167=Shipping!$R231,Shipping!$R$95,$U$167=Shipping!$S$92,Shipping!$S234,$U$167=Shipping!$T$92,Shipping!$T234)+IF(BD145&lt;DATE(2020,1,1),BD145,-BD145))</f>
        <v>-</v>
      </c>
      <c r="BE309" s="52" t="str" cm="1">
        <f t="array" ref="BE309">IF(OR(BE145="",BE145="NO Q",BE145="-"),"-",INDEX(Shipping!$U$3:$V$88,_xlfn.XMATCH(BE$2,IF(Shipping!$D$3:$D$88="GC",Shipping!$A$3:$A$88),0),_xlfn.XMATCH($V$167,Shipping!$U$2:$V$2))/_xlfn.IFS($U$167=Shipping!$R231,Shipping!$R$95,$U$167=Shipping!$S$92,Shipping!$S234,$U$167=Shipping!$T$92,Shipping!$T234)+IF(BE145&lt;DATE(2020,1,1),BE145,-BE145))</f>
        <v>-</v>
      </c>
      <c r="BF309" s="52" t="str" cm="1">
        <f t="array" ref="BF309">IF(OR(BF145="",BF145="NO Q",BF145="-"),"-",INDEX(Shipping!$U$3:$V$88,_xlfn.XMATCH(BF$2,IF(Shipping!$D$3:$D$88="GC",Shipping!$A$3:$A$88),0),_xlfn.XMATCH($V$167,Shipping!$U$2:$V$2))/_xlfn.IFS($U$167=Shipping!$R231,Shipping!$R$95,$U$167=Shipping!$S$92,Shipping!$S234,$U$167=Shipping!$T$92,Shipping!$T234)+IF(BF145&lt;DATE(2020,1,1),BF145,-BF145))</f>
        <v>-</v>
      </c>
      <c r="BG309" s="52" t="str" cm="1">
        <f t="array" ref="BG309">IF(OR(BG145="",BG145="NO Q",BG145="-"),"-",INDEX(Shipping!$U$3:$V$88,_xlfn.XMATCH(BG$2,IF(Shipping!$D$3:$D$88="GC",Shipping!$A$3:$A$88),0),_xlfn.XMATCH($V$167,Shipping!$U$2:$V$2))/_xlfn.IFS($U$167=Shipping!$R231,Shipping!$R$95,$U$167=Shipping!$S$92,Shipping!$S234,$U$167=Shipping!$T$92,Shipping!$T234)+IF(BG145&lt;DATE(2020,1,1),BG145,-BG145))</f>
        <v>-</v>
      </c>
      <c r="BH309" s="52" t="str" cm="1">
        <f t="array" ref="BH309">IF(OR(BH145="",BH145="NO Q",BH145="-"),"-",INDEX(Shipping!$U$3:$V$88,_xlfn.XMATCH(BH$2,IF(Shipping!$D$3:$D$88="GC",Shipping!$A$3:$A$88),0),_xlfn.XMATCH($V$167,Shipping!$U$2:$V$2))/_xlfn.IFS($U$167=Shipping!$R231,Shipping!$R$95,$U$167=Shipping!$S$92,Shipping!$S234,$U$167=Shipping!$T$92,Shipping!$T234)+IF(BH145&lt;DATE(2020,1,1),BH145,-BH145))</f>
        <v>-</v>
      </c>
      <c r="BI309" s="52" t="str" cm="1">
        <f t="array" ref="BI309">IF(OR(BI145="",BI145="NO Q",BI145="-"),"-",INDEX(Shipping!$U$3:$V$88,_xlfn.XMATCH(BI$2,IF(Shipping!$D$3:$D$88="GC",Shipping!$A$3:$A$88),0),_xlfn.XMATCH($V$167,Shipping!$U$2:$V$2))/_xlfn.IFS($U$167=Shipping!$R231,Shipping!$R$95,$U$167=Shipping!$S$92,Shipping!$S234,$U$167=Shipping!$T$92,Shipping!$T234)+IF(BI145&lt;DATE(2020,1,1),BI145,-BI145))</f>
        <v>-</v>
      </c>
      <c r="BJ309" s="52" t="str" cm="1">
        <f t="array" ref="BJ309">IF(OR(BJ145="",BJ145="NO Q",BJ145="-"),"-",INDEX(Shipping!$U$3:$V$88,_xlfn.XMATCH(BJ$2,IF(Shipping!$D$3:$D$88="GC",Shipping!$A$3:$A$88),0),_xlfn.XMATCH($V$167,Shipping!$U$2:$V$2))/_xlfn.IFS($U$167=Shipping!$R231,Shipping!$R$95,$U$167=Shipping!$S$92,Shipping!$S234,$U$167=Shipping!$T$92,Shipping!$T234)+IF(BJ145&lt;DATE(2020,1,1),BJ145,-BJ145))</f>
        <v>-</v>
      </c>
      <c r="BK309" s="52" t="e" cm="1">
        <f t="array" ref="BK309">IF(OR(BK145="",BK145="NO Q",BK145="-"),"-",INDEX(Shipping!$U$3:$V$88,_xlfn.XMATCH(BK$2,IF(Shipping!$D$3:$D$88="GC",Shipping!$A$3:$A$88),0),_xlfn.XMATCH($V$167,Shipping!$U$2:$V$2))/_xlfn.IFS($U$167=Shipping!$R231,Shipping!$R$95,$U$167=Shipping!$S$92,Shipping!$S234,$U$167=Shipping!$T$92,Shipping!$T234)+IF(BK145&lt;DATE(2020,1,1),BK145,-BK145))</f>
        <v>#DIV/0!</v>
      </c>
      <c r="BL309" s="52" t="str" cm="1">
        <f t="array" ref="BL309">IF(OR(BL145="",BL145="NO Q",BL145="-"),"-",INDEX(Shipping!$U$3:$V$88,_xlfn.XMATCH(BL$2,IF(Shipping!$D$3:$D$88="GC",Shipping!$A$3:$A$88),0),_xlfn.XMATCH($V$167,Shipping!$U$2:$V$2))/_xlfn.IFS($U$167=Shipping!$R231,Shipping!$R$95,$U$167=Shipping!$S$92,Shipping!$S234,$U$167=Shipping!$T$92,Shipping!$T234)+IF(BL145&lt;DATE(2020,1,1),BL145,-BL145))</f>
        <v>-</v>
      </c>
      <c r="BM309" s="52" t="str" cm="1">
        <f t="array" ref="BM309">IF(OR(BM145="",BM145="NO Q",BM145="-"),"-",INDEX(Shipping!$U$3:$V$88,_xlfn.XMATCH(BM$2,IF(Shipping!$D$3:$D$88="GC",Shipping!$A$3:$A$88),0),_xlfn.XMATCH($V$167,Shipping!$U$2:$V$2))/_xlfn.IFS($U$167=Shipping!$R231,Shipping!$R$95,$U$167=Shipping!$S$92,Shipping!$S234,$U$167=Shipping!$T$92,Shipping!$T234)+IF(BM145&lt;DATE(2020,1,1),BM145,-BM145))</f>
        <v>-</v>
      </c>
      <c r="BN309" s="52" t="str" cm="1">
        <f t="array" ref="BN309">IF(OR(BN145="",BN145="NO Q",BN145="-"),"-",INDEX(Shipping!$U$3:$V$88,_xlfn.XMATCH(BN$2,IF(Shipping!$D$3:$D$88="GC",Shipping!$A$3:$A$88),0),_xlfn.XMATCH($V$167,Shipping!$U$2:$V$2))/_xlfn.IFS($U$167=Shipping!$R231,Shipping!$R$95,$U$167=Shipping!$S$92,Shipping!$S234,$U$167=Shipping!$T$92,Shipping!$T234)+IF(BN145&lt;DATE(2020,1,1),BN145,-BN145))</f>
        <v>-</v>
      </c>
      <c r="BO309" s="52" t="str" cm="1">
        <f t="array" ref="BO309">IF(OR(BO145="",BO145="NO Q",BO145="-"),"-",INDEX(Shipping!$U$3:$V$88,_xlfn.XMATCH(BO$2,IF(Shipping!$D$3:$D$88="GC",Shipping!$A$3:$A$88),0),_xlfn.XMATCH($V$167,Shipping!$U$2:$V$2))/_xlfn.IFS($U$167=Shipping!$R231,Shipping!$R$95,$U$167=Shipping!$S$92,Shipping!$S234,$U$167=Shipping!$T$92,Shipping!$T234)+IF(BO145&lt;DATE(2020,1,1),BO145,-BO145))</f>
        <v>-</v>
      </c>
      <c r="BP309" s="52" t="str" cm="1">
        <f t="array" ref="BP309">IF(OR(BP145="",BP145="NO Q",BP145="-"),"-",INDEX(Shipping!$U$3:$V$88,_xlfn.XMATCH(BP$2,IF(Shipping!$D$3:$D$88="GC",Shipping!$A$3:$A$88),0),_xlfn.XMATCH($V$167,Shipping!$U$2:$V$2))/_xlfn.IFS($U$167=Shipping!$R231,Shipping!$R$95,$U$167=Shipping!$S$92,Shipping!$S234,$U$167=Shipping!$T$92,Shipping!$T234)+IF(BP145&lt;DATE(2020,1,1),BP145,-BP145))</f>
        <v>-</v>
      </c>
      <c r="BQ309" s="52" t="str" cm="1">
        <f t="array" ref="BQ309">IF(OR(BQ145="",BQ145="NO Q",BQ145="-"),"-",INDEX(Shipping!$U$3:$V$88,_xlfn.XMATCH(BQ$2,IF(Shipping!$D$3:$D$88="GC",Shipping!$A$3:$A$88),0),_xlfn.XMATCH($V$167,Shipping!$U$2:$V$2))/_xlfn.IFS($U$167=Shipping!$R231,Shipping!$R$95,$U$167=Shipping!$S$92,Shipping!$S234,$U$167=Shipping!$T$92,Shipping!$T234)+IF(BQ145&lt;DATE(2020,1,1),BQ145,-BQ145))</f>
        <v>-</v>
      </c>
      <c r="BR309" s="52" t="str" cm="1">
        <f t="array" ref="BR309">IF(OR(BR145="",BR145="NO Q",BR145="-"),"-",INDEX(Shipping!$U$3:$V$88,_xlfn.XMATCH(BR$2,IF(Shipping!$D$3:$D$88="GC",Shipping!$A$3:$A$88),0),_xlfn.XMATCH($V$167,Shipping!$U$2:$V$2))/_xlfn.IFS($U$167=Shipping!$R231,Shipping!$R$95,$U$167=Shipping!$S$92,Shipping!$S234,$U$167=Shipping!$T$92,Shipping!$T234)+IF(BR145&lt;DATE(2020,1,1),BR145,-BR145))</f>
        <v>-</v>
      </c>
      <c r="BS309" s="52" t="str" cm="1">
        <f t="array" ref="BS309">IF(OR(BS145="",BS145="NO Q",BS145="-"),"-",INDEX(Shipping!$U$3:$V$88,_xlfn.XMATCH(BS$2,IF(Shipping!$D$3:$D$88="GC",Shipping!$A$3:$A$88),0),_xlfn.XMATCH($V$167,Shipping!$U$2:$V$2))/_xlfn.IFS($U$167=Shipping!$R231,Shipping!$R$95,$U$167=Shipping!$S$92,Shipping!$S234,$U$167=Shipping!$T$92,Shipping!$T234)+IF(BS145&lt;DATE(2020,1,1),BS145,-BS145))</f>
        <v>-</v>
      </c>
      <c r="BT309" s="52" t="str" cm="1">
        <f t="array" ref="BT309">IF(OR(BT145="",BT145="NO Q",BT145="-"),"-",INDEX(Shipping!$U$3:$V$88,_xlfn.XMATCH(BT$2,IF(Shipping!$D$3:$D$88="GC",Shipping!$A$3:$A$88),0),_xlfn.XMATCH($V$167,Shipping!$U$2:$V$2))/_xlfn.IFS($U$167=Shipping!$R231,Shipping!$R$95,$U$167=Shipping!$S$92,Shipping!$S234,$U$167=Shipping!$T$92,Shipping!$T234)+IF(BT145&lt;DATE(2020,1,1),BT145,-BT145))</f>
        <v>-</v>
      </c>
      <c r="BU309" s="52" t="str" cm="1">
        <f t="array" ref="BU309">IF(OR(BU145="",BU145="NO Q",BU145="-"),"-",INDEX(Shipping!$U$3:$V$88,_xlfn.XMATCH(BU$2,IF(Shipping!$D$3:$D$88="GC",Shipping!$A$3:$A$88),0),_xlfn.XMATCH($V$167,Shipping!$U$2:$V$2))/_xlfn.IFS($U$167=Shipping!$R231,Shipping!$R$95,$U$167=Shipping!$S$92,Shipping!$S234,$U$167=Shipping!$T$92,Shipping!$T234)+IF(BU145&lt;DATE(2020,1,1),BU145,-BU145))</f>
        <v>-</v>
      </c>
      <c r="BV309" s="52" t="str" cm="1">
        <f t="array" ref="BV309">IF(OR(BV145="",BV145="NO Q",BV145="-"),"-",INDEX(Shipping!$U$3:$V$88,_xlfn.XMATCH(BV$2,IF(Shipping!$D$3:$D$88="GC",Shipping!$A$3:$A$88),0),_xlfn.XMATCH($V$167,Shipping!$U$2:$V$2))/_xlfn.IFS($U$167=Shipping!$R231,Shipping!$R$95,$U$167=Shipping!$S$92,Shipping!$S234,$U$167=Shipping!$T$92,Shipping!$T234)+IF(BV145&lt;DATE(2020,1,1),BV145,-BV145))</f>
        <v>-</v>
      </c>
      <c r="BW309" s="52" t="str" cm="1">
        <f t="array" ref="BW309">IF(OR(BW145="",BW145="NO Q",BW145="-"),"-",INDEX(Shipping!$U$3:$V$88,_xlfn.XMATCH(BW$2,IF(Shipping!$D$3:$D$88="GC",Shipping!$A$3:$A$88),0),_xlfn.XMATCH($V$167,Shipping!$U$2:$V$2))/_xlfn.IFS($U$167=Shipping!$R231,Shipping!$R$95,$U$167=Shipping!$S$92,Shipping!$S234,$U$167=Shipping!$T$92,Shipping!$T234)+IF(BW145&lt;DATE(2020,1,1),BW145,-BW145))</f>
        <v>-</v>
      </c>
      <c r="BX309" s="52" t="str" cm="1">
        <f t="array" ref="BX309">IF(OR(BX145="",BX145="NO Q",BX145="-"),"-",INDEX(Shipping!$U$3:$V$88,_xlfn.XMATCH(BX$2,IF(Shipping!$D$3:$D$88="GC",Shipping!$A$3:$A$88),0),_xlfn.XMATCH($V$167,Shipping!$U$2:$V$2))/_xlfn.IFS($U$167=Shipping!$R231,Shipping!$R$95,$U$167=Shipping!$S$92,Shipping!$S234,$U$167=Shipping!$T$92,Shipping!$T234)+IF(BX145&lt;DATE(2020,1,1),BX145,-BX145))</f>
        <v>-</v>
      </c>
      <c r="BY309" s="52" t="str" cm="1">
        <f t="array" ref="BY309">IF(OR(BY145="",BY145="NO Q",BY145="-"),"-",INDEX(Shipping!$U$3:$V$88,_xlfn.XMATCH(BY$2,IF(Shipping!$D$3:$D$88="GC",Shipping!$A$3:$A$88),0),_xlfn.XMATCH($V$167,Shipping!$U$2:$V$2))/_xlfn.IFS($U$167=Shipping!$R231,Shipping!$R$95,$U$167=Shipping!$S$92,Shipping!$S234,$U$167=Shipping!$T$92,Shipping!$T234)+IF(BY145&lt;DATE(2020,1,1),BY145,-BY145))</f>
        <v>-</v>
      </c>
      <c r="BZ309" s="52" t="str" cm="1">
        <f t="array" ref="BZ309">IF(OR(BZ145="",BZ145="NO Q",BZ145="-"),"-",INDEX(Shipping!$U$3:$V$88,_xlfn.XMATCH(BZ$2,IF(Shipping!$D$3:$D$88="GC",Shipping!$A$3:$A$88),0),_xlfn.XMATCH($V$167,Shipping!$U$2:$V$2))/_xlfn.IFS($U$167=Shipping!$R231,Shipping!$R$95,$U$167=Shipping!$S$92,Shipping!$S234,$U$167=Shipping!$T$92,Shipping!$T234)+IF(BZ145&lt;DATE(2020,1,1),BZ145,-BZ145))</f>
        <v>-</v>
      </c>
      <c r="CA309" s="52" t="str" cm="1">
        <f t="array" ref="CA309">IF(OR(CA145="",CA145="NO Q",CA145="-"),"-",INDEX(Shipping!$U$3:$V$88,_xlfn.XMATCH(CA$2,IF(Shipping!$D$3:$D$88="GC",Shipping!$A$3:$A$88),0),_xlfn.XMATCH($V$167,Shipping!$U$2:$V$2))/_xlfn.IFS($U$167=Shipping!$R231,Shipping!$R$95,$U$167=Shipping!$S$92,Shipping!$S234,$U$167=Shipping!$T$92,Shipping!$T234)+IF(CA145&lt;DATE(2020,1,1),CA145,-CA145))</f>
        <v>-</v>
      </c>
      <c r="CB309" s="52" t="str" cm="1">
        <f t="array" ref="CB309">IF(OR(CB145="",CB145="NO Q",CB145="-"),"-",INDEX(Shipping!$U$3:$V$88,_xlfn.XMATCH(CB$2,IF(Shipping!$D$3:$D$88="GC",Shipping!$A$3:$A$88),0),_xlfn.XMATCH($V$167,Shipping!$U$2:$V$2))/_xlfn.IFS($U$167=Shipping!$R231,Shipping!$R$95,$U$167=Shipping!$S$92,Shipping!$S234,$U$167=Shipping!$T$92,Shipping!$T234)+IF(CB145&lt;DATE(2020,1,1),CB145,-CB145))</f>
        <v>-</v>
      </c>
      <c r="CC309" s="52" t="str" cm="1">
        <f t="array" ref="CC309">IF(OR(CC145="",CC145="NO Q",CC145="-"),"-",INDEX(Shipping!$U$3:$V$88,_xlfn.XMATCH(CC$2,IF(Shipping!$D$3:$D$88="GC",Shipping!$A$3:$A$88),0),_xlfn.XMATCH($V$167,Shipping!$U$2:$V$2))/_xlfn.IFS($U$167=Shipping!$R231,Shipping!$R$95,$U$167=Shipping!$S$92,Shipping!$S234,$U$167=Shipping!$T$92,Shipping!$T234)+IF(CC145&lt;DATE(2020,1,1),CC145,-CC145))</f>
        <v>-</v>
      </c>
      <c r="CD309" s="52" t="str" cm="1">
        <f t="array" ref="CD309">IF(OR(CD145="",CD145="NO Q",CD145="-"),"-",INDEX(Shipping!$U$3:$V$88,_xlfn.XMATCH(CD$2,IF(Shipping!$D$3:$D$88="GC",Shipping!$A$3:$A$88),0),_xlfn.XMATCH($V$167,Shipping!$U$2:$V$2))/_xlfn.IFS($U$167=Shipping!$R231,Shipping!$R$95,$U$167=Shipping!$S$92,Shipping!$S234,$U$167=Shipping!$T$92,Shipping!$T234)+IF(CD145&lt;DATE(2020,1,1),CD145,-CD145))</f>
        <v>-</v>
      </c>
      <c r="CE309" s="52" t="e" cm="1">
        <f t="array" ref="CE309">IF(OR(CE145="",CE145="NO Q",CE145="-"),"-",INDEX(Shipping!$U$3:$V$88,_xlfn.XMATCH(CE$2,IF(Shipping!$D$3:$D$88="GC",Shipping!$A$3:$A$88),0),_xlfn.XMATCH($V$167,Shipping!$U$2:$V$2))/_xlfn.IFS($U$167=Shipping!$R231,Shipping!$R$95,$U$167=Shipping!$S$92,Shipping!$S234,$U$167=Shipping!$T$92,Shipping!$T234)+IF(CE145&lt;DATE(2020,1,1),CE145,-CE145))</f>
        <v>#N/A</v>
      </c>
      <c r="CF309" s="52" t="e" cm="1">
        <f t="array" ref="CF309">IF(OR(CF145="",CF145="NO Q",CF145="-"),"-",INDEX(Shipping!$U$3:$V$88,_xlfn.XMATCH(CF$2,IF(Shipping!$D$3:$D$88="GC",Shipping!$A$3:$A$88),0),_xlfn.XMATCH($V$167,Shipping!$U$2:$V$2))/_xlfn.IFS($U$167=Shipping!$R231,Shipping!$R$95,$U$167=Shipping!$S$92,Shipping!$S234,$U$167=Shipping!$T$92,Shipping!$T234)+IF(CF145&lt;DATE(2020,1,1),CF145,-CF145))</f>
        <v>#N/A</v>
      </c>
      <c r="CG309" s="52" t="str" cm="1">
        <f t="array" ref="CG309">IF(OR(CG145="",CG145="NO Q",CG145="-"),"-",INDEX(Shipping!$U$3:$V$88,_xlfn.XMATCH(CG$2,IF(Shipping!$D$3:$D$88="GC",Shipping!$A$3:$A$88),0),_xlfn.XMATCH($V$167,Shipping!$U$2:$V$2))/_xlfn.IFS($U$167=Shipping!$R231,Shipping!$R$95,$U$167=Shipping!$S$92,Shipping!$S234,$U$167=Shipping!$T$92,Shipping!$T234)+IF(CG145&lt;DATE(2020,1,1),CG145,-CG145))</f>
        <v>-</v>
      </c>
      <c r="CH309" s="52" t="str" cm="1">
        <f t="array" ref="CH309">IF(OR(CH145="",CH145="NO Q",CH145="-"),"-",INDEX(Shipping!$U$3:$V$88,_xlfn.XMATCH(CH$2,IF(Shipping!$D$3:$D$88="GC",Shipping!$A$3:$A$88),0),_xlfn.XMATCH($V$167,Shipping!$U$2:$V$2))/_xlfn.IFS($U$167=Shipping!$R231,Shipping!$R$95,$U$167=Shipping!$S$92,Shipping!$S234,$U$167=Shipping!$T$92,Shipping!$T234)+IF(CH145&lt;DATE(2020,1,1),CH145,-CH145))</f>
        <v>-</v>
      </c>
      <c r="CI309" s="52" t="str" cm="1">
        <f t="array" ref="CI309">IF(OR(CI145="",CI145="NO Q",CI145="-"),"-",INDEX(Shipping!$U$3:$V$88,_xlfn.XMATCH(CI$2,IF(Shipping!$D$3:$D$88="GC",Shipping!$A$3:$A$88),0),_xlfn.XMATCH($V$167,Shipping!$U$2:$V$2))/_xlfn.IFS($U$167=Shipping!$R231,Shipping!$R$95,$U$167=Shipping!$S$92,Shipping!$S234,$U$167=Shipping!$T$92,Shipping!$T234)+IF(CI145&lt;DATE(2020,1,1),CI145,-CI145))</f>
        <v>-</v>
      </c>
      <c r="CJ309" s="52" t="str" cm="1">
        <f t="array" ref="CJ309">IF(OR(CJ145="",CJ145="NO Q",CJ145="-"),"-",INDEX(Shipping!$U$3:$V$88,_xlfn.XMATCH(CJ$2,IF(Shipping!$D$3:$D$88="GC",Shipping!$A$3:$A$88),0),_xlfn.XMATCH($V$167,Shipping!$U$2:$V$2))/_xlfn.IFS($U$167=Shipping!$R231,Shipping!$R$95,$U$167=Shipping!$S$92,Shipping!$S234,$U$167=Shipping!$T$92,Shipping!$T234)+IF(CJ145&lt;DATE(2020,1,1),CJ145,-CJ145))</f>
        <v>-</v>
      </c>
      <c r="CK309" s="52" t="str" cm="1">
        <f t="array" ref="CK309">IF(OR(CK145="",CK145="NO Q",CK145="-"),"-",INDEX(Shipping!$U$3:$V$88,_xlfn.XMATCH(CK$2,IF(Shipping!$D$3:$D$88="GC",Shipping!$A$3:$A$88),0),_xlfn.XMATCH($V$167,Shipping!$U$2:$V$2))/_xlfn.IFS($U$167=Shipping!$R231,Shipping!$R$95,$U$167=Shipping!$S$92,Shipping!$S234,$U$167=Shipping!$T$92,Shipping!$T234)+IF(CK145&lt;DATE(2020,1,1),CK145,-CK145))</f>
        <v>-</v>
      </c>
      <c r="CL309" s="52" t="str" cm="1">
        <f t="array" ref="CL309">IF(OR(CL145="",CL145="NO Q",CL145="-"),"-",INDEX(Shipping!$U$3:$V$88,_xlfn.XMATCH(CL$2,IF(Shipping!$D$3:$D$88="GC",Shipping!$A$3:$A$88),0),_xlfn.XMATCH($V$167,Shipping!$U$2:$V$2))/_xlfn.IFS($U$167=Shipping!$R231,Shipping!$R$95,$U$167=Shipping!$S$92,Shipping!$S234,$U$167=Shipping!$T$92,Shipping!$T234)+IF(CL145&lt;DATE(2020,1,1),CL145,-CL145))</f>
        <v>-</v>
      </c>
      <c r="CM309" s="52" t="str" cm="1">
        <f t="array" ref="CM309">IF(OR(CM145="",CM145="NO Q",CM145="-"),"-",INDEX(Shipping!$U$3:$V$88,_xlfn.XMATCH(CM$2,IF(Shipping!$D$3:$D$88="GC",Shipping!$A$3:$A$88),0),_xlfn.XMATCH($V$167,Shipping!$U$2:$V$2))/_xlfn.IFS($U$167=Shipping!$R231,Shipping!$R$95,$U$167=Shipping!$S$92,Shipping!$S234,$U$167=Shipping!$T$92,Shipping!$T234)+IF(CM145&lt;DATE(2020,1,1),CM145,-CM145))</f>
        <v>-</v>
      </c>
    </row>
    <row r="310" spans="2:91">
      <c r="B310" s="47">
        <v>142</v>
      </c>
      <c r="C310" s="1" t="e" cm="1">
        <f t="array" ref="C310">INDEX(W$2:CM$2,1,_xlfn.XMATCH(D310,$W310:$CM310))</f>
        <v>#N/A</v>
      </c>
      <c r="D310" s="81">
        <f t="shared" si="141"/>
        <v>0</v>
      </c>
      <c r="W310" s="52" t="str" cm="1">
        <f t="array" ref="W310">IF(OR(W146="",W146="NO Q",W146="-"),"-",INDEX(Shipping!$U$3:$V$88,_xlfn.XMATCH(W$2,IF(Shipping!$D$3:$D$88="GC",Shipping!$A$3:$A$88),0),_xlfn.XMATCH($V$167,Shipping!$U$2:$V$2))/_xlfn.IFS($U$167=Shipping!$R232,Shipping!$R$95,$U$167=Shipping!$S$92,Shipping!$S235,$U$167=Shipping!$T$92,Shipping!$T235)+IF(W146&lt;DATE(2020,1,1),W146,-W146))</f>
        <v>-</v>
      </c>
      <c r="X310" s="52" t="str" cm="1">
        <f t="array" ref="X310">IF(OR(X146="",X146="NO Q",X146="-"),"-",INDEX(Shipping!$U$3:$V$88,_xlfn.XMATCH(X$2,IF(Shipping!$D$3:$D$88="GC",Shipping!$A$3:$A$88),0),_xlfn.XMATCH($V$167,Shipping!$U$2:$V$2))/_xlfn.IFS($U$167=Shipping!$R232,Shipping!$R$95,$U$167=Shipping!$S$92,Shipping!$S235,$U$167=Shipping!$T$92,Shipping!$T235)+IF(X146&lt;DATE(2020,1,1),X146,-X146))</f>
        <v>-</v>
      </c>
      <c r="Y310" s="52" t="str" cm="1">
        <f t="array" ref="Y310">IF(OR(Y146="",Y146="NO Q",Y146="-"),"-",INDEX(Shipping!$U$3:$V$88,_xlfn.XMATCH(Y$2,IF(Shipping!$D$3:$D$88="GC",Shipping!$A$3:$A$88),0),_xlfn.XMATCH($V$167,Shipping!$U$2:$V$2))/_xlfn.IFS($U$167=Shipping!$R232,Shipping!$R$95,$U$167=Shipping!$S$92,Shipping!$S235,$U$167=Shipping!$T$92,Shipping!$T235)+IF(Y146&lt;DATE(2020,1,1),Y146,-Y146))</f>
        <v>-</v>
      </c>
      <c r="Z310" s="52" t="str" cm="1">
        <f t="array" ref="Z310">IF(OR(Z146="",Z146="NO Q",Z146="-"),"-",INDEX(Shipping!$U$3:$V$88,_xlfn.XMATCH(Z$2,IF(Shipping!$D$3:$D$88="GC",Shipping!$A$3:$A$88),0),_xlfn.XMATCH($V$167,Shipping!$U$2:$V$2))/_xlfn.IFS($U$167=Shipping!$R232,Shipping!$R$95,$U$167=Shipping!$S$92,Shipping!$S235,$U$167=Shipping!$T$92,Shipping!$T235)+IF(Z146&lt;DATE(2020,1,1),Z146,-Z146))</f>
        <v>-</v>
      </c>
      <c r="AA310" s="52" t="str" cm="1">
        <f t="array" ref="AA310">IF(OR(AA146="",AA146="NO Q",AA146="-"),"-",INDEX(Shipping!$U$3:$V$88,_xlfn.XMATCH(AA$2,IF(Shipping!$D$3:$D$88="GC",Shipping!$A$3:$A$88),0),_xlfn.XMATCH($V$167,Shipping!$U$2:$V$2))/_xlfn.IFS($U$167=Shipping!$R232,Shipping!$R$95,$U$167=Shipping!$S$92,Shipping!$S235,$U$167=Shipping!$T$92,Shipping!$T235)+IF(AA146&lt;DATE(2020,1,1),AA146,-AA146))</f>
        <v>-</v>
      </c>
      <c r="AB310" s="52" t="str" cm="1">
        <f t="array" ref="AB310">IF(OR(AB146="",AB146="NO Q",AB146="-"),"-",INDEX(Shipping!$U$3:$V$88,_xlfn.XMATCH(AB$2,IF(Shipping!$D$3:$D$88="GC",Shipping!$A$3:$A$88),0),_xlfn.XMATCH($V$167,Shipping!$U$2:$V$2))/_xlfn.IFS($U$167=Shipping!$R232,Shipping!$R$95,$U$167=Shipping!$S$92,Shipping!$S235,$U$167=Shipping!$T$92,Shipping!$T235)+IF(AB146&lt;DATE(2020,1,1),AB146,-AB146))</f>
        <v>-</v>
      </c>
      <c r="AC310" s="52" t="str" cm="1">
        <f t="array" ref="AC310">IF(OR(AC146="",AC146="NO Q",AC146="-"),"-",INDEX(Shipping!$U$3:$V$88,_xlfn.XMATCH(AC$2,IF(Shipping!$D$3:$D$88="GC",Shipping!$A$3:$A$88),0),_xlfn.XMATCH($V$167,Shipping!$U$2:$V$2))/_xlfn.IFS($U$167=Shipping!$R232,Shipping!$R$95,$U$167=Shipping!$S$92,Shipping!$S235,$U$167=Shipping!$T$92,Shipping!$T235)+IF(AC146&lt;DATE(2020,1,1),AC146,-AC146))</f>
        <v>-</v>
      </c>
      <c r="AD310" s="52" t="str" cm="1">
        <f t="array" ref="AD310">IF(OR(AD146="",AD146="NO Q",AD146="-"),"-",INDEX(Shipping!$U$3:$V$88,_xlfn.XMATCH(AD$2,IF(Shipping!$D$3:$D$88="GC",Shipping!$A$3:$A$88),0),_xlfn.XMATCH($V$167,Shipping!$U$2:$V$2))/_xlfn.IFS($U$167=Shipping!$R232,Shipping!$R$95,$U$167=Shipping!$S$92,Shipping!$S235,$U$167=Shipping!$T$92,Shipping!$T235)+IF(AD146&lt;DATE(2020,1,1),AD146,-AD146))</f>
        <v>-</v>
      </c>
      <c r="AE310" s="52" t="str" cm="1">
        <f t="array" ref="AE310">IF(OR(AE146="",AE146="NO Q",AE146="-"),"-",INDEX(Shipping!$U$3:$V$88,_xlfn.XMATCH(AE$2,IF(Shipping!$D$3:$D$88="GC",Shipping!$A$3:$A$88),0),_xlfn.XMATCH($V$167,Shipping!$U$2:$V$2))/_xlfn.IFS($U$167=Shipping!$R232,Shipping!$R$95,$U$167=Shipping!$S$92,Shipping!$S235,$U$167=Shipping!$T$92,Shipping!$T235)+IF(AE146&lt;DATE(2020,1,1),AE146,-AE146))</f>
        <v>-</v>
      </c>
      <c r="AF310" s="52" t="str" cm="1">
        <f t="array" ref="AF310">IF(OR(AF146="",AF146="NO Q",AF146="-"),"-",INDEX(Shipping!$U$3:$V$88,_xlfn.XMATCH(AF$2,IF(Shipping!$D$3:$D$88="GC",Shipping!$A$3:$A$88),0),_xlfn.XMATCH($V$167,Shipping!$U$2:$V$2))/_xlfn.IFS($U$167=Shipping!$R232,Shipping!$R$95,$U$167=Shipping!$S$92,Shipping!$S235,$U$167=Shipping!$T$92,Shipping!$T235)+IF(AF146&lt;DATE(2020,1,1),AF146,-AF146))</f>
        <v>-</v>
      </c>
      <c r="AG310" s="52" t="str" cm="1">
        <f t="array" ref="AG310">IF(OR(AG146="",AG146="NO Q",AG146="-"),"-",INDEX(Shipping!$U$3:$V$88,_xlfn.XMATCH(AG$2,IF(Shipping!$D$3:$D$88="GC",Shipping!$A$3:$A$88),0),_xlfn.XMATCH($V$167,Shipping!$U$2:$V$2))/_xlfn.IFS($U$167=Shipping!$R232,Shipping!$R$95,$U$167=Shipping!$S$92,Shipping!$S235,$U$167=Shipping!$T$92,Shipping!$T235)+IF(AG146&lt;DATE(2020,1,1),AG146,-AG146))</f>
        <v>-</v>
      </c>
      <c r="AH310" s="52" t="str" cm="1">
        <f t="array" ref="AH310">IF(OR(AH146="",AH146="NO Q",AH146="-"),"-",INDEX(Shipping!$U$3:$V$88,_xlfn.XMATCH(AH$2,IF(Shipping!$D$3:$D$88="GC",Shipping!$A$3:$A$88),0),_xlfn.XMATCH($V$167,Shipping!$U$2:$V$2))/_xlfn.IFS($U$167=Shipping!$R232,Shipping!$R$95,$U$167=Shipping!$S$92,Shipping!$S235,$U$167=Shipping!$T$92,Shipping!$T235)+IF(AH146&lt;DATE(2020,1,1),AH146,-AH146))</f>
        <v>-</v>
      </c>
      <c r="AI310" s="52" t="str" cm="1">
        <f t="array" ref="AI310">IF(OR(AI146="",AI146="NO Q",AI146="-"),"-",INDEX(Shipping!$U$3:$V$88,_xlfn.XMATCH(AI$2,IF(Shipping!$D$3:$D$88="GC",Shipping!$A$3:$A$88),0),_xlfn.XMATCH($V$167,Shipping!$U$2:$V$2))/_xlfn.IFS($U$167=Shipping!$R232,Shipping!$R$95,$U$167=Shipping!$S$92,Shipping!$S235,$U$167=Shipping!$T$92,Shipping!$T235)+IF(AI146&lt;DATE(2020,1,1),AI146,-AI146))</f>
        <v>-</v>
      </c>
      <c r="AJ310" s="52" t="str" cm="1">
        <f t="array" ref="AJ310">IF(OR(AJ146="",AJ146="NO Q",AJ146="-"),"-",INDEX(Shipping!$U$3:$V$88,_xlfn.XMATCH(AJ$2,IF(Shipping!$D$3:$D$88="GC",Shipping!$A$3:$A$88),0),_xlfn.XMATCH($V$167,Shipping!$U$2:$V$2))/_xlfn.IFS($U$167=Shipping!$R232,Shipping!$R$95,$U$167=Shipping!$S$92,Shipping!$S235,$U$167=Shipping!$T$92,Shipping!$T235)+IF(AJ146&lt;DATE(2020,1,1),AJ146,-AJ146))</f>
        <v>-</v>
      </c>
      <c r="AK310" s="52" t="str" cm="1">
        <f t="array" ref="AK310">IF(OR(AK146="",AK146="NO Q",AK146="-"),"-",INDEX(Shipping!$U$3:$V$88,_xlfn.XMATCH(AK$2,IF(Shipping!$D$3:$D$88="GC",Shipping!$A$3:$A$88),0),_xlfn.XMATCH($V$167,Shipping!$U$2:$V$2))/_xlfn.IFS($U$167=Shipping!$R232,Shipping!$R$95,$U$167=Shipping!$S$92,Shipping!$S235,$U$167=Shipping!$T$92,Shipping!$T235)+IF(AK146&lt;DATE(2020,1,1),AK146,-AK146))</f>
        <v>-</v>
      </c>
      <c r="AL310" s="52" t="str" cm="1">
        <f t="array" ref="AL310">IF(OR(AL146="",AL146="NO Q",AL146="-"),"-",INDEX(Shipping!$U$3:$V$88,_xlfn.XMATCH(AL$2,IF(Shipping!$D$3:$D$88="GC",Shipping!$A$3:$A$88),0),_xlfn.XMATCH($V$167,Shipping!$U$2:$V$2))/_xlfn.IFS($U$167=Shipping!$R232,Shipping!$R$95,$U$167=Shipping!$S$92,Shipping!$S235,$U$167=Shipping!$T$92,Shipping!$T235)+IF(AL146&lt;DATE(2020,1,1),AL146,-AL146))</f>
        <v>-</v>
      </c>
      <c r="AM310" s="52" t="str" cm="1">
        <f t="array" ref="AM310">IF(OR(AM146="",AM146="NO Q",AM146="-"),"-",INDEX(Shipping!$U$3:$V$88,_xlfn.XMATCH(AM$2,IF(Shipping!$D$3:$D$88="GC",Shipping!$A$3:$A$88),0),_xlfn.XMATCH($V$167,Shipping!$U$2:$V$2))/_xlfn.IFS($U$167=Shipping!$R232,Shipping!$R$95,$U$167=Shipping!$S$92,Shipping!$S235,$U$167=Shipping!$T$92,Shipping!$T235)+IF(AM146&lt;DATE(2020,1,1),AM146,-AM146))</f>
        <v>-</v>
      </c>
      <c r="AN310" s="52" t="str" cm="1">
        <f t="array" ref="AN310">IF(OR(AN146="",AN146="NO Q",AN146="-"),"-",INDEX(Shipping!$U$3:$V$88,_xlfn.XMATCH(AN$2,IF(Shipping!$D$3:$D$88="GC",Shipping!$A$3:$A$88),0),_xlfn.XMATCH($V$167,Shipping!$U$2:$V$2))/_xlfn.IFS($U$167=Shipping!$R232,Shipping!$R$95,$U$167=Shipping!$S$92,Shipping!$S235,$U$167=Shipping!$T$92,Shipping!$T235)+IF(AN146&lt;DATE(2020,1,1),AN146,-AN146))</f>
        <v>-</v>
      </c>
      <c r="AO310" s="52" cm="1">
        <f t="array" ref="AO310">IF(OR(AO146="",AO146="NO Q",AO146="-"),"-",INDEX(Shipping!$U$3:$V$88,_xlfn.XMATCH(AO$2,IF(Shipping!$D$3:$D$88="GC",Shipping!$A$3:$A$88),0),_xlfn.XMATCH($V$167,Shipping!$U$2:$V$2))/_xlfn.IFS($U$167=Shipping!$R232,Shipping!$R$95,$U$167=Shipping!$S$92,Shipping!$S235,$U$167=Shipping!$T$92,Shipping!$T235)+IF(AO146&lt;DATE(2020,1,1),AO146,-AO146))</f>
        <v>-44045.964285714283</v>
      </c>
      <c r="AP310" s="52" t="str" cm="1">
        <f t="array" ref="AP310">IF(OR(AP146="",AP146="NO Q",AP146="-"),"-",INDEX(Shipping!$U$3:$V$88,_xlfn.XMATCH(AP$2,IF(Shipping!$D$3:$D$88="GC",Shipping!$A$3:$A$88),0),_xlfn.XMATCH($V$167,Shipping!$U$2:$V$2))/_xlfn.IFS($U$167=Shipping!$R232,Shipping!$R$95,$U$167=Shipping!$S$92,Shipping!$S235,$U$167=Shipping!$T$92,Shipping!$T235)+IF(AP146&lt;DATE(2020,1,1),AP146,-AP146))</f>
        <v>-</v>
      </c>
      <c r="AQ310" s="52" t="str" cm="1">
        <f t="array" ref="AQ310">IF(OR(AQ146="",AQ146="NO Q",AQ146="-"),"-",INDEX(Shipping!$U$3:$V$88,_xlfn.XMATCH(AQ$2,IF(Shipping!$D$3:$D$88="GC",Shipping!$A$3:$A$88),0),_xlfn.XMATCH($V$167,Shipping!$U$2:$V$2))/_xlfn.IFS($U$167=Shipping!$R232,Shipping!$R$95,$U$167=Shipping!$S$92,Shipping!$S235,$U$167=Shipping!$T$92,Shipping!$T235)+IF(AQ146&lt;DATE(2020,1,1),AQ146,-AQ146))</f>
        <v>-</v>
      </c>
      <c r="AR310" s="52" t="str" cm="1">
        <f t="array" ref="AR310">IF(OR(AR146="",AR146="NO Q",AR146="-"),"-",INDEX(Shipping!$U$3:$V$88,_xlfn.XMATCH(AR$2,IF(Shipping!$D$3:$D$88="GC",Shipping!$A$3:$A$88),0),_xlfn.XMATCH($V$167,Shipping!$U$2:$V$2))/_xlfn.IFS($U$167=Shipping!$R232,Shipping!$R$95,$U$167=Shipping!$S$92,Shipping!$S235,$U$167=Shipping!$T$92,Shipping!$T235)+IF(AR146&lt;DATE(2020,1,1),AR146,-AR146))</f>
        <v>-</v>
      </c>
      <c r="AS310" s="52" t="str" cm="1">
        <f t="array" ref="AS310">IF(OR(AS146="",AS146="NO Q",AS146="-"),"-",INDEX(Shipping!$U$3:$V$88,_xlfn.XMATCH(AS$2,IF(Shipping!$D$3:$D$88="GC",Shipping!$A$3:$A$88),0),_xlfn.XMATCH($V$167,Shipping!$U$2:$V$2))/_xlfn.IFS($U$167=Shipping!$R232,Shipping!$R$95,$U$167=Shipping!$S$92,Shipping!$S235,$U$167=Shipping!$T$92,Shipping!$T235)+IF(AS146&lt;DATE(2020,1,1),AS146,-AS146))</f>
        <v>-</v>
      </c>
      <c r="AT310" s="52" t="str" cm="1">
        <f t="array" ref="AT310">IF(OR(AT146="",AT146="NO Q",AT146="-"),"-",INDEX(Shipping!$U$3:$V$88,_xlfn.XMATCH(AT$2,IF(Shipping!$D$3:$D$88="GC",Shipping!$A$3:$A$88),0),_xlfn.XMATCH($V$167,Shipping!$U$2:$V$2))/_xlfn.IFS($U$167=Shipping!$R232,Shipping!$R$95,$U$167=Shipping!$S$92,Shipping!$S235,$U$167=Shipping!$T$92,Shipping!$T235)+IF(AT146&lt;DATE(2020,1,1),AT146,-AT146))</f>
        <v>-</v>
      </c>
      <c r="AU310" s="52" t="str" cm="1">
        <f t="array" ref="AU310">IF(OR(AU146="",AU146="NO Q",AU146="-"),"-",INDEX(Shipping!$U$3:$V$88,_xlfn.XMATCH(AU$2,IF(Shipping!$D$3:$D$88="GC",Shipping!$A$3:$A$88),0),_xlfn.XMATCH($V$167,Shipping!$U$2:$V$2))/_xlfn.IFS($U$167=Shipping!$R232,Shipping!$R$95,$U$167=Shipping!$S$92,Shipping!$S235,$U$167=Shipping!$T$92,Shipping!$T235)+IF(AU146&lt;DATE(2020,1,1),AU146,-AU146))</f>
        <v>-</v>
      </c>
      <c r="AV310" s="52" t="str" cm="1">
        <f t="array" ref="AV310">IF(OR(AV146="",AV146="NO Q",AV146="-"),"-",INDEX(Shipping!$U$3:$V$88,_xlfn.XMATCH(AV$2,IF(Shipping!$D$3:$D$88="GC",Shipping!$A$3:$A$88),0),_xlfn.XMATCH($V$167,Shipping!$U$2:$V$2))/_xlfn.IFS($U$167=Shipping!$R232,Shipping!$R$95,$U$167=Shipping!$S$92,Shipping!$S235,$U$167=Shipping!$T$92,Shipping!$T235)+IF(AV146&lt;DATE(2020,1,1),AV146,-AV146))</f>
        <v>-</v>
      </c>
      <c r="AW310" s="52" t="str" cm="1">
        <f t="array" ref="AW310">IF(OR(AW146="",AW146="NO Q",AW146="-"),"-",INDEX(Shipping!$U$3:$V$88,_xlfn.XMATCH(AW$2,IF(Shipping!$D$3:$D$88="GC",Shipping!$A$3:$A$88),0),_xlfn.XMATCH($V$167,Shipping!$U$2:$V$2))/_xlfn.IFS($U$167=Shipping!$R232,Shipping!$R$95,$U$167=Shipping!$S$92,Shipping!$S235,$U$167=Shipping!$T$92,Shipping!$T235)+IF(AW146&lt;DATE(2020,1,1),AW146,-AW146))</f>
        <v>-</v>
      </c>
      <c r="AX310" s="52" t="str" cm="1">
        <f t="array" ref="AX310">IF(OR(AX146="",AX146="NO Q",AX146="-"),"-",INDEX(Shipping!$U$3:$V$88,_xlfn.XMATCH(AX$2,IF(Shipping!$D$3:$D$88="GC",Shipping!$A$3:$A$88),0),_xlfn.XMATCH($V$167,Shipping!$U$2:$V$2))/_xlfn.IFS($U$167=Shipping!$R232,Shipping!$R$95,$U$167=Shipping!$S$92,Shipping!$S235,$U$167=Shipping!$T$92,Shipping!$T235)+IF(AX146&lt;DATE(2020,1,1),AX146,-AX146))</f>
        <v>-</v>
      </c>
      <c r="AY310" s="52" t="str" cm="1">
        <f t="array" ref="AY310">IF(OR(AY146="",AY146="NO Q",AY146="-"),"-",INDEX(Shipping!$U$3:$V$88,_xlfn.XMATCH(AY$2,IF(Shipping!$D$3:$D$88="GC",Shipping!$A$3:$A$88),0),_xlfn.XMATCH($V$167,Shipping!$U$2:$V$2))/_xlfn.IFS($U$167=Shipping!$R232,Shipping!$R$95,$U$167=Shipping!$S$92,Shipping!$S235,$U$167=Shipping!$T$92,Shipping!$T235)+IF(AY146&lt;DATE(2020,1,1),AY146,-AY146))</f>
        <v>-</v>
      </c>
      <c r="AZ310" s="52" t="str" cm="1">
        <f t="array" ref="AZ310">IF(OR(AZ146="",AZ146="NO Q",AZ146="-"),"-",INDEX(Shipping!$U$3:$V$88,_xlfn.XMATCH(AZ$2,IF(Shipping!$D$3:$D$88="GC",Shipping!$A$3:$A$88),0),_xlfn.XMATCH($V$167,Shipping!$U$2:$V$2))/_xlfn.IFS($U$167=Shipping!$R232,Shipping!$R$95,$U$167=Shipping!$S$92,Shipping!$S235,$U$167=Shipping!$T$92,Shipping!$T235)+IF(AZ146&lt;DATE(2020,1,1),AZ146,-AZ146))</f>
        <v>-</v>
      </c>
      <c r="BA310" s="52" t="str" cm="1">
        <f t="array" ref="BA310">IF(OR(BA146="",BA146="NO Q",BA146="-"),"-",INDEX(Shipping!$U$3:$V$88,_xlfn.XMATCH(BA$2,IF(Shipping!$D$3:$D$88="GC",Shipping!$A$3:$A$88),0),_xlfn.XMATCH($V$167,Shipping!$U$2:$V$2))/_xlfn.IFS($U$167=Shipping!$R232,Shipping!$R$95,$U$167=Shipping!$S$92,Shipping!$S235,$U$167=Shipping!$T$92,Shipping!$T235)+IF(BA146&lt;DATE(2020,1,1),BA146,-BA146))</f>
        <v>-</v>
      </c>
      <c r="BB310" s="52" t="str" cm="1">
        <f t="array" ref="BB310">IF(OR(BB146="",BB146="NO Q",BB146="-"),"-",INDEX(Shipping!$U$3:$V$88,_xlfn.XMATCH(BB$2,IF(Shipping!$D$3:$D$88="GC",Shipping!$A$3:$A$88),0),_xlfn.XMATCH($V$167,Shipping!$U$2:$V$2))/_xlfn.IFS($U$167=Shipping!$R232,Shipping!$R$95,$U$167=Shipping!$S$92,Shipping!$S235,$U$167=Shipping!$T$92,Shipping!$T235)+IF(BB146&lt;DATE(2020,1,1),BB146,-BB146))</f>
        <v>-</v>
      </c>
      <c r="BC310" s="52" t="str" cm="1">
        <f t="array" ref="BC310">IF(OR(BC146="",BC146="NO Q",BC146="-"),"-",INDEX(Shipping!$U$3:$V$88,_xlfn.XMATCH(BC$2,IF(Shipping!$D$3:$D$88="GC",Shipping!$A$3:$A$88),0),_xlfn.XMATCH($V$167,Shipping!$U$2:$V$2))/_xlfn.IFS($U$167=Shipping!$R232,Shipping!$R$95,$U$167=Shipping!$S$92,Shipping!$S235,$U$167=Shipping!$T$92,Shipping!$T235)+IF(BC146&lt;DATE(2020,1,1),BC146,-BC146))</f>
        <v>-</v>
      </c>
      <c r="BD310" s="52" t="str" cm="1">
        <f t="array" ref="BD310">IF(OR(BD146="",BD146="NO Q",BD146="-"),"-",INDEX(Shipping!$U$3:$V$88,_xlfn.XMATCH(BD$2,IF(Shipping!$D$3:$D$88="GC",Shipping!$A$3:$A$88),0),_xlfn.XMATCH($V$167,Shipping!$U$2:$V$2))/_xlfn.IFS($U$167=Shipping!$R232,Shipping!$R$95,$U$167=Shipping!$S$92,Shipping!$S235,$U$167=Shipping!$T$92,Shipping!$T235)+IF(BD146&lt;DATE(2020,1,1),BD146,-BD146))</f>
        <v>-</v>
      </c>
      <c r="BE310" s="52" t="str" cm="1">
        <f t="array" ref="BE310">IF(OR(BE146="",BE146="NO Q",BE146="-"),"-",INDEX(Shipping!$U$3:$V$88,_xlfn.XMATCH(BE$2,IF(Shipping!$D$3:$D$88="GC",Shipping!$A$3:$A$88),0),_xlfn.XMATCH($V$167,Shipping!$U$2:$V$2))/_xlfn.IFS($U$167=Shipping!$R232,Shipping!$R$95,$U$167=Shipping!$S$92,Shipping!$S235,$U$167=Shipping!$T$92,Shipping!$T235)+IF(BE146&lt;DATE(2020,1,1),BE146,-BE146))</f>
        <v>-</v>
      </c>
      <c r="BF310" s="52" t="str" cm="1">
        <f t="array" ref="BF310">IF(OR(BF146="",BF146="NO Q",BF146="-"),"-",INDEX(Shipping!$U$3:$V$88,_xlfn.XMATCH(BF$2,IF(Shipping!$D$3:$D$88="GC",Shipping!$A$3:$A$88),0),_xlfn.XMATCH($V$167,Shipping!$U$2:$V$2))/_xlfn.IFS($U$167=Shipping!$R232,Shipping!$R$95,$U$167=Shipping!$S$92,Shipping!$S235,$U$167=Shipping!$T$92,Shipping!$T235)+IF(BF146&lt;DATE(2020,1,1),BF146,-BF146))</f>
        <v>-</v>
      </c>
      <c r="BG310" s="52" t="str" cm="1">
        <f t="array" ref="BG310">IF(OR(BG146="",BG146="NO Q",BG146="-"),"-",INDEX(Shipping!$U$3:$V$88,_xlfn.XMATCH(BG$2,IF(Shipping!$D$3:$D$88="GC",Shipping!$A$3:$A$88),0),_xlfn.XMATCH($V$167,Shipping!$U$2:$V$2))/_xlfn.IFS($U$167=Shipping!$R232,Shipping!$R$95,$U$167=Shipping!$S$92,Shipping!$S235,$U$167=Shipping!$T$92,Shipping!$T235)+IF(BG146&lt;DATE(2020,1,1),BG146,-BG146))</f>
        <v>-</v>
      </c>
      <c r="BH310" s="52" t="str" cm="1">
        <f t="array" ref="BH310">IF(OR(BH146="",BH146="NO Q",BH146="-"),"-",INDEX(Shipping!$U$3:$V$88,_xlfn.XMATCH(BH$2,IF(Shipping!$D$3:$D$88="GC",Shipping!$A$3:$A$88),0),_xlfn.XMATCH($V$167,Shipping!$U$2:$V$2))/_xlfn.IFS($U$167=Shipping!$R232,Shipping!$R$95,$U$167=Shipping!$S$92,Shipping!$S235,$U$167=Shipping!$T$92,Shipping!$T235)+IF(BH146&lt;DATE(2020,1,1),BH146,-BH146))</f>
        <v>-</v>
      </c>
      <c r="BI310" s="52" t="str" cm="1">
        <f t="array" ref="BI310">IF(OR(BI146="",BI146="NO Q",BI146="-"),"-",INDEX(Shipping!$U$3:$V$88,_xlfn.XMATCH(BI$2,IF(Shipping!$D$3:$D$88="GC",Shipping!$A$3:$A$88),0),_xlfn.XMATCH($V$167,Shipping!$U$2:$V$2))/_xlfn.IFS($U$167=Shipping!$R232,Shipping!$R$95,$U$167=Shipping!$S$92,Shipping!$S235,$U$167=Shipping!$T$92,Shipping!$T235)+IF(BI146&lt;DATE(2020,1,1),BI146,-BI146))</f>
        <v>-</v>
      </c>
      <c r="BJ310" s="52" t="str" cm="1">
        <f t="array" ref="BJ310">IF(OR(BJ146="",BJ146="NO Q",BJ146="-"),"-",INDEX(Shipping!$U$3:$V$88,_xlfn.XMATCH(BJ$2,IF(Shipping!$D$3:$D$88="GC",Shipping!$A$3:$A$88),0),_xlfn.XMATCH($V$167,Shipping!$U$2:$V$2))/_xlfn.IFS($U$167=Shipping!$R232,Shipping!$R$95,$U$167=Shipping!$S$92,Shipping!$S235,$U$167=Shipping!$T$92,Shipping!$T235)+IF(BJ146&lt;DATE(2020,1,1),BJ146,-BJ146))</f>
        <v>-</v>
      </c>
      <c r="BK310" s="52" cm="1">
        <f t="array" ref="BK310">IF(OR(BK146="",BK146="NO Q",BK146="-"),"-",INDEX(Shipping!$U$3:$V$88,_xlfn.XMATCH(BK$2,IF(Shipping!$D$3:$D$88="GC",Shipping!$A$3:$A$88),0),_xlfn.XMATCH($V$167,Shipping!$U$2:$V$2))/_xlfn.IFS($U$167=Shipping!$R232,Shipping!$R$95,$U$167=Shipping!$S$92,Shipping!$S235,$U$167=Shipping!$T$92,Shipping!$T235)+IF(BK146&lt;DATE(2020,1,1),BK146,-BK146))</f>
        <v>-44040.978409090909</v>
      </c>
      <c r="BL310" s="52" t="str" cm="1">
        <f t="array" ref="BL310">IF(OR(BL146="",BL146="NO Q",BL146="-"),"-",INDEX(Shipping!$U$3:$V$88,_xlfn.XMATCH(BL$2,IF(Shipping!$D$3:$D$88="GC",Shipping!$A$3:$A$88),0),_xlfn.XMATCH($V$167,Shipping!$U$2:$V$2))/_xlfn.IFS($U$167=Shipping!$R232,Shipping!$R$95,$U$167=Shipping!$S$92,Shipping!$S235,$U$167=Shipping!$T$92,Shipping!$T235)+IF(BL146&lt;DATE(2020,1,1),BL146,-BL146))</f>
        <v>-</v>
      </c>
      <c r="BM310" s="52" t="str" cm="1">
        <f t="array" ref="BM310">IF(OR(BM146="",BM146="NO Q",BM146="-"),"-",INDEX(Shipping!$U$3:$V$88,_xlfn.XMATCH(BM$2,IF(Shipping!$D$3:$D$88="GC",Shipping!$A$3:$A$88),0),_xlfn.XMATCH($V$167,Shipping!$U$2:$V$2))/_xlfn.IFS($U$167=Shipping!$R232,Shipping!$R$95,$U$167=Shipping!$S$92,Shipping!$S235,$U$167=Shipping!$T$92,Shipping!$T235)+IF(BM146&lt;DATE(2020,1,1),BM146,-BM146))</f>
        <v>-</v>
      </c>
      <c r="BN310" s="52" t="str" cm="1">
        <f t="array" ref="BN310">IF(OR(BN146="",BN146="NO Q",BN146="-"),"-",INDEX(Shipping!$U$3:$V$88,_xlfn.XMATCH(BN$2,IF(Shipping!$D$3:$D$88="GC",Shipping!$A$3:$A$88),0),_xlfn.XMATCH($V$167,Shipping!$U$2:$V$2))/_xlfn.IFS($U$167=Shipping!$R232,Shipping!$R$95,$U$167=Shipping!$S$92,Shipping!$S235,$U$167=Shipping!$T$92,Shipping!$T235)+IF(BN146&lt;DATE(2020,1,1),BN146,-BN146))</f>
        <v>-</v>
      </c>
      <c r="BO310" s="52" t="str" cm="1">
        <f t="array" ref="BO310">IF(OR(BO146="",BO146="NO Q",BO146="-"),"-",INDEX(Shipping!$U$3:$V$88,_xlfn.XMATCH(BO$2,IF(Shipping!$D$3:$D$88="GC",Shipping!$A$3:$A$88),0),_xlfn.XMATCH($V$167,Shipping!$U$2:$V$2))/_xlfn.IFS($U$167=Shipping!$R232,Shipping!$R$95,$U$167=Shipping!$S$92,Shipping!$S235,$U$167=Shipping!$T$92,Shipping!$T235)+IF(BO146&lt;DATE(2020,1,1),BO146,-BO146))</f>
        <v>-</v>
      </c>
      <c r="BP310" s="52" t="str" cm="1">
        <f t="array" ref="BP310">IF(OR(BP146="",BP146="NO Q",BP146="-"),"-",INDEX(Shipping!$U$3:$V$88,_xlfn.XMATCH(BP$2,IF(Shipping!$D$3:$D$88="GC",Shipping!$A$3:$A$88),0),_xlfn.XMATCH($V$167,Shipping!$U$2:$V$2))/_xlfn.IFS($U$167=Shipping!$R232,Shipping!$R$95,$U$167=Shipping!$S$92,Shipping!$S235,$U$167=Shipping!$T$92,Shipping!$T235)+IF(BP146&lt;DATE(2020,1,1),BP146,-BP146))</f>
        <v>-</v>
      </c>
      <c r="BQ310" s="52" t="str" cm="1">
        <f t="array" ref="BQ310">IF(OR(BQ146="",BQ146="NO Q",BQ146="-"),"-",INDEX(Shipping!$U$3:$V$88,_xlfn.XMATCH(BQ$2,IF(Shipping!$D$3:$D$88="GC",Shipping!$A$3:$A$88),0),_xlfn.XMATCH($V$167,Shipping!$U$2:$V$2))/_xlfn.IFS($U$167=Shipping!$R232,Shipping!$R$95,$U$167=Shipping!$S$92,Shipping!$S235,$U$167=Shipping!$T$92,Shipping!$T235)+IF(BQ146&lt;DATE(2020,1,1),BQ146,-BQ146))</f>
        <v>-</v>
      </c>
      <c r="BR310" s="52" t="str" cm="1">
        <f t="array" ref="BR310">IF(OR(BR146="",BR146="NO Q",BR146="-"),"-",INDEX(Shipping!$U$3:$V$88,_xlfn.XMATCH(BR$2,IF(Shipping!$D$3:$D$88="GC",Shipping!$A$3:$A$88),0),_xlfn.XMATCH($V$167,Shipping!$U$2:$V$2))/_xlfn.IFS($U$167=Shipping!$R232,Shipping!$R$95,$U$167=Shipping!$S$92,Shipping!$S235,$U$167=Shipping!$T$92,Shipping!$T235)+IF(BR146&lt;DATE(2020,1,1),BR146,-BR146))</f>
        <v>-</v>
      </c>
      <c r="BS310" s="52" t="str" cm="1">
        <f t="array" ref="BS310">IF(OR(BS146="",BS146="NO Q",BS146="-"),"-",INDEX(Shipping!$U$3:$V$88,_xlfn.XMATCH(BS$2,IF(Shipping!$D$3:$D$88="GC",Shipping!$A$3:$A$88),0),_xlfn.XMATCH($V$167,Shipping!$U$2:$V$2))/_xlfn.IFS($U$167=Shipping!$R232,Shipping!$R$95,$U$167=Shipping!$S$92,Shipping!$S235,$U$167=Shipping!$T$92,Shipping!$T235)+IF(BS146&lt;DATE(2020,1,1),BS146,-BS146))</f>
        <v>-</v>
      </c>
      <c r="BT310" s="52" t="str" cm="1">
        <f t="array" ref="BT310">IF(OR(BT146="",BT146="NO Q",BT146="-"),"-",INDEX(Shipping!$U$3:$V$88,_xlfn.XMATCH(BT$2,IF(Shipping!$D$3:$D$88="GC",Shipping!$A$3:$A$88),0),_xlfn.XMATCH($V$167,Shipping!$U$2:$V$2))/_xlfn.IFS($U$167=Shipping!$R232,Shipping!$R$95,$U$167=Shipping!$S$92,Shipping!$S235,$U$167=Shipping!$T$92,Shipping!$T235)+IF(BT146&lt;DATE(2020,1,1),BT146,-BT146))</f>
        <v>-</v>
      </c>
      <c r="BU310" s="52" t="str" cm="1">
        <f t="array" ref="BU310">IF(OR(BU146="",BU146="NO Q",BU146="-"),"-",INDEX(Shipping!$U$3:$V$88,_xlfn.XMATCH(BU$2,IF(Shipping!$D$3:$D$88="GC",Shipping!$A$3:$A$88),0),_xlfn.XMATCH($V$167,Shipping!$U$2:$V$2))/_xlfn.IFS($U$167=Shipping!$R232,Shipping!$R$95,$U$167=Shipping!$S$92,Shipping!$S235,$U$167=Shipping!$T$92,Shipping!$T235)+IF(BU146&lt;DATE(2020,1,1),BU146,-BU146))</f>
        <v>-</v>
      </c>
      <c r="BV310" s="52" t="str" cm="1">
        <f t="array" ref="BV310">IF(OR(BV146="",BV146="NO Q",BV146="-"),"-",INDEX(Shipping!$U$3:$V$88,_xlfn.XMATCH(BV$2,IF(Shipping!$D$3:$D$88="GC",Shipping!$A$3:$A$88),0),_xlfn.XMATCH($V$167,Shipping!$U$2:$V$2))/_xlfn.IFS($U$167=Shipping!$R232,Shipping!$R$95,$U$167=Shipping!$S$92,Shipping!$S235,$U$167=Shipping!$T$92,Shipping!$T235)+IF(BV146&lt;DATE(2020,1,1),BV146,-BV146))</f>
        <v>-</v>
      </c>
      <c r="BW310" s="52" t="str" cm="1">
        <f t="array" ref="BW310">IF(OR(BW146="",BW146="NO Q",BW146="-"),"-",INDEX(Shipping!$U$3:$V$88,_xlfn.XMATCH(BW$2,IF(Shipping!$D$3:$D$88="GC",Shipping!$A$3:$A$88),0),_xlfn.XMATCH($V$167,Shipping!$U$2:$V$2))/_xlfn.IFS($U$167=Shipping!$R232,Shipping!$R$95,$U$167=Shipping!$S$92,Shipping!$S235,$U$167=Shipping!$T$92,Shipping!$T235)+IF(BW146&lt;DATE(2020,1,1),BW146,-BW146))</f>
        <v>-</v>
      </c>
      <c r="BX310" s="52" t="str" cm="1">
        <f t="array" ref="BX310">IF(OR(BX146="",BX146="NO Q",BX146="-"),"-",INDEX(Shipping!$U$3:$V$88,_xlfn.XMATCH(BX$2,IF(Shipping!$D$3:$D$88="GC",Shipping!$A$3:$A$88),0),_xlfn.XMATCH($V$167,Shipping!$U$2:$V$2))/_xlfn.IFS($U$167=Shipping!$R232,Shipping!$R$95,$U$167=Shipping!$S$92,Shipping!$S235,$U$167=Shipping!$T$92,Shipping!$T235)+IF(BX146&lt;DATE(2020,1,1),BX146,-BX146))</f>
        <v>-</v>
      </c>
      <c r="BY310" s="52" t="str" cm="1">
        <f t="array" ref="BY310">IF(OR(BY146="",BY146="NO Q",BY146="-"),"-",INDEX(Shipping!$U$3:$V$88,_xlfn.XMATCH(BY$2,IF(Shipping!$D$3:$D$88="GC",Shipping!$A$3:$A$88),0),_xlfn.XMATCH($V$167,Shipping!$U$2:$V$2))/_xlfn.IFS($U$167=Shipping!$R232,Shipping!$R$95,$U$167=Shipping!$S$92,Shipping!$S235,$U$167=Shipping!$T$92,Shipping!$T235)+IF(BY146&lt;DATE(2020,1,1),BY146,-BY146))</f>
        <v>-</v>
      </c>
      <c r="BZ310" s="52" t="str" cm="1">
        <f t="array" ref="BZ310">IF(OR(BZ146="",BZ146="NO Q",BZ146="-"),"-",INDEX(Shipping!$U$3:$V$88,_xlfn.XMATCH(BZ$2,IF(Shipping!$D$3:$D$88="GC",Shipping!$A$3:$A$88),0),_xlfn.XMATCH($V$167,Shipping!$U$2:$V$2))/_xlfn.IFS($U$167=Shipping!$R232,Shipping!$R$95,$U$167=Shipping!$S$92,Shipping!$S235,$U$167=Shipping!$T$92,Shipping!$T235)+IF(BZ146&lt;DATE(2020,1,1),BZ146,-BZ146))</f>
        <v>-</v>
      </c>
      <c r="CA310" s="52" t="str" cm="1">
        <f t="array" ref="CA310">IF(OR(CA146="",CA146="NO Q",CA146="-"),"-",INDEX(Shipping!$U$3:$V$88,_xlfn.XMATCH(CA$2,IF(Shipping!$D$3:$D$88="GC",Shipping!$A$3:$A$88),0),_xlfn.XMATCH($V$167,Shipping!$U$2:$V$2))/_xlfn.IFS($U$167=Shipping!$R232,Shipping!$R$95,$U$167=Shipping!$S$92,Shipping!$S235,$U$167=Shipping!$T$92,Shipping!$T235)+IF(CA146&lt;DATE(2020,1,1),CA146,-CA146))</f>
        <v>-</v>
      </c>
      <c r="CB310" s="52" t="str" cm="1">
        <f t="array" ref="CB310">IF(OR(CB146="",CB146="NO Q",CB146="-"),"-",INDEX(Shipping!$U$3:$V$88,_xlfn.XMATCH(CB$2,IF(Shipping!$D$3:$D$88="GC",Shipping!$A$3:$A$88),0),_xlfn.XMATCH($V$167,Shipping!$U$2:$V$2))/_xlfn.IFS($U$167=Shipping!$R232,Shipping!$R$95,$U$167=Shipping!$S$92,Shipping!$S235,$U$167=Shipping!$T$92,Shipping!$T235)+IF(CB146&lt;DATE(2020,1,1),CB146,-CB146))</f>
        <v>-</v>
      </c>
      <c r="CC310" s="52" t="str" cm="1">
        <f t="array" ref="CC310">IF(OR(CC146="",CC146="NO Q",CC146="-"),"-",INDEX(Shipping!$U$3:$V$88,_xlfn.XMATCH(CC$2,IF(Shipping!$D$3:$D$88="GC",Shipping!$A$3:$A$88),0),_xlfn.XMATCH($V$167,Shipping!$U$2:$V$2))/_xlfn.IFS($U$167=Shipping!$R232,Shipping!$R$95,$U$167=Shipping!$S$92,Shipping!$S235,$U$167=Shipping!$T$92,Shipping!$T235)+IF(CC146&lt;DATE(2020,1,1),CC146,-CC146))</f>
        <v>-</v>
      </c>
      <c r="CD310" s="52" t="str" cm="1">
        <f t="array" ref="CD310">IF(OR(CD146="",CD146="NO Q",CD146="-"),"-",INDEX(Shipping!$U$3:$V$88,_xlfn.XMATCH(CD$2,IF(Shipping!$D$3:$D$88="GC",Shipping!$A$3:$A$88),0),_xlfn.XMATCH($V$167,Shipping!$U$2:$V$2))/_xlfn.IFS($U$167=Shipping!$R232,Shipping!$R$95,$U$167=Shipping!$S$92,Shipping!$S235,$U$167=Shipping!$T$92,Shipping!$T235)+IF(CD146&lt;DATE(2020,1,1),CD146,-CD146))</f>
        <v>-</v>
      </c>
      <c r="CE310" s="52" t="str" cm="1">
        <f t="array" ref="CE310">IF(OR(CE146="",CE146="NO Q",CE146="-"),"-",INDEX(Shipping!$U$3:$V$88,_xlfn.XMATCH(CE$2,IF(Shipping!$D$3:$D$88="GC",Shipping!$A$3:$A$88),0),_xlfn.XMATCH($V$167,Shipping!$U$2:$V$2))/_xlfn.IFS($U$167=Shipping!$R232,Shipping!$R$95,$U$167=Shipping!$S$92,Shipping!$S235,$U$167=Shipping!$T$92,Shipping!$T235)+IF(CE146&lt;DATE(2020,1,1),CE146,-CE146))</f>
        <v>-</v>
      </c>
      <c r="CF310" s="52" t="e" cm="1">
        <f t="array" ref="CF310">IF(OR(CF146="",CF146="NO Q",CF146="-"),"-",INDEX(Shipping!$U$3:$V$88,_xlfn.XMATCH(CF$2,IF(Shipping!$D$3:$D$88="GC",Shipping!$A$3:$A$88),0),_xlfn.XMATCH($V$167,Shipping!$U$2:$V$2))/_xlfn.IFS($U$167=Shipping!$R232,Shipping!$R$95,$U$167=Shipping!$S$92,Shipping!$S235,$U$167=Shipping!$T$92,Shipping!$T235)+IF(CF146&lt;DATE(2020,1,1),CF146,-CF146))</f>
        <v>#N/A</v>
      </c>
      <c r="CG310" s="52" t="str" cm="1">
        <f t="array" ref="CG310">IF(OR(CG146="",CG146="NO Q",CG146="-"),"-",INDEX(Shipping!$U$3:$V$88,_xlfn.XMATCH(CG$2,IF(Shipping!$D$3:$D$88="GC",Shipping!$A$3:$A$88),0),_xlfn.XMATCH($V$167,Shipping!$U$2:$V$2))/_xlfn.IFS($U$167=Shipping!$R232,Shipping!$R$95,$U$167=Shipping!$S$92,Shipping!$S235,$U$167=Shipping!$T$92,Shipping!$T235)+IF(CG146&lt;DATE(2020,1,1),CG146,-CG146))</f>
        <v>-</v>
      </c>
      <c r="CH310" s="52" t="str" cm="1">
        <f t="array" ref="CH310">IF(OR(CH146="",CH146="NO Q",CH146="-"),"-",INDEX(Shipping!$U$3:$V$88,_xlfn.XMATCH(CH$2,IF(Shipping!$D$3:$D$88="GC",Shipping!$A$3:$A$88),0),_xlfn.XMATCH($V$167,Shipping!$U$2:$V$2))/_xlfn.IFS($U$167=Shipping!$R232,Shipping!$R$95,$U$167=Shipping!$S$92,Shipping!$S235,$U$167=Shipping!$T$92,Shipping!$T235)+IF(CH146&lt;DATE(2020,1,1),CH146,-CH146))</f>
        <v>-</v>
      </c>
      <c r="CI310" s="52" t="str" cm="1">
        <f t="array" ref="CI310">IF(OR(CI146="",CI146="NO Q",CI146="-"),"-",INDEX(Shipping!$U$3:$V$88,_xlfn.XMATCH(CI$2,IF(Shipping!$D$3:$D$88="GC",Shipping!$A$3:$A$88),0),_xlfn.XMATCH($V$167,Shipping!$U$2:$V$2))/_xlfn.IFS($U$167=Shipping!$R232,Shipping!$R$95,$U$167=Shipping!$S$92,Shipping!$S235,$U$167=Shipping!$T$92,Shipping!$T235)+IF(CI146&lt;DATE(2020,1,1),CI146,-CI146))</f>
        <v>-</v>
      </c>
      <c r="CJ310" s="52" t="str" cm="1">
        <f t="array" ref="CJ310">IF(OR(CJ146="",CJ146="NO Q",CJ146="-"),"-",INDEX(Shipping!$U$3:$V$88,_xlfn.XMATCH(CJ$2,IF(Shipping!$D$3:$D$88="GC",Shipping!$A$3:$A$88),0),_xlfn.XMATCH($V$167,Shipping!$U$2:$V$2))/_xlfn.IFS($U$167=Shipping!$R232,Shipping!$R$95,$U$167=Shipping!$S$92,Shipping!$S235,$U$167=Shipping!$T$92,Shipping!$T235)+IF(CJ146&lt;DATE(2020,1,1),CJ146,-CJ146))</f>
        <v>-</v>
      </c>
      <c r="CK310" s="52" t="str" cm="1">
        <f t="array" ref="CK310">IF(OR(CK146="",CK146="NO Q",CK146="-"),"-",INDEX(Shipping!$U$3:$V$88,_xlfn.XMATCH(CK$2,IF(Shipping!$D$3:$D$88="GC",Shipping!$A$3:$A$88),0),_xlfn.XMATCH($V$167,Shipping!$U$2:$V$2))/_xlfn.IFS($U$167=Shipping!$R232,Shipping!$R$95,$U$167=Shipping!$S$92,Shipping!$S235,$U$167=Shipping!$T$92,Shipping!$T235)+IF(CK146&lt;DATE(2020,1,1),CK146,-CK146))</f>
        <v>-</v>
      </c>
      <c r="CL310" s="52" t="str" cm="1">
        <f t="array" ref="CL310">IF(OR(CL146="",CL146="NO Q",CL146="-"),"-",INDEX(Shipping!$U$3:$V$88,_xlfn.XMATCH(CL$2,IF(Shipping!$D$3:$D$88="GC",Shipping!$A$3:$A$88),0),_xlfn.XMATCH($V$167,Shipping!$U$2:$V$2))/_xlfn.IFS($U$167=Shipping!$R232,Shipping!$R$95,$U$167=Shipping!$S$92,Shipping!$S235,$U$167=Shipping!$T$92,Shipping!$T235)+IF(CL146&lt;DATE(2020,1,1),CL146,-CL146))</f>
        <v>-</v>
      </c>
      <c r="CM310" s="52" t="str" cm="1">
        <f t="array" ref="CM310">IF(OR(CM146="",CM146="NO Q",CM146="-"),"-",INDEX(Shipping!$U$3:$V$88,_xlfn.XMATCH(CM$2,IF(Shipping!$D$3:$D$88="GC",Shipping!$A$3:$A$88),0),_xlfn.XMATCH($V$167,Shipping!$U$2:$V$2))/_xlfn.IFS($U$167=Shipping!$R232,Shipping!$R$95,$U$167=Shipping!$S$92,Shipping!$S235,$U$167=Shipping!$T$92,Shipping!$T235)+IF(CM146&lt;DATE(2020,1,1),CM146,-CM146))</f>
        <v>-</v>
      </c>
    </row>
    <row r="311" spans="2:91">
      <c r="B311" s="47">
        <v>143</v>
      </c>
      <c r="C311" s="1" t="e" cm="1">
        <f t="array" ref="C311">INDEX(W$2:CM$2,1,_xlfn.XMATCH(D311,$W311:$CM311))</f>
        <v>#N/A</v>
      </c>
      <c r="D311" s="81">
        <f t="shared" si="141"/>
        <v>0</v>
      </c>
      <c r="W311" s="52" t="str" cm="1">
        <f t="array" ref="W311">IF(OR(W147="",W147="NO Q",W147="-"),"-",INDEX(Shipping!$U$3:$V$88,_xlfn.XMATCH(W$2,IF(Shipping!$D$3:$D$88="GC",Shipping!$A$3:$A$88),0),_xlfn.XMATCH($V$167,Shipping!$U$2:$V$2))/_xlfn.IFS($U$167=Shipping!$R233,Shipping!$R$95,$U$167=Shipping!$S$92,Shipping!$S236,$U$167=Shipping!$T$92,Shipping!$T236)+IF(W147&lt;DATE(2020,1,1),W147,-W147))</f>
        <v>-</v>
      </c>
      <c r="X311" s="52" t="str" cm="1">
        <f t="array" ref="X311">IF(OR(X147="",X147="NO Q",X147="-"),"-",INDEX(Shipping!$U$3:$V$88,_xlfn.XMATCH(X$2,IF(Shipping!$D$3:$D$88="GC",Shipping!$A$3:$A$88),0),_xlfn.XMATCH($V$167,Shipping!$U$2:$V$2))/_xlfn.IFS($U$167=Shipping!$R233,Shipping!$R$95,$U$167=Shipping!$S$92,Shipping!$S236,$U$167=Shipping!$T$92,Shipping!$T236)+IF(X147&lt;DATE(2020,1,1),X147,-X147))</f>
        <v>-</v>
      </c>
      <c r="Y311" s="52" t="str" cm="1">
        <f t="array" ref="Y311">IF(OR(Y147="",Y147="NO Q",Y147="-"),"-",INDEX(Shipping!$U$3:$V$88,_xlfn.XMATCH(Y$2,IF(Shipping!$D$3:$D$88="GC",Shipping!$A$3:$A$88),0),_xlfn.XMATCH($V$167,Shipping!$U$2:$V$2))/_xlfn.IFS($U$167=Shipping!$R233,Shipping!$R$95,$U$167=Shipping!$S$92,Shipping!$S236,$U$167=Shipping!$T$92,Shipping!$T236)+IF(Y147&lt;DATE(2020,1,1),Y147,-Y147))</f>
        <v>-</v>
      </c>
      <c r="Z311" s="52" t="str" cm="1">
        <f t="array" ref="Z311">IF(OR(Z147="",Z147="NO Q",Z147="-"),"-",INDEX(Shipping!$U$3:$V$88,_xlfn.XMATCH(Z$2,IF(Shipping!$D$3:$D$88="GC",Shipping!$A$3:$A$88),0),_xlfn.XMATCH($V$167,Shipping!$U$2:$V$2))/_xlfn.IFS($U$167=Shipping!$R233,Shipping!$R$95,$U$167=Shipping!$S$92,Shipping!$S236,$U$167=Shipping!$T$92,Shipping!$T236)+IF(Z147&lt;DATE(2020,1,1),Z147,-Z147))</f>
        <v>-</v>
      </c>
      <c r="AA311" s="52" t="str" cm="1">
        <f t="array" ref="AA311">IF(OR(AA147="",AA147="NO Q",AA147="-"),"-",INDEX(Shipping!$U$3:$V$88,_xlfn.XMATCH(AA$2,IF(Shipping!$D$3:$D$88="GC",Shipping!$A$3:$A$88),0),_xlfn.XMATCH($V$167,Shipping!$U$2:$V$2))/_xlfn.IFS($U$167=Shipping!$R233,Shipping!$R$95,$U$167=Shipping!$S$92,Shipping!$S236,$U$167=Shipping!$T$92,Shipping!$T236)+IF(AA147&lt;DATE(2020,1,1),AA147,-AA147))</f>
        <v>-</v>
      </c>
      <c r="AB311" s="52" t="str" cm="1">
        <f t="array" ref="AB311">IF(OR(AB147="",AB147="NO Q",AB147="-"),"-",INDEX(Shipping!$U$3:$V$88,_xlfn.XMATCH(AB$2,IF(Shipping!$D$3:$D$88="GC",Shipping!$A$3:$A$88),0),_xlfn.XMATCH($V$167,Shipping!$U$2:$V$2))/_xlfn.IFS($U$167=Shipping!$R233,Shipping!$R$95,$U$167=Shipping!$S$92,Shipping!$S236,$U$167=Shipping!$T$92,Shipping!$T236)+IF(AB147&lt;DATE(2020,1,1),AB147,-AB147))</f>
        <v>-</v>
      </c>
      <c r="AC311" s="52" t="str" cm="1">
        <f t="array" ref="AC311">IF(OR(AC147="",AC147="NO Q",AC147="-"),"-",INDEX(Shipping!$U$3:$V$88,_xlfn.XMATCH(AC$2,IF(Shipping!$D$3:$D$88="GC",Shipping!$A$3:$A$88),0),_xlfn.XMATCH($V$167,Shipping!$U$2:$V$2))/_xlfn.IFS($U$167=Shipping!$R233,Shipping!$R$95,$U$167=Shipping!$S$92,Shipping!$S236,$U$167=Shipping!$T$92,Shipping!$T236)+IF(AC147&lt;DATE(2020,1,1),AC147,-AC147))</f>
        <v>-</v>
      </c>
      <c r="AD311" s="52" t="str" cm="1">
        <f t="array" ref="AD311">IF(OR(AD147="",AD147="NO Q",AD147="-"),"-",INDEX(Shipping!$U$3:$V$88,_xlfn.XMATCH(AD$2,IF(Shipping!$D$3:$D$88="GC",Shipping!$A$3:$A$88),0),_xlfn.XMATCH($V$167,Shipping!$U$2:$V$2))/_xlfn.IFS($U$167=Shipping!$R233,Shipping!$R$95,$U$167=Shipping!$S$92,Shipping!$S236,$U$167=Shipping!$T$92,Shipping!$T236)+IF(AD147&lt;DATE(2020,1,1),AD147,-AD147))</f>
        <v>-</v>
      </c>
      <c r="AE311" s="52" t="str" cm="1">
        <f t="array" ref="AE311">IF(OR(AE147="",AE147="NO Q",AE147="-"),"-",INDEX(Shipping!$U$3:$V$88,_xlfn.XMATCH(AE$2,IF(Shipping!$D$3:$D$88="GC",Shipping!$A$3:$A$88),0),_xlfn.XMATCH($V$167,Shipping!$U$2:$V$2))/_xlfn.IFS($U$167=Shipping!$R233,Shipping!$R$95,$U$167=Shipping!$S$92,Shipping!$S236,$U$167=Shipping!$T$92,Shipping!$T236)+IF(AE147&lt;DATE(2020,1,1),AE147,-AE147))</f>
        <v>-</v>
      </c>
      <c r="AF311" s="52" t="str" cm="1">
        <f t="array" ref="AF311">IF(OR(AF147="",AF147="NO Q",AF147="-"),"-",INDEX(Shipping!$U$3:$V$88,_xlfn.XMATCH(AF$2,IF(Shipping!$D$3:$D$88="GC",Shipping!$A$3:$A$88),0),_xlfn.XMATCH($V$167,Shipping!$U$2:$V$2))/_xlfn.IFS($U$167=Shipping!$R233,Shipping!$R$95,$U$167=Shipping!$S$92,Shipping!$S236,$U$167=Shipping!$T$92,Shipping!$T236)+IF(AF147&lt;DATE(2020,1,1),AF147,-AF147))</f>
        <v>-</v>
      </c>
      <c r="AG311" s="52" t="str" cm="1">
        <f t="array" ref="AG311">IF(OR(AG147="",AG147="NO Q",AG147="-"),"-",INDEX(Shipping!$U$3:$V$88,_xlfn.XMATCH(AG$2,IF(Shipping!$D$3:$D$88="GC",Shipping!$A$3:$A$88),0),_xlfn.XMATCH($V$167,Shipping!$U$2:$V$2))/_xlfn.IFS($U$167=Shipping!$R233,Shipping!$R$95,$U$167=Shipping!$S$92,Shipping!$S236,$U$167=Shipping!$T$92,Shipping!$T236)+IF(AG147&lt;DATE(2020,1,1),AG147,-AG147))</f>
        <v>-</v>
      </c>
      <c r="AH311" s="52" t="str" cm="1">
        <f t="array" ref="AH311">IF(OR(AH147="",AH147="NO Q",AH147="-"),"-",INDEX(Shipping!$U$3:$V$88,_xlfn.XMATCH(AH$2,IF(Shipping!$D$3:$D$88="GC",Shipping!$A$3:$A$88),0),_xlfn.XMATCH($V$167,Shipping!$U$2:$V$2))/_xlfn.IFS($U$167=Shipping!$R233,Shipping!$R$95,$U$167=Shipping!$S$92,Shipping!$S236,$U$167=Shipping!$T$92,Shipping!$T236)+IF(AH147&lt;DATE(2020,1,1),AH147,-AH147))</f>
        <v>-</v>
      </c>
      <c r="AI311" s="52" t="str" cm="1">
        <f t="array" ref="AI311">IF(OR(AI147="",AI147="NO Q",AI147="-"),"-",INDEX(Shipping!$U$3:$V$88,_xlfn.XMATCH(AI$2,IF(Shipping!$D$3:$D$88="GC",Shipping!$A$3:$A$88),0),_xlfn.XMATCH($V$167,Shipping!$U$2:$V$2))/_xlfn.IFS($U$167=Shipping!$R233,Shipping!$R$95,$U$167=Shipping!$S$92,Shipping!$S236,$U$167=Shipping!$T$92,Shipping!$T236)+IF(AI147&lt;DATE(2020,1,1),AI147,-AI147))</f>
        <v>-</v>
      </c>
      <c r="AJ311" s="52" t="str" cm="1">
        <f t="array" ref="AJ311">IF(OR(AJ147="",AJ147="NO Q",AJ147="-"),"-",INDEX(Shipping!$U$3:$V$88,_xlfn.XMATCH(AJ$2,IF(Shipping!$D$3:$D$88="GC",Shipping!$A$3:$A$88),0),_xlfn.XMATCH($V$167,Shipping!$U$2:$V$2))/_xlfn.IFS($U$167=Shipping!$R233,Shipping!$R$95,$U$167=Shipping!$S$92,Shipping!$S236,$U$167=Shipping!$T$92,Shipping!$T236)+IF(AJ147&lt;DATE(2020,1,1),AJ147,-AJ147))</f>
        <v>-</v>
      </c>
      <c r="AK311" s="52" t="str" cm="1">
        <f t="array" ref="AK311">IF(OR(AK147="",AK147="NO Q",AK147="-"),"-",INDEX(Shipping!$U$3:$V$88,_xlfn.XMATCH(AK$2,IF(Shipping!$D$3:$D$88="GC",Shipping!$A$3:$A$88),0),_xlfn.XMATCH($V$167,Shipping!$U$2:$V$2))/_xlfn.IFS($U$167=Shipping!$R233,Shipping!$R$95,$U$167=Shipping!$S$92,Shipping!$S236,$U$167=Shipping!$T$92,Shipping!$T236)+IF(AK147&lt;DATE(2020,1,1),AK147,-AK147))</f>
        <v>-</v>
      </c>
      <c r="AL311" s="52" t="str" cm="1">
        <f t="array" ref="AL311">IF(OR(AL147="",AL147="NO Q",AL147="-"),"-",INDEX(Shipping!$U$3:$V$88,_xlfn.XMATCH(AL$2,IF(Shipping!$D$3:$D$88="GC",Shipping!$A$3:$A$88),0),_xlfn.XMATCH($V$167,Shipping!$U$2:$V$2))/_xlfn.IFS($U$167=Shipping!$R233,Shipping!$R$95,$U$167=Shipping!$S$92,Shipping!$S236,$U$167=Shipping!$T$92,Shipping!$T236)+IF(AL147&lt;DATE(2020,1,1),AL147,-AL147))</f>
        <v>-</v>
      </c>
      <c r="AM311" s="52" t="str" cm="1">
        <f t="array" ref="AM311">IF(OR(AM147="",AM147="NO Q",AM147="-"),"-",INDEX(Shipping!$U$3:$V$88,_xlfn.XMATCH(AM$2,IF(Shipping!$D$3:$D$88="GC",Shipping!$A$3:$A$88),0),_xlfn.XMATCH($V$167,Shipping!$U$2:$V$2))/_xlfn.IFS($U$167=Shipping!$R233,Shipping!$R$95,$U$167=Shipping!$S$92,Shipping!$S236,$U$167=Shipping!$T$92,Shipping!$T236)+IF(AM147&lt;DATE(2020,1,1),AM147,-AM147))</f>
        <v>-</v>
      </c>
      <c r="AN311" s="52" t="str" cm="1">
        <f t="array" ref="AN311">IF(OR(AN147="",AN147="NO Q",AN147="-"),"-",INDEX(Shipping!$U$3:$V$88,_xlfn.XMATCH(AN$2,IF(Shipping!$D$3:$D$88="GC",Shipping!$A$3:$A$88),0),_xlfn.XMATCH($V$167,Shipping!$U$2:$V$2))/_xlfn.IFS($U$167=Shipping!$R233,Shipping!$R$95,$U$167=Shipping!$S$92,Shipping!$S236,$U$167=Shipping!$T$92,Shipping!$T236)+IF(AN147&lt;DATE(2020,1,1),AN147,-AN147))</f>
        <v>-</v>
      </c>
      <c r="AO311" s="52" t="e" cm="1">
        <f t="array" ref="AO311">IF(OR(AO147="",AO147="NO Q",AO147="-"),"-",INDEX(Shipping!$U$3:$V$88,_xlfn.XMATCH(AO$2,IF(Shipping!$D$3:$D$88="GC",Shipping!$A$3:$A$88),0),_xlfn.XMATCH($V$167,Shipping!$U$2:$V$2))/_xlfn.IFS($U$167=Shipping!$R233,Shipping!$R$95,$U$167=Shipping!$S$92,Shipping!$S236,$U$167=Shipping!$T$92,Shipping!$T236)+IF(AO147&lt;DATE(2020,1,1),AO147,-AO147))</f>
        <v>#DIV/0!</v>
      </c>
      <c r="AP311" s="52" t="str" cm="1">
        <f t="array" ref="AP311">IF(OR(AP147="",AP147="NO Q",AP147="-"),"-",INDEX(Shipping!$U$3:$V$88,_xlfn.XMATCH(AP$2,IF(Shipping!$D$3:$D$88="GC",Shipping!$A$3:$A$88),0),_xlfn.XMATCH($V$167,Shipping!$U$2:$V$2))/_xlfn.IFS($U$167=Shipping!$R233,Shipping!$R$95,$U$167=Shipping!$S$92,Shipping!$S236,$U$167=Shipping!$T$92,Shipping!$T236)+IF(AP147&lt;DATE(2020,1,1),AP147,-AP147))</f>
        <v>-</v>
      </c>
      <c r="AQ311" s="52" t="str" cm="1">
        <f t="array" ref="AQ311">IF(OR(AQ147="",AQ147="NO Q",AQ147="-"),"-",INDEX(Shipping!$U$3:$V$88,_xlfn.XMATCH(AQ$2,IF(Shipping!$D$3:$D$88="GC",Shipping!$A$3:$A$88),0),_xlfn.XMATCH($V$167,Shipping!$U$2:$V$2))/_xlfn.IFS($U$167=Shipping!$R233,Shipping!$R$95,$U$167=Shipping!$S$92,Shipping!$S236,$U$167=Shipping!$T$92,Shipping!$T236)+IF(AQ147&lt;DATE(2020,1,1),AQ147,-AQ147))</f>
        <v>-</v>
      </c>
      <c r="AR311" s="52" t="str" cm="1">
        <f t="array" ref="AR311">IF(OR(AR147="",AR147="NO Q",AR147="-"),"-",INDEX(Shipping!$U$3:$V$88,_xlfn.XMATCH(AR$2,IF(Shipping!$D$3:$D$88="GC",Shipping!$A$3:$A$88),0),_xlfn.XMATCH($V$167,Shipping!$U$2:$V$2))/_xlfn.IFS($U$167=Shipping!$R233,Shipping!$R$95,$U$167=Shipping!$S$92,Shipping!$S236,$U$167=Shipping!$T$92,Shipping!$T236)+IF(AR147&lt;DATE(2020,1,1),AR147,-AR147))</f>
        <v>-</v>
      </c>
      <c r="AS311" s="52" t="str" cm="1">
        <f t="array" ref="AS311">IF(OR(AS147="",AS147="NO Q",AS147="-"),"-",INDEX(Shipping!$U$3:$V$88,_xlfn.XMATCH(AS$2,IF(Shipping!$D$3:$D$88="GC",Shipping!$A$3:$A$88),0),_xlfn.XMATCH($V$167,Shipping!$U$2:$V$2))/_xlfn.IFS($U$167=Shipping!$R233,Shipping!$R$95,$U$167=Shipping!$S$92,Shipping!$S236,$U$167=Shipping!$T$92,Shipping!$T236)+IF(AS147&lt;DATE(2020,1,1),AS147,-AS147))</f>
        <v>-</v>
      </c>
      <c r="AT311" s="52" t="str" cm="1">
        <f t="array" ref="AT311">IF(OR(AT147="",AT147="NO Q",AT147="-"),"-",INDEX(Shipping!$U$3:$V$88,_xlfn.XMATCH(AT$2,IF(Shipping!$D$3:$D$88="GC",Shipping!$A$3:$A$88),0),_xlfn.XMATCH($V$167,Shipping!$U$2:$V$2))/_xlfn.IFS($U$167=Shipping!$R233,Shipping!$R$95,$U$167=Shipping!$S$92,Shipping!$S236,$U$167=Shipping!$T$92,Shipping!$T236)+IF(AT147&lt;DATE(2020,1,1),AT147,-AT147))</f>
        <v>-</v>
      </c>
      <c r="AU311" s="52" t="str" cm="1">
        <f t="array" ref="AU311">IF(OR(AU147="",AU147="NO Q",AU147="-"),"-",INDEX(Shipping!$U$3:$V$88,_xlfn.XMATCH(AU$2,IF(Shipping!$D$3:$D$88="GC",Shipping!$A$3:$A$88),0),_xlfn.XMATCH($V$167,Shipping!$U$2:$V$2))/_xlfn.IFS($U$167=Shipping!$R233,Shipping!$R$95,$U$167=Shipping!$S$92,Shipping!$S236,$U$167=Shipping!$T$92,Shipping!$T236)+IF(AU147&lt;DATE(2020,1,1),AU147,-AU147))</f>
        <v>-</v>
      </c>
      <c r="AV311" s="52" t="str" cm="1">
        <f t="array" ref="AV311">IF(OR(AV147="",AV147="NO Q",AV147="-"),"-",INDEX(Shipping!$U$3:$V$88,_xlfn.XMATCH(AV$2,IF(Shipping!$D$3:$D$88="GC",Shipping!$A$3:$A$88),0),_xlfn.XMATCH($V$167,Shipping!$U$2:$V$2))/_xlfn.IFS($U$167=Shipping!$R233,Shipping!$R$95,$U$167=Shipping!$S$92,Shipping!$S236,$U$167=Shipping!$T$92,Shipping!$T236)+IF(AV147&lt;DATE(2020,1,1),AV147,-AV147))</f>
        <v>-</v>
      </c>
      <c r="AW311" s="52" t="str" cm="1">
        <f t="array" ref="AW311">IF(OR(AW147="",AW147="NO Q",AW147="-"),"-",INDEX(Shipping!$U$3:$V$88,_xlfn.XMATCH(AW$2,IF(Shipping!$D$3:$D$88="GC",Shipping!$A$3:$A$88),0),_xlfn.XMATCH($V$167,Shipping!$U$2:$V$2))/_xlfn.IFS($U$167=Shipping!$R233,Shipping!$R$95,$U$167=Shipping!$S$92,Shipping!$S236,$U$167=Shipping!$T$92,Shipping!$T236)+IF(AW147&lt;DATE(2020,1,1),AW147,-AW147))</f>
        <v>-</v>
      </c>
      <c r="AX311" s="52" t="str" cm="1">
        <f t="array" ref="AX311">IF(OR(AX147="",AX147="NO Q",AX147="-"),"-",INDEX(Shipping!$U$3:$V$88,_xlfn.XMATCH(AX$2,IF(Shipping!$D$3:$D$88="GC",Shipping!$A$3:$A$88),0),_xlfn.XMATCH($V$167,Shipping!$U$2:$V$2))/_xlfn.IFS($U$167=Shipping!$R233,Shipping!$R$95,$U$167=Shipping!$S$92,Shipping!$S236,$U$167=Shipping!$T$92,Shipping!$T236)+IF(AX147&lt;DATE(2020,1,1),AX147,-AX147))</f>
        <v>-</v>
      </c>
      <c r="AY311" s="52" t="str" cm="1">
        <f t="array" ref="AY311">IF(OR(AY147="",AY147="NO Q",AY147="-"),"-",INDEX(Shipping!$U$3:$V$88,_xlfn.XMATCH(AY$2,IF(Shipping!$D$3:$D$88="GC",Shipping!$A$3:$A$88),0),_xlfn.XMATCH($V$167,Shipping!$U$2:$V$2))/_xlfn.IFS($U$167=Shipping!$R233,Shipping!$R$95,$U$167=Shipping!$S$92,Shipping!$S236,$U$167=Shipping!$T$92,Shipping!$T236)+IF(AY147&lt;DATE(2020,1,1),AY147,-AY147))</f>
        <v>-</v>
      </c>
      <c r="AZ311" s="52" t="str" cm="1">
        <f t="array" ref="AZ311">IF(OR(AZ147="",AZ147="NO Q",AZ147="-"),"-",INDEX(Shipping!$U$3:$V$88,_xlfn.XMATCH(AZ$2,IF(Shipping!$D$3:$D$88="GC",Shipping!$A$3:$A$88),0),_xlfn.XMATCH($V$167,Shipping!$U$2:$V$2))/_xlfn.IFS($U$167=Shipping!$R233,Shipping!$R$95,$U$167=Shipping!$S$92,Shipping!$S236,$U$167=Shipping!$T$92,Shipping!$T236)+IF(AZ147&lt;DATE(2020,1,1),AZ147,-AZ147))</f>
        <v>-</v>
      </c>
      <c r="BA311" s="52" t="str" cm="1">
        <f t="array" ref="BA311">IF(OR(BA147="",BA147="NO Q",BA147="-"),"-",INDEX(Shipping!$U$3:$V$88,_xlfn.XMATCH(BA$2,IF(Shipping!$D$3:$D$88="GC",Shipping!$A$3:$A$88),0),_xlfn.XMATCH($V$167,Shipping!$U$2:$V$2))/_xlfn.IFS($U$167=Shipping!$R233,Shipping!$R$95,$U$167=Shipping!$S$92,Shipping!$S236,$U$167=Shipping!$T$92,Shipping!$T236)+IF(BA147&lt;DATE(2020,1,1),BA147,-BA147))</f>
        <v>-</v>
      </c>
      <c r="BB311" s="52" t="str" cm="1">
        <f t="array" ref="BB311">IF(OR(BB147="",BB147="NO Q",BB147="-"),"-",INDEX(Shipping!$U$3:$V$88,_xlfn.XMATCH(BB$2,IF(Shipping!$D$3:$D$88="GC",Shipping!$A$3:$A$88),0),_xlfn.XMATCH($V$167,Shipping!$U$2:$V$2))/_xlfn.IFS($U$167=Shipping!$R233,Shipping!$R$95,$U$167=Shipping!$S$92,Shipping!$S236,$U$167=Shipping!$T$92,Shipping!$T236)+IF(BB147&lt;DATE(2020,1,1),BB147,-BB147))</f>
        <v>-</v>
      </c>
      <c r="BC311" s="52" t="str" cm="1">
        <f t="array" ref="BC311">IF(OR(BC147="",BC147="NO Q",BC147="-"),"-",INDEX(Shipping!$U$3:$V$88,_xlfn.XMATCH(BC$2,IF(Shipping!$D$3:$D$88="GC",Shipping!$A$3:$A$88),0),_xlfn.XMATCH($V$167,Shipping!$U$2:$V$2))/_xlfn.IFS($U$167=Shipping!$R233,Shipping!$R$95,$U$167=Shipping!$S$92,Shipping!$S236,$U$167=Shipping!$T$92,Shipping!$T236)+IF(BC147&lt;DATE(2020,1,1),BC147,-BC147))</f>
        <v>-</v>
      </c>
      <c r="BD311" s="52" t="str" cm="1">
        <f t="array" ref="BD311">IF(OR(BD147="",BD147="NO Q",BD147="-"),"-",INDEX(Shipping!$U$3:$V$88,_xlfn.XMATCH(BD$2,IF(Shipping!$D$3:$D$88="GC",Shipping!$A$3:$A$88),0),_xlfn.XMATCH($V$167,Shipping!$U$2:$V$2))/_xlfn.IFS($U$167=Shipping!$R233,Shipping!$R$95,$U$167=Shipping!$S$92,Shipping!$S236,$U$167=Shipping!$T$92,Shipping!$T236)+IF(BD147&lt;DATE(2020,1,1),BD147,-BD147))</f>
        <v>-</v>
      </c>
      <c r="BE311" s="52" t="str" cm="1">
        <f t="array" ref="BE311">IF(OR(BE147="",BE147="NO Q",BE147="-"),"-",INDEX(Shipping!$U$3:$V$88,_xlfn.XMATCH(BE$2,IF(Shipping!$D$3:$D$88="GC",Shipping!$A$3:$A$88),0),_xlfn.XMATCH($V$167,Shipping!$U$2:$V$2))/_xlfn.IFS($U$167=Shipping!$R233,Shipping!$R$95,$U$167=Shipping!$S$92,Shipping!$S236,$U$167=Shipping!$T$92,Shipping!$T236)+IF(BE147&lt;DATE(2020,1,1),BE147,-BE147))</f>
        <v>-</v>
      </c>
      <c r="BF311" s="52" t="str" cm="1">
        <f t="array" ref="BF311">IF(OR(BF147="",BF147="NO Q",BF147="-"),"-",INDEX(Shipping!$U$3:$V$88,_xlfn.XMATCH(BF$2,IF(Shipping!$D$3:$D$88="GC",Shipping!$A$3:$A$88),0),_xlfn.XMATCH($V$167,Shipping!$U$2:$V$2))/_xlfn.IFS($U$167=Shipping!$R233,Shipping!$R$95,$U$167=Shipping!$S$92,Shipping!$S236,$U$167=Shipping!$T$92,Shipping!$T236)+IF(BF147&lt;DATE(2020,1,1),BF147,-BF147))</f>
        <v>-</v>
      </c>
      <c r="BG311" s="52" t="str" cm="1">
        <f t="array" ref="BG311">IF(OR(BG147="",BG147="NO Q",BG147="-"),"-",INDEX(Shipping!$U$3:$V$88,_xlfn.XMATCH(BG$2,IF(Shipping!$D$3:$D$88="GC",Shipping!$A$3:$A$88),0),_xlfn.XMATCH($V$167,Shipping!$U$2:$V$2))/_xlfn.IFS($U$167=Shipping!$R233,Shipping!$R$95,$U$167=Shipping!$S$92,Shipping!$S236,$U$167=Shipping!$T$92,Shipping!$T236)+IF(BG147&lt;DATE(2020,1,1),BG147,-BG147))</f>
        <v>-</v>
      </c>
      <c r="BH311" s="52" t="str" cm="1">
        <f t="array" ref="BH311">IF(OR(BH147="",BH147="NO Q",BH147="-"),"-",INDEX(Shipping!$U$3:$V$88,_xlfn.XMATCH(BH$2,IF(Shipping!$D$3:$D$88="GC",Shipping!$A$3:$A$88),0),_xlfn.XMATCH($V$167,Shipping!$U$2:$V$2))/_xlfn.IFS($U$167=Shipping!$R233,Shipping!$R$95,$U$167=Shipping!$S$92,Shipping!$S236,$U$167=Shipping!$T$92,Shipping!$T236)+IF(BH147&lt;DATE(2020,1,1),BH147,-BH147))</f>
        <v>-</v>
      </c>
      <c r="BI311" s="52" t="str" cm="1">
        <f t="array" ref="BI311">IF(OR(BI147="",BI147="NO Q",BI147="-"),"-",INDEX(Shipping!$U$3:$V$88,_xlfn.XMATCH(BI$2,IF(Shipping!$D$3:$D$88="GC",Shipping!$A$3:$A$88),0),_xlfn.XMATCH($V$167,Shipping!$U$2:$V$2))/_xlfn.IFS($U$167=Shipping!$R233,Shipping!$R$95,$U$167=Shipping!$S$92,Shipping!$S236,$U$167=Shipping!$T$92,Shipping!$T236)+IF(BI147&lt;DATE(2020,1,1),BI147,-BI147))</f>
        <v>-</v>
      </c>
      <c r="BJ311" s="52" t="str" cm="1">
        <f t="array" ref="BJ311">IF(OR(BJ147="",BJ147="NO Q",BJ147="-"),"-",INDEX(Shipping!$U$3:$V$88,_xlfn.XMATCH(BJ$2,IF(Shipping!$D$3:$D$88="GC",Shipping!$A$3:$A$88),0),_xlfn.XMATCH($V$167,Shipping!$U$2:$V$2))/_xlfn.IFS($U$167=Shipping!$R233,Shipping!$R$95,$U$167=Shipping!$S$92,Shipping!$S236,$U$167=Shipping!$T$92,Shipping!$T236)+IF(BJ147&lt;DATE(2020,1,1),BJ147,-BJ147))</f>
        <v>-</v>
      </c>
      <c r="BK311" s="52" t="e" cm="1">
        <f t="array" ref="BK311">IF(OR(BK147="",BK147="NO Q",BK147="-"),"-",INDEX(Shipping!$U$3:$V$88,_xlfn.XMATCH(BK$2,IF(Shipping!$D$3:$D$88="GC",Shipping!$A$3:$A$88),0),_xlfn.XMATCH($V$167,Shipping!$U$2:$V$2))/_xlfn.IFS($U$167=Shipping!$R233,Shipping!$R$95,$U$167=Shipping!$S$92,Shipping!$S236,$U$167=Shipping!$T$92,Shipping!$T236)+IF(BK147&lt;DATE(2020,1,1),BK147,-BK147))</f>
        <v>#DIV/0!</v>
      </c>
      <c r="BL311" s="52" t="str" cm="1">
        <f t="array" ref="BL311">IF(OR(BL147="",BL147="NO Q",BL147="-"),"-",INDEX(Shipping!$U$3:$V$88,_xlfn.XMATCH(BL$2,IF(Shipping!$D$3:$D$88="GC",Shipping!$A$3:$A$88),0),_xlfn.XMATCH($V$167,Shipping!$U$2:$V$2))/_xlfn.IFS($U$167=Shipping!$R233,Shipping!$R$95,$U$167=Shipping!$S$92,Shipping!$S236,$U$167=Shipping!$T$92,Shipping!$T236)+IF(BL147&lt;DATE(2020,1,1),BL147,-BL147))</f>
        <v>-</v>
      </c>
      <c r="BM311" s="52" t="str" cm="1">
        <f t="array" ref="BM311">IF(OR(BM147="",BM147="NO Q",BM147="-"),"-",INDEX(Shipping!$U$3:$V$88,_xlfn.XMATCH(BM$2,IF(Shipping!$D$3:$D$88="GC",Shipping!$A$3:$A$88),0),_xlfn.XMATCH($V$167,Shipping!$U$2:$V$2))/_xlfn.IFS($U$167=Shipping!$R233,Shipping!$R$95,$U$167=Shipping!$S$92,Shipping!$S236,$U$167=Shipping!$T$92,Shipping!$T236)+IF(BM147&lt;DATE(2020,1,1),BM147,-BM147))</f>
        <v>-</v>
      </c>
      <c r="BN311" s="52" t="str" cm="1">
        <f t="array" ref="BN311">IF(OR(BN147="",BN147="NO Q",BN147="-"),"-",INDEX(Shipping!$U$3:$V$88,_xlfn.XMATCH(BN$2,IF(Shipping!$D$3:$D$88="GC",Shipping!$A$3:$A$88),0),_xlfn.XMATCH($V$167,Shipping!$U$2:$V$2))/_xlfn.IFS($U$167=Shipping!$R233,Shipping!$R$95,$U$167=Shipping!$S$92,Shipping!$S236,$U$167=Shipping!$T$92,Shipping!$T236)+IF(BN147&lt;DATE(2020,1,1),BN147,-BN147))</f>
        <v>-</v>
      </c>
      <c r="BO311" s="52" t="str" cm="1">
        <f t="array" ref="BO311">IF(OR(BO147="",BO147="NO Q",BO147="-"),"-",INDEX(Shipping!$U$3:$V$88,_xlfn.XMATCH(BO$2,IF(Shipping!$D$3:$D$88="GC",Shipping!$A$3:$A$88),0),_xlfn.XMATCH($V$167,Shipping!$U$2:$V$2))/_xlfn.IFS($U$167=Shipping!$R233,Shipping!$R$95,$U$167=Shipping!$S$92,Shipping!$S236,$U$167=Shipping!$T$92,Shipping!$T236)+IF(BO147&lt;DATE(2020,1,1),BO147,-BO147))</f>
        <v>-</v>
      </c>
      <c r="BP311" s="52" t="str" cm="1">
        <f t="array" ref="BP311">IF(OR(BP147="",BP147="NO Q",BP147="-"),"-",INDEX(Shipping!$U$3:$V$88,_xlfn.XMATCH(BP$2,IF(Shipping!$D$3:$D$88="GC",Shipping!$A$3:$A$88),0),_xlfn.XMATCH($V$167,Shipping!$U$2:$V$2))/_xlfn.IFS($U$167=Shipping!$R233,Shipping!$R$95,$U$167=Shipping!$S$92,Shipping!$S236,$U$167=Shipping!$T$92,Shipping!$T236)+IF(BP147&lt;DATE(2020,1,1),BP147,-BP147))</f>
        <v>-</v>
      </c>
      <c r="BQ311" s="52" t="str" cm="1">
        <f t="array" ref="BQ311">IF(OR(BQ147="",BQ147="NO Q",BQ147="-"),"-",INDEX(Shipping!$U$3:$V$88,_xlfn.XMATCH(BQ$2,IF(Shipping!$D$3:$D$88="GC",Shipping!$A$3:$A$88),0),_xlfn.XMATCH($V$167,Shipping!$U$2:$V$2))/_xlfn.IFS($U$167=Shipping!$R233,Shipping!$R$95,$U$167=Shipping!$S$92,Shipping!$S236,$U$167=Shipping!$T$92,Shipping!$T236)+IF(BQ147&lt;DATE(2020,1,1),BQ147,-BQ147))</f>
        <v>-</v>
      </c>
      <c r="BR311" s="52" t="str" cm="1">
        <f t="array" ref="BR311">IF(OR(BR147="",BR147="NO Q",BR147="-"),"-",INDEX(Shipping!$U$3:$V$88,_xlfn.XMATCH(BR$2,IF(Shipping!$D$3:$D$88="GC",Shipping!$A$3:$A$88),0),_xlfn.XMATCH($V$167,Shipping!$U$2:$V$2))/_xlfn.IFS($U$167=Shipping!$R233,Shipping!$R$95,$U$167=Shipping!$S$92,Shipping!$S236,$U$167=Shipping!$T$92,Shipping!$T236)+IF(BR147&lt;DATE(2020,1,1),BR147,-BR147))</f>
        <v>-</v>
      </c>
      <c r="BS311" s="52" t="str" cm="1">
        <f t="array" ref="BS311">IF(OR(BS147="",BS147="NO Q",BS147="-"),"-",INDEX(Shipping!$U$3:$V$88,_xlfn.XMATCH(BS$2,IF(Shipping!$D$3:$D$88="GC",Shipping!$A$3:$A$88),0),_xlfn.XMATCH($V$167,Shipping!$U$2:$V$2))/_xlfn.IFS($U$167=Shipping!$R233,Shipping!$R$95,$U$167=Shipping!$S$92,Shipping!$S236,$U$167=Shipping!$T$92,Shipping!$T236)+IF(BS147&lt;DATE(2020,1,1),BS147,-BS147))</f>
        <v>-</v>
      </c>
      <c r="BT311" s="52" t="str" cm="1">
        <f t="array" ref="BT311">IF(OR(BT147="",BT147="NO Q",BT147="-"),"-",INDEX(Shipping!$U$3:$V$88,_xlfn.XMATCH(BT$2,IF(Shipping!$D$3:$D$88="GC",Shipping!$A$3:$A$88),0),_xlfn.XMATCH($V$167,Shipping!$U$2:$V$2))/_xlfn.IFS($U$167=Shipping!$R233,Shipping!$R$95,$U$167=Shipping!$S$92,Shipping!$S236,$U$167=Shipping!$T$92,Shipping!$T236)+IF(BT147&lt;DATE(2020,1,1),BT147,-BT147))</f>
        <v>-</v>
      </c>
      <c r="BU311" s="52" t="str" cm="1">
        <f t="array" ref="BU311">IF(OR(BU147="",BU147="NO Q",BU147="-"),"-",INDEX(Shipping!$U$3:$V$88,_xlfn.XMATCH(BU$2,IF(Shipping!$D$3:$D$88="GC",Shipping!$A$3:$A$88),0),_xlfn.XMATCH($V$167,Shipping!$U$2:$V$2))/_xlfn.IFS($U$167=Shipping!$R233,Shipping!$R$95,$U$167=Shipping!$S$92,Shipping!$S236,$U$167=Shipping!$T$92,Shipping!$T236)+IF(BU147&lt;DATE(2020,1,1),BU147,-BU147))</f>
        <v>-</v>
      </c>
      <c r="BV311" s="52" t="str" cm="1">
        <f t="array" ref="BV311">IF(OR(BV147="",BV147="NO Q",BV147="-"),"-",INDEX(Shipping!$U$3:$V$88,_xlfn.XMATCH(BV$2,IF(Shipping!$D$3:$D$88="GC",Shipping!$A$3:$A$88),0),_xlfn.XMATCH($V$167,Shipping!$U$2:$V$2))/_xlfn.IFS($U$167=Shipping!$R233,Shipping!$R$95,$U$167=Shipping!$S$92,Shipping!$S236,$U$167=Shipping!$T$92,Shipping!$T236)+IF(BV147&lt;DATE(2020,1,1),BV147,-BV147))</f>
        <v>-</v>
      </c>
      <c r="BW311" s="52" t="str" cm="1">
        <f t="array" ref="BW311">IF(OR(BW147="",BW147="NO Q",BW147="-"),"-",INDEX(Shipping!$U$3:$V$88,_xlfn.XMATCH(BW$2,IF(Shipping!$D$3:$D$88="GC",Shipping!$A$3:$A$88),0),_xlfn.XMATCH($V$167,Shipping!$U$2:$V$2))/_xlfn.IFS($U$167=Shipping!$R233,Shipping!$R$95,$U$167=Shipping!$S$92,Shipping!$S236,$U$167=Shipping!$T$92,Shipping!$T236)+IF(BW147&lt;DATE(2020,1,1),BW147,-BW147))</f>
        <v>-</v>
      </c>
      <c r="BX311" s="52" t="str" cm="1">
        <f t="array" ref="BX311">IF(OR(BX147="",BX147="NO Q",BX147="-"),"-",INDEX(Shipping!$U$3:$V$88,_xlfn.XMATCH(BX$2,IF(Shipping!$D$3:$D$88="GC",Shipping!$A$3:$A$88),0),_xlfn.XMATCH($V$167,Shipping!$U$2:$V$2))/_xlfn.IFS($U$167=Shipping!$R233,Shipping!$R$95,$U$167=Shipping!$S$92,Shipping!$S236,$U$167=Shipping!$T$92,Shipping!$T236)+IF(BX147&lt;DATE(2020,1,1),BX147,-BX147))</f>
        <v>-</v>
      </c>
      <c r="BY311" s="52" t="str" cm="1">
        <f t="array" ref="BY311">IF(OR(BY147="",BY147="NO Q",BY147="-"),"-",INDEX(Shipping!$U$3:$V$88,_xlfn.XMATCH(BY$2,IF(Shipping!$D$3:$D$88="GC",Shipping!$A$3:$A$88),0),_xlfn.XMATCH($V$167,Shipping!$U$2:$V$2))/_xlfn.IFS($U$167=Shipping!$R233,Shipping!$R$95,$U$167=Shipping!$S$92,Shipping!$S236,$U$167=Shipping!$T$92,Shipping!$T236)+IF(BY147&lt;DATE(2020,1,1),BY147,-BY147))</f>
        <v>-</v>
      </c>
      <c r="BZ311" s="52" t="str" cm="1">
        <f t="array" ref="BZ311">IF(OR(BZ147="",BZ147="NO Q",BZ147="-"),"-",INDEX(Shipping!$U$3:$V$88,_xlfn.XMATCH(BZ$2,IF(Shipping!$D$3:$D$88="GC",Shipping!$A$3:$A$88),0),_xlfn.XMATCH($V$167,Shipping!$U$2:$V$2))/_xlfn.IFS($U$167=Shipping!$R233,Shipping!$R$95,$U$167=Shipping!$S$92,Shipping!$S236,$U$167=Shipping!$T$92,Shipping!$T236)+IF(BZ147&lt;DATE(2020,1,1),BZ147,-BZ147))</f>
        <v>-</v>
      </c>
      <c r="CA311" s="52" t="str" cm="1">
        <f t="array" ref="CA311">IF(OR(CA147="",CA147="NO Q",CA147="-"),"-",INDEX(Shipping!$U$3:$V$88,_xlfn.XMATCH(CA$2,IF(Shipping!$D$3:$D$88="GC",Shipping!$A$3:$A$88),0),_xlfn.XMATCH($V$167,Shipping!$U$2:$V$2))/_xlfn.IFS($U$167=Shipping!$R233,Shipping!$R$95,$U$167=Shipping!$S$92,Shipping!$S236,$U$167=Shipping!$T$92,Shipping!$T236)+IF(CA147&lt;DATE(2020,1,1),CA147,-CA147))</f>
        <v>-</v>
      </c>
      <c r="CB311" s="52" t="str" cm="1">
        <f t="array" ref="CB311">IF(OR(CB147="",CB147="NO Q",CB147="-"),"-",INDEX(Shipping!$U$3:$V$88,_xlfn.XMATCH(CB$2,IF(Shipping!$D$3:$D$88="GC",Shipping!$A$3:$A$88),0),_xlfn.XMATCH($V$167,Shipping!$U$2:$V$2))/_xlfn.IFS($U$167=Shipping!$R233,Shipping!$R$95,$U$167=Shipping!$S$92,Shipping!$S236,$U$167=Shipping!$T$92,Shipping!$T236)+IF(CB147&lt;DATE(2020,1,1),CB147,-CB147))</f>
        <v>-</v>
      </c>
      <c r="CC311" s="52" t="str" cm="1">
        <f t="array" ref="CC311">IF(OR(CC147="",CC147="NO Q",CC147="-"),"-",INDEX(Shipping!$U$3:$V$88,_xlfn.XMATCH(CC$2,IF(Shipping!$D$3:$D$88="GC",Shipping!$A$3:$A$88),0),_xlfn.XMATCH($V$167,Shipping!$U$2:$V$2))/_xlfn.IFS($U$167=Shipping!$R233,Shipping!$R$95,$U$167=Shipping!$S$92,Shipping!$S236,$U$167=Shipping!$T$92,Shipping!$T236)+IF(CC147&lt;DATE(2020,1,1),CC147,-CC147))</f>
        <v>-</v>
      </c>
      <c r="CD311" s="52" t="str" cm="1">
        <f t="array" ref="CD311">IF(OR(CD147="",CD147="NO Q",CD147="-"),"-",INDEX(Shipping!$U$3:$V$88,_xlfn.XMATCH(CD$2,IF(Shipping!$D$3:$D$88="GC",Shipping!$A$3:$A$88),0),_xlfn.XMATCH($V$167,Shipping!$U$2:$V$2))/_xlfn.IFS($U$167=Shipping!$R233,Shipping!$R$95,$U$167=Shipping!$S$92,Shipping!$S236,$U$167=Shipping!$T$92,Shipping!$T236)+IF(CD147&lt;DATE(2020,1,1),CD147,-CD147))</f>
        <v>-</v>
      </c>
      <c r="CE311" s="52" t="str" cm="1">
        <f t="array" ref="CE311">IF(OR(CE147="",CE147="NO Q",CE147="-"),"-",INDEX(Shipping!$U$3:$V$88,_xlfn.XMATCH(CE$2,IF(Shipping!$D$3:$D$88="GC",Shipping!$A$3:$A$88),0),_xlfn.XMATCH($V$167,Shipping!$U$2:$V$2))/_xlfn.IFS($U$167=Shipping!$R233,Shipping!$R$95,$U$167=Shipping!$S$92,Shipping!$S236,$U$167=Shipping!$T$92,Shipping!$T236)+IF(CE147&lt;DATE(2020,1,1),CE147,-CE147))</f>
        <v>-</v>
      </c>
      <c r="CF311" s="52" t="e" cm="1">
        <f t="array" ref="CF311">IF(OR(CF147="",CF147="NO Q",CF147="-"),"-",INDEX(Shipping!$U$3:$V$88,_xlfn.XMATCH(CF$2,IF(Shipping!$D$3:$D$88="GC",Shipping!$A$3:$A$88),0),_xlfn.XMATCH($V$167,Shipping!$U$2:$V$2))/_xlfn.IFS($U$167=Shipping!$R233,Shipping!$R$95,$U$167=Shipping!$S$92,Shipping!$S236,$U$167=Shipping!$T$92,Shipping!$T236)+IF(CF147&lt;DATE(2020,1,1),CF147,-CF147))</f>
        <v>#N/A</v>
      </c>
      <c r="CG311" s="52" t="str" cm="1">
        <f t="array" ref="CG311">IF(OR(CG147="",CG147="NO Q",CG147="-"),"-",INDEX(Shipping!$U$3:$V$88,_xlfn.XMATCH(CG$2,IF(Shipping!$D$3:$D$88="GC",Shipping!$A$3:$A$88),0),_xlfn.XMATCH($V$167,Shipping!$U$2:$V$2))/_xlfn.IFS($U$167=Shipping!$R233,Shipping!$R$95,$U$167=Shipping!$S$92,Shipping!$S236,$U$167=Shipping!$T$92,Shipping!$T236)+IF(CG147&lt;DATE(2020,1,1),CG147,-CG147))</f>
        <v>-</v>
      </c>
      <c r="CH311" s="52" t="str" cm="1">
        <f t="array" ref="CH311">IF(OR(CH147="",CH147="NO Q",CH147="-"),"-",INDEX(Shipping!$U$3:$V$88,_xlfn.XMATCH(CH$2,IF(Shipping!$D$3:$D$88="GC",Shipping!$A$3:$A$88),0),_xlfn.XMATCH($V$167,Shipping!$U$2:$V$2))/_xlfn.IFS($U$167=Shipping!$R233,Shipping!$R$95,$U$167=Shipping!$S$92,Shipping!$S236,$U$167=Shipping!$T$92,Shipping!$T236)+IF(CH147&lt;DATE(2020,1,1),CH147,-CH147))</f>
        <v>-</v>
      </c>
      <c r="CI311" s="52" t="str" cm="1">
        <f t="array" ref="CI311">IF(OR(CI147="",CI147="NO Q",CI147="-"),"-",INDEX(Shipping!$U$3:$V$88,_xlfn.XMATCH(CI$2,IF(Shipping!$D$3:$D$88="GC",Shipping!$A$3:$A$88),0),_xlfn.XMATCH($V$167,Shipping!$U$2:$V$2))/_xlfn.IFS($U$167=Shipping!$R233,Shipping!$R$95,$U$167=Shipping!$S$92,Shipping!$S236,$U$167=Shipping!$T$92,Shipping!$T236)+IF(CI147&lt;DATE(2020,1,1),CI147,-CI147))</f>
        <v>-</v>
      </c>
      <c r="CJ311" s="52" t="str" cm="1">
        <f t="array" ref="CJ311">IF(OR(CJ147="",CJ147="NO Q",CJ147="-"),"-",INDEX(Shipping!$U$3:$V$88,_xlfn.XMATCH(CJ$2,IF(Shipping!$D$3:$D$88="GC",Shipping!$A$3:$A$88),0),_xlfn.XMATCH($V$167,Shipping!$U$2:$V$2))/_xlfn.IFS($U$167=Shipping!$R233,Shipping!$R$95,$U$167=Shipping!$S$92,Shipping!$S236,$U$167=Shipping!$T$92,Shipping!$T236)+IF(CJ147&lt;DATE(2020,1,1),CJ147,-CJ147))</f>
        <v>-</v>
      </c>
      <c r="CK311" s="52" t="str" cm="1">
        <f t="array" ref="CK311">IF(OR(CK147="",CK147="NO Q",CK147="-"),"-",INDEX(Shipping!$U$3:$V$88,_xlfn.XMATCH(CK$2,IF(Shipping!$D$3:$D$88="GC",Shipping!$A$3:$A$88),0),_xlfn.XMATCH($V$167,Shipping!$U$2:$V$2))/_xlfn.IFS($U$167=Shipping!$R233,Shipping!$R$95,$U$167=Shipping!$S$92,Shipping!$S236,$U$167=Shipping!$T$92,Shipping!$T236)+IF(CK147&lt;DATE(2020,1,1),CK147,-CK147))</f>
        <v>-</v>
      </c>
      <c r="CL311" s="52" t="str" cm="1">
        <f t="array" ref="CL311">IF(OR(CL147="",CL147="NO Q",CL147="-"),"-",INDEX(Shipping!$U$3:$V$88,_xlfn.XMATCH(CL$2,IF(Shipping!$D$3:$D$88="GC",Shipping!$A$3:$A$88),0),_xlfn.XMATCH($V$167,Shipping!$U$2:$V$2))/_xlfn.IFS($U$167=Shipping!$R233,Shipping!$R$95,$U$167=Shipping!$S$92,Shipping!$S236,$U$167=Shipping!$T$92,Shipping!$T236)+IF(CL147&lt;DATE(2020,1,1),CL147,-CL147))</f>
        <v>-</v>
      </c>
      <c r="CM311" s="52" t="str" cm="1">
        <f t="array" ref="CM311">IF(OR(CM147="",CM147="NO Q",CM147="-"),"-",INDEX(Shipping!$U$3:$V$88,_xlfn.XMATCH(CM$2,IF(Shipping!$D$3:$D$88="GC",Shipping!$A$3:$A$88),0),_xlfn.XMATCH($V$167,Shipping!$U$2:$V$2))/_xlfn.IFS($U$167=Shipping!$R233,Shipping!$R$95,$U$167=Shipping!$S$92,Shipping!$S236,$U$167=Shipping!$T$92,Shipping!$T236)+IF(CM147&lt;DATE(2020,1,1),CM147,-CM147))</f>
        <v>-</v>
      </c>
    </row>
    <row r="312" spans="2:91">
      <c r="B312" s="47">
        <v>144</v>
      </c>
      <c r="C312" s="1" t="e" cm="1">
        <f t="array" ref="C312">INDEX(W$2:CM$2,1,_xlfn.XMATCH(D312,$W312:$CM312))</f>
        <v>#N/A</v>
      </c>
      <c r="D312" s="81">
        <f t="shared" si="141"/>
        <v>0</v>
      </c>
      <c r="W312" s="52" t="str" cm="1">
        <f t="array" ref="W312">IF(OR(W148="",W148="NO Q",W148="-"),"-",INDEX(Shipping!$U$3:$V$88,_xlfn.XMATCH(W$2,IF(Shipping!$D$3:$D$88="GC",Shipping!$A$3:$A$88),0),_xlfn.XMATCH($V$167,Shipping!$U$2:$V$2))/_xlfn.IFS($U$167=Shipping!$R234,Shipping!$R$95,$U$167=Shipping!$S$92,Shipping!$S237,$U$167=Shipping!$T$92,Shipping!$T237)+IF(W148&lt;DATE(2020,1,1),W148,-W148))</f>
        <v>-</v>
      </c>
      <c r="X312" s="52" t="str" cm="1">
        <f t="array" ref="X312">IF(OR(X148="",X148="NO Q",X148="-"),"-",INDEX(Shipping!$U$3:$V$88,_xlfn.XMATCH(X$2,IF(Shipping!$D$3:$D$88="GC",Shipping!$A$3:$A$88),0),_xlfn.XMATCH($V$167,Shipping!$U$2:$V$2))/_xlfn.IFS($U$167=Shipping!$R234,Shipping!$R$95,$U$167=Shipping!$S$92,Shipping!$S237,$U$167=Shipping!$T$92,Shipping!$T237)+IF(X148&lt;DATE(2020,1,1),X148,-X148))</f>
        <v>-</v>
      </c>
      <c r="Y312" s="52" t="str" cm="1">
        <f t="array" ref="Y312">IF(OR(Y148="",Y148="NO Q",Y148="-"),"-",INDEX(Shipping!$U$3:$V$88,_xlfn.XMATCH(Y$2,IF(Shipping!$D$3:$D$88="GC",Shipping!$A$3:$A$88),0),_xlfn.XMATCH($V$167,Shipping!$U$2:$V$2))/_xlfn.IFS($U$167=Shipping!$R234,Shipping!$R$95,$U$167=Shipping!$S$92,Shipping!$S237,$U$167=Shipping!$T$92,Shipping!$T237)+IF(Y148&lt;DATE(2020,1,1),Y148,-Y148))</f>
        <v>-</v>
      </c>
      <c r="Z312" s="52" t="str" cm="1">
        <f t="array" ref="Z312">IF(OR(Z148="",Z148="NO Q",Z148="-"),"-",INDEX(Shipping!$U$3:$V$88,_xlfn.XMATCH(Z$2,IF(Shipping!$D$3:$D$88="GC",Shipping!$A$3:$A$88),0),_xlfn.XMATCH($V$167,Shipping!$U$2:$V$2))/_xlfn.IFS($U$167=Shipping!$R234,Shipping!$R$95,$U$167=Shipping!$S$92,Shipping!$S237,$U$167=Shipping!$T$92,Shipping!$T237)+IF(Z148&lt;DATE(2020,1,1),Z148,-Z148))</f>
        <v>-</v>
      </c>
      <c r="AA312" s="52" t="str" cm="1">
        <f t="array" ref="AA312">IF(OR(AA148="",AA148="NO Q",AA148="-"),"-",INDEX(Shipping!$U$3:$V$88,_xlfn.XMATCH(AA$2,IF(Shipping!$D$3:$D$88="GC",Shipping!$A$3:$A$88),0),_xlfn.XMATCH($V$167,Shipping!$U$2:$V$2))/_xlfn.IFS($U$167=Shipping!$R234,Shipping!$R$95,$U$167=Shipping!$S$92,Shipping!$S237,$U$167=Shipping!$T$92,Shipping!$T237)+IF(AA148&lt;DATE(2020,1,1),AA148,-AA148))</f>
        <v>-</v>
      </c>
      <c r="AB312" s="52" t="str" cm="1">
        <f t="array" ref="AB312">IF(OR(AB148="",AB148="NO Q",AB148="-"),"-",INDEX(Shipping!$U$3:$V$88,_xlfn.XMATCH(AB$2,IF(Shipping!$D$3:$D$88="GC",Shipping!$A$3:$A$88),0),_xlfn.XMATCH($V$167,Shipping!$U$2:$V$2))/_xlfn.IFS($U$167=Shipping!$R234,Shipping!$R$95,$U$167=Shipping!$S$92,Shipping!$S237,$U$167=Shipping!$T$92,Shipping!$T237)+IF(AB148&lt;DATE(2020,1,1),AB148,-AB148))</f>
        <v>-</v>
      </c>
      <c r="AC312" s="52" t="str" cm="1">
        <f t="array" ref="AC312">IF(OR(AC148="",AC148="NO Q",AC148="-"),"-",INDEX(Shipping!$U$3:$V$88,_xlfn.XMATCH(AC$2,IF(Shipping!$D$3:$D$88="GC",Shipping!$A$3:$A$88),0),_xlfn.XMATCH($V$167,Shipping!$U$2:$V$2))/_xlfn.IFS($U$167=Shipping!$R234,Shipping!$R$95,$U$167=Shipping!$S$92,Shipping!$S237,$U$167=Shipping!$T$92,Shipping!$T237)+IF(AC148&lt;DATE(2020,1,1),AC148,-AC148))</f>
        <v>-</v>
      </c>
      <c r="AD312" s="52" t="str" cm="1">
        <f t="array" ref="AD312">IF(OR(AD148="",AD148="NO Q",AD148="-"),"-",INDEX(Shipping!$U$3:$V$88,_xlfn.XMATCH(AD$2,IF(Shipping!$D$3:$D$88="GC",Shipping!$A$3:$A$88),0),_xlfn.XMATCH($V$167,Shipping!$U$2:$V$2))/_xlfn.IFS($U$167=Shipping!$R234,Shipping!$R$95,$U$167=Shipping!$S$92,Shipping!$S237,$U$167=Shipping!$T$92,Shipping!$T237)+IF(AD148&lt;DATE(2020,1,1),AD148,-AD148))</f>
        <v>-</v>
      </c>
      <c r="AE312" s="52" t="str" cm="1">
        <f t="array" ref="AE312">IF(OR(AE148="",AE148="NO Q",AE148="-"),"-",INDEX(Shipping!$U$3:$V$88,_xlfn.XMATCH(AE$2,IF(Shipping!$D$3:$D$88="GC",Shipping!$A$3:$A$88),0),_xlfn.XMATCH($V$167,Shipping!$U$2:$V$2))/_xlfn.IFS($U$167=Shipping!$R234,Shipping!$R$95,$U$167=Shipping!$S$92,Shipping!$S237,$U$167=Shipping!$T$92,Shipping!$T237)+IF(AE148&lt;DATE(2020,1,1),AE148,-AE148))</f>
        <v>-</v>
      </c>
      <c r="AF312" s="52" t="str" cm="1">
        <f t="array" ref="AF312">IF(OR(AF148="",AF148="NO Q",AF148="-"),"-",INDEX(Shipping!$U$3:$V$88,_xlfn.XMATCH(AF$2,IF(Shipping!$D$3:$D$88="GC",Shipping!$A$3:$A$88),0),_xlfn.XMATCH($V$167,Shipping!$U$2:$V$2))/_xlfn.IFS($U$167=Shipping!$R234,Shipping!$R$95,$U$167=Shipping!$S$92,Shipping!$S237,$U$167=Shipping!$T$92,Shipping!$T237)+IF(AF148&lt;DATE(2020,1,1),AF148,-AF148))</f>
        <v>-</v>
      </c>
      <c r="AG312" s="52" t="str" cm="1">
        <f t="array" ref="AG312">IF(OR(AG148="",AG148="NO Q",AG148="-"),"-",INDEX(Shipping!$U$3:$V$88,_xlfn.XMATCH(AG$2,IF(Shipping!$D$3:$D$88="GC",Shipping!$A$3:$A$88),0),_xlfn.XMATCH($V$167,Shipping!$U$2:$V$2))/_xlfn.IFS($U$167=Shipping!$R234,Shipping!$R$95,$U$167=Shipping!$S$92,Shipping!$S237,$U$167=Shipping!$T$92,Shipping!$T237)+IF(AG148&lt;DATE(2020,1,1),AG148,-AG148))</f>
        <v>-</v>
      </c>
      <c r="AH312" s="52" t="str" cm="1">
        <f t="array" ref="AH312">IF(OR(AH148="",AH148="NO Q",AH148="-"),"-",INDEX(Shipping!$U$3:$V$88,_xlfn.XMATCH(AH$2,IF(Shipping!$D$3:$D$88="GC",Shipping!$A$3:$A$88),0),_xlfn.XMATCH($V$167,Shipping!$U$2:$V$2))/_xlfn.IFS($U$167=Shipping!$R234,Shipping!$R$95,$U$167=Shipping!$S$92,Shipping!$S237,$U$167=Shipping!$T$92,Shipping!$T237)+IF(AH148&lt;DATE(2020,1,1),AH148,-AH148))</f>
        <v>-</v>
      </c>
      <c r="AI312" s="52" t="str" cm="1">
        <f t="array" ref="AI312">IF(OR(AI148="",AI148="NO Q",AI148="-"),"-",INDEX(Shipping!$U$3:$V$88,_xlfn.XMATCH(AI$2,IF(Shipping!$D$3:$D$88="GC",Shipping!$A$3:$A$88),0),_xlfn.XMATCH($V$167,Shipping!$U$2:$V$2))/_xlfn.IFS($U$167=Shipping!$R234,Shipping!$R$95,$U$167=Shipping!$S$92,Shipping!$S237,$U$167=Shipping!$T$92,Shipping!$T237)+IF(AI148&lt;DATE(2020,1,1),AI148,-AI148))</f>
        <v>-</v>
      </c>
      <c r="AJ312" s="52" t="str" cm="1">
        <f t="array" ref="AJ312">IF(OR(AJ148="",AJ148="NO Q",AJ148="-"),"-",INDEX(Shipping!$U$3:$V$88,_xlfn.XMATCH(AJ$2,IF(Shipping!$D$3:$D$88="GC",Shipping!$A$3:$A$88),0),_xlfn.XMATCH($V$167,Shipping!$U$2:$V$2))/_xlfn.IFS($U$167=Shipping!$R234,Shipping!$R$95,$U$167=Shipping!$S$92,Shipping!$S237,$U$167=Shipping!$T$92,Shipping!$T237)+IF(AJ148&lt;DATE(2020,1,1),AJ148,-AJ148))</f>
        <v>-</v>
      </c>
      <c r="AK312" s="52" t="str" cm="1">
        <f t="array" ref="AK312">IF(OR(AK148="",AK148="NO Q",AK148="-"),"-",INDEX(Shipping!$U$3:$V$88,_xlfn.XMATCH(AK$2,IF(Shipping!$D$3:$D$88="GC",Shipping!$A$3:$A$88),0),_xlfn.XMATCH($V$167,Shipping!$U$2:$V$2))/_xlfn.IFS($U$167=Shipping!$R234,Shipping!$R$95,$U$167=Shipping!$S$92,Shipping!$S237,$U$167=Shipping!$T$92,Shipping!$T237)+IF(AK148&lt;DATE(2020,1,1),AK148,-AK148))</f>
        <v>-</v>
      </c>
      <c r="AL312" s="52" t="str" cm="1">
        <f t="array" ref="AL312">IF(OR(AL148="",AL148="NO Q",AL148="-"),"-",INDEX(Shipping!$U$3:$V$88,_xlfn.XMATCH(AL$2,IF(Shipping!$D$3:$D$88="GC",Shipping!$A$3:$A$88),0),_xlfn.XMATCH($V$167,Shipping!$U$2:$V$2))/_xlfn.IFS($U$167=Shipping!$R234,Shipping!$R$95,$U$167=Shipping!$S$92,Shipping!$S237,$U$167=Shipping!$T$92,Shipping!$T237)+IF(AL148&lt;DATE(2020,1,1),AL148,-AL148))</f>
        <v>-</v>
      </c>
      <c r="AM312" s="52" t="str" cm="1">
        <f t="array" ref="AM312">IF(OR(AM148="",AM148="NO Q",AM148="-"),"-",INDEX(Shipping!$U$3:$V$88,_xlfn.XMATCH(AM$2,IF(Shipping!$D$3:$D$88="GC",Shipping!$A$3:$A$88),0),_xlfn.XMATCH($V$167,Shipping!$U$2:$V$2))/_xlfn.IFS($U$167=Shipping!$R234,Shipping!$R$95,$U$167=Shipping!$S$92,Shipping!$S237,$U$167=Shipping!$T$92,Shipping!$T237)+IF(AM148&lt;DATE(2020,1,1),AM148,-AM148))</f>
        <v>-</v>
      </c>
      <c r="AN312" s="52" t="str" cm="1">
        <f t="array" ref="AN312">IF(OR(AN148="",AN148="NO Q",AN148="-"),"-",INDEX(Shipping!$U$3:$V$88,_xlfn.XMATCH(AN$2,IF(Shipping!$D$3:$D$88="GC",Shipping!$A$3:$A$88),0),_xlfn.XMATCH($V$167,Shipping!$U$2:$V$2))/_xlfn.IFS($U$167=Shipping!$R234,Shipping!$R$95,$U$167=Shipping!$S$92,Shipping!$S237,$U$167=Shipping!$T$92,Shipping!$T237)+IF(AN148&lt;DATE(2020,1,1),AN148,-AN148))</f>
        <v>-</v>
      </c>
      <c r="AO312" s="52" t="e" cm="1">
        <f t="array" ref="AO312">IF(OR(AO148="",AO148="NO Q",AO148="-"),"-",INDEX(Shipping!$U$3:$V$88,_xlfn.XMATCH(AO$2,IF(Shipping!$D$3:$D$88="GC",Shipping!$A$3:$A$88),0),_xlfn.XMATCH($V$167,Shipping!$U$2:$V$2))/_xlfn.IFS($U$167=Shipping!$R234,Shipping!$R$95,$U$167=Shipping!$S$92,Shipping!$S237,$U$167=Shipping!$T$92,Shipping!$T237)+IF(AO148&lt;DATE(2020,1,1),AO148,-AO148))</f>
        <v>#DIV/0!</v>
      </c>
      <c r="AP312" s="52" t="str" cm="1">
        <f t="array" ref="AP312">IF(OR(AP148="",AP148="NO Q",AP148="-"),"-",INDEX(Shipping!$U$3:$V$88,_xlfn.XMATCH(AP$2,IF(Shipping!$D$3:$D$88="GC",Shipping!$A$3:$A$88),0),_xlfn.XMATCH($V$167,Shipping!$U$2:$V$2))/_xlfn.IFS($U$167=Shipping!$R234,Shipping!$R$95,$U$167=Shipping!$S$92,Shipping!$S237,$U$167=Shipping!$T$92,Shipping!$T237)+IF(AP148&lt;DATE(2020,1,1),AP148,-AP148))</f>
        <v>-</v>
      </c>
      <c r="AQ312" s="52" t="str" cm="1">
        <f t="array" ref="AQ312">IF(OR(AQ148="",AQ148="NO Q",AQ148="-"),"-",INDEX(Shipping!$U$3:$V$88,_xlfn.XMATCH(AQ$2,IF(Shipping!$D$3:$D$88="GC",Shipping!$A$3:$A$88),0),_xlfn.XMATCH($V$167,Shipping!$U$2:$V$2))/_xlfn.IFS($U$167=Shipping!$R234,Shipping!$R$95,$U$167=Shipping!$S$92,Shipping!$S237,$U$167=Shipping!$T$92,Shipping!$T237)+IF(AQ148&lt;DATE(2020,1,1),AQ148,-AQ148))</f>
        <v>-</v>
      </c>
      <c r="AR312" s="52" t="str" cm="1">
        <f t="array" ref="AR312">IF(OR(AR148="",AR148="NO Q",AR148="-"),"-",INDEX(Shipping!$U$3:$V$88,_xlfn.XMATCH(AR$2,IF(Shipping!$D$3:$D$88="GC",Shipping!$A$3:$A$88),0),_xlfn.XMATCH($V$167,Shipping!$U$2:$V$2))/_xlfn.IFS($U$167=Shipping!$R234,Shipping!$R$95,$U$167=Shipping!$S$92,Shipping!$S237,$U$167=Shipping!$T$92,Shipping!$T237)+IF(AR148&lt;DATE(2020,1,1),AR148,-AR148))</f>
        <v>-</v>
      </c>
      <c r="AS312" s="52" t="str" cm="1">
        <f t="array" ref="AS312">IF(OR(AS148="",AS148="NO Q",AS148="-"),"-",INDEX(Shipping!$U$3:$V$88,_xlfn.XMATCH(AS$2,IF(Shipping!$D$3:$D$88="GC",Shipping!$A$3:$A$88),0),_xlfn.XMATCH($V$167,Shipping!$U$2:$V$2))/_xlfn.IFS($U$167=Shipping!$R234,Shipping!$R$95,$U$167=Shipping!$S$92,Shipping!$S237,$U$167=Shipping!$T$92,Shipping!$T237)+IF(AS148&lt;DATE(2020,1,1),AS148,-AS148))</f>
        <v>-</v>
      </c>
      <c r="AT312" s="52" t="str" cm="1">
        <f t="array" ref="AT312">IF(OR(AT148="",AT148="NO Q",AT148="-"),"-",INDEX(Shipping!$U$3:$V$88,_xlfn.XMATCH(AT$2,IF(Shipping!$D$3:$D$88="GC",Shipping!$A$3:$A$88),0),_xlfn.XMATCH($V$167,Shipping!$U$2:$V$2))/_xlfn.IFS($U$167=Shipping!$R234,Shipping!$R$95,$U$167=Shipping!$S$92,Shipping!$S237,$U$167=Shipping!$T$92,Shipping!$T237)+IF(AT148&lt;DATE(2020,1,1),AT148,-AT148))</f>
        <v>-</v>
      </c>
      <c r="AU312" s="52" t="str" cm="1">
        <f t="array" ref="AU312">IF(OR(AU148="",AU148="NO Q",AU148="-"),"-",INDEX(Shipping!$U$3:$V$88,_xlfn.XMATCH(AU$2,IF(Shipping!$D$3:$D$88="GC",Shipping!$A$3:$A$88),0),_xlfn.XMATCH($V$167,Shipping!$U$2:$V$2))/_xlfn.IFS($U$167=Shipping!$R234,Shipping!$R$95,$U$167=Shipping!$S$92,Shipping!$S237,$U$167=Shipping!$T$92,Shipping!$T237)+IF(AU148&lt;DATE(2020,1,1),AU148,-AU148))</f>
        <v>-</v>
      </c>
      <c r="AV312" s="52" t="str" cm="1">
        <f t="array" ref="AV312">IF(OR(AV148="",AV148="NO Q",AV148="-"),"-",INDEX(Shipping!$U$3:$V$88,_xlfn.XMATCH(AV$2,IF(Shipping!$D$3:$D$88="GC",Shipping!$A$3:$A$88),0),_xlfn.XMATCH($V$167,Shipping!$U$2:$V$2))/_xlfn.IFS($U$167=Shipping!$R234,Shipping!$R$95,$U$167=Shipping!$S$92,Shipping!$S237,$U$167=Shipping!$T$92,Shipping!$T237)+IF(AV148&lt;DATE(2020,1,1),AV148,-AV148))</f>
        <v>-</v>
      </c>
      <c r="AW312" s="52" t="str" cm="1">
        <f t="array" ref="AW312">IF(OR(AW148="",AW148="NO Q",AW148="-"),"-",INDEX(Shipping!$U$3:$V$88,_xlfn.XMATCH(AW$2,IF(Shipping!$D$3:$D$88="GC",Shipping!$A$3:$A$88),0),_xlfn.XMATCH($V$167,Shipping!$U$2:$V$2))/_xlfn.IFS($U$167=Shipping!$R234,Shipping!$R$95,$U$167=Shipping!$S$92,Shipping!$S237,$U$167=Shipping!$T$92,Shipping!$T237)+IF(AW148&lt;DATE(2020,1,1),AW148,-AW148))</f>
        <v>-</v>
      </c>
      <c r="AX312" s="52" t="str" cm="1">
        <f t="array" ref="AX312">IF(OR(AX148="",AX148="NO Q",AX148="-"),"-",INDEX(Shipping!$U$3:$V$88,_xlfn.XMATCH(AX$2,IF(Shipping!$D$3:$D$88="GC",Shipping!$A$3:$A$88),0),_xlfn.XMATCH($V$167,Shipping!$U$2:$V$2))/_xlfn.IFS($U$167=Shipping!$R234,Shipping!$R$95,$U$167=Shipping!$S$92,Shipping!$S237,$U$167=Shipping!$T$92,Shipping!$T237)+IF(AX148&lt;DATE(2020,1,1),AX148,-AX148))</f>
        <v>-</v>
      </c>
      <c r="AY312" s="52" t="str" cm="1">
        <f t="array" ref="AY312">IF(OR(AY148="",AY148="NO Q",AY148="-"),"-",INDEX(Shipping!$U$3:$V$88,_xlfn.XMATCH(AY$2,IF(Shipping!$D$3:$D$88="GC",Shipping!$A$3:$A$88),0),_xlfn.XMATCH($V$167,Shipping!$U$2:$V$2))/_xlfn.IFS($U$167=Shipping!$R234,Shipping!$R$95,$U$167=Shipping!$S$92,Shipping!$S237,$U$167=Shipping!$T$92,Shipping!$T237)+IF(AY148&lt;DATE(2020,1,1),AY148,-AY148))</f>
        <v>-</v>
      </c>
      <c r="AZ312" s="52" t="str" cm="1">
        <f t="array" ref="AZ312">IF(OR(AZ148="",AZ148="NO Q",AZ148="-"),"-",INDEX(Shipping!$U$3:$V$88,_xlfn.XMATCH(AZ$2,IF(Shipping!$D$3:$D$88="GC",Shipping!$A$3:$A$88),0),_xlfn.XMATCH($V$167,Shipping!$U$2:$V$2))/_xlfn.IFS($U$167=Shipping!$R234,Shipping!$R$95,$U$167=Shipping!$S$92,Shipping!$S237,$U$167=Shipping!$T$92,Shipping!$T237)+IF(AZ148&lt;DATE(2020,1,1),AZ148,-AZ148))</f>
        <v>-</v>
      </c>
      <c r="BA312" s="52" t="str" cm="1">
        <f t="array" ref="BA312">IF(OR(BA148="",BA148="NO Q",BA148="-"),"-",INDEX(Shipping!$U$3:$V$88,_xlfn.XMATCH(BA$2,IF(Shipping!$D$3:$D$88="GC",Shipping!$A$3:$A$88),0),_xlfn.XMATCH($V$167,Shipping!$U$2:$V$2))/_xlfn.IFS($U$167=Shipping!$R234,Shipping!$R$95,$U$167=Shipping!$S$92,Shipping!$S237,$U$167=Shipping!$T$92,Shipping!$T237)+IF(BA148&lt;DATE(2020,1,1),BA148,-BA148))</f>
        <v>-</v>
      </c>
      <c r="BB312" s="52" t="str" cm="1">
        <f t="array" ref="BB312">IF(OR(BB148="",BB148="NO Q",BB148="-"),"-",INDEX(Shipping!$U$3:$V$88,_xlfn.XMATCH(BB$2,IF(Shipping!$D$3:$D$88="GC",Shipping!$A$3:$A$88),0),_xlfn.XMATCH($V$167,Shipping!$U$2:$V$2))/_xlfn.IFS($U$167=Shipping!$R234,Shipping!$R$95,$U$167=Shipping!$S$92,Shipping!$S237,$U$167=Shipping!$T$92,Shipping!$T237)+IF(BB148&lt;DATE(2020,1,1),BB148,-BB148))</f>
        <v>-</v>
      </c>
      <c r="BC312" s="52" t="str" cm="1">
        <f t="array" ref="BC312">IF(OR(BC148="",BC148="NO Q",BC148="-"),"-",INDEX(Shipping!$U$3:$V$88,_xlfn.XMATCH(BC$2,IF(Shipping!$D$3:$D$88="GC",Shipping!$A$3:$A$88),0),_xlfn.XMATCH($V$167,Shipping!$U$2:$V$2))/_xlfn.IFS($U$167=Shipping!$R234,Shipping!$R$95,$U$167=Shipping!$S$92,Shipping!$S237,$U$167=Shipping!$T$92,Shipping!$T237)+IF(BC148&lt;DATE(2020,1,1),BC148,-BC148))</f>
        <v>-</v>
      </c>
      <c r="BD312" s="52" t="str" cm="1">
        <f t="array" ref="BD312">IF(OR(BD148="",BD148="NO Q",BD148="-"),"-",INDEX(Shipping!$U$3:$V$88,_xlfn.XMATCH(BD$2,IF(Shipping!$D$3:$D$88="GC",Shipping!$A$3:$A$88),0),_xlfn.XMATCH($V$167,Shipping!$U$2:$V$2))/_xlfn.IFS($U$167=Shipping!$R234,Shipping!$R$95,$U$167=Shipping!$S$92,Shipping!$S237,$U$167=Shipping!$T$92,Shipping!$T237)+IF(BD148&lt;DATE(2020,1,1),BD148,-BD148))</f>
        <v>-</v>
      </c>
      <c r="BE312" s="52" t="str" cm="1">
        <f t="array" ref="BE312">IF(OR(BE148="",BE148="NO Q",BE148="-"),"-",INDEX(Shipping!$U$3:$V$88,_xlfn.XMATCH(BE$2,IF(Shipping!$D$3:$D$88="GC",Shipping!$A$3:$A$88),0),_xlfn.XMATCH($V$167,Shipping!$U$2:$V$2))/_xlfn.IFS($U$167=Shipping!$R234,Shipping!$R$95,$U$167=Shipping!$S$92,Shipping!$S237,$U$167=Shipping!$T$92,Shipping!$T237)+IF(BE148&lt;DATE(2020,1,1),BE148,-BE148))</f>
        <v>-</v>
      </c>
      <c r="BF312" s="52" t="str" cm="1">
        <f t="array" ref="BF312">IF(OR(BF148="",BF148="NO Q",BF148="-"),"-",INDEX(Shipping!$U$3:$V$88,_xlfn.XMATCH(BF$2,IF(Shipping!$D$3:$D$88="GC",Shipping!$A$3:$A$88),0),_xlfn.XMATCH($V$167,Shipping!$U$2:$V$2))/_xlfn.IFS($U$167=Shipping!$R234,Shipping!$R$95,$U$167=Shipping!$S$92,Shipping!$S237,$U$167=Shipping!$T$92,Shipping!$T237)+IF(BF148&lt;DATE(2020,1,1),BF148,-BF148))</f>
        <v>-</v>
      </c>
      <c r="BG312" s="52" t="str" cm="1">
        <f t="array" ref="BG312">IF(OR(BG148="",BG148="NO Q",BG148="-"),"-",INDEX(Shipping!$U$3:$V$88,_xlfn.XMATCH(BG$2,IF(Shipping!$D$3:$D$88="GC",Shipping!$A$3:$A$88),0),_xlfn.XMATCH($V$167,Shipping!$U$2:$V$2))/_xlfn.IFS($U$167=Shipping!$R234,Shipping!$R$95,$U$167=Shipping!$S$92,Shipping!$S237,$U$167=Shipping!$T$92,Shipping!$T237)+IF(BG148&lt;DATE(2020,1,1),BG148,-BG148))</f>
        <v>-</v>
      </c>
      <c r="BH312" s="52" t="str" cm="1">
        <f t="array" ref="BH312">IF(OR(BH148="",BH148="NO Q",BH148="-"),"-",INDEX(Shipping!$U$3:$V$88,_xlfn.XMATCH(BH$2,IF(Shipping!$D$3:$D$88="GC",Shipping!$A$3:$A$88),0),_xlfn.XMATCH($V$167,Shipping!$U$2:$V$2))/_xlfn.IFS($U$167=Shipping!$R234,Shipping!$R$95,$U$167=Shipping!$S$92,Shipping!$S237,$U$167=Shipping!$T$92,Shipping!$T237)+IF(BH148&lt;DATE(2020,1,1),BH148,-BH148))</f>
        <v>-</v>
      </c>
      <c r="BI312" s="52" t="str" cm="1">
        <f t="array" ref="BI312">IF(OR(BI148="",BI148="NO Q",BI148="-"),"-",INDEX(Shipping!$U$3:$V$88,_xlfn.XMATCH(BI$2,IF(Shipping!$D$3:$D$88="GC",Shipping!$A$3:$A$88),0),_xlfn.XMATCH($V$167,Shipping!$U$2:$V$2))/_xlfn.IFS($U$167=Shipping!$R234,Shipping!$R$95,$U$167=Shipping!$S$92,Shipping!$S237,$U$167=Shipping!$T$92,Shipping!$T237)+IF(BI148&lt;DATE(2020,1,1),BI148,-BI148))</f>
        <v>-</v>
      </c>
      <c r="BJ312" s="52" t="str" cm="1">
        <f t="array" ref="BJ312">IF(OR(BJ148="",BJ148="NO Q",BJ148="-"),"-",INDEX(Shipping!$U$3:$V$88,_xlfn.XMATCH(BJ$2,IF(Shipping!$D$3:$D$88="GC",Shipping!$A$3:$A$88),0),_xlfn.XMATCH($V$167,Shipping!$U$2:$V$2))/_xlfn.IFS($U$167=Shipping!$R234,Shipping!$R$95,$U$167=Shipping!$S$92,Shipping!$S237,$U$167=Shipping!$T$92,Shipping!$T237)+IF(BJ148&lt;DATE(2020,1,1),BJ148,-BJ148))</f>
        <v>-</v>
      </c>
      <c r="BK312" s="52" t="e" cm="1">
        <f t="array" ref="BK312">IF(OR(BK148="",BK148="NO Q",BK148="-"),"-",INDEX(Shipping!$U$3:$V$88,_xlfn.XMATCH(BK$2,IF(Shipping!$D$3:$D$88="GC",Shipping!$A$3:$A$88),0),_xlfn.XMATCH($V$167,Shipping!$U$2:$V$2))/_xlfn.IFS($U$167=Shipping!$R234,Shipping!$R$95,$U$167=Shipping!$S$92,Shipping!$S237,$U$167=Shipping!$T$92,Shipping!$T237)+IF(BK148&lt;DATE(2020,1,1),BK148,-BK148))</f>
        <v>#DIV/0!</v>
      </c>
      <c r="BL312" s="52" t="str" cm="1">
        <f t="array" ref="BL312">IF(OR(BL148="",BL148="NO Q",BL148="-"),"-",INDEX(Shipping!$U$3:$V$88,_xlfn.XMATCH(BL$2,IF(Shipping!$D$3:$D$88="GC",Shipping!$A$3:$A$88),0),_xlfn.XMATCH($V$167,Shipping!$U$2:$V$2))/_xlfn.IFS($U$167=Shipping!$R234,Shipping!$R$95,$U$167=Shipping!$S$92,Shipping!$S237,$U$167=Shipping!$T$92,Shipping!$T237)+IF(BL148&lt;DATE(2020,1,1),BL148,-BL148))</f>
        <v>-</v>
      </c>
      <c r="BM312" s="52" t="str" cm="1">
        <f t="array" ref="BM312">IF(OR(BM148="",BM148="NO Q",BM148="-"),"-",INDEX(Shipping!$U$3:$V$88,_xlfn.XMATCH(BM$2,IF(Shipping!$D$3:$D$88="GC",Shipping!$A$3:$A$88),0),_xlfn.XMATCH($V$167,Shipping!$U$2:$V$2))/_xlfn.IFS($U$167=Shipping!$R234,Shipping!$R$95,$U$167=Shipping!$S$92,Shipping!$S237,$U$167=Shipping!$T$92,Shipping!$T237)+IF(BM148&lt;DATE(2020,1,1),BM148,-BM148))</f>
        <v>-</v>
      </c>
      <c r="BN312" s="52" t="str" cm="1">
        <f t="array" ref="BN312">IF(OR(BN148="",BN148="NO Q",BN148="-"),"-",INDEX(Shipping!$U$3:$V$88,_xlfn.XMATCH(BN$2,IF(Shipping!$D$3:$D$88="GC",Shipping!$A$3:$A$88),0),_xlfn.XMATCH($V$167,Shipping!$U$2:$V$2))/_xlfn.IFS($U$167=Shipping!$R234,Shipping!$R$95,$U$167=Shipping!$S$92,Shipping!$S237,$U$167=Shipping!$T$92,Shipping!$T237)+IF(BN148&lt;DATE(2020,1,1),BN148,-BN148))</f>
        <v>-</v>
      </c>
      <c r="BO312" s="52" t="str" cm="1">
        <f t="array" ref="BO312">IF(OR(BO148="",BO148="NO Q",BO148="-"),"-",INDEX(Shipping!$U$3:$V$88,_xlfn.XMATCH(BO$2,IF(Shipping!$D$3:$D$88="GC",Shipping!$A$3:$A$88),0),_xlfn.XMATCH($V$167,Shipping!$U$2:$V$2))/_xlfn.IFS($U$167=Shipping!$R234,Shipping!$R$95,$U$167=Shipping!$S$92,Shipping!$S237,$U$167=Shipping!$T$92,Shipping!$T237)+IF(BO148&lt;DATE(2020,1,1),BO148,-BO148))</f>
        <v>-</v>
      </c>
      <c r="BP312" s="52" t="str" cm="1">
        <f t="array" ref="BP312">IF(OR(BP148="",BP148="NO Q",BP148="-"),"-",INDEX(Shipping!$U$3:$V$88,_xlfn.XMATCH(BP$2,IF(Shipping!$D$3:$D$88="GC",Shipping!$A$3:$A$88),0),_xlfn.XMATCH($V$167,Shipping!$U$2:$V$2))/_xlfn.IFS($U$167=Shipping!$R234,Shipping!$R$95,$U$167=Shipping!$S$92,Shipping!$S237,$U$167=Shipping!$T$92,Shipping!$T237)+IF(BP148&lt;DATE(2020,1,1),BP148,-BP148))</f>
        <v>-</v>
      </c>
      <c r="BQ312" s="52" t="str" cm="1">
        <f t="array" ref="BQ312">IF(OR(BQ148="",BQ148="NO Q",BQ148="-"),"-",INDEX(Shipping!$U$3:$V$88,_xlfn.XMATCH(BQ$2,IF(Shipping!$D$3:$D$88="GC",Shipping!$A$3:$A$88),0),_xlfn.XMATCH($V$167,Shipping!$U$2:$V$2))/_xlfn.IFS($U$167=Shipping!$R234,Shipping!$R$95,$U$167=Shipping!$S$92,Shipping!$S237,$U$167=Shipping!$T$92,Shipping!$T237)+IF(BQ148&lt;DATE(2020,1,1),BQ148,-BQ148))</f>
        <v>-</v>
      </c>
      <c r="BR312" s="52" t="str" cm="1">
        <f t="array" ref="BR312">IF(OR(BR148="",BR148="NO Q",BR148="-"),"-",INDEX(Shipping!$U$3:$V$88,_xlfn.XMATCH(BR$2,IF(Shipping!$D$3:$D$88="GC",Shipping!$A$3:$A$88),0),_xlfn.XMATCH($V$167,Shipping!$U$2:$V$2))/_xlfn.IFS($U$167=Shipping!$R234,Shipping!$R$95,$U$167=Shipping!$S$92,Shipping!$S237,$U$167=Shipping!$T$92,Shipping!$T237)+IF(BR148&lt;DATE(2020,1,1),BR148,-BR148))</f>
        <v>-</v>
      </c>
      <c r="BS312" s="52" t="str" cm="1">
        <f t="array" ref="BS312">IF(OR(BS148="",BS148="NO Q",BS148="-"),"-",INDEX(Shipping!$U$3:$V$88,_xlfn.XMATCH(BS$2,IF(Shipping!$D$3:$D$88="GC",Shipping!$A$3:$A$88),0),_xlfn.XMATCH($V$167,Shipping!$U$2:$V$2))/_xlfn.IFS($U$167=Shipping!$R234,Shipping!$R$95,$U$167=Shipping!$S$92,Shipping!$S237,$U$167=Shipping!$T$92,Shipping!$T237)+IF(BS148&lt;DATE(2020,1,1),BS148,-BS148))</f>
        <v>-</v>
      </c>
      <c r="BT312" s="52" t="str" cm="1">
        <f t="array" ref="BT312">IF(OR(BT148="",BT148="NO Q",BT148="-"),"-",INDEX(Shipping!$U$3:$V$88,_xlfn.XMATCH(BT$2,IF(Shipping!$D$3:$D$88="GC",Shipping!$A$3:$A$88),0),_xlfn.XMATCH($V$167,Shipping!$U$2:$V$2))/_xlfn.IFS($U$167=Shipping!$R234,Shipping!$R$95,$U$167=Shipping!$S$92,Shipping!$S237,$U$167=Shipping!$T$92,Shipping!$T237)+IF(BT148&lt;DATE(2020,1,1),BT148,-BT148))</f>
        <v>-</v>
      </c>
      <c r="BU312" s="52" t="str" cm="1">
        <f t="array" ref="BU312">IF(OR(BU148="",BU148="NO Q",BU148="-"),"-",INDEX(Shipping!$U$3:$V$88,_xlfn.XMATCH(BU$2,IF(Shipping!$D$3:$D$88="GC",Shipping!$A$3:$A$88),0),_xlfn.XMATCH($V$167,Shipping!$U$2:$V$2))/_xlfn.IFS($U$167=Shipping!$R234,Shipping!$R$95,$U$167=Shipping!$S$92,Shipping!$S237,$U$167=Shipping!$T$92,Shipping!$T237)+IF(BU148&lt;DATE(2020,1,1),BU148,-BU148))</f>
        <v>-</v>
      </c>
      <c r="BV312" s="52" t="str" cm="1">
        <f t="array" ref="BV312">IF(OR(BV148="",BV148="NO Q",BV148="-"),"-",INDEX(Shipping!$U$3:$V$88,_xlfn.XMATCH(BV$2,IF(Shipping!$D$3:$D$88="GC",Shipping!$A$3:$A$88),0),_xlfn.XMATCH($V$167,Shipping!$U$2:$V$2))/_xlfn.IFS($U$167=Shipping!$R234,Shipping!$R$95,$U$167=Shipping!$S$92,Shipping!$S237,$U$167=Shipping!$T$92,Shipping!$T237)+IF(BV148&lt;DATE(2020,1,1),BV148,-BV148))</f>
        <v>-</v>
      </c>
      <c r="BW312" s="52" t="str" cm="1">
        <f t="array" ref="BW312">IF(OR(BW148="",BW148="NO Q",BW148="-"),"-",INDEX(Shipping!$U$3:$V$88,_xlfn.XMATCH(BW$2,IF(Shipping!$D$3:$D$88="GC",Shipping!$A$3:$A$88),0),_xlfn.XMATCH($V$167,Shipping!$U$2:$V$2))/_xlfn.IFS($U$167=Shipping!$R234,Shipping!$R$95,$U$167=Shipping!$S$92,Shipping!$S237,$U$167=Shipping!$T$92,Shipping!$T237)+IF(BW148&lt;DATE(2020,1,1),BW148,-BW148))</f>
        <v>-</v>
      </c>
      <c r="BX312" s="52" t="str" cm="1">
        <f t="array" ref="BX312">IF(OR(BX148="",BX148="NO Q",BX148="-"),"-",INDEX(Shipping!$U$3:$V$88,_xlfn.XMATCH(BX$2,IF(Shipping!$D$3:$D$88="GC",Shipping!$A$3:$A$88),0),_xlfn.XMATCH($V$167,Shipping!$U$2:$V$2))/_xlfn.IFS($U$167=Shipping!$R234,Shipping!$R$95,$U$167=Shipping!$S$92,Shipping!$S237,$U$167=Shipping!$T$92,Shipping!$T237)+IF(BX148&lt;DATE(2020,1,1),BX148,-BX148))</f>
        <v>-</v>
      </c>
      <c r="BY312" s="52" t="str" cm="1">
        <f t="array" ref="BY312">IF(OR(BY148="",BY148="NO Q",BY148="-"),"-",INDEX(Shipping!$U$3:$V$88,_xlfn.XMATCH(BY$2,IF(Shipping!$D$3:$D$88="GC",Shipping!$A$3:$A$88),0),_xlfn.XMATCH($V$167,Shipping!$U$2:$V$2))/_xlfn.IFS($U$167=Shipping!$R234,Shipping!$R$95,$U$167=Shipping!$S$92,Shipping!$S237,$U$167=Shipping!$T$92,Shipping!$T237)+IF(BY148&lt;DATE(2020,1,1),BY148,-BY148))</f>
        <v>-</v>
      </c>
      <c r="BZ312" s="52" t="str" cm="1">
        <f t="array" ref="BZ312">IF(OR(BZ148="",BZ148="NO Q",BZ148="-"),"-",INDEX(Shipping!$U$3:$V$88,_xlfn.XMATCH(BZ$2,IF(Shipping!$D$3:$D$88="GC",Shipping!$A$3:$A$88),0),_xlfn.XMATCH($V$167,Shipping!$U$2:$V$2))/_xlfn.IFS($U$167=Shipping!$R234,Shipping!$R$95,$U$167=Shipping!$S$92,Shipping!$S237,$U$167=Shipping!$T$92,Shipping!$T237)+IF(BZ148&lt;DATE(2020,1,1),BZ148,-BZ148))</f>
        <v>-</v>
      </c>
      <c r="CA312" s="52" t="str" cm="1">
        <f t="array" ref="CA312">IF(OR(CA148="",CA148="NO Q",CA148="-"),"-",INDEX(Shipping!$U$3:$V$88,_xlfn.XMATCH(CA$2,IF(Shipping!$D$3:$D$88="GC",Shipping!$A$3:$A$88),0),_xlfn.XMATCH($V$167,Shipping!$U$2:$V$2))/_xlfn.IFS($U$167=Shipping!$R234,Shipping!$R$95,$U$167=Shipping!$S$92,Shipping!$S237,$U$167=Shipping!$T$92,Shipping!$T237)+IF(CA148&lt;DATE(2020,1,1),CA148,-CA148))</f>
        <v>-</v>
      </c>
      <c r="CB312" s="52" t="str" cm="1">
        <f t="array" ref="CB312">IF(OR(CB148="",CB148="NO Q",CB148="-"),"-",INDEX(Shipping!$U$3:$V$88,_xlfn.XMATCH(CB$2,IF(Shipping!$D$3:$D$88="GC",Shipping!$A$3:$A$88),0),_xlfn.XMATCH($V$167,Shipping!$U$2:$V$2))/_xlfn.IFS($U$167=Shipping!$R234,Shipping!$R$95,$U$167=Shipping!$S$92,Shipping!$S237,$U$167=Shipping!$T$92,Shipping!$T237)+IF(CB148&lt;DATE(2020,1,1),CB148,-CB148))</f>
        <v>-</v>
      </c>
      <c r="CC312" s="52" t="str" cm="1">
        <f t="array" ref="CC312">IF(OR(CC148="",CC148="NO Q",CC148="-"),"-",INDEX(Shipping!$U$3:$V$88,_xlfn.XMATCH(CC$2,IF(Shipping!$D$3:$D$88="GC",Shipping!$A$3:$A$88),0),_xlfn.XMATCH($V$167,Shipping!$U$2:$V$2))/_xlfn.IFS($U$167=Shipping!$R234,Shipping!$R$95,$U$167=Shipping!$S$92,Shipping!$S237,$U$167=Shipping!$T$92,Shipping!$T237)+IF(CC148&lt;DATE(2020,1,1),CC148,-CC148))</f>
        <v>-</v>
      </c>
      <c r="CD312" s="52" t="str" cm="1">
        <f t="array" ref="CD312">IF(OR(CD148="",CD148="NO Q",CD148="-"),"-",INDEX(Shipping!$U$3:$V$88,_xlfn.XMATCH(CD$2,IF(Shipping!$D$3:$D$88="GC",Shipping!$A$3:$A$88),0),_xlfn.XMATCH($V$167,Shipping!$U$2:$V$2))/_xlfn.IFS($U$167=Shipping!$R234,Shipping!$R$95,$U$167=Shipping!$S$92,Shipping!$S237,$U$167=Shipping!$T$92,Shipping!$T237)+IF(CD148&lt;DATE(2020,1,1),CD148,-CD148))</f>
        <v>-</v>
      </c>
      <c r="CE312" s="52" t="e" cm="1">
        <f t="array" ref="CE312">IF(OR(CE148="",CE148="NO Q",CE148="-"),"-",INDEX(Shipping!$U$3:$V$88,_xlfn.XMATCH(CE$2,IF(Shipping!$D$3:$D$88="GC",Shipping!$A$3:$A$88),0),_xlfn.XMATCH($V$167,Shipping!$U$2:$V$2))/_xlfn.IFS($U$167=Shipping!$R234,Shipping!$R$95,$U$167=Shipping!$S$92,Shipping!$S237,$U$167=Shipping!$T$92,Shipping!$T237)+IF(CE148&lt;DATE(2020,1,1),CE148,-CE148))</f>
        <v>#N/A</v>
      </c>
      <c r="CF312" s="52" t="e" cm="1">
        <f t="array" ref="CF312">IF(OR(CF148="",CF148="NO Q",CF148="-"),"-",INDEX(Shipping!$U$3:$V$88,_xlfn.XMATCH(CF$2,IF(Shipping!$D$3:$D$88="GC",Shipping!$A$3:$A$88),0),_xlfn.XMATCH($V$167,Shipping!$U$2:$V$2))/_xlfn.IFS($U$167=Shipping!$R234,Shipping!$R$95,$U$167=Shipping!$S$92,Shipping!$S237,$U$167=Shipping!$T$92,Shipping!$T237)+IF(CF148&lt;DATE(2020,1,1),CF148,-CF148))</f>
        <v>#N/A</v>
      </c>
      <c r="CG312" s="52" t="str" cm="1">
        <f t="array" ref="CG312">IF(OR(CG148="",CG148="NO Q",CG148="-"),"-",INDEX(Shipping!$U$3:$V$88,_xlfn.XMATCH(CG$2,IF(Shipping!$D$3:$D$88="GC",Shipping!$A$3:$A$88),0),_xlfn.XMATCH($V$167,Shipping!$U$2:$V$2))/_xlfn.IFS($U$167=Shipping!$R234,Shipping!$R$95,$U$167=Shipping!$S$92,Shipping!$S237,$U$167=Shipping!$T$92,Shipping!$T237)+IF(CG148&lt;DATE(2020,1,1),CG148,-CG148))</f>
        <v>-</v>
      </c>
      <c r="CH312" s="52" t="str" cm="1">
        <f t="array" ref="CH312">IF(OR(CH148="",CH148="NO Q",CH148="-"),"-",INDEX(Shipping!$U$3:$V$88,_xlfn.XMATCH(CH$2,IF(Shipping!$D$3:$D$88="GC",Shipping!$A$3:$A$88),0),_xlfn.XMATCH($V$167,Shipping!$U$2:$V$2))/_xlfn.IFS($U$167=Shipping!$R234,Shipping!$R$95,$U$167=Shipping!$S$92,Shipping!$S237,$U$167=Shipping!$T$92,Shipping!$T237)+IF(CH148&lt;DATE(2020,1,1),CH148,-CH148))</f>
        <v>-</v>
      </c>
      <c r="CI312" s="52" t="str" cm="1">
        <f t="array" ref="CI312">IF(OR(CI148="",CI148="NO Q",CI148="-"),"-",INDEX(Shipping!$U$3:$V$88,_xlfn.XMATCH(CI$2,IF(Shipping!$D$3:$D$88="GC",Shipping!$A$3:$A$88),0),_xlfn.XMATCH($V$167,Shipping!$U$2:$V$2))/_xlfn.IFS($U$167=Shipping!$R234,Shipping!$R$95,$U$167=Shipping!$S$92,Shipping!$S237,$U$167=Shipping!$T$92,Shipping!$T237)+IF(CI148&lt;DATE(2020,1,1),CI148,-CI148))</f>
        <v>-</v>
      </c>
      <c r="CJ312" s="52" t="str" cm="1">
        <f t="array" ref="CJ312">IF(OR(CJ148="",CJ148="NO Q",CJ148="-"),"-",INDEX(Shipping!$U$3:$V$88,_xlfn.XMATCH(CJ$2,IF(Shipping!$D$3:$D$88="GC",Shipping!$A$3:$A$88),0),_xlfn.XMATCH($V$167,Shipping!$U$2:$V$2))/_xlfn.IFS($U$167=Shipping!$R234,Shipping!$R$95,$U$167=Shipping!$S$92,Shipping!$S237,$U$167=Shipping!$T$92,Shipping!$T237)+IF(CJ148&lt;DATE(2020,1,1),CJ148,-CJ148))</f>
        <v>-</v>
      </c>
      <c r="CK312" s="52" t="str" cm="1">
        <f t="array" ref="CK312">IF(OR(CK148="",CK148="NO Q",CK148="-"),"-",INDEX(Shipping!$U$3:$V$88,_xlfn.XMATCH(CK$2,IF(Shipping!$D$3:$D$88="GC",Shipping!$A$3:$A$88),0),_xlfn.XMATCH($V$167,Shipping!$U$2:$V$2))/_xlfn.IFS($U$167=Shipping!$R234,Shipping!$R$95,$U$167=Shipping!$S$92,Shipping!$S237,$U$167=Shipping!$T$92,Shipping!$T237)+IF(CK148&lt;DATE(2020,1,1),CK148,-CK148))</f>
        <v>-</v>
      </c>
      <c r="CL312" s="52" t="str" cm="1">
        <f t="array" ref="CL312">IF(OR(CL148="",CL148="NO Q",CL148="-"),"-",INDEX(Shipping!$U$3:$V$88,_xlfn.XMATCH(CL$2,IF(Shipping!$D$3:$D$88="GC",Shipping!$A$3:$A$88),0),_xlfn.XMATCH($V$167,Shipping!$U$2:$V$2))/_xlfn.IFS($U$167=Shipping!$R234,Shipping!$R$95,$U$167=Shipping!$S$92,Shipping!$S237,$U$167=Shipping!$T$92,Shipping!$T237)+IF(CL148&lt;DATE(2020,1,1),CL148,-CL148))</f>
        <v>-</v>
      </c>
      <c r="CM312" s="52" t="str" cm="1">
        <f t="array" ref="CM312">IF(OR(CM148="",CM148="NO Q",CM148="-"),"-",INDEX(Shipping!$U$3:$V$88,_xlfn.XMATCH(CM$2,IF(Shipping!$D$3:$D$88="GC",Shipping!$A$3:$A$88),0),_xlfn.XMATCH($V$167,Shipping!$U$2:$V$2))/_xlfn.IFS($U$167=Shipping!$R234,Shipping!$R$95,$U$167=Shipping!$S$92,Shipping!$S237,$U$167=Shipping!$T$92,Shipping!$T237)+IF(CM148&lt;DATE(2020,1,1),CM148,-CM148))</f>
        <v>-</v>
      </c>
    </row>
    <row r="313" spans="2:91">
      <c r="B313" s="47">
        <v>145</v>
      </c>
      <c r="C313" s="1" t="e" cm="1">
        <f t="array" ref="C313">INDEX(W$2:CM$2,1,_xlfn.XMATCH(D313,$W313:$CM313))</f>
        <v>#N/A</v>
      </c>
      <c r="D313" s="81">
        <f t="shared" si="141"/>
        <v>0</v>
      </c>
      <c r="W313" s="52" t="str" cm="1">
        <f t="array" ref="W313">IF(OR(W149="",W149="NO Q",W149="-"),"-",INDEX(Shipping!$U$3:$V$88,_xlfn.XMATCH(W$2,IF(Shipping!$D$3:$D$88="GC",Shipping!$A$3:$A$88),0),_xlfn.XMATCH($V$167,Shipping!$U$2:$V$2))/_xlfn.IFS($U$167=Shipping!$R235,Shipping!$R$95,$U$167=Shipping!$S$92,Shipping!$S238,$U$167=Shipping!$T$92,Shipping!$T238)+IF(W149&lt;DATE(2020,1,1),W149,-W149))</f>
        <v>-</v>
      </c>
      <c r="X313" s="52" t="str" cm="1">
        <f t="array" ref="X313">IF(OR(X149="",X149="NO Q",X149="-"),"-",INDEX(Shipping!$U$3:$V$88,_xlfn.XMATCH(X$2,IF(Shipping!$D$3:$D$88="GC",Shipping!$A$3:$A$88),0),_xlfn.XMATCH($V$167,Shipping!$U$2:$V$2))/_xlfn.IFS($U$167=Shipping!$R235,Shipping!$R$95,$U$167=Shipping!$S$92,Shipping!$S238,$U$167=Shipping!$T$92,Shipping!$T238)+IF(X149&lt;DATE(2020,1,1),X149,-X149))</f>
        <v>-</v>
      </c>
      <c r="Y313" s="52" t="str" cm="1">
        <f t="array" ref="Y313">IF(OR(Y149="",Y149="NO Q",Y149="-"),"-",INDEX(Shipping!$U$3:$V$88,_xlfn.XMATCH(Y$2,IF(Shipping!$D$3:$D$88="GC",Shipping!$A$3:$A$88),0),_xlfn.XMATCH($V$167,Shipping!$U$2:$V$2))/_xlfn.IFS($U$167=Shipping!$R235,Shipping!$R$95,$U$167=Shipping!$S$92,Shipping!$S238,$U$167=Shipping!$T$92,Shipping!$T238)+IF(Y149&lt;DATE(2020,1,1),Y149,-Y149))</f>
        <v>-</v>
      </c>
      <c r="Z313" s="52" t="str" cm="1">
        <f t="array" ref="Z313">IF(OR(Z149="",Z149="NO Q",Z149="-"),"-",INDEX(Shipping!$U$3:$V$88,_xlfn.XMATCH(Z$2,IF(Shipping!$D$3:$D$88="GC",Shipping!$A$3:$A$88),0),_xlfn.XMATCH($V$167,Shipping!$U$2:$V$2))/_xlfn.IFS($U$167=Shipping!$R235,Shipping!$R$95,$U$167=Shipping!$S$92,Shipping!$S238,$U$167=Shipping!$T$92,Shipping!$T238)+IF(Z149&lt;DATE(2020,1,1),Z149,-Z149))</f>
        <v>-</v>
      </c>
      <c r="AA313" s="52" t="str" cm="1">
        <f t="array" ref="AA313">IF(OR(AA149="",AA149="NO Q",AA149="-"),"-",INDEX(Shipping!$U$3:$V$88,_xlfn.XMATCH(AA$2,IF(Shipping!$D$3:$D$88="GC",Shipping!$A$3:$A$88),0),_xlfn.XMATCH($V$167,Shipping!$U$2:$V$2))/_xlfn.IFS($U$167=Shipping!$R235,Shipping!$R$95,$U$167=Shipping!$S$92,Shipping!$S238,$U$167=Shipping!$T$92,Shipping!$T238)+IF(AA149&lt;DATE(2020,1,1),AA149,-AA149))</f>
        <v>-</v>
      </c>
      <c r="AB313" s="52" t="str" cm="1">
        <f t="array" ref="AB313">IF(OR(AB149="",AB149="NO Q",AB149="-"),"-",INDEX(Shipping!$U$3:$V$88,_xlfn.XMATCH(AB$2,IF(Shipping!$D$3:$D$88="GC",Shipping!$A$3:$A$88),0),_xlfn.XMATCH($V$167,Shipping!$U$2:$V$2))/_xlfn.IFS($U$167=Shipping!$R235,Shipping!$R$95,$U$167=Shipping!$S$92,Shipping!$S238,$U$167=Shipping!$T$92,Shipping!$T238)+IF(AB149&lt;DATE(2020,1,1),AB149,-AB149))</f>
        <v>-</v>
      </c>
      <c r="AC313" s="52" t="str" cm="1">
        <f t="array" ref="AC313">IF(OR(AC149="",AC149="NO Q",AC149="-"),"-",INDEX(Shipping!$U$3:$V$88,_xlfn.XMATCH(AC$2,IF(Shipping!$D$3:$D$88="GC",Shipping!$A$3:$A$88),0),_xlfn.XMATCH($V$167,Shipping!$U$2:$V$2))/_xlfn.IFS($U$167=Shipping!$R235,Shipping!$R$95,$U$167=Shipping!$S$92,Shipping!$S238,$U$167=Shipping!$T$92,Shipping!$T238)+IF(AC149&lt;DATE(2020,1,1),AC149,-AC149))</f>
        <v>-</v>
      </c>
      <c r="AD313" s="52" t="str" cm="1">
        <f t="array" ref="AD313">IF(OR(AD149="",AD149="NO Q",AD149="-"),"-",INDEX(Shipping!$U$3:$V$88,_xlfn.XMATCH(AD$2,IF(Shipping!$D$3:$D$88="GC",Shipping!$A$3:$A$88),0),_xlfn.XMATCH($V$167,Shipping!$U$2:$V$2))/_xlfn.IFS($U$167=Shipping!$R235,Shipping!$R$95,$U$167=Shipping!$S$92,Shipping!$S238,$U$167=Shipping!$T$92,Shipping!$T238)+IF(AD149&lt;DATE(2020,1,1),AD149,-AD149))</f>
        <v>-</v>
      </c>
      <c r="AE313" s="52" t="str" cm="1">
        <f t="array" ref="AE313">IF(OR(AE149="",AE149="NO Q",AE149="-"),"-",INDEX(Shipping!$U$3:$V$88,_xlfn.XMATCH(AE$2,IF(Shipping!$D$3:$D$88="GC",Shipping!$A$3:$A$88),0),_xlfn.XMATCH($V$167,Shipping!$U$2:$V$2))/_xlfn.IFS($U$167=Shipping!$R235,Shipping!$R$95,$U$167=Shipping!$S$92,Shipping!$S238,$U$167=Shipping!$T$92,Shipping!$T238)+IF(AE149&lt;DATE(2020,1,1),AE149,-AE149))</f>
        <v>-</v>
      </c>
      <c r="AF313" s="52" t="str" cm="1">
        <f t="array" ref="AF313">IF(OR(AF149="",AF149="NO Q",AF149="-"),"-",INDEX(Shipping!$U$3:$V$88,_xlfn.XMATCH(AF$2,IF(Shipping!$D$3:$D$88="GC",Shipping!$A$3:$A$88),0),_xlfn.XMATCH($V$167,Shipping!$U$2:$V$2))/_xlfn.IFS($U$167=Shipping!$R235,Shipping!$R$95,$U$167=Shipping!$S$92,Shipping!$S238,$U$167=Shipping!$T$92,Shipping!$T238)+IF(AF149&lt;DATE(2020,1,1),AF149,-AF149))</f>
        <v>-</v>
      </c>
      <c r="AG313" s="52" t="str" cm="1">
        <f t="array" ref="AG313">IF(OR(AG149="",AG149="NO Q",AG149="-"),"-",INDEX(Shipping!$U$3:$V$88,_xlfn.XMATCH(AG$2,IF(Shipping!$D$3:$D$88="GC",Shipping!$A$3:$A$88),0),_xlfn.XMATCH($V$167,Shipping!$U$2:$V$2))/_xlfn.IFS($U$167=Shipping!$R235,Shipping!$R$95,$U$167=Shipping!$S$92,Shipping!$S238,$U$167=Shipping!$T$92,Shipping!$T238)+IF(AG149&lt;DATE(2020,1,1),AG149,-AG149))</f>
        <v>-</v>
      </c>
      <c r="AH313" s="52" t="str" cm="1">
        <f t="array" ref="AH313">IF(OR(AH149="",AH149="NO Q",AH149="-"),"-",INDEX(Shipping!$U$3:$V$88,_xlfn.XMATCH(AH$2,IF(Shipping!$D$3:$D$88="GC",Shipping!$A$3:$A$88),0),_xlfn.XMATCH($V$167,Shipping!$U$2:$V$2))/_xlfn.IFS($U$167=Shipping!$R235,Shipping!$R$95,$U$167=Shipping!$S$92,Shipping!$S238,$U$167=Shipping!$T$92,Shipping!$T238)+IF(AH149&lt;DATE(2020,1,1),AH149,-AH149))</f>
        <v>-</v>
      </c>
      <c r="AI313" s="52" t="str" cm="1">
        <f t="array" ref="AI313">IF(OR(AI149="",AI149="NO Q",AI149="-"),"-",INDEX(Shipping!$U$3:$V$88,_xlfn.XMATCH(AI$2,IF(Shipping!$D$3:$D$88="GC",Shipping!$A$3:$A$88),0),_xlfn.XMATCH($V$167,Shipping!$U$2:$V$2))/_xlfn.IFS($U$167=Shipping!$R235,Shipping!$R$95,$U$167=Shipping!$S$92,Shipping!$S238,$U$167=Shipping!$T$92,Shipping!$T238)+IF(AI149&lt;DATE(2020,1,1),AI149,-AI149))</f>
        <v>-</v>
      </c>
      <c r="AJ313" s="52" t="str" cm="1">
        <f t="array" ref="AJ313">IF(OR(AJ149="",AJ149="NO Q",AJ149="-"),"-",INDEX(Shipping!$U$3:$V$88,_xlfn.XMATCH(AJ$2,IF(Shipping!$D$3:$D$88="GC",Shipping!$A$3:$A$88),0),_xlfn.XMATCH($V$167,Shipping!$U$2:$V$2))/_xlfn.IFS($U$167=Shipping!$R235,Shipping!$R$95,$U$167=Shipping!$S$92,Shipping!$S238,$U$167=Shipping!$T$92,Shipping!$T238)+IF(AJ149&lt;DATE(2020,1,1),AJ149,-AJ149))</f>
        <v>-</v>
      </c>
      <c r="AK313" s="52" t="str" cm="1">
        <f t="array" ref="AK313">IF(OR(AK149="",AK149="NO Q",AK149="-"),"-",INDEX(Shipping!$U$3:$V$88,_xlfn.XMATCH(AK$2,IF(Shipping!$D$3:$D$88="GC",Shipping!$A$3:$A$88),0),_xlfn.XMATCH($V$167,Shipping!$U$2:$V$2))/_xlfn.IFS($U$167=Shipping!$R235,Shipping!$R$95,$U$167=Shipping!$S$92,Shipping!$S238,$U$167=Shipping!$T$92,Shipping!$T238)+IF(AK149&lt;DATE(2020,1,1),AK149,-AK149))</f>
        <v>-</v>
      </c>
      <c r="AL313" s="52" t="str" cm="1">
        <f t="array" ref="AL313">IF(OR(AL149="",AL149="NO Q",AL149="-"),"-",INDEX(Shipping!$U$3:$V$88,_xlfn.XMATCH(AL$2,IF(Shipping!$D$3:$D$88="GC",Shipping!$A$3:$A$88),0),_xlfn.XMATCH($V$167,Shipping!$U$2:$V$2))/_xlfn.IFS($U$167=Shipping!$R235,Shipping!$R$95,$U$167=Shipping!$S$92,Shipping!$S238,$U$167=Shipping!$T$92,Shipping!$T238)+IF(AL149&lt;DATE(2020,1,1),AL149,-AL149))</f>
        <v>-</v>
      </c>
      <c r="AM313" s="52" t="str" cm="1">
        <f t="array" ref="AM313">IF(OR(AM149="",AM149="NO Q",AM149="-"),"-",INDEX(Shipping!$U$3:$V$88,_xlfn.XMATCH(AM$2,IF(Shipping!$D$3:$D$88="GC",Shipping!$A$3:$A$88),0),_xlfn.XMATCH($V$167,Shipping!$U$2:$V$2))/_xlfn.IFS($U$167=Shipping!$R235,Shipping!$R$95,$U$167=Shipping!$S$92,Shipping!$S238,$U$167=Shipping!$T$92,Shipping!$T238)+IF(AM149&lt;DATE(2020,1,1),AM149,-AM149))</f>
        <v>-</v>
      </c>
      <c r="AN313" s="52" t="str" cm="1">
        <f t="array" ref="AN313">IF(OR(AN149="",AN149="NO Q",AN149="-"),"-",INDEX(Shipping!$U$3:$V$88,_xlfn.XMATCH(AN$2,IF(Shipping!$D$3:$D$88="GC",Shipping!$A$3:$A$88),0),_xlfn.XMATCH($V$167,Shipping!$U$2:$V$2))/_xlfn.IFS($U$167=Shipping!$R235,Shipping!$R$95,$U$167=Shipping!$S$92,Shipping!$S238,$U$167=Shipping!$T$92,Shipping!$T238)+IF(AN149&lt;DATE(2020,1,1),AN149,-AN149))</f>
        <v>-</v>
      </c>
      <c r="AO313" s="52" cm="1">
        <f t="array" ref="AO313">IF(OR(AO149="",AO149="NO Q",AO149="-"),"-",INDEX(Shipping!$U$3:$V$88,_xlfn.XMATCH(AO$2,IF(Shipping!$D$3:$D$88="GC",Shipping!$A$3:$A$88),0),_xlfn.XMATCH($V$167,Shipping!$U$2:$V$2))/_xlfn.IFS($U$167=Shipping!$R235,Shipping!$R$95,$U$167=Shipping!$S$92,Shipping!$S238,$U$167=Shipping!$T$92,Shipping!$T238)+IF(AO149&lt;DATE(2020,1,1),AO149,-AO149))</f>
        <v>-44045.95537163259</v>
      </c>
      <c r="AP313" s="52" t="str" cm="1">
        <f t="array" ref="AP313">IF(OR(AP149="",AP149="NO Q",AP149="-"),"-",INDEX(Shipping!$U$3:$V$88,_xlfn.XMATCH(AP$2,IF(Shipping!$D$3:$D$88="GC",Shipping!$A$3:$A$88),0),_xlfn.XMATCH($V$167,Shipping!$U$2:$V$2))/_xlfn.IFS($U$167=Shipping!$R235,Shipping!$R$95,$U$167=Shipping!$S$92,Shipping!$S238,$U$167=Shipping!$T$92,Shipping!$T238)+IF(AP149&lt;DATE(2020,1,1),AP149,-AP149))</f>
        <v>-</v>
      </c>
      <c r="AQ313" s="52" t="str" cm="1">
        <f t="array" ref="AQ313">IF(OR(AQ149="",AQ149="NO Q",AQ149="-"),"-",INDEX(Shipping!$U$3:$V$88,_xlfn.XMATCH(AQ$2,IF(Shipping!$D$3:$D$88="GC",Shipping!$A$3:$A$88),0),_xlfn.XMATCH($V$167,Shipping!$U$2:$V$2))/_xlfn.IFS($U$167=Shipping!$R235,Shipping!$R$95,$U$167=Shipping!$S$92,Shipping!$S238,$U$167=Shipping!$T$92,Shipping!$T238)+IF(AQ149&lt;DATE(2020,1,1),AQ149,-AQ149))</f>
        <v>-</v>
      </c>
      <c r="AR313" s="52" t="str" cm="1">
        <f t="array" ref="AR313">IF(OR(AR149="",AR149="NO Q",AR149="-"),"-",INDEX(Shipping!$U$3:$V$88,_xlfn.XMATCH(AR$2,IF(Shipping!$D$3:$D$88="GC",Shipping!$A$3:$A$88),0),_xlfn.XMATCH($V$167,Shipping!$U$2:$V$2))/_xlfn.IFS($U$167=Shipping!$R235,Shipping!$R$95,$U$167=Shipping!$S$92,Shipping!$S238,$U$167=Shipping!$T$92,Shipping!$T238)+IF(AR149&lt;DATE(2020,1,1),AR149,-AR149))</f>
        <v>-</v>
      </c>
      <c r="AS313" s="52" t="str" cm="1">
        <f t="array" ref="AS313">IF(OR(AS149="",AS149="NO Q",AS149="-"),"-",INDEX(Shipping!$U$3:$V$88,_xlfn.XMATCH(AS$2,IF(Shipping!$D$3:$D$88="GC",Shipping!$A$3:$A$88),0),_xlfn.XMATCH($V$167,Shipping!$U$2:$V$2))/_xlfn.IFS($U$167=Shipping!$R235,Shipping!$R$95,$U$167=Shipping!$S$92,Shipping!$S238,$U$167=Shipping!$T$92,Shipping!$T238)+IF(AS149&lt;DATE(2020,1,1),AS149,-AS149))</f>
        <v>-</v>
      </c>
      <c r="AT313" s="52" t="str" cm="1">
        <f t="array" ref="AT313">IF(OR(AT149="",AT149="NO Q",AT149="-"),"-",INDEX(Shipping!$U$3:$V$88,_xlfn.XMATCH(AT$2,IF(Shipping!$D$3:$D$88="GC",Shipping!$A$3:$A$88),0),_xlfn.XMATCH($V$167,Shipping!$U$2:$V$2))/_xlfn.IFS($U$167=Shipping!$R235,Shipping!$R$95,$U$167=Shipping!$S$92,Shipping!$S238,$U$167=Shipping!$T$92,Shipping!$T238)+IF(AT149&lt;DATE(2020,1,1),AT149,-AT149))</f>
        <v>-</v>
      </c>
      <c r="AU313" s="52" t="str" cm="1">
        <f t="array" ref="AU313">IF(OR(AU149="",AU149="NO Q",AU149="-"),"-",INDEX(Shipping!$U$3:$V$88,_xlfn.XMATCH(AU$2,IF(Shipping!$D$3:$D$88="GC",Shipping!$A$3:$A$88),0),_xlfn.XMATCH($V$167,Shipping!$U$2:$V$2))/_xlfn.IFS($U$167=Shipping!$R235,Shipping!$R$95,$U$167=Shipping!$S$92,Shipping!$S238,$U$167=Shipping!$T$92,Shipping!$T238)+IF(AU149&lt;DATE(2020,1,1),AU149,-AU149))</f>
        <v>-</v>
      </c>
      <c r="AV313" s="52" t="str" cm="1">
        <f t="array" ref="AV313">IF(OR(AV149="",AV149="NO Q",AV149="-"),"-",INDEX(Shipping!$U$3:$V$88,_xlfn.XMATCH(AV$2,IF(Shipping!$D$3:$D$88="GC",Shipping!$A$3:$A$88),0),_xlfn.XMATCH($V$167,Shipping!$U$2:$V$2))/_xlfn.IFS($U$167=Shipping!$R235,Shipping!$R$95,$U$167=Shipping!$S$92,Shipping!$S238,$U$167=Shipping!$T$92,Shipping!$T238)+IF(AV149&lt;DATE(2020,1,1),AV149,-AV149))</f>
        <v>-</v>
      </c>
      <c r="AW313" s="52" t="str" cm="1">
        <f t="array" ref="AW313">IF(OR(AW149="",AW149="NO Q",AW149="-"),"-",INDEX(Shipping!$U$3:$V$88,_xlfn.XMATCH(AW$2,IF(Shipping!$D$3:$D$88="GC",Shipping!$A$3:$A$88),0),_xlfn.XMATCH($V$167,Shipping!$U$2:$V$2))/_xlfn.IFS($U$167=Shipping!$R235,Shipping!$R$95,$U$167=Shipping!$S$92,Shipping!$S238,$U$167=Shipping!$T$92,Shipping!$T238)+IF(AW149&lt;DATE(2020,1,1),AW149,-AW149))</f>
        <v>-</v>
      </c>
      <c r="AX313" s="52" t="str" cm="1">
        <f t="array" ref="AX313">IF(OR(AX149="",AX149="NO Q",AX149="-"),"-",INDEX(Shipping!$U$3:$V$88,_xlfn.XMATCH(AX$2,IF(Shipping!$D$3:$D$88="GC",Shipping!$A$3:$A$88),0),_xlfn.XMATCH($V$167,Shipping!$U$2:$V$2))/_xlfn.IFS($U$167=Shipping!$R235,Shipping!$R$95,$U$167=Shipping!$S$92,Shipping!$S238,$U$167=Shipping!$T$92,Shipping!$T238)+IF(AX149&lt;DATE(2020,1,1),AX149,-AX149))</f>
        <v>-</v>
      </c>
      <c r="AY313" s="52" t="str" cm="1">
        <f t="array" ref="AY313">IF(OR(AY149="",AY149="NO Q",AY149="-"),"-",INDEX(Shipping!$U$3:$V$88,_xlfn.XMATCH(AY$2,IF(Shipping!$D$3:$D$88="GC",Shipping!$A$3:$A$88),0),_xlfn.XMATCH($V$167,Shipping!$U$2:$V$2))/_xlfn.IFS($U$167=Shipping!$R235,Shipping!$R$95,$U$167=Shipping!$S$92,Shipping!$S238,$U$167=Shipping!$T$92,Shipping!$T238)+IF(AY149&lt;DATE(2020,1,1),AY149,-AY149))</f>
        <v>-</v>
      </c>
      <c r="AZ313" s="52" t="str" cm="1">
        <f t="array" ref="AZ313">IF(OR(AZ149="",AZ149="NO Q",AZ149="-"),"-",INDEX(Shipping!$U$3:$V$88,_xlfn.XMATCH(AZ$2,IF(Shipping!$D$3:$D$88="GC",Shipping!$A$3:$A$88),0),_xlfn.XMATCH($V$167,Shipping!$U$2:$V$2))/_xlfn.IFS($U$167=Shipping!$R235,Shipping!$R$95,$U$167=Shipping!$S$92,Shipping!$S238,$U$167=Shipping!$T$92,Shipping!$T238)+IF(AZ149&lt;DATE(2020,1,1),AZ149,-AZ149))</f>
        <v>-</v>
      </c>
      <c r="BA313" s="52" t="str" cm="1">
        <f t="array" ref="BA313">IF(OR(BA149="",BA149="NO Q",BA149="-"),"-",INDEX(Shipping!$U$3:$V$88,_xlfn.XMATCH(BA$2,IF(Shipping!$D$3:$D$88="GC",Shipping!$A$3:$A$88),0),_xlfn.XMATCH($V$167,Shipping!$U$2:$V$2))/_xlfn.IFS($U$167=Shipping!$R235,Shipping!$R$95,$U$167=Shipping!$S$92,Shipping!$S238,$U$167=Shipping!$T$92,Shipping!$T238)+IF(BA149&lt;DATE(2020,1,1),BA149,-BA149))</f>
        <v>-</v>
      </c>
      <c r="BB313" s="52" t="str" cm="1">
        <f t="array" ref="BB313">IF(OR(BB149="",BB149="NO Q",BB149="-"),"-",INDEX(Shipping!$U$3:$V$88,_xlfn.XMATCH(BB$2,IF(Shipping!$D$3:$D$88="GC",Shipping!$A$3:$A$88),0),_xlfn.XMATCH($V$167,Shipping!$U$2:$V$2))/_xlfn.IFS($U$167=Shipping!$R235,Shipping!$R$95,$U$167=Shipping!$S$92,Shipping!$S238,$U$167=Shipping!$T$92,Shipping!$T238)+IF(BB149&lt;DATE(2020,1,1),BB149,-BB149))</f>
        <v>-</v>
      </c>
      <c r="BC313" s="52" t="str" cm="1">
        <f t="array" ref="BC313">IF(OR(BC149="",BC149="NO Q",BC149="-"),"-",INDEX(Shipping!$U$3:$V$88,_xlfn.XMATCH(BC$2,IF(Shipping!$D$3:$D$88="GC",Shipping!$A$3:$A$88),0),_xlfn.XMATCH($V$167,Shipping!$U$2:$V$2))/_xlfn.IFS($U$167=Shipping!$R235,Shipping!$R$95,$U$167=Shipping!$S$92,Shipping!$S238,$U$167=Shipping!$T$92,Shipping!$T238)+IF(BC149&lt;DATE(2020,1,1),BC149,-BC149))</f>
        <v>-</v>
      </c>
      <c r="BD313" s="52" t="str" cm="1">
        <f t="array" ref="BD313">IF(OR(BD149="",BD149="NO Q",BD149="-"),"-",INDEX(Shipping!$U$3:$V$88,_xlfn.XMATCH(BD$2,IF(Shipping!$D$3:$D$88="GC",Shipping!$A$3:$A$88),0),_xlfn.XMATCH($V$167,Shipping!$U$2:$V$2))/_xlfn.IFS($U$167=Shipping!$R235,Shipping!$R$95,$U$167=Shipping!$S$92,Shipping!$S238,$U$167=Shipping!$T$92,Shipping!$T238)+IF(BD149&lt;DATE(2020,1,1),BD149,-BD149))</f>
        <v>-</v>
      </c>
      <c r="BE313" s="52" t="str" cm="1">
        <f t="array" ref="BE313">IF(OR(BE149="",BE149="NO Q",BE149="-"),"-",INDEX(Shipping!$U$3:$V$88,_xlfn.XMATCH(BE$2,IF(Shipping!$D$3:$D$88="GC",Shipping!$A$3:$A$88),0),_xlfn.XMATCH($V$167,Shipping!$U$2:$V$2))/_xlfn.IFS($U$167=Shipping!$R235,Shipping!$R$95,$U$167=Shipping!$S$92,Shipping!$S238,$U$167=Shipping!$T$92,Shipping!$T238)+IF(BE149&lt;DATE(2020,1,1),BE149,-BE149))</f>
        <v>-</v>
      </c>
      <c r="BF313" s="52" t="str" cm="1">
        <f t="array" ref="BF313">IF(OR(BF149="",BF149="NO Q",BF149="-"),"-",INDEX(Shipping!$U$3:$V$88,_xlfn.XMATCH(BF$2,IF(Shipping!$D$3:$D$88="GC",Shipping!$A$3:$A$88),0),_xlfn.XMATCH($V$167,Shipping!$U$2:$V$2))/_xlfn.IFS($U$167=Shipping!$R235,Shipping!$R$95,$U$167=Shipping!$S$92,Shipping!$S238,$U$167=Shipping!$T$92,Shipping!$T238)+IF(BF149&lt;DATE(2020,1,1),BF149,-BF149))</f>
        <v>-</v>
      </c>
      <c r="BG313" s="52" t="str" cm="1">
        <f t="array" ref="BG313">IF(OR(BG149="",BG149="NO Q",BG149="-"),"-",INDEX(Shipping!$U$3:$V$88,_xlfn.XMATCH(BG$2,IF(Shipping!$D$3:$D$88="GC",Shipping!$A$3:$A$88),0),_xlfn.XMATCH($V$167,Shipping!$U$2:$V$2))/_xlfn.IFS($U$167=Shipping!$R235,Shipping!$R$95,$U$167=Shipping!$S$92,Shipping!$S238,$U$167=Shipping!$T$92,Shipping!$T238)+IF(BG149&lt;DATE(2020,1,1),BG149,-BG149))</f>
        <v>-</v>
      </c>
      <c r="BH313" s="52" t="str" cm="1">
        <f t="array" ref="BH313">IF(OR(BH149="",BH149="NO Q",BH149="-"),"-",INDEX(Shipping!$U$3:$V$88,_xlfn.XMATCH(BH$2,IF(Shipping!$D$3:$D$88="GC",Shipping!$A$3:$A$88),0),_xlfn.XMATCH($V$167,Shipping!$U$2:$V$2))/_xlfn.IFS($U$167=Shipping!$R235,Shipping!$R$95,$U$167=Shipping!$S$92,Shipping!$S238,$U$167=Shipping!$T$92,Shipping!$T238)+IF(BH149&lt;DATE(2020,1,1),BH149,-BH149))</f>
        <v>-</v>
      </c>
      <c r="BI313" s="52" t="str" cm="1">
        <f t="array" ref="BI313">IF(OR(BI149="",BI149="NO Q",BI149="-"),"-",INDEX(Shipping!$U$3:$V$88,_xlfn.XMATCH(BI$2,IF(Shipping!$D$3:$D$88="GC",Shipping!$A$3:$A$88),0),_xlfn.XMATCH($V$167,Shipping!$U$2:$V$2))/_xlfn.IFS($U$167=Shipping!$R235,Shipping!$R$95,$U$167=Shipping!$S$92,Shipping!$S238,$U$167=Shipping!$T$92,Shipping!$T238)+IF(BI149&lt;DATE(2020,1,1),BI149,-BI149))</f>
        <v>-</v>
      </c>
      <c r="BJ313" s="52" t="str" cm="1">
        <f t="array" ref="BJ313">IF(OR(BJ149="",BJ149="NO Q",BJ149="-"),"-",INDEX(Shipping!$U$3:$V$88,_xlfn.XMATCH(BJ$2,IF(Shipping!$D$3:$D$88="GC",Shipping!$A$3:$A$88),0),_xlfn.XMATCH($V$167,Shipping!$U$2:$V$2))/_xlfn.IFS($U$167=Shipping!$R235,Shipping!$R$95,$U$167=Shipping!$S$92,Shipping!$S238,$U$167=Shipping!$T$92,Shipping!$T238)+IF(BJ149&lt;DATE(2020,1,1),BJ149,-BJ149))</f>
        <v>-</v>
      </c>
      <c r="BK313" s="52" cm="1">
        <f t="array" ref="BK313">IF(OR(BK149="",BK149="NO Q",BK149="-"),"-",INDEX(Shipping!$U$3:$V$88,_xlfn.XMATCH(BK$2,IF(Shipping!$D$3:$D$88="GC",Shipping!$A$3:$A$88),0),_xlfn.XMATCH($V$167,Shipping!$U$2:$V$2))/_xlfn.IFS($U$167=Shipping!$R235,Shipping!$R$95,$U$167=Shipping!$S$92,Shipping!$S238,$U$167=Shipping!$T$92,Shipping!$T238)+IF(BK149&lt;DATE(2020,1,1),BK149,-BK149))</f>
        <v>-44040.97302012334</v>
      </c>
      <c r="BL313" s="52" t="str" cm="1">
        <f t="array" ref="BL313">IF(OR(BL149="",BL149="NO Q",BL149="-"),"-",INDEX(Shipping!$U$3:$V$88,_xlfn.XMATCH(BL$2,IF(Shipping!$D$3:$D$88="GC",Shipping!$A$3:$A$88),0),_xlfn.XMATCH($V$167,Shipping!$U$2:$V$2))/_xlfn.IFS($U$167=Shipping!$R235,Shipping!$R$95,$U$167=Shipping!$S$92,Shipping!$S238,$U$167=Shipping!$T$92,Shipping!$T238)+IF(BL149&lt;DATE(2020,1,1),BL149,-BL149))</f>
        <v>-</v>
      </c>
      <c r="BM313" s="52" t="str" cm="1">
        <f t="array" ref="BM313">IF(OR(BM149="",BM149="NO Q",BM149="-"),"-",INDEX(Shipping!$U$3:$V$88,_xlfn.XMATCH(BM$2,IF(Shipping!$D$3:$D$88="GC",Shipping!$A$3:$A$88),0),_xlfn.XMATCH($V$167,Shipping!$U$2:$V$2))/_xlfn.IFS($U$167=Shipping!$R235,Shipping!$R$95,$U$167=Shipping!$S$92,Shipping!$S238,$U$167=Shipping!$T$92,Shipping!$T238)+IF(BM149&lt;DATE(2020,1,1),BM149,-BM149))</f>
        <v>-</v>
      </c>
      <c r="BN313" s="52" t="str" cm="1">
        <f t="array" ref="BN313">IF(OR(BN149="",BN149="NO Q",BN149="-"),"-",INDEX(Shipping!$U$3:$V$88,_xlfn.XMATCH(BN$2,IF(Shipping!$D$3:$D$88="GC",Shipping!$A$3:$A$88),0),_xlfn.XMATCH($V$167,Shipping!$U$2:$V$2))/_xlfn.IFS($U$167=Shipping!$R235,Shipping!$R$95,$U$167=Shipping!$S$92,Shipping!$S238,$U$167=Shipping!$T$92,Shipping!$T238)+IF(BN149&lt;DATE(2020,1,1),BN149,-BN149))</f>
        <v>-</v>
      </c>
      <c r="BO313" s="52" t="str" cm="1">
        <f t="array" ref="BO313">IF(OR(BO149="",BO149="NO Q",BO149="-"),"-",INDEX(Shipping!$U$3:$V$88,_xlfn.XMATCH(BO$2,IF(Shipping!$D$3:$D$88="GC",Shipping!$A$3:$A$88),0),_xlfn.XMATCH($V$167,Shipping!$U$2:$V$2))/_xlfn.IFS($U$167=Shipping!$R235,Shipping!$R$95,$U$167=Shipping!$S$92,Shipping!$S238,$U$167=Shipping!$T$92,Shipping!$T238)+IF(BO149&lt;DATE(2020,1,1),BO149,-BO149))</f>
        <v>-</v>
      </c>
      <c r="BP313" s="52" t="str" cm="1">
        <f t="array" ref="BP313">IF(OR(BP149="",BP149="NO Q",BP149="-"),"-",INDEX(Shipping!$U$3:$V$88,_xlfn.XMATCH(BP$2,IF(Shipping!$D$3:$D$88="GC",Shipping!$A$3:$A$88),0),_xlfn.XMATCH($V$167,Shipping!$U$2:$V$2))/_xlfn.IFS($U$167=Shipping!$R235,Shipping!$R$95,$U$167=Shipping!$S$92,Shipping!$S238,$U$167=Shipping!$T$92,Shipping!$T238)+IF(BP149&lt;DATE(2020,1,1),BP149,-BP149))</f>
        <v>-</v>
      </c>
      <c r="BQ313" s="52" t="str" cm="1">
        <f t="array" ref="BQ313">IF(OR(BQ149="",BQ149="NO Q",BQ149="-"),"-",INDEX(Shipping!$U$3:$V$88,_xlfn.XMATCH(BQ$2,IF(Shipping!$D$3:$D$88="GC",Shipping!$A$3:$A$88),0),_xlfn.XMATCH($V$167,Shipping!$U$2:$V$2))/_xlfn.IFS($U$167=Shipping!$R235,Shipping!$R$95,$U$167=Shipping!$S$92,Shipping!$S238,$U$167=Shipping!$T$92,Shipping!$T238)+IF(BQ149&lt;DATE(2020,1,1),BQ149,-BQ149))</f>
        <v>-</v>
      </c>
      <c r="BR313" s="52" t="str" cm="1">
        <f t="array" ref="BR313">IF(OR(BR149="",BR149="NO Q",BR149="-"),"-",INDEX(Shipping!$U$3:$V$88,_xlfn.XMATCH(BR$2,IF(Shipping!$D$3:$D$88="GC",Shipping!$A$3:$A$88),0),_xlfn.XMATCH($V$167,Shipping!$U$2:$V$2))/_xlfn.IFS($U$167=Shipping!$R235,Shipping!$R$95,$U$167=Shipping!$S$92,Shipping!$S238,$U$167=Shipping!$T$92,Shipping!$T238)+IF(BR149&lt;DATE(2020,1,1),BR149,-BR149))</f>
        <v>-</v>
      </c>
      <c r="BS313" s="52" t="str" cm="1">
        <f t="array" ref="BS313">IF(OR(BS149="",BS149="NO Q",BS149="-"),"-",INDEX(Shipping!$U$3:$V$88,_xlfn.XMATCH(BS$2,IF(Shipping!$D$3:$D$88="GC",Shipping!$A$3:$A$88),0),_xlfn.XMATCH($V$167,Shipping!$U$2:$V$2))/_xlfn.IFS($U$167=Shipping!$R235,Shipping!$R$95,$U$167=Shipping!$S$92,Shipping!$S238,$U$167=Shipping!$T$92,Shipping!$T238)+IF(BS149&lt;DATE(2020,1,1),BS149,-BS149))</f>
        <v>-</v>
      </c>
      <c r="BT313" s="52" t="str" cm="1">
        <f t="array" ref="BT313">IF(OR(BT149="",BT149="NO Q",BT149="-"),"-",INDEX(Shipping!$U$3:$V$88,_xlfn.XMATCH(BT$2,IF(Shipping!$D$3:$D$88="GC",Shipping!$A$3:$A$88),0),_xlfn.XMATCH($V$167,Shipping!$U$2:$V$2))/_xlfn.IFS($U$167=Shipping!$R235,Shipping!$R$95,$U$167=Shipping!$S$92,Shipping!$S238,$U$167=Shipping!$T$92,Shipping!$T238)+IF(BT149&lt;DATE(2020,1,1),BT149,-BT149))</f>
        <v>-</v>
      </c>
      <c r="BU313" s="52" t="str" cm="1">
        <f t="array" ref="BU313">IF(OR(BU149="",BU149="NO Q",BU149="-"),"-",INDEX(Shipping!$U$3:$V$88,_xlfn.XMATCH(BU$2,IF(Shipping!$D$3:$D$88="GC",Shipping!$A$3:$A$88),0),_xlfn.XMATCH($V$167,Shipping!$U$2:$V$2))/_xlfn.IFS($U$167=Shipping!$R235,Shipping!$R$95,$U$167=Shipping!$S$92,Shipping!$S238,$U$167=Shipping!$T$92,Shipping!$T238)+IF(BU149&lt;DATE(2020,1,1),BU149,-BU149))</f>
        <v>-</v>
      </c>
      <c r="BV313" s="52" t="str" cm="1">
        <f t="array" ref="BV313">IF(OR(BV149="",BV149="NO Q",BV149="-"),"-",INDEX(Shipping!$U$3:$V$88,_xlfn.XMATCH(BV$2,IF(Shipping!$D$3:$D$88="GC",Shipping!$A$3:$A$88),0),_xlfn.XMATCH($V$167,Shipping!$U$2:$V$2))/_xlfn.IFS($U$167=Shipping!$R235,Shipping!$R$95,$U$167=Shipping!$S$92,Shipping!$S238,$U$167=Shipping!$T$92,Shipping!$T238)+IF(BV149&lt;DATE(2020,1,1),BV149,-BV149))</f>
        <v>-</v>
      </c>
      <c r="BW313" s="52" t="str" cm="1">
        <f t="array" ref="BW313">IF(OR(BW149="",BW149="NO Q",BW149="-"),"-",INDEX(Shipping!$U$3:$V$88,_xlfn.XMATCH(BW$2,IF(Shipping!$D$3:$D$88="GC",Shipping!$A$3:$A$88),0),_xlfn.XMATCH($V$167,Shipping!$U$2:$V$2))/_xlfn.IFS($U$167=Shipping!$R235,Shipping!$R$95,$U$167=Shipping!$S$92,Shipping!$S238,$U$167=Shipping!$T$92,Shipping!$T238)+IF(BW149&lt;DATE(2020,1,1),BW149,-BW149))</f>
        <v>-</v>
      </c>
      <c r="BX313" s="52" t="str" cm="1">
        <f t="array" ref="BX313">IF(OR(BX149="",BX149="NO Q",BX149="-"),"-",INDEX(Shipping!$U$3:$V$88,_xlfn.XMATCH(BX$2,IF(Shipping!$D$3:$D$88="GC",Shipping!$A$3:$A$88),0),_xlfn.XMATCH($V$167,Shipping!$U$2:$V$2))/_xlfn.IFS($U$167=Shipping!$R235,Shipping!$R$95,$U$167=Shipping!$S$92,Shipping!$S238,$U$167=Shipping!$T$92,Shipping!$T238)+IF(BX149&lt;DATE(2020,1,1),BX149,-BX149))</f>
        <v>-</v>
      </c>
      <c r="BY313" s="52" t="str" cm="1">
        <f t="array" ref="BY313">IF(OR(BY149="",BY149="NO Q",BY149="-"),"-",INDEX(Shipping!$U$3:$V$88,_xlfn.XMATCH(BY$2,IF(Shipping!$D$3:$D$88="GC",Shipping!$A$3:$A$88),0),_xlfn.XMATCH($V$167,Shipping!$U$2:$V$2))/_xlfn.IFS($U$167=Shipping!$R235,Shipping!$R$95,$U$167=Shipping!$S$92,Shipping!$S238,$U$167=Shipping!$T$92,Shipping!$T238)+IF(BY149&lt;DATE(2020,1,1),BY149,-BY149))</f>
        <v>-</v>
      </c>
      <c r="BZ313" s="52" t="str" cm="1">
        <f t="array" ref="BZ313">IF(OR(BZ149="",BZ149="NO Q",BZ149="-"),"-",INDEX(Shipping!$U$3:$V$88,_xlfn.XMATCH(BZ$2,IF(Shipping!$D$3:$D$88="GC",Shipping!$A$3:$A$88),0),_xlfn.XMATCH($V$167,Shipping!$U$2:$V$2))/_xlfn.IFS($U$167=Shipping!$R235,Shipping!$R$95,$U$167=Shipping!$S$92,Shipping!$S238,$U$167=Shipping!$T$92,Shipping!$T238)+IF(BZ149&lt;DATE(2020,1,1),BZ149,-BZ149))</f>
        <v>-</v>
      </c>
      <c r="CA313" s="52" t="str" cm="1">
        <f t="array" ref="CA313">IF(OR(CA149="",CA149="NO Q",CA149="-"),"-",INDEX(Shipping!$U$3:$V$88,_xlfn.XMATCH(CA$2,IF(Shipping!$D$3:$D$88="GC",Shipping!$A$3:$A$88),0),_xlfn.XMATCH($V$167,Shipping!$U$2:$V$2))/_xlfn.IFS($U$167=Shipping!$R235,Shipping!$R$95,$U$167=Shipping!$S$92,Shipping!$S238,$U$167=Shipping!$T$92,Shipping!$T238)+IF(CA149&lt;DATE(2020,1,1),CA149,-CA149))</f>
        <v>-</v>
      </c>
      <c r="CB313" s="52" t="str" cm="1">
        <f t="array" ref="CB313">IF(OR(CB149="",CB149="NO Q",CB149="-"),"-",INDEX(Shipping!$U$3:$V$88,_xlfn.XMATCH(CB$2,IF(Shipping!$D$3:$D$88="GC",Shipping!$A$3:$A$88),0),_xlfn.XMATCH($V$167,Shipping!$U$2:$V$2))/_xlfn.IFS($U$167=Shipping!$R235,Shipping!$R$95,$U$167=Shipping!$S$92,Shipping!$S238,$U$167=Shipping!$T$92,Shipping!$T238)+IF(CB149&lt;DATE(2020,1,1),CB149,-CB149))</f>
        <v>-</v>
      </c>
      <c r="CC313" s="52" t="str" cm="1">
        <f t="array" ref="CC313">IF(OR(CC149="",CC149="NO Q",CC149="-"),"-",INDEX(Shipping!$U$3:$V$88,_xlfn.XMATCH(CC$2,IF(Shipping!$D$3:$D$88="GC",Shipping!$A$3:$A$88),0),_xlfn.XMATCH($V$167,Shipping!$U$2:$V$2))/_xlfn.IFS($U$167=Shipping!$R235,Shipping!$R$95,$U$167=Shipping!$S$92,Shipping!$S238,$U$167=Shipping!$T$92,Shipping!$T238)+IF(CC149&lt;DATE(2020,1,1),CC149,-CC149))</f>
        <v>-</v>
      </c>
      <c r="CD313" s="52" t="str" cm="1">
        <f t="array" ref="CD313">IF(OR(CD149="",CD149="NO Q",CD149="-"),"-",INDEX(Shipping!$U$3:$V$88,_xlfn.XMATCH(CD$2,IF(Shipping!$D$3:$D$88="GC",Shipping!$A$3:$A$88),0),_xlfn.XMATCH($V$167,Shipping!$U$2:$V$2))/_xlfn.IFS($U$167=Shipping!$R235,Shipping!$R$95,$U$167=Shipping!$S$92,Shipping!$S238,$U$167=Shipping!$T$92,Shipping!$T238)+IF(CD149&lt;DATE(2020,1,1),CD149,-CD149))</f>
        <v>-</v>
      </c>
      <c r="CE313" s="52" t="str" cm="1">
        <f t="array" ref="CE313">IF(OR(CE149="",CE149="NO Q",CE149="-"),"-",INDEX(Shipping!$U$3:$V$88,_xlfn.XMATCH(CE$2,IF(Shipping!$D$3:$D$88="GC",Shipping!$A$3:$A$88),0),_xlfn.XMATCH($V$167,Shipping!$U$2:$V$2))/_xlfn.IFS($U$167=Shipping!$R235,Shipping!$R$95,$U$167=Shipping!$S$92,Shipping!$S238,$U$167=Shipping!$T$92,Shipping!$T238)+IF(CE149&lt;DATE(2020,1,1),CE149,-CE149))</f>
        <v>-</v>
      </c>
      <c r="CF313" s="52" t="e" cm="1">
        <f t="array" ref="CF313">IF(OR(CF149="",CF149="NO Q",CF149="-"),"-",INDEX(Shipping!$U$3:$V$88,_xlfn.XMATCH(CF$2,IF(Shipping!$D$3:$D$88="GC",Shipping!$A$3:$A$88),0),_xlfn.XMATCH($V$167,Shipping!$U$2:$V$2))/_xlfn.IFS($U$167=Shipping!$R235,Shipping!$R$95,$U$167=Shipping!$S$92,Shipping!$S238,$U$167=Shipping!$T$92,Shipping!$T238)+IF(CF149&lt;DATE(2020,1,1),CF149,-CF149))</f>
        <v>#N/A</v>
      </c>
      <c r="CG313" s="52" t="str" cm="1">
        <f t="array" ref="CG313">IF(OR(CG149="",CG149="NO Q",CG149="-"),"-",INDEX(Shipping!$U$3:$V$88,_xlfn.XMATCH(CG$2,IF(Shipping!$D$3:$D$88="GC",Shipping!$A$3:$A$88),0),_xlfn.XMATCH($V$167,Shipping!$U$2:$V$2))/_xlfn.IFS($U$167=Shipping!$R235,Shipping!$R$95,$U$167=Shipping!$S$92,Shipping!$S238,$U$167=Shipping!$T$92,Shipping!$T238)+IF(CG149&lt;DATE(2020,1,1),CG149,-CG149))</f>
        <v>-</v>
      </c>
      <c r="CH313" s="52" t="str" cm="1">
        <f t="array" ref="CH313">IF(OR(CH149="",CH149="NO Q",CH149="-"),"-",INDEX(Shipping!$U$3:$V$88,_xlfn.XMATCH(CH$2,IF(Shipping!$D$3:$D$88="GC",Shipping!$A$3:$A$88),0),_xlfn.XMATCH($V$167,Shipping!$U$2:$V$2))/_xlfn.IFS($U$167=Shipping!$R235,Shipping!$R$95,$U$167=Shipping!$S$92,Shipping!$S238,$U$167=Shipping!$T$92,Shipping!$T238)+IF(CH149&lt;DATE(2020,1,1),CH149,-CH149))</f>
        <v>-</v>
      </c>
      <c r="CI313" s="52" t="str" cm="1">
        <f t="array" ref="CI313">IF(OR(CI149="",CI149="NO Q",CI149="-"),"-",INDEX(Shipping!$U$3:$V$88,_xlfn.XMATCH(CI$2,IF(Shipping!$D$3:$D$88="GC",Shipping!$A$3:$A$88),0),_xlfn.XMATCH($V$167,Shipping!$U$2:$V$2))/_xlfn.IFS($U$167=Shipping!$R235,Shipping!$R$95,$U$167=Shipping!$S$92,Shipping!$S238,$U$167=Shipping!$T$92,Shipping!$T238)+IF(CI149&lt;DATE(2020,1,1),CI149,-CI149))</f>
        <v>-</v>
      </c>
      <c r="CJ313" s="52" t="str" cm="1">
        <f t="array" ref="CJ313">IF(OR(CJ149="",CJ149="NO Q",CJ149="-"),"-",INDEX(Shipping!$U$3:$V$88,_xlfn.XMATCH(CJ$2,IF(Shipping!$D$3:$D$88="GC",Shipping!$A$3:$A$88),0),_xlfn.XMATCH($V$167,Shipping!$U$2:$V$2))/_xlfn.IFS($U$167=Shipping!$R235,Shipping!$R$95,$U$167=Shipping!$S$92,Shipping!$S238,$U$167=Shipping!$T$92,Shipping!$T238)+IF(CJ149&lt;DATE(2020,1,1),CJ149,-CJ149))</f>
        <v>-</v>
      </c>
      <c r="CK313" s="52" t="str" cm="1">
        <f t="array" ref="CK313">IF(OR(CK149="",CK149="NO Q",CK149="-"),"-",INDEX(Shipping!$U$3:$V$88,_xlfn.XMATCH(CK$2,IF(Shipping!$D$3:$D$88="GC",Shipping!$A$3:$A$88),0),_xlfn.XMATCH($V$167,Shipping!$U$2:$V$2))/_xlfn.IFS($U$167=Shipping!$R235,Shipping!$R$95,$U$167=Shipping!$S$92,Shipping!$S238,$U$167=Shipping!$T$92,Shipping!$T238)+IF(CK149&lt;DATE(2020,1,1),CK149,-CK149))</f>
        <v>-</v>
      </c>
      <c r="CL313" s="52" t="str" cm="1">
        <f t="array" ref="CL313">IF(OR(CL149="",CL149="NO Q",CL149="-"),"-",INDEX(Shipping!$U$3:$V$88,_xlfn.XMATCH(CL$2,IF(Shipping!$D$3:$D$88="GC",Shipping!$A$3:$A$88),0),_xlfn.XMATCH($V$167,Shipping!$U$2:$V$2))/_xlfn.IFS($U$167=Shipping!$R235,Shipping!$R$95,$U$167=Shipping!$S$92,Shipping!$S238,$U$167=Shipping!$T$92,Shipping!$T238)+IF(CL149&lt;DATE(2020,1,1),CL149,-CL149))</f>
        <v>-</v>
      </c>
      <c r="CM313" s="52" t="str" cm="1">
        <f t="array" ref="CM313">IF(OR(CM149="",CM149="NO Q",CM149="-"),"-",INDEX(Shipping!$U$3:$V$88,_xlfn.XMATCH(CM$2,IF(Shipping!$D$3:$D$88="GC",Shipping!$A$3:$A$88),0),_xlfn.XMATCH($V$167,Shipping!$U$2:$V$2))/_xlfn.IFS($U$167=Shipping!$R235,Shipping!$R$95,$U$167=Shipping!$S$92,Shipping!$S238,$U$167=Shipping!$T$92,Shipping!$T238)+IF(CM149&lt;DATE(2020,1,1),CM149,-CM149))</f>
        <v>-</v>
      </c>
    </row>
    <row r="314" spans="2:91">
      <c r="B314" s="47">
        <v>146</v>
      </c>
      <c r="C314" s="1" t="e" cm="1">
        <f t="array" ref="C314">INDEX(W$2:CM$2,1,_xlfn.XMATCH(D314,$W314:$CM314))</f>
        <v>#N/A</v>
      </c>
      <c r="D314" s="81">
        <f t="shared" si="141"/>
        <v>0</v>
      </c>
      <c r="W314" s="52" t="str" cm="1">
        <f t="array" ref="W314">IF(OR(W150="",W150="NO Q",W150="-"),"-",INDEX(Shipping!$U$3:$V$88,_xlfn.XMATCH(W$2,IF(Shipping!$D$3:$D$88="GC",Shipping!$A$3:$A$88),0),_xlfn.XMATCH($V$167,Shipping!$U$2:$V$2))/_xlfn.IFS($U$167=Shipping!$R236,Shipping!$R$95,$U$167=Shipping!$S$92,Shipping!$S239,$U$167=Shipping!$T$92,Shipping!$T239)+IF(W150&lt;DATE(2020,1,1),W150,-W150))</f>
        <v>-</v>
      </c>
      <c r="X314" s="52" t="str" cm="1">
        <f t="array" ref="X314">IF(OR(X150="",X150="NO Q",X150="-"),"-",INDEX(Shipping!$U$3:$V$88,_xlfn.XMATCH(X$2,IF(Shipping!$D$3:$D$88="GC",Shipping!$A$3:$A$88),0),_xlfn.XMATCH($V$167,Shipping!$U$2:$V$2))/_xlfn.IFS($U$167=Shipping!$R236,Shipping!$R$95,$U$167=Shipping!$S$92,Shipping!$S239,$U$167=Shipping!$T$92,Shipping!$T239)+IF(X150&lt;DATE(2020,1,1),X150,-X150))</f>
        <v>-</v>
      </c>
      <c r="Y314" s="52" t="str" cm="1">
        <f t="array" ref="Y314">IF(OR(Y150="",Y150="NO Q",Y150="-"),"-",INDEX(Shipping!$U$3:$V$88,_xlfn.XMATCH(Y$2,IF(Shipping!$D$3:$D$88="GC",Shipping!$A$3:$A$88),0),_xlfn.XMATCH($V$167,Shipping!$U$2:$V$2))/_xlfn.IFS($U$167=Shipping!$R236,Shipping!$R$95,$U$167=Shipping!$S$92,Shipping!$S239,$U$167=Shipping!$T$92,Shipping!$T239)+IF(Y150&lt;DATE(2020,1,1),Y150,-Y150))</f>
        <v>-</v>
      </c>
      <c r="Z314" s="52" t="str" cm="1">
        <f t="array" ref="Z314">IF(OR(Z150="",Z150="NO Q",Z150="-"),"-",INDEX(Shipping!$U$3:$V$88,_xlfn.XMATCH(Z$2,IF(Shipping!$D$3:$D$88="GC",Shipping!$A$3:$A$88),0),_xlfn.XMATCH($V$167,Shipping!$U$2:$V$2))/_xlfn.IFS($U$167=Shipping!$R236,Shipping!$R$95,$U$167=Shipping!$S$92,Shipping!$S239,$U$167=Shipping!$T$92,Shipping!$T239)+IF(Z150&lt;DATE(2020,1,1),Z150,-Z150))</f>
        <v>-</v>
      </c>
      <c r="AA314" s="52" t="str" cm="1">
        <f t="array" ref="AA314">IF(OR(AA150="",AA150="NO Q",AA150="-"),"-",INDEX(Shipping!$U$3:$V$88,_xlfn.XMATCH(AA$2,IF(Shipping!$D$3:$D$88="GC",Shipping!$A$3:$A$88),0),_xlfn.XMATCH($V$167,Shipping!$U$2:$V$2))/_xlfn.IFS($U$167=Shipping!$R236,Shipping!$R$95,$U$167=Shipping!$S$92,Shipping!$S239,$U$167=Shipping!$T$92,Shipping!$T239)+IF(AA150&lt;DATE(2020,1,1),AA150,-AA150))</f>
        <v>-</v>
      </c>
      <c r="AB314" s="52" t="str" cm="1">
        <f t="array" ref="AB314">IF(OR(AB150="",AB150="NO Q",AB150="-"),"-",INDEX(Shipping!$U$3:$V$88,_xlfn.XMATCH(AB$2,IF(Shipping!$D$3:$D$88="GC",Shipping!$A$3:$A$88),0),_xlfn.XMATCH($V$167,Shipping!$U$2:$V$2))/_xlfn.IFS($U$167=Shipping!$R236,Shipping!$R$95,$U$167=Shipping!$S$92,Shipping!$S239,$U$167=Shipping!$T$92,Shipping!$T239)+IF(AB150&lt;DATE(2020,1,1),AB150,-AB150))</f>
        <v>-</v>
      </c>
      <c r="AC314" s="52" t="str" cm="1">
        <f t="array" ref="AC314">IF(OR(AC150="",AC150="NO Q",AC150="-"),"-",INDEX(Shipping!$U$3:$V$88,_xlfn.XMATCH(AC$2,IF(Shipping!$D$3:$D$88="GC",Shipping!$A$3:$A$88),0),_xlfn.XMATCH($V$167,Shipping!$U$2:$V$2))/_xlfn.IFS($U$167=Shipping!$R236,Shipping!$R$95,$U$167=Shipping!$S$92,Shipping!$S239,$U$167=Shipping!$T$92,Shipping!$T239)+IF(AC150&lt;DATE(2020,1,1),AC150,-AC150))</f>
        <v>-</v>
      </c>
      <c r="AD314" s="52" t="str" cm="1">
        <f t="array" ref="AD314">IF(OR(AD150="",AD150="NO Q",AD150="-"),"-",INDEX(Shipping!$U$3:$V$88,_xlfn.XMATCH(AD$2,IF(Shipping!$D$3:$D$88="GC",Shipping!$A$3:$A$88),0),_xlfn.XMATCH($V$167,Shipping!$U$2:$V$2))/_xlfn.IFS($U$167=Shipping!$R236,Shipping!$R$95,$U$167=Shipping!$S$92,Shipping!$S239,$U$167=Shipping!$T$92,Shipping!$T239)+IF(AD150&lt;DATE(2020,1,1),AD150,-AD150))</f>
        <v>-</v>
      </c>
      <c r="AE314" s="52" t="str" cm="1">
        <f t="array" ref="AE314">IF(OR(AE150="",AE150="NO Q",AE150="-"),"-",INDEX(Shipping!$U$3:$V$88,_xlfn.XMATCH(AE$2,IF(Shipping!$D$3:$D$88="GC",Shipping!$A$3:$A$88),0),_xlfn.XMATCH($V$167,Shipping!$U$2:$V$2))/_xlfn.IFS($U$167=Shipping!$R236,Shipping!$R$95,$U$167=Shipping!$S$92,Shipping!$S239,$U$167=Shipping!$T$92,Shipping!$T239)+IF(AE150&lt;DATE(2020,1,1),AE150,-AE150))</f>
        <v>-</v>
      </c>
      <c r="AF314" s="52" t="str" cm="1">
        <f t="array" ref="AF314">IF(OR(AF150="",AF150="NO Q",AF150="-"),"-",INDEX(Shipping!$U$3:$V$88,_xlfn.XMATCH(AF$2,IF(Shipping!$D$3:$D$88="GC",Shipping!$A$3:$A$88),0),_xlfn.XMATCH($V$167,Shipping!$U$2:$V$2))/_xlfn.IFS($U$167=Shipping!$R236,Shipping!$R$95,$U$167=Shipping!$S$92,Shipping!$S239,$U$167=Shipping!$T$92,Shipping!$T239)+IF(AF150&lt;DATE(2020,1,1),AF150,-AF150))</f>
        <v>-</v>
      </c>
      <c r="AG314" s="52" t="str" cm="1">
        <f t="array" ref="AG314">IF(OR(AG150="",AG150="NO Q",AG150="-"),"-",INDEX(Shipping!$U$3:$V$88,_xlfn.XMATCH(AG$2,IF(Shipping!$D$3:$D$88="GC",Shipping!$A$3:$A$88),0),_xlfn.XMATCH($V$167,Shipping!$U$2:$V$2))/_xlfn.IFS($U$167=Shipping!$R236,Shipping!$R$95,$U$167=Shipping!$S$92,Shipping!$S239,$U$167=Shipping!$T$92,Shipping!$T239)+IF(AG150&lt;DATE(2020,1,1),AG150,-AG150))</f>
        <v>-</v>
      </c>
      <c r="AH314" s="52" t="str" cm="1">
        <f t="array" ref="AH314">IF(OR(AH150="",AH150="NO Q",AH150="-"),"-",INDEX(Shipping!$U$3:$V$88,_xlfn.XMATCH(AH$2,IF(Shipping!$D$3:$D$88="GC",Shipping!$A$3:$A$88),0),_xlfn.XMATCH($V$167,Shipping!$U$2:$V$2))/_xlfn.IFS($U$167=Shipping!$R236,Shipping!$R$95,$U$167=Shipping!$S$92,Shipping!$S239,$U$167=Shipping!$T$92,Shipping!$T239)+IF(AH150&lt;DATE(2020,1,1),AH150,-AH150))</f>
        <v>-</v>
      </c>
      <c r="AI314" s="52" t="str" cm="1">
        <f t="array" ref="AI314">IF(OR(AI150="",AI150="NO Q",AI150="-"),"-",INDEX(Shipping!$U$3:$V$88,_xlfn.XMATCH(AI$2,IF(Shipping!$D$3:$D$88="GC",Shipping!$A$3:$A$88),0),_xlfn.XMATCH($V$167,Shipping!$U$2:$V$2))/_xlfn.IFS($U$167=Shipping!$R236,Shipping!$R$95,$U$167=Shipping!$S$92,Shipping!$S239,$U$167=Shipping!$T$92,Shipping!$T239)+IF(AI150&lt;DATE(2020,1,1),AI150,-AI150))</f>
        <v>-</v>
      </c>
      <c r="AJ314" s="52" t="str" cm="1">
        <f t="array" ref="AJ314">IF(OR(AJ150="",AJ150="NO Q",AJ150="-"),"-",INDEX(Shipping!$U$3:$V$88,_xlfn.XMATCH(AJ$2,IF(Shipping!$D$3:$D$88="GC",Shipping!$A$3:$A$88),0),_xlfn.XMATCH($V$167,Shipping!$U$2:$V$2))/_xlfn.IFS($U$167=Shipping!$R236,Shipping!$R$95,$U$167=Shipping!$S$92,Shipping!$S239,$U$167=Shipping!$T$92,Shipping!$T239)+IF(AJ150&lt;DATE(2020,1,1),AJ150,-AJ150))</f>
        <v>-</v>
      </c>
      <c r="AK314" s="52" t="str" cm="1">
        <f t="array" ref="AK314">IF(OR(AK150="",AK150="NO Q",AK150="-"),"-",INDEX(Shipping!$U$3:$V$88,_xlfn.XMATCH(AK$2,IF(Shipping!$D$3:$D$88="GC",Shipping!$A$3:$A$88),0),_xlfn.XMATCH($V$167,Shipping!$U$2:$V$2))/_xlfn.IFS($U$167=Shipping!$R236,Shipping!$R$95,$U$167=Shipping!$S$92,Shipping!$S239,$U$167=Shipping!$T$92,Shipping!$T239)+IF(AK150&lt;DATE(2020,1,1),AK150,-AK150))</f>
        <v>-</v>
      </c>
      <c r="AL314" s="52" t="str" cm="1">
        <f t="array" ref="AL314">IF(OR(AL150="",AL150="NO Q",AL150="-"),"-",INDEX(Shipping!$U$3:$V$88,_xlfn.XMATCH(AL$2,IF(Shipping!$D$3:$D$88="GC",Shipping!$A$3:$A$88),0),_xlfn.XMATCH($V$167,Shipping!$U$2:$V$2))/_xlfn.IFS($U$167=Shipping!$R236,Shipping!$R$95,$U$167=Shipping!$S$92,Shipping!$S239,$U$167=Shipping!$T$92,Shipping!$T239)+IF(AL150&lt;DATE(2020,1,1),AL150,-AL150))</f>
        <v>-</v>
      </c>
      <c r="AM314" s="52" t="str" cm="1">
        <f t="array" ref="AM314">IF(OR(AM150="",AM150="NO Q",AM150="-"),"-",INDEX(Shipping!$U$3:$V$88,_xlfn.XMATCH(AM$2,IF(Shipping!$D$3:$D$88="GC",Shipping!$A$3:$A$88),0),_xlfn.XMATCH($V$167,Shipping!$U$2:$V$2))/_xlfn.IFS($U$167=Shipping!$R236,Shipping!$R$95,$U$167=Shipping!$S$92,Shipping!$S239,$U$167=Shipping!$T$92,Shipping!$T239)+IF(AM150&lt;DATE(2020,1,1),AM150,-AM150))</f>
        <v>-</v>
      </c>
      <c r="AN314" s="52" t="str" cm="1">
        <f t="array" ref="AN314">IF(OR(AN150="",AN150="NO Q",AN150="-"),"-",INDEX(Shipping!$U$3:$V$88,_xlfn.XMATCH(AN$2,IF(Shipping!$D$3:$D$88="GC",Shipping!$A$3:$A$88),0),_xlfn.XMATCH($V$167,Shipping!$U$2:$V$2))/_xlfn.IFS($U$167=Shipping!$R236,Shipping!$R$95,$U$167=Shipping!$S$92,Shipping!$S239,$U$167=Shipping!$T$92,Shipping!$T239)+IF(AN150&lt;DATE(2020,1,1),AN150,-AN150))</f>
        <v>-</v>
      </c>
      <c r="AO314" s="52" cm="1">
        <f t="array" ref="AO314">IF(OR(AO150="",AO150="NO Q",AO150="-"),"-",INDEX(Shipping!$U$3:$V$88,_xlfn.XMATCH(AO$2,IF(Shipping!$D$3:$D$88="GC",Shipping!$A$3:$A$88),0),_xlfn.XMATCH($V$167,Shipping!$U$2:$V$2))/_xlfn.IFS($U$167=Shipping!$R236,Shipping!$R$95,$U$167=Shipping!$S$92,Shipping!$S239,$U$167=Shipping!$T$92,Shipping!$T239)+IF(AO150&lt;DATE(2020,1,1),AO150,-AO150))</f>
        <v>-44045.966528724442</v>
      </c>
      <c r="AP314" s="52" t="str" cm="1">
        <f t="array" ref="AP314">IF(OR(AP150="",AP150="NO Q",AP150="-"),"-",INDEX(Shipping!$U$3:$V$88,_xlfn.XMATCH(AP$2,IF(Shipping!$D$3:$D$88="GC",Shipping!$A$3:$A$88),0),_xlfn.XMATCH($V$167,Shipping!$U$2:$V$2))/_xlfn.IFS($U$167=Shipping!$R236,Shipping!$R$95,$U$167=Shipping!$S$92,Shipping!$S239,$U$167=Shipping!$T$92,Shipping!$T239)+IF(AP150&lt;DATE(2020,1,1),AP150,-AP150))</f>
        <v>-</v>
      </c>
      <c r="AQ314" s="52" t="str" cm="1">
        <f t="array" ref="AQ314">IF(OR(AQ150="",AQ150="NO Q",AQ150="-"),"-",INDEX(Shipping!$U$3:$V$88,_xlfn.XMATCH(AQ$2,IF(Shipping!$D$3:$D$88="GC",Shipping!$A$3:$A$88),0),_xlfn.XMATCH($V$167,Shipping!$U$2:$V$2))/_xlfn.IFS($U$167=Shipping!$R236,Shipping!$R$95,$U$167=Shipping!$S$92,Shipping!$S239,$U$167=Shipping!$T$92,Shipping!$T239)+IF(AQ150&lt;DATE(2020,1,1),AQ150,-AQ150))</f>
        <v>-</v>
      </c>
      <c r="AR314" s="52" t="str" cm="1">
        <f t="array" ref="AR314">IF(OR(AR150="",AR150="NO Q",AR150="-"),"-",INDEX(Shipping!$U$3:$V$88,_xlfn.XMATCH(AR$2,IF(Shipping!$D$3:$D$88="GC",Shipping!$A$3:$A$88),0),_xlfn.XMATCH($V$167,Shipping!$U$2:$V$2))/_xlfn.IFS($U$167=Shipping!$R236,Shipping!$R$95,$U$167=Shipping!$S$92,Shipping!$S239,$U$167=Shipping!$T$92,Shipping!$T239)+IF(AR150&lt;DATE(2020,1,1),AR150,-AR150))</f>
        <v>-</v>
      </c>
      <c r="AS314" s="52" t="str" cm="1">
        <f t="array" ref="AS314">IF(OR(AS150="",AS150="NO Q",AS150="-"),"-",INDEX(Shipping!$U$3:$V$88,_xlfn.XMATCH(AS$2,IF(Shipping!$D$3:$D$88="GC",Shipping!$A$3:$A$88),0),_xlfn.XMATCH($V$167,Shipping!$U$2:$V$2))/_xlfn.IFS($U$167=Shipping!$R236,Shipping!$R$95,$U$167=Shipping!$S$92,Shipping!$S239,$U$167=Shipping!$T$92,Shipping!$T239)+IF(AS150&lt;DATE(2020,1,1),AS150,-AS150))</f>
        <v>-</v>
      </c>
      <c r="AT314" s="52" t="str" cm="1">
        <f t="array" ref="AT314">IF(OR(AT150="",AT150="NO Q",AT150="-"),"-",INDEX(Shipping!$U$3:$V$88,_xlfn.XMATCH(AT$2,IF(Shipping!$D$3:$D$88="GC",Shipping!$A$3:$A$88),0),_xlfn.XMATCH($V$167,Shipping!$U$2:$V$2))/_xlfn.IFS($U$167=Shipping!$R236,Shipping!$R$95,$U$167=Shipping!$S$92,Shipping!$S239,$U$167=Shipping!$T$92,Shipping!$T239)+IF(AT150&lt;DATE(2020,1,1),AT150,-AT150))</f>
        <v>-</v>
      </c>
      <c r="AU314" s="52" t="str" cm="1">
        <f t="array" ref="AU314">IF(OR(AU150="",AU150="NO Q",AU150="-"),"-",INDEX(Shipping!$U$3:$V$88,_xlfn.XMATCH(AU$2,IF(Shipping!$D$3:$D$88="GC",Shipping!$A$3:$A$88),0),_xlfn.XMATCH($V$167,Shipping!$U$2:$V$2))/_xlfn.IFS($U$167=Shipping!$R236,Shipping!$R$95,$U$167=Shipping!$S$92,Shipping!$S239,$U$167=Shipping!$T$92,Shipping!$T239)+IF(AU150&lt;DATE(2020,1,1),AU150,-AU150))</f>
        <v>-</v>
      </c>
      <c r="AV314" s="52" t="str" cm="1">
        <f t="array" ref="AV314">IF(OR(AV150="",AV150="NO Q",AV150="-"),"-",INDEX(Shipping!$U$3:$V$88,_xlfn.XMATCH(AV$2,IF(Shipping!$D$3:$D$88="GC",Shipping!$A$3:$A$88),0),_xlfn.XMATCH($V$167,Shipping!$U$2:$V$2))/_xlfn.IFS($U$167=Shipping!$R236,Shipping!$R$95,$U$167=Shipping!$S$92,Shipping!$S239,$U$167=Shipping!$T$92,Shipping!$T239)+IF(AV150&lt;DATE(2020,1,1),AV150,-AV150))</f>
        <v>-</v>
      </c>
      <c r="AW314" s="52" t="str" cm="1">
        <f t="array" ref="AW314">IF(OR(AW150="",AW150="NO Q",AW150="-"),"-",INDEX(Shipping!$U$3:$V$88,_xlfn.XMATCH(AW$2,IF(Shipping!$D$3:$D$88="GC",Shipping!$A$3:$A$88),0),_xlfn.XMATCH($V$167,Shipping!$U$2:$V$2))/_xlfn.IFS($U$167=Shipping!$R236,Shipping!$R$95,$U$167=Shipping!$S$92,Shipping!$S239,$U$167=Shipping!$T$92,Shipping!$T239)+IF(AW150&lt;DATE(2020,1,1),AW150,-AW150))</f>
        <v>-</v>
      </c>
      <c r="AX314" s="52" t="str" cm="1">
        <f t="array" ref="AX314">IF(OR(AX150="",AX150="NO Q",AX150="-"),"-",INDEX(Shipping!$U$3:$V$88,_xlfn.XMATCH(AX$2,IF(Shipping!$D$3:$D$88="GC",Shipping!$A$3:$A$88),0),_xlfn.XMATCH($V$167,Shipping!$U$2:$V$2))/_xlfn.IFS($U$167=Shipping!$R236,Shipping!$R$95,$U$167=Shipping!$S$92,Shipping!$S239,$U$167=Shipping!$T$92,Shipping!$T239)+IF(AX150&lt;DATE(2020,1,1),AX150,-AX150))</f>
        <v>-</v>
      </c>
      <c r="AY314" s="52" t="str" cm="1">
        <f t="array" ref="AY314">IF(OR(AY150="",AY150="NO Q",AY150="-"),"-",INDEX(Shipping!$U$3:$V$88,_xlfn.XMATCH(AY$2,IF(Shipping!$D$3:$D$88="GC",Shipping!$A$3:$A$88),0),_xlfn.XMATCH($V$167,Shipping!$U$2:$V$2))/_xlfn.IFS($U$167=Shipping!$R236,Shipping!$R$95,$U$167=Shipping!$S$92,Shipping!$S239,$U$167=Shipping!$T$92,Shipping!$T239)+IF(AY150&lt;DATE(2020,1,1),AY150,-AY150))</f>
        <v>-</v>
      </c>
      <c r="AZ314" s="52" t="str" cm="1">
        <f t="array" ref="AZ314">IF(OR(AZ150="",AZ150="NO Q",AZ150="-"),"-",INDEX(Shipping!$U$3:$V$88,_xlfn.XMATCH(AZ$2,IF(Shipping!$D$3:$D$88="GC",Shipping!$A$3:$A$88),0),_xlfn.XMATCH($V$167,Shipping!$U$2:$V$2))/_xlfn.IFS($U$167=Shipping!$R236,Shipping!$R$95,$U$167=Shipping!$S$92,Shipping!$S239,$U$167=Shipping!$T$92,Shipping!$T239)+IF(AZ150&lt;DATE(2020,1,1),AZ150,-AZ150))</f>
        <v>-</v>
      </c>
      <c r="BA314" s="52" t="str" cm="1">
        <f t="array" ref="BA314">IF(OR(BA150="",BA150="NO Q",BA150="-"),"-",INDEX(Shipping!$U$3:$V$88,_xlfn.XMATCH(BA$2,IF(Shipping!$D$3:$D$88="GC",Shipping!$A$3:$A$88),0),_xlfn.XMATCH($V$167,Shipping!$U$2:$V$2))/_xlfn.IFS($U$167=Shipping!$R236,Shipping!$R$95,$U$167=Shipping!$S$92,Shipping!$S239,$U$167=Shipping!$T$92,Shipping!$T239)+IF(BA150&lt;DATE(2020,1,1),BA150,-BA150))</f>
        <v>-</v>
      </c>
      <c r="BB314" s="52" t="str" cm="1">
        <f t="array" ref="BB314">IF(OR(BB150="",BB150="NO Q",BB150="-"),"-",INDEX(Shipping!$U$3:$V$88,_xlfn.XMATCH(BB$2,IF(Shipping!$D$3:$D$88="GC",Shipping!$A$3:$A$88),0),_xlfn.XMATCH($V$167,Shipping!$U$2:$V$2))/_xlfn.IFS($U$167=Shipping!$R236,Shipping!$R$95,$U$167=Shipping!$S$92,Shipping!$S239,$U$167=Shipping!$T$92,Shipping!$T239)+IF(BB150&lt;DATE(2020,1,1),BB150,-BB150))</f>
        <v>-</v>
      </c>
      <c r="BC314" s="52" t="str" cm="1">
        <f t="array" ref="BC314">IF(OR(BC150="",BC150="NO Q",BC150="-"),"-",INDEX(Shipping!$U$3:$V$88,_xlfn.XMATCH(BC$2,IF(Shipping!$D$3:$D$88="GC",Shipping!$A$3:$A$88),0),_xlfn.XMATCH($V$167,Shipping!$U$2:$V$2))/_xlfn.IFS($U$167=Shipping!$R236,Shipping!$R$95,$U$167=Shipping!$S$92,Shipping!$S239,$U$167=Shipping!$T$92,Shipping!$T239)+IF(BC150&lt;DATE(2020,1,1),BC150,-BC150))</f>
        <v>-</v>
      </c>
      <c r="BD314" s="52" t="str" cm="1">
        <f t="array" ref="BD314">IF(OR(BD150="",BD150="NO Q",BD150="-"),"-",INDEX(Shipping!$U$3:$V$88,_xlfn.XMATCH(BD$2,IF(Shipping!$D$3:$D$88="GC",Shipping!$A$3:$A$88),0),_xlfn.XMATCH($V$167,Shipping!$U$2:$V$2))/_xlfn.IFS($U$167=Shipping!$R236,Shipping!$R$95,$U$167=Shipping!$S$92,Shipping!$S239,$U$167=Shipping!$T$92,Shipping!$T239)+IF(BD150&lt;DATE(2020,1,1),BD150,-BD150))</f>
        <v>-</v>
      </c>
      <c r="BE314" s="52" t="str" cm="1">
        <f t="array" ref="BE314">IF(OR(BE150="",BE150="NO Q",BE150="-"),"-",INDEX(Shipping!$U$3:$V$88,_xlfn.XMATCH(BE$2,IF(Shipping!$D$3:$D$88="GC",Shipping!$A$3:$A$88),0),_xlfn.XMATCH($V$167,Shipping!$U$2:$V$2))/_xlfn.IFS($U$167=Shipping!$R236,Shipping!$R$95,$U$167=Shipping!$S$92,Shipping!$S239,$U$167=Shipping!$T$92,Shipping!$T239)+IF(BE150&lt;DATE(2020,1,1),BE150,-BE150))</f>
        <v>-</v>
      </c>
      <c r="BF314" s="52" t="str" cm="1">
        <f t="array" ref="BF314">IF(OR(BF150="",BF150="NO Q",BF150="-"),"-",INDEX(Shipping!$U$3:$V$88,_xlfn.XMATCH(BF$2,IF(Shipping!$D$3:$D$88="GC",Shipping!$A$3:$A$88),0),_xlfn.XMATCH($V$167,Shipping!$U$2:$V$2))/_xlfn.IFS($U$167=Shipping!$R236,Shipping!$R$95,$U$167=Shipping!$S$92,Shipping!$S239,$U$167=Shipping!$T$92,Shipping!$T239)+IF(BF150&lt;DATE(2020,1,1),BF150,-BF150))</f>
        <v>-</v>
      </c>
      <c r="BG314" s="52" t="str" cm="1">
        <f t="array" ref="BG314">IF(OR(BG150="",BG150="NO Q",BG150="-"),"-",INDEX(Shipping!$U$3:$V$88,_xlfn.XMATCH(BG$2,IF(Shipping!$D$3:$D$88="GC",Shipping!$A$3:$A$88),0),_xlfn.XMATCH($V$167,Shipping!$U$2:$V$2))/_xlfn.IFS($U$167=Shipping!$R236,Shipping!$R$95,$U$167=Shipping!$S$92,Shipping!$S239,$U$167=Shipping!$T$92,Shipping!$T239)+IF(BG150&lt;DATE(2020,1,1),BG150,-BG150))</f>
        <v>-</v>
      </c>
      <c r="BH314" s="52" t="str" cm="1">
        <f t="array" ref="BH314">IF(OR(BH150="",BH150="NO Q",BH150="-"),"-",INDEX(Shipping!$U$3:$V$88,_xlfn.XMATCH(BH$2,IF(Shipping!$D$3:$D$88="GC",Shipping!$A$3:$A$88),0),_xlfn.XMATCH($V$167,Shipping!$U$2:$V$2))/_xlfn.IFS($U$167=Shipping!$R236,Shipping!$R$95,$U$167=Shipping!$S$92,Shipping!$S239,$U$167=Shipping!$T$92,Shipping!$T239)+IF(BH150&lt;DATE(2020,1,1),BH150,-BH150))</f>
        <v>-</v>
      </c>
      <c r="BI314" s="52" t="str" cm="1">
        <f t="array" ref="BI314">IF(OR(BI150="",BI150="NO Q",BI150="-"),"-",INDEX(Shipping!$U$3:$V$88,_xlfn.XMATCH(BI$2,IF(Shipping!$D$3:$D$88="GC",Shipping!$A$3:$A$88),0),_xlfn.XMATCH($V$167,Shipping!$U$2:$V$2))/_xlfn.IFS($U$167=Shipping!$R236,Shipping!$R$95,$U$167=Shipping!$S$92,Shipping!$S239,$U$167=Shipping!$T$92,Shipping!$T239)+IF(BI150&lt;DATE(2020,1,1),BI150,-BI150))</f>
        <v>-</v>
      </c>
      <c r="BJ314" s="52" t="str" cm="1">
        <f t="array" ref="BJ314">IF(OR(BJ150="",BJ150="NO Q",BJ150="-"),"-",INDEX(Shipping!$U$3:$V$88,_xlfn.XMATCH(BJ$2,IF(Shipping!$D$3:$D$88="GC",Shipping!$A$3:$A$88),0),_xlfn.XMATCH($V$167,Shipping!$U$2:$V$2))/_xlfn.IFS($U$167=Shipping!$R236,Shipping!$R$95,$U$167=Shipping!$S$92,Shipping!$S239,$U$167=Shipping!$T$92,Shipping!$T239)+IF(BJ150&lt;DATE(2020,1,1),BJ150,-BJ150))</f>
        <v>-</v>
      </c>
      <c r="BK314" s="52" cm="1">
        <f t="array" ref="BK314">IF(OR(BK150="",BK150="NO Q",BK150="-"),"-",INDEX(Shipping!$U$3:$V$88,_xlfn.XMATCH(BK$2,IF(Shipping!$D$3:$D$88="GC",Shipping!$A$3:$A$88),0),_xlfn.XMATCH($V$167,Shipping!$U$2:$V$2))/_xlfn.IFS($U$167=Shipping!$R236,Shipping!$R$95,$U$167=Shipping!$S$92,Shipping!$S239,$U$167=Shipping!$T$92,Shipping!$T239)+IF(BK150&lt;DATE(2020,1,1),BK150,-BK150))</f>
        <v>-44040.979765092503</v>
      </c>
      <c r="BL314" s="52" t="str" cm="1">
        <f t="array" ref="BL314">IF(OR(BL150="",BL150="NO Q",BL150="-"),"-",INDEX(Shipping!$U$3:$V$88,_xlfn.XMATCH(BL$2,IF(Shipping!$D$3:$D$88="GC",Shipping!$A$3:$A$88),0),_xlfn.XMATCH($V$167,Shipping!$U$2:$V$2))/_xlfn.IFS($U$167=Shipping!$R236,Shipping!$R$95,$U$167=Shipping!$S$92,Shipping!$S239,$U$167=Shipping!$T$92,Shipping!$T239)+IF(BL150&lt;DATE(2020,1,1),BL150,-BL150))</f>
        <v>-</v>
      </c>
      <c r="BM314" s="52" t="str" cm="1">
        <f t="array" ref="BM314">IF(OR(BM150="",BM150="NO Q",BM150="-"),"-",INDEX(Shipping!$U$3:$V$88,_xlfn.XMATCH(BM$2,IF(Shipping!$D$3:$D$88="GC",Shipping!$A$3:$A$88),0),_xlfn.XMATCH($V$167,Shipping!$U$2:$V$2))/_xlfn.IFS($U$167=Shipping!$R236,Shipping!$R$95,$U$167=Shipping!$S$92,Shipping!$S239,$U$167=Shipping!$T$92,Shipping!$T239)+IF(BM150&lt;DATE(2020,1,1),BM150,-BM150))</f>
        <v>-</v>
      </c>
      <c r="BN314" s="52" t="str" cm="1">
        <f t="array" ref="BN314">IF(OR(BN150="",BN150="NO Q",BN150="-"),"-",INDEX(Shipping!$U$3:$V$88,_xlfn.XMATCH(BN$2,IF(Shipping!$D$3:$D$88="GC",Shipping!$A$3:$A$88),0),_xlfn.XMATCH($V$167,Shipping!$U$2:$V$2))/_xlfn.IFS($U$167=Shipping!$R236,Shipping!$R$95,$U$167=Shipping!$S$92,Shipping!$S239,$U$167=Shipping!$T$92,Shipping!$T239)+IF(BN150&lt;DATE(2020,1,1),BN150,-BN150))</f>
        <v>-</v>
      </c>
      <c r="BO314" s="52" t="str" cm="1">
        <f t="array" ref="BO314">IF(OR(BO150="",BO150="NO Q",BO150="-"),"-",INDEX(Shipping!$U$3:$V$88,_xlfn.XMATCH(BO$2,IF(Shipping!$D$3:$D$88="GC",Shipping!$A$3:$A$88),0),_xlfn.XMATCH($V$167,Shipping!$U$2:$V$2))/_xlfn.IFS($U$167=Shipping!$R236,Shipping!$R$95,$U$167=Shipping!$S$92,Shipping!$S239,$U$167=Shipping!$T$92,Shipping!$T239)+IF(BO150&lt;DATE(2020,1,1),BO150,-BO150))</f>
        <v>-</v>
      </c>
      <c r="BP314" s="52" t="str" cm="1">
        <f t="array" ref="BP314">IF(OR(BP150="",BP150="NO Q",BP150="-"),"-",INDEX(Shipping!$U$3:$V$88,_xlfn.XMATCH(BP$2,IF(Shipping!$D$3:$D$88="GC",Shipping!$A$3:$A$88),0),_xlfn.XMATCH($V$167,Shipping!$U$2:$V$2))/_xlfn.IFS($U$167=Shipping!$R236,Shipping!$R$95,$U$167=Shipping!$S$92,Shipping!$S239,$U$167=Shipping!$T$92,Shipping!$T239)+IF(BP150&lt;DATE(2020,1,1),BP150,-BP150))</f>
        <v>-</v>
      </c>
      <c r="BQ314" s="52" t="str" cm="1">
        <f t="array" ref="BQ314">IF(OR(BQ150="",BQ150="NO Q",BQ150="-"),"-",INDEX(Shipping!$U$3:$V$88,_xlfn.XMATCH(BQ$2,IF(Shipping!$D$3:$D$88="GC",Shipping!$A$3:$A$88),0),_xlfn.XMATCH($V$167,Shipping!$U$2:$V$2))/_xlfn.IFS($U$167=Shipping!$R236,Shipping!$R$95,$U$167=Shipping!$S$92,Shipping!$S239,$U$167=Shipping!$T$92,Shipping!$T239)+IF(BQ150&lt;DATE(2020,1,1),BQ150,-BQ150))</f>
        <v>-</v>
      </c>
      <c r="BR314" s="52" t="str" cm="1">
        <f t="array" ref="BR314">IF(OR(BR150="",BR150="NO Q",BR150="-"),"-",INDEX(Shipping!$U$3:$V$88,_xlfn.XMATCH(BR$2,IF(Shipping!$D$3:$D$88="GC",Shipping!$A$3:$A$88),0),_xlfn.XMATCH($V$167,Shipping!$U$2:$V$2))/_xlfn.IFS($U$167=Shipping!$R236,Shipping!$R$95,$U$167=Shipping!$S$92,Shipping!$S239,$U$167=Shipping!$T$92,Shipping!$T239)+IF(BR150&lt;DATE(2020,1,1),BR150,-BR150))</f>
        <v>-</v>
      </c>
      <c r="BS314" s="52" t="str" cm="1">
        <f t="array" ref="BS314">IF(OR(BS150="",BS150="NO Q",BS150="-"),"-",INDEX(Shipping!$U$3:$V$88,_xlfn.XMATCH(BS$2,IF(Shipping!$D$3:$D$88="GC",Shipping!$A$3:$A$88),0),_xlfn.XMATCH($V$167,Shipping!$U$2:$V$2))/_xlfn.IFS($U$167=Shipping!$R236,Shipping!$R$95,$U$167=Shipping!$S$92,Shipping!$S239,$U$167=Shipping!$T$92,Shipping!$T239)+IF(BS150&lt;DATE(2020,1,1),BS150,-BS150))</f>
        <v>-</v>
      </c>
      <c r="BT314" s="52" t="str" cm="1">
        <f t="array" ref="BT314">IF(OR(BT150="",BT150="NO Q",BT150="-"),"-",INDEX(Shipping!$U$3:$V$88,_xlfn.XMATCH(BT$2,IF(Shipping!$D$3:$D$88="GC",Shipping!$A$3:$A$88),0),_xlfn.XMATCH($V$167,Shipping!$U$2:$V$2))/_xlfn.IFS($U$167=Shipping!$R236,Shipping!$R$95,$U$167=Shipping!$S$92,Shipping!$S239,$U$167=Shipping!$T$92,Shipping!$T239)+IF(BT150&lt;DATE(2020,1,1),BT150,-BT150))</f>
        <v>-</v>
      </c>
      <c r="BU314" s="52" t="str" cm="1">
        <f t="array" ref="BU314">IF(OR(BU150="",BU150="NO Q",BU150="-"),"-",INDEX(Shipping!$U$3:$V$88,_xlfn.XMATCH(BU$2,IF(Shipping!$D$3:$D$88="GC",Shipping!$A$3:$A$88),0),_xlfn.XMATCH($V$167,Shipping!$U$2:$V$2))/_xlfn.IFS($U$167=Shipping!$R236,Shipping!$R$95,$U$167=Shipping!$S$92,Shipping!$S239,$U$167=Shipping!$T$92,Shipping!$T239)+IF(BU150&lt;DATE(2020,1,1),BU150,-BU150))</f>
        <v>-</v>
      </c>
      <c r="BV314" s="52" t="str" cm="1">
        <f t="array" ref="BV314">IF(OR(BV150="",BV150="NO Q",BV150="-"),"-",INDEX(Shipping!$U$3:$V$88,_xlfn.XMATCH(BV$2,IF(Shipping!$D$3:$D$88="GC",Shipping!$A$3:$A$88),0),_xlfn.XMATCH($V$167,Shipping!$U$2:$V$2))/_xlfn.IFS($U$167=Shipping!$R236,Shipping!$R$95,$U$167=Shipping!$S$92,Shipping!$S239,$U$167=Shipping!$T$92,Shipping!$T239)+IF(BV150&lt;DATE(2020,1,1),BV150,-BV150))</f>
        <v>-</v>
      </c>
      <c r="BW314" s="52" t="str" cm="1">
        <f t="array" ref="BW314">IF(OR(BW150="",BW150="NO Q",BW150="-"),"-",INDEX(Shipping!$U$3:$V$88,_xlfn.XMATCH(BW$2,IF(Shipping!$D$3:$D$88="GC",Shipping!$A$3:$A$88),0),_xlfn.XMATCH($V$167,Shipping!$U$2:$V$2))/_xlfn.IFS($U$167=Shipping!$R236,Shipping!$R$95,$U$167=Shipping!$S$92,Shipping!$S239,$U$167=Shipping!$T$92,Shipping!$T239)+IF(BW150&lt;DATE(2020,1,1),BW150,-BW150))</f>
        <v>-</v>
      </c>
      <c r="BX314" s="52" t="str" cm="1">
        <f t="array" ref="BX314">IF(OR(BX150="",BX150="NO Q",BX150="-"),"-",INDEX(Shipping!$U$3:$V$88,_xlfn.XMATCH(BX$2,IF(Shipping!$D$3:$D$88="GC",Shipping!$A$3:$A$88),0),_xlfn.XMATCH($V$167,Shipping!$U$2:$V$2))/_xlfn.IFS($U$167=Shipping!$R236,Shipping!$R$95,$U$167=Shipping!$S$92,Shipping!$S239,$U$167=Shipping!$T$92,Shipping!$T239)+IF(BX150&lt;DATE(2020,1,1),BX150,-BX150))</f>
        <v>-</v>
      </c>
      <c r="BY314" s="52" t="str" cm="1">
        <f t="array" ref="BY314">IF(OR(BY150="",BY150="NO Q",BY150="-"),"-",INDEX(Shipping!$U$3:$V$88,_xlfn.XMATCH(BY$2,IF(Shipping!$D$3:$D$88="GC",Shipping!$A$3:$A$88),0),_xlfn.XMATCH($V$167,Shipping!$U$2:$V$2))/_xlfn.IFS($U$167=Shipping!$R236,Shipping!$R$95,$U$167=Shipping!$S$92,Shipping!$S239,$U$167=Shipping!$T$92,Shipping!$T239)+IF(BY150&lt;DATE(2020,1,1),BY150,-BY150))</f>
        <v>-</v>
      </c>
      <c r="BZ314" s="52" t="str" cm="1">
        <f t="array" ref="BZ314">IF(OR(BZ150="",BZ150="NO Q",BZ150="-"),"-",INDEX(Shipping!$U$3:$V$88,_xlfn.XMATCH(BZ$2,IF(Shipping!$D$3:$D$88="GC",Shipping!$A$3:$A$88),0),_xlfn.XMATCH($V$167,Shipping!$U$2:$V$2))/_xlfn.IFS($U$167=Shipping!$R236,Shipping!$R$95,$U$167=Shipping!$S$92,Shipping!$S239,$U$167=Shipping!$T$92,Shipping!$T239)+IF(BZ150&lt;DATE(2020,1,1),BZ150,-BZ150))</f>
        <v>-</v>
      </c>
      <c r="CA314" s="52" t="str" cm="1">
        <f t="array" ref="CA314">IF(OR(CA150="",CA150="NO Q",CA150="-"),"-",INDEX(Shipping!$U$3:$V$88,_xlfn.XMATCH(CA$2,IF(Shipping!$D$3:$D$88="GC",Shipping!$A$3:$A$88),0),_xlfn.XMATCH($V$167,Shipping!$U$2:$V$2))/_xlfn.IFS($U$167=Shipping!$R236,Shipping!$R$95,$U$167=Shipping!$S$92,Shipping!$S239,$U$167=Shipping!$T$92,Shipping!$T239)+IF(CA150&lt;DATE(2020,1,1),CA150,-CA150))</f>
        <v>-</v>
      </c>
      <c r="CB314" s="52" t="str" cm="1">
        <f t="array" ref="CB314">IF(OR(CB150="",CB150="NO Q",CB150="-"),"-",INDEX(Shipping!$U$3:$V$88,_xlfn.XMATCH(CB$2,IF(Shipping!$D$3:$D$88="GC",Shipping!$A$3:$A$88),0),_xlfn.XMATCH($V$167,Shipping!$U$2:$V$2))/_xlfn.IFS($U$167=Shipping!$R236,Shipping!$R$95,$U$167=Shipping!$S$92,Shipping!$S239,$U$167=Shipping!$T$92,Shipping!$T239)+IF(CB150&lt;DATE(2020,1,1),CB150,-CB150))</f>
        <v>-</v>
      </c>
      <c r="CC314" s="52" t="str" cm="1">
        <f t="array" ref="CC314">IF(OR(CC150="",CC150="NO Q",CC150="-"),"-",INDEX(Shipping!$U$3:$V$88,_xlfn.XMATCH(CC$2,IF(Shipping!$D$3:$D$88="GC",Shipping!$A$3:$A$88),0),_xlfn.XMATCH($V$167,Shipping!$U$2:$V$2))/_xlfn.IFS($U$167=Shipping!$R236,Shipping!$R$95,$U$167=Shipping!$S$92,Shipping!$S239,$U$167=Shipping!$T$92,Shipping!$T239)+IF(CC150&lt;DATE(2020,1,1),CC150,-CC150))</f>
        <v>-</v>
      </c>
      <c r="CD314" s="52" t="str" cm="1">
        <f t="array" ref="CD314">IF(OR(CD150="",CD150="NO Q",CD150="-"),"-",INDEX(Shipping!$U$3:$V$88,_xlfn.XMATCH(CD$2,IF(Shipping!$D$3:$D$88="GC",Shipping!$A$3:$A$88),0),_xlfn.XMATCH($V$167,Shipping!$U$2:$V$2))/_xlfn.IFS($U$167=Shipping!$R236,Shipping!$R$95,$U$167=Shipping!$S$92,Shipping!$S239,$U$167=Shipping!$T$92,Shipping!$T239)+IF(CD150&lt;DATE(2020,1,1),CD150,-CD150))</f>
        <v>-</v>
      </c>
      <c r="CE314" s="52" t="e" cm="1">
        <f t="array" ref="CE314">IF(OR(CE150="",CE150="NO Q",CE150="-"),"-",INDEX(Shipping!$U$3:$V$88,_xlfn.XMATCH(CE$2,IF(Shipping!$D$3:$D$88="GC",Shipping!$A$3:$A$88),0),_xlfn.XMATCH($V$167,Shipping!$U$2:$V$2))/_xlfn.IFS($U$167=Shipping!$R236,Shipping!$R$95,$U$167=Shipping!$S$92,Shipping!$S239,$U$167=Shipping!$T$92,Shipping!$T239)+IF(CE150&lt;DATE(2020,1,1),CE150,-CE150))</f>
        <v>#N/A</v>
      </c>
      <c r="CF314" s="52" t="e" cm="1">
        <f t="array" ref="CF314">IF(OR(CF150="",CF150="NO Q",CF150="-"),"-",INDEX(Shipping!$U$3:$V$88,_xlfn.XMATCH(CF$2,IF(Shipping!$D$3:$D$88="GC",Shipping!$A$3:$A$88),0),_xlfn.XMATCH($V$167,Shipping!$U$2:$V$2))/_xlfn.IFS($U$167=Shipping!$R236,Shipping!$R$95,$U$167=Shipping!$S$92,Shipping!$S239,$U$167=Shipping!$T$92,Shipping!$T239)+IF(CF150&lt;DATE(2020,1,1),CF150,-CF150))</f>
        <v>#N/A</v>
      </c>
      <c r="CG314" s="52" t="str" cm="1">
        <f t="array" ref="CG314">IF(OR(CG150="",CG150="NO Q",CG150="-"),"-",INDEX(Shipping!$U$3:$V$88,_xlfn.XMATCH(CG$2,IF(Shipping!$D$3:$D$88="GC",Shipping!$A$3:$A$88),0),_xlfn.XMATCH($V$167,Shipping!$U$2:$V$2))/_xlfn.IFS($U$167=Shipping!$R236,Shipping!$R$95,$U$167=Shipping!$S$92,Shipping!$S239,$U$167=Shipping!$T$92,Shipping!$T239)+IF(CG150&lt;DATE(2020,1,1),CG150,-CG150))</f>
        <v>-</v>
      </c>
      <c r="CH314" s="52" t="str" cm="1">
        <f t="array" ref="CH314">IF(OR(CH150="",CH150="NO Q",CH150="-"),"-",INDEX(Shipping!$U$3:$V$88,_xlfn.XMATCH(CH$2,IF(Shipping!$D$3:$D$88="GC",Shipping!$A$3:$A$88),0),_xlfn.XMATCH($V$167,Shipping!$U$2:$V$2))/_xlfn.IFS($U$167=Shipping!$R236,Shipping!$R$95,$U$167=Shipping!$S$92,Shipping!$S239,$U$167=Shipping!$T$92,Shipping!$T239)+IF(CH150&lt;DATE(2020,1,1),CH150,-CH150))</f>
        <v>-</v>
      </c>
      <c r="CI314" s="52" t="str" cm="1">
        <f t="array" ref="CI314">IF(OR(CI150="",CI150="NO Q",CI150="-"),"-",INDEX(Shipping!$U$3:$V$88,_xlfn.XMATCH(CI$2,IF(Shipping!$D$3:$D$88="GC",Shipping!$A$3:$A$88),0),_xlfn.XMATCH($V$167,Shipping!$U$2:$V$2))/_xlfn.IFS($U$167=Shipping!$R236,Shipping!$R$95,$U$167=Shipping!$S$92,Shipping!$S239,$U$167=Shipping!$T$92,Shipping!$T239)+IF(CI150&lt;DATE(2020,1,1),CI150,-CI150))</f>
        <v>-</v>
      </c>
      <c r="CJ314" s="52" t="str" cm="1">
        <f t="array" ref="CJ314">IF(OR(CJ150="",CJ150="NO Q",CJ150="-"),"-",INDEX(Shipping!$U$3:$V$88,_xlfn.XMATCH(CJ$2,IF(Shipping!$D$3:$D$88="GC",Shipping!$A$3:$A$88),0),_xlfn.XMATCH($V$167,Shipping!$U$2:$V$2))/_xlfn.IFS($U$167=Shipping!$R236,Shipping!$R$95,$U$167=Shipping!$S$92,Shipping!$S239,$U$167=Shipping!$T$92,Shipping!$T239)+IF(CJ150&lt;DATE(2020,1,1),CJ150,-CJ150))</f>
        <v>-</v>
      </c>
      <c r="CK314" s="52" t="str" cm="1">
        <f t="array" ref="CK314">IF(OR(CK150="",CK150="NO Q",CK150="-"),"-",INDEX(Shipping!$U$3:$V$88,_xlfn.XMATCH(CK$2,IF(Shipping!$D$3:$D$88="GC",Shipping!$A$3:$A$88),0),_xlfn.XMATCH($V$167,Shipping!$U$2:$V$2))/_xlfn.IFS($U$167=Shipping!$R236,Shipping!$R$95,$U$167=Shipping!$S$92,Shipping!$S239,$U$167=Shipping!$T$92,Shipping!$T239)+IF(CK150&lt;DATE(2020,1,1),CK150,-CK150))</f>
        <v>-</v>
      </c>
      <c r="CL314" s="52" t="str" cm="1">
        <f t="array" ref="CL314">IF(OR(CL150="",CL150="NO Q",CL150="-"),"-",INDEX(Shipping!$U$3:$V$88,_xlfn.XMATCH(CL$2,IF(Shipping!$D$3:$D$88="GC",Shipping!$A$3:$A$88),0),_xlfn.XMATCH($V$167,Shipping!$U$2:$V$2))/_xlfn.IFS($U$167=Shipping!$R236,Shipping!$R$95,$U$167=Shipping!$S$92,Shipping!$S239,$U$167=Shipping!$T$92,Shipping!$T239)+IF(CL150&lt;DATE(2020,1,1),CL150,-CL150))</f>
        <v>-</v>
      </c>
      <c r="CM314" s="52" t="str" cm="1">
        <f t="array" ref="CM314">IF(OR(CM150="",CM150="NO Q",CM150="-"),"-",INDEX(Shipping!$U$3:$V$88,_xlfn.XMATCH(CM$2,IF(Shipping!$D$3:$D$88="GC",Shipping!$A$3:$A$88),0),_xlfn.XMATCH($V$167,Shipping!$U$2:$V$2))/_xlfn.IFS($U$167=Shipping!$R236,Shipping!$R$95,$U$167=Shipping!$S$92,Shipping!$S239,$U$167=Shipping!$T$92,Shipping!$T239)+IF(CM150&lt;DATE(2020,1,1),CM150,-CM150))</f>
        <v>-</v>
      </c>
    </row>
    <row r="315" spans="2:91">
      <c r="B315" s="47">
        <v>147</v>
      </c>
      <c r="C315" s="1" t="e" cm="1">
        <f t="array" ref="C315">INDEX(W$2:CM$2,1,_xlfn.XMATCH(D315,$W315:$CM315))</f>
        <v>#N/A</v>
      </c>
      <c r="D315" s="81">
        <f t="shared" si="141"/>
        <v>0</v>
      </c>
      <c r="W315" s="52" t="str" cm="1">
        <f t="array" ref="W315">IF(OR(W151="",W151="NO Q",W151="-"),"-",INDEX(Shipping!$U$3:$V$88,_xlfn.XMATCH(W$2,IF(Shipping!$D$3:$D$88="GC",Shipping!$A$3:$A$88),0),_xlfn.XMATCH($V$167,Shipping!$U$2:$V$2))/_xlfn.IFS($U$167=Shipping!$R237,Shipping!$R$95,$U$167=Shipping!$S$92,Shipping!$S240,$U$167=Shipping!$T$92,Shipping!$T240)+IF(W151&lt;DATE(2020,1,1),W151,-W151))</f>
        <v>-</v>
      </c>
      <c r="X315" s="52" t="str" cm="1">
        <f t="array" ref="X315">IF(OR(X151="",X151="NO Q",X151="-"),"-",INDEX(Shipping!$U$3:$V$88,_xlfn.XMATCH(X$2,IF(Shipping!$D$3:$D$88="GC",Shipping!$A$3:$A$88),0),_xlfn.XMATCH($V$167,Shipping!$U$2:$V$2))/_xlfn.IFS($U$167=Shipping!$R237,Shipping!$R$95,$U$167=Shipping!$S$92,Shipping!$S240,$U$167=Shipping!$T$92,Shipping!$T240)+IF(X151&lt;DATE(2020,1,1),X151,-X151))</f>
        <v>-</v>
      </c>
      <c r="Y315" s="52" t="str" cm="1">
        <f t="array" ref="Y315">IF(OR(Y151="",Y151="NO Q",Y151="-"),"-",INDEX(Shipping!$U$3:$V$88,_xlfn.XMATCH(Y$2,IF(Shipping!$D$3:$D$88="GC",Shipping!$A$3:$A$88),0),_xlfn.XMATCH($V$167,Shipping!$U$2:$V$2))/_xlfn.IFS($U$167=Shipping!$R237,Shipping!$R$95,$U$167=Shipping!$S$92,Shipping!$S240,$U$167=Shipping!$T$92,Shipping!$T240)+IF(Y151&lt;DATE(2020,1,1),Y151,-Y151))</f>
        <v>-</v>
      </c>
      <c r="Z315" s="52" t="str" cm="1">
        <f t="array" ref="Z315">IF(OR(Z151="",Z151="NO Q",Z151="-"),"-",INDEX(Shipping!$U$3:$V$88,_xlfn.XMATCH(Z$2,IF(Shipping!$D$3:$D$88="GC",Shipping!$A$3:$A$88),0),_xlfn.XMATCH($V$167,Shipping!$U$2:$V$2))/_xlfn.IFS($U$167=Shipping!$R237,Shipping!$R$95,$U$167=Shipping!$S$92,Shipping!$S240,$U$167=Shipping!$T$92,Shipping!$T240)+IF(Z151&lt;DATE(2020,1,1),Z151,-Z151))</f>
        <v>-</v>
      </c>
      <c r="AA315" s="52" t="str" cm="1">
        <f t="array" ref="AA315">IF(OR(AA151="",AA151="NO Q",AA151="-"),"-",INDEX(Shipping!$U$3:$V$88,_xlfn.XMATCH(AA$2,IF(Shipping!$D$3:$D$88="GC",Shipping!$A$3:$A$88),0),_xlfn.XMATCH($V$167,Shipping!$U$2:$V$2))/_xlfn.IFS($U$167=Shipping!$R237,Shipping!$R$95,$U$167=Shipping!$S$92,Shipping!$S240,$U$167=Shipping!$T$92,Shipping!$T240)+IF(AA151&lt;DATE(2020,1,1),AA151,-AA151))</f>
        <v>-</v>
      </c>
      <c r="AB315" s="52" t="str" cm="1">
        <f t="array" ref="AB315">IF(OR(AB151="",AB151="NO Q",AB151="-"),"-",INDEX(Shipping!$U$3:$V$88,_xlfn.XMATCH(AB$2,IF(Shipping!$D$3:$D$88="GC",Shipping!$A$3:$A$88),0),_xlfn.XMATCH($V$167,Shipping!$U$2:$V$2))/_xlfn.IFS($U$167=Shipping!$R237,Shipping!$R$95,$U$167=Shipping!$S$92,Shipping!$S240,$U$167=Shipping!$T$92,Shipping!$T240)+IF(AB151&lt;DATE(2020,1,1),AB151,-AB151))</f>
        <v>-</v>
      </c>
      <c r="AC315" s="52" t="str" cm="1">
        <f t="array" ref="AC315">IF(OR(AC151="",AC151="NO Q",AC151="-"),"-",INDEX(Shipping!$U$3:$V$88,_xlfn.XMATCH(AC$2,IF(Shipping!$D$3:$D$88="GC",Shipping!$A$3:$A$88),0),_xlfn.XMATCH($V$167,Shipping!$U$2:$V$2))/_xlfn.IFS($U$167=Shipping!$R237,Shipping!$R$95,$U$167=Shipping!$S$92,Shipping!$S240,$U$167=Shipping!$T$92,Shipping!$T240)+IF(AC151&lt;DATE(2020,1,1),AC151,-AC151))</f>
        <v>-</v>
      </c>
      <c r="AD315" s="52" t="str" cm="1">
        <f t="array" ref="AD315">IF(OR(AD151="",AD151="NO Q",AD151="-"),"-",INDEX(Shipping!$U$3:$V$88,_xlfn.XMATCH(AD$2,IF(Shipping!$D$3:$D$88="GC",Shipping!$A$3:$A$88),0),_xlfn.XMATCH($V$167,Shipping!$U$2:$V$2))/_xlfn.IFS($U$167=Shipping!$R237,Shipping!$R$95,$U$167=Shipping!$S$92,Shipping!$S240,$U$167=Shipping!$T$92,Shipping!$T240)+IF(AD151&lt;DATE(2020,1,1),AD151,-AD151))</f>
        <v>-</v>
      </c>
      <c r="AE315" s="52" t="str" cm="1">
        <f t="array" ref="AE315">IF(OR(AE151="",AE151="NO Q",AE151="-"),"-",INDEX(Shipping!$U$3:$V$88,_xlfn.XMATCH(AE$2,IF(Shipping!$D$3:$D$88="GC",Shipping!$A$3:$A$88),0),_xlfn.XMATCH($V$167,Shipping!$U$2:$V$2))/_xlfn.IFS($U$167=Shipping!$R237,Shipping!$R$95,$U$167=Shipping!$S$92,Shipping!$S240,$U$167=Shipping!$T$92,Shipping!$T240)+IF(AE151&lt;DATE(2020,1,1),AE151,-AE151))</f>
        <v>-</v>
      </c>
      <c r="AF315" s="52" t="str" cm="1">
        <f t="array" ref="AF315">IF(OR(AF151="",AF151="NO Q",AF151="-"),"-",INDEX(Shipping!$U$3:$V$88,_xlfn.XMATCH(AF$2,IF(Shipping!$D$3:$D$88="GC",Shipping!$A$3:$A$88),0),_xlfn.XMATCH($V$167,Shipping!$U$2:$V$2))/_xlfn.IFS($U$167=Shipping!$R237,Shipping!$R$95,$U$167=Shipping!$S$92,Shipping!$S240,$U$167=Shipping!$T$92,Shipping!$T240)+IF(AF151&lt;DATE(2020,1,1),AF151,-AF151))</f>
        <v>-</v>
      </c>
      <c r="AG315" s="52" t="str" cm="1">
        <f t="array" ref="AG315">IF(OR(AG151="",AG151="NO Q",AG151="-"),"-",INDEX(Shipping!$U$3:$V$88,_xlfn.XMATCH(AG$2,IF(Shipping!$D$3:$D$88="GC",Shipping!$A$3:$A$88),0),_xlfn.XMATCH($V$167,Shipping!$U$2:$V$2))/_xlfn.IFS($U$167=Shipping!$R237,Shipping!$R$95,$U$167=Shipping!$S$92,Shipping!$S240,$U$167=Shipping!$T$92,Shipping!$T240)+IF(AG151&lt;DATE(2020,1,1),AG151,-AG151))</f>
        <v>-</v>
      </c>
      <c r="AH315" s="52" t="str" cm="1">
        <f t="array" ref="AH315">IF(OR(AH151="",AH151="NO Q",AH151="-"),"-",INDEX(Shipping!$U$3:$V$88,_xlfn.XMATCH(AH$2,IF(Shipping!$D$3:$D$88="GC",Shipping!$A$3:$A$88),0),_xlfn.XMATCH($V$167,Shipping!$U$2:$V$2))/_xlfn.IFS($U$167=Shipping!$R237,Shipping!$R$95,$U$167=Shipping!$S$92,Shipping!$S240,$U$167=Shipping!$T$92,Shipping!$T240)+IF(AH151&lt;DATE(2020,1,1),AH151,-AH151))</f>
        <v>-</v>
      </c>
      <c r="AI315" s="52" t="str" cm="1">
        <f t="array" ref="AI315">IF(OR(AI151="",AI151="NO Q",AI151="-"),"-",INDEX(Shipping!$U$3:$V$88,_xlfn.XMATCH(AI$2,IF(Shipping!$D$3:$D$88="GC",Shipping!$A$3:$A$88),0),_xlfn.XMATCH($V$167,Shipping!$U$2:$V$2))/_xlfn.IFS($U$167=Shipping!$R237,Shipping!$R$95,$U$167=Shipping!$S$92,Shipping!$S240,$U$167=Shipping!$T$92,Shipping!$T240)+IF(AI151&lt;DATE(2020,1,1),AI151,-AI151))</f>
        <v>-</v>
      </c>
      <c r="AJ315" s="52" t="str" cm="1">
        <f t="array" ref="AJ315">IF(OR(AJ151="",AJ151="NO Q",AJ151="-"),"-",INDEX(Shipping!$U$3:$V$88,_xlfn.XMATCH(AJ$2,IF(Shipping!$D$3:$D$88="GC",Shipping!$A$3:$A$88),0),_xlfn.XMATCH($V$167,Shipping!$U$2:$V$2))/_xlfn.IFS($U$167=Shipping!$R237,Shipping!$R$95,$U$167=Shipping!$S$92,Shipping!$S240,$U$167=Shipping!$T$92,Shipping!$T240)+IF(AJ151&lt;DATE(2020,1,1),AJ151,-AJ151))</f>
        <v>-</v>
      </c>
      <c r="AK315" s="52" t="str" cm="1">
        <f t="array" ref="AK315">IF(OR(AK151="",AK151="NO Q",AK151="-"),"-",INDEX(Shipping!$U$3:$V$88,_xlfn.XMATCH(AK$2,IF(Shipping!$D$3:$D$88="GC",Shipping!$A$3:$A$88),0),_xlfn.XMATCH($V$167,Shipping!$U$2:$V$2))/_xlfn.IFS($U$167=Shipping!$R237,Shipping!$R$95,$U$167=Shipping!$S$92,Shipping!$S240,$U$167=Shipping!$T$92,Shipping!$T240)+IF(AK151&lt;DATE(2020,1,1),AK151,-AK151))</f>
        <v>-</v>
      </c>
      <c r="AL315" s="52" t="str" cm="1">
        <f t="array" ref="AL315">IF(OR(AL151="",AL151="NO Q",AL151="-"),"-",INDEX(Shipping!$U$3:$V$88,_xlfn.XMATCH(AL$2,IF(Shipping!$D$3:$D$88="GC",Shipping!$A$3:$A$88),0),_xlfn.XMATCH($V$167,Shipping!$U$2:$V$2))/_xlfn.IFS($U$167=Shipping!$R237,Shipping!$R$95,$U$167=Shipping!$S$92,Shipping!$S240,$U$167=Shipping!$T$92,Shipping!$T240)+IF(AL151&lt;DATE(2020,1,1),AL151,-AL151))</f>
        <v>-</v>
      </c>
      <c r="AM315" s="52" t="str" cm="1">
        <f t="array" ref="AM315">IF(OR(AM151="",AM151="NO Q",AM151="-"),"-",INDEX(Shipping!$U$3:$V$88,_xlfn.XMATCH(AM$2,IF(Shipping!$D$3:$D$88="GC",Shipping!$A$3:$A$88),0),_xlfn.XMATCH($V$167,Shipping!$U$2:$V$2))/_xlfn.IFS($U$167=Shipping!$R237,Shipping!$R$95,$U$167=Shipping!$S$92,Shipping!$S240,$U$167=Shipping!$T$92,Shipping!$T240)+IF(AM151&lt;DATE(2020,1,1),AM151,-AM151))</f>
        <v>-</v>
      </c>
      <c r="AN315" s="52" t="str" cm="1">
        <f t="array" ref="AN315">IF(OR(AN151="",AN151="NO Q",AN151="-"),"-",INDEX(Shipping!$U$3:$V$88,_xlfn.XMATCH(AN$2,IF(Shipping!$D$3:$D$88="GC",Shipping!$A$3:$A$88),0),_xlfn.XMATCH($V$167,Shipping!$U$2:$V$2))/_xlfn.IFS($U$167=Shipping!$R237,Shipping!$R$95,$U$167=Shipping!$S$92,Shipping!$S240,$U$167=Shipping!$T$92,Shipping!$T240)+IF(AN151&lt;DATE(2020,1,1),AN151,-AN151))</f>
        <v>-</v>
      </c>
      <c r="AO315" s="52" t="e" cm="1">
        <f t="array" ref="AO315">IF(OR(AO151="",AO151="NO Q",AO151="-"),"-",INDEX(Shipping!$U$3:$V$88,_xlfn.XMATCH(AO$2,IF(Shipping!$D$3:$D$88="GC",Shipping!$A$3:$A$88),0),_xlfn.XMATCH($V$167,Shipping!$U$2:$V$2))/_xlfn.IFS($U$167=Shipping!$R237,Shipping!$R$95,$U$167=Shipping!$S$92,Shipping!$S240,$U$167=Shipping!$T$92,Shipping!$T240)+IF(AO151&lt;DATE(2020,1,1),AO151,-AO151))</f>
        <v>#DIV/0!</v>
      </c>
      <c r="AP315" s="52" t="str" cm="1">
        <f t="array" ref="AP315">IF(OR(AP151="",AP151="NO Q",AP151="-"),"-",INDEX(Shipping!$U$3:$V$88,_xlfn.XMATCH(AP$2,IF(Shipping!$D$3:$D$88="GC",Shipping!$A$3:$A$88),0),_xlfn.XMATCH($V$167,Shipping!$U$2:$V$2))/_xlfn.IFS($U$167=Shipping!$R237,Shipping!$R$95,$U$167=Shipping!$S$92,Shipping!$S240,$U$167=Shipping!$T$92,Shipping!$T240)+IF(AP151&lt;DATE(2020,1,1),AP151,-AP151))</f>
        <v>-</v>
      </c>
      <c r="AQ315" s="52" t="str" cm="1">
        <f t="array" ref="AQ315">IF(OR(AQ151="",AQ151="NO Q",AQ151="-"),"-",INDEX(Shipping!$U$3:$V$88,_xlfn.XMATCH(AQ$2,IF(Shipping!$D$3:$D$88="GC",Shipping!$A$3:$A$88),0),_xlfn.XMATCH($V$167,Shipping!$U$2:$V$2))/_xlfn.IFS($U$167=Shipping!$R237,Shipping!$R$95,$U$167=Shipping!$S$92,Shipping!$S240,$U$167=Shipping!$T$92,Shipping!$T240)+IF(AQ151&lt;DATE(2020,1,1),AQ151,-AQ151))</f>
        <v>-</v>
      </c>
      <c r="AR315" s="52" t="str" cm="1">
        <f t="array" ref="AR315">IF(OR(AR151="",AR151="NO Q",AR151="-"),"-",INDEX(Shipping!$U$3:$V$88,_xlfn.XMATCH(AR$2,IF(Shipping!$D$3:$D$88="GC",Shipping!$A$3:$A$88),0),_xlfn.XMATCH($V$167,Shipping!$U$2:$V$2))/_xlfn.IFS($U$167=Shipping!$R237,Shipping!$R$95,$U$167=Shipping!$S$92,Shipping!$S240,$U$167=Shipping!$T$92,Shipping!$T240)+IF(AR151&lt;DATE(2020,1,1),AR151,-AR151))</f>
        <v>-</v>
      </c>
      <c r="AS315" s="52" t="str" cm="1">
        <f t="array" ref="AS315">IF(OR(AS151="",AS151="NO Q",AS151="-"),"-",INDEX(Shipping!$U$3:$V$88,_xlfn.XMATCH(AS$2,IF(Shipping!$D$3:$D$88="GC",Shipping!$A$3:$A$88),0),_xlfn.XMATCH($V$167,Shipping!$U$2:$V$2))/_xlfn.IFS($U$167=Shipping!$R237,Shipping!$R$95,$U$167=Shipping!$S$92,Shipping!$S240,$U$167=Shipping!$T$92,Shipping!$T240)+IF(AS151&lt;DATE(2020,1,1),AS151,-AS151))</f>
        <v>-</v>
      </c>
      <c r="AT315" s="52" t="str" cm="1">
        <f t="array" ref="AT315">IF(OR(AT151="",AT151="NO Q",AT151="-"),"-",INDEX(Shipping!$U$3:$V$88,_xlfn.XMATCH(AT$2,IF(Shipping!$D$3:$D$88="GC",Shipping!$A$3:$A$88),0),_xlfn.XMATCH($V$167,Shipping!$U$2:$V$2))/_xlfn.IFS($U$167=Shipping!$R237,Shipping!$R$95,$U$167=Shipping!$S$92,Shipping!$S240,$U$167=Shipping!$T$92,Shipping!$T240)+IF(AT151&lt;DATE(2020,1,1),AT151,-AT151))</f>
        <v>-</v>
      </c>
      <c r="AU315" s="52" t="str" cm="1">
        <f t="array" ref="AU315">IF(OR(AU151="",AU151="NO Q",AU151="-"),"-",INDEX(Shipping!$U$3:$V$88,_xlfn.XMATCH(AU$2,IF(Shipping!$D$3:$D$88="GC",Shipping!$A$3:$A$88),0),_xlfn.XMATCH($V$167,Shipping!$U$2:$V$2))/_xlfn.IFS($U$167=Shipping!$R237,Shipping!$R$95,$U$167=Shipping!$S$92,Shipping!$S240,$U$167=Shipping!$T$92,Shipping!$T240)+IF(AU151&lt;DATE(2020,1,1),AU151,-AU151))</f>
        <v>-</v>
      </c>
      <c r="AV315" s="52" t="str" cm="1">
        <f t="array" ref="AV315">IF(OR(AV151="",AV151="NO Q",AV151="-"),"-",INDEX(Shipping!$U$3:$V$88,_xlfn.XMATCH(AV$2,IF(Shipping!$D$3:$D$88="GC",Shipping!$A$3:$A$88),0),_xlfn.XMATCH($V$167,Shipping!$U$2:$V$2))/_xlfn.IFS($U$167=Shipping!$R237,Shipping!$R$95,$U$167=Shipping!$S$92,Shipping!$S240,$U$167=Shipping!$T$92,Shipping!$T240)+IF(AV151&lt;DATE(2020,1,1),AV151,-AV151))</f>
        <v>-</v>
      </c>
      <c r="AW315" s="52" t="str" cm="1">
        <f t="array" ref="AW315">IF(OR(AW151="",AW151="NO Q",AW151="-"),"-",INDEX(Shipping!$U$3:$V$88,_xlfn.XMATCH(AW$2,IF(Shipping!$D$3:$D$88="GC",Shipping!$A$3:$A$88),0),_xlfn.XMATCH($V$167,Shipping!$U$2:$V$2))/_xlfn.IFS($U$167=Shipping!$R237,Shipping!$R$95,$U$167=Shipping!$S$92,Shipping!$S240,$U$167=Shipping!$T$92,Shipping!$T240)+IF(AW151&lt;DATE(2020,1,1),AW151,-AW151))</f>
        <v>-</v>
      </c>
      <c r="AX315" s="52" t="str" cm="1">
        <f t="array" ref="AX315">IF(OR(AX151="",AX151="NO Q",AX151="-"),"-",INDEX(Shipping!$U$3:$V$88,_xlfn.XMATCH(AX$2,IF(Shipping!$D$3:$D$88="GC",Shipping!$A$3:$A$88),0),_xlfn.XMATCH($V$167,Shipping!$U$2:$V$2))/_xlfn.IFS($U$167=Shipping!$R237,Shipping!$R$95,$U$167=Shipping!$S$92,Shipping!$S240,$U$167=Shipping!$T$92,Shipping!$T240)+IF(AX151&lt;DATE(2020,1,1),AX151,-AX151))</f>
        <v>-</v>
      </c>
      <c r="AY315" s="52" t="str" cm="1">
        <f t="array" ref="AY315">IF(OR(AY151="",AY151="NO Q",AY151="-"),"-",INDEX(Shipping!$U$3:$V$88,_xlfn.XMATCH(AY$2,IF(Shipping!$D$3:$D$88="GC",Shipping!$A$3:$A$88),0),_xlfn.XMATCH($V$167,Shipping!$U$2:$V$2))/_xlfn.IFS($U$167=Shipping!$R237,Shipping!$R$95,$U$167=Shipping!$S$92,Shipping!$S240,$U$167=Shipping!$T$92,Shipping!$T240)+IF(AY151&lt;DATE(2020,1,1),AY151,-AY151))</f>
        <v>-</v>
      </c>
      <c r="AZ315" s="52" t="str" cm="1">
        <f t="array" ref="AZ315">IF(OR(AZ151="",AZ151="NO Q",AZ151="-"),"-",INDEX(Shipping!$U$3:$V$88,_xlfn.XMATCH(AZ$2,IF(Shipping!$D$3:$D$88="GC",Shipping!$A$3:$A$88),0),_xlfn.XMATCH($V$167,Shipping!$U$2:$V$2))/_xlfn.IFS($U$167=Shipping!$R237,Shipping!$R$95,$U$167=Shipping!$S$92,Shipping!$S240,$U$167=Shipping!$T$92,Shipping!$T240)+IF(AZ151&lt;DATE(2020,1,1),AZ151,-AZ151))</f>
        <v>-</v>
      </c>
      <c r="BA315" s="52" t="str" cm="1">
        <f t="array" ref="BA315">IF(OR(BA151="",BA151="NO Q",BA151="-"),"-",INDEX(Shipping!$U$3:$V$88,_xlfn.XMATCH(BA$2,IF(Shipping!$D$3:$D$88="GC",Shipping!$A$3:$A$88),0),_xlfn.XMATCH($V$167,Shipping!$U$2:$V$2))/_xlfn.IFS($U$167=Shipping!$R237,Shipping!$R$95,$U$167=Shipping!$S$92,Shipping!$S240,$U$167=Shipping!$T$92,Shipping!$T240)+IF(BA151&lt;DATE(2020,1,1),BA151,-BA151))</f>
        <v>-</v>
      </c>
      <c r="BB315" s="52" t="str" cm="1">
        <f t="array" ref="BB315">IF(OR(BB151="",BB151="NO Q",BB151="-"),"-",INDEX(Shipping!$U$3:$V$88,_xlfn.XMATCH(BB$2,IF(Shipping!$D$3:$D$88="GC",Shipping!$A$3:$A$88),0),_xlfn.XMATCH($V$167,Shipping!$U$2:$V$2))/_xlfn.IFS($U$167=Shipping!$R237,Shipping!$R$95,$U$167=Shipping!$S$92,Shipping!$S240,$U$167=Shipping!$T$92,Shipping!$T240)+IF(BB151&lt;DATE(2020,1,1),BB151,-BB151))</f>
        <v>-</v>
      </c>
      <c r="BC315" s="52" t="str" cm="1">
        <f t="array" ref="BC315">IF(OR(BC151="",BC151="NO Q",BC151="-"),"-",INDEX(Shipping!$U$3:$V$88,_xlfn.XMATCH(BC$2,IF(Shipping!$D$3:$D$88="GC",Shipping!$A$3:$A$88),0),_xlfn.XMATCH($V$167,Shipping!$U$2:$V$2))/_xlfn.IFS($U$167=Shipping!$R237,Shipping!$R$95,$U$167=Shipping!$S$92,Shipping!$S240,$U$167=Shipping!$T$92,Shipping!$T240)+IF(BC151&lt;DATE(2020,1,1),BC151,-BC151))</f>
        <v>-</v>
      </c>
      <c r="BD315" s="52" t="str" cm="1">
        <f t="array" ref="BD315">IF(OR(BD151="",BD151="NO Q",BD151="-"),"-",INDEX(Shipping!$U$3:$V$88,_xlfn.XMATCH(BD$2,IF(Shipping!$D$3:$D$88="GC",Shipping!$A$3:$A$88),0),_xlfn.XMATCH($V$167,Shipping!$U$2:$V$2))/_xlfn.IFS($U$167=Shipping!$R237,Shipping!$R$95,$U$167=Shipping!$S$92,Shipping!$S240,$U$167=Shipping!$T$92,Shipping!$T240)+IF(BD151&lt;DATE(2020,1,1),BD151,-BD151))</f>
        <v>-</v>
      </c>
      <c r="BE315" s="52" t="str" cm="1">
        <f t="array" ref="BE315">IF(OR(BE151="",BE151="NO Q",BE151="-"),"-",INDEX(Shipping!$U$3:$V$88,_xlfn.XMATCH(BE$2,IF(Shipping!$D$3:$D$88="GC",Shipping!$A$3:$A$88),0),_xlfn.XMATCH($V$167,Shipping!$U$2:$V$2))/_xlfn.IFS($U$167=Shipping!$R237,Shipping!$R$95,$U$167=Shipping!$S$92,Shipping!$S240,$U$167=Shipping!$T$92,Shipping!$T240)+IF(BE151&lt;DATE(2020,1,1),BE151,-BE151))</f>
        <v>-</v>
      </c>
      <c r="BF315" s="52" t="str" cm="1">
        <f t="array" ref="BF315">IF(OR(BF151="",BF151="NO Q",BF151="-"),"-",INDEX(Shipping!$U$3:$V$88,_xlfn.XMATCH(BF$2,IF(Shipping!$D$3:$D$88="GC",Shipping!$A$3:$A$88),0),_xlfn.XMATCH($V$167,Shipping!$U$2:$V$2))/_xlfn.IFS($U$167=Shipping!$R237,Shipping!$R$95,$U$167=Shipping!$S$92,Shipping!$S240,$U$167=Shipping!$T$92,Shipping!$T240)+IF(BF151&lt;DATE(2020,1,1),BF151,-BF151))</f>
        <v>-</v>
      </c>
      <c r="BG315" s="52" t="str" cm="1">
        <f t="array" ref="BG315">IF(OR(BG151="",BG151="NO Q",BG151="-"),"-",INDEX(Shipping!$U$3:$V$88,_xlfn.XMATCH(BG$2,IF(Shipping!$D$3:$D$88="GC",Shipping!$A$3:$A$88),0),_xlfn.XMATCH($V$167,Shipping!$U$2:$V$2))/_xlfn.IFS($U$167=Shipping!$R237,Shipping!$R$95,$U$167=Shipping!$S$92,Shipping!$S240,$U$167=Shipping!$T$92,Shipping!$T240)+IF(BG151&lt;DATE(2020,1,1),BG151,-BG151))</f>
        <v>-</v>
      </c>
      <c r="BH315" s="52" t="str" cm="1">
        <f t="array" ref="BH315">IF(OR(BH151="",BH151="NO Q",BH151="-"),"-",INDEX(Shipping!$U$3:$V$88,_xlfn.XMATCH(BH$2,IF(Shipping!$D$3:$D$88="GC",Shipping!$A$3:$A$88),0),_xlfn.XMATCH($V$167,Shipping!$U$2:$V$2))/_xlfn.IFS($U$167=Shipping!$R237,Shipping!$R$95,$U$167=Shipping!$S$92,Shipping!$S240,$U$167=Shipping!$T$92,Shipping!$T240)+IF(BH151&lt;DATE(2020,1,1),BH151,-BH151))</f>
        <v>-</v>
      </c>
      <c r="BI315" s="52" t="str" cm="1">
        <f t="array" ref="BI315">IF(OR(BI151="",BI151="NO Q",BI151="-"),"-",INDEX(Shipping!$U$3:$V$88,_xlfn.XMATCH(BI$2,IF(Shipping!$D$3:$D$88="GC",Shipping!$A$3:$A$88),0),_xlfn.XMATCH($V$167,Shipping!$U$2:$V$2))/_xlfn.IFS($U$167=Shipping!$R237,Shipping!$R$95,$U$167=Shipping!$S$92,Shipping!$S240,$U$167=Shipping!$T$92,Shipping!$T240)+IF(BI151&lt;DATE(2020,1,1),BI151,-BI151))</f>
        <v>-</v>
      </c>
      <c r="BJ315" s="52" t="str" cm="1">
        <f t="array" ref="BJ315">IF(OR(BJ151="",BJ151="NO Q",BJ151="-"),"-",INDEX(Shipping!$U$3:$V$88,_xlfn.XMATCH(BJ$2,IF(Shipping!$D$3:$D$88="GC",Shipping!$A$3:$A$88),0),_xlfn.XMATCH($V$167,Shipping!$U$2:$V$2))/_xlfn.IFS($U$167=Shipping!$R237,Shipping!$R$95,$U$167=Shipping!$S$92,Shipping!$S240,$U$167=Shipping!$T$92,Shipping!$T240)+IF(BJ151&lt;DATE(2020,1,1),BJ151,-BJ151))</f>
        <v>-</v>
      </c>
      <c r="BK315" s="52" t="str" cm="1">
        <f t="array" ref="BK315">IF(OR(BK151="",BK151="NO Q",BK151="-"),"-",INDEX(Shipping!$U$3:$V$88,_xlfn.XMATCH(BK$2,IF(Shipping!$D$3:$D$88="GC",Shipping!$A$3:$A$88),0),_xlfn.XMATCH($V$167,Shipping!$U$2:$V$2))/_xlfn.IFS($U$167=Shipping!$R237,Shipping!$R$95,$U$167=Shipping!$S$92,Shipping!$S240,$U$167=Shipping!$T$92,Shipping!$T240)+IF(BK151&lt;DATE(2020,1,1),BK151,-BK151))</f>
        <v>-</v>
      </c>
      <c r="BL315" s="52" t="str" cm="1">
        <f t="array" ref="BL315">IF(OR(BL151="",BL151="NO Q",BL151="-"),"-",INDEX(Shipping!$U$3:$V$88,_xlfn.XMATCH(BL$2,IF(Shipping!$D$3:$D$88="GC",Shipping!$A$3:$A$88),0),_xlfn.XMATCH($V$167,Shipping!$U$2:$V$2))/_xlfn.IFS($U$167=Shipping!$R237,Shipping!$R$95,$U$167=Shipping!$S$92,Shipping!$S240,$U$167=Shipping!$T$92,Shipping!$T240)+IF(BL151&lt;DATE(2020,1,1),BL151,-BL151))</f>
        <v>-</v>
      </c>
      <c r="BM315" s="52" t="str" cm="1">
        <f t="array" ref="BM315">IF(OR(BM151="",BM151="NO Q",BM151="-"),"-",INDEX(Shipping!$U$3:$V$88,_xlfn.XMATCH(BM$2,IF(Shipping!$D$3:$D$88="GC",Shipping!$A$3:$A$88),0),_xlfn.XMATCH($V$167,Shipping!$U$2:$V$2))/_xlfn.IFS($U$167=Shipping!$R237,Shipping!$R$95,$U$167=Shipping!$S$92,Shipping!$S240,$U$167=Shipping!$T$92,Shipping!$T240)+IF(BM151&lt;DATE(2020,1,1),BM151,-BM151))</f>
        <v>-</v>
      </c>
      <c r="BN315" s="52" t="str" cm="1">
        <f t="array" ref="BN315">IF(OR(BN151="",BN151="NO Q",BN151="-"),"-",INDEX(Shipping!$U$3:$V$88,_xlfn.XMATCH(BN$2,IF(Shipping!$D$3:$D$88="GC",Shipping!$A$3:$A$88),0),_xlfn.XMATCH($V$167,Shipping!$U$2:$V$2))/_xlfn.IFS($U$167=Shipping!$R237,Shipping!$R$95,$U$167=Shipping!$S$92,Shipping!$S240,$U$167=Shipping!$T$92,Shipping!$T240)+IF(BN151&lt;DATE(2020,1,1),BN151,-BN151))</f>
        <v>-</v>
      </c>
      <c r="BO315" s="52" t="str" cm="1">
        <f t="array" ref="BO315">IF(OR(BO151="",BO151="NO Q",BO151="-"),"-",INDEX(Shipping!$U$3:$V$88,_xlfn.XMATCH(BO$2,IF(Shipping!$D$3:$D$88="GC",Shipping!$A$3:$A$88),0),_xlfn.XMATCH($V$167,Shipping!$U$2:$V$2))/_xlfn.IFS($U$167=Shipping!$R237,Shipping!$R$95,$U$167=Shipping!$S$92,Shipping!$S240,$U$167=Shipping!$T$92,Shipping!$T240)+IF(BO151&lt;DATE(2020,1,1),BO151,-BO151))</f>
        <v>-</v>
      </c>
      <c r="BP315" s="52" t="str" cm="1">
        <f t="array" ref="BP315">IF(OR(BP151="",BP151="NO Q",BP151="-"),"-",INDEX(Shipping!$U$3:$V$88,_xlfn.XMATCH(BP$2,IF(Shipping!$D$3:$D$88="GC",Shipping!$A$3:$A$88),0),_xlfn.XMATCH($V$167,Shipping!$U$2:$V$2))/_xlfn.IFS($U$167=Shipping!$R237,Shipping!$R$95,$U$167=Shipping!$S$92,Shipping!$S240,$U$167=Shipping!$T$92,Shipping!$T240)+IF(BP151&lt;DATE(2020,1,1),BP151,-BP151))</f>
        <v>-</v>
      </c>
      <c r="BQ315" s="52" t="str" cm="1">
        <f t="array" ref="BQ315">IF(OR(BQ151="",BQ151="NO Q",BQ151="-"),"-",INDEX(Shipping!$U$3:$V$88,_xlfn.XMATCH(BQ$2,IF(Shipping!$D$3:$D$88="GC",Shipping!$A$3:$A$88),0),_xlfn.XMATCH($V$167,Shipping!$U$2:$V$2))/_xlfn.IFS($U$167=Shipping!$R237,Shipping!$R$95,$U$167=Shipping!$S$92,Shipping!$S240,$U$167=Shipping!$T$92,Shipping!$T240)+IF(BQ151&lt;DATE(2020,1,1),BQ151,-BQ151))</f>
        <v>-</v>
      </c>
      <c r="BR315" s="52" t="str" cm="1">
        <f t="array" ref="BR315">IF(OR(BR151="",BR151="NO Q",BR151="-"),"-",INDEX(Shipping!$U$3:$V$88,_xlfn.XMATCH(BR$2,IF(Shipping!$D$3:$D$88="GC",Shipping!$A$3:$A$88),0),_xlfn.XMATCH($V$167,Shipping!$U$2:$V$2))/_xlfn.IFS($U$167=Shipping!$R237,Shipping!$R$95,$U$167=Shipping!$S$92,Shipping!$S240,$U$167=Shipping!$T$92,Shipping!$T240)+IF(BR151&lt;DATE(2020,1,1),BR151,-BR151))</f>
        <v>-</v>
      </c>
      <c r="BS315" s="52" t="str" cm="1">
        <f t="array" ref="BS315">IF(OR(BS151="",BS151="NO Q",BS151="-"),"-",INDEX(Shipping!$U$3:$V$88,_xlfn.XMATCH(BS$2,IF(Shipping!$D$3:$D$88="GC",Shipping!$A$3:$A$88),0),_xlfn.XMATCH($V$167,Shipping!$U$2:$V$2))/_xlfn.IFS($U$167=Shipping!$R237,Shipping!$R$95,$U$167=Shipping!$S$92,Shipping!$S240,$U$167=Shipping!$T$92,Shipping!$T240)+IF(BS151&lt;DATE(2020,1,1),BS151,-BS151))</f>
        <v>-</v>
      </c>
      <c r="BT315" s="52" t="str" cm="1">
        <f t="array" ref="BT315">IF(OR(BT151="",BT151="NO Q",BT151="-"),"-",INDEX(Shipping!$U$3:$V$88,_xlfn.XMATCH(BT$2,IF(Shipping!$D$3:$D$88="GC",Shipping!$A$3:$A$88),0),_xlfn.XMATCH($V$167,Shipping!$U$2:$V$2))/_xlfn.IFS($U$167=Shipping!$R237,Shipping!$R$95,$U$167=Shipping!$S$92,Shipping!$S240,$U$167=Shipping!$T$92,Shipping!$T240)+IF(BT151&lt;DATE(2020,1,1),BT151,-BT151))</f>
        <v>-</v>
      </c>
      <c r="BU315" s="52" t="str" cm="1">
        <f t="array" ref="BU315">IF(OR(BU151="",BU151="NO Q",BU151="-"),"-",INDEX(Shipping!$U$3:$V$88,_xlfn.XMATCH(BU$2,IF(Shipping!$D$3:$D$88="GC",Shipping!$A$3:$A$88),0),_xlfn.XMATCH($V$167,Shipping!$U$2:$V$2))/_xlfn.IFS($U$167=Shipping!$R237,Shipping!$R$95,$U$167=Shipping!$S$92,Shipping!$S240,$U$167=Shipping!$T$92,Shipping!$T240)+IF(BU151&lt;DATE(2020,1,1),BU151,-BU151))</f>
        <v>-</v>
      </c>
      <c r="BV315" s="52" t="str" cm="1">
        <f t="array" ref="BV315">IF(OR(BV151="",BV151="NO Q",BV151="-"),"-",INDEX(Shipping!$U$3:$V$88,_xlfn.XMATCH(BV$2,IF(Shipping!$D$3:$D$88="GC",Shipping!$A$3:$A$88),0),_xlfn.XMATCH($V$167,Shipping!$U$2:$V$2))/_xlfn.IFS($U$167=Shipping!$R237,Shipping!$R$95,$U$167=Shipping!$S$92,Shipping!$S240,$U$167=Shipping!$T$92,Shipping!$T240)+IF(BV151&lt;DATE(2020,1,1),BV151,-BV151))</f>
        <v>-</v>
      </c>
      <c r="BW315" s="52" t="str" cm="1">
        <f t="array" ref="BW315">IF(OR(BW151="",BW151="NO Q",BW151="-"),"-",INDEX(Shipping!$U$3:$V$88,_xlfn.XMATCH(BW$2,IF(Shipping!$D$3:$D$88="GC",Shipping!$A$3:$A$88),0),_xlfn.XMATCH($V$167,Shipping!$U$2:$V$2))/_xlfn.IFS($U$167=Shipping!$R237,Shipping!$R$95,$U$167=Shipping!$S$92,Shipping!$S240,$U$167=Shipping!$T$92,Shipping!$T240)+IF(BW151&lt;DATE(2020,1,1),BW151,-BW151))</f>
        <v>-</v>
      </c>
      <c r="BX315" s="52" t="str" cm="1">
        <f t="array" ref="BX315">IF(OR(BX151="",BX151="NO Q",BX151="-"),"-",INDEX(Shipping!$U$3:$V$88,_xlfn.XMATCH(BX$2,IF(Shipping!$D$3:$D$88="GC",Shipping!$A$3:$A$88),0),_xlfn.XMATCH($V$167,Shipping!$U$2:$V$2))/_xlfn.IFS($U$167=Shipping!$R237,Shipping!$R$95,$U$167=Shipping!$S$92,Shipping!$S240,$U$167=Shipping!$T$92,Shipping!$T240)+IF(BX151&lt;DATE(2020,1,1),BX151,-BX151))</f>
        <v>-</v>
      </c>
      <c r="BY315" s="52" t="str" cm="1">
        <f t="array" ref="BY315">IF(OR(BY151="",BY151="NO Q",BY151="-"),"-",INDEX(Shipping!$U$3:$V$88,_xlfn.XMATCH(BY$2,IF(Shipping!$D$3:$D$88="GC",Shipping!$A$3:$A$88),0),_xlfn.XMATCH($V$167,Shipping!$U$2:$V$2))/_xlfn.IFS($U$167=Shipping!$R237,Shipping!$R$95,$U$167=Shipping!$S$92,Shipping!$S240,$U$167=Shipping!$T$92,Shipping!$T240)+IF(BY151&lt;DATE(2020,1,1),BY151,-BY151))</f>
        <v>-</v>
      </c>
      <c r="BZ315" s="52" t="str" cm="1">
        <f t="array" ref="BZ315">IF(OR(BZ151="",BZ151="NO Q",BZ151="-"),"-",INDEX(Shipping!$U$3:$V$88,_xlfn.XMATCH(BZ$2,IF(Shipping!$D$3:$D$88="GC",Shipping!$A$3:$A$88),0),_xlfn.XMATCH($V$167,Shipping!$U$2:$V$2))/_xlfn.IFS($U$167=Shipping!$R237,Shipping!$R$95,$U$167=Shipping!$S$92,Shipping!$S240,$U$167=Shipping!$T$92,Shipping!$T240)+IF(BZ151&lt;DATE(2020,1,1),BZ151,-BZ151))</f>
        <v>-</v>
      </c>
      <c r="CA315" s="52" t="str" cm="1">
        <f t="array" ref="CA315">IF(OR(CA151="",CA151="NO Q",CA151="-"),"-",INDEX(Shipping!$U$3:$V$88,_xlfn.XMATCH(CA$2,IF(Shipping!$D$3:$D$88="GC",Shipping!$A$3:$A$88),0),_xlfn.XMATCH($V$167,Shipping!$U$2:$V$2))/_xlfn.IFS($U$167=Shipping!$R237,Shipping!$R$95,$U$167=Shipping!$S$92,Shipping!$S240,$U$167=Shipping!$T$92,Shipping!$T240)+IF(CA151&lt;DATE(2020,1,1),CA151,-CA151))</f>
        <v>-</v>
      </c>
      <c r="CB315" s="52" t="str" cm="1">
        <f t="array" ref="CB315">IF(OR(CB151="",CB151="NO Q",CB151="-"),"-",INDEX(Shipping!$U$3:$V$88,_xlfn.XMATCH(CB$2,IF(Shipping!$D$3:$D$88="GC",Shipping!$A$3:$A$88),0),_xlfn.XMATCH($V$167,Shipping!$U$2:$V$2))/_xlfn.IFS($U$167=Shipping!$R237,Shipping!$R$95,$U$167=Shipping!$S$92,Shipping!$S240,$U$167=Shipping!$T$92,Shipping!$T240)+IF(CB151&lt;DATE(2020,1,1),CB151,-CB151))</f>
        <v>-</v>
      </c>
      <c r="CC315" s="52" t="str" cm="1">
        <f t="array" ref="CC315">IF(OR(CC151="",CC151="NO Q",CC151="-"),"-",INDEX(Shipping!$U$3:$V$88,_xlfn.XMATCH(CC$2,IF(Shipping!$D$3:$D$88="GC",Shipping!$A$3:$A$88),0),_xlfn.XMATCH($V$167,Shipping!$U$2:$V$2))/_xlfn.IFS($U$167=Shipping!$R237,Shipping!$R$95,$U$167=Shipping!$S$92,Shipping!$S240,$U$167=Shipping!$T$92,Shipping!$T240)+IF(CC151&lt;DATE(2020,1,1),CC151,-CC151))</f>
        <v>-</v>
      </c>
      <c r="CD315" s="52" t="str" cm="1">
        <f t="array" ref="CD315">IF(OR(CD151="",CD151="NO Q",CD151="-"),"-",INDEX(Shipping!$U$3:$V$88,_xlfn.XMATCH(CD$2,IF(Shipping!$D$3:$D$88="GC",Shipping!$A$3:$A$88),0),_xlfn.XMATCH($V$167,Shipping!$U$2:$V$2))/_xlfn.IFS($U$167=Shipping!$R237,Shipping!$R$95,$U$167=Shipping!$S$92,Shipping!$S240,$U$167=Shipping!$T$92,Shipping!$T240)+IF(CD151&lt;DATE(2020,1,1),CD151,-CD151))</f>
        <v>-</v>
      </c>
      <c r="CE315" s="52" t="str" cm="1">
        <f t="array" ref="CE315">IF(OR(CE151="",CE151="NO Q",CE151="-"),"-",INDEX(Shipping!$U$3:$V$88,_xlfn.XMATCH(CE$2,IF(Shipping!$D$3:$D$88="GC",Shipping!$A$3:$A$88),0),_xlfn.XMATCH($V$167,Shipping!$U$2:$V$2))/_xlfn.IFS($U$167=Shipping!$R237,Shipping!$R$95,$U$167=Shipping!$S$92,Shipping!$S240,$U$167=Shipping!$T$92,Shipping!$T240)+IF(CE151&lt;DATE(2020,1,1),CE151,-CE151))</f>
        <v>-</v>
      </c>
      <c r="CF315" s="52" t="str" cm="1">
        <f t="array" ref="CF315">IF(OR(CF151="",CF151="NO Q",CF151="-"),"-",INDEX(Shipping!$U$3:$V$88,_xlfn.XMATCH(CF$2,IF(Shipping!$D$3:$D$88="GC",Shipping!$A$3:$A$88),0),_xlfn.XMATCH($V$167,Shipping!$U$2:$V$2))/_xlfn.IFS($U$167=Shipping!$R237,Shipping!$R$95,$U$167=Shipping!$S$92,Shipping!$S240,$U$167=Shipping!$T$92,Shipping!$T240)+IF(CF151&lt;DATE(2020,1,1),CF151,-CF151))</f>
        <v>-</v>
      </c>
      <c r="CG315" s="52" t="str" cm="1">
        <f t="array" ref="CG315">IF(OR(CG151="",CG151="NO Q",CG151="-"),"-",INDEX(Shipping!$U$3:$V$88,_xlfn.XMATCH(CG$2,IF(Shipping!$D$3:$D$88="GC",Shipping!$A$3:$A$88),0),_xlfn.XMATCH($V$167,Shipping!$U$2:$V$2))/_xlfn.IFS($U$167=Shipping!$R237,Shipping!$R$95,$U$167=Shipping!$S$92,Shipping!$S240,$U$167=Shipping!$T$92,Shipping!$T240)+IF(CG151&lt;DATE(2020,1,1),CG151,-CG151))</f>
        <v>-</v>
      </c>
      <c r="CH315" s="52" t="str" cm="1">
        <f t="array" ref="CH315">IF(OR(CH151="",CH151="NO Q",CH151="-"),"-",INDEX(Shipping!$U$3:$V$88,_xlfn.XMATCH(CH$2,IF(Shipping!$D$3:$D$88="GC",Shipping!$A$3:$A$88),0),_xlfn.XMATCH($V$167,Shipping!$U$2:$V$2))/_xlfn.IFS($U$167=Shipping!$R237,Shipping!$R$95,$U$167=Shipping!$S$92,Shipping!$S240,$U$167=Shipping!$T$92,Shipping!$T240)+IF(CH151&lt;DATE(2020,1,1),CH151,-CH151))</f>
        <v>-</v>
      </c>
      <c r="CI315" s="52" t="str" cm="1">
        <f t="array" ref="CI315">IF(OR(CI151="",CI151="NO Q",CI151="-"),"-",INDEX(Shipping!$U$3:$V$88,_xlfn.XMATCH(CI$2,IF(Shipping!$D$3:$D$88="GC",Shipping!$A$3:$A$88),0),_xlfn.XMATCH($V$167,Shipping!$U$2:$V$2))/_xlfn.IFS($U$167=Shipping!$R237,Shipping!$R$95,$U$167=Shipping!$S$92,Shipping!$S240,$U$167=Shipping!$T$92,Shipping!$T240)+IF(CI151&lt;DATE(2020,1,1),CI151,-CI151))</f>
        <v>-</v>
      </c>
      <c r="CJ315" s="52" t="str" cm="1">
        <f t="array" ref="CJ315">IF(OR(CJ151="",CJ151="NO Q",CJ151="-"),"-",INDEX(Shipping!$U$3:$V$88,_xlfn.XMATCH(CJ$2,IF(Shipping!$D$3:$D$88="GC",Shipping!$A$3:$A$88),0),_xlfn.XMATCH($V$167,Shipping!$U$2:$V$2))/_xlfn.IFS($U$167=Shipping!$R237,Shipping!$R$95,$U$167=Shipping!$S$92,Shipping!$S240,$U$167=Shipping!$T$92,Shipping!$T240)+IF(CJ151&lt;DATE(2020,1,1),CJ151,-CJ151))</f>
        <v>-</v>
      </c>
      <c r="CK315" s="52" t="str" cm="1">
        <f t="array" ref="CK315">IF(OR(CK151="",CK151="NO Q",CK151="-"),"-",INDEX(Shipping!$U$3:$V$88,_xlfn.XMATCH(CK$2,IF(Shipping!$D$3:$D$88="GC",Shipping!$A$3:$A$88),0),_xlfn.XMATCH($V$167,Shipping!$U$2:$V$2))/_xlfn.IFS($U$167=Shipping!$R237,Shipping!$R$95,$U$167=Shipping!$S$92,Shipping!$S240,$U$167=Shipping!$T$92,Shipping!$T240)+IF(CK151&lt;DATE(2020,1,1),CK151,-CK151))</f>
        <v>-</v>
      </c>
      <c r="CL315" s="52" t="str" cm="1">
        <f t="array" ref="CL315">IF(OR(CL151="",CL151="NO Q",CL151="-"),"-",INDEX(Shipping!$U$3:$V$88,_xlfn.XMATCH(CL$2,IF(Shipping!$D$3:$D$88="GC",Shipping!$A$3:$A$88),0),_xlfn.XMATCH($V$167,Shipping!$U$2:$V$2))/_xlfn.IFS($U$167=Shipping!$R237,Shipping!$R$95,$U$167=Shipping!$S$92,Shipping!$S240,$U$167=Shipping!$T$92,Shipping!$T240)+IF(CL151&lt;DATE(2020,1,1),CL151,-CL151))</f>
        <v>-</v>
      </c>
      <c r="CM315" s="52" t="str" cm="1">
        <f t="array" ref="CM315">IF(OR(CM151="",CM151="NO Q",CM151="-"),"-",INDEX(Shipping!$U$3:$V$88,_xlfn.XMATCH(CM$2,IF(Shipping!$D$3:$D$88="GC",Shipping!$A$3:$A$88),0),_xlfn.XMATCH($V$167,Shipping!$U$2:$V$2))/_xlfn.IFS($U$167=Shipping!$R237,Shipping!$R$95,$U$167=Shipping!$S$92,Shipping!$S240,$U$167=Shipping!$T$92,Shipping!$T240)+IF(CM151&lt;DATE(2020,1,1),CM151,-CM151))</f>
        <v>-</v>
      </c>
    </row>
    <row r="316" spans="2:91">
      <c r="B316" s="47">
        <v>148</v>
      </c>
      <c r="C316" s="1" t="e" cm="1">
        <f t="array" ref="C316">INDEX(W$2:CM$2,1,_xlfn.XMATCH(D316,$W316:$CM316))</f>
        <v>#N/A</v>
      </c>
      <c r="D316" s="81">
        <f t="shared" si="141"/>
        <v>0</v>
      </c>
      <c r="W316" s="52" t="str" cm="1">
        <f t="array" ref="W316">IF(OR(W152="",W152="NO Q",W152="-"),"-",INDEX(Shipping!$U$3:$V$88,_xlfn.XMATCH(W$2,IF(Shipping!$D$3:$D$88="GC",Shipping!$A$3:$A$88),0),_xlfn.XMATCH($V$167,Shipping!$U$2:$V$2))/_xlfn.IFS($U$167=Shipping!$R238,Shipping!$R$95,$U$167=Shipping!$S$92,Shipping!$S241,$U$167=Shipping!$T$92,Shipping!$T241)+IF(W152&lt;DATE(2020,1,1),W152,-W152))</f>
        <v>-</v>
      </c>
      <c r="X316" s="52" t="str" cm="1">
        <f t="array" ref="X316">IF(OR(X152="",X152="NO Q",X152="-"),"-",INDEX(Shipping!$U$3:$V$88,_xlfn.XMATCH(X$2,IF(Shipping!$D$3:$D$88="GC",Shipping!$A$3:$A$88),0),_xlfn.XMATCH($V$167,Shipping!$U$2:$V$2))/_xlfn.IFS($U$167=Shipping!$R238,Shipping!$R$95,$U$167=Shipping!$S$92,Shipping!$S241,$U$167=Shipping!$T$92,Shipping!$T241)+IF(X152&lt;DATE(2020,1,1),X152,-X152))</f>
        <v>-</v>
      </c>
      <c r="Y316" s="52" t="str" cm="1">
        <f t="array" ref="Y316">IF(OR(Y152="",Y152="NO Q",Y152="-"),"-",INDEX(Shipping!$U$3:$V$88,_xlfn.XMATCH(Y$2,IF(Shipping!$D$3:$D$88="GC",Shipping!$A$3:$A$88),0),_xlfn.XMATCH($V$167,Shipping!$U$2:$V$2))/_xlfn.IFS($U$167=Shipping!$R238,Shipping!$R$95,$U$167=Shipping!$S$92,Shipping!$S241,$U$167=Shipping!$T$92,Shipping!$T241)+IF(Y152&lt;DATE(2020,1,1),Y152,-Y152))</f>
        <v>-</v>
      </c>
      <c r="Z316" s="52" t="str" cm="1">
        <f t="array" ref="Z316">IF(OR(Z152="",Z152="NO Q",Z152="-"),"-",INDEX(Shipping!$U$3:$V$88,_xlfn.XMATCH(Z$2,IF(Shipping!$D$3:$D$88="GC",Shipping!$A$3:$A$88),0),_xlfn.XMATCH($V$167,Shipping!$U$2:$V$2))/_xlfn.IFS($U$167=Shipping!$R238,Shipping!$R$95,$U$167=Shipping!$S$92,Shipping!$S241,$U$167=Shipping!$T$92,Shipping!$T241)+IF(Z152&lt;DATE(2020,1,1),Z152,-Z152))</f>
        <v>-</v>
      </c>
      <c r="AA316" s="52" t="str" cm="1">
        <f t="array" ref="AA316">IF(OR(AA152="",AA152="NO Q",AA152="-"),"-",INDEX(Shipping!$U$3:$V$88,_xlfn.XMATCH(AA$2,IF(Shipping!$D$3:$D$88="GC",Shipping!$A$3:$A$88),0),_xlfn.XMATCH($V$167,Shipping!$U$2:$V$2))/_xlfn.IFS($U$167=Shipping!$R238,Shipping!$R$95,$U$167=Shipping!$S$92,Shipping!$S241,$U$167=Shipping!$T$92,Shipping!$T241)+IF(AA152&lt;DATE(2020,1,1),AA152,-AA152))</f>
        <v>-</v>
      </c>
      <c r="AB316" s="52" t="str" cm="1">
        <f t="array" ref="AB316">IF(OR(AB152="",AB152="NO Q",AB152="-"),"-",INDEX(Shipping!$U$3:$V$88,_xlfn.XMATCH(AB$2,IF(Shipping!$D$3:$D$88="GC",Shipping!$A$3:$A$88),0),_xlfn.XMATCH($V$167,Shipping!$U$2:$V$2))/_xlfn.IFS($U$167=Shipping!$R238,Shipping!$R$95,$U$167=Shipping!$S$92,Shipping!$S241,$U$167=Shipping!$T$92,Shipping!$T241)+IF(AB152&lt;DATE(2020,1,1),AB152,-AB152))</f>
        <v>-</v>
      </c>
      <c r="AC316" s="52" t="str" cm="1">
        <f t="array" ref="AC316">IF(OR(AC152="",AC152="NO Q",AC152="-"),"-",INDEX(Shipping!$U$3:$V$88,_xlfn.XMATCH(AC$2,IF(Shipping!$D$3:$D$88="GC",Shipping!$A$3:$A$88),0),_xlfn.XMATCH($V$167,Shipping!$U$2:$V$2))/_xlfn.IFS($U$167=Shipping!$R238,Shipping!$R$95,$U$167=Shipping!$S$92,Shipping!$S241,$U$167=Shipping!$T$92,Shipping!$T241)+IF(AC152&lt;DATE(2020,1,1),AC152,-AC152))</f>
        <v>-</v>
      </c>
      <c r="AD316" s="52" t="str" cm="1">
        <f t="array" ref="AD316">IF(OR(AD152="",AD152="NO Q",AD152="-"),"-",INDEX(Shipping!$U$3:$V$88,_xlfn.XMATCH(AD$2,IF(Shipping!$D$3:$D$88="GC",Shipping!$A$3:$A$88),0),_xlfn.XMATCH($V$167,Shipping!$U$2:$V$2))/_xlfn.IFS($U$167=Shipping!$R238,Shipping!$R$95,$U$167=Shipping!$S$92,Shipping!$S241,$U$167=Shipping!$T$92,Shipping!$T241)+IF(AD152&lt;DATE(2020,1,1),AD152,-AD152))</f>
        <v>-</v>
      </c>
      <c r="AE316" s="52" t="str" cm="1">
        <f t="array" ref="AE316">IF(OR(AE152="",AE152="NO Q",AE152="-"),"-",INDEX(Shipping!$U$3:$V$88,_xlfn.XMATCH(AE$2,IF(Shipping!$D$3:$D$88="GC",Shipping!$A$3:$A$88),0),_xlfn.XMATCH($V$167,Shipping!$U$2:$V$2))/_xlfn.IFS($U$167=Shipping!$R238,Shipping!$R$95,$U$167=Shipping!$S$92,Shipping!$S241,$U$167=Shipping!$T$92,Shipping!$T241)+IF(AE152&lt;DATE(2020,1,1),AE152,-AE152))</f>
        <v>-</v>
      </c>
      <c r="AF316" s="52" t="str" cm="1">
        <f t="array" ref="AF316">IF(OR(AF152="",AF152="NO Q",AF152="-"),"-",INDEX(Shipping!$U$3:$V$88,_xlfn.XMATCH(AF$2,IF(Shipping!$D$3:$D$88="GC",Shipping!$A$3:$A$88),0),_xlfn.XMATCH($V$167,Shipping!$U$2:$V$2))/_xlfn.IFS($U$167=Shipping!$R238,Shipping!$R$95,$U$167=Shipping!$S$92,Shipping!$S241,$U$167=Shipping!$T$92,Shipping!$T241)+IF(AF152&lt;DATE(2020,1,1),AF152,-AF152))</f>
        <v>-</v>
      </c>
      <c r="AG316" s="52" t="str" cm="1">
        <f t="array" ref="AG316">IF(OR(AG152="",AG152="NO Q",AG152="-"),"-",INDEX(Shipping!$U$3:$V$88,_xlfn.XMATCH(AG$2,IF(Shipping!$D$3:$D$88="GC",Shipping!$A$3:$A$88),0),_xlfn.XMATCH($V$167,Shipping!$U$2:$V$2))/_xlfn.IFS($U$167=Shipping!$R238,Shipping!$R$95,$U$167=Shipping!$S$92,Shipping!$S241,$U$167=Shipping!$T$92,Shipping!$T241)+IF(AG152&lt;DATE(2020,1,1),AG152,-AG152))</f>
        <v>-</v>
      </c>
      <c r="AH316" s="52" t="str" cm="1">
        <f t="array" ref="AH316">IF(OR(AH152="",AH152="NO Q",AH152="-"),"-",INDEX(Shipping!$U$3:$V$88,_xlfn.XMATCH(AH$2,IF(Shipping!$D$3:$D$88="GC",Shipping!$A$3:$A$88),0),_xlfn.XMATCH($V$167,Shipping!$U$2:$V$2))/_xlfn.IFS($U$167=Shipping!$R238,Shipping!$R$95,$U$167=Shipping!$S$92,Shipping!$S241,$U$167=Shipping!$T$92,Shipping!$T241)+IF(AH152&lt;DATE(2020,1,1),AH152,-AH152))</f>
        <v>-</v>
      </c>
      <c r="AI316" s="52" t="str" cm="1">
        <f t="array" ref="AI316">IF(OR(AI152="",AI152="NO Q",AI152="-"),"-",INDEX(Shipping!$U$3:$V$88,_xlfn.XMATCH(AI$2,IF(Shipping!$D$3:$D$88="GC",Shipping!$A$3:$A$88),0),_xlfn.XMATCH($V$167,Shipping!$U$2:$V$2))/_xlfn.IFS($U$167=Shipping!$R238,Shipping!$R$95,$U$167=Shipping!$S$92,Shipping!$S241,$U$167=Shipping!$T$92,Shipping!$T241)+IF(AI152&lt;DATE(2020,1,1),AI152,-AI152))</f>
        <v>-</v>
      </c>
      <c r="AJ316" s="52" t="str" cm="1">
        <f t="array" ref="AJ316">IF(OR(AJ152="",AJ152="NO Q",AJ152="-"),"-",INDEX(Shipping!$U$3:$V$88,_xlfn.XMATCH(AJ$2,IF(Shipping!$D$3:$D$88="GC",Shipping!$A$3:$A$88),0),_xlfn.XMATCH($V$167,Shipping!$U$2:$V$2))/_xlfn.IFS($U$167=Shipping!$R238,Shipping!$R$95,$U$167=Shipping!$S$92,Shipping!$S241,$U$167=Shipping!$T$92,Shipping!$T241)+IF(AJ152&lt;DATE(2020,1,1),AJ152,-AJ152))</f>
        <v>-</v>
      </c>
      <c r="AK316" s="52" t="str" cm="1">
        <f t="array" ref="AK316">IF(OR(AK152="",AK152="NO Q",AK152="-"),"-",INDEX(Shipping!$U$3:$V$88,_xlfn.XMATCH(AK$2,IF(Shipping!$D$3:$D$88="GC",Shipping!$A$3:$A$88),0),_xlfn.XMATCH($V$167,Shipping!$U$2:$V$2))/_xlfn.IFS($U$167=Shipping!$R238,Shipping!$R$95,$U$167=Shipping!$S$92,Shipping!$S241,$U$167=Shipping!$T$92,Shipping!$T241)+IF(AK152&lt;DATE(2020,1,1),AK152,-AK152))</f>
        <v>-</v>
      </c>
      <c r="AL316" s="52" t="str" cm="1">
        <f t="array" ref="AL316">IF(OR(AL152="",AL152="NO Q",AL152="-"),"-",INDEX(Shipping!$U$3:$V$88,_xlfn.XMATCH(AL$2,IF(Shipping!$D$3:$D$88="GC",Shipping!$A$3:$A$88),0),_xlfn.XMATCH($V$167,Shipping!$U$2:$V$2))/_xlfn.IFS($U$167=Shipping!$R238,Shipping!$R$95,$U$167=Shipping!$S$92,Shipping!$S241,$U$167=Shipping!$T$92,Shipping!$T241)+IF(AL152&lt;DATE(2020,1,1),AL152,-AL152))</f>
        <v>-</v>
      </c>
      <c r="AM316" s="52" t="str" cm="1">
        <f t="array" ref="AM316">IF(OR(AM152="",AM152="NO Q",AM152="-"),"-",INDEX(Shipping!$U$3:$V$88,_xlfn.XMATCH(AM$2,IF(Shipping!$D$3:$D$88="GC",Shipping!$A$3:$A$88),0),_xlfn.XMATCH($V$167,Shipping!$U$2:$V$2))/_xlfn.IFS($U$167=Shipping!$R238,Shipping!$R$95,$U$167=Shipping!$S$92,Shipping!$S241,$U$167=Shipping!$T$92,Shipping!$T241)+IF(AM152&lt;DATE(2020,1,1),AM152,-AM152))</f>
        <v>-</v>
      </c>
      <c r="AN316" s="52" t="str" cm="1">
        <f t="array" ref="AN316">IF(OR(AN152="",AN152="NO Q",AN152="-"),"-",INDEX(Shipping!$U$3:$V$88,_xlfn.XMATCH(AN$2,IF(Shipping!$D$3:$D$88="GC",Shipping!$A$3:$A$88),0),_xlfn.XMATCH($V$167,Shipping!$U$2:$V$2))/_xlfn.IFS($U$167=Shipping!$R238,Shipping!$R$95,$U$167=Shipping!$S$92,Shipping!$S241,$U$167=Shipping!$T$92,Shipping!$T241)+IF(AN152&lt;DATE(2020,1,1),AN152,-AN152))</f>
        <v>-</v>
      </c>
      <c r="AO316" s="52" cm="1">
        <f t="array" ref="AO316">IF(OR(AO152="",AO152="NO Q",AO152="-"),"-",INDEX(Shipping!$U$3:$V$88,_xlfn.XMATCH(AO$2,IF(Shipping!$D$3:$D$88="GC",Shipping!$A$3:$A$88),0),_xlfn.XMATCH($V$167,Shipping!$U$2:$V$2))/_xlfn.IFS($U$167=Shipping!$R238,Shipping!$R$95,$U$167=Shipping!$S$92,Shipping!$S241,$U$167=Shipping!$T$92,Shipping!$T241)+IF(AO152&lt;DATE(2020,1,1),AO152,-AO152))</f>
        <v>-44045.78</v>
      </c>
      <c r="AP316" s="52" t="str" cm="1">
        <f t="array" ref="AP316">IF(OR(AP152="",AP152="NO Q",AP152="-"),"-",INDEX(Shipping!$U$3:$V$88,_xlfn.XMATCH(AP$2,IF(Shipping!$D$3:$D$88="GC",Shipping!$A$3:$A$88),0),_xlfn.XMATCH($V$167,Shipping!$U$2:$V$2))/_xlfn.IFS($U$167=Shipping!$R238,Shipping!$R$95,$U$167=Shipping!$S$92,Shipping!$S241,$U$167=Shipping!$T$92,Shipping!$T241)+IF(AP152&lt;DATE(2020,1,1),AP152,-AP152))</f>
        <v>-</v>
      </c>
      <c r="AQ316" s="52" t="str" cm="1">
        <f t="array" ref="AQ316">IF(OR(AQ152="",AQ152="NO Q",AQ152="-"),"-",INDEX(Shipping!$U$3:$V$88,_xlfn.XMATCH(AQ$2,IF(Shipping!$D$3:$D$88="GC",Shipping!$A$3:$A$88),0),_xlfn.XMATCH($V$167,Shipping!$U$2:$V$2))/_xlfn.IFS($U$167=Shipping!$R238,Shipping!$R$95,$U$167=Shipping!$S$92,Shipping!$S241,$U$167=Shipping!$T$92,Shipping!$T241)+IF(AQ152&lt;DATE(2020,1,1),AQ152,-AQ152))</f>
        <v>-</v>
      </c>
      <c r="AR316" s="52" t="str" cm="1">
        <f t="array" ref="AR316">IF(OR(AR152="",AR152="NO Q",AR152="-"),"-",INDEX(Shipping!$U$3:$V$88,_xlfn.XMATCH(AR$2,IF(Shipping!$D$3:$D$88="GC",Shipping!$A$3:$A$88),0),_xlfn.XMATCH($V$167,Shipping!$U$2:$V$2))/_xlfn.IFS($U$167=Shipping!$R238,Shipping!$R$95,$U$167=Shipping!$S$92,Shipping!$S241,$U$167=Shipping!$T$92,Shipping!$T241)+IF(AR152&lt;DATE(2020,1,1),AR152,-AR152))</f>
        <v>-</v>
      </c>
      <c r="AS316" s="52" t="str" cm="1">
        <f t="array" ref="AS316">IF(OR(AS152="",AS152="NO Q",AS152="-"),"-",INDEX(Shipping!$U$3:$V$88,_xlfn.XMATCH(AS$2,IF(Shipping!$D$3:$D$88="GC",Shipping!$A$3:$A$88),0),_xlfn.XMATCH($V$167,Shipping!$U$2:$V$2))/_xlfn.IFS($U$167=Shipping!$R238,Shipping!$R$95,$U$167=Shipping!$S$92,Shipping!$S241,$U$167=Shipping!$T$92,Shipping!$T241)+IF(AS152&lt;DATE(2020,1,1),AS152,-AS152))</f>
        <v>-</v>
      </c>
      <c r="AT316" s="52" t="str" cm="1">
        <f t="array" ref="AT316">IF(OR(AT152="",AT152="NO Q",AT152="-"),"-",INDEX(Shipping!$U$3:$V$88,_xlfn.XMATCH(AT$2,IF(Shipping!$D$3:$D$88="GC",Shipping!$A$3:$A$88),0),_xlfn.XMATCH($V$167,Shipping!$U$2:$V$2))/_xlfn.IFS($U$167=Shipping!$R238,Shipping!$R$95,$U$167=Shipping!$S$92,Shipping!$S241,$U$167=Shipping!$T$92,Shipping!$T241)+IF(AT152&lt;DATE(2020,1,1),AT152,-AT152))</f>
        <v>-</v>
      </c>
      <c r="AU316" s="52" t="str" cm="1">
        <f t="array" ref="AU316">IF(OR(AU152="",AU152="NO Q",AU152="-"),"-",INDEX(Shipping!$U$3:$V$88,_xlfn.XMATCH(AU$2,IF(Shipping!$D$3:$D$88="GC",Shipping!$A$3:$A$88),0),_xlfn.XMATCH($V$167,Shipping!$U$2:$V$2))/_xlfn.IFS($U$167=Shipping!$R238,Shipping!$R$95,$U$167=Shipping!$S$92,Shipping!$S241,$U$167=Shipping!$T$92,Shipping!$T241)+IF(AU152&lt;DATE(2020,1,1),AU152,-AU152))</f>
        <v>-</v>
      </c>
      <c r="AV316" s="52" t="str" cm="1">
        <f t="array" ref="AV316">IF(OR(AV152="",AV152="NO Q",AV152="-"),"-",INDEX(Shipping!$U$3:$V$88,_xlfn.XMATCH(AV$2,IF(Shipping!$D$3:$D$88="GC",Shipping!$A$3:$A$88),0),_xlfn.XMATCH($V$167,Shipping!$U$2:$V$2))/_xlfn.IFS($U$167=Shipping!$R238,Shipping!$R$95,$U$167=Shipping!$S$92,Shipping!$S241,$U$167=Shipping!$T$92,Shipping!$T241)+IF(AV152&lt;DATE(2020,1,1),AV152,-AV152))</f>
        <v>-</v>
      </c>
      <c r="AW316" s="52" t="str" cm="1">
        <f t="array" ref="AW316">IF(OR(AW152="",AW152="NO Q",AW152="-"),"-",INDEX(Shipping!$U$3:$V$88,_xlfn.XMATCH(AW$2,IF(Shipping!$D$3:$D$88="GC",Shipping!$A$3:$A$88),0),_xlfn.XMATCH($V$167,Shipping!$U$2:$V$2))/_xlfn.IFS($U$167=Shipping!$R238,Shipping!$R$95,$U$167=Shipping!$S$92,Shipping!$S241,$U$167=Shipping!$T$92,Shipping!$T241)+IF(AW152&lt;DATE(2020,1,1),AW152,-AW152))</f>
        <v>-</v>
      </c>
      <c r="AX316" s="52" t="str" cm="1">
        <f t="array" ref="AX316">IF(OR(AX152="",AX152="NO Q",AX152="-"),"-",INDEX(Shipping!$U$3:$V$88,_xlfn.XMATCH(AX$2,IF(Shipping!$D$3:$D$88="GC",Shipping!$A$3:$A$88),0),_xlfn.XMATCH($V$167,Shipping!$U$2:$V$2))/_xlfn.IFS($U$167=Shipping!$R238,Shipping!$R$95,$U$167=Shipping!$S$92,Shipping!$S241,$U$167=Shipping!$T$92,Shipping!$T241)+IF(AX152&lt;DATE(2020,1,1),AX152,-AX152))</f>
        <v>-</v>
      </c>
      <c r="AY316" s="52" t="str" cm="1">
        <f t="array" ref="AY316">IF(OR(AY152="",AY152="NO Q",AY152="-"),"-",INDEX(Shipping!$U$3:$V$88,_xlfn.XMATCH(AY$2,IF(Shipping!$D$3:$D$88="GC",Shipping!$A$3:$A$88),0),_xlfn.XMATCH($V$167,Shipping!$U$2:$V$2))/_xlfn.IFS($U$167=Shipping!$R238,Shipping!$R$95,$U$167=Shipping!$S$92,Shipping!$S241,$U$167=Shipping!$T$92,Shipping!$T241)+IF(AY152&lt;DATE(2020,1,1),AY152,-AY152))</f>
        <v>-</v>
      </c>
      <c r="AZ316" s="52" t="str" cm="1">
        <f t="array" ref="AZ316">IF(OR(AZ152="",AZ152="NO Q",AZ152="-"),"-",INDEX(Shipping!$U$3:$V$88,_xlfn.XMATCH(AZ$2,IF(Shipping!$D$3:$D$88="GC",Shipping!$A$3:$A$88),0),_xlfn.XMATCH($V$167,Shipping!$U$2:$V$2))/_xlfn.IFS($U$167=Shipping!$R238,Shipping!$R$95,$U$167=Shipping!$S$92,Shipping!$S241,$U$167=Shipping!$T$92,Shipping!$T241)+IF(AZ152&lt;DATE(2020,1,1),AZ152,-AZ152))</f>
        <v>-</v>
      </c>
      <c r="BA316" s="52" t="str" cm="1">
        <f t="array" ref="BA316">IF(OR(BA152="",BA152="NO Q",BA152="-"),"-",INDEX(Shipping!$U$3:$V$88,_xlfn.XMATCH(BA$2,IF(Shipping!$D$3:$D$88="GC",Shipping!$A$3:$A$88),0),_xlfn.XMATCH($V$167,Shipping!$U$2:$V$2))/_xlfn.IFS($U$167=Shipping!$R238,Shipping!$R$95,$U$167=Shipping!$S$92,Shipping!$S241,$U$167=Shipping!$T$92,Shipping!$T241)+IF(BA152&lt;DATE(2020,1,1),BA152,-BA152))</f>
        <v>-</v>
      </c>
      <c r="BB316" s="52" t="str" cm="1">
        <f t="array" ref="BB316">IF(OR(BB152="",BB152="NO Q",BB152="-"),"-",INDEX(Shipping!$U$3:$V$88,_xlfn.XMATCH(BB$2,IF(Shipping!$D$3:$D$88="GC",Shipping!$A$3:$A$88),0),_xlfn.XMATCH($V$167,Shipping!$U$2:$V$2))/_xlfn.IFS($U$167=Shipping!$R238,Shipping!$R$95,$U$167=Shipping!$S$92,Shipping!$S241,$U$167=Shipping!$T$92,Shipping!$T241)+IF(BB152&lt;DATE(2020,1,1),BB152,-BB152))</f>
        <v>-</v>
      </c>
      <c r="BC316" s="52" t="str" cm="1">
        <f t="array" ref="BC316">IF(OR(BC152="",BC152="NO Q",BC152="-"),"-",INDEX(Shipping!$U$3:$V$88,_xlfn.XMATCH(BC$2,IF(Shipping!$D$3:$D$88="GC",Shipping!$A$3:$A$88),0),_xlfn.XMATCH($V$167,Shipping!$U$2:$V$2))/_xlfn.IFS($U$167=Shipping!$R238,Shipping!$R$95,$U$167=Shipping!$S$92,Shipping!$S241,$U$167=Shipping!$T$92,Shipping!$T241)+IF(BC152&lt;DATE(2020,1,1),BC152,-BC152))</f>
        <v>-</v>
      </c>
      <c r="BD316" s="52" t="str" cm="1">
        <f t="array" ref="BD316">IF(OR(BD152="",BD152="NO Q",BD152="-"),"-",INDEX(Shipping!$U$3:$V$88,_xlfn.XMATCH(BD$2,IF(Shipping!$D$3:$D$88="GC",Shipping!$A$3:$A$88),0),_xlfn.XMATCH($V$167,Shipping!$U$2:$V$2))/_xlfn.IFS($U$167=Shipping!$R238,Shipping!$R$95,$U$167=Shipping!$S$92,Shipping!$S241,$U$167=Shipping!$T$92,Shipping!$T241)+IF(BD152&lt;DATE(2020,1,1),BD152,-BD152))</f>
        <v>-</v>
      </c>
      <c r="BE316" s="52" t="str" cm="1">
        <f t="array" ref="BE316">IF(OR(BE152="",BE152="NO Q",BE152="-"),"-",INDEX(Shipping!$U$3:$V$88,_xlfn.XMATCH(BE$2,IF(Shipping!$D$3:$D$88="GC",Shipping!$A$3:$A$88),0),_xlfn.XMATCH($V$167,Shipping!$U$2:$V$2))/_xlfn.IFS($U$167=Shipping!$R238,Shipping!$R$95,$U$167=Shipping!$S$92,Shipping!$S241,$U$167=Shipping!$T$92,Shipping!$T241)+IF(BE152&lt;DATE(2020,1,1),BE152,-BE152))</f>
        <v>-</v>
      </c>
      <c r="BF316" s="52" t="str" cm="1">
        <f t="array" ref="BF316">IF(OR(BF152="",BF152="NO Q",BF152="-"),"-",INDEX(Shipping!$U$3:$V$88,_xlfn.XMATCH(BF$2,IF(Shipping!$D$3:$D$88="GC",Shipping!$A$3:$A$88),0),_xlfn.XMATCH($V$167,Shipping!$U$2:$V$2))/_xlfn.IFS($U$167=Shipping!$R238,Shipping!$R$95,$U$167=Shipping!$S$92,Shipping!$S241,$U$167=Shipping!$T$92,Shipping!$T241)+IF(BF152&lt;DATE(2020,1,1),BF152,-BF152))</f>
        <v>-</v>
      </c>
      <c r="BG316" s="52" t="str" cm="1">
        <f t="array" ref="BG316">IF(OR(BG152="",BG152="NO Q",BG152="-"),"-",INDEX(Shipping!$U$3:$V$88,_xlfn.XMATCH(BG$2,IF(Shipping!$D$3:$D$88="GC",Shipping!$A$3:$A$88),0),_xlfn.XMATCH($V$167,Shipping!$U$2:$V$2))/_xlfn.IFS($U$167=Shipping!$R238,Shipping!$R$95,$U$167=Shipping!$S$92,Shipping!$S241,$U$167=Shipping!$T$92,Shipping!$T241)+IF(BG152&lt;DATE(2020,1,1),BG152,-BG152))</f>
        <v>-</v>
      </c>
      <c r="BH316" s="52" t="str" cm="1">
        <f t="array" ref="BH316">IF(OR(BH152="",BH152="NO Q",BH152="-"),"-",INDEX(Shipping!$U$3:$V$88,_xlfn.XMATCH(BH$2,IF(Shipping!$D$3:$D$88="GC",Shipping!$A$3:$A$88),0),_xlfn.XMATCH($V$167,Shipping!$U$2:$V$2))/_xlfn.IFS($U$167=Shipping!$R238,Shipping!$R$95,$U$167=Shipping!$S$92,Shipping!$S241,$U$167=Shipping!$T$92,Shipping!$T241)+IF(BH152&lt;DATE(2020,1,1),BH152,-BH152))</f>
        <v>-</v>
      </c>
      <c r="BI316" s="52" t="str" cm="1">
        <f t="array" ref="BI316">IF(OR(BI152="",BI152="NO Q",BI152="-"),"-",INDEX(Shipping!$U$3:$V$88,_xlfn.XMATCH(BI$2,IF(Shipping!$D$3:$D$88="GC",Shipping!$A$3:$A$88),0),_xlfn.XMATCH($V$167,Shipping!$U$2:$V$2))/_xlfn.IFS($U$167=Shipping!$R238,Shipping!$R$95,$U$167=Shipping!$S$92,Shipping!$S241,$U$167=Shipping!$T$92,Shipping!$T241)+IF(BI152&lt;DATE(2020,1,1),BI152,-BI152))</f>
        <v>-</v>
      </c>
      <c r="BJ316" s="52" t="str" cm="1">
        <f t="array" ref="BJ316">IF(OR(BJ152="",BJ152="NO Q",BJ152="-"),"-",INDEX(Shipping!$U$3:$V$88,_xlfn.XMATCH(BJ$2,IF(Shipping!$D$3:$D$88="GC",Shipping!$A$3:$A$88),0),_xlfn.XMATCH($V$167,Shipping!$U$2:$V$2))/_xlfn.IFS($U$167=Shipping!$R238,Shipping!$R$95,$U$167=Shipping!$S$92,Shipping!$S241,$U$167=Shipping!$T$92,Shipping!$T241)+IF(BJ152&lt;DATE(2020,1,1),BJ152,-BJ152))</f>
        <v>-</v>
      </c>
      <c r="BK316" s="52" cm="1">
        <f t="array" ref="BK316">IF(OR(BK152="",BK152="NO Q",BK152="-"),"-",INDEX(Shipping!$U$3:$V$88,_xlfn.XMATCH(BK$2,IF(Shipping!$D$3:$D$88="GC",Shipping!$A$3:$A$88),0),_xlfn.XMATCH($V$167,Shipping!$U$2:$V$2))/_xlfn.IFS($U$167=Shipping!$R238,Shipping!$R$95,$U$167=Shipping!$S$92,Shipping!$S241,$U$167=Shipping!$T$92,Shipping!$T241)+IF(BK152&lt;DATE(2020,1,1),BK152,-BK152))</f>
        <v>-44040.866999999998</v>
      </c>
      <c r="BL316" s="52" t="str" cm="1">
        <f t="array" ref="BL316">IF(OR(BL152="",BL152="NO Q",BL152="-"),"-",INDEX(Shipping!$U$3:$V$88,_xlfn.XMATCH(BL$2,IF(Shipping!$D$3:$D$88="GC",Shipping!$A$3:$A$88),0),_xlfn.XMATCH($V$167,Shipping!$U$2:$V$2))/_xlfn.IFS($U$167=Shipping!$R238,Shipping!$R$95,$U$167=Shipping!$S$92,Shipping!$S241,$U$167=Shipping!$T$92,Shipping!$T241)+IF(BL152&lt;DATE(2020,1,1),BL152,-BL152))</f>
        <v>-</v>
      </c>
      <c r="BM316" s="52" t="str" cm="1">
        <f t="array" ref="BM316">IF(OR(BM152="",BM152="NO Q",BM152="-"),"-",INDEX(Shipping!$U$3:$V$88,_xlfn.XMATCH(BM$2,IF(Shipping!$D$3:$D$88="GC",Shipping!$A$3:$A$88),0),_xlfn.XMATCH($V$167,Shipping!$U$2:$V$2))/_xlfn.IFS($U$167=Shipping!$R238,Shipping!$R$95,$U$167=Shipping!$S$92,Shipping!$S241,$U$167=Shipping!$T$92,Shipping!$T241)+IF(BM152&lt;DATE(2020,1,1),BM152,-BM152))</f>
        <v>-</v>
      </c>
      <c r="BN316" s="52" t="str" cm="1">
        <f t="array" ref="BN316">IF(OR(BN152="",BN152="NO Q",BN152="-"),"-",INDEX(Shipping!$U$3:$V$88,_xlfn.XMATCH(BN$2,IF(Shipping!$D$3:$D$88="GC",Shipping!$A$3:$A$88),0),_xlfn.XMATCH($V$167,Shipping!$U$2:$V$2))/_xlfn.IFS($U$167=Shipping!$R238,Shipping!$R$95,$U$167=Shipping!$S$92,Shipping!$S241,$U$167=Shipping!$T$92,Shipping!$T241)+IF(BN152&lt;DATE(2020,1,1),BN152,-BN152))</f>
        <v>-</v>
      </c>
      <c r="BO316" s="52" t="str" cm="1">
        <f t="array" ref="BO316">IF(OR(BO152="",BO152="NO Q",BO152="-"),"-",INDEX(Shipping!$U$3:$V$88,_xlfn.XMATCH(BO$2,IF(Shipping!$D$3:$D$88="GC",Shipping!$A$3:$A$88),0),_xlfn.XMATCH($V$167,Shipping!$U$2:$V$2))/_xlfn.IFS($U$167=Shipping!$R238,Shipping!$R$95,$U$167=Shipping!$S$92,Shipping!$S241,$U$167=Shipping!$T$92,Shipping!$T241)+IF(BO152&lt;DATE(2020,1,1),BO152,-BO152))</f>
        <v>-</v>
      </c>
      <c r="BP316" s="52" t="str" cm="1">
        <f t="array" ref="BP316">IF(OR(BP152="",BP152="NO Q",BP152="-"),"-",INDEX(Shipping!$U$3:$V$88,_xlfn.XMATCH(BP$2,IF(Shipping!$D$3:$D$88="GC",Shipping!$A$3:$A$88),0),_xlfn.XMATCH($V$167,Shipping!$U$2:$V$2))/_xlfn.IFS($U$167=Shipping!$R238,Shipping!$R$95,$U$167=Shipping!$S$92,Shipping!$S241,$U$167=Shipping!$T$92,Shipping!$T241)+IF(BP152&lt;DATE(2020,1,1),BP152,-BP152))</f>
        <v>-</v>
      </c>
      <c r="BQ316" s="52" t="str" cm="1">
        <f t="array" ref="BQ316">IF(OR(BQ152="",BQ152="NO Q",BQ152="-"),"-",INDEX(Shipping!$U$3:$V$88,_xlfn.XMATCH(BQ$2,IF(Shipping!$D$3:$D$88="GC",Shipping!$A$3:$A$88),0),_xlfn.XMATCH($V$167,Shipping!$U$2:$V$2))/_xlfn.IFS($U$167=Shipping!$R238,Shipping!$R$95,$U$167=Shipping!$S$92,Shipping!$S241,$U$167=Shipping!$T$92,Shipping!$T241)+IF(BQ152&lt;DATE(2020,1,1),BQ152,-BQ152))</f>
        <v>-</v>
      </c>
      <c r="BR316" s="52" t="str" cm="1">
        <f t="array" ref="BR316">IF(OR(BR152="",BR152="NO Q",BR152="-"),"-",INDEX(Shipping!$U$3:$V$88,_xlfn.XMATCH(BR$2,IF(Shipping!$D$3:$D$88="GC",Shipping!$A$3:$A$88),0),_xlfn.XMATCH($V$167,Shipping!$U$2:$V$2))/_xlfn.IFS($U$167=Shipping!$R238,Shipping!$R$95,$U$167=Shipping!$S$92,Shipping!$S241,$U$167=Shipping!$T$92,Shipping!$T241)+IF(BR152&lt;DATE(2020,1,1),BR152,-BR152))</f>
        <v>-</v>
      </c>
      <c r="BS316" s="52" t="str" cm="1">
        <f t="array" ref="BS316">IF(OR(BS152="",BS152="NO Q",BS152="-"),"-",INDEX(Shipping!$U$3:$V$88,_xlfn.XMATCH(BS$2,IF(Shipping!$D$3:$D$88="GC",Shipping!$A$3:$A$88),0),_xlfn.XMATCH($V$167,Shipping!$U$2:$V$2))/_xlfn.IFS($U$167=Shipping!$R238,Shipping!$R$95,$U$167=Shipping!$S$92,Shipping!$S241,$U$167=Shipping!$T$92,Shipping!$T241)+IF(BS152&lt;DATE(2020,1,1),BS152,-BS152))</f>
        <v>-</v>
      </c>
      <c r="BT316" s="52" t="str" cm="1">
        <f t="array" ref="BT316">IF(OR(BT152="",BT152="NO Q",BT152="-"),"-",INDEX(Shipping!$U$3:$V$88,_xlfn.XMATCH(BT$2,IF(Shipping!$D$3:$D$88="GC",Shipping!$A$3:$A$88),0),_xlfn.XMATCH($V$167,Shipping!$U$2:$V$2))/_xlfn.IFS($U$167=Shipping!$R238,Shipping!$R$95,$U$167=Shipping!$S$92,Shipping!$S241,$U$167=Shipping!$T$92,Shipping!$T241)+IF(BT152&lt;DATE(2020,1,1),BT152,-BT152))</f>
        <v>-</v>
      </c>
      <c r="BU316" s="52" t="str" cm="1">
        <f t="array" ref="BU316">IF(OR(BU152="",BU152="NO Q",BU152="-"),"-",INDEX(Shipping!$U$3:$V$88,_xlfn.XMATCH(BU$2,IF(Shipping!$D$3:$D$88="GC",Shipping!$A$3:$A$88),0),_xlfn.XMATCH($V$167,Shipping!$U$2:$V$2))/_xlfn.IFS($U$167=Shipping!$R238,Shipping!$R$95,$U$167=Shipping!$S$92,Shipping!$S241,$U$167=Shipping!$T$92,Shipping!$T241)+IF(BU152&lt;DATE(2020,1,1),BU152,-BU152))</f>
        <v>-</v>
      </c>
      <c r="BV316" s="52" t="str" cm="1">
        <f t="array" ref="BV316">IF(OR(BV152="",BV152="NO Q",BV152="-"),"-",INDEX(Shipping!$U$3:$V$88,_xlfn.XMATCH(BV$2,IF(Shipping!$D$3:$D$88="GC",Shipping!$A$3:$A$88),0),_xlfn.XMATCH($V$167,Shipping!$U$2:$V$2))/_xlfn.IFS($U$167=Shipping!$R238,Shipping!$R$95,$U$167=Shipping!$S$92,Shipping!$S241,$U$167=Shipping!$T$92,Shipping!$T241)+IF(BV152&lt;DATE(2020,1,1),BV152,-BV152))</f>
        <v>-</v>
      </c>
      <c r="BW316" s="52" t="str" cm="1">
        <f t="array" ref="BW316">IF(OR(BW152="",BW152="NO Q",BW152="-"),"-",INDEX(Shipping!$U$3:$V$88,_xlfn.XMATCH(BW$2,IF(Shipping!$D$3:$D$88="GC",Shipping!$A$3:$A$88),0),_xlfn.XMATCH($V$167,Shipping!$U$2:$V$2))/_xlfn.IFS($U$167=Shipping!$R238,Shipping!$R$95,$U$167=Shipping!$S$92,Shipping!$S241,$U$167=Shipping!$T$92,Shipping!$T241)+IF(BW152&lt;DATE(2020,1,1),BW152,-BW152))</f>
        <v>-</v>
      </c>
      <c r="BX316" s="52" t="str" cm="1">
        <f t="array" ref="BX316">IF(OR(BX152="",BX152="NO Q",BX152="-"),"-",INDEX(Shipping!$U$3:$V$88,_xlfn.XMATCH(BX$2,IF(Shipping!$D$3:$D$88="GC",Shipping!$A$3:$A$88),0),_xlfn.XMATCH($V$167,Shipping!$U$2:$V$2))/_xlfn.IFS($U$167=Shipping!$R238,Shipping!$R$95,$U$167=Shipping!$S$92,Shipping!$S241,$U$167=Shipping!$T$92,Shipping!$T241)+IF(BX152&lt;DATE(2020,1,1),BX152,-BX152))</f>
        <v>-</v>
      </c>
      <c r="BY316" s="52" t="str" cm="1">
        <f t="array" ref="BY316">IF(OR(BY152="",BY152="NO Q",BY152="-"),"-",INDEX(Shipping!$U$3:$V$88,_xlfn.XMATCH(BY$2,IF(Shipping!$D$3:$D$88="GC",Shipping!$A$3:$A$88),0),_xlfn.XMATCH($V$167,Shipping!$U$2:$V$2))/_xlfn.IFS($U$167=Shipping!$R238,Shipping!$R$95,$U$167=Shipping!$S$92,Shipping!$S241,$U$167=Shipping!$T$92,Shipping!$T241)+IF(BY152&lt;DATE(2020,1,1),BY152,-BY152))</f>
        <v>-</v>
      </c>
      <c r="BZ316" s="52" t="str" cm="1">
        <f t="array" ref="BZ316">IF(OR(BZ152="",BZ152="NO Q",BZ152="-"),"-",INDEX(Shipping!$U$3:$V$88,_xlfn.XMATCH(BZ$2,IF(Shipping!$D$3:$D$88="GC",Shipping!$A$3:$A$88),0),_xlfn.XMATCH($V$167,Shipping!$U$2:$V$2))/_xlfn.IFS($U$167=Shipping!$R238,Shipping!$R$95,$U$167=Shipping!$S$92,Shipping!$S241,$U$167=Shipping!$T$92,Shipping!$T241)+IF(BZ152&lt;DATE(2020,1,1),BZ152,-BZ152))</f>
        <v>-</v>
      </c>
      <c r="CA316" s="52" t="str" cm="1">
        <f t="array" ref="CA316">IF(OR(CA152="",CA152="NO Q",CA152="-"),"-",INDEX(Shipping!$U$3:$V$88,_xlfn.XMATCH(CA$2,IF(Shipping!$D$3:$D$88="GC",Shipping!$A$3:$A$88),0),_xlfn.XMATCH($V$167,Shipping!$U$2:$V$2))/_xlfn.IFS($U$167=Shipping!$R238,Shipping!$R$95,$U$167=Shipping!$S$92,Shipping!$S241,$U$167=Shipping!$T$92,Shipping!$T241)+IF(CA152&lt;DATE(2020,1,1),CA152,-CA152))</f>
        <v>-</v>
      </c>
      <c r="CB316" s="52" t="str" cm="1">
        <f t="array" ref="CB316">IF(OR(CB152="",CB152="NO Q",CB152="-"),"-",INDEX(Shipping!$U$3:$V$88,_xlfn.XMATCH(CB$2,IF(Shipping!$D$3:$D$88="GC",Shipping!$A$3:$A$88),0),_xlfn.XMATCH($V$167,Shipping!$U$2:$V$2))/_xlfn.IFS($U$167=Shipping!$R238,Shipping!$R$95,$U$167=Shipping!$S$92,Shipping!$S241,$U$167=Shipping!$T$92,Shipping!$T241)+IF(CB152&lt;DATE(2020,1,1),CB152,-CB152))</f>
        <v>-</v>
      </c>
      <c r="CC316" s="52" t="str" cm="1">
        <f t="array" ref="CC316">IF(OR(CC152="",CC152="NO Q",CC152="-"),"-",INDEX(Shipping!$U$3:$V$88,_xlfn.XMATCH(CC$2,IF(Shipping!$D$3:$D$88="GC",Shipping!$A$3:$A$88),0),_xlfn.XMATCH($V$167,Shipping!$U$2:$V$2))/_xlfn.IFS($U$167=Shipping!$R238,Shipping!$R$95,$U$167=Shipping!$S$92,Shipping!$S241,$U$167=Shipping!$T$92,Shipping!$T241)+IF(CC152&lt;DATE(2020,1,1),CC152,-CC152))</f>
        <v>-</v>
      </c>
      <c r="CD316" s="52" t="str" cm="1">
        <f t="array" ref="CD316">IF(OR(CD152="",CD152="NO Q",CD152="-"),"-",INDEX(Shipping!$U$3:$V$88,_xlfn.XMATCH(CD$2,IF(Shipping!$D$3:$D$88="GC",Shipping!$A$3:$A$88),0),_xlfn.XMATCH($V$167,Shipping!$U$2:$V$2))/_xlfn.IFS($U$167=Shipping!$R238,Shipping!$R$95,$U$167=Shipping!$S$92,Shipping!$S241,$U$167=Shipping!$T$92,Shipping!$T241)+IF(CD152&lt;DATE(2020,1,1),CD152,-CD152))</f>
        <v>-</v>
      </c>
      <c r="CE316" s="52" t="e" cm="1">
        <f t="array" ref="CE316">IF(OR(CE152="",CE152="NO Q",CE152="-"),"-",INDEX(Shipping!$U$3:$V$88,_xlfn.XMATCH(CE$2,IF(Shipping!$D$3:$D$88="GC",Shipping!$A$3:$A$88),0),_xlfn.XMATCH($V$167,Shipping!$U$2:$V$2))/_xlfn.IFS($U$167=Shipping!$R238,Shipping!$R$95,$U$167=Shipping!$S$92,Shipping!$S241,$U$167=Shipping!$T$92,Shipping!$T241)+IF(CE152&lt;DATE(2020,1,1),CE152,-CE152))</f>
        <v>#N/A</v>
      </c>
      <c r="CF316" s="52" t="e" cm="1">
        <f t="array" ref="CF316">IF(OR(CF152="",CF152="NO Q",CF152="-"),"-",INDEX(Shipping!$U$3:$V$88,_xlfn.XMATCH(CF$2,IF(Shipping!$D$3:$D$88="GC",Shipping!$A$3:$A$88),0),_xlfn.XMATCH($V$167,Shipping!$U$2:$V$2))/_xlfn.IFS($U$167=Shipping!$R238,Shipping!$R$95,$U$167=Shipping!$S$92,Shipping!$S241,$U$167=Shipping!$T$92,Shipping!$T241)+IF(CF152&lt;DATE(2020,1,1),CF152,-CF152))</f>
        <v>#N/A</v>
      </c>
      <c r="CG316" s="52" t="str" cm="1">
        <f t="array" ref="CG316">IF(OR(CG152="",CG152="NO Q",CG152="-"),"-",INDEX(Shipping!$U$3:$V$88,_xlfn.XMATCH(CG$2,IF(Shipping!$D$3:$D$88="GC",Shipping!$A$3:$A$88),0),_xlfn.XMATCH($V$167,Shipping!$U$2:$V$2))/_xlfn.IFS($U$167=Shipping!$R238,Shipping!$R$95,$U$167=Shipping!$S$92,Shipping!$S241,$U$167=Shipping!$T$92,Shipping!$T241)+IF(CG152&lt;DATE(2020,1,1),CG152,-CG152))</f>
        <v>-</v>
      </c>
      <c r="CH316" s="52" t="str" cm="1">
        <f t="array" ref="CH316">IF(OR(CH152="",CH152="NO Q",CH152="-"),"-",INDEX(Shipping!$U$3:$V$88,_xlfn.XMATCH(CH$2,IF(Shipping!$D$3:$D$88="GC",Shipping!$A$3:$A$88),0),_xlfn.XMATCH($V$167,Shipping!$U$2:$V$2))/_xlfn.IFS($U$167=Shipping!$R238,Shipping!$R$95,$U$167=Shipping!$S$92,Shipping!$S241,$U$167=Shipping!$T$92,Shipping!$T241)+IF(CH152&lt;DATE(2020,1,1),CH152,-CH152))</f>
        <v>-</v>
      </c>
      <c r="CI316" s="52" t="str" cm="1">
        <f t="array" ref="CI316">IF(OR(CI152="",CI152="NO Q",CI152="-"),"-",INDEX(Shipping!$U$3:$V$88,_xlfn.XMATCH(CI$2,IF(Shipping!$D$3:$D$88="GC",Shipping!$A$3:$A$88),0),_xlfn.XMATCH($V$167,Shipping!$U$2:$V$2))/_xlfn.IFS($U$167=Shipping!$R238,Shipping!$R$95,$U$167=Shipping!$S$92,Shipping!$S241,$U$167=Shipping!$T$92,Shipping!$T241)+IF(CI152&lt;DATE(2020,1,1),CI152,-CI152))</f>
        <v>-</v>
      </c>
      <c r="CJ316" s="52" t="str" cm="1">
        <f t="array" ref="CJ316">IF(OR(CJ152="",CJ152="NO Q",CJ152="-"),"-",INDEX(Shipping!$U$3:$V$88,_xlfn.XMATCH(CJ$2,IF(Shipping!$D$3:$D$88="GC",Shipping!$A$3:$A$88),0),_xlfn.XMATCH($V$167,Shipping!$U$2:$V$2))/_xlfn.IFS($U$167=Shipping!$R238,Shipping!$R$95,$U$167=Shipping!$S$92,Shipping!$S241,$U$167=Shipping!$T$92,Shipping!$T241)+IF(CJ152&lt;DATE(2020,1,1),CJ152,-CJ152))</f>
        <v>-</v>
      </c>
      <c r="CK316" s="52" t="str" cm="1">
        <f t="array" ref="CK316">IF(OR(CK152="",CK152="NO Q",CK152="-"),"-",INDEX(Shipping!$U$3:$V$88,_xlfn.XMATCH(CK$2,IF(Shipping!$D$3:$D$88="GC",Shipping!$A$3:$A$88),0),_xlfn.XMATCH($V$167,Shipping!$U$2:$V$2))/_xlfn.IFS($U$167=Shipping!$R238,Shipping!$R$95,$U$167=Shipping!$S$92,Shipping!$S241,$U$167=Shipping!$T$92,Shipping!$T241)+IF(CK152&lt;DATE(2020,1,1),CK152,-CK152))</f>
        <v>-</v>
      </c>
      <c r="CL316" s="52" t="str" cm="1">
        <f t="array" ref="CL316">IF(OR(CL152="",CL152="NO Q",CL152="-"),"-",INDEX(Shipping!$U$3:$V$88,_xlfn.XMATCH(CL$2,IF(Shipping!$D$3:$D$88="GC",Shipping!$A$3:$A$88),0),_xlfn.XMATCH($V$167,Shipping!$U$2:$V$2))/_xlfn.IFS($U$167=Shipping!$R238,Shipping!$R$95,$U$167=Shipping!$S$92,Shipping!$S241,$U$167=Shipping!$T$92,Shipping!$T241)+IF(CL152&lt;DATE(2020,1,1),CL152,-CL152))</f>
        <v>-</v>
      </c>
      <c r="CM316" s="52" t="str" cm="1">
        <f t="array" ref="CM316">IF(OR(CM152="",CM152="NO Q",CM152="-"),"-",INDEX(Shipping!$U$3:$V$88,_xlfn.XMATCH(CM$2,IF(Shipping!$D$3:$D$88="GC",Shipping!$A$3:$A$88),0),_xlfn.XMATCH($V$167,Shipping!$U$2:$V$2))/_xlfn.IFS($U$167=Shipping!$R238,Shipping!$R$95,$U$167=Shipping!$S$92,Shipping!$S241,$U$167=Shipping!$T$92,Shipping!$T241)+IF(CM152&lt;DATE(2020,1,1),CM152,-CM152))</f>
        <v>-</v>
      </c>
    </row>
    <row r="317" spans="2:91">
      <c r="B317" s="47">
        <v>149</v>
      </c>
      <c r="C317" s="1" t="e" cm="1">
        <f t="array" ref="C317">INDEX(W$2:CM$2,1,_xlfn.XMATCH(D317,$W317:$CM317))</f>
        <v>#N/A</v>
      </c>
      <c r="D317" s="81">
        <f t="shared" si="141"/>
        <v>0</v>
      </c>
      <c r="W317" s="52" t="str" cm="1">
        <f t="array" ref="W317">IF(OR(W153="",W153="NO Q",W153="-"),"-",INDEX(Shipping!$U$3:$V$88,_xlfn.XMATCH(W$2,IF(Shipping!$D$3:$D$88="GC",Shipping!$A$3:$A$88),0),_xlfn.XMATCH($V$167,Shipping!$U$2:$V$2))/_xlfn.IFS($U$167=Shipping!$R239,Shipping!$R$95,$U$167=Shipping!$S$92,Shipping!$S242,$U$167=Shipping!$T$92,Shipping!$T242)+IF(W153&lt;DATE(2020,1,1),W153,-W153))</f>
        <v>-</v>
      </c>
      <c r="X317" s="52" t="str" cm="1">
        <f t="array" ref="X317">IF(OR(X153="",X153="NO Q",X153="-"),"-",INDEX(Shipping!$U$3:$V$88,_xlfn.XMATCH(X$2,IF(Shipping!$D$3:$D$88="GC",Shipping!$A$3:$A$88),0),_xlfn.XMATCH($V$167,Shipping!$U$2:$V$2))/_xlfn.IFS($U$167=Shipping!$R239,Shipping!$R$95,$U$167=Shipping!$S$92,Shipping!$S242,$U$167=Shipping!$T$92,Shipping!$T242)+IF(X153&lt;DATE(2020,1,1),X153,-X153))</f>
        <v>-</v>
      </c>
      <c r="Y317" s="52" t="str" cm="1">
        <f t="array" ref="Y317">IF(OR(Y153="",Y153="NO Q",Y153="-"),"-",INDEX(Shipping!$U$3:$V$88,_xlfn.XMATCH(Y$2,IF(Shipping!$D$3:$D$88="GC",Shipping!$A$3:$A$88),0),_xlfn.XMATCH($V$167,Shipping!$U$2:$V$2))/_xlfn.IFS($U$167=Shipping!$R239,Shipping!$R$95,$U$167=Shipping!$S$92,Shipping!$S242,$U$167=Shipping!$T$92,Shipping!$T242)+IF(Y153&lt;DATE(2020,1,1),Y153,-Y153))</f>
        <v>-</v>
      </c>
      <c r="Z317" s="52" t="str" cm="1">
        <f t="array" ref="Z317">IF(OR(Z153="",Z153="NO Q",Z153="-"),"-",INDEX(Shipping!$U$3:$V$88,_xlfn.XMATCH(Z$2,IF(Shipping!$D$3:$D$88="GC",Shipping!$A$3:$A$88),0),_xlfn.XMATCH($V$167,Shipping!$U$2:$V$2))/_xlfn.IFS($U$167=Shipping!$R239,Shipping!$R$95,$U$167=Shipping!$S$92,Shipping!$S242,$U$167=Shipping!$T$92,Shipping!$T242)+IF(Z153&lt;DATE(2020,1,1),Z153,-Z153))</f>
        <v>-</v>
      </c>
      <c r="AA317" s="52" t="str" cm="1">
        <f t="array" ref="AA317">IF(OR(AA153="",AA153="NO Q",AA153="-"),"-",INDEX(Shipping!$U$3:$V$88,_xlfn.XMATCH(AA$2,IF(Shipping!$D$3:$D$88="GC",Shipping!$A$3:$A$88),0),_xlfn.XMATCH($V$167,Shipping!$U$2:$V$2))/_xlfn.IFS($U$167=Shipping!$R239,Shipping!$R$95,$U$167=Shipping!$S$92,Shipping!$S242,$U$167=Shipping!$T$92,Shipping!$T242)+IF(AA153&lt;DATE(2020,1,1),AA153,-AA153))</f>
        <v>-</v>
      </c>
      <c r="AB317" s="52" t="str" cm="1">
        <f t="array" ref="AB317">IF(OR(AB153="",AB153="NO Q",AB153="-"),"-",INDEX(Shipping!$U$3:$V$88,_xlfn.XMATCH(AB$2,IF(Shipping!$D$3:$D$88="GC",Shipping!$A$3:$A$88),0),_xlfn.XMATCH($V$167,Shipping!$U$2:$V$2))/_xlfn.IFS($U$167=Shipping!$R239,Shipping!$R$95,$U$167=Shipping!$S$92,Shipping!$S242,$U$167=Shipping!$T$92,Shipping!$T242)+IF(AB153&lt;DATE(2020,1,1),AB153,-AB153))</f>
        <v>-</v>
      </c>
      <c r="AC317" s="52" t="str" cm="1">
        <f t="array" ref="AC317">IF(OR(AC153="",AC153="NO Q",AC153="-"),"-",INDEX(Shipping!$U$3:$V$88,_xlfn.XMATCH(AC$2,IF(Shipping!$D$3:$D$88="GC",Shipping!$A$3:$A$88),0),_xlfn.XMATCH($V$167,Shipping!$U$2:$V$2))/_xlfn.IFS($U$167=Shipping!$R239,Shipping!$R$95,$U$167=Shipping!$S$92,Shipping!$S242,$U$167=Shipping!$T$92,Shipping!$T242)+IF(AC153&lt;DATE(2020,1,1),AC153,-AC153))</f>
        <v>-</v>
      </c>
      <c r="AD317" s="52" t="str" cm="1">
        <f t="array" ref="AD317">IF(OR(AD153="",AD153="NO Q",AD153="-"),"-",INDEX(Shipping!$U$3:$V$88,_xlfn.XMATCH(AD$2,IF(Shipping!$D$3:$D$88="GC",Shipping!$A$3:$A$88),0),_xlfn.XMATCH($V$167,Shipping!$U$2:$V$2))/_xlfn.IFS($U$167=Shipping!$R239,Shipping!$R$95,$U$167=Shipping!$S$92,Shipping!$S242,$U$167=Shipping!$T$92,Shipping!$T242)+IF(AD153&lt;DATE(2020,1,1),AD153,-AD153))</f>
        <v>-</v>
      </c>
      <c r="AE317" s="52" t="str" cm="1">
        <f t="array" ref="AE317">IF(OR(AE153="",AE153="NO Q",AE153="-"),"-",INDEX(Shipping!$U$3:$V$88,_xlfn.XMATCH(AE$2,IF(Shipping!$D$3:$D$88="GC",Shipping!$A$3:$A$88),0),_xlfn.XMATCH($V$167,Shipping!$U$2:$V$2))/_xlfn.IFS($U$167=Shipping!$R239,Shipping!$R$95,$U$167=Shipping!$S$92,Shipping!$S242,$U$167=Shipping!$T$92,Shipping!$T242)+IF(AE153&lt;DATE(2020,1,1),AE153,-AE153))</f>
        <v>-</v>
      </c>
      <c r="AF317" s="52" t="str" cm="1">
        <f t="array" ref="AF317">IF(OR(AF153="",AF153="NO Q",AF153="-"),"-",INDEX(Shipping!$U$3:$V$88,_xlfn.XMATCH(AF$2,IF(Shipping!$D$3:$D$88="GC",Shipping!$A$3:$A$88),0),_xlfn.XMATCH($V$167,Shipping!$U$2:$V$2))/_xlfn.IFS($U$167=Shipping!$R239,Shipping!$R$95,$U$167=Shipping!$S$92,Shipping!$S242,$U$167=Shipping!$T$92,Shipping!$T242)+IF(AF153&lt;DATE(2020,1,1),AF153,-AF153))</f>
        <v>-</v>
      </c>
      <c r="AG317" s="52" t="str" cm="1">
        <f t="array" ref="AG317">IF(OR(AG153="",AG153="NO Q",AG153="-"),"-",INDEX(Shipping!$U$3:$V$88,_xlfn.XMATCH(AG$2,IF(Shipping!$D$3:$D$88="GC",Shipping!$A$3:$A$88),0),_xlfn.XMATCH($V$167,Shipping!$U$2:$V$2))/_xlfn.IFS($U$167=Shipping!$R239,Shipping!$R$95,$U$167=Shipping!$S$92,Shipping!$S242,$U$167=Shipping!$T$92,Shipping!$T242)+IF(AG153&lt;DATE(2020,1,1),AG153,-AG153))</f>
        <v>-</v>
      </c>
      <c r="AH317" s="52" t="str" cm="1">
        <f t="array" ref="AH317">IF(OR(AH153="",AH153="NO Q",AH153="-"),"-",INDEX(Shipping!$U$3:$V$88,_xlfn.XMATCH(AH$2,IF(Shipping!$D$3:$D$88="GC",Shipping!$A$3:$A$88),0),_xlfn.XMATCH($V$167,Shipping!$U$2:$V$2))/_xlfn.IFS($U$167=Shipping!$R239,Shipping!$R$95,$U$167=Shipping!$S$92,Shipping!$S242,$U$167=Shipping!$T$92,Shipping!$T242)+IF(AH153&lt;DATE(2020,1,1),AH153,-AH153))</f>
        <v>-</v>
      </c>
      <c r="AI317" s="52" t="str" cm="1">
        <f t="array" ref="AI317">IF(OR(AI153="",AI153="NO Q",AI153="-"),"-",INDEX(Shipping!$U$3:$V$88,_xlfn.XMATCH(AI$2,IF(Shipping!$D$3:$D$88="GC",Shipping!$A$3:$A$88),0),_xlfn.XMATCH($V$167,Shipping!$U$2:$V$2))/_xlfn.IFS($U$167=Shipping!$R239,Shipping!$R$95,$U$167=Shipping!$S$92,Shipping!$S242,$U$167=Shipping!$T$92,Shipping!$T242)+IF(AI153&lt;DATE(2020,1,1),AI153,-AI153))</f>
        <v>-</v>
      </c>
      <c r="AJ317" s="52" t="str" cm="1">
        <f t="array" ref="AJ317">IF(OR(AJ153="",AJ153="NO Q",AJ153="-"),"-",INDEX(Shipping!$U$3:$V$88,_xlfn.XMATCH(AJ$2,IF(Shipping!$D$3:$D$88="GC",Shipping!$A$3:$A$88),0),_xlfn.XMATCH($V$167,Shipping!$U$2:$V$2))/_xlfn.IFS($U$167=Shipping!$R239,Shipping!$R$95,$U$167=Shipping!$S$92,Shipping!$S242,$U$167=Shipping!$T$92,Shipping!$T242)+IF(AJ153&lt;DATE(2020,1,1),AJ153,-AJ153))</f>
        <v>-</v>
      </c>
      <c r="AK317" s="52" t="str" cm="1">
        <f t="array" ref="AK317">IF(OR(AK153="",AK153="NO Q",AK153="-"),"-",INDEX(Shipping!$U$3:$V$88,_xlfn.XMATCH(AK$2,IF(Shipping!$D$3:$D$88="GC",Shipping!$A$3:$A$88),0),_xlfn.XMATCH($V$167,Shipping!$U$2:$V$2))/_xlfn.IFS($U$167=Shipping!$R239,Shipping!$R$95,$U$167=Shipping!$S$92,Shipping!$S242,$U$167=Shipping!$T$92,Shipping!$T242)+IF(AK153&lt;DATE(2020,1,1),AK153,-AK153))</f>
        <v>-</v>
      </c>
      <c r="AL317" s="52" t="str" cm="1">
        <f t="array" ref="AL317">IF(OR(AL153="",AL153="NO Q",AL153="-"),"-",INDEX(Shipping!$U$3:$V$88,_xlfn.XMATCH(AL$2,IF(Shipping!$D$3:$D$88="GC",Shipping!$A$3:$A$88),0),_xlfn.XMATCH($V$167,Shipping!$U$2:$V$2))/_xlfn.IFS($U$167=Shipping!$R239,Shipping!$R$95,$U$167=Shipping!$S$92,Shipping!$S242,$U$167=Shipping!$T$92,Shipping!$T242)+IF(AL153&lt;DATE(2020,1,1),AL153,-AL153))</f>
        <v>-</v>
      </c>
      <c r="AM317" s="52" t="str" cm="1">
        <f t="array" ref="AM317">IF(OR(AM153="",AM153="NO Q",AM153="-"),"-",INDEX(Shipping!$U$3:$V$88,_xlfn.XMATCH(AM$2,IF(Shipping!$D$3:$D$88="GC",Shipping!$A$3:$A$88),0),_xlfn.XMATCH($V$167,Shipping!$U$2:$V$2))/_xlfn.IFS($U$167=Shipping!$R239,Shipping!$R$95,$U$167=Shipping!$S$92,Shipping!$S242,$U$167=Shipping!$T$92,Shipping!$T242)+IF(AM153&lt;DATE(2020,1,1),AM153,-AM153))</f>
        <v>-</v>
      </c>
      <c r="AN317" s="52" t="str" cm="1">
        <f t="array" ref="AN317">IF(OR(AN153="",AN153="NO Q",AN153="-"),"-",INDEX(Shipping!$U$3:$V$88,_xlfn.XMATCH(AN$2,IF(Shipping!$D$3:$D$88="GC",Shipping!$A$3:$A$88),0),_xlfn.XMATCH($V$167,Shipping!$U$2:$V$2))/_xlfn.IFS($U$167=Shipping!$R239,Shipping!$R$95,$U$167=Shipping!$S$92,Shipping!$S242,$U$167=Shipping!$T$92,Shipping!$T242)+IF(AN153&lt;DATE(2020,1,1),AN153,-AN153))</f>
        <v>-</v>
      </c>
      <c r="AO317" s="52" cm="1">
        <f t="array" ref="AO317">IF(OR(AO153="",AO153="NO Q",AO153="-"),"-",INDEX(Shipping!$U$3:$V$88,_xlfn.XMATCH(AO$2,IF(Shipping!$D$3:$D$88="GC",Shipping!$A$3:$A$88),0),_xlfn.XMATCH($V$167,Shipping!$U$2:$V$2))/_xlfn.IFS($U$167=Shipping!$R239,Shipping!$R$95,$U$167=Shipping!$S$92,Shipping!$S242,$U$167=Shipping!$T$92,Shipping!$T242)+IF(AO153&lt;DATE(2020,1,1),AO153,-AO153))</f>
        <v>-44045.97024775506</v>
      </c>
      <c r="AP317" s="52" t="str" cm="1">
        <f t="array" ref="AP317">IF(OR(AP153="",AP153="NO Q",AP153="-"),"-",INDEX(Shipping!$U$3:$V$88,_xlfn.XMATCH(AP$2,IF(Shipping!$D$3:$D$88="GC",Shipping!$A$3:$A$88),0),_xlfn.XMATCH($V$167,Shipping!$U$2:$V$2))/_xlfn.IFS($U$167=Shipping!$R239,Shipping!$R$95,$U$167=Shipping!$S$92,Shipping!$S242,$U$167=Shipping!$T$92,Shipping!$T242)+IF(AP153&lt;DATE(2020,1,1),AP153,-AP153))</f>
        <v>-</v>
      </c>
      <c r="AQ317" s="52" t="str" cm="1">
        <f t="array" ref="AQ317">IF(OR(AQ153="",AQ153="NO Q",AQ153="-"),"-",INDEX(Shipping!$U$3:$V$88,_xlfn.XMATCH(AQ$2,IF(Shipping!$D$3:$D$88="GC",Shipping!$A$3:$A$88),0),_xlfn.XMATCH($V$167,Shipping!$U$2:$V$2))/_xlfn.IFS($U$167=Shipping!$R239,Shipping!$R$95,$U$167=Shipping!$S$92,Shipping!$S242,$U$167=Shipping!$T$92,Shipping!$T242)+IF(AQ153&lt;DATE(2020,1,1),AQ153,-AQ153))</f>
        <v>-</v>
      </c>
      <c r="AR317" s="52" t="str" cm="1">
        <f t="array" ref="AR317">IF(OR(AR153="",AR153="NO Q",AR153="-"),"-",INDEX(Shipping!$U$3:$V$88,_xlfn.XMATCH(AR$2,IF(Shipping!$D$3:$D$88="GC",Shipping!$A$3:$A$88),0),_xlfn.XMATCH($V$167,Shipping!$U$2:$V$2))/_xlfn.IFS($U$167=Shipping!$R239,Shipping!$R$95,$U$167=Shipping!$S$92,Shipping!$S242,$U$167=Shipping!$T$92,Shipping!$T242)+IF(AR153&lt;DATE(2020,1,1),AR153,-AR153))</f>
        <v>-</v>
      </c>
      <c r="AS317" s="52" t="str" cm="1">
        <f t="array" ref="AS317">IF(OR(AS153="",AS153="NO Q",AS153="-"),"-",INDEX(Shipping!$U$3:$V$88,_xlfn.XMATCH(AS$2,IF(Shipping!$D$3:$D$88="GC",Shipping!$A$3:$A$88),0),_xlfn.XMATCH($V$167,Shipping!$U$2:$V$2))/_xlfn.IFS($U$167=Shipping!$R239,Shipping!$R$95,$U$167=Shipping!$S$92,Shipping!$S242,$U$167=Shipping!$T$92,Shipping!$T242)+IF(AS153&lt;DATE(2020,1,1),AS153,-AS153))</f>
        <v>-</v>
      </c>
      <c r="AT317" s="52" t="str" cm="1">
        <f t="array" ref="AT317">IF(OR(AT153="",AT153="NO Q",AT153="-"),"-",INDEX(Shipping!$U$3:$V$88,_xlfn.XMATCH(AT$2,IF(Shipping!$D$3:$D$88="GC",Shipping!$A$3:$A$88),0),_xlfn.XMATCH($V$167,Shipping!$U$2:$V$2))/_xlfn.IFS($U$167=Shipping!$R239,Shipping!$R$95,$U$167=Shipping!$S$92,Shipping!$S242,$U$167=Shipping!$T$92,Shipping!$T242)+IF(AT153&lt;DATE(2020,1,1),AT153,-AT153))</f>
        <v>-</v>
      </c>
      <c r="AU317" s="52" t="str" cm="1">
        <f t="array" ref="AU317">IF(OR(AU153="",AU153="NO Q",AU153="-"),"-",INDEX(Shipping!$U$3:$V$88,_xlfn.XMATCH(AU$2,IF(Shipping!$D$3:$D$88="GC",Shipping!$A$3:$A$88),0),_xlfn.XMATCH($V$167,Shipping!$U$2:$V$2))/_xlfn.IFS($U$167=Shipping!$R239,Shipping!$R$95,$U$167=Shipping!$S$92,Shipping!$S242,$U$167=Shipping!$T$92,Shipping!$T242)+IF(AU153&lt;DATE(2020,1,1),AU153,-AU153))</f>
        <v>-</v>
      </c>
      <c r="AV317" s="52" t="str" cm="1">
        <f t="array" ref="AV317">IF(OR(AV153="",AV153="NO Q",AV153="-"),"-",INDEX(Shipping!$U$3:$V$88,_xlfn.XMATCH(AV$2,IF(Shipping!$D$3:$D$88="GC",Shipping!$A$3:$A$88),0),_xlfn.XMATCH($V$167,Shipping!$U$2:$V$2))/_xlfn.IFS($U$167=Shipping!$R239,Shipping!$R$95,$U$167=Shipping!$S$92,Shipping!$S242,$U$167=Shipping!$T$92,Shipping!$T242)+IF(AV153&lt;DATE(2020,1,1),AV153,-AV153))</f>
        <v>-</v>
      </c>
      <c r="AW317" s="52" t="str" cm="1">
        <f t="array" ref="AW317">IF(OR(AW153="",AW153="NO Q",AW153="-"),"-",INDEX(Shipping!$U$3:$V$88,_xlfn.XMATCH(AW$2,IF(Shipping!$D$3:$D$88="GC",Shipping!$A$3:$A$88),0),_xlfn.XMATCH($V$167,Shipping!$U$2:$V$2))/_xlfn.IFS($U$167=Shipping!$R239,Shipping!$R$95,$U$167=Shipping!$S$92,Shipping!$S242,$U$167=Shipping!$T$92,Shipping!$T242)+IF(AW153&lt;DATE(2020,1,1),AW153,-AW153))</f>
        <v>-</v>
      </c>
      <c r="AX317" s="52" t="str" cm="1">
        <f t="array" ref="AX317">IF(OR(AX153="",AX153="NO Q",AX153="-"),"-",INDEX(Shipping!$U$3:$V$88,_xlfn.XMATCH(AX$2,IF(Shipping!$D$3:$D$88="GC",Shipping!$A$3:$A$88),0),_xlfn.XMATCH($V$167,Shipping!$U$2:$V$2))/_xlfn.IFS($U$167=Shipping!$R239,Shipping!$R$95,$U$167=Shipping!$S$92,Shipping!$S242,$U$167=Shipping!$T$92,Shipping!$T242)+IF(AX153&lt;DATE(2020,1,1),AX153,-AX153))</f>
        <v>-</v>
      </c>
      <c r="AY317" s="52" t="str" cm="1">
        <f t="array" ref="AY317">IF(OR(AY153="",AY153="NO Q",AY153="-"),"-",INDEX(Shipping!$U$3:$V$88,_xlfn.XMATCH(AY$2,IF(Shipping!$D$3:$D$88="GC",Shipping!$A$3:$A$88),0),_xlfn.XMATCH($V$167,Shipping!$U$2:$V$2))/_xlfn.IFS($U$167=Shipping!$R239,Shipping!$R$95,$U$167=Shipping!$S$92,Shipping!$S242,$U$167=Shipping!$T$92,Shipping!$T242)+IF(AY153&lt;DATE(2020,1,1),AY153,-AY153))</f>
        <v>-</v>
      </c>
      <c r="AZ317" s="52" t="str" cm="1">
        <f t="array" ref="AZ317">IF(OR(AZ153="",AZ153="NO Q",AZ153="-"),"-",INDEX(Shipping!$U$3:$V$88,_xlfn.XMATCH(AZ$2,IF(Shipping!$D$3:$D$88="GC",Shipping!$A$3:$A$88),0),_xlfn.XMATCH($V$167,Shipping!$U$2:$V$2))/_xlfn.IFS($U$167=Shipping!$R239,Shipping!$R$95,$U$167=Shipping!$S$92,Shipping!$S242,$U$167=Shipping!$T$92,Shipping!$T242)+IF(AZ153&lt;DATE(2020,1,1),AZ153,-AZ153))</f>
        <v>-</v>
      </c>
      <c r="BA317" s="52" t="str" cm="1">
        <f t="array" ref="BA317">IF(OR(BA153="",BA153="NO Q",BA153="-"),"-",INDEX(Shipping!$U$3:$V$88,_xlfn.XMATCH(BA$2,IF(Shipping!$D$3:$D$88="GC",Shipping!$A$3:$A$88),0),_xlfn.XMATCH($V$167,Shipping!$U$2:$V$2))/_xlfn.IFS($U$167=Shipping!$R239,Shipping!$R$95,$U$167=Shipping!$S$92,Shipping!$S242,$U$167=Shipping!$T$92,Shipping!$T242)+IF(BA153&lt;DATE(2020,1,1),BA153,-BA153))</f>
        <v>-</v>
      </c>
      <c r="BB317" s="52" t="str" cm="1">
        <f t="array" ref="BB317">IF(OR(BB153="",BB153="NO Q",BB153="-"),"-",INDEX(Shipping!$U$3:$V$88,_xlfn.XMATCH(BB$2,IF(Shipping!$D$3:$D$88="GC",Shipping!$A$3:$A$88),0),_xlfn.XMATCH($V$167,Shipping!$U$2:$V$2))/_xlfn.IFS($U$167=Shipping!$R239,Shipping!$R$95,$U$167=Shipping!$S$92,Shipping!$S242,$U$167=Shipping!$T$92,Shipping!$T242)+IF(BB153&lt;DATE(2020,1,1),BB153,-BB153))</f>
        <v>-</v>
      </c>
      <c r="BC317" s="52" t="str" cm="1">
        <f t="array" ref="BC317">IF(OR(BC153="",BC153="NO Q",BC153="-"),"-",INDEX(Shipping!$U$3:$V$88,_xlfn.XMATCH(BC$2,IF(Shipping!$D$3:$D$88="GC",Shipping!$A$3:$A$88),0),_xlfn.XMATCH($V$167,Shipping!$U$2:$V$2))/_xlfn.IFS($U$167=Shipping!$R239,Shipping!$R$95,$U$167=Shipping!$S$92,Shipping!$S242,$U$167=Shipping!$T$92,Shipping!$T242)+IF(BC153&lt;DATE(2020,1,1),BC153,-BC153))</f>
        <v>-</v>
      </c>
      <c r="BD317" s="52" t="str" cm="1">
        <f t="array" ref="BD317">IF(OR(BD153="",BD153="NO Q",BD153="-"),"-",INDEX(Shipping!$U$3:$V$88,_xlfn.XMATCH(BD$2,IF(Shipping!$D$3:$D$88="GC",Shipping!$A$3:$A$88),0),_xlfn.XMATCH($V$167,Shipping!$U$2:$V$2))/_xlfn.IFS($U$167=Shipping!$R239,Shipping!$R$95,$U$167=Shipping!$S$92,Shipping!$S242,$U$167=Shipping!$T$92,Shipping!$T242)+IF(BD153&lt;DATE(2020,1,1),BD153,-BD153))</f>
        <v>-</v>
      </c>
      <c r="BE317" s="52" t="str" cm="1">
        <f t="array" ref="BE317">IF(OR(BE153="",BE153="NO Q",BE153="-"),"-",INDEX(Shipping!$U$3:$V$88,_xlfn.XMATCH(BE$2,IF(Shipping!$D$3:$D$88="GC",Shipping!$A$3:$A$88),0),_xlfn.XMATCH($V$167,Shipping!$U$2:$V$2))/_xlfn.IFS($U$167=Shipping!$R239,Shipping!$R$95,$U$167=Shipping!$S$92,Shipping!$S242,$U$167=Shipping!$T$92,Shipping!$T242)+IF(BE153&lt;DATE(2020,1,1),BE153,-BE153))</f>
        <v>-</v>
      </c>
      <c r="BF317" s="52" t="str" cm="1">
        <f t="array" ref="BF317">IF(OR(BF153="",BF153="NO Q",BF153="-"),"-",INDEX(Shipping!$U$3:$V$88,_xlfn.XMATCH(BF$2,IF(Shipping!$D$3:$D$88="GC",Shipping!$A$3:$A$88),0),_xlfn.XMATCH($V$167,Shipping!$U$2:$V$2))/_xlfn.IFS($U$167=Shipping!$R239,Shipping!$R$95,$U$167=Shipping!$S$92,Shipping!$S242,$U$167=Shipping!$T$92,Shipping!$T242)+IF(BF153&lt;DATE(2020,1,1),BF153,-BF153))</f>
        <v>-</v>
      </c>
      <c r="BG317" s="52" t="str" cm="1">
        <f t="array" ref="BG317">IF(OR(BG153="",BG153="NO Q",BG153="-"),"-",INDEX(Shipping!$U$3:$V$88,_xlfn.XMATCH(BG$2,IF(Shipping!$D$3:$D$88="GC",Shipping!$A$3:$A$88),0),_xlfn.XMATCH($V$167,Shipping!$U$2:$V$2))/_xlfn.IFS($U$167=Shipping!$R239,Shipping!$R$95,$U$167=Shipping!$S$92,Shipping!$S242,$U$167=Shipping!$T$92,Shipping!$T242)+IF(BG153&lt;DATE(2020,1,1),BG153,-BG153))</f>
        <v>-</v>
      </c>
      <c r="BH317" s="52" t="str" cm="1">
        <f t="array" ref="BH317">IF(OR(BH153="",BH153="NO Q",BH153="-"),"-",INDEX(Shipping!$U$3:$V$88,_xlfn.XMATCH(BH$2,IF(Shipping!$D$3:$D$88="GC",Shipping!$A$3:$A$88),0),_xlfn.XMATCH($V$167,Shipping!$U$2:$V$2))/_xlfn.IFS($U$167=Shipping!$R239,Shipping!$R$95,$U$167=Shipping!$S$92,Shipping!$S242,$U$167=Shipping!$T$92,Shipping!$T242)+IF(BH153&lt;DATE(2020,1,1),BH153,-BH153))</f>
        <v>-</v>
      </c>
      <c r="BI317" s="52" t="str" cm="1">
        <f t="array" ref="BI317">IF(OR(BI153="",BI153="NO Q",BI153="-"),"-",INDEX(Shipping!$U$3:$V$88,_xlfn.XMATCH(BI$2,IF(Shipping!$D$3:$D$88="GC",Shipping!$A$3:$A$88),0),_xlfn.XMATCH($V$167,Shipping!$U$2:$V$2))/_xlfn.IFS($U$167=Shipping!$R239,Shipping!$R$95,$U$167=Shipping!$S$92,Shipping!$S242,$U$167=Shipping!$T$92,Shipping!$T242)+IF(BI153&lt;DATE(2020,1,1),BI153,-BI153))</f>
        <v>-</v>
      </c>
      <c r="BJ317" s="52" t="str" cm="1">
        <f t="array" ref="BJ317">IF(OR(BJ153="",BJ153="NO Q",BJ153="-"),"-",INDEX(Shipping!$U$3:$V$88,_xlfn.XMATCH(BJ$2,IF(Shipping!$D$3:$D$88="GC",Shipping!$A$3:$A$88),0),_xlfn.XMATCH($V$167,Shipping!$U$2:$V$2))/_xlfn.IFS($U$167=Shipping!$R239,Shipping!$R$95,$U$167=Shipping!$S$92,Shipping!$S242,$U$167=Shipping!$T$92,Shipping!$T242)+IF(BJ153&lt;DATE(2020,1,1),BJ153,-BJ153))</f>
        <v>-</v>
      </c>
      <c r="BK317" s="52" cm="1">
        <f t="array" ref="BK317">IF(OR(BK153="",BK153="NO Q",BK153="-"),"-",INDEX(Shipping!$U$3:$V$88,_xlfn.XMATCH(BK$2,IF(Shipping!$D$3:$D$88="GC",Shipping!$A$3:$A$88),0),_xlfn.XMATCH($V$167,Shipping!$U$2:$V$2))/_xlfn.IFS($U$167=Shipping!$R239,Shipping!$R$95,$U$167=Shipping!$S$92,Shipping!$S242,$U$167=Shipping!$T$92,Shipping!$T242)+IF(BK153&lt;DATE(2020,1,1),BK153,-BK153))</f>
        <v>-44040.98201341556</v>
      </c>
      <c r="BL317" s="52" t="str" cm="1">
        <f t="array" ref="BL317">IF(OR(BL153="",BL153="NO Q",BL153="-"),"-",INDEX(Shipping!$U$3:$V$88,_xlfn.XMATCH(BL$2,IF(Shipping!$D$3:$D$88="GC",Shipping!$A$3:$A$88),0),_xlfn.XMATCH($V$167,Shipping!$U$2:$V$2))/_xlfn.IFS($U$167=Shipping!$R239,Shipping!$R$95,$U$167=Shipping!$S$92,Shipping!$S242,$U$167=Shipping!$T$92,Shipping!$T242)+IF(BL153&lt;DATE(2020,1,1),BL153,-BL153))</f>
        <v>-</v>
      </c>
      <c r="BM317" s="52" t="str" cm="1">
        <f t="array" ref="BM317">IF(OR(BM153="",BM153="NO Q",BM153="-"),"-",INDEX(Shipping!$U$3:$V$88,_xlfn.XMATCH(BM$2,IF(Shipping!$D$3:$D$88="GC",Shipping!$A$3:$A$88),0),_xlfn.XMATCH($V$167,Shipping!$U$2:$V$2))/_xlfn.IFS($U$167=Shipping!$R239,Shipping!$R$95,$U$167=Shipping!$S$92,Shipping!$S242,$U$167=Shipping!$T$92,Shipping!$T242)+IF(BM153&lt;DATE(2020,1,1),BM153,-BM153))</f>
        <v>-</v>
      </c>
      <c r="BN317" s="52" t="str" cm="1">
        <f t="array" ref="BN317">IF(OR(BN153="",BN153="NO Q",BN153="-"),"-",INDEX(Shipping!$U$3:$V$88,_xlfn.XMATCH(BN$2,IF(Shipping!$D$3:$D$88="GC",Shipping!$A$3:$A$88),0),_xlfn.XMATCH($V$167,Shipping!$U$2:$V$2))/_xlfn.IFS($U$167=Shipping!$R239,Shipping!$R$95,$U$167=Shipping!$S$92,Shipping!$S242,$U$167=Shipping!$T$92,Shipping!$T242)+IF(BN153&lt;DATE(2020,1,1),BN153,-BN153))</f>
        <v>-</v>
      </c>
      <c r="BO317" s="52" t="str" cm="1">
        <f t="array" ref="BO317">IF(OR(BO153="",BO153="NO Q",BO153="-"),"-",INDEX(Shipping!$U$3:$V$88,_xlfn.XMATCH(BO$2,IF(Shipping!$D$3:$D$88="GC",Shipping!$A$3:$A$88),0),_xlfn.XMATCH($V$167,Shipping!$U$2:$V$2))/_xlfn.IFS($U$167=Shipping!$R239,Shipping!$R$95,$U$167=Shipping!$S$92,Shipping!$S242,$U$167=Shipping!$T$92,Shipping!$T242)+IF(BO153&lt;DATE(2020,1,1),BO153,-BO153))</f>
        <v>-</v>
      </c>
      <c r="BP317" s="52" t="str" cm="1">
        <f t="array" ref="BP317">IF(OR(BP153="",BP153="NO Q",BP153="-"),"-",INDEX(Shipping!$U$3:$V$88,_xlfn.XMATCH(BP$2,IF(Shipping!$D$3:$D$88="GC",Shipping!$A$3:$A$88),0),_xlfn.XMATCH($V$167,Shipping!$U$2:$V$2))/_xlfn.IFS($U$167=Shipping!$R239,Shipping!$R$95,$U$167=Shipping!$S$92,Shipping!$S242,$U$167=Shipping!$T$92,Shipping!$T242)+IF(BP153&lt;DATE(2020,1,1),BP153,-BP153))</f>
        <v>-</v>
      </c>
      <c r="BQ317" s="52" t="str" cm="1">
        <f t="array" ref="BQ317">IF(OR(BQ153="",BQ153="NO Q",BQ153="-"),"-",INDEX(Shipping!$U$3:$V$88,_xlfn.XMATCH(BQ$2,IF(Shipping!$D$3:$D$88="GC",Shipping!$A$3:$A$88),0),_xlfn.XMATCH($V$167,Shipping!$U$2:$V$2))/_xlfn.IFS($U$167=Shipping!$R239,Shipping!$R$95,$U$167=Shipping!$S$92,Shipping!$S242,$U$167=Shipping!$T$92,Shipping!$T242)+IF(BQ153&lt;DATE(2020,1,1),BQ153,-BQ153))</f>
        <v>-</v>
      </c>
      <c r="BR317" s="52" t="str" cm="1">
        <f t="array" ref="BR317">IF(OR(BR153="",BR153="NO Q",BR153="-"),"-",INDEX(Shipping!$U$3:$V$88,_xlfn.XMATCH(BR$2,IF(Shipping!$D$3:$D$88="GC",Shipping!$A$3:$A$88),0),_xlfn.XMATCH($V$167,Shipping!$U$2:$V$2))/_xlfn.IFS($U$167=Shipping!$R239,Shipping!$R$95,$U$167=Shipping!$S$92,Shipping!$S242,$U$167=Shipping!$T$92,Shipping!$T242)+IF(BR153&lt;DATE(2020,1,1),BR153,-BR153))</f>
        <v>-</v>
      </c>
      <c r="BS317" s="52" t="str" cm="1">
        <f t="array" ref="BS317">IF(OR(BS153="",BS153="NO Q",BS153="-"),"-",INDEX(Shipping!$U$3:$V$88,_xlfn.XMATCH(BS$2,IF(Shipping!$D$3:$D$88="GC",Shipping!$A$3:$A$88),0),_xlfn.XMATCH($V$167,Shipping!$U$2:$V$2))/_xlfn.IFS($U$167=Shipping!$R239,Shipping!$R$95,$U$167=Shipping!$S$92,Shipping!$S242,$U$167=Shipping!$T$92,Shipping!$T242)+IF(BS153&lt;DATE(2020,1,1),BS153,-BS153))</f>
        <v>-</v>
      </c>
      <c r="BT317" s="52" t="str" cm="1">
        <f t="array" ref="BT317">IF(OR(BT153="",BT153="NO Q",BT153="-"),"-",INDEX(Shipping!$U$3:$V$88,_xlfn.XMATCH(BT$2,IF(Shipping!$D$3:$D$88="GC",Shipping!$A$3:$A$88),0),_xlfn.XMATCH($V$167,Shipping!$U$2:$V$2))/_xlfn.IFS($U$167=Shipping!$R239,Shipping!$R$95,$U$167=Shipping!$S$92,Shipping!$S242,$U$167=Shipping!$T$92,Shipping!$T242)+IF(BT153&lt;DATE(2020,1,1),BT153,-BT153))</f>
        <v>-</v>
      </c>
      <c r="BU317" s="52" t="str" cm="1">
        <f t="array" ref="BU317">IF(OR(BU153="",BU153="NO Q",BU153="-"),"-",INDEX(Shipping!$U$3:$V$88,_xlfn.XMATCH(BU$2,IF(Shipping!$D$3:$D$88="GC",Shipping!$A$3:$A$88),0),_xlfn.XMATCH($V$167,Shipping!$U$2:$V$2))/_xlfn.IFS($U$167=Shipping!$R239,Shipping!$R$95,$U$167=Shipping!$S$92,Shipping!$S242,$U$167=Shipping!$T$92,Shipping!$T242)+IF(BU153&lt;DATE(2020,1,1),BU153,-BU153))</f>
        <v>-</v>
      </c>
      <c r="BV317" s="52" t="str" cm="1">
        <f t="array" ref="BV317">IF(OR(BV153="",BV153="NO Q",BV153="-"),"-",INDEX(Shipping!$U$3:$V$88,_xlfn.XMATCH(BV$2,IF(Shipping!$D$3:$D$88="GC",Shipping!$A$3:$A$88),0),_xlfn.XMATCH($V$167,Shipping!$U$2:$V$2))/_xlfn.IFS($U$167=Shipping!$R239,Shipping!$R$95,$U$167=Shipping!$S$92,Shipping!$S242,$U$167=Shipping!$T$92,Shipping!$T242)+IF(BV153&lt;DATE(2020,1,1),BV153,-BV153))</f>
        <v>-</v>
      </c>
      <c r="BW317" s="52" t="str" cm="1">
        <f t="array" ref="BW317">IF(OR(BW153="",BW153="NO Q",BW153="-"),"-",INDEX(Shipping!$U$3:$V$88,_xlfn.XMATCH(BW$2,IF(Shipping!$D$3:$D$88="GC",Shipping!$A$3:$A$88),0),_xlfn.XMATCH($V$167,Shipping!$U$2:$V$2))/_xlfn.IFS($U$167=Shipping!$R239,Shipping!$R$95,$U$167=Shipping!$S$92,Shipping!$S242,$U$167=Shipping!$T$92,Shipping!$T242)+IF(BW153&lt;DATE(2020,1,1),BW153,-BW153))</f>
        <v>-</v>
      </c>
      <c r="BX317" s="52" t="str" cm="1">
        <f t="array" ref="BX317">IF(OR(BX153="",BX153="NO Q",BX153="-"),"-",INDEX(Shipping!$U$3:$V$88,_xlfn.XMATCH(BX$2,IF(Shipping!$D$3:$D$88="GC",Shipping!$A$3:$A$88),0),_xlfn.XMATCH($V$167,Shipping!$U$2:$V$2))/_xlfn.IFS($U$167=Shipping!$R239,Shipping!$R$95,$U$167=Shipping!$S$92,Shipping!$S242,$U$167=Shipping!$T$92,Shipping!$T242)+IF(BX153&lt;DATE(2020,1,1),BX153,-BX153))</f>
        <v>-</v>
      </c>
      <c r="BY317" s="52" t="str" cm="1">
        <f t="array" ref="BY317">IF(OR(BY153="",BY153="NO Q",BY153="-"),"-",INDEX(Shipping!$U$3:$V$88,_xlfn.XMATCH(BY$2,IF(Shipping!$D$3:$D$88="GC",Shipping!$A$3:$A$88),0),_xlfn.XMATCH($V$167,Shipping!$U$2:$V$2))/_xlfn.IFS($U$167=Shipping!$R239,Shipping!$R$95,$U$167=Shipping!$S$92,Shipping!$S242,$U$167=Shipping!$T$92,Shipping!$T242)+IF(BY153&lt;DATE(2020,1,1),BY153,-BY153))</f>
        <v>-</v>
      </c>
      <c r="BZ317" s="52" t="str" cm="1">
        <f t="array" ref="BZ317">IF(OR(BZ153="",BZ153="NO Q",BZ153="-"),"-",INDEX(Shipping!$U$3:$V$88,_xlfn.XMATCH(BZ$2,IF(Shipping!$D$3:$D$88="GC",Shipping!$A$3:$A$88),0),_xlfn.XMATCH($V$167,Shipping!$U$2:$V$2))/_xlfn.IFS($U$167=Shipping!$R239,Shipping!$R$95,$U$167=Shipping!$S$92,Shipping!$S242,$U$167=Shipping!$T$92,Shipping!$T242)+IF(BZ153&lt;DATE(2020,1,1),BZ153,-BZ153))</f>
        <v>-</v>
      </c>
      <c r="CA317" s="52" t="str" cm="1">
        <f t="array" ref="CA317">IF(OR(CA153="",CA153="NO Q",CA153="-"),"-",INDEX(Shipping!$U$3:$V$88,_xlfn.XMATCH(CA$2,IF(Shipping!$D$3:$D$88="GC",Shipping!$A$3:$A$88),0),_xlfn.XMATCH($V$167,Shipping!$U$2:$V$2))/_xlfn.IFS($U$167=Shipping!$R239,Shipping!$R$95,$U$167=Shipping!$S$92,Shipping!$S242,$U$167=Shipping!$T$92,Shipping!$T242)+IF(CA153&lt;DATE(2020,1,1),CA153,-CA153))</f>
        <v>-</v>
      </c>
      <c r="CB317" s="52" t="str" cm="1">
        <f t="array" ref="CB317">IF(OR(CB153="",CB153="NO Q",CB153="-"),"-",INDEX(Shipping!$U$3:$V$88,_xlfn.XMATCH(CB$2,IF(Shipping!$D$3:$D$88="GC",Shipping!$A$3:$A$88),0),_xlfn.XMATCH($V$167,Shipping!$U$2:$V$2))/_xlfn.IFS($U$167=Shipping!$R239,Shipping!$R$95,$U$167=Shipping!$S$92,Shipping!$S242,$U$167=Shipping!$T$92,Shipping!$T242)+IF(CB153&lt;DATE(2020,1,1),CB153,-CB153))</f>
        <v>-</v>
      </c>
      <c r="CC317" s="52" t="str" cm="1">
        <f t="array" ref="CC317">IF(OR(CC153="",CC153="NO Q",CC153="-"),"-",INDEX(Shipping!$U$3:$V$88,_xlfn.XMATCH(CC$2,IF(Shipping!$D$3:$D$88="GC",Shipping!$A$3:$A$88),0),_xlfn.XMATCH($V$167,Shipping!$U$2:$V$2))/_xlfn.IFS($U$167=Shipping!$R239,Shipping!$R$95,$U$167=Shipping!$S$92,Shipping!$S242,$U$167=Shipping!$T$92,Shipping!$T242)+IF(CC153&lt;DATE(2020,1,1),CC153,-CC153))</f>
        <v>-</v>
      </c>
      <c r="CD317" s="52" t="str" cm="1">
        <f t="array" ref="CD317">IF(OR(CD153="",CD153="NO Q",CD153="-"),"-",INDEX(Shipping!$U$3:$V$88,_xlfn.XMATCH(CD$2,IF(Shipping!$D$3:$D$88="GC",Shipping!$A$3:$A$88),0),_xlfn.XMATCH($V$167,Shipping!$U$2:$V$2))/_xlfn.IFS($U$167=Shipping!$R239,Shipping!$R$95,$U$167=Shipping!$S$92,Shipping!$S242,$U$167=Shipping!$T$92,Shipping!$T242)+IF(CD153&lt;DATE(2020,1,1),CD153,-CD153))</f>
        <v>-</v>
      </c>
      <c r="CE317" s="52" t="e" cm="1">
        <f t="array" ref="CE317">IF(OR(CE153="",CE153="NO Q",CE153="-"),"-",INDEX(Shipping!$U$3:$V$88,_xlfn.XMATCH(CE$2,IF(Shipping!$D$3:$D$88="GC",Shipping!$A$3:$A$88),0),_xlfn.XMATCH($V$167,Shipping!$U$2:$V$2))/_xlfn.IFS($U$167=Shipping!$R239,Shipping!$R$95,$U$167=Shipping!$S$92,Shipping!$S242,$U$167=Shipping!$T$92,Shipping!$T242)+IF(CE153&lt;DATE(2020,1,1),CE153,-CE153))</f>
        <v>#N/A</v>
      </c>
      <c r="CF317" s="52" t="str" cm="1">
        <f t="array" ref="CF317">IF(OR(CF153="",CF153="NO Q",CF153="-"),"-",INDEX(Shipping!$U$3:$V$88,_xlfn.XMATCH(CF$2,IF(Shipping!$D$3:$D$88="GC",Shipping!$A$3:$A$88),0),_xlfn.XMATCH($V$167,Shipping!$U$2:$V$2))/_xlfn.IFS($U$167=Shipping!$R239,Shipping!$R$95,$U$167=Shipping!$S$92,Shipping!$S242,$U$167=Shipping!$T$92,Shipping!$T242)+IF(CF153&lt;DATE(2020,1,1),CF153,-CF153))</f>
        <v>-</v>
      </c>
      <c r="CG317" s="52" t="str" cm="1">
        <f t="array" ref="CG317">IF(OR(CG153="",CG153="NO Q",CG153="-"),"-",INDEX(Shipping!$U$3:$V$88,_xlfn.XMATCH(CG$2,IF(Shipping!$D$3:$D$88="GC",Shipping!$A$3:$A$88),0),_xlfn.XMATCH($V$167,Shipping!$U$2:$V$2))/_xlfn.IFS($U$167=Shipping!$R239,Shipping!$R$95,$U$167=Shipping!$S$92,Shipping!$S242,$U$167=Shipping!$T$92,Shipping!$T242)+IF(CG153&lt;DATE(2020,1,1),CG153,-CG153))</f>
        <v>-</v>
      </c>
      <c r="CH317" s="52" t="str" cm="1">
        <f t="array" ref="CH317">IF(OR(CH153="",CH153="NO Q",CH153="-"),"-",INDEX(Shipping!$U$3:$V$88,_xlfn.XMATCH(CH$2,IF(Shipping!$D$3:$D$88="GC",Shipping!$A$3:$A$88),0),_xlfn.XMATCH($V$167,Shipping!$U$2:$V$2))/_xlfn.IFS($U$167=Shipping!$R239,Shipping!$R$95,$U$167=Shipping!$S$92,Shipping!$S242,$U$167=Shipping!$T$92,Shipping!$T242)+IF(CH153&lt;DATE(2020,1,1),CH153,-CH153))</f>
        <v>-</v>
      </c>
      <c r="CI317" s="52" t="str" cm="1">
        <f t="array" ref="CI317">IF(OR(CI153="",CI153="NO Q",CI153="-"),"-",INDEX(Shipping!$U$3:$V$88,_xlfn.XMATCH(CI$2,IF(Shipping!$D$3:$D$88="GC",Shipping!$A$3:$A$88),0),_xlfn.XMATCH($V$167,Shipping!$U$2:$V$2))/_xlfn.IFS($U$167=Shipping!$R239,Shipping!$R$95,$U$167=Shipping!$S$92,Shipping!$S242,$U$167=Shipping!$T$92,Shipping!$T242)+IF(CI153&lt;DATE(2020,1,1),CI153,-CI153))</f>
        <v>-</v>
      </c>
      <c r="CJ317" s="52" t="str" cm="1">
        <f t="array" ref="CJ317">IF(OR(CJ153="",CJ153="NO Q",CJ153="-"),"-",INDEX(Shipping!$U$3:$V$88,_xlfn.XMATCH(CJ$2,IF(Shipping!$D$3:$D$88="GC",Shipping!$A$3:$A$88),0),_xlfn.XMATCH($V$167,Shipping!$U$2:$V$2))/_xlfn.IFS($U$167=Shipping!$R239,Shipping!$R$95,$U$167=Shipping!$S$92,Shipping!$S242,$U$167=Shipping!$T$92,Shipping!$T242)+IF(CJ153&lt;DATE(2020,1,1),CJ153,-CJ153))</f>
        <v>-</v>
      </c>
      <c r="CK317" s="52" t="str" cm="1">
        <f t="array" ref="CK317">IF(OR(CK153="",CK153="NO Q",CK153="-"),"-",INDEX(Shipping!$U$3:$V$88,_xlfn.XMATCH(CK$2,IF(Shipping!$D$3:$D$88="GC",Shipping!$A$3:$A$88),0),_xlfn.XMATCH($V$167,Shipping!$U$2:$V$2))/_xlfn.IFS($U$167=Shipping!$R239,Shipping!$R$95,$U$167=Shipping!$S$92,Shipping!$S242,$U$167=Shipping!$T$92,Shipping!$T242)+IF(CK153&lt;DATE(2020,1,1),CK153,-CK153))</f>
        <v>-</v>
      </c>
      <c r="CL317" s="52" t="str" cm="1">
        <f t="array" ref="CL317">IF(OR(CL153="",CL153="NO Q",CL153="-"),"-",INDEX(Shipping!$U$3:$V$88,_xlfn.XMATCH(CL$2,IF(Shipping!$D$3:$D$88="GC",Shipping!$A$3:$A$88),0),_xlfn.XMATCH($V$167,Shipping!$U$2:$V$2))/_xlfn.IFS($U$167=Shipping!$R239,Shipping!$R$95,$U$167=Shipping!$S$92,Shipping!$S242,$U$167=Shipping!$T$92,Shipping!$T242)+IF(CL153&lt;DATE(2020,1,1),CL153,-CL153))</f>
        <v>-</v>
      </c>
      <c r="CM317" s="52" t="str" cm="1">
        <f t="array" ref="CM317">IF(OR(CM153="",CM153="NO Q",CM153="-"),"-",INDEX(Shipping!$U$3:$V$88,_xlfn.XMATCH(CM$2,IF(Shipping!$D$3:$D$88="GC",Shipping!$A$3:$A$88),0),_xlfn.XMATCH($V$167,Shipping!$U$2:$V$2))/_xlfn.IFS($U$167=Shipping!$R239,Shipping!$R$95,$U$167=Shipping!$S$92,Shipping!$S242,$U$167=Shipping!$T$92,Shipping!$T242)+IF(CM153&lt;DATE(2020,1,1),CM153,-CM153))</f>
        <v>-</v>
      </c>
    </row>
    <row r="319" spans="2:91">
      <c r="D319" s="81"/>
    </row>
  </sheetData>
  <protectedRanges>
    <protectedRange password="DDE5" sqref="O30" name="材技_4"/>
    <protectedRange password="DDE5" sqref="P30" name="材技_5"/>
  </protectedRanges>
  <mergeCells count="17">
    <mergeCell ref="I2:J2"/>
    <mergeCell ref="K2:L2"/>
    <mergeCell ref="D2:D3"/>
    <mergeCell ref="C2:C3"/>
    <mergeCell ref="O2:P2"/>
    <mergeCell ref="N2:N3"/>
    <mergeCell ref="M2:M3"/>
    <mergeCell ref="B1:C1"/>
    <mergeCell ref="B2:B3"/>
    <mergeCell ref="F2:F3"/>
    <mergeCell ref="E2:E3"/>
    <mergeCell ref="G2:H2"/>
    <mergeCell ref="O11:R11"/>
    <mergeCell ref="S2:T2"/>
    <mergeCell ref="U2:U3"/>
    <mergeCell ref="O12:R12"/>
    <mergeCell ref="Q2:R2"/>
  </mergeCells>
  <phoneticPr fontId="3" type="noConversion"/>
  <conditionalFormatting sqref="CN126:CO153 CO4:CO126 CN4:CO124 CN4:CN153">
    <cfRule type="cellIs" dxfId="43" priority="30" operator="equal">
      <formula>0</formula>
    </cfRule>
  </conditionalFormatting>
  <conditionalFormatting sqref="AV2:AZ2 BC2:CD2 CJ2 W2:AF2 AH2:AK2 CF2 CH2 AM2:AS2">
    <cfRule type="expression" dxfId="42" priority="29">
      <formula>W$154=0</formula>
    </cfRule>
  </conditionalFormatting>
  <conditionalFormatting sqref="CM2">
    <cfRule type="expression" dxfId="41" priority="27">
      <formula>CM$154=0</formula>
    </cfRule>
  </conditionalFormatting>
  <conditionalFormatting sqref="AT2:AU2">
    <cfRule type="expression" dxfId="40" priority="26">
      <formula>AT$154=0</formula>
    </cfRule>
  </conditionalFormatting>
  <conditionalFormatting sqref="BB2">
    <cfRule type="expression" dxfId="39" priority="24">
      <formula>BB$154=0</formula>
    </cfRule>
  </conditionalFormatting>
  <conditionalFormatting sqref="W1:AK1 AM1:CM1">
    <cfRule type="expression" dxfId="38" priority="23">
      <formula>AND(W$162&gt;6,W$155&gt;0)</formula>
    </cfRule>
  </conditionalFormatting>
  <conditionalFormatting sqref="BA2">
    <cfRule type="expression" dxfId="37" priority="20">
      <formula>BA$154=0</formula>
    </cfRule>
  </conditionalFormatting>
  <conditionalFormatting sqref="BA1">
    <cfRule type="expression" dxfId="36" priority="19">
      <formula>BA$162&gt;6</formula>
    </cfRule>
  </conditionalFormatting>
  <conditionalFormatting sqref="CI2">
    <cfRule type="expression" dxfId="35" priority="18">
      <formula>CI$154=0</formula>
    </cfRule>
  </conditionalFormatting>
  <conditionalFormatting sqref="V4:V153">
    <cfRule type="expression" dxfId="34" priority="15">
      <formula>$CO4&gt;0</formula>
    </cfRule>
    <cfRule type="expression" dxfId="33" priority="16">
      <formula>$CO4=0</formula>
    </cfRule>
  </conditionalFormatting>
  <conditionalFormatting sqref="CK2">
    <cfRule type="expression" dxfId="32" priority="14">
      <formula>CK$154=0</formula>
    </cfRule>
  </conditionalFormatting>
  <conditionalFormatting sqref="CL2">
    <cfRule type="expression" dxfId="31" priority="12">
      <formula>CL$154=0</formula>
    </cfRule>
  </conditionalFormatting>
  <conditionalFormatting sqref="AG2">
    <cfRule type="expression" dxfId="30" priority="10">
      <formula>AG$154=0</formula>
    </cfRule>
  </conditionalFormatting>
  <conditionalFormatting sqref="AG1">
    <cfRule type="expression" dxfId="29" priority="9">
      <formula>AG$162&gt;6</formula>
    </cfRule>
  </conditionalFormatting>
  <conditionalFormatting sqref="CE2">
    <cfRule type="expression" dxfId="28" priority="8">
      <formula>CE$154=0</formula>
    </cfRule>
  </conditionalFormatting>
  <conditionalFormatting sqref="CE1">
    <cfRule type="expression" dxfId="27" priority="7">
      <formula>CE$162&gt;6</formula>
    </cfRule>
  </conditionalFormatting>
  <conditionalFormatting sqref="CG2">
    <cfRule type="expression" dxfId="26" priority="6">
      <formula>CG$154=0</formula>
    </cfRule>
  </conditionalFormatting>
  <conditionalFormatting sqref="CO125">
    <cfRule type="cellIs" dxfId="25" priority="4" operator="equal">
      <formula>0</formula>
    </cfRule>
  </conditionalFormatting>
  <conditionalFormatting sqref="AL2">
    <cfRule type="expression" dxfId="24" priority="3">
      <formula>AL$154=0</formula>
    </cfRule>
  </conditionalFormatting>
  <conditionalFormatting sqref="AL1">
    <cfRule type="expression" dxfId="23" priority="2">
      <formula>AND(AL$162&gt;6,AL$155&gt;0)</formula>
    </cfRule>
  </conditionalFormatting>
  <conditionalFormatting sqref="W168:CM317">
    <cfRule type="expression" dxfId="0" priority="1">
      <formula>$D168=W168</formula>
    </cfRule>
  </conditionalFormatting>
  <printOptions horizontalCentered="1"/>
  <pageMargins left="0" right="0" top="0.25" bottom="0" header="0.3" footer="0.3"/>
  <pageSetup paperSize="17" scale="79" fitToHeight="3" orientation="landscape" r:id="rId1"/>
  <ignoredErrors>
    <ignoredError sqref="B4:B140" numberStoredAsText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666FCE55-E3A4-446F-81F3-799281EDE9D4}">
          <x14:formula1>
            <xm:f>Shipping!$R$92:$T$92</xm:f>
          </x14:formula1>
          <xm:sqref>U167</xm:sqref>
        </x14:dataValidation>
        <x14:dataValidation type="list" allowBlank="1" showInputMessage="1" showErrorMessage="1" xr:uid="{D6335334-5F69-4E52-8A80-E01B311002B9}">
          <x14:formula1>
            <xm:f>Shipping!$U$2:$V$2</xm:f>
          </x14:formula1>
          <xm:sqref>V167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1E2C2-4131-4E45-A757-933150F1A844}">
  <dimension ref="B1:CR153"/>
  <sheetViews>
    <sheetView workbookViewId="0">
      <pane xSplit="4" ySplit="3" topLeftCell="BR120" activePane="bottomRight" state="frozen"/>
      <selection activeCell="AE162" sqref="AE162"/>
      <selection pane="topRight" activeCell="AE162" sqref="AE162"/>
      <selection pane="bottomLeft" activeCell="AE162" sqref="AE162"/>
      <selection pane="bottomRight" activeCell="AE162" sqref="AE162"/>
    </sheetView>
  </sheetViews>
  <sheetFormatPr defaultRowHeight="14.4"/>
  <cols>
    <col min="1" max="1" width="4" customWidth="1"/>
    <col min="2" max="2" width="4" bestFit="1" customWidth="1"/>
    <col min="3" max="3" width="30.44140625" bestFit="1" customWidth="1"/>
    <col min="4" max="4" width="11.88671875" bestFit="1" customWidth="1"/>
    <col min="5" max="5" width="20.77734375" bestFit="1" customWidth="1"/>
    <col min="6" max="6" width="4.33203125" bestFit="1" customWidth="1"/>
    <col min="7" max="8" width="7.88671875" bestFit="1" customWidth="1"/>
    <col min="9" max="9" width="4.33203125" bestFit="1" customWidth="1"/>
    <col min="10" max="10" width="4.77734375" bestFit="1" customWidth="1"/>
    <col min="11" max="11" width="8.88671875" bestFit="1" customWidth="1"/>
    <col min="12" max="12" width="4.77734375" bestFit="1" customWidth="1"/>
    <col min="13" max="13" width="9.88671875" bestFit="1" customWidth="1"/>
    <col min="14" max="14" width="4.33203125" bestFit="1" customWidth="1"/>
    <col min="15" max="15" width="15.33203125" bestFit="1" customWidth="1"/>
    <col min="16" max="16" width="16.6640625" bestFit="1" customWidth="1"/>
    <col min="17" max="17" width="8" bestFit="1" customWidth="1"/>
    <col min="18" max="19" width="7" bestFit="1" customWidth="1"/>
    <col min="20" max="20" width="7" customWidth="1"/>
    <col min="21" max="21" width="33.109375" bestFit="1" customWidth="1"/>
    <col min="23" max="91" width="6.5546875" customWidth="1"/>
  </cols>
  <sheetData>
    <row r="1" spans="2:96">
      <c r="W1" t="str">
        <f>IF('COPY 20200720'!W1="","",'COPY 20200720'!W1)</f>
        <v>Julia</v>
      </c>
      <c r="X1" t="str">
        <f>IF('COPY 20200720'!X1="","",'COPY 20200720'!X1)</f>
        <v>Julia</v>
      </c>
      <c r="Y1" t="str">
        <f>IF('COPY 20200720'!Y1="","",'COPY 20200720'!Y1)</f>
        <v>Terry</v>
      </c>
      <c r="Z1" t="str">
        <f>IF('COPY 20200720'!Z1="","",'COPY 20200720'!Z1)</f>
        <v>Julia</v>
      </c>
      <c r="AA1" t="str">
        <f>IF('COPY 20200720'!AA1="","",'COPY 20200720'!AA1)</f>
        <v>Julia</v>
      </c>
      <c r="AB1" t="str">
        <f>IF('COPY 20200720'!AB1="","",'COPY 20200720'!AB1)</f>
        <v>Julia</v>
      </c>
      <c r="AC1" t="str">
        <f>IF('COPY 20200720'!AC1="","",'COPY 20200720'!AC1)</f>
        <v>Terry</v>
      </c>
      <c r="AD1" t="str">
        <f>IF('COPY 20200720'!AD1="","",'COPY 20200720'!AD1)</f>
        <v>Terry</v>
      </c>
      <c r="AE1" t="str">
        <f>IF('COPY 20200720'!AE1="","",'COPY 20200720'!AE1)</f>
        <v>Terry</v>
      </c>
      <c r="AF1" t="str">
        <f>IF('COPY 20200720'!AF1="","",'COPY 20200720'!AF1)</f>
        <v>June</v>
      </c>
      <c r="AG1" t="str">
        <f>IF('COPY 20200720'!AG1="","",'COPY 20200720'!AG1)</f>
        <v>June</v>
      </c>
      <c r="AH1" t="str">
        <f>IF('COPY 20200720'!AH1="","",'COPY 20200720'!AH1)</f>
        <v>Julia</v>
      </c>
      <c r="AI1" t="str">
        <f>IF('COPY 20200720'!AI1="","",'COPY 20200720'!AI1)</f>
        <v>June</v>
      </c>
      <c r="AJ1" t="str">
        <f>IF('COPY 20200720'!AJ1="","",'COPY 20200720'!AJ1)</f>
        <v>Terry</v>
      </c>
      <c r="AK1" t="str">
        <f>IF('COPY 20200720'!AK1="","",'COPY 20200720'!AK1)</f>
        <v>Terry</v>
      </c>
      <c r="AL1" t="str">
        <f>IF('COPY 20200720'!AL1="","",'COPY 20200720'!AL1)</f>
        <v>Terry</v>
      </c>
      <c r="AM1" t="str">
        <f>IF('COPY 20200720'!AM1="","",'COPY 20200720'!AM1)</f>
        <v>Terry</v>
      </c>
      <c r="AN1" t="str">
        <f>IF('COPY 20200720'!AN1="","",'COPY 20200720'!AN1)</f>
        <v>June</v>
      </c>
      <c r="AO1" t="str">
        <f>IF('COPY 20200720'!AO1="","",'COPY 20200720'!AO1)</f>
        <v>Julia</v>
      </c>
      <c r="AP1" t="str">
        <f>IF('COPY 20200720'!AP1="","",'COPY 20200720'!AP1)</f>
        <v>Terry</v>
      </c>
      <c r="AQ1" t="str">
        <f>IF('COPY 20200720'!AQ1="","",'COPY 20200720'!AQ1)</f>
        <v>Julia</v>
      </c>
      <c r="AR1" t="str">
        <f>IF('COPY 20200720'!AR1="","",'COPY 20200720'!AR1)</f>
        <v>June</v>
      </c>
      <c r="AS1" t="str">
        <f>IF('COPY 20200720'!AS1="","",'COPY 20200720'!AS1)</f>
        <v>June</v>
      </c>
      <c r="AT1" t="str">
        <f>IF('COPY 20200720'!AT1="","",'COPY 20200720'!AT1)</f>
        <v>Julia</v>
      </c>
      <c r="AU1" t="str">
        <f>IF('COPY 20200720'!AU1="","",'COPY 20200720'!AU1)</f>
        <v>Julia</v>
      </c>
      <c r="AV1" t="str">
        <f>IF('COPY 20200720'!AV1="","",'COPY 20200720'!AV1)</f>
        <v>June</v>
      </c>
      <c r="AW1" t="str">
        <f>IF('COPY 20200720'!AW1="","",'COPY 20200720'!AW1)</f>
        <v>Julia</v>
      </c>
      <c r="AX1" t="str">
        <f>IF('COPY 20200720'!AX1="","",'COPY 20200720'!AX1)</f>
        <v>June</v>
      </c>
      <c r="AY1" t="str">
        <f>IF('COPY 20200720'!AY1="","",'COPY 20200720'!AY1)</f>
        <v>June</v>
      </c>
      <c r="AZ1" t="str">
        <f>IF('COPY 20200720'!AZ1="","",'COPY 20200720'!AZ1)</f>
        <v>Terry</v>
      </c>
      <c r="BA1" t="str">
        <f>IF('COPY 20200720'!BA1="","",'COPY 20200720'!BA1)</f>
        <v>June</v>
      </c>
      <c r="BB1" t="str">
        <f>IF('COPY 20200720'!BB1="","",'COPY 20200720'!BB1)</f>
        <v>June</v>
      </c>
      <c r="BC1" t="str">
        <f>IF('COPY 20200720'!BC1="","",'COPY 20200720'!BC1)</f>
        <v>Terry</v>
      </c>
      <c r="BD1" t="str">
        <f>IF('COPY 20200720'!BD1="","",'COPY 20200720'!BD1)</f>
        <v>Julia</v>
      </c>
      <c r="BE1" t="str">
        <f>IF('COPY 20200720'!BE1="","",'COPY 20200720'!BE1)</f>
        <v>Terry</v>
      </c>
      <c r="BF1" t="str">
        <f>IF('COPY 20200720'!BF1="","",'COPY 20200720'!BF1)</f>
        <v>Terry</v>
      </c>
      <c r="BG1" t="str">
        <f>IF('COPY 20200720'!BG1="","",'COPY 20200720'!BG1)</f>
        <v>June</v>
      </c>
      <c r="BH1" t="str">
        <f>IF('COPY 20200720'!BH1="","",'COPY 20200720'!BH1)</f>
        <v>June</v>
      </c>
      <c r="BI1" t="str">
        <f>IF('COPY 20200720'!BI1="","",'COPY 20200720'!BI1)</f>
        <v>Julia</v>
      </c>
      <c r="BJ1" t="str">
        <f>IF('COPY 20200720'!BJ1="","",'COPY 20200720'!BJ1)</f>
        <v>Terry</v>
      </c>
      <c r="BK1" t="str">
        <f>IF('COPY 20200720'!BK1="","",'COPY 20200720'!BK1)</f>
        <v>Terry</v>
      </c>
      <c r="BL1" t="str">
        <f>IF('COPY 20200720'!BL1="","",'COPY 20200720'!BL1)</f>
        <v>Terry</v>
      </c>
      <c r="BM1" t="str">
        <f>IF('COPY 20200720'!BM1="","",'COPY 20200720'!BM1)</f>
        <v>Julia</v>
      </c>
      <c r="BN1" t="str">
        <f>IF('COPY 20200720'!BN1="","",'COPY 20200720'!BN1)</f>
        <v>Julia</v>
      </c>
      <c r="BO1" t="str">
        <f>IF('COPY 20200720'!BO1="","",'COPY 20200720'!BO1)</f>
        <v>June</v>
      </c>
      <c r="BP1" t="str">
        <f>IF('COPY 20200720'!BP1="","",'COPY 20200720'!BP1)</f>
        <v>Julia</v>
      </c>
      <c r="BQ1" t="str">
        <f>IF('COPY 20200720'!BQ1="","",'COPY 20200720'!BQ1)</f>
        <v>June</v>
      </c>
      <c r="BR1" t="str">
        <f>IF('COPY 20200720'!BR1="","",'COPY 20200720'!BR1)</f>
        <v>Terry</v>
      </c>
      <c r="BS1" t="str">
        <f>IF('COPY 20200720'!BS1="","",'COPY 20200720'!BS1)</f>
        <v>June</v>
      </c>
      <c r="BT1" t="str">
        <f>IF('COPY 20200720'!BT1="","",'COPY 20200720'!BT1)</f>
        <v/>
      </c>
      <c r="BU1" t="str">
        <f>IF('COPY 20200720'!BU1="","",'COPY 20200720'!BU1)</f>
        <v>Julia</v>
      </c>
      <c r="BV1" t="str">
        <f>IF('COPY 20200720'!BV1="","",'COPY 20200720'!BV1)</f>
        <v>Julia</v>
      </c>
      <c r="BW1" t="str">
        <f>IF('COPY 20200720'!BW1="","",'COPY 20200720'!BW1)</f>
        <v>Terry</v>
      </c>
      <c r="BX1" t="str">
        <f>IF('COPY 20200720'!BX1="","",'COPY 20200720'!BX1)</f>
        <v>Julia</v>
      </c>
      <c r="BY1" t="str">
        <f>IF('COPY 20200720'!BY1="","",'COPY 20200720'!BY1)</f>
        <v>June</v>
      </c>
      <c r="BZ1" t="str">
        <f>IF('COPY 20200720'!BZ1="","",'COPY 20200720'!BZ1)</f>
        <v>Julia</v>
      </c>
      <c r="CA1" t="str">
        <f>IF('COPY 20200720'!CA1="","",'COPY 20200720'!CA1)</f>
        <v>June</v>
      </c>
      <c r="CB1" t="str">
        <f>IF('COPY 20200720'!CB1="","",'COPY 20200720'!CB1)</f>
        <v>Julia</v>
      </c>
      <c r="CC1" t="str">
        <f>IF('COPY 20200720'!CC1="","",'COPY 20200720'!CC1)</f>
        <v>Julia</v>
      </c>
      <c r="CD1" t="str">
        <f>IF('COPY 20200720'!CD1="","",'COPY 20200720'!CD1)</f>
        <v>Julia</v>
      </c>
      <c r="CE1" t="str">
        <f>IF('COPY 20200720'!CE1="","",'COPY 20200720'!CE1)</f>
        <v>Terry</v>
      </c>
      <c r="CF1" t="str">
        <f>IF('COPY 20200720'!CF1="","",'COPY 20200720'!CF1)</f>
        <v>Terry</v>
      </c>
      <c r="CG1" t="str">
        <f>IF('COPY 20200720'!CG1="","",'COPY 20200720'!CG1)</f>
        <v>Terry</v>
      </c>
      <c r="CH1" t="str">
        <f>IF('COPY 20200720'!CH1="","",'COPY 20200720'!CH1)</f>
        <v>Terry</v>
      </c>
      <c r="CI1" t="str">
        <f>IF('COPY 20200720'!CI1="","",'COPY 20200720'!CI1)</f>
        <v>Terry</v>
      </c>
      <c r="CJ1" t="str">
        <f>IF('COPY 20200720'!CJ1="","",'COPY 20200720'!CJ1)</f>
        <v>Terry</v>
      </c>
      <c r="CK1" t="str">
        <f>IF('COPY 20200720'!CK1="","",'COPY 20200720'!CK1)</f>
        <v>June</v>
      </c>
      <c r="CL1" t="str">
        <f>IF('COPY 20200720'!CL1="","",'COPY 20200720'!CL1)</f>
        <v>June</v>
      </c>
      <c r="CM1" t="str">
        <f>IF('COPY 20200720'!CM1="","",'COPY 20200720'!CM1)</f>
        <v>Julia</v>
      </c>
      <c r="CN1" t="str">
        <f>IF('COPY 20200720'!CN1="","",'COPY 20200720'!CN1)</f>
        <v/>
      </c>
      <c r="CO1" t="str">
        <f>IF('COPY 20200720'!CP1="","",'COPY 20200720'!CP1)</f>
        <v/>
      </c>
      <c r="CP1" t="str">
        <f>IF('COPY 20200720'!CR1="","",'COPY 20200720'!CR1)</f>
        <v/>
      </c>
      <c r="CQ1" t="str">
        <f>IF('COPY 20200720'!CS1="","",'COPY 20200720'!CS1)</f>
        <v>%suppliers RFQ sent</v>
      </c>
      <c r="CR1">
        <f>IF('COPY 20200720'!CT1="","",'COPY 20200720'!CT1)</f>
        <v>0.46376811594202899</v>
      </c>
    </row>
    <row r="2" spans="2:96">
      <c r="V2" t="s">
        <v>475</v>
      </c>
      <c r="W2" t="str">
        <f>IF('COPY 20200720'!W2="","",'COPY 20200720'!W2)</f>
        <v>3M</v>
      </c>
      <c r="X2" t="str">
        <f>IF('COPY 20200720'!X2="","",'COPY 20200720'!X2)</f>
        <v>AMERICAN PLASTIC MOLDING</v>
      </c>
      <c r="Y2" t="str">
        <f>IF('COPY 20200720'!Y2="","",'COPY 20200720'!Y2)</f>
        <v>AMTEC</v>
      </c>
      <c r="Z2" t="str">
        <f>IF('COPY 20200720'!Z2="","",'COPY 20200720'!Z2)</f>
        <v>BASF</v>
      </c>
      <c r="AA2" t="str">
        <f>IF('COPY 20200720'!AA2="","",'COPY 20200720'!AA2)</f>
        <v>BOSTIK</v>
      </c>
      <c r="AB2" t="str">
        <f>IF('COPY 20200720'!AB2="","",'COPY 20200720'!AB2)</f>
        <v>BRIDGESTONE</v>
      </c>
      <c r="AC2" t="str">
        <f>IF('COPY 20200720'!AC2="","",'COPY 20200720'!AC2)</f>
        <v>CHIYODA</v>
      </c>
      <c r="AD2" t="str">
        <f>IF('COPY 20200720'!AD2="","",'COPY 20200720'!AD2)</f>
        <v>CREATIVE LIQUID COATINGS (2cav)</v>
      </c>
      <c r="AE2" t="str">
        <f>IF('COPY 20200720'!AE2="","",'COPY 20200720'!AE2)</f>
        <v>CREATIVE LIQUID COATINGS (1cav)</v>
      </c>
      <c r="AF2" t="str">
        <f>IF('COPY 20200720'!AF2="","",'COPY 20200720'!AF2)</f>
        <v>DECATUR PLASTICS (2cav)</v>
      </c>
      <c r="AG2" t="str">
        <f>IF('COPY 20200720'!AG2="","",'COPY 20200720'!AG2)</f>
        <v>DECATUR PLASTICS (1cav)</v>
      </c>
      <c r="AH2" t="str">
        <f>IF('COPY 20200720'!AH2="","",'COPY 20200720'!AH2)</f>
        <v>DERBY FABRICATION SOLUTIONS</v>
      </c>
      <c r="AI2" t="str">
        <f>IF('COPY 20200720'!AI2="","",'COPY 20200720'!AI2)</f>
        <v>DR. SCHNEIDER</v>
      </c>
      <c r="AJ2" t="str">
        <f>IF('COPY 20200720'!AJ2="","",'COPY 20200720'!AJ2)</f>
        <v>EIMO</v>
      </c>
      <c r="AK2" t="str">
        <f>IF('COPY 20200720'!AK2="","",'COPY 20200720'!AK2)</f>
        <v>EXHIBIT A (2cav)</v>
      </c>
      <c r="AL2" t="str">
        <f>IF('COPY 20200720'!AL2="","",'COPY 20200720'!AL2)</f>
        <v>EXHIBIT A (1cav)</v>
      </c>
      <c r="AM2" t="str">
        <f>IF('COPY 20200720'!AM2="","",'COPY 20200720'!AM2)</f>
        <v>FLAIR PLASTICS</v>
      </c>
      <c r="AN2" t="str">
        <f>IF('COPY 20200720'!AN2="","",'COPY 20200720'!AN2)</f>
        <v>FUJI COMPONENT PARTS</v>
      </c>
      <c r="AO2" t="str">
        <f>IF('COPY 20200720'!AO2="","",'COPY 20200720'!AO2)</f>
        <v>FUJI COMPONENT PARTS</v>
      </c>
      <c r="AP2" t="str">
        <f>IF('COPY 20200720'!AP2="","",'COPY 20200720'!AP2)</f>
        <v>GLOBAL</v>
      </c>
      <c r="AQ2" t="str">
        <f>IF('COPY 20200720'!AQ2="","",'COPY 20200720'!AQ2)</f>
        <v>HB FULLER</v>
      </c>
      <c r="AR2" t="str">
        <f>IF('COPY 20200720'!AR2="","",'COPY 20200720'!AR2)</f>
        <v>HERITAGE</v>
      </c>
      <c r="AS2" t="str">
        <f>IF('COPY 20200720'!AS2="","",'COPY 20200720'!AS2)</f>
        <v>HR TECH</v>
      </c>
      <c r="AT2" t="str">
        <f>IF('COPY 20200720'!AT2="","",'COPY 20200720'!AT2)</f>
        <v>INOAC - NORTH AMERICA</v>
      </c>
      <c r="AU2" t="str">
        <f>IF('COPY 20200720'!AU2="","",'COPY 20200720'!AU2)</f>
        <v>INOAC - WOODBRIDGE</v>
      </c>
      <c r="AV2" t="str">
        <f>IF('COPY 20200720'!AV2="","",'COPY 20200720'!AV2)</f>
        <v>IWATA BOLT</v>
      </c>
      <c r="AW2" t="str">
        <f>IF('COPY 20200720'!AW2="","",'COPY 20200720'!AW2)</f>
        <v>LIOCHEM</v>
      </c>
      <c r="AX2" t="str">
        <f>IF('COPY 20200720'!AX2="","",'COPY 20200720'!AX2)</f>
        <v>MARUBENI</v>
      </c>
      <c r="AY2" t="str">
        <f>IF('COPY 20200720'!AY2="","",'COPY 20200720'!AY2)</f>
        <v>MITSUBISHI</v>
      </c>
      <c r="AZ2" t="str">
        <f>IF('COPY 20200720'!AZ2="","",'COPY 20200720'!AZ2)</f>
        <v>MOLTEN CORP</v>
      </c>
      <c r="BA2" t="str">
        <f>IF('COPY 20200720'!BA2="","",'COPY 20200720'!BA2)</f>
        <v>MORIDEN (VA)</v>
      </c>
      <c r="BB2" t="str">
        <f>IF('COPY 20200720'!BB2="","",'COPY 20200720'!BB2)</f>
        <v>MORIDEN (non VA)</v>
      </c>
      <c r="BC2" t="str">
        <f>IF('COPY 20200720'!BC2="","",'COPY 20200720'!BC2)</f>
        <v>MORIMURA</v>
      </c>
      <c r="BD2" t="str">
        <f>IF('COPY 20200720'!BD2="","",'COPY 20200720'!BD2)</f>
        <v>MYTEX</v>
      </c>
      <c r="BE2" t="str">
        <f>IF('COPY 20200720'!BE2="","",'COPY 20200720'!BE2)</f>
        <v>MYTEX</v>
      </c>
      <c r="BF2" t="str">
        <f>IF('COPY 20200720'!BF2="","",'COPY 20200720'!BF2)</f>
        <v>NAGASE</v>
      </c>
      <c r="BG2" t="str">
        <f>IF('COPY 20200720'!BG2="","",'COPY 20200720'!BG2)</f>
        <v>NIFCO</v>
      </c>
      <c r="BH2" t="str">
        <f>IF('COPY 20200720'!BH2="","",'COPY 20200720'!BH2)</f>
        <v>NIPPON STEEL PIPE OF AMERICA</v>
      </c>
      <c r="BI2" t="str">
        <f>IF('COPY 20200720'!BI2="","",'COPY 20200720'!BI2)</f>
        <v>NITTO DENKO - OHIO</v>
      </c>
      <c r="BJ2" t="str">
        <f>IF('COPY 20200720'!BJ2="","",'COPY 20200720'!BJ2)</f>
        <v>OKAMOTO</v>
      </c>
      <c r="BK2" t="str">
        <f>IF('COPY 20200720'!BK2="","",'COPY 20200720'!BK2)</f>
        <v>PAR 4</v>
      </c>
      <c r="BL2" t="str">
        <f>IF('COPY 20200720'!BL2="","",'COPY 20200720'!BL2)</f>
        <v>PCCS</v>
      </c>
      <c r="BM2" t="str">
        <f>IF('COPY 20200720'!BM2="","",'COPY 20200720'!BM2)</f>
        <v>PPG</v>
      </c>
      <c r="BN2" t="str">
        <f>IF('COPY 20200720'!BN2="","",'COPY 20200720'!BN2)</f>
        <v>PSC FABRICATING</v>
      </c>
      <c r="BO2" t="str">
        <f>IF('COPY 20200720'!BO2="","",'COPY 20200720'!BO2)</f>
        <v>PSI MOLDED PLASTICS</v>
      </c>
      <c r="BP2" t="str">
        <f>IF('COPY 20200720'!BP2="","",'COPY 20200720'!BP2)</f>
        <v>RED SPOT</v>
      </c>
      <c r="BQ2" t="str">
        <f>IF('COPY 20200720'!BQ2="","",'COPY 20200720'!BQ2)</f>
        <v>SANAC</v>
      </c>
      <c r="BR2" t="str">
        <f>IF('COPY 20200720'!BR2="","",'COPY 20200720'!BR2)</f>
        <v>SANKO GOSEI</v>
      </c>
      <c r="BS2" t="str">
        <f>IF('COPY 20200720'!BS2="","",'COPY 20200720'!BS2)</f>
        <v>SHAWMUT</v>
      </c>
      <c r="BT2" t="str">
        <f>IF('COPY 20200720'!BT2="","",'COPY 20200720'!BT2)</f>
        <v>SHIGERU</v>
      </c>
      <c r="BU2" t="str">
        <f>IF('COPY 20200720'!BU2="","",'COPY 20200720'!BU2)</f>
        <v>SONOCO</v>
      </c>
      <c r="BV2" t="str">
        <f>IF('COPY 20200720'!BV2="","",'COPY 20200720'!BV2)</f>
        <v>STEPHEN GOULD</v>
      </c>
      <c r="BW2" t="str">
        <f>IF('COPY 20200720'!BW2="","",'COPY 20200720'!BW2)</f>
        <v>SUMIKA POLYMERS</v>
      </c>
      <c r="BX2" t="str">
        <f>IF('COPY 20200720'!BX2="","",'COPY 20200720'!BX2)</f>
        <v>SUNSTAR</v>
      </c>
      <c r="BY2" t="str">
        <f>IF('COPY 20200720'!BY2="","",'COPY 20200720'!BY2)</f>
        <v>TE CONNECTIVITY</v>
      </c>
      <c r="BZ2" t="str">
        <f>IF('COPY 20200720'!BZ2="","",'COPY 20200720'!BZ2)</f>
        <v>TESA TAPE</v>
      </c>
      <c r="CA2" t="str">
        <f>IF('COPY 20200720'!CA2="","",'COPY 20200720'!CA2)</f>
        <v>TOKYO ZAIRYO</v>
      </c>
      <c r="CB2" t="str">
        <f>IF('COPY 20200720'!CB2="","",'COPY 20200720'!CB2)</f>
        <v>U.S. PAINT</v>
      </c>
      <c r="CC2" t="str">
        <f>IF('COPY 20200720'!CC2="","",'COPY 20200720'!CC2)</f>
        <v>UNIQUE FABRICATING (PRESCOTECH)</v>
      </c>
      <c r="CD2" t="str">
        <f>IF('COPY 20200720'!CD2="","",'COPY 20200720'!CD2)</f>
        <v>UNIQUE-INTASCO</v>
      </c>
      <c r="CE2" t="str">
        <f>IF('COPY 20200720'!CE2="","",'COPY 20200720'!CE2)</f>
        <v>WABASH (2cav)</v>
      </c>
      <c r="CF2" t="str">
        <f>IF('COPY 20200720'!CF2="","",'COPY 20200720'!CF2)</f>
        <v>WABASH (1cav)</v>
      </c>
      <c r="CG2" t="str">
        <f>IF('COPY 20200720'!CG2="","",'COPY 20200720'!CG2)</f>
        <v>EXCELL (solid only, 2cav)</v>
      </c>
      <c r="CH2" t="str">
        <f>IF('COPY 20200720'!CH2="","",'COPY 20200720'!CH2)</f>
        <v>EXCELL (solid only, 1cav)</v>
      </c>
      <c r="CI2" t="str">
        <f>IF('COPY 20200720'!CI2="","",'COPY 20200720'!CI2)</f>
        <v>KNP (foam)</v>
      </c>
      <c r="CJ2" t="str">
        <f>IF('COPY 20200720'!CJ2="","",'COPY 20200720'!CJ2)</f>
        <v>KNP (solid)</v>
      </c>
      <c r="CK2" t="str">
        <f>IF('COPY 20200720'!CK2="","",'COPY 20200720'!CK2)</f>
        <v>JAEGER-UNITEK</v>
      </c>
      <c r="CL2" t="str">
        <f>IF('COPY 20200720'!CL2="","",'COPY 20200720'!CL2)</f>
        <v>TAKUMI</v>
      </c>
      <c r="CM2" t="str">
        <f>IF('COPY 20200720'!CM2="","",'COPY 20200720'!CM2)</f>
        <v>SEKISUI</v>
      </c>
      <c r="CN2" t="str">
        <f>IF('COPY 20200720'!CN2="","",'COPY 20200720'!CN2)</f>
        <v/>
      </c>
      <c r="CO2" t="str">
        <f>IF('COPY 20200720'!CP2="","",'COPY 20200720'!CP2)</f>
        <v/>
      </c>
      <c r="CP2" t="str">
        <f>IF('COPY 20200720'!CR2="","",'COPY 20200720'!CR2)</f>
        <v/>
      </c>
      <c r="CQ2" t="str">
        <f>IF('COPY 20200720'!CS2="","",'COPY 20200720'!CS2)</f>
        <v>%parts with RFQ sent</v>
      </c>
      <c r="CR2">
        <f>IF('COPY 20200720'!CT2="","",'COPY 20200720'!CT2)</f>
        <v>1</v>
      </c>
    </row>
    <row r="3" spans="2:96">
      <c r="V3" t="s">
        <v>476</v>
      </c>
      <c r="W3" s="77">
        <f>IF('COPY 20200720'!W3="","",'COPY 20200720'!W3)</f>
        <v>44034</v>
      </c>
      <c r="X3" s="77" t="str">
        <f>IF('COPY 20200720'!X3="","",'COPY 20200720'!X3)</f>
        <v/>
      </c>
      <c r="Y3" s="77" t="str">
        <f>IF('COPY 20200720'!Y3="","",'COPY 20200720'!Y3)</f>
        <v/>
      </c>
      <c r="Z3" s="77" t="str">
        <f>IF('COPY 20200720'!Z3="","",'COPY 20200720'!Z3)</f>
        <v/>
      </c>
      <c r="AA3" s="77" t="str">
        <f>IF('COPY 20200720'!AA3="","",'COPY 20200720'!AA3)</f>
        <v/>
      </c>
      <c r="AB3" s="77" t="str">
        <f>IF('COPY 20200720'!AB3="","",'COPY 20200720'!AB3)</f>
        <v/>
      </c>
      <c r="AC3" s="77" t="str">
        <f>IF('COPY 20200720'!AC3="","",'COPY 20200720'!AC3)</f>
        <v/>
      </c>
      <c r="AD3" s="77">
        <f>IF('COPY 20200720'!AD3="","",'COPY 20200720'!AD3)</f>
        <v>44048</v>
      </c>
      <c r="AE3" s="77">
        <f>IF('COPY 20200720'!AE3="","",'COPY 20200720'!AE3)</f>
        <v>44048</v>
      </c>
      <c r="AF3" s="77">
        <v>44046</v>
      </c>
      <c r="AG3" s="77">
        <v>44046</v>
      </c>
      <c r="AH3" s="77">
        <f>IF('COPY 20200720'!AH3="","",'COPY 20200720'!AH3)</f>
        <v>44050</v>
      </c>
      <c r="AI3" s="77" t="str">
        <f>IF('COPY 20200720'!AI3="","",'COPY 20200720'!AI3)</f>
        <v/>
      </c>
      <c r="AJ3" s="77" t="str">
        <f>IF('COPY 20200720'!AJ3="","",'COPY 20200720'!AJ3)</f>
        <v/>
      </c>
      <c r="AK3" s="77">
        <f>IF('COPY 20200720'!AK3="","",'COPY 20200720'!AK3)</f>
        <v>44050</v>
      </c>
      <c r="AL3" s="77">
        <f>IF('COPY 20200720'!AL3="","",'COPY 20200720'!AL3)</f>
        <v>44050</v>
      </c>
      <c r="AM3" s="77">
        <f>IF('COPY 20200720'!AM3="","",'COPY 20200720'!AM3)</f>
        <v>44054</v>
      </c>
      <c r="AN3" s="77" t="str">
        <f>IF('COPY 20200720'!AN3="","",'COPY 20200720'!AN3)</f>
        <v/>
      </c>
      <c r="AO3" s="77" t="str">
        <f>IF('COPY 20200720'!AO3="","",'COPY 20200720'!AO3)</f>
        <v/>
      </c>
      <c r="AP3" s="77" t="str">
        <f>IF('COPY 20200720'!AP3="","",'COPY 20200720'!AP3)</f>
        <v/>
      </c>
      <c r="AQ3" s="77" t="str">
        <f>IF('COPY 20200720'!AQ3="","",'COPY 20200720'!AQ3)</f>
        <v/>
      </c>
      <c r="AR3" s="77" t="str">
        <f>IF('COPY 20200720'!AR3="","",'COPY 20200720'!AR3)</f>
        <v/>
      </c>
      <c r="AS3" s="77" t="str">
        <f>IF('COPY 20200720'!AS3="","",'COPY 20200720'!AS3)</f>
        <v/>
      </c>
      <c r="AT3" s="77">
        <f>IF('COPY 20200720'!AT3="","",'COPY 20200720'!AT3)</f>
        <v>44048</v>
      </c>
      <c r="AU3" s="77">
        <f>IF('COPY 20200720'!AU3="","",'COPY 20200720'!AU3)</f>
        <v>44042</v>
      </c>
      <c r="AV3" s="77" t="str">
        <f>IF('COPY 20200720'!AV3="","",'COPY 20200720'!AV3)</f>
        <v/>
      </c>
      <c r="AW3" s="77" t="str">
        <f>IF('COPY 20200720'!AW3="","",'COPY 20200720'!AW3)</f>
        <v/>
      </c>
      <c r="AX3" s="77" t="str">
        <f>IF('COPY 20200720'!AX3="","",'COPY 20200720'!AX3)</f>
        <v/>
      </c>
      <c r="AY3" s="77" t="str">
        <f>IF('COPY 20200720'!AY3="","",'COPY 20200720'!AY3)</f>
        <v/>
      </c>
      <c r="AZ3" s="77" t="str">
        <f>IF('COPY 20200720'!AZ3="","",'COPY 20200720'!AZ3)</f>
        <v/>
      </c>
      <c r="BA3" s="77">
        <f>IF('COPY 20200720'!BA3="","",'COPY 20200720'!BA3)</f>
        <v>44042</v>
      </c>
      <c r="BB3" s="77">
        <f>IF('COPY 20200720'!BB3="","",'COPY 20200720'!BB3)</f>
        <v>44042</v>
      </c>
      <c r="BC3" s="77" t="str">
        <f>IF('COPY 20200720'!BC3="","",'COPY 20200720'!BC3)</f>
        <v/>
      </c>
      <c r="BD3" s="77" t="str">
        <f>IF('COPY 20200720'!BD3="","",'COPY 20200720'!BD3)</f>
        <v/>
      </c>
      <c r="BE3" s="77" t="str">
        <f>IF('COPY 20200720'!BE3="","",'COPY 20200720'!BE3)</f>
        <v/>
      </c>
      <c r="BF3" s="77" t="str">
        <f>IF('COPY 20200720'!BF3="","",'COPY 20200720'!BF3)</f>
        <v/>
      </c>
      <c r="BG3" s="77">
        <f>IF('COPY 20200720'!BG3="","",'COPY 20200720'!BG3)</f>
        <v>44048</v>
      </c>
      <c r="BH3" s="77" t="str">
        <f>IF('COPY 20200720'!BH3="","",'COPY 20200720'!BH3)</f>
        <v/>
      </c>
      <c r="BI3" s="77" t="str">
        <f>IF('COPY 20200720'!BI3="","",'COPY 20200720'!BI3)</f>
        <v/>
      </c>
      <c r="BJ3" s="77" t="str">
        <f>IF('COPY 20200720'!BJ3="","",'COPY 20200720'!BJ3)</f>
        <v/>
      </c>
      <c r="BK3" s="77">
        <f>IF('COPY 20200720'!BK3="","",'COPY 20200720'!BK3)</f>
        <v>44050</v>
      </c>
      <c r="BL3" s="77" t="str">
        <f>IF('COPY 20200720'!BL3="","",'COPY 20200720'!BL3)</f>
        <v/>
      </c>
      <c r="BM3" s="77" t="str">
        <f>IF('COPY 20200720'!BM3="","",'COPY 20200720'!BM3)</f>
        <v/>
      </c>
      <c r="BN3" s="77" t="str">
        <f>IF('COPY 20200720'!BN3="","",'COPY 20200720'!BN3)</f>
        <v/>
      </c>
      <c r="BO3" s="77">
        <f>IF('COPY 20200720'!BO3="","",'COPY 20200720'!BO3)</f>
        <v>44060</v>
      </c>
      <c r="BP3" s="77" t="str">
        <f>IF('COPY 20200720'!BP3="","",'COPY 20200720'!BP3)</f>
        <v/>
      </c>
      <c r="BQ3" s="77" t="str">
        <f>IF('COPY 20200720'!BQ3="","",'COPY 20200720'!BQ3)</f>
        <v/>
      </c>
      <c r="BR3" s="77" t="str">
        <f>IF('COPY 20200720'!BR3="","",'COPY 20200720'!BR3)</f>
        <v/>
      </c>
      <c r="BS3" s="77" t="str">
        <f>IF('COPY 20200720'!BS3="","",'COPY 20200720'!BS3)</f>
        <v/>
      </c>
      <c r="BT3" s="77" t="str">
        <f>IF('COPY 20200720'!BT3="","",'COPY 20200720'!BT3)</f>
        <v/>
      </c>
      <c r="BU3" s="77" t="str">
        <f>IF('COPY 20200720'!BU3="","",'COPY 20200720'!BU3)</f>
        <v/>
      </c>
      <c r="BV3" s="77" t="str">
        <f>IF('COPY 20200720'!BV3="","",'COPY 20200720'!BV3)</f>
        <v/>
      </c>
      <c r="BW3" s="77" t="str">
        <f>IF('COPY 20200720'!BW3="","",'COPY 20200720'!BW3)</f>
        <v/>
      </c>
      <c r="BX3" s="77" t="str">
        <f>IF('COPY 20200720'!BX3="","",'COPY 20200720'!BX3)</f>
        <v/>
      </c>
      <c r="BY3" s="77" t="str">
        <f>IF('COPY 20200720'!BY3="","",'COPY 20200720'!BY3)</f>
        <v/>
      </c>
      <c r="BZ3" s="77" t="str">
        <f>IF('COPY 20200720'!BZ3="","",'COPY 20200720'!BZ3)</f>
        <v/>
      </c>
      <c r="CA3" s="77" t="str">
        <f>IF('COPY 20200720'!CA3="","",'COPY 20200720'!CA3)</f>
        <v/>
      </c>
      <c r="CB3" s="77" t="str">
        <f>IF('COPY 20200720'!CB3="","",'COPY 20200720'!CB3)</f>
        <v/>
      </c>
      <c r="CC3" s="77">
        <f>IF('COPY 20200720'!CC3="","",'COPY 20200720'!CC3)</f>
        <v>44055</v>
      </c>
      <c r="CD3" s="77">
        <f>IF('COPY 20200720'!CD3="","",'COPY 20200720'!CD3)</f>
        <v>44055</v>
      </c>
      <c r="CE3" s="77">
        <f>IF('COPY 20200720'!CE3="","",'COPY 20200720'!CE3)</f>
        <v>44053</v>
      </c>
      <c r="CF3" s="77">
        <f>IF('COPY 20200720'!CF3="","",'COPY 20200720'!CF3)</f>
        <v>44053</v>
      </c>
      <c r="CG3" s="77">
        <f>IF('COPY 20200720'!CG3="","",'COPY 20200720'!CG3)</f>
        <v>44042</v>
      </c>
      <c r="CH3" s="77">
        <f>IF('COPY 20200720'!CH3="","",'COPY 20200720'!CH3)</f>
        <v>44042</v>
      </c>
      <c r="CI3" s="77">
        <f>IF('COPY 20200720'!CI3="","",'COPY 20200720'!CI3)</f>
        <v>44042</v>
      </c>
      <c r="CJ3" s="77">
        <f>IF('COPY 20200720'!CJ3="","",'COPY 20200720'!CJ3)</f>
        <v>44042</v>
      </c>
      <c r="CK3" s="77">
        <f>IF('COPY 20200720'!CK3="","",'COPY 20200720'!CK3)</f>
        <v>44055</v>
      </c>
      <c r="CL3" s="77" t="str">
        <f>IF('COPY 20200720'!CL3="","",'COPY 20200720'!CL3)</f>
        <v/>
      </c>
      <c r="CM3" s="77">
        <f>IF('COPY 20200720'!CM3="","",'COPY 20200720'!CM3)</f>
        <v>44054</v>
      </c>
      <c r="CN3" t="str">
        <f>IF('COPY 20200720'!CN3="","",'COPY 20200720'!CN3)</f>
        <v>#exp</v>
      </c>
      <c r="CO3" t="str">
        <f>IF('COPY 20200720'!CP3="","",'COPY 20200720'!CP3)</f>
        <v>NOQ</v>
      </c>
      <c r="CP3" t="str">
        <f>IF('COPY 20200720'!CR3="","",'COPY 20200720'!CR3)</f>
        <v/>
      </c>
      <c r="CQ3" t="str">
        <f>IF('COPY 20200720'!CS3="","",'COPY 20200720'!CS3)</f>
        <v>#part(s) missing RFQ</v>
      </c>
      <c r="CR3">
        <f>IF('COPY 20200720'!CT3="","",'COPY 20200720'!CT3)</f>
        <v>0</v>
      </c>
    </row>
    <row r="4" spans="2:96">
      <c r="B4" s="42" t="str">
        <f>'COPY 20200720'!B4</f>
        <v>001</v>
      </c>
      <c r="C4" s="8" t="str">
        <f>'COPY 20200720'!C4</f>
        <v>VISOR LWR RHD/LHD</v>
      </c>
      <c r="D4" s="8" t="str">
        <f>IF('COPY 20200720'!D4="","",'COPY 20200720'!D4)</f>
        <v>INJ</v>
      </c>
      <c r="E4" s="8"/>
      <c r="F4" s="9"/>
      <c r="G4" s="10"/>
      <c r="H4" s="11"/>
      <c r="I4" s="12"/>
      <c r="J4" s="13"/>
      <c r="K4" s="10"/>
      <c r="L4" s="13"/>
      <c r="M4" s="14"/>
      <c r="N4" s="15"/>
      <c r="O4" s="16"/>
      <c r="P4" s="16"/>
      <c r="Q4" s="17"/>
      <c r="R4" s="17"/>
      <c r="S4" s="33"/>
      <c r="T4" s="33"/>
      <c r="U4" s="31"/>
      <c r="V4">
        <f>IF('COPY 20200720'!V4="","",'COPY 20200720'!V4)</f>
        <v>1.8324516370044053</v>
      </c>
      <c r="W4" t="str">
        <f>IF('COPY 20200720'!W4="","",'COPY 20200720'!W4)</f>
        <v/>
      </c>
      <c r="X4" t="str">
        <f>IF('COPY 20200720'!X4="","",'COPY 20200720'!X4)</f>
        <v/>
      </c>
      <c r="Y4" t="str">
        <f>IF('COPY 20200720'!Y4="","",'COPY 20200720'!Y4)</f>
        <v/>
      </c>
      <c r="Z4" t="str">
        <f>IF('COPY 20200720'!Z4="","",'COPY 20200720'!Z4)</f>
        <v/>
      </c>
      <c r="AA4" t="str">
        <f>IF('COPY 20200720'!AA4="","",'COPY 20200720'!AA4)</f>
        <v/>
      </c>
      <c r="AB4" t="str">
        <f>IF('COPY 20200720'!AB4="","",'COPY 20200720'!AB4)</f>
        <v/>
      </c>
      <c r="AC4" t="str">
        <f>IF('COPY 20200720'!AC4="","",'COPY 20200720'!AC4)</f>
        <v/>
      </c>
      <c r="AD4" t="s">
        <v>480</v>
      </c>
      <c r="AE4" t="s">
        <v>483</v>
      </c>
      <c r="AF4">
        <f>IF('COPY 20200720'!AF4="","",'COPY 20200720'!AF4)</f>
        <v>44033</v>
      </c>
      <c r="AG4">
        <f>IF('COPY 20200720'!AG4="","",'COPY 20200720'!AG4)</f>
        <v>44033</v>
      </c>
      <c r="AH4" t="str">
        <f>IF('COPY 20200720'!AH4="","",'COPY 20200720'!AH4)</f>
        <v/>
      </c>
      <c r="AI4" t="str">
        <f>IF('COPY 20200720'!AI4="","",'COPY 20200720'!AI4)</f>
        <v/>
      </c>
      <c r="AJ4" t="str">
        <f>IF('COPY 20200720'!AJ4="","",'COPY 20200720'!AJ4)</f>
        <v/>
      </c>
      <c r="AK4" t="str">
        <f>IF('COPY 20200720'!AK4="","",'COPY 20200720'!AK4)</f>
        <v/>
      </c>
      <c r="AL4" t="str">
        <f>IF('COPY 20200720'!AL4="","",'COPY 20200720'!AL4)</f>
        <v/>
      </c>
      <c r="AM4" t="s">
        <v>598</v>
      </c>
      <c r="AN4" t="str">
        <f>IF('COPY 20200720'!AN4="","",'COPY 20200720'!AN4)</f>
        <v/>
      </c>
      <c r="AO4" t="str">
        <f>IF('COPY 20200720'!AO4="","",'COPY 20200720'!AO4)</f>
        <v/>
      </c>
      <c r="AP4" t="str">
        <f>IF('COPY 20200720'!AP4="","",'COPY 20200720'!AP4)</f>
        <v/>
      </c>
      <c r="AQ4" t="str">
        <f>IF('COPY 20200720'!AQ4="","",'COPY 20200720'!AQ4)</f>
        <v/>
      </c>
      <c r="AR4" t="str">
        <f>IF('COPY 20200720'!AR4="","",'COPY 20200720'!AR4)</f>
        <v/>
      </c>
      <c r="AS4" t="str">
        <f>IF('COPY 20200720'!AS4="","",'COPY 20200720'!AS4)</f>
        <v/>
      </c>
      <c r="AT4" t="str">
        <f>IF('COPY 20200720'!AT4="","",'COPY 20200720'!AT4)</f>
        <v/>
      </c>
      <c r="AU4" t="str">
        <f>IF('COPY 20200720'!AU4="","",'COPY 20200720'!AU4)</f>
        <v/>
      </c>
      <c r="AV4" t="str">
        <f>IF('COPY 20200720'!AV4="","",'COPY 20200720'!AV4)</f>
        <v/>
      </c>
      <c r="AW4" t="str">
        <f>IF('COPY 20200720'!AW4="","",'COPY 20200720'!AW4)</f>
        <v/>
      </c>
      <c r="AX4" t="str">
        <f>IF('COPY 20200720'!AX4="","",'COPY 20200720'!AX4)</f>
        <v/>
      </c>
      <c r="AY4" t="str">
        <f>IF('COPY 20200720'!AY4="","",'COPY 20200720'!AY4)</f>
        <v/>
      </c>
      <c r="AZ4" t="str">
        <f>IF('COPY 20200720'!AZ4="","",'COPY 20200720'!AZ4)</f>
        <v/>
      </c>
      <c r="BA4" t="str">
        <f>IF('COPY 20200720'!BA4="","",'COPY 20200720'!BA4)</f>
        <v/>
      </c>
      <c r="BB4" t="str">
        <f>IF('COPY 20200720'!BB4="","",'COPY 20200720'!BB4)</f>
        <v/>
      </c>
      <c r="BC4" t="str">
        <f>IF('COPY 20200720'!BC4="","",'COPY 20200720'!BC4)</f>
        <v/>
      </c>
      <c r="BD4" t="str">
        <f>IF('COPY 20200720'!BD4="","",'COPY 20200720'!BD4)</f>
        <v/>
      </c>
      <c r="BE4" t="str">
        <f>IF('COPY 20200720'!BE4="","",'COPY 20200720'!BE4)</f>
        <v/>
      </c>
      <c r="BF4" t="str">
        <f>IF('COPY 20200720'!BF4="","",'COPY 20200720'!BF4)</f>
        <v/>
      </c>
      <c r="BG4" t="str">
        <f>IF('COPY 20200720'!BG4="","",'COPY 20200720'!BG4)</f>
        <v/>
      </c>
      <c r="BH4" t="str">
        <f>IF('COPY 20200720'!BH4="","",'COPY 20200720'!BH4)</f>
        <v/>
      </c>
      <c r="BI4" t="str">
        <f>IF('COPY 20200720'!BI4="","",'COPY 20200720'!BI4)</f>
        <v/>
      </c>
      <c r="BJ4" t="str">
        <f>IF('COPY 20200720'!BJ4="","",'COPY 20200720'!BJ4)</f>
        <v/>
      </c>
      <c r="BK4" t="str">
        <f>IF('COPY 20200720'!BK4="","",'COPY 20200720'!BK4)</f>
        <v/>
      </c>
      <c r="BL4" t="str">
        <f>IF('COPY 20200720'!BL4="","",'COPY 20200720'!BL4)</f>
        <v/>
      </c>
      <c r="BM4" t="str">
        <f>IF('COPY 20200720'!BM4="","",'COPY 20200720'!BM4)</f>
        <v/>
      </c>
      <c r="BN4" t="str">
        <f>IF('COPY 20200720'!BN4="","",'COPY 20200720'!BN4)</f>
        <v/>
      </c>
      <c r="BO4" t="str">
        <f>IF('COPY 20200720'!BO4="","",'COPY 20200720'!BO4)</f>
        <v/>
      </c>
      <c r="BP4" t="str">
        <f>IF('COPY 20200720'!BP4="","",'COPY 20200720'!BP4)</f>
        <v/>
      </c>
      <c r="BQ4" t="str">
        <f>IF('COPY 20200720'!BQ4="","",'COPY 20200720'!BQ4)</f>
        <v/>
      </c>
      <c r="BR4" t="str">
        <f>IF('COPY 20200720'!BR4="","",'COPY 20200720'!BR4)</f>
        <v/>
      </c>
      <c r="BS4" t="str">
        <f>IF('COPY 20200720'!BS4="","",'COPY 20200720'!BS4)</f>
        <v/>
      </c>
      <c r="BT4" t="str">
        <f>IF('COPY 20200720'!BT4="","",'COPY 20200720'!BT4)</f>
        <v/>
      </c>
      <c r="BU4" t="str">
        <f>IF('COPY 20200720'!BU4="","",'COPY 20200720'!BU4)</f>
        <v/>
      </c>
      <c r="BV4" t="str">
        <f>IF('COPY 20200720'!BV4="","",'COPY 20200720'!BV4)</f>
        <v/>
      </c>
      <c r="BW4" t="str">
        <f>IF('COPY 20200720'!BW4="","",'COPY 20200720'!BW4)</f>
        <v/>
      </c>
      <c r="BX4" t="str">
        <f>IF('COPY 20200720'!BX4="","",'COPY 20200720'!BX4)</f>
        <v/>
      </c>
      <c r="BY4" t="str">
        <f>IF('COPY 20200720'!BY4="","",'COPY 20200720'!BY4)</f>
        <v/>
      </c>
      <c r="BZ4" t="str">
        <f>IF('COPY 20200720'!BZ4="","",'COPY 20200720'!BZ4)</f>
        <v/>
      </c>
      <c r="CA4" t="str">
        <f>IF('COPY 20200720'!CA4="","",'COPY 20200720'!CA4)</f>
        <v/>
      </c>
      <c r="CB4" t="str">
        <f>IF('COPY 20200720'!CB4="","",'COPY 20200720'!CB4)</f>
        <v/>
      </c>
      <c r="CC4" t="str">
        <f>IF('COPY 20200720'!CC4="","",'COPY 20200720'!CC4)</f>
        <v/>
      </c>
      <c r="CD4" t="str">
        <f>IF('COPY 20200720'!CD4="","",'COPY 20200720'!CD4)</f>
        <v/>
      </c>
      <c r="CE4" t="str">
        <f>IF('COPY 20200720'!CE4="","",'COPY 20200720'!CE4)</f>
        <v/>
      </c>
      <c r="CF4" t="str">
        <f>IF('COPY 20200720'!CF4="","",'COPY 20200720'!CF4)</f>
        <v/>
      </c>
      <c r="CG4" t="str">
        <f>IF('COPY 20200720'!CG4="","",'COPY 20200720'!CG4)</f>
        <v/>
      </c>
      <c r="CH4" t="str">
        <f>IF('COPY 20200720'!CH4="","",'COPY 20200720'!CH4)</f>
        <v/>
      </c>
      <c r="CI4" t="str">
        <f>IF('COPY 20200720'!CI4="","",'COPY 20200720'!CI4)</f>
        <v/>
      </c>
      <c r="CJ4" t="str">
        <f>IF('COPY 20200720'!CJ4="","",'COPY 20200720'!CJ4)</f>
        <v/>
      </c>
      <c r="CK4" t="str">
        <f>IF('COPY 20200720'!CK4="","",'COPY 20200720'!CK4)</f>
        <v/>
      </c>
      <c r="CL4" t="str">
        <f>IF('COPY 20200720'!CL4="","",'COPY 20200720'!CL4)</f>
        <v/>
      </c>
      <c r="CM4" t="str">
        <f>IF('COPY 20200720'!CM4="","",'COPY 20200720'!CM4)</f>
        <v/>
      </c>
    </row>
    <row r="5" spans="2:96">
      <c r="B5" s="42" t="str">
        <f>'COPY 20200720'!B5</f>
        <v>002</v>
      </c>
      <c r="C5" s="8" t="str">
        <f>'COPY 20200720'!C5</f>
        <v>NZL F DEF A</v>
      </c>
      <c r="D5" s="8" t="str">
        <f>IF('COPY 20200720'!D5="","",'COPY 20200720'!D5)</f>
        <v>INJ</v>
      </c>
      <c r="E5" s="8"/>
      <c r="F5" s="9"/>
      <c r="G5" s="10"/>
      <c r="H5" s="11"/>
      <c r="I5" s="12"/>
      <c r="J5" s="13"/>
      <c r="K5" s="10"/>
      <c r="L5" s="13"/>
      <c r="M5" s="14"/>
      <c r="N5" s="15"/>
      <c r="O5" s="16"/>
      <c r="P5" s="16"/>
      <c r="Q5" s="17"/>
      <c r="R5" s="17"/>
      <c r="S5" s="33"/>
      <c r="T5" s="33"/>
      <c r="U5" s="18"/>
      <c r="V5">
        <f>IF('COPY 20200720'!V5="","",'COPY 20200720'!V5)</f>
        <v>2.3829997460615999</v>
      </c>
      <c r="W5" t="str">
        <f>IF('COPY 20200720'!W5="","",'COPY 20200720'!W5)</f>
        <v/>
      </c>
      <c r="X5" t="str">
        <f>IF('COPY 20200720'!X5="","",'COPY 20200720'!X5)</f>
        <v/>
      </c>
      <c r="Y5" t="str">
        <f>IF('COPY 20200720'!Y5="","",'COPY 20200720'!Y5)</f>
        <v/>
      </c>
      <c r="Z5" t="str">
        <f>IF('COPY 20200720'!Z5="","",'COPY 20200720'!Z5)</f>
        <v/>
      </c>
      <c r="AA5" t="str">
        <f>IF('COPY 20200720'!AA5="","",'COPY 20200720'!AA5)</f>
        <v/>
      </c>
      <c r="AB5" t="str">
        <f>IF('COPY 20200720'!AB5="","",'COPY 20200720'!AB5)</f>
        <v/>
      </c>
      <c r="AC5" t="str">
        <f>IF('COPY 20200720'!AC5="","",'COPY 20200720'!AC5)</f>
        <v/>
      </c>
      <c r="AD5" t="s">
        <v>482</v>
      </c>
      <c r="AE5" t="s">
        <v>481</v>
      </c>
      <c r="AF5" t="str">
        <f>IF('COPY 20200720'!AF5="","",'COPY 20200720'!AF5)</f>
        <v/>
      </c>
      <c r="AG5" t="str">
        <f>IF('COPY 20200720'!AG5="","",'COPY 20200720'!AG5)</f>
        <v/>
      </c>
      <c r="AH5" t="str">
        <f>IF('COPY 20200720'!AH5="","",'COPY 20200720'!AH5)</f>
        <v/>
      </c>
      <c r="AI5" t="str">
        <f>IF('COPY 20200720'!AI5="","",'COPY 20200720'!AI5)</f>
        <v/>
      </c>
      <c r="AJ5" t="str">
        <f>IF('COPY 20200720'!AJ5="","",'COPY 20200720'!AJ5)</f>
        <v/>
      </c>
      <c r="AK5" t="str">
        <f>IF('COPY 20200720'!AK5="","",'COPY 20200720'!AK5)</f>
        <v/>
      </c>
      <c r="AL5" t="str">
        <f>IF('COPY 20200720'!AL5="","",'COPY 20200720'!AL5)</f>
        <v/>
      </c>
      <c r="AM5" t="s">
        <v>599</v>
      </c>
      <c r="AN5" t="str">
        <f>IF('COPY 20200720'!AN5="","",'COPY 20200720'!AN5)</f>
        <v/>
      </c>
      <c r="AO5" t="str">
        <f>IF('COPY 20200720'!AO5="","",'COPY 20200720'!AO5)</f>
        <v/>
      </c>
      <c r="AP5" t="str">
        <f>IF('COPY 20200720'!AP5="","",'COPY 20200720'!AP5)</f>
        <v/>
      </c>
      <c r="AQ5" t="str">
        <f>IF('COPY 20200720'!AQ5="","",'COPY 20200720'!AQ5)</f>
        <v/>
      </c>
      <c r="AR5" t="str">
        <f>IF('COPY 20200720'!AR5="","",'COPY 20200720'!AR5)</f>
        <v/>
      </c>
      <c r="AS5" t="str">
        <f>IF('COPY 20200720'!AS5="","",'COPY 20200720'!AS5)</f>
        <v/>
      </c>
      <c r="AT5" t="str">
        <f>IF('COPY 20200720'!AT5="","",'COPY 20200720'!AT5)</f>
        <v/>
      </c>
      <c r="AU5" t="str">
        <f>IF('COPY 20200720'!AU5="","",'COPY 20200720'!AU5)</f>
        <v/>
      </c>
      <c r="AV5" t="str">
        <f>IF('COPY 20200720'!AV5="","",'COPY 20200720'!AV5)</f>
        <v/>
      </c>
      <c r="AW5" t="str">
        <f>IF('COPY 20200720'!AW5="","",'COPY 20200720'!AW5)</f>
        <v/>
      </c>
      <c r="AX5" t="str">
        <f>IF('COPY 20200720'!AX5="","",'COPY 20200720'!AX5)</f>
        <v/>
      </c>
      <c r="AY5" t="str">
        <f>IF('COPY 20200720'!AY5="","",'COPY 20200720'!AY5)</f>
        <v/>
      </c>
      <c r="AZ5" t="str">
        <f>IF('COPY 20200720'!AZ5="","",'COPY 20200720'!AZ5)</f>
        <v/>
      </c>
      <c r="BA5" t="str">
        <f>IF('COPY 20200720'!BA5="","",'COPY 20200720'!BA5)</f>
        <v/>
      </c>
      <c r="BB5" t="str">
        <f>IF('COPY 20200720'!BB5="","",'COPY 20200720'!BB5)</f>
        <v/>
      </c>
      <c r="BC5" t="str">
        <f>IF('COPY 20200720'!BC5="","",'COPY 20200720'!BC5)</f>
        <v/>
      </c>
      <c r="BD5" t="str">
        <f>IF('COPY 20200720'!BD5="","",'COPY 20200720'!BD5)</f>
        <v/>
      </c>
      <c r="BE5" t="str">
        <f>IF('COPY 20200720'!BE5="","",'COPY 20200720'!BE5)</f>
        <v/>
      </c>
      <c r="BF5" t="str">
        <f>IF('COPY 20200720'!BF5="","",'COPY 20200720'!BF5)</f>
        <v/>
      </c>
      <c r="BG5" t="str">
        <f>IF('COPY 20200720'!BG5="","",'COPY 20200720'!BG5)</f>
        <v/>
      </c>
      <c r="BH5" t="str">
        <f>IF('COPY 20200720'!BH5="","",'COPY 20200720'!BH5)</f>
        <v/>
      </c>
      <c r="BI5" t="str">
        <f>IF('COPY 20200720'!BI5="","",'COPY 20200720'!BI5)</f>
        <v/>
      </c>
      <c r="BJ5" t="str">
        <f>IF('COPY 20200720'!BJ5="","",'COPY 20200720'!BJ5)</f>
        <v/>
      </c>
      <c r="BK5" t="str">
        <f>IF('COPY 20200720'!BK5="","",'COPY 20200720'!BK5)</f>
        <v/>
      </c>
      <c r="BL5" t="str">
        <f>IF('COPY 20200720'!BL5="","",'COPY 20200720'!BL5)</f>
        <v/>
      </c>
      <c r="BM5" t="str">
        <f>IF('COPY 20200720'!BM5="","",'COPY 20200720'!BM5)</f>
        <v/>
      </c>
      <c r="BN5" t="str">
        <f>IF('COPY 20200720'!BN5="","",'COPY 20200720'!BN5)</f>
        <v/>
      </c>
      <c r="BO5" t="str">
        <f>IF('COPY 20200720'!BO5="","",'COPY 20200720'!BO5)</f>
        <v/>
      </c>
      <c r="BP5" t="str">
        <f>IF('COPY 20200720'!BP5="","",'COPY 20200720'!BP5)</f>
        <v/>
      </c>
      <c r="BQ5" t="str">
        <f>IF('COPY 20200720'!BQ5="","",'COPY 20200720'!BQ5)</f>
        <v/>
      </c>
      <c r="BR5" t="str">
        <f>IF('COPY 20200720'!BR5="","",'COPY 20200720'!BR5)</f>
        <v/>
      </c>
      <c r="BS5" t="str">
        <f>IF('COPY 20200720'!BS5="","",'COPY 20200720'!BS5)</f>
        <v/>
      </c>
      <c r="BT5" t="str">
        <f>IF('COPY 20200720'!BT5="","",'COPY 20200720'!BT5)</f>
        <v/>
      </c>
      <c r="BU5" t="str">
        <f>IF('COPY 20200720'!BU5="","",'COPY 20200720'!BU5)</f>
        <v/>
      </c>
      <c r="BV5" t="str">
        <f>IF('COPY 20200720'!BV5="","",'COPY 20200720'!BV5)</f>
        <v/>
      </c>
      <c r="BW5" t="str">
        <f>IF('COPY 20200720'!BW5="","",'COPY 20200720'!BW5)</f>
        <v/>
      </c>
      <c r="BX5" t="str">
        <f>IF('COPY 20200720'!BX5="","",'COPY 20200720'!BX5)</f>
        <v/>
      </c>
      <c r="BY5" t="str">
        <f>IF('COPY 20200720'!BY5="","",'COPY 20200720'!BY5)</f>
        <v/>
      </c>
      <c r="BZ5" t="str">
        <f>IF('COPY 20200720'!BZ5="","",'COPY 20200720'!BZ5)</f>
        <v/>
      </c>
      <c r="CA5" t="str">
        <f>IF('COPY 20200720'!CA5="","",'COPY 20200720'!CA5)</f>
        <v/>
      </c>
      <c r="CB5" t="str">
        <f>IF('COPY 20200720'!CB5="","",'COPY 20200720'!CB5)</f>
        <v/>
      </c>
      <c r="CC5" t="str">
        <f>IF('COPY 20200720'!CC5="","",'COPY 20200720'!CC5)</f>
        <v/>
      </c>
      <c r="CD5" t="str">
        <f>IF('COPY 20200720'!CD5="","",'COPY 20200720'!CD5)</f>
        <v/>
      </c>
      <c r="CE5" t="str">
        <f>IF('COPY 20200720'!CE5="","",'COPY 20200720'!CE5)</f>
        <v/>
      </c>
      <c r="CF5" t="str">
        <f>IF('COPY 20200720'!CF5="","",'COPY 20200720'!CF5)</f>
        <v/>
      </c>
      <c r="CG5" t="str">
        <f>IF('COPY 20200720'!CG5="","",'COPY 20200720'!CG5)</f>
        <v/>
      </c>
      <c r="CH5" t="str">
        <f>IF('COPY 20200720'!CH5="","",'COPY 20200720'!CH5)</f>
        <v/>
      </c>
      <c r="CI5" t="str">
        <f>IF('COPY 20200720'!CI5="","",'COPY 20200720'!CI5)</f>
        <v/>
      </c>
      <c r="CJ5" t="str">
        <f>IF('COPY 20200720'!CJ5="","",'COPY 20200720'!CJ5)</f>
        <v/>
      </c>
      <c r="CK5" t="str">
        <f>IF('COPY 20200720'!CK5="","",'COPY 20200720'!CK5)</f>
        <v/>
      </c>
      <c r="CL5" t="str">
        <f>IF('COPY 20200720'!CL5="","",'COPY 20200720'!CL5)</f>
        <v/>
      </c>
      <c r="CM5" t="str">
        <f>IF('COPY 20200720'!CM5="","",'COPY 20200720'!CM5)</f>
        <v/>
      </c>
    </row>
    <row r="6" spans="2:96">
      <c r="B6" s="42" t="str">
        <f>'COPY 20200720'!B6</f>
        <v>003</v>
      </c>
      <c r="C6" s="8" t="str">
        <f>'COPY 20200720'!C6</f>
        <v>NZL F DEF B</v>
      </c>
      <c r="D6" s="8" t="str">
        <f>IF('COPY 20200720'!D6="","",'COPY 20200720'!D6)</f>
        <v>INJ</v>
      </c>
      <c r="E6" s="8"/>
      <c r="F6" s="9"/>
      <c r="G6" s="10"/>
      <c r="H6" s="11"/>
      <c r="I6" s="12"/>
      <c r="J6" s="13"/>
      <c r="K6" s="10"/>
      <c r="L6" s="13"/>
      <c r="M6" s="14"/>
      <c r="N6" s="29"/>
      <c r="O6" s="16"/>
      <c r="P6" s="16"/>
      <c r="Q6" s="17"/>
      <c r="R6" s="17"/>
      <c r="S6" s="33"/>
      <c r="T6" s="33"/>
      <c r="U6" s="18"/>
      <c r="V6">
        <f>IF('COPY 20200720'!V6="","",'COPY 20200720'!V6)</f>
        <v>2.3224906999779735</v>
      </c>
      <c r="W6" t="str">
        <f>IF('COPY 20200720'!W6="","",'COPY 20200720'!W6)</f>
        <v/>
      </c>
      <c r="X6" t="str">
        <f>IF('COPY 20200720'!X6="","",'COPY 20200720'!X6)</f>
        <v/>
      </c>
      <c r="Y6" t="str">
        <f>IF('COPY 20200720'!Y6="","",'COPY 20200720'!Y6)</f>
        <v/>
      </c>
      <c r="Z6" t="str">
        <f>IF('COPY 20200720'!Z6="","",'COPY 20200720'!Z6)</f>
        <v/>
      </c>
      <c r="AA6" t="str">
        <f>IF('COPY 20200720'!AA6="","",'COPY 20200720'!AA6)</f>
        <v/>
      </c>
      <c r="AB6" t="str">
        <f>IF('COPY 20200720'!AB6="","",'COPY 20200720'!AB6)</f>
        <v/>
      </c>
      <c r="AC6" t="str">
        <f>IF('COPY 20200720'!AC6="","",'COPY 20200720'!AC6)</f>
        <v/>
      </c>
      <c r="AD6" t="s">
        <v>482</v>
      </c>
      <c r="AE6" t="s">
        <v>481</v>
      </c>
      <c r="AF6" t="str">
        <f>IF('COPY 20200720'!AF6="","",'COPY 20200720'!AF6)</f>
        <v/>
      </c>
      <c r="AG6" t="str">
        <f>IF('COPY 20200720'!AG6="","",'COPY 20200720'!AG6)</f>
        <v/>
      </c>
      <c r="AH6" t="str">
        <f>IF('COPY 20200720'!AH6="","",'COPY 20200720'!AH6)</f>
        <v/>
      </c>
      <c r="AI6" t="str">
        <f>IF('COPY 20200720'!AI6="","",'COPY 20200720'!AI6)</f>
        <v/>
      </c>
      <c r="AJ6" t="str">
        <f>IF('COPY 20200720'!AJ6="","",'COPY 20200720'!AJ6)</f>
        <v/>
      </c>
      <c r="AK6" t="str">
        <f>IF('COPY 20200720'!AK6="","",'COPY 20200720'!AK6)</f>
        <v/>
      </c>
      <c r="AL6" t="str">
        <f>IF('COPY 20200720'!AL6="","",'COPY 20200720'!AL6)</f>
        <v/>
      </c>
      <c r="AM6" t="s">
        <v>600</v>
      </c>
      <c r="AN6" t="str">
        <f>IF('COPY 20200720'!AN6="","",'COPY 20200720'!AN6)</f>
        <v/>
      </c>
      <c r="AO6" t="str">
        <f>IF('COPY 20200720'!AO6="","",'COPY 20200720'!AO6)</f>
        <v/>
      </c>
      <c r="AP6" t="str">
        <f>IF('COPY 20200720'!AP6="","",'COPY 20200720'!AP6)</f>
        <v/>
      </c>
      <c r="AQ6" t="str">
        <f>IF('COPY 20200720'!AQ6="","",'COPY 20200720'!AQ6)</f>
        <v/>
      </c>
      <c r="AR6" t="str">
        <f>IF('COPY 20200720'!AR6="","",'COPY 20200720'!AR6)</f>
        <v/>
      </c>
      <c r="AS6" t="str">
        <f>IF('COPY 20200720'!AS6="","",'COPY 20200720'!AS6)</f>
        <v/>
      </c>
      <c r="AT6" t="str">
        <f>IF('COPY 20200720'!AT6="","",'COPY 20200720'!AT6)</f>
        <v/>
      </c>
      <c r="AU6" t="str">
        <f>IF('COPY 20200720'!AU6="","",'COPY 20200720'!AU6)</f>
        <v/>
      </c>
      <c r="AV6" t="str">
        <f>IF('COPY 20200720'!AV6="","",'COPY 20200720'!AV6)</f>
        <v/>
      </c>
      <c r="AW6" t="str">
        <f>IF('COPY 20200720'!AW6="","",'COPY 20200720'!AW6)</f>
        <v/>
      </c>
      <c r="AX6" t="str">
        <f>IF('COPY 20200720'!AX6="","",'COPY 20200720'!AX6)</f>
        <v/>
      </c>
      <c r="AY6" t="str">
        <f>IF('COPY 20200720'!AY6="","",'COPY 20200720'!AY6)</f>
        <v/>
      </c>
      <c r="AZ6" t="str">
        <f>IF('COPY 20200720'!AZ6="","",'COPY 20200720'!AZ6)</f>
        <v/>
      </c>
      <c r="BA6" t="str">
        <f>IF('COPY 20200720'!BA6="","",'COPY 20200720'!BA6)</f>
        <v/>
      </c>
      <c r="BB6" t="str">
        <f>IF('COPY 20200720'!BB6="","",'COPY 20200720'!BB6)</f>
        <v/>
      </c>
      <c r="BC6" t="str">
        <f>IF('COPY 20200720'!BC6="","",'COPY 20200720'!BC6)</f>
        <v/>
      </c>
      <c r="BD6" t="str">
        <f>IF('COPY 20200720'!BD6="","",'COPY 20200720'!BD6)</f>
        <v/>
      </c>
      <c r="BE6" t="str">
        <f>IF('COPY 20200720'!BE6="","",'COPY 20200720'!BE6)</f>
        <v/>
      </c>
      <c r="BF6" t="str">
        <f>IF('COPY 20200720'!BF6="","",'COPY 20200720'!BF6)</f>
        <v/>
      </c>
      <c r="BG6" t="str">
        <f>IF('COPY 20200720'!BG6="","",'COPY 20200720'!BG6)</f>
        <v/>
      </c>
      <c r="BH6" t="str">
        <f>IF('COPY 20200720'!BH6="","",'COPY 20200720'!BH6)</f>
        <v/>
      </c>
      <c r="BI6" t="str">
        <f>IF('COPY 20200720'!BI6="","",'COPY 20200720'!BI6)</f>
        <v/>
      </c>
      <c r="BJ6" t="str">
        <f>IF('COPY 20200720'!BJ6="","",'COPY 20200720'!BJ6)</f>
        <v/>
      </c>
      <c r="BK6" t="str">
        <f>IF('COPY 20200720'!BK6="","",'COPY 20200720'!BK6)</f>
        <v/>
      </c>
      <c r="BL6" t="str">
        <f>IF('COPY 20200720'!BL6="","",'COPY 20200720'!BL6)</f>
        <v/>
      </c>
      <c r="BM6" t="str">
        <f>IF('COPY 20200720'!BM6="","",'COPY 20200720'!BM6)</f>
        <v/>
      </c>
      <c r="BN6" t="str">
        <f>IF('COPY 20200720'!BN6="","",'COPY 20200720'!BN6)</f>
        <v/>
      </c>
      <c r="BO6" t="str">
        <f>IF('COPY 20200720'!BO6="","",'COPY 20200720'!BO6)</f>
        <v/>
      </c>
      <c r="BP6" t="str">
        <f>IF('COPY 20200720'!BP6="","",'COPY 20200720'!BP6)</f>
        <v/>
      </c>
      <c r="BQ6" t="str">
        <f>IF('COPY 20200720'!BQ6="","",'COPY 20200720'!BQ6)</f>
        <v/>
      </c>
      <c r="BR6" t="str">
        <f>IF('COPY 20200720'!BR6="","",'COPY 20200720'!BR6)</f>
        <v/>
      </c>
      <c r="BS6" t="str">
        <f>IF('COPY 20200720'!BS6="","",'COPY 20200720'!BS6)</f>
        <v/>
      </c>
      <c r="BT6" t="str">
        <f>IF('COPY 20200720'!BT6="","",'COPY 20200720'!BT6)</f>
        <v/>
      </c>
      <c r="BU6" t="str">
        <f>IF('COPY 20200720'!BU6="","",'COPY 20200720'!BU6)</f>
        <v/>
      </c>
      <c r="BV6" t="str">
        <f>IF('COPY 20200720'!BV6="","",'COPY 20200720'!BV6)</f>
        <v/>
      </c>
      <c r="BW6" t="str">
        <f>IF('COPY 20200720'!BW6="","",'COPY 20200720'!BW6)</f>
        <v/>
      </c>
      <c r="BX6" t="str">
        <f>IF('COPY 20200720'!BX6="","",'COPY 20200720'!BX6)</f>
        <v/>
      </c>
      <c r="BY6" t="str">
        <f>IF('COPY 20200720'!BY6="","",'COPY 20200720'!BY6)</f>
        <v/>
      </c>
      <c r="BZ6" t="str">
        <f>IF('COPY 20200720'!BZ6="","",'COPY 20200720'!BZ6)</f>
        <v/>
      </c>
      <c r="CA6" t="str">
        <f>IF('COPY 20200720'!CA6="","",'COPY 20200720'!CA6)</f>
        <v/>
      </c>
      <c r="CB6" t="str">
        <f>IF('COPY 20200720'!CB6="","",'COPY 20200720'!CB6)</f>
        <v/>
      </c>
      <c r="CC6" t="str">
        <f>IF('COPY 20200720'!CC6="","",'COPY 20200720'!CC6)</f>
        <v/>
      </c>
      <c r="CD6" t="str">
        <f>IF('COPY 20200720'!CD6="","",'COPY 20200720'!CD6)</f>
        <v/>
      </c>
      <c r="CE6" t="str">
        <f>IF('COPY 20200720'!CE6="","",'COPY 20200720'!CE6)</f>
        <v/>
      </c>
      <c r="CF6" t="str">
        <f>IF('COPY 20200720'!CF6="","",'COPY 20200720'!CF6)</f>
        <v/>
      </c>
      <c r="CG6" t="str">
        <f>IF('COPY 20200720'!CG6="","",'COPY 20200720'!CG6)</f>
        <v/>
      </c>
      <c r="CH6" t="str">
        <f>IF('COPY 20200720'!CH6="","",'COPY 20200720'!CH6)</f>
        <v/>
      </c>
      <c r="CI6" t="str">
        <f>IF('COPY 20200720'!CI6="","",'COPY 20200720'!CI6)</f>
        <v/>
      </c>
      <c r="CJ6" t="str">
        <f>IF('COPY 20200720'!CJ6="","",'COPY 20200720'!CJ6)</f>
        <v/>
      </c>
      <c r="CK6" t="str">
        <f>IF('COPY 20200720'!CK6="","",'COPY 20200720'!CK6)</f>
        <v/>
      </c>
      <c r="CL6" t="str">
        <f>IF('COPY 20200720'!CL6="","",'COPY 20200720'!CL6)</f>
        <v/>
      </c>
      <c r="CM6" t="str">
        <f>IF('COPY 20200720'!CM6="","",'COPY 20200720'!CM6)</f>
        <v/>
      </c>
    </row>
    <row r="7" spans="2:96">
      <c r="B7" s="42" t="str">
        <f>'COPY 20200720'!B7</f>
        <v>004</v>
      </c>
      <c r="C7" s="8" t="str">
        <f>'COPY 20200720'!C7</f>
        <v>PNL CTR DMS LHD/RHD</v>
      </c>
      <c r="D7" s="8" t="str">
        <f>IF('COPY 20200720'!D7="","",'COPY 20200720'!D7)</f>
        <v>INJ</v>
      </c>
      <c r="E7" s="8"/>
      <c r="F7" s="9"/>
      <c r="G7" s="10"/>
      <c r="H7" s="11"/>
      <c r="I7" s="12"/>
      <c r="J7" s="13"/>
      <c r="K7" s="10"/>
      <c r="L7" s="13"/>
      <c r="M7" s="14"/>
      <c r="N7" s="15"/>
      <c r="O7" s="16"/>
      <c r="P7" s="16"/>
      <c r="Q7" s="17"/>
      <c r="R7" s="17"/>
      <c r="S7" s="33"/>
      <c r="T7" s="33"/>
      <c r="U7" s="31"/>
      <c r="V7">
        <f>IF('COPY 20200720'!V7="","",'COPY 20200720'!V7)</f>
        <v>2.9549595022026431</v>
      </c>
      <c r="W7" t="str">
        <f>IF('COPY 20200720'!W7="","",'COPY 20200720'!W7)</f>
        <v/>
      </c>
      <c r="X7" t="str">
        <f>IF('COPY 20200720'!X7="","",'COPY 20200720'!X7)</f>
        <v/>
      </c>
      <c r="Y7" t="str">
        <f>IF('COPY 20200720'!Y7="","",'COPY 20200720'!Y7)</f>
        <v/>
      </c>
      <c r="Z7" t="str">
        <f>IF('COPY 20200720'!Z7="","",'COPY 20200720'!Z7)</f>
        <v/>
      </c>
      <c r="AA7" t="str">
        <f>IF('COPY 20200720'!AA7="","",'COPY 20200720'!AA7)</f>
        <v/>
      </c>
      <c r="AB7" t="str">
        <f>IF('COPY 20200720'!AB7="","",'COPY 20200720'!AB7)</f>
        <v/>
      </c>
      <c r="AC7" t="str">
        <f>IF('COPY 20200720'!AC7="","",'COPY 20200720'!AC7)</f>
        <v/>
      </c>
      <c r="AD7" t="s">
        <v>480</v>
      </c>
      <c r="AE7" t="s">
        <v>483</v>
      </c>
      <c r="AF7">
        <f>IF('COPY 20200720'!AF7="","",'COPY 20200720'!AF7)</f>
        <v>44033</v>
      </c>
      <c r="AG7">
        <f>IF('COPY 20200720'!AG7="","",'COPY 20200720'!AG7)</f>
        <v>44033</v>
      </c>
      <c r="AH7" t="str">
        <f>IF('COPY 20200720'!AH7="","",'COPY 20200720'!AH7)</f>
        <v/>
      </c>
      <c r="AI7" t="str">
        <f>IF('COPY 20200720'!AI7="","",'COPY 20200720'!AI7)</f>
        <v/>
      </c>
      <c r="AJ7" t="str">
        <f>IF('COPY 20200720'!AJ7="","",'COPY 20200720'!AJ7)</f>
        <v/>
      </c>
      <c r="AK7" t="str">
        <f>IF('COPY 20200720'!AK7="","",'COPY 20200720'!AK7)</f>
        <v/>
      </c>
      <c r="AL7" t="str">
        <f>IF('COPY 20200720'!AL7="","",'COPY 20200720'!AL7)</f>
        <v/>
      </c>
      <c r="AM7" t="s">
        <v>595</v>
      </c>
      <c r="AN7" t="str">
        <f>IF('COPY 20200720'!AN7="","",'COPY 20200720'!AN7)</f>
        <v/>
      </c>
      <c r="AO7" t="str">
        <f>IF('COPY 20200720'!AO7="","",'COPY 20200720'!AO7)</f>
        <v/>
      </c>
      <c r="AP7" t="str">
        <f>IF('COPY 20200720'!AP7="","",'COPY 20200720'!AP7)</f>
        <v/>
      </c>
      <c r="AQ7" t="str">
        <f>IF('COPY 20200720'!AQ7="","",'COPY 20200720'!AQ7)</f>
        <v/>
      </c>
      <c r="AR7" t="str">
        <f>IF('COPY 20200720'!AR7="","",'COPY 20200720'!AR7)</f>
        <v/>
      </c>
      <c r="AS7" t="str">
        <f>IF('COPY 20200720'!AS7="","",'COPY 20200720'!AS7)</f>
        <v/>
      </c>
      <c r="AT7" t="str">
        <f>IF('COPY 20200720'!AT7="","",'COPY 20200720'!AT7)</f>
        <v/>
      </c>
      <c r="AU7" t="str">
        <f>IF('COPY 20200720'!AU7="","",'COPY 20200720'!AU7)</f>
        <v/>
      </c>
      <c r="AV7" t="str">
        <f>IF('COPY 20200720'!AV7="","",'COPY 20200720'!AV7)</f>
        <v/>
      </c>
      <c r="AW7" t="str">
        <f>IF('COPY 20200720'!AW7="","",'COPY 20200720'!AW7)</f>
        <v/>
      </c>
      <c r="AX7" t="str">
        <f>IF('COPY 20200720'!AX7="","",'COPY 20200720'!AX7)</f>
        <v/>
      </c>
      <c r="AY7" t="str">
        <f>IF('COPY 20200720'!AY7="","",'COPY 20200720'!AY7)</f>
        <v/>
      </c>
      <c r="AZ7" t="str">
        <f>IF('COPY 20200720'!AZ7="","",'COPY 20200720'!AZ7)</f>
        <v/>
      </c>
      <c r="BA7" t="str">
        <f>IF('COPY 20200720'!BA7="","",'COPY 20200720'!BA7)</f>
        <v/>
      </c>
      <c r="BB7" t="str">
        <f>IF('COPY 20200720'!BB7="","",'COPY 20200720'!BB7)</f>
        <v/>
      </c>
      <c r="BC7" t="str">
        <f>IF('COPY 20200720'!BC7="","",'COPY 20200720'!BC7)</f>
        <v/>
      </c>
      <c r="BD7" t="str">
        <f>IF('COPY 20200720'!BD7="","",'COPY 20200720'!BD7)</f>
        <v/>
      </c>
      <c r="BE7" t="str">
        <f>IF('COPY 20200720'!BE7="","",'COPY 20200720'!BE7)</f>
        <v/>
      </c>
      <c r="BF7" t="str">
        <f>IF('COPY 20200720'!BF7="","",'COPY 20200720'!BF7)</f>
        <v/>
      </c>
      <c r="BG7" t="str">
        <f>IF('COPY 20200720'!BG7="","",'COPY 20200720'!BG7)</f>
        <v/>
      </c>
      <c r="BH7" t="str">
        <f>IF('COPY 20200720'!BH7="","",'COPY 20200720'!BH7)</f>
        <v/>
      </c>
      <c r="BI7" t="str">
        <f>IF('COPY 20200720'!BI7="","",'COPY 20200720'!BI7)</f>
        <v/>
      </c>
      <c r="BJ7" t="str">
        <f>IF('COPY 20200720'!BJ7="","",'COPY 20200720'!BJ7)</f>
        <v/>
      </c>
      <c r="BK7" t="str">
        <f>IF('COPY 20200720'!BK7="","",'COPY 20200720'!BK7)</f>
        <v/>
      </c>
      <c r="BL7" t="str">
        <f>IF('COPY 20200720'!BL7="","",'COPY 20200720'!BL7)</f>
        <v/>
      </c>
      <c r="BM7" t="str">
        <f>IF('COPY 20200720'!BM7="","",'COPY 20200720'!BM7)</f>
        <v/>
      </c>
      <c r="BN7" t="str">
        <f>IF('COPY 20200720'!BN7="","",'COPY 20200720'!BN7)</f>
        <v/>
      </c>
      <c r="BO7" t="str">
        <f>IF('COPY 20200720'!BO7="","",'COPY 20200720'!BO7)</f>
        <v/>
      </c>
      <c r="BP7" t="str">
        <f>IF('COPY 20200720'!BP7="","",'COPY 20200720'!BP7)</f>
        <v/>
      </c>
      <c r="BQ7" t="str">
        <f>IF('COPY 20200720'!BQ7="","",'COPY 20200720'!BQ7)</f>
        <v/>
      </c>
      <c r="BR7" t="str">
        <f>IF('COPY 20200720'!BR7="","",'COPY 20200720'!BR7)</f>
        <v/>
      </c>
      <c r="BS7" t="str">
        <f>IF('COPY 20200720'!BS7="","",'COPY 20200720'!BS7)</f>
        <v/>
      </c>
      <c r="BT7" t="str">
        <f>IF('COPY 20200720'!BT7="","",'COPY 20200720'!BT7)</f>
        <v/>
      </c>
      <c r="BU7" t="str">
        <f>IF('COPY 20200720'!BU7="","",'COPY 20200720'!BU7)</f>
        <v/>
      </c>
      <c r="BV7" t="str">
        <f>IF('COPY 20200720'!BV7="","",'COPY 20200720'!BV7)</f>
        <v/>
      </c>
      <c r="BW7" t="str">
        <f>IF('COPY 20200720'!BW7="","",'COPY 20200720'!BW7)</f>
        <v/>
      </c>
      <c r="BX7" t="str">
        <f>IF('COPY 20200720'!BX7="","",'COPY 20200720'!BX7)</f>
        <v/>
      </c>
      <c r="BY7" t="str">
        <f>IF('COPY 20200720'!BY7="","",'COPY 20200720'!BY7)</f>
        <v/>
      </c>
      <c r="BZ7" t="str">
        <f>IF('COPY 20200720'!BZ7="","",'COPY 20200720'!BZ7)</f>
        <v/>
      </c>
      <c r="CA7" t="str">
        <f>IF('COPY 20200720'!CA7="","",'COPY 20200720'!CA7)</f>
        <v/>
      </c>
      <c r="CB7" t="str">
        <f>IF('COPY 20200720'!CB7="","",'COPY 20200720'!CB7)</f>
        <v/>
      </c>
      <c r="CC7" t="str">
        <f>IF('COPY 20200720'!CC7="","",'COPY 20200720'!CC7)</f>
        <v/>
      </c>
      <c r="CD7" t="str">
        <f>IF('COPY 20200720'!CD7="","",'COPY 20200720'!CD7)</f>
        <v/>
      </c>
      <c r="CE7" t="str">
        <f>IF('COPY 20200720'!CE7="","",'COPY 20200720'!CE7)</f>
        <v/>
      </c>
      <c r="CF7" t="str">
        <f>IF('COPY 20200720'!CF7="","",'COPY 20200720'!CF7)</f>
        <v/>
      </c>
      <c r="CG7" t="str">
        <f>IF('COPY 20200720'!CG7="","",'COPY 20200720'!CG7)</f>
        <v/>
      </c>
      <c r="CH7" t="str">
        <f>IF('COPY 20200720'!CH7="","",'COPY 20200720'!CH7)</f>
        <v/>
      </c>
      <c r="CI7" t="str">
        <f>IF('COPY 20200720'!CI7="","",'COPY 20200720'!CI7)</f>
        <v/>
      </c>
      <c r="CJ7" t="str">
        <f>IF('COPY 20200720'!CJ7="","",'COPY 20200720'!CJ7)</f>
        <v/>
      </c>
      <c r="CK7" t="str">
        <f>IF('COPY 20200720'!CK7="","",'COPY 20200720'!CK7)</f>
        <v/>
      </c>
      <c r="CL7" t="str">
        <f>IF('COPY 20200720'!CL7="","",'COPY 20200720'!CL7)</f>
        <v/>
      </c>
      <c r="CM7" t="str">
        <f>IF('COPY 20200720'!CM7="","",'COPY 20200720'!CM7)</f>
        <v/>
      </c>
    </row>
    <row r="8" spans="2:96">
      <c r="B8" s="42" t="str">
        <f>'COPY 20200720'!B8</f>
        <v>005</v>
      </c>
      <c r="C8" s="8" t="str">
        <f>'COPY 20200720'!C8</f>
        <v>PANEL CTR RING</v>
      </c>
      <c r="D8" s="8" t="str">
        <f>IF('COPY 20200720'!D8="","",'COPY 20200720'!D8)</f>
        <v>INJ</v>
      </c>
      <c r="E8" s="8"/>
      <c r="F8" s="9"/>
      <c r="G8" s="10"/>
      <c r="H8" s="11"/>
      <c r="I8" s="12"/>
      <c r="J8" s="13"/>
      <c r="K8" s="10"/>
      <c r="L8" s="13"/>
      <c r="M8" s="14"/>
      <c r="N8" s="15"/>
      <c r="O8" s="16"/>
      <c r="P8" s="16"/>
      <c r="Q8" s="17"/>
      <c r="R8" s="17"/>
      <c r="S8" s="33"/>
      <c r="T8" s="33"/>
      <c r="U8" s="31"/>
      <c r="V8">
        <f>IF('COPY 20200720'!V8="","",'COPY 20200720'!V8)</f>
        <v>1.15616764964</v>
      </c>
      <c r="W8" t="str">
        <f>IF('COPY 20200720'!W8="","",'COPY 20200720'!W8)</f>
        <v/>
      </c>
      <c r="X8" t="str">
        <f>IF('COPY 20200720'!X8="","",'COPY 20200720'!X8)</f>
        <v/>
      </c>
      <c r="Y8" t="str">
        <f>IF('COPY 20200720'!Y8="","",'COPY 20200720'!Y8)</f>
        <v/>
      </c>
      <c r="Z8" t="str">
        <f>IF('COPY 20200720'!Z8="","",'COPY 20200720'!Z8)</f>
        <v/>
      </c>
      <c r="AA8" t="str">
        <f>IF('COPY 20200720'!AA8="","",'COPY 20200720'!AA8)</f>
        <v/>
      </c>
      <c r="AB8" t="str">
        <f>IF('COPY 20200720'!AB8="","",'COPY 20200720'!AB8)</f>
        <v/>
      </c>
      <c r="AC8" t="str">
        <f>IF('COPY 20200720'!AC8="","",'COPY 20200720'!AC8)</f>
        <v/>
      </c>
      <c r="AD8" t="str">
        <f>IF('COPY 20200720'!AD8="","",'COPY 20200720'!AD8)</f>
        <v/>
      </c>
      <c r="AE8" t="str">
        <f>IF('COPY 20200720'!AE8="","",'COPY 20200720'!AE8)</f>
        <v/>
      </c>
      <c r="AF8">
        <f>IF('COPY 20200720'!AF8="","",'COPY 20200720'!AF8)</f>
        <v>44033</v>
      </c>
      <c r="AG8">
        <f>IF('COPY 20200720'!AG8="","",'COPY 20200720'!AG8)</f>
        <v>44033</v>
      </c>
      <c r="AH8" t="str">
        <f>IF('COPY 20200720'!AH8="","",'COPY 20200720'!AH8)</f>
        <v/>
      </c>
      <c r="AI8" t="str">
        <f>IF('COPY 20200720'!AI8="","",'COPY 20200720'!AI8)</f>
        <v/>
      </c>
      <c r="AJ8" t="str">
        <f>IF('COPY 20200720'!AJ8="","",'COPY 20200720'!AJ8)</f>
        <v/>
      </c>
      <c r="AK8" t="str">
        <f>IF('COPY 20200720'!AK8="","",'COPY 20200720'!AK8)</f>
        <v/>
      </c>
      <c r="AL8" t="str">
        <f>IF('COPY 20200720'!AL8="","",'COPY 20200720'!AL8)</f>
        <v/>
      </c>
      <c r="AM8" t="s">
        <v>596</v>
      </c>
      <c r="AN8" t="str">
        <f>IF('COPY 20200720'!AN8="","",'COPY 20200720'!AN8)</f>
        <v/>
      </c>
      <c r="AO8" t="str">
        <f>IF('COPY 20200720'!AO8="","",'COPY 20200720'!AO8)</f>
        <v/>
      </c>
      <c r="AP8">
        <f>IF('COPY 20200720'!AP8="","",'COPY 20200720'!AP8)</f>
        <v>44033</v>
      </c>
      <c r="AQ8" t="str">
        <f>IF('COPY 20200720'!AQ8="","",'COPY 20200720'!AQ8)</f>
        <v/>
      </c>
      <c r="AR8" t="str">
        <f>IF('COPY 20200720'!AR8="","",'COPY 20200720'!AR8)</f>
        <v/>
      </c>
      <c r="AS8" t="str">
        <f>IF('COPY 20200720'!AS8="","",'COPY 20200720'!AS8)</f>
        <v/>
      </c>
      <c r="AT8" t="str">
        <f>IF('COPY 20200720'!AT8="","",'COPY 20200720'!AT8)</f>
        <v/>
      </c>
      <c r="AU8" t="str">
        <f>IF('COPY 20200720'!AU8="","",'COPY 20200720'!AU8)</f>
        <v/>
      </c>
      <c r="AV8" t="str">
        <f>IF('COPY 20200720'!AV8="","",'COPY 20200720'!AV8)</f>
        <v/>
      </c>
      <c r="AW8" t="str">
        <f>IF('COPY 20200720'!AW8="","",'COPY 20200720'!AW8)</f>
        <v/>
      </c>
      <c r="AX8" t="str">
        <f>IF('COPY 20200720'!AX8="","",'COPY 20200720'!AX8)</f>
        <v/>
      </c>
      <c r="AY8" t="str">
        <f>IF('COPY 20200720'!AY8="","",'COPY 20200720'!AY8)</f>
        <v/>
      </c>
      <c r="AZ8" t="str">
        <f>IF('COPY 20200720'!AZ8="","",'COPY 20200720'!AZ8)</f>
        <v/>
      </c>
      <c r="BA8" t="str">
        <f>IF('COPY 20200720'!BA8="","",'COPY 20200720'!BA8)</f>
        <v/>
      </c>
      <c r="BB8" t="str">
        <f>IF('COPY 20200720'!BB8="","",'COPY 20200720'!BB8)</f>
        <v/>
      </c>
      <c r="BC8" t="str">
        <f>IF('COPY 20200720'!BC8="","",'COPY 20200720'!BC8)</f>
        <v/>
      </c>
      <c r="BD8" t="str">
        <f>IF('COPY 20200720'!BD8="","",'COPY 20200720'!BD8)</f>
        <v/>
      </c>
      <c r="BE8" t="str">
        <f>IF('COPY 20200720'!BE8="","",'COPY 20200720'!BE8)</f>
        <v/>
      </c>
      <c r="BF8" t="str">
        <f>IF('COPY 20200720'!BF8="","",'COPY 20200720'!BF8)</f>
        <v/>
      </c>
      <c r="BG8" t="str">
        <f>IF('COPY 20200720'!BG8="","",'COPY 20200720'!BG8)</f>
        <v/>
      </c>
      <c r="BH8" t="str">
        <f>IF('COPY 20200720'!BH8="","",'COPY 20200720'!BH8)</f>
        <v/>
      </c>
      <c r="BI8" t="str">
        <f>IF('COPY 20200720'!BI8="","",'COPY 20200720'!BI8)</f>
        <v/>
      </c>
      <c r="BJ8" t="str">
        <f>IF('COPY 20200720'!BJ8="","",'COPY 20200720'!BJ8)</f>
        <v/>
      </c>
      <c r="BK8" t="s">
        <v>519</v>
      </c>
      <c r="BL8" t="str">
        <f>IF('COPY 20200720'!BL8="","",'COPY 20200720'!BL8)</f>
        <v/>
      </c>
      <c r="BM8" t="str">
        <f>IF('COPY 20200720'!BM8="","",'COPY 20200720'!BM8)</f>
        <v/>
      </c>
      <c r="BN8" t="str">
        <f>IF('COPY 20200720'!BN8="","",'COPY 20200720'!BN8)</f>
        <v/>
      </c>
      <c r="BO8" t="str">
        <f>IF('COPY 20200720'!BO8="","",'COPY 20200720'!BO8)</f>
        <v/>
      </c>
      <c r="BP8" t="str">
        <f>IF('COPY 20200720'!BP8="","",'COPY 20200720'!BP8)</f>
        <v/>
      </c>
      <c r="BQ8" t="str">
        <f>IF('COPY 20200720'!BQ8="","",'COPY 20200720'!BQ8)</f>
        <v/>
      </c>
      <c r="BR8" t="str">
        <f>IF('COPY 20200720'!BR8="","",'COPY 20200720'!BR8)</f>
        <v/>
      </c>
      <c r="BS8" t="str">
        <f>IF('COPY 20200720'!BS8="","",'COPY 20200720'!BS8)</f>
        <v/>
      </c>
      <c r="BT8" t="str">
        <f>IF('COPY 20200720'!BT8="","",'COPY 20200720'!BT8)</f>
        <v/>
      </c>
      <c r="BU8" t="str">
        <f>IF('COPY 20200720'!BU8="","",'COPY 20200720'!BU8)</f>
        <v/>
      </c>
      <c r="BV8" t="str">
        <f>IF('COPY 20200720'!BV8="","",'COPY 20200720'!BV8)</f>
        <v/>
      </c>
      <c r="BW8" t="str">
        <f>IF('COPY 20200720'!BW8="","",'COPY 20200720'!BW8)</f>
        <v/>
      </c>
      <c r="BX8" t="str">
        <f>IF('COPY 20200720'!BX8="","",'COPY 20200720'!BX8)</f>
        <v/>
      </c>
      <c r="BY8" t="str">
        <f>IF('COPY 20200720'!BY8="","",'COPY 20200720'!BY8)</f>
        <v/>
      </c>
      <c r="BZ8" t="str">
        <f>IF('COPY 20200720'!BZ8="","",'COPY 20200720'!BZ8)</f>
        <v/>
      </c>
      <c r="CA8" t="str">
        <f>IF('COPY 20200720'!CA8="","",'COPY 20200720'!CA8)</f>
        <v/>
      </c>
      <c r="CB8" t="str">
        <f>IF('COPY 20200720'!CB8="","",'COPY 20200720'!CB8)</f>
        <v/>
      </c>
      <c r="CC8" t="str">
        <f>IF('COPY 20200720'!CC8="","",'COPY 20200720'!CC8)</f>
        <v/>
      </c>
      <c r="CD8" t="str">
        <f>IF('COPY 20200720'!CD8="","",'COPY 20200720'!CD8)</f>
        <v/>
      </c>
      <c r="CE8" t="str">
        <f>IF('COPY 20200720'!CE8="","",'COPY 20200720'!CE8)</f>
        <v>-</v>
      </c>
      <c r="CF8" t="s">
        <v>502</v>
      </c>
      <c r="CG8" t="str">
        <f>IF('COPY 20200720'!CG8="","",'COPY 20200720'!CG8)</f>
        <v/>
      </c>
      <c r="CH8" t="str">
        <f>IF('COPY 20200720'!CH8="","",'COPY 20200720'!CH8)</f>
        <v/>
      </c>
      <c r="CI8" t="str">
        <f>IF('COPY 20200720'!CI8="","",'COPY 20200720'!CI8)</f>
        <v/>
      </c>
      <c r="CJ8" t="str">
        <f>IF('COPY 20200720'!CJ8="","",'COPY 20200720'!CJ8)</f>
        <v/>
      </c>
      <c r="CK8" t="str">
        <f>IF('COPY 20200720'!CK8="","",'COPY 20200720'!CK8)</f>
        <v/>
      </c>
      <c r="CL8" t="str">
        <f>IF('COPY 20200720'!CL8="","",'COPY 20200720'!CL8)</f>
        <v/>
      </c>
      <c r="CM8" t="str">
        <f>IF('COPY 20200720'!CM8="","",'COPY 20200720'!CM8)</f>
        <v/>
      </c>
    </row>
    <row r="9" spans="2:96">
      <c r="B9" s="42" t="str">
        <f>'COPY 20200720'!B9</f>
        <v>006</v>
      </c>
      <c r="C9" s="8" t="str">
        <f>'COPY 20200720'!C9</f>
        <v>CVR CTR SPKR</v>
      </c>
      <c r="D9" s="8" t="str">
        <f>IF('COPY 20200720'!D9="","",'COPY 20200720'!D9)</f>
        <v>INJ</v>
      </c>
      <c r="E9" s="8"/>
      <c r="F9" s="9"/>
      <c r="G9" s="10"/>
      <c r="H9" s="11"/>
      <c r="I9" s="12"/>
      <c r="J9" s="13"/>
      <c r="K9" s="10"/>
      <c r="L9" s="13"/>
      <c r="M9" s="14"/>
      <c r="N9" s="15"/>
      <c r="O9" s="16"/>
      <c r="P9" s="16"/>
      <c r="Q9" s="17"/>
      <c r="R9" s="17"/>
      <c r="S9" s="33"/>
      <c r="T9" s="33"/>
      <c r="U9" s="31"/>
      <c r="V9">
        <f>IF('COPY 20200720'!V9="","",'COPY 20200720'!V9)</f>
        <v>0.28929917499999996</v>
      </c>
      <c r="W9" t="str">
        <f>IF('COPY 20200720'!W9="","",'COPY 20200720'!W9)</f>
        <v/>
      </c>
      <c r="X9" t="str">
        <f>IF('COPY 20200720'!X9="","",'COPY 20200720'!X9)</f>
        <v/>
      </c>
      <c r="Y9" t="str">
        <f>IF('COPY 20200720'!Y9="","",'COPY 20200720'!Y9)</f>
        <v/>
      </c>
      <c r="Z9" t="str">
        <f>IF('COPY 20200720'!Z9="","",'COPY 20200720'!Z9)</f>
        <v/>
      </c>
      <c r="AA9" t="str">
        <f>IF('COPY 20200720'!AA9="","",'COPY 20200720'!AA9)</f>
        <v/>
      </c>
      <c r="AB9" t="str">
        <f>IF('COPY 20200720'!AB9="","",'COPY 20200720'!AB9)</f>
        <v/>
      </c>
      <c r="AC9" t="str">
        <f>IF('COPY 20200720'!AC9="","",'COPY 20200720'!AC9)</f>
        <v/>
      </c>
      <c r="AD9" t="str">
        <f>IF('COPY 20200720'!AD9="","",'COPY 20200720'!AD9)</f>
        <v/>
      </c>
      <c r="AE9" t="str">
        <f>IF('COPY 20200720'!AE9="","",'COPY 20200720'!AE9)</f>
        <v/>
      </c>
      <c r="AF9" s="2" t="s">
        <v>519</v>
      </c>
      <c r="AG9" t="str">
        <f>IF('COPY 20200720'!AG9="","",'COPY 20200720'!AG9)</f>
        <v>-</v>
      </c>
      <c r="AH9" t="str">
        <f>IF('COPY 20200720'!AH9="","",'COPY 20200720'!AH9)</f>
        <v/>
      </c>
      <c r="AI9" t="str">
        <f>IF('COPY 20200720'!AI9="","",'COPY 20200720'!AI9)</f>
        <v/>
      </c>
      <c r="AJ9" t="str">
        <f>IF('COPY 20200720'!AJ9="","",'COPY 20200720'!AJ9)</f>
        <v/>
      </c>
      <c r="AK9" t="str">
        <f>IF('COPY 20200720'!AK9="","",'COPY 20200720'!AK9)</f>
        <v>NO Q</v>
      </c>
      <c r="AL9" t="str">
        <f>IF('COPY 20200720'!AL9="","",'COPY 20200720'!AL9)</f>
        <v>NO Q</v>
      </c>
      <c r="AM9" t="s">
        <v>601</v>
      </c>
      <c r="AN9" t="str">
        <f>IF('COPY 20200720'!AN9="","",'COPY 20200720'!AN9)</f>
        <v/>
      </c>
      <c r="AO9" t="str">
        <f>IF('COPY 20200720'!AO9="","",'COPY 20200720'!AO9)</f>
        <v/>
      </c>
      <c r="AP9">
        <f>IF('COPY 20200720'!AP9="","",'COPY 20200720'!AP9)</f>
        <v>44033</v>
      </c>
      <c r="AQ9" t="str">
        <f>IF('COPY 20200720'!AQ9="","",'COPY 20200720'!AQ9)</f>
        <v/>
      </c>
      <c r="AR9" t="str">
        <f>IF('COPY 20200720'!AR9="","",'COPY 20200720'!AR9)</f>
        <v/>
      </c>
      <c r="AS9" t="str">
        <f>IF('COPY 20200720'!AS9="","",'COPY 20200720'!AS9)</f>
        <v/>
      </c>
      <c r="AT9" t="str">
        <f>IF('COPY 20200720'!AT9="","",'COPY 20200720'!AT9)</f>
        <v/>
      </c>
      <c r="AU9" t="str">
        <f>IF('COPY 20200720'!AU9="","",'COPY 20200720'!AU9)</f>
        <v/>
      </c>
      <c r="AV9" t="str">
        <f>IF('COPY 20200720'!AV9="","",'COPY 20200720'!AV9)</f>
        <v/>
      </c>
      <c r="AW9" t="str">
        <f>IF('COPY 20200720'!AW9="","",'COPY 20200720'!AW9)</f>
        <v/>
      </c>
      <c r="AX9" t="str">
        <f>IF('COPY 20200720'!AX9="","",'COPY 20200720'!AX9)</f>
        <v/>
      </c>
      <c r="AY9" t="str">
        <f>IF('COPY 20200720'!AY9="","",'COPY 20200720'!AY9)</f>
        <v/>
      </c>
      <c r="AZ9" t="str">
        <f>IF('COPY 20200720'!AZ9="","",'COPY 20200720'!AZ9)</f>
        <v/>
      </c>
      <c r="BA9" t="str">
        <f>IF('COPY 20200720'!BA9="","",'COPY 20200720'!BA9)</f>
        <v/>
      </c>
      <c r="BB9" t="str">
        <f>IF('COPY 20200720'!BB9="","",'COPY 20200720'!BB9)</f>
        <v/>
      </c>
      <c r="BC9" t="str">
        <f>IF('COPY 20200720'!BC9="","",'COPY 20200720'!BC9)</f>
        <v/>
      </c>
      <c r="BD9" t="str">
        <f>IF('COPY 20200720'!BD9="","",'COPY 20200720'!BD9)</f>
        <v/>
      </c>
      <c r="BE9" t="str">
        <f>IF('COPY 20200720'!BE9="","",'COPY 20200720'!BE9)</f>
        <v/>
      </c>
      <c r="BF9" t="str">
        <f>IF('COPY 20200720'!BF9="","",'COPY 20200720'!BF9)</f>
        <v/>
      </c>
      <c r="BG9" t="str">
        <f>IF('COPY 20200720'!BG9="","",'COPY 20200720'!BG9)</f>
        <v/>
      </c>
      <c r="BH9" t="str">
        <f>IF('COPY 20200720'!BH9="","",'COPY 20200720'!BH9)</f>
        <v/>
      </c>
      <c r="BI9" t="str">
        <f>IF('COPY 20200720'!BI9="","",'COPY 20200720'!BI9)</f>
        <v/>
      </c>
      <c r="BJ9" t="str">
        <f>IF('COPY 20200720'!BJ9="","",'COPY 20200720'!BJ9)</f>
        <v/>
      </c>
      <c r="BK9" t="s">
        <v>602</v>
      </c>
      <c r="BL9" t="str">
        <f>IF('COPY 20200720'!BL9="","",'COPY 20200720'!BL9)</f>
        <v/>
      </c>
      <c r="BM9" t="str">
        <f>IF('COPY 20200720'!BM9="","",'COPY 20200720'!BM9)</f>
        <v/>
      </c>
      <c r="BN9" t="str">
        <f>IF('COPY 20200720'!BN9="","",'COPY 20200720'!BN9)</f>
        <v/>
      </c>
      <c r="BO9" t="s">
        <v>503</v>
      </c>
      <c r="BP9" t="str">
        <f>IF('COPY 20200720'!BP9="","",'COPY 20200720'!BP9)</f>
        <v/>
      </c>
      <c r="BQ9" t="str">
        <f>IF('COPY 20200720'!BQ9="","",'COPY 20200720'!BQ9)</f>
        <v/>
      </c>
      <c r="BR9" t="str">
        <f>IF('COPY 20200720'!BR9="","",'COPY 20200720'!BR9)</f>
        <v/>
      </c>
      <c r="BS9" t="str">
        <f>IF('COPY 20200720'!BS9="","",'COPY 20200720'!BS9)</f>
        <v/>
      </c>
      <c r="BT9" t="str">
        <f>IF('COPY 20200720'!BT9="","",'COPY 20200720'!BT9)</f>
        <v/>
      </c>
      <c r="BU9" t="str">
        <f>IF('COPY 20200720'!BU9="","",'COPY 20200720'!BU9)</f>
        <v/>
      </c>
      <c r="BV9" t="str">
        <f>IF('COPY 20200720'!BV9="","",'COPY 20200720'!BV9)</f>
        <v/>
      </c>
      <c r="BW9" t="str">
        <f>IF('COPY 20200720'!BW9="","",'COPY 20200720'!BW9)</f>
        <v/>
      </c>
      <c r="BX9" t="str">
        <f>IF('COPY 20200720'!BX9="","",'COPY 20200720'!BX9)</f>
        <v/>
      </c>
      <c r="BY9" t="str">
        <f>IF('COPY 20200720'!BY9="","",'COPY 20200720'!BY9)</f>
        <v/>
      </c>
      <c r="BZ9" t="str">
        <f>IF('COPY 20200720'!BZ9="","",'COPY 20200720'!BZ9)</f>
        <v/>
      </c>
      <c r="CA9" t="str">
        <f>IF('COPY 20200720'!CA9="","",'COPY 20200720'!CA9)</f>
        <v/>
      </c>
      <c r="CB9" t="str">
        <f>IF('COPY 20200720'!CB9="","",'COPY 20200720'!CB9)</f>
        <v/>
      </c>
      <c r="CC9" t="str">
        <f>IF('COPY 20200720'!CC9="","",'COPY 20200720'!CC9)</f>
        <v/>
      </c>
      <c r="CD9" t="str">
        <f>IF('COPY 20200720'!CD9="","",'COPY 20200720'!CD9)</f>
        <v/>
      </c>
      <c r="CE9" t="str">
        <f>IF('COPY 20200720'!CE9="","",'COPY 20200720'!CE9)</f>
        <v/>
      </c>
      <c r="CF9" t="str">
        <f>IF('COPY 20200720'!CF9="","",'COPY 20200720'!CF9)</f>
        <v/>
      </c>
      <c r="CG9" t="str">
        <f>IF('COPY 20200720'!CG9="","",'COPY 20200720'!CG9)</f>
        <v/>
      </c>
      <c r="CH9" t="str">
        <f>IF('COPY 20200720'!CH9="","",'COPY 20200720'!CH9)</f>
        <v/>
      </c>
      <c r="CI9" t="str">
        <f>IF('COPY 20200720'!CI9="","",'COPY 20200720'!CI9)</f>
        <v/>
      </c>
      <c r="CJ9" t="str">
        <f>IF('COPY 20200720'!CJ9="","",'COPY 20200720'!CJ9)</f>
        <v/>
      </c>
      <c r="CK9" t="str">
        <f>IF('COPY 20200720'!CK9="","",'COPY 20200720'!CK9)</f>
        <v/>
      </c>
      <c r="CL9" t="str">
        <f>IF('COPY 20200720'!CL9="","",'COPY 20200720'!CL9)</f>
        <v/>
      </c>
      <c r="CM9" t="str">
        <f>IF('COPY 20200720'!CM9="","",'COPY 20200720'!CM9)</f>
        <v/>
      </c>
    </row>
    <row r="10" spans="2:96">
      <c r="B10" s="42" t="str">
        <f>'COPY 20200720'!B10</f>
        <v>007</v>
      </c>
      <c r="C10" s="8" t="str">
        <f>'COPY 20200720'!C10</f>
        <v>LAMP HOLDER AY D</v>
      </c>
      <c r="D10" s="8" t="str">
        <f>IF('COPY 20200720'!D10="","",'COPY 20200720'!D10)</f>
        <v>INJ</v>
      </c>
      <c r="E10" s="8"/>
      <c r="F10" s="9"/>
      <c r="G10" s="10"/>
      <c r="H10" s="11"/>
      <c r="I10" s="12"/>
      <c r="J10" s="13"/>
      <c r="K10" s="10"/>
      <c r="L10" s="13"/>
      <c r="M10" s="14"/>
      <c r="N10" s="15"/>
      <c r="O10" s="16"/>
      <c r="P10" s="16"/>
      <c r="Q10" s="17"/>
      <c r="R10" s="17"/>
      <c r="S10" s="33"/>
      <c r="T10" s="33"/>
      <c r="U10" s="18"/>
      <c r="V10">
        <f>IF('COPY 20200720'!V10="","",'COPY 20200720'!V10)</f>
        <v>0.94443023999999998</v>
      </c>
      <c r="W10" t="str">
        <f>IF('COPY 20200720'!W10="","",'COPY 20200720'!W10)</f>
        <v/>
      </c>
      <c r="X10" t="str">
        <f>IF('COPY 20200720'!X10="","",'COPY 20200720'!X10)</f>
        <v/>
      </c>
      <c r="Y10" t="str">
        <f>IF('COPY 20200720'!Y10="","",'COPY 20200720'!Y10)</f>
        <v/>
      </c>
      <c r="Z10" t="str">
        <f>IF('COPY 20200720'!Z10="","",'COPY 20200720'!Z10)</f>
        <v/>
      </c>
      <c r="AA10" t="str">
        <f>IF('COPY 20200720'!AA10="","",'COPY 20200720'!AA10)</f>
        <v/>
      </c>
      <c r="AB10" t="str">
        <f>IF('COPY 20200720'!AB10="","",'COPY 20200720'!AB10)</f>
        <v/>
      </c>
      <c r="AC10" t="str">
        <f>IF('COPY 20200720'!AC10="","",'COPY 20200720'!AC10)</f>
        <v/>
      </c>
      <c r="AD10" t="str">
        <f>IF('COPY 20200720'!AD10="","",'COPY 20200720'!AD10)</f>
        <v/>
      </c>
      <c r="AE10" t="str">
        <f>IF('COPY 20200720'!AE10="","",'COPY 20200720'!AE10)</f>
        <v/>
      </c>
      <c r="AF10" t="str">
        <f>IF('COPY 20200720'!AF10="","",'COPY 20200720'!AF10)</f>
        <v/>
      </c>
      <c r="AG10" t="str">
        <f>IF('COPY 20200720'!AG10="","",'COPY 20200720'!AG10)</f>
        <v/>
      </c>
      <c r="AH10" t="str">
        <f>IF('COPY 20200720'!AH10="","",'COPY 20200720'!AH10)</f>
        <v/>
      </c>
      <c r="AI10" t="str">
        <f>IF('COPY 20200720'!AI10="","",'COPY 20200720'!AI10)</f>
        <v/>
      </c>
      <c r="AJ10" t="str">
        <f>IF('COPY 20200720'!AJ10="","",'COPY 20200720'!AJ10)</f>
        <v/>
      </c>
      <c r="AK10" t="str">
        <f>IF('COPY 20200720'!AK10="","",'COPY 20200720'!AK10)</f>
        <v/>
      </c>
      <c r="AL10" t="str">
        <f>IF('COPY 20200720'!AL10="","",'COPY 20200720'!AL10)</f>
        <v/>
      </c>
      <c r="AM10" t="str">
        <f>IF('COPY 20200720'!AM10="","",'COPY 20200720'!AM10)</f>
        <v/>
      </c>
      <c r="AN10" t="str">
        <f>IF('COPY 20200720'!AN10="","",'COPY 20200720'!AN10)</f>
        <v/>
      </c>
      <c r="AO10">
        <f>IF('COPY 20200720'!AO10="","",'COPY 20200720'!AO10)</f>
        <v>44046</v>
      </c>
      <c r="AP10" t="str">
        <f>IF('COPY 20200720'!AP10="","",'COPY 20200720'!AP10)</f>
        <v/>
      </c>
      <c r="AQ10" t="str">
        <f>IF('COPY 20200720'!AQ10="","",'COPY 20200720'!AQ10)</f>
        <v/>
      </c>
      <c r="AR10" t="str">
        <f>IF('COPY 20200720'!AR10="","",'COPY 20200720'!AR10)</f>
        <v/>
      </c>
      <c r="AS10" t="str">
        <f>IF('COPY 20200720'!AS10="","",'COPY 20200720'!AS10)</f>
        <v/>
      </c>
      <c r="AT10" t="str">
        <f>IF('COPY 20200720'!AT10="","",'COPY 20200720'!AT10)</f>
        <v/>
      </c>
      <c r="AU10" t="str">
        <f>IF('COPY 20200720'!AU10="","",'COPY 20200720'!AU10)</f>
        <v/>
      </c>
      <c r="AV10" t="str">
        <f>IF('COPY 20200720'!AV10="","",'COPY 20200720'!AV10)</f>
        <v/>
      </c>
      <c r="AW10" t="str">
        <f>IF('COPY 20200720'!AW10="","",'COPY 20200720'!AW10)</f>
        <v/>
      </c>
      <c r="AX10" t="str">
        <f>IF('COPY 20200720'!AX10="","",'COPY 20200720'!AX10)</f>
        <v/>
      </c>
      <c r="AY10" t="str">
        <f>IF('COPY 20200720'!AY10="","",'COPY 20200720'!AY10)</f>
        <v/>
      </c>
      <c r="AZ10" t="str">
        <f>IF('COPY 20200720'!AZ10="","",'COPY 20200720'!AZ10)</f>
        <v/>
      </c>
      <c r="BA10" t="str">
        <f>IF('COPY 20200720'!BA10="","",'COPY 20200720'!BA10)</f>
        <v/>
      </c>
      <c r="BB10" t="str">
        <f>IF('COPY 20200720'!BB10="","",'COPY 20200720'!BB10)</f>
        <v/>
      </c>
      <c r="BC10" t="str">
        <f>IF('COPY 20200720'!BC10="","",'COPY 20200720'!BC10)</f>
        <v/>
      </c>
      <c r="BD10" t="str">
        <f>IF('COPY 20200720'!BD10="","",'COPY 20200720'!BD10)</f>
        <v/>
      </c>
      <c r="BE10" t="str">
        <f>IF('COPY 20200720'!BE10="","",'COPY 20200720'!BE10)</f>
        <v/>
      </c>
      <c r="BF10" t="str">
        <f>IF('COPY 20200720'!BF10="","",'COPY 20200720'!BF10)</f>
        <v/>
      </c>
      <c r="BG10" t="str">
        <f>IF('COPY 20200720'!BG10="","",'COPY 20200720'!BG10)</f>
        <v/>
      </c>
      <c r="BH10" t="str">
        <f>IF('COPY 20200720'!BH10="","",'COPY 20200720'!BH10)</f>
        <v/>
      </c>
      <c r="BI10" t="str">
        <f>IF('COPY 20200720'!BI10="","",'COPY 20200720'!BI10)</f>
        <v/>
      </c>
      <c r="BJ10" t="str">
        <f>IF('COPY 20200720'!BJ10="","",'COPY 20200720'!BJ10)</f>
        <v/>
      </c>
      <c r="BK10">
        <f>IF('COPY 20200720'!BK10="","",'COPY 20200720'!BK10)</f>
        <v>44036</v>
      </c>
      <c r="BL10" t="str">
        <f>IF('COPY 20200720'!BL10="","",'COPY 20200720'!BL10)</f>
        <v/>
      </c>
      <c r="BM10" t="str">
        <f>IF('COPY 20200720'!BM10="","",'COPY 20200720'!BM10)</f>
        <v/>
      </c>
      <c r="BN10" t="str">
        <f>IF('COPY 20200720'!BN10="","",'COPY 20200720'!BN10)</f>
        <v/>
      </c>
      <c r="BO10" t="s">
        <v>504</v>
      </c>
      <c r="BP10" t="str">
        <f>IF('COPY 20200720'!BP10="","",'COPY 20200720'!BP10)</f>
        <v/>
      </c>
      <c r="BQ10" t="str">
        <f>IF('COPY 20200720'!BQ10="","",'COPY 20200720'!BQ10)</f>
        <v/>
      </c>
      <c r="BR10" t="str">
        <f>IF('COPY 20200720'!BR10="","",'COPY 20200720'!BR10)</f>
        <v/>
      </c>
      <c r="BS10" t="str">
        <f>IF('COPY 20200720'!BS10="","",'COPY 20200720'!BS10)</f>
        <v/>
      </c>
      <c r="BT10" t="str">
        <f>IF('COPY 20200720'!BT10="","",'COPY 20200720'!BT10)</f>
        <v/>
      </c>
      <c r="BU10" t="str">
        <f>IF('COPY 20200720'!BU10="","",'COPY 20200720'!BU10)</f>
        <v/>
      </c>
      <c r="BV10" t="str">
        <f>IF('COPY 20200720'!BV10="","",'COPY 20200720'!BV10)</f>
        <v/>
      </c>
      <c r="BW10" t="str">
        <f>IF('COPY 20200720'!BW10="","",'COPY 20200720'!BW10)</f>
        <v/>
      </c>
      <c r="BX10" t="str">
        <f>IF('COPY 20200720'!BX10="","",'COPY 20200720'!BX10)</f>
        <v/>
      </c>
      <c r="BY10" t="str">
        <f>IF('COPY 20200720'!BY10="","",'COPY 20200720'!BY10)</f>
        <v/>
      </c>
      <c r="BZ10" t="str">
        <f>IF('COPY 20200720'!BZ10="","",'COPY 20200720'!BZ10)</f>
        <v/>
      </c>
      <c r="CA10" t="str">
        <f>IF('COPY 20200720'!CA10="","",'COPY 20200720'!CA10)</f>
        <v/>
      </c>
      <c r="CB10" t="str">
        <f>IF('COPY 20200720'!CB10="","",'COPY 20200720'!CB10)</f>
        <v/>
      </c>
      <c r="CC10" t="str">
        <f>IF('COPY 20200720'!CC10="","",'COPY 20200720'!CC10)</f>
        <v/>
      </c>
      <c r="CD10" t="str">
        <f>IF('COPY 20200720'!CD10="","",'COPY 20200720'!CD10)</f>
        <v/>
      </c>
      <c r="CE10" t="str">
        <f>IF('COPY 20200720'!CE10="","",'COPY 20200720'!CE10)</f>
        <v/>
      </c>
      <c r="CF10" t="str">
        <f>IF('COPY 20200720'!CF10="","",'COPY 20200720'!CF10)</f>
        <v/>
      </c>
      <c r="CG10" t="str">
        <f>IF('COPY 20200720'!CG10="","",'COPY 20200720'!CG10)</f>
        <v/>
      </c>
      <c r="CH10" t="str">
        <f>IF('COPY 20200720'!CH10="","",'COPY 20200720'!CH10)</f>
        <v/>
      </c>
      <c r="CI10" t="str">
        <f>IF('COPY 20200720'!CI10="","",'COPY 20200720'!CI10)</f>
        <v/>
      </c>
      <c r="CJ10" t="str">
        <f>IF('COPY 20200720'!CJ10="","",'COPY 20200720'!CJ10)</f>
        <v/>
      </c>
      <c r="CK10" t="str">
        <f>IF('COPY 20200720'!CK10="","",'COPY 20200720'!CK10)</f>
        <v/>
      </c>
      <c r="CL10" t="str">
        <f>IF('COPY 20200720'!CL10="","",'COPY 20200720'!CL10)</f>
        <v/>
      </c>
      <c r="CM10" t="str">
        <f>IF('COPY 20200720'!CM10="","",'COPY 20200720'!CM10)</f>
        <v/>
      </c>
    </row>
    <row r="11" spans="2:96">
      <c r="B11" s="42" t="str">
        <f>'COPY 20200720'!B11</f>
        <v>008</v>
      </c>
      <c r="C11" s="8" t="str">
        <f>'COPY 20200720'!C11</f>
        <v>SKIN MID PAD P TPO</v>
      </c>
      <c r="D11" s="8" t="str">
        <f>IF('COPY 20200720'!D11="","",'COPY 20200720'!D11)</f>
        <v>INJ</v>
      </c>
      <c r="E11" s="8"/>
      <c r="F11" s="9"/>
      <c r="G11" s="10"/>
      <c r="H11" s="11"/>
      <c r="I11" s="12"/>
      <c r="J11" s="13"/>
      <c r="K11" s="10"/>
      <c r="L11" s="13"/>
      <c r="M11" s="14"/>
      <c r="N11" s="15"/>
      <c r="O11" s="154"/>
      <c r="P11" s="155"/>
      <c r="Q11" s="155"/>
      <c r="R11" s="155"/>
      <c r="S11" s="34"/>
      <c r="T11" s="34"/>
      <c r="U11" s="35"/>
      <c r="V11">
        <f>IF('COPY 20200720'!V11="","",'COPY 20200720'!V11)</f>
        <v>44033</v>
      </c>
      <c r="W11" t="str">
        <f>IF('COPY 20200720'!W11="","",'COPY 20200720'!W11)</f>
        <v/>
      </c>
      <c r="X11" t="str">
        <f>IF('COPY 20200720'!X11="","",'COPY 20200720'!X11)</f>
        <v/>
      </c>
      <c r="Y11" t="str">
        <f>IF('COPY 20200720'!Y11="","",'COPY 20200720'!Y11)</f>
        <v/>
      </c>
      <c r="Z11" t="str">
        <f>IF('COPY 20200720'!Z11="","",'COPY 20200720'!Z11)</f>
        <v/>
      </c>
      <c r="AA11" t="str">
        <f>IF('COPY 20200720'!AA11="","",'COPY 20200720'!AA11)</f>
        <v/>
      </c>
      <c r="AB11" t="str">
        <f>IF('COPY 20200720'!AB11="","",'COPY 20200720'!AB11)</f>
        <v/>
      </c>
      <c r="AC11" t="str">
        <f>IF('COPY 20200720'!AC11="","",'COPY 20200720'!AC11)</f>
        <v/>
      </c>
      <c r="AD11" t="str">
        <f>IF('COPY 20200720'!AD11="","",'COPY 20200720'!AD11)</f>
        <v/>
      </c>
      <c r="AE11" t="str">
        <f>IF('COPY 20200720'!AE11="","",'COPY 20200720'!AE11)</f>
        <v/>
      </c>
      <c r="AF11">
        <f>IF('COPY 20200720'!AF11="","",'COPY 20200720'!AF11)</f>
        <v>44033</v>
      </c>
      <c r="AG11">
        <f>IF('COPY 20200720'!AG11="","",'COPY 20200720'!AG11)</f>
        <v>44033</v>
      </c>
      <c r="AH11" t="str">
        <f>IF('COPY 20200720'!AH11="","",'COPY 20200720'!AH11)</f>
        <v/>
      </c>
      <c r="AI11" t="str">
        <f>IF('COPY 20200720'!AI11="","",'COPY 20200720'!AI11)</f>
        <v/>
      </c>
      <c r="AJ11" t="str">
        <f>IF('COPY 20200720'!AJ11="","",'COPY 20200720'!AJ11)</f>
        <v/>
      </c>
      <c r="AK11" t="str">
        <f>IF('COPY 20200720'!AK11="","",'COPY 20200720'!AK11)</f>
        <v/>
      </c>
      <c r="AL11" t="str">
        <f>IF('COPY 20200720'!AL11="","",'COPY 20200720'!AL11)</f>
        <v/>
      </c>
      <c r="AM11">
        <f>IF('COPY 20200720'!AM11="","",'COPY 20200720'!AM11)</f>
        <v>44033</v>
      </c>
      <c r="AN11" t="str">
        <f>IF('COPY 20200720'!AN11="","",'COPY 20200720'!AN11)</f>
        <v/>
      </c>
      <c r="AO11" t="str">
        <f>IF('COPY 20200720'!AO11="","",'COPY 20200720'!AO11)</f>
        <v/>
      </c>
      <c r="AP11" t="str">
        <f>IF('COPY 20200720'!AP11="","",'COPY 20200720'!AP11)</f>
        <v/>
      </c>
      <c r="AQ11" t="str">
        <f>IF('COPY 20200720'!AQ11="","",'COPY 20200720'!AQ11)</f>
        <v/>
      </c>
      <c r="AR11" t="str">
        <f>IF('COPY 20200720'!AR11="","",'COPY 20200720'!AR11)</f>
        <v/>
      </c>
      <c r="AS11" t="str">
        <f>IF('COPY 20200720'!AS11="","",'COPY 20200720'!AS11)</f>
        <v/>
      </c>
      <c r="AT11" t="str">
        <f>IF('COPY 20200720'!AT11="","",'COPY 20200720'!AT11)</f>
        <v/>
      </c>
      <c r="AU11" t="str">
        <f>IF('COPY 20200720'!AU11="","",'COPY 20200720'!AU11)</f>
        <v/>
      </c>
      <c r="AV11" t="str">
        <f>IF('COPY 20200720'!AV11="","",'COPY 20200720'!AV11)</f>
        <v/>
      </c>
      <c r="AW11" t="str">
        <f>IF('COPY 20200720'!AW11="","",'COPY 20200720'!AW11)</f>
        <v/>
      </c>
      <c r="AX11" t="str">
        <f>IF('COPY 20200720'!AX11="","",'COPY 20200720'!AX11)</f>
        <v/>
      </c>
      <c r="AY11" t="str">
        <f>IF('COPY 20200720'!AY11="","",'COPY 20200720'!AY11)</f>
        <v/>
      </c>
      <c r="AZ11" t="str">
        <f>IF('COPY 20200720'!AZ11="","",'COPY 20200720'!AZ11)</f>
        <v/>
      </c>
      <c r="BA11" t="str">
        <f>IF('COPY 20200720'!BA11="","",'COPY 20200720'!BA11)</f>
        <v/>
      </c>
      <c r="BB11" t="str">
        <f>IF('COPY 20200720'!BB11="","",'COPY 20200720'!BB11)</f>
        <v/>
      </c>
      <c r="BC11" t="str">
        <f>IF('COPY 20200720'!BC11="","",'COPY 20200720'!BC11)</f>
        <v/>
      </c>
      <c r="BD11" t="str">
        <f>IF('COPY 20200720'!BD11="","",'COPY 20200720'!BD11)</f>
        <v/>
      </c>
      <c r="BE11" t="str">
        <f>IF('COPY 20200720'!BE11="","",'COPY 20200720'!BE11)</f>
        <v/>
      </c>
      <c r="BF11" t="str">
        <f>IF('COPY 20200720'!BF11="","",'COPY 20200720'!BF11)</f>
        <v/>
      </c>
      <c r="BG11" t="str">
        <f>IF('COPY 20200720'!BG11="","",'COPY 20200720'!BG11)</f>
        <v/>
      </c>
      <c r="BH11" t="str">
        <f>IF('COPY 20200720'!BH11="","",'COPY 20200720'!BH11)</f>
        <v/>
      </c>
      <c r="BI11" t="str">
        <f>IF('COPY 20200720'!BI11="","",'COPY 20200720'!BI11)</f>
        <v/>
      </c>
      <c r="BJ11" t="str">
        <f>IF('COPY 20200720'!BJ11="","",'COPY 20200720'!BJ11)</f>
        <v/>
      </c>
      <c r="BK11" t="str">
        <f>IF('COPY 20200720'!BK11="","",'COPY 20200720'!BK11)</f>
        <v/>
      </c>
      <c r="BL11" t="str">
        <f>IF('COPY 20200720'!BL11="","",'COPY 20200720'!BL11)</f>
        <v/>
      </c>
      <c r="BM11" t="str">
        <f>IF('COPY 20200720'!BM11="","",'COPY 20200720'!BM11)</f>
        <v/>
      </c>
      <c r="BN11" t="str">
        <f>IF('COPY 20200720'!BN11="","",'COPY 20200720'!BN11)</f>
        <v/>
      </c>
      <c r="BO11" t="str">
        <f>IF('COPY 20200720'!BO11="","",'COPY 20200720'!BO11)</f>
        <v/>
      </c>
      <c r="BP11" t="str">
        <f>IF('COPY 20200720'!BP11="","",'COPY 20200720'!BP11)</f>
        <v/>
      </c>
      <c r="BQ11" t="str">
        <f>IF('COPY 20200720'!BQ11="","",'COPY 20200720'!BQ11)</f>
        <v/>
      </c>
      <c r="BR11" t="str">
        <f>IF('COPY 20200720'!BR11="","",'COPY 20200720'!BR11)</f>
        <v/>
      </c>
      <c r="BS11" t="str">
        <f>IF('COPY 20200720'!BS11="","",'COPY 20200720'!BS11)</f>
        <v/>
      </c>
      <c r="BT11" t="str">
        <f>IF('COPY 20200720'!BT11="","",'COPY 20200720'!BT11)</f>
        <v/>
      </c>
      <c r="BU11" t="str">
        <f>IF('COPY 20200720'!BU11="","",'COPY 20200720'!BU11)</f>
        <v/>
      </c>
      <c r="BV11" t="str">
        <f>IF('COPY 20200720'!BV11="","",'COPY 20200720'!BV11)</f>
        <v/>
      </c>
      <c r="BW11" t="str">
        <f>IF('COPY 20200720'!BW11="","",'COPY 20200720'!BW11)</f>
        <v/>
      </c>
      <c r="BX11" t="str">
        <f>IF('COPY 20200720'!BX11="","",'COPY 20200720'!BX11)</f>
        <v/>
      </c>
      <c r="BY11" t="str">
        <f>IF('COPY 20200720'!BY11="","",'COPY 20200720'!BY11)</f>
        <v/>
      </c>
      <c r="BZ11" t="str">
        <f>IF('COPY 20200720'!BZ11="","",'COPY 20200720'!BZ11)</f>
        <v/>
      </c>
      <c r="CA11" t="str">
        <f>IF('COPY 20200720'!CA11="","",'COPY 20200720'!CA11)</f>
        <v/>
      </c>
      <c r="CB11" t="str">
        <f>IF('COPY 20200720'!CB11="","",'COPY 20200720'!CB11)</f>
        <v/>
      </c>
      <c r="CC11" t="str">
        <f>IF('COPY 20200720'!CC11="","",'COPY 20200720'!CC11)</f>
        <v/>
      </c>
      <c r="CD11" t="str">
        <f>IF('COPY 20200720'!CD11="","",'COPY 20200720'!CD11)</f>
        <v/>
      </c>
      <c r="CE11" t="str">
        <f>IF('COPY 20200720'!CE11="","",'COPY 20200720'!CE11)</f>
        <v/>
      </c>
      <c r="CF11" t="str">
        <f>IF('COPY 20200720'!CF11="","",'COPY 20200720'!CF11)</f>
        <v/>
      </c>
      <c r="CG11" t="str">
        <f>IF('COPY 20200720'!CG11="","",'COPY 20200720'!CG11)</f>
        <v/>
      </c>
      <c r="CH11" t="str">
        <f>IF('COPY 20200720'!CH11="","",'COPY 20200720'!CH11)</f>
        <v/>
      </c>
      <c r="CI11" t="str">
        <f>IF('COPY 20200720'!CI11="","",'COPY 20200720'!CI11)</f>
        <v/>
      </c>
      <c r="CJ11" t="str">
        <f>IF('COPY 20200720'!CJ11="","",'COPY 20200720'!CJ11)</f>
        <v/>
      </c>
      <c r="CK11" t="str">
        <f>IF('COPY 20200720'!CK11="","",'COPY 20200720'!CK11)</f>
        <v/>
      </c>
      <c r="CL11" t="str">
        <f>IF('COPY 20200720'!CL11="","",'COPY 20200720'!CL11)</f>
        <v/>
      </c>
      <c r="CM11" t="str">
        <f>IF('COPY 20200720'!CM11="","",'COPY 20200720'!CM11)</f>
        <v/>
      </c>
    </row>
    <row r="12" spans="2:96">
      <c r="B12" s="42" t="str">
        <f>'COPY 20200720'!B12</f>
        <v>009</v>
      </c>
      <c r="C12" s="8" t="str">
        <f>'COPY 20200720'!C12</f>
        <v>SKIN MID PAD D TPO</v>
      </c>
      <c r="D12" s="8" t="str">
        <f>IF('COPY 20200720'!D12="","",'COPY 20200720'!D12)</f>
        <v>INJ</v>
      </c>
      <c r="E12" s="8"/>
      <c r="F12" s="9"/>
      <c r="G12" s="10"/>
      <c r="H12" s="11"/>
      <c r="I12" s="12"/>
      <c r="J12" s="13"/>
      <c r="K12" s="10"/>
      <c r="L12" s="13"/>
      <c r="M12" s="14"/>
      <c r="N12" s="15"/>
      <c r="O12" s="154"/>
      <c r="P12" s="155"/>
      <c r="Q12" s="155"/>
      <c r="R12" s="155"/>
      <c r="S12" s="34"/>
      <c r="T12" s="34"/>
      <c r="U12" s="35"/>
      <c r="V12">
        <f>IF('COPY 20200720'!V12="","",'COPY 20200720'!V12)</f>
        <v>1.4861680000000002</v>
      </c>
      <c r="W12" t="str">
        <f>IF('COPY 20200720'!W12="","",'COPY 20200720'!W12)</f>
        <v/>
      </c>
      <c r="X12" t="str">
        <f>IF('COPY 20200720'!X12="","",'COPY 20200720'!X12)</f>
        <v/>
      </c>
      <c r="Y12" t="str">
        <f>IF('COPY 20200720'!Y12="","",'COPY 20200720'!Y12)</f>
        <v/>
      </c>
      <c r="Z12" t="str">
        <f>IF('COPY 20200720'!Z12="","",'COPY 20200720'!Z12)</f>
        <v/>
      </c>
      <c r="AA12" t="str">
        <f>IF('COPY 20200720'!AA12="","",'COPY 20200720'!AA12)</f>
        <v/>
      </c>
      <c r="AB12" t="str">
        <f>IF('COPY 20200720'!AB12="","",'COPY 20200720'!AB12)</f>
        <v/>
      </c>
      <c r="AC12" t="str">
        <f>IF('COPY 20200720'!AC12="","",'COPY 20200720'!AC12)</f>
        <v/>
      </c>
      <c r="AD12" t="str">
        <f>IF('COPY 20200720'!AD12="","",'COPY 20200720'!AD12)</f>
        <v/>
      </c>
      <c r="AE12" t="str">
        <f>IF('COPY 20200720'!AE12="","",'COPY 20200720'!AE12)</f>
        <v/>
      </c>
      <c r="AF12">
        <f>IF('COPY 20200720'!AF12="","",'COPY 20200720'!AF12)</f>
        <v>44033</v>
      </c>
      <c r="AG12">
        <f>IF('COPY 20200720'!AG12="","",'COPY 20200720'!AG12)</f>
        <v>44033</v>
      </c>
      <c r="AH12" t="str">
        <f>IF('COPY 20200720'!AH12="","",'COPY 20200720'!AH12)</f>
        <v/>
      </c>
      <c r="AI12" t="str">
        <f>IF('COPY 20200720'!AI12="","",'COPY 20200720'!AI12)</f>
        <v/>
      </c>
      <c r="AJ12" t="str">
        <f>IF('COPY 20200720'!AJ12="","",'COPY 20200720'!AJ12)</f>
        <v/>
      </c>
      <c r="AK12" t="str">
        <f>IF('COPY 20200720'!AK12="","",'COPY 20200720'!AK12)</f>
        <v>NO Q</v>
      </c>
      <c r="AL12" t="str">
        <f>IF('COPY 20200720'!AL12="","",'COPY 20200720'!AL12)</f>
        <v>NO Q</v>
      </c>
      <c r="AM12" t="str">
        <f>IF('COPY 20200720'!AM12="","",'COPY 20200720'!AM12)</f>
        <v/>
      </c>
      <c r="AN12" t="str">
        <f>IF('COPY 20200720'!AN12="","",'COPY 20200720'!AN12)</f>
        <v/>
      </c>
      <c r="AO12" t="str">
        <f>IF('COPY 20200720'!AO12="","",'COPY 20200720'!AO12)</f>
        <v/>
      </c>
      <c r="AP12" t="str">
        <f>IF('COPY 20200720'!AP12="","",'COPY 20200720'!AP12)</f>
        <v/>
      </c>
      <c r="AQ12" t="str">
        <f>IF('COPY 20200720'!AQ12="","",'COPY 20200720'!AQ12)</f>
        <v/>
      </c>
      <c r="AR12" t="str">
        <f>IF('COPY 20200720'!AR12="","",'COPY 20200720'!AR12)</f>
        <v/>
      </c>
      <c r="AS12" t="str">
        <f>IF('COPY 20200720'!AS12="","",'COPY 20200720'!AS12)</f>
        <v/>
      </c>
      <c r="AT12" t="str">
        <f>IF('COPY 20200720'!AT12="","",'COPY 20200720'!AT12)</f>
        <v/>
      </c>
      <c r="AU12" t="str">
        <f>IF('COPY 20200720'!AU12="","",'COPY 20200720'!AU12)</f>
        <v/>
      </c>
      <c r="AV12" t="str">
        <f>IF('COPY 20200720'!AV12="","",'COPY 20200720'!AV12)</f>
        <v/>
      </c>
      <c r="AW12" t="str">
        <f>IF('COPY 20200720'!AW12="","",'COPY 20200720'!AW12)</f>
        <v/>
      </c>
      <c r="AX12" t="str">
        <f>IF('COPY 20200720'!AX12="","",'COPY 20200720'!AX12)</f>
        <v/>
      </c>
      <c r="AY12" t="str">
        <f>IF('COPY 20200720'!AY12="","",'COPY 20200720'!AY12)</f>
        <v/>
      </c>
      <c r="AZ12" t="str">
        <f>IF('COPY 20200720'!AZ12="","",'COPY 20200720'!AZ12)</f>
        <v/>
      </c>
      <c r="BA12" t="str">
        <f>IF('COPY 20200720'!BA12="","",'COPY 20200720'!BA12)</f>
        <v/>
      </c>
      <c r="BB12" t="str">
        <f>IF('COPY 20200720'!BB12="","",'COPY 20200720'!BB12)</f>
        <v/>
      </c>
      <c r="BC12" t="str">
        <f>IF('COPY 20200720'!BC12="","",'COPY 20200720'!BC12)</f>
        <v/>
      </c>
      <c r="BD12" t="str">
        <f>IF('COPY 20200720'!BD12="","",'COPY 20200720'!BD12)</f>
        <v/>
      </c>
      <c r="BE12" t="str">
        <f>IF('COPY 20200720'!BE12="","",'COPY 20200720'!BE12)</f>
        <v/>
      </c>
      <c r="BF12" t="str">
        <f>IF('COPY 20200720'!BF12="","",'COPY 20200720'!BF12)</f>
        <v/>
      </c>
      <c r="BG12" t="str">
        <f>IF('COPY 20200720'!BG12="","",'COPY 20200720'!BG12)</f>
        <v/>
      </c>
      <c r="BH12" t="str">
        <f>IF('COPY 20200720'!BH12="","",'COPY 20200720'!BH12)</f>
        <v/>
      </c>
      <c r="BI12" t="str">
        <f>IF('COPY 20200720'!BI12="","",'COPY 20200720'!BI12)</f>
        <v/>
      </c>
      <c r="BJ12" t="str">
        <f>IF('COPY 20200720'!BJ12="","",'COPY 20200720'!BJ12)</f>
        <v/>
      </c>
      <c r="BK12" t="str">
        <f>IF('COPY 20200720'!BK12="","",'COPY 20200720'!BK12)</f>
        <v/>
      </c>
      <c r="BL12" t="str">
        <f>IF('COPY 20200720'!BL12="","",'COPY 20200720'!BL12)</f>
        <v/>
      </c>
      <c r="BM12" t="str">
        <f>IF('COPY 20200720'!BM12="","",'COPY 20200720'!BM12)</f>
        <v/>
      </c>
      <c r="BN12" t="str">
        <f>IF('COPY 20200720'!BN12="","",'COPY 20200720'!BN12)</f>
        <v/>
      </c>
      <c r="BO12" t="s">
        <v>503</v>
      </c>
      <c r="BP12" t="str">
        <f>IF('COPY 20200720'!BP12="","",'COPY 20200720'!BP12)</f>
        <v/>
      </c>
      <c r="BQ12" t="str">
        <f>IF('COPY 20200720'!BQ12="","",'COPY 20200720'!BQ12)</f>
        <v/>
      </c>
      <c r="BR12" t="str">
        <f>IF('COPY 20200720'!BR12="","",'COPY 20200720'!BR12)</f>
        <v/>
      </c>
      <c r="BS12" t="str">
        <f>IF('COPY 20200720'!BS12="","",'COPY 20200720'!BS12)</f>
        <v/>
      </c>
      <c r="BT12" t="str">
        <f>IF('COPY 20200720'!BT12="","",'COPY 20200720'!BT12)</f>
        <v/>
      </c>
      <c r="BU12" t="str">
        <f>IF('COPY 20200720'!BU12="","",'COPY 20200720'!BU12)</f>
        <v/>
      </c>
      <c r="BV12" t="str">
        <f>IF('COPY 20200720'!BV12="","",'COPY 20200720'!BV12)</f>
        <v/>
      </c>
      <c r="BW12" t="str">
        <f>IF('COPY 20200720'!BW12="","",'COPY 20200720'!BW12)</f>
        <v/>
      </c>
      <c r="BX12" t="str">
        <f>IF('COPY 20200720'!BX12="","",'COPY 20200720'!BX12)</f>
        <v/>
      </c>
      <c r="BY12" t="str">
        <f>IF('COPY 20200720'!BY12="","",'COPY 20200720'!BY12)</f>
        <v/>
      </c>
      <c r="BZ12" t="str">
        <f>IF('COPY 20200720'!BZ12="","",'COPY 20200720'!BZ12)</f>
        <v/>
      </c>
      <c r="CA12" t="str">
        <f>IF('COPY 20200720'!CA12="","",'COPY 20200720'!CA12)</f>
        <v/>
      </c>
      <c r="CB12" t="str">
        <f>IF('COPY 20200720'!CB12="","",'COPY 20200720'!CB12)</f>
        <v/>
      </c>
      <c r="CC12" t="str">
        <f>IF('COPY 20200720'!CC12="","",'COPY 20200720'!CC12)</f>
        <v/>
      </c>
      <c r="CD12" t="str">
        <f>IF('COPY 20200720'!CD12="","",'COPY 20200720'!CD12)</f>
        <v/>
      </c>
      <c r="CE12" t="str">
        <f>IF('COPY 20200720'!CE12="","",'COPY 20200720'!CE12)</f>
        <v/>
      </c>
      <c r="CF12" t="str">
        <f>IF('COPY 20200720'!CF12="","",'COPY 20200720'!CF12)</f>
        <v/>
      </c>
      <c r="CG12" t="str">
        <f>IF('COPY 20200720'!CG12="","",'COPY 20200720'!CG12)</f>
        <v/>
      </c>
      <c r="CH12" t="str">
        <f>IF('COPY 20200720'!CH12="","",'COPY 20200720'!CH12)</f>
        <v/>
      </c>
      <c r="CI12" t="str">
        <f>IF('COPY 20200720'!CI12="","",'COPY 20200720'!CI12)</f>
        <v/>
      </c>
      <c r="CJ12" t="str">
        <f>IF('COPY 20200720'!CJ12="","",'COPY 20200720'!CJ12)</f>
        <v/>
      </c>
      <c r="CK12" t="str">
        <f>IF('COPY 20200720'!CK12="","",'COPY 20200720'!CK12)</f>
        <v/>
      </c>
      <c r="CL12" t="str">
        <f>IF('COPY 20200720'!CL12="","",'COPY 20200720'!CL12)</f>
        <v/>
      </c>
      <c r="CM12" t="str">
        <f>IF('COPY 20200720'!CM12="","",'COPY 20200720'!CM12)</f>
        <v/>
      </c>
    </row>
    <row r="13" spans="2:96">
      <c r="B13" s="42" t="str">
        <f>'COPY 20200720'!B13</f>
        <v>010</v>
      </c>
      <c r="C13" s="8" t="str">
        <f>'COPY 20200720'!C13</f>
        <v>TRAY CTR UPR RHD/LHD</v>
      </c>
      <c r="D13" s="8" t="str">
        <f>IF('COPY 20200720'!D13="","",'COPY 20200720'!D13)</f>
        <v>INJ</v>
      </c>
      <c r="E13" s="8"/>
      <c r="F13" s="9"/>
      <c r="G13" s="10"/>
      <c r="H13" s="11"/>
      <c r="I13" s="12"/>
      <c r="J13" s="13"/>
      <c r="K13" s="10"/>
      <c r="L13" s="13"/>
      <c r="M13" s="14"/>
      <c r="N13" s="15"/>
      <c r="O13" s="16"/>
      <c r="P13" s="16"/>
      <c r="Q13" s="17"/>
      <c r="R13" s="17"/>
      <c r="S13" s="33"/>
      <c r="T13" s="33"/>
      <c r="U13" s="36"/>
      <c r="V13">
        <f>IF('COPY 20200720'!V13="","",'COPY 20200720'!V13)</f>
        <v>1.7284654760079998</v>
      </c>
      <c r="W13" t="str">
        <f>IF('COPY 20200720'!W13="","",'COPY 20200720'!W13)</f>
        <v/>
      </c>
      <c r="X13" t="str">
        <f>IF('COPY 20200720'!X13="","",'COPY 20200720'!X13)</f>
        <v/>
      </c>
      <c r="Y13" t="str">
        <f>IF('COPY 20200720'!Y13="","",'COPY 20200720'!Y13)</f>
        <v/>
      </c>
      <c r="Z13" t="str">
        <f>IF('COPY 20200720'!Z13="","",'COPY 20200720'!Z13)</f>
        <v/>
      </c>
      <c r="AA13" t="str">
        <f>IF('COPY 20200720'!AA13="","",'COPY 20200720'!AA13)</f>
        <v/>
      </c>
      <c r="AB13" t="str">
        <f>IF('COPY 20200720'!AB13="","",'COPY 20200720'!AB13)</f>
        <v/>
      </c>
      <c r="AC13" t="str">
        <f>IF('COPY 20200720'!AC13="","",'COPY 20200720'!AC13)</f>
        <v/>
      </c>
      <c r="AD13" t="str">
        <f>IF('COPY 20200720'!AD13="","",'COPY 20200720'!AD13)</f>
        <v/>
      </c>
      <c r="AE13" t="str">
        <f>IF('COPY 20200720'!AE13="","",'COPY 20200720'!AE13)</f>
        <v/>
      </c>
      <c r="AF13">
        <f>IF('COPY 20200720'!AF13="","",'COPY 20200720'!AF13)</f>
        <v>44033</v>
      </c>
      <c r="AG13">
        <f>IF('COPY 20200720'!AG13="","",'COPY 20200720'!AG13)</f>
        <v>44033</v>
      </c>
      <c r="AH13" t="str">
        <f>IF('COPY 20200720'!AH13="","",'COPY 20200720'!AH13)</f>
        <v/>
      </c>
      <c r="AI13" t="str">
        <f>IF('COPY 20200720'!AI13="","",'COPY 20200720'!AI13)</f>
        <v/>
      </c>
      <c r="AJ13" t="str">
        <f>IF('COPY 20200720'!AJ13="","",'COPY 20200720'!AJ13)</f>
        <v/>
      </c>
      <c r="AK13" t="str">
        <f>IF('COPY 20200720'!AK13="","",'COPY 20200720'!AK13)</f>
        <v/>
      </c>
      <c r="AL13" t="str">
        <f>IF('COPY 20200720'!AL13="","",'COPY 20200720'!AL13)</f>
        <v/>
      </c>
      <c r="AM13" t="s">
        <v>598</v>
      </c>
      <c r="AN13" t="str">
        <f>IF('COPY 20200720'!AN13="","",'COPY 20200720'!AN13)</f>
        <v/>
      </c>
      <c r="AO13" t="str">
        <f>IF('COPY 20200720'!AO13="","",'COPY 20200720'!AO13)</f>
        <v/>
      </c>
      <c r="AP13">
        <f>IF('COPY 20200720'!AP13="","",'COPY 20200720'!AP13)</f>
        <v>44033</v>
      </c>
      <c r="AQ13" t="str">
        <f>IF('COPY 20200720'!AQ13="","",'COPY 20200720'!AQ13)</f>
        <v/>
      </c>
      <c r="AR13" t="str">
        <f>IF('COPY 20200720'!AR13="","",'COPY 20200720'!AR13)</f>
        <v/>
      </c>
      <c r="AS13" t="str">
        <f>IF('COPY 20200720'!AS13="","",'COPY 20200720'!AS13)</f>
        <v/>
      </c>
      <c r="AT13" t="str">
        <f>IF('COPY 20200720'!AT13="","",'COPY 20200720'!AT13)</f>
        <v/>
      </c>
      <c r="AU13" t="str">
        <f>IF('COPY 20200720'!AU13="","",'COPY 20200720'!AU13)</f>
        <v/>
      </c>
      <c r="AV13" t="str">
        <f>IF('COPY 20200720'!AV13="","",'COPY 20200720'!AV13)</f>
        <v/>
      </c>
      <c r="AW13" t="str">
        <f>IF('COPY 20200720'!AW13="","",'COPY 20200720'!AW13)</f>
        <v/>
      </c>
      <c r="AX13" t="str">
        <f>IF('COPY 20200720'!AX13="","",'COPY 20200720'!AX13)</f>
        <v/>
      </c>
      <c r="AY13" t="str">
        <f>IF('COPY 20200720'!AY13="","",'COPY 20200720'!AY13)</f>
        <v/>
      </c>
      <c r="AZ13" t="str">
        <f>IF('COPY 20200720'!AZ13="","",'COPY 20200720'!AZ13)</f>
        <v/>
      </c>
      <c r="BA13" t="str">
        <f>IF('COPY 20200720'!BA13="","",'COPY 20200720'!BA13)</f>
        <v/>
      </c>
      <c r="BB13" t="str">
        <f>IF('COPY 20200720'!BB13="","",'COPY 20200720'!BB13)</f>
        <v/>
      </c>
      <c r="BC13" t="str">
        <f>IF('COPY 20200720'!BC13="","",'COPY 20200720'!BC13)</f>
        <v/>
      </c>
      <c r="BD13" t="str">
        <f>IF('COPY 20200720'!BD13="","",'COPY 20200720'!BD13)</f>
        <v/>
      </c>
      <c r="BE13" t="str">
        <f>IF('COPY 20200720'!BE13="","",'COPY 20200720'!BE13)</f>
        <v/>
      </c>
      <c r="BF13" t="str">
        <f>IF('COPY 20200720'!BF13="","",'COPY 20200720'!BF13)</f>
        <v/>
      </c>
      <c r="BG13" t="str">
        <f>IF('COPY 20200720'!BG13="","",'COPY 20200720'!BG13)</f>
        <v/>
      </c>
      <c r="BH13" t="str">
        <f>IF('COPY 20200720'!BH13="","",'COPY 20200720'!BH13)</f>
        <v/>
      </c>
      <c r="BI13" t="str">
        <f>IF('COPY 20200720'!BI13="","",'COPY 20200720'!BI13)</f>
        <v/>
      </c>
      <c r="BJ13" t="str">
        <f>IF('COPY 20200720'!BJ13="","",'COPY 20200720'!BJ13)</f>
        <v/>
      </c>
      <c r="BK13">
        <f>IF('COPY 20200720'!BK13="","",'COPY 20200720'!BK13)</f>
        <v>44033</v>
      </c>
      <c r="BL13" t="str">
        <f>IF('COPY 20200720'!BL13="","",'COPY 20200720'!BL13)</f>
        <v/>
      </c>
      <c r="BM13" t="str">
        <f>IF('COPY 20200720'!BM13="","",'COPY 20200720'!BM13)</f>
        <v/>
      </c>
      <c r="BN13" t="str">
        <f>IF('COPY 20200720'!BN13="","",'COPY 20200720'!BN13)</f>
        <v/>
      </c>
      <c r="BO13" t="s">
        <v>505</v>
      </c>
      <c r="BP13" t="str">
        <f>IF('COPY 20200720'!BP13="","",'COPY 20200720'!BP13)</f>
        <v/>
      </c>
      <c r="BQ13" t="str">
        <f>IF('COPY 20200720'!BQ13="","",'COPY 20200720'!BQ13)</f>
        <v/>
      </c>
      <c r="BR13" t="str">
        <f>IF('COPY 20200720'!BR13="","",'COPY 20200720'!BR13)</f>
        <v/>
      </c>
      <c r="BS13" t="str">
        <f>IF('COPY 20200720'!BS13="","",'COPY 20200720'!BS13)</f>
        <v/>
      </c>
      <c r="BT13" t="str">
        <f>IF('COPY 20200720'!BT13="","",'COPY 20200720'!BT13)</f>
        <v/>
      </c>
      <c r="BU13" t="str">
        <f>IF('COPY 20200720'!BU13="","",'COPY 20200720'!BU13)</f>
        <v/>
      </c>
      <c r="BV13" t="str">
        <f>IF('COPY 20200720'!BV13="","",'COPY 20200720'!BV13)</f>
        <v/>
      </c>
      <c r="BW13" t="str">
        <f>IF('COPY 20200720'!BW13="","",'COPY 20200720'!BW13)</f>
        <v/>
      </c>
      <c r="BX13" t="str">
        <f>IF('COPY 20200720'!BX13="","",'COPY 20200720'!BX13)</f>
        <v/>
      </c>
      <c r="BY13" t="str">
        <f>IF('COPY 20200720'!BY13="","",'COPY 20200720'!BY13)</f>
        <v/>
      </c>
      <c r="BZ13" t="str">
        <f>IF('COPY 20200720'!BZ13="","",'COPY 20200720'!BZ13)</f>
        <v/>
      </c>
      <c r="CA13" t="str">
        <f>IF('COPY 20200720'!CA13="","",'COPY 20200720'!CA13)</f>
        <v/>
      </c>
      <c r="CB13" t="str">
        <f>IF('COPY 20200720'!CB13="","",'COPY 20200720'!CB13)</f>
        <v/>
      </c>
      <c r="CC13" t="str">
        <f>IF('COPY 20200720'!CC13="","",'COPY 20200720'!CC13)</f>
        <v/>
      </c>
      <c r="CD13" t="str">
        <f>IF('COPY 20200720'!CD13="","",'COPY 20200720'!CD13)</f>
        <v/>
      </c>
      <c r="CE13" t="s">
        <v>518</v>
      </c>
      <c r="CF13" t="str">
        <f>IF('COPY 20200720'!CF13="","",'COPY 20200720'!CF13)</f>
        <v>-</v>
      </c>
      <c r="CG13" t="str">
        <f>IF('COPY 20200720'!CG13="","",'COPY 20200720'!CG13)</f>
        <v/>
      </c>
      <c r="CH13" t="str">
        <f>IF('COPY 20200720'!CH13="","",'COPY 20200720'!CH13)</f>
        <v/>
      </c>
      <c r="CI13" t="str">
        <f>IF('COPY 20200720'!CI13="","",'COPY 20200720'!CI13)</f>
        <v/>
      </c>
      <c r="CJ13" t="str">
        <f>IF('COPY 20200720'!CJ13="","",'COPY 20200720'!CJ13)</f>
        <v/>
      </c>
      <c r="CK13" t="str">
        <f>IF('COPY 20200720'!CK13="","",'COPY 20200720'!CK13)</f>
        <v/>
      </c>
      <c r="CL13" t="str">
        <f>IF('COPY 20200720'!CL13="","",'COPY 20200720'!CL13)</f>
        <v/>
      </c>
      <c r="CM13" t="str">
        <f>IF('COPY 20200720'!CM13="","",'COPY 20200720'!CM13)</f>
        <v/>
      </c>
    </row>
    <row r="14" spans="2:96">
      <c r="B14" s="42" t="str">
        <f>'COPY 20200720'!B14</f>
        <v>011</v>
      </c>
      <c r="C14" s="8" t="str">
        <f>'COPY 20200720'!C14</f>
        <v>COVER START SW RHD</v>
      </c>
      <c r="D14" s="8" t="str">
        <f>IF('COPY 20200720'!D14="","",'COPY 20200720'!D14)</f>
        <v>INJ</v>
      </c>
      <c r="E14" s="8"/>
      <c r="F14" s="9"/>
      <c r="G14" s="10"/>
      <c r="H14" s="11"/>
      <c r="I14" s="12"/>
      <c r="J14" s="13"/>
      <c r="K14" s="10"/>
      <c r="L14" s="13"/>
      <c r="M14" s="14"/>
      <c r="N14" s="15"/>
      <c r="O14" s="16"/>
      <c r="P14" s="16"/>
      <c r="Q14" s="17"/>
      <c r="R14" s="17"/>
      <c r="S14" s="33"/>
      <c r="T14" s="33"/>
      <c r="U14" s="37"/>
      <c r="V14">
        <f>IF('COPY 20200720'!V14="","",'COPY 20200720'!V14)</f>
        <v>0.42333724651999999</v>
      </c>
      <c r="W14" t="str">
        <f>IF('COPY 20200720'!W14="","",'COPY 20200720'!W14)</f>
        <v/>
      </c>
      <c r="X14" t="str">
        <f>IF('COPY 20200720'!X14="","",'COPY 20200720'!X14)</f>
        <v/>
      </c>
      <c r="Y14" t="str">
        <f>IF('COPY 20200720'!Y14="","",'COPY 20200720'!Y14)</f>
        <v/>
      </c>
      <c r="Z14" t="str">
        <f>IF('COPY 20200720'!Z14="","",'COPY 20200720'!Z14)</f>
        <v/>
      </c>
      <c r="AA14" t="str">
        <f>IF('COPY 20200720'!AA14="","",'COPY 20200720'!AA14)</f>
        <v/>
      </c>
      <c r="AB14" t="str">
        <f>IF('COPY 20200720'!AB14="","",'COPY 20200720'!AB14)</f>
        <v/>
      </c>
      <c r="AC14" t="str">
        <f>IF('COPY 20200720'!AC14="","",'COPY 20200720'!AC14)</f>
        <v/>
      </c>
      <c r="AD14" t="str">
        <f>IF('COPY 20200720'!AD14="","",'COPY 20200720'!AD14)</f>
        <v/>
      </c>
      <c r="AE14" t="str">
        <f>IF('COPY 20200720'!AE14="","",'COPY 20200720'!AE14)</f>
        <v/>
      </c>
      <c r="AF14" t="str">
        <f>IF('COPY 20200720'!AF14="","",'COPY 20200720'!AF14)</f>
        <v/>
      </c>
      <c r="AG14" t="str">
        <f>IF('COPY 20200720'!AG14="","",'COPY 20200720'!AG14)</f>
        <v/>
      </c>
      <c r="AH14" t="str">
        <f>IF('COPY 20200720'!AH14="","",'COPY 20200720'!AH14)</f>
        <v/>
      </c>
      <c r="AI14" t="str">
        <f>IF('COPY 20200720'!AI14="","",'COPY 20200720'!AI14)</f>
        <v/>
      </c>
      <c r="AJ14" t="str">
        <f>IF('COPY 20200720'!AJ14="","",'COPY 20200720'!AJ14)</f>
        <v/>
      </c>
      <c r="AK14" t="str">
        <f>IF('COPY 20200720'!AK14="","",'COPY 20200720'!AK14)</f>
        <v/>
      </c>
      <c r="AL14" t="str">
        <f>IF('COPY 20200720'!AL14="","",'COPY 20200720'!AL14)</f>
        <v/>
      </c>
      <c r="AM14" t="str">
        <f>IF('COPY 20200720'!AM14="","",'COPY 20200720'!AM14)</f>
        <v/>
      </c>
      <c r="AN14" t="str">
        <f>IF('COPY 20200720'!AN14="","",'COPY 20200720'!AN14)</f>
        <v/>
      </c>
      <c r="AO14" t="str">
        <f>IF('COPY 20200720'!AO14="","",'COPY 20200720'!AO14)</f>
        <v/>
      </c>
      <c r="AP14">
        <f>IF('COPY 20200720'!AP14="","",'COPY 20200720'!AP14)</f>
        <v>44033</v>
      </c>
      <c r="AQ14" t="str">
        <f>IF('COPY 20200720'!AQ14="","",'COPY 20200720'!AQ14)</f>
        <v/>
      </c>
      <c r="AR14" t="str">
        <f>IF('COPY 20200720'!AR14="","",'COPY 20200720'!AR14)</f>
        <v/>
      </c>
      <c r="AS14" t="str">
        <f>IF('COPY 20200720'!AS14="","",'COPY 20200720'!AS14)</f>
        <v/>
      </c>
      <c r="AT14" t="str">
        <f>IF('COPY 20200720'!AT14="","",'COPY 20200720'!AT14)</f>
        <v/>
      </c>
      <c r="AU14" t="str">
        <f>IF('COPY 20200720'!AU14="","",'COPY 20200720'!AU14)</f>
        <v/>
      </c>
      <c r="AV14" t="str">
        <f>IF('COPY 20200720'!AV14="","",'COPY 20200720'!AV14)</f>
        <v/>
      </c>
      <c r="AW14" t="str">
        <f>IF('COPY 20200720'!AW14="","",'COPY 20200720'!AW14)</f>
        <v/>
      </c>
      <c r="AX14" t="str">
        <f>IF('COPY 20200720'!AX14="","",'COPY 20200720'!AX14)</f>
        <v/>
      </c>
      <c r="AY14" t="str">
        <f>IF('COPY 20200720'!AY14="","",'COPY 20200720'!AY14)</f>
        <v/>
      </c>
      <c r="AZ14" t="str">
        <f>IF('COPY 20200720'!AZ14="","",'COPY 20200720'!AZ14)</f>
        <v/>
      </c>
      <c r="BA14" t="str">
        <f>IF('COPY 20200720'!BA14="","",'COPY 20200720'!BA14)</f>
        <v/>
      </c>
      <c r="BB14" t="str">
        <f>IF('COPY 20200720'!BB14="","",'COPY 20200720'!BB14)</f>
        <v/>
      </c>
      <c r="BC14" t="str">
        <f>IF('COPY 20200720'!BC14="","",'COPY 20200720'!BC14)</f>
        <v/>
      </c>
      <c r="BD14" t="str">
        <f>IF('COPY 20200720'!BD14="","",'COPY 20200720'!BD14)</f>
        <v/>
      </c>
      <c r="BE14" t="str">
        <f>IF('COPY 20200720'!BE14="","",'COPY 20200720'!BE14)</f>
        <v/>
      </c>
      <c r="BF14" t="str">
        <f>IF('COPY 20200720'!BF14="","",'COPY 20200720'!BF14)</f>
        <v/>
      </c>
      <c r="BG14" t="str">
        <f>IF('COPY 20200720'!BG14="","",'COPY 20200720'!BG14)</f>
        <v/>
      </c>
      <c r="BH14" t="str">
        <f>IF('COPY 20200720'!BH14="","",'COPY 20200720'!BH14)</f>
        <v/>
      </c>
      <c r="BI14" t="str">
        <f>IF('COPY 20200720'!BI14="","",'COPY 20200720'!BI14)</f>
        <v/>
      </c>
      <c r="BJ14" t="str">
        <f>IF('COPY 20200720'!BJ14="","",'COPY 20200720'!BJ14)</f>
        <v/>
      </c>
      <c r="BK14" t="s">
        <v>603</v>
      </c>
      <c r="BL14" t="str">
        <f>IF('COPY 20200720'!BL14="","",'COPY 20200720'!BL14)</f>
        <v/>
      </c>
      <c r="BM14" t="str">
        <f>IF('COPY 20200720'!BM14="","",'COPY 20200720'!BM14)</f>
        <v/>
      </c>
      <c r="BN14" t="str">
        <f>IF('COPY 20200720'!BN14="","",'COPY 20200720'!BN14)</f>
        <v/>
      </c>
      <c r="BO14" t="s">
        <v>506</v>
      </c>
      <c r="BP14" t="str">
        <f>IF('COPY 20200720'!BP14="","",'COPY 20200720'!BP14)</f>
        <v/>
      </c>
      <c r="BQ14" t="str">
        <f>IF('COPY 20200720'!BQ14="","",'COPY 20200720'!BQ14)</f>
        <v/>
      </c>
      <c r="BR14" t="str">
        <f>IF('COPY 20200720'!BR14="","",'COPY 20200720'!BR14)</f>
        <v/>
      </c>
      <c r="BS14" t="str">
        <f>IF('COPY 20200720'!BS14="","",'COPY 20200720'!BS14)</f>
        <v/>
      </c>
      <c r="BT14" t="str">
        <f>IF('COPY 20200720'!BT14="","",'COPY 20200720'!BT14)</f>
        <v/>
      </c>
      <c r="BU14" t="str">
        <f>IF('COPY 20200720'!BU14="","",'COPY 20200720'!BU14)</f>
        <v/>
      </c>
      <c r="BV14" t="str">
        <f>IF('COPY 20200720'!BV14="","",'COPY 20200720'!BV14)</f>
        <v/>
      </c>
      <c r="BW14" t="str">
        <f>IF('COPY 20200720'!BW14="","",'COPY 20200720'!BW14)</f>
        <v/>
      </c>
      <c r="BX14" t="str">
        <f>IF('COPY 20200720'!BX14="","",'COPY 20200720'!BX14)</f>
        <v/>
      </c>
      <c r="BY14" t="str">
        <f>IF('COPY 20200720'!BY14="","",'COPY 20200720'!BY14)</f>
        <v/>
      </c>
      <c r="BZ14" t="str">
        <f>IF('COPY 20200720'!BZ14="","",'COPY 20200720'!BZ14)</f>
        <v/>
      </c>
      <c r="CA14" t="str">
        <f>IF('COPY 20200720'!CA14="","",'COPY 20200720'!CA14)</f>
        <v/>
      </c>
      <c r="CB14" t="str">
        <f>IF('COPY 20200720'!CB14="","",'COPY 20200720'!CB14)</f>
        <v/>
      </c>
      <c r="CC14" t="str">
        <f>IF('COPY 20200720'!CC14="","",'COPY 20200720'!CC14)</f>
        <v/>
      </c>
      <c r="CD14" t="str">
        <f>IF('COPY 20200720'!CD14="","",'COPY 20200720'!CD14)</f>
        <v/>
      </c>
      <c r="CE14" t="str">
        <f>IF('COPY 20200720'!CE14="","",'COPY 20200720'!CE14)</f>
        <v/>
      </c>
      <c r="CF14" t="str">
        <f>IF('COPY 20200720'!CF14="","",'COPY 20200720'!CF14)</f>
        <v/>
      </c>
      <c r="CG14" t="str">
        <f>IF('COPY 20200720'!CG14="","",'COPY 20200720'!CG14)</f>
        <v/>
      </c>
      <c r="CH14" t="str">
        <f>IF('COPY 20200720'!CH14="","",'COPY 20200720'!CH14)</f>
        <v/>
      </c>
      <c r="CI14" t="str">
        <f>IF('COPY 20200720'!CI14="","",'COPY 20200720'!CI14)</f>
        <v/>
      </c>
      <c r="CJ14" t="str">
        <f>IF('COPY 20200720'!CJ14="","",'COPY 20200720'!CJ14)</f>
        <v/>
      </c>
      <c r="CK14" t="str">
        <f>IF('COPY 20200720'!CK14="","",'COPY 20200720'!CK14)</f>
        <v/>
      </c>
      <c r="CL14" t="str">
        <f>IF('COPY 20200720'!CL14="","",'COPY 20200720'!CL14)</f>
        <v/>
      </c>
      <c r="CM14" t="str">
        <f>IF('COPY 20200720'!CM14="","",'COPY 20200720'!CM14)</f>
        <v/>
      </c>
    </row>
    <row r="15" spans="2:96">
      <c r="B15" s="42" t="str">
        <f>'COPY 20200720'!B15</f>
        <v>012</v>
      </c>
      <c r="C15" s="19" t="str">
        <f>'COPY 20200720'!C15</f>
        <v>ATTACHMENT SUNLOAD</v>
      </c>
      <c r="D15" s="19" t="str">
        <f>IF('COPY 20200720'!D15="","",'COPY 20200720'!D15)</f>
        <v>INJ</v>
      </c>
      <c r="E15" s="19"/>
      <c r="F15" s="20"/>
      <c r="G15" s="21"/>
      <c r="H15" s="22"/>
      <c r="I15" s="23"/>
      <c r="J15" s="13"/>
      <c r="K15" s="21"/>
      <c r="L15" s="24"/>
      <c r="M15" s="25"/>
      <c r="N15" s="26"/>
      <c r="O15" s="16"/>
      <c r="P15" s="16"/>
      <c r="Q15" s="17"/>
      <c r="R15" s="17"/>
      <c r="S15" s="33"/>
      <c r="T15" s="33"/>
      <c r="U15" s="37"/>
      <c r="V15">
        <f>IF('COPY 20200720'!V15="","",'COPY 20200720'!V15)</f>
        <v>6.5563544000000001E-2</v>
      </c>
      <c r="W15" t="str">
        <f>IF('COPY 20200720'!W15="","",'COPY 20200720'!W15)</f>
        <v/>
      </c>
      <c r="X15" t="str">
        <f>IF('COPY 20200720'!X15="","",'COPY 20200720'!X15)</f>
        <v/>
      </c>
      <c r="Y15" t="str">
        <f>IF('COPY 20200720'!Y15="","",'COPY 20200720'!Y15)</f>
        <v/>
      </c>
      <c r="Z15" t="str">
        <f>IF('COPY 20200720'!Z15="","",'COPY 20200720'!Z15)</f>
        <v/>
      </c>
      <c r="AA15" t="str">
        <f>IF('COPY 20200720'!AA15="","",'COPY 20200720'!AA15)</f>
        <v/>
      </c>
      <c r="AB15" t="str">
        <f>IF('COPY 20200720'!AB15="","",'COPY 20200720'!AB15)</f>
        <v/>
      </c>
      <c r="AC15" t="str">
        <f>IF('COPY 20200720'!AC15="","",'COPY 20200720'!AC15)</f>
        <v/>
      </c>
      <c r="AD15" t="str">
        <f>IF('COPY 20200720'!AD15="","",'COPY 20200720'!AD15)</f>
        <v/>
      </c>
      <c r="AE15" t="str">
        <f>IF('COPY 20200720'!AE15="","",'COPY 20200720'!AE15)</f>
        <v/>
      </c>
      <c r="AF15" t="str">
        <f>IF('COPY 20200720'!AF15="","",'COPY 20200720'!AF15)</f>
        <v/>
      </c>
      <c r="AG15" t="str">
        <f>IF('COPY 20200720'!AG15="","",'COPY 20200720'!AG15)</f>
        <v/>
      </c>
      <c r="AH15" t="str">
        <f>IF('COPY 20200720'!AH15="","",'COPY 20200720'!AH15)</f>
        <v/>
      </c>
      <c r="AI15" t="str">
        <f>IF('COPY 20200720'!AI15="","",'COPY 20200720'!AI15)</f>
        <v/>
      </c>
      <c r="AJ15" t="str">
        <f>IF('COPY 20200720'!AJ15="","",'COPY 20200720'!AJ15)</f>
        <v/>
      </c>
      <c r="AK15" t="str">
        <f>IF('COPY 20200720'!AK15="","",'COPY 20200720'!AK15)</f>
        <v/>
      </c>
      <c r="AL15" t="str">
        <f>IF('COPY 20200720'!AL15="","",'COPY 20200720'!AL15)</f>
        <v/>
      </c>
      <c r="AM15" t="str">
        <f>IF('COPY 20200720'!AM15="","",'COPY 20200720'!AM15)</f>
        <v/>
      </c>
      <c r="AN15" t="str">
        <f>IF('COPY 20200720'!AN15="","",'COPY 20200720'!AN15)</f>
        <v/>
      </c>
      <c r="AO15">
        <f>IF('COPY 20200720'!AO15="","",'COPY 20200720'!AO15)</f>
        <v>44046</v>
      </c>
      <c r="AP15">
        <f>IF('COPY 20200720'!AP15="","",'COPY 20200720'!AP15)</f>
        <v>44033</v>
      </c>
      <c r="AQ15" t="str">
        <f>IF('COPY 20200720'!AQ15="","",'COPY 20200720'!AQ15)</f>
        <v/>
      </c>
      <c r="AR15" t="str">
        <f>IF('COPY 20200720'!AR15="","",'COPY 20200720'!AR15)</f>
        <v/>
      </c>
      <c r="AS15" t="str">
        <f>IF('COPY 20200720'!AS15="","",'COPY 20200720'!AS15)</f>
        <v/>
      </c>
      <c r="AT15" t="str">
        <f>IF('COPY 20200720'!AT15="","",'COPY 20200720'!AT15)</f>
        <v/>
      </c>
      <c r="AU15" t="str">
        <f>IF('COPY 20200720'!AU15="","",'COPY 20200720'!AU15)</f>
        <v/>
      </c>
      <c r="AV15" t="str">
        <f>IF('COPY 20200720'!AV15="","",'COPY 20200720'!AV15)</f>
        <v/>
      </c>
      <c r="AW15" t="str">
        <f>IF('COPY 20200720'!AW15="","",'COPY 20200720'!AW15)</f>
        <v/>
      </c>
      <c r="AX15" t="str">
        <f>IF('COPY 20200720'!AX15="","",'COPY 20200720'!AX15)</f>
        <v/>
      </c>
      <c r="AY15" t="str">
        <f>IF('COPY 20200720'!AY15="","",'COPY 20200720'!AY15)</f>
        <v/>
      </c>
      <c r="AZ15" t="str">
        <f>IF('COPY 20200720'!AZ15="","",'COPY 20200720'!AZ15)</f>
        <v/>
      </c>
      <c r="BA15" t="str">
        <f>IF('COPY 20200720'!BA15="","",'COPY 20200720'!BA15)</f>
        <v/>
      </c>
      <c r="BB15" t="str">
        <f>IF('COPY 20200720'!BB15="","",'COPY 20200720'!BB15)</f>
        <v/>
      </c>
      <c r="BC15" t="str">
        <f>IF('COPY 20200720'!BC15="","",'COPY 20200720'!BC15)</f>
        <v/>
      </c>
      <c r="BD15" t="str">
        <f>IF('COPY 20200720'!BD15="","",'COPY 20200720'!BD15)</f>
        <v/>
      </c>
      <c r="BE15" t="str">
        <f>IF('COPY 20200720'!BE15="","",'COPY 20200720'!BE15)</f>
        <v/>
      </c>
      <c r="BF15" t="str">
        <f>IF('COPY 20200720'!BF15="","",'COPY 20200720'!BF15)</f>
        <v/>
      </c>
      <c r="BG15" t="str">
        <f>IF('COPY 20200720'!BG15="","",'COPY 20200720'!BG15)</f>
        <v/>
      </c>
      <c r="BH15" t="str">
        <f>IF('COPY 20200720'!BH15="","",'COPY 20200720'!BH15)</f>
        <v/>
      </c>
      <c r="BI15" t="str">
        <f>IF('COPY 20200720'!BI15="","",'COPY 20200720'!BI15)</f>
        <v/>
      </c>
      <c r="BJ15" t="str">
        <f>IF('COPY 20200720'!BJ15="","",'COPY 20200720'!BJ15)</f>
        <v/>
      </c>
      <c r="BK15" t="str">
        <f>IF('COPY 20200720'!BK15="","",'COPY 20200720'!BK15)</f>
        <v/>
      </c>
      <c r="BL15" t="str">
        <f>IF('COPY 20200720'!BL15="","",'COPY 20200720'!BL15)</f>
        <v/>
      </c>
      <c r="BM15" t="str">
        <f>IF('COPY 20200720'!BM15="","",'COPY 20200720'!BM15)</f>
        <v/>
      </c>
      <c r="BN15" t="str">
        <f>IF('COPY 20200720'!BN15="","",'COPY 20200720'!BN15)</f>
        <v/>
      </c>
      <c r="BO15" t="s">
        <v>507</v>
      </c>
      <c r="BP15" t="str">
        <f>IF('COPY 20200720'!BP15="","",'COPY 20200720'!BP15)</f>
        <v/>
      </c>
      <c r="BQ15" t="str">
        <f>IF('COPY 20200720'!BQ15="","",'COPY 20200720'!BQ15)</f>
        <v/>
      </c>
      <c r="BR15" t="str">
        <f>IF('COPY 20200720'!BR15="","",'COPY 20200720'!BR15)</f>
        <v/>
      </c>
      <c r="BS15" t="str">
        <f>IF('COPY 20200720'!BS15="","",'COPY 20200720'!BS15)</f>
        <v/>
      </c>
      <c r="BT15" t="str">
        <f>IF('COPY 20200720'!BT15="","",'COPY 20200720'!BT15)</f>
        <v/>
      </c>
      <c r="BU15" t="str">
        <f>IF('COPY 20200720'!BU15="","",'COPY 20200720'!BU15)</f>
        <v/>
      </c>
      <c r="BV15" t="str">
        <f>IF('COPY 20200720'!BV15="","",'COPY 20200720'!BV15)</f>
        <v/>
      </c>
      <c r="BW15" t="str">
        <f>IF('COPY 20200720'!BW15="","",'COPY 20200720'!BW15)</f>
        <v/>
      </c>
      <c r="BX15" t="str">
        <f>IF('COPY 20200720'!BX15="","",'COPY 20200720'!BX15)</f>
        <v/>
      </c>
      <c r="BY15" t="str">
        <f>IF('COPY 20200720'!BY15="","",'COPY 20200720'!BY15)</f>
        <v/>
      </c>
      <c r="BZ15" t="str">
        <f>IF('COPY 20200720'!BZ15="","",'COPY 20200720'!BZ15)</f>
        <v/>
      </c>
      <c r="CA15" t="str">
        <f>IF('COPY 20200720'!CA15="","",'COPY 20200720'!CA15)</f>
        <v/>
      </c>
      <c r="CB15" t="str">
        <f>IF('COPY 20200720'!CB15="","",'COPY 20200720'!CB15)</f>
        <v/>
      </c>
      <c r="CC15" t="str">
        <f>IF('COPY 20200720'!CC15="","",'COPY 20200720'!CC15)</f>
        <v/>
      </c>
      <c r="CD15" t="str">
        <f>IF('COPY 20200720'!CD15="","",'COPY 20200720'!CD15)</f>
        <v/>
      </c>
      <c r="CE15" t="str">
        <f>IF('COPY 20200720'!CE15="","",'COPY 20200720'!CE15)</f>
        <v/>
      </c>
      <c r="CF15" t="str">
        <f>IF('COPY 20200720'!CF15="","",'COPY 20200720'!CF15)</f>
        <v/>
      </c>
      <c r="CG15" t="str">
        <f>IF('COPY 20200720'!CG15="","",'COPY 20200720'!CG15)</f>
        <v/>
      </c>
      <c r="CH15" t="str">
        <f>IF('COPY 20200720'!CH15="","",'COPY 20200720'!CH15)</f>
        <v/>
      </c>
      <c r="CI15" t="str">
        <f>IF('COPY 20200720'!CI15="","",'COPY 20200720'!CI15)</f>
        <v/>
      </c>
      <c r="CJ15" t="str">
        <f>IF('COPY 20200720'!CJ15="","",'COPY 20200720'!CJ15)</f>
        <v/>
      </c>
      <c r="CK15" t="str">
        <f>IF('COPY 20200720'!CK15="","",'COPY 20200720'!CK15)</f>
        <v/>
      </c>
      <c r="CL15" t="str">
        <f>IF('COPY 20200720'!CL15="","",'COPY 20200720'!CL15)</f>
        <v/>
      </c>
      <c r="CM15" t="str">
        <f>IF('COPY 20200720'!CM15="","",'COPY 20200720'!CM15)</f>
        <v/>
      </c>
    </row>
    <row r="16" spans="2:96">
      <c r="B16" s="42" t="str">
        <f>'COPY 20200720'!B16</f>
        <v>013</v>
      </c>
      <c r="C16" s="8" t="str">
        <f>'COPY 20200720'!C16</f>
        <v>ORN PNL MID D RHD/LHD</v>
      </c>
      <c r="D16" s="8" t="str">
        <f>IF('COPY 20200720'!D16="","",'COPY 20200720'!D16)</f>
        <v>INJ</v>
      </c>
      <c r="E16" s="8"/>
      <c r="F16" s="9"/>
      <c r="G16" s="10"/>
      <c r="H16" s="11"/>
      <c r="I16" s="12"/>
      <c r="J16" s="13"/>
      <c r="K16" s="10"/>
      <c r="L16" s="13"/>
      <c r="M16" s="14"/>
      <c r="N16" s="15"/>
      <c r="O16" s="16"/>
      <c r="P16" s="16"/>
      <c r="Q16" s="17"/>
      <c r="R16" s="17"/>
      <c r="S16" s="33"/>
      <c r="T16" s="33"/>
      <c r="U16" s="36"/>
      <c r="V16">
        <f>IF('COPY 20200720'!V16="","",'COPY 20200720'!V16)</f>
        <v>0.541440425</v>
      </c>
      <c r="W16" t="str">
        <f>IF('COPY 20200720'!W16="","",'COPY 20200720'!W16)</f>
        <v/>
      </c>
      <c r="X16" t="str">
        <f>IF('COPY 20200720'!X16="","",'COPY 20200720'!X16)</f>
        <v/>
      </c>
      <c r="Y16" t="str">
        <f>IF('COPY 20200720'!Y16="","",'COPY 20200720'!Y16)</f>
        <v/>
      </c>
      <c r="Z16" t="str">
        <f>IF('COPY 20200720'!Z16="","",'COPY 20200720'!Z16)</f>
        <v/>
      </c>
      <c r="AA16" t="str">
        <f>IF('COPY 20200720'!AA16="","",'COPY 20200720'!AA16)</f>
        <v/>
      </c>
      <c r="AB16" t="str">
        <f>IF('COPY 20200720'!AB16="","",'COPY 20200720'!AB16)</f>
        <v/>
      </c>
      <c r="AC16" t="str">
        <f>IF('COPY 20200720'!AC16="","",'COPY 20200720'!AC16)</f>
        <v/>
      </c>
      <c r="AD16" t="str">
        <f>IF('COPY 20200720'!AD16="","",'COPY 20200720'!AD16)</f>
        <v/>
      </c>
      <c r="AE16" t="str">
        <f>IF('COPY 20200720'!AE16="","",'COPY 20200720'!AE16)</f>
        <v/>
      </c>
      <c r="AF16" s="2" t="s">
        <v>519</v>
      </c>
      <c r="AG16" t="str">
        <f>IF('COPY 20200720'!AG16="","",'COPY 20200720'!AG16)</f>
        <v>-</v>
      </c>
      <c r="AH16" t="str">
        <f>IF('COPY 20200720'!AH16="","",'COPY 20200720'!AH16)</f>
        <v/>
      </c>
      <c r="AI16" t="str">
        <f>IF('COPY 20200720'!AI16="","",'COPY 20200720'!AI16)</f>
        <v/>
      </c>
      <c r="AJ16" t="str">
        <f>IF('COPY 20200720'!AJ16="","",'COPY 20200720'!AJ16)</f>
        <v/>
      </c>
      <c r="AK16" t="s">
        <v>483</v>
      </c>
      <c r="AL16" t="str">
        <f>IF('COPY 20200720'!AL16="","",'COPY 20200720'!AL16)</f>
        <v>-</v>
      </c>
      <c r="AM16" t="s">
        <v>597</v>
      </c>
      <c r="AN16" t="str">
        <f>IF('COPY 20200720'!AN16="","",'COPY 20200720'!AN16)</f>
        <v/>
      </c>
      <c r="AO16" t="str">
        <f>IF('COPY 20200720'!AO16="","",'COPY 20200720'!AO16)</f>
        <v/>
      </c>
      <c r="AP16">
        <f>IF('COPY 20200720'!AP16="","",'COPY 20200720'!AP16)</f>
        <v>44033</v>
      </c>
      <c r="AQ16" t="str">
        <f>IF('COPY 20200720'!AQ16="","",'COPY 20200720'!AQ16)</f>
        <v/>
      </c>
      <c r="AR16" t="str">
        <f>IF('COPY 20200720'!AR16="","",'COPY 20200720'!AR16)</f>
        <v/>
      </c>
      <c r="AS16" t="str">
        <f>IF('COPY 20200720'!AS16="","",'COPY 20200720'!AS16)</f>
        <v/>
      </c>
      <c r="AT16" t="str">
        <f>IF('COPY 20200720'!AT16="","",'COPY 20200720'!AT16)</f>
        <v/>
      </c>
      <c r="AU16" t="str">
        <f>IF('COPY 20200720'!AU16="","",'COPY 20200720'!AU16)</f>
        <v/>
      </c>
      <c r="AV16" t="str">
        <f>IF('COPY 20200720'!AV16="","",'COPY 20200720'!AV16)</f>
        <v/>
      </c>
      <c r="AW16" t="str">
        <f>IF('COPY 20200720'!AW16="","",'COPY 20200720'!AW16)</f>
        <v/>
      </c>
      <c r="AX16" t="str">
        <f>IF('COPY 20200720'!AX16="","",'COPY 20200720'!AX16)</f>
        <v/>
      </c>
      <c r="AY16" t="str">
        <f>IF('COPY 20200720'!AY16="","",'COPY 20200720'!AY16)</f>
        <v/>
      </c>
      <c r="AZ16" t="str">
        <f>IF('COPY 20200720'!AZ16="","",'COPY 20200720'!AZ16)</f>
        <v/>
      </c>
      <c r="BA16" t="str">
        <f>IF('COPY 20200720'!BA16="","",'COPY 20200720'!BA16)</f>
        <v/>
      </c>
      <c r="BB16" t="str">
        <f>IF('COPY 20200720'!BB16="","",'COPY 20200720'!BB16)</f>
        <v/>
      </c>
      <c r="BC16" t="str">
        <f>IF('COPY 20200720'!BC16="","",'COPY 20200720'!BC16)</f>
        <v/>
      </c>
      <c r="BD16" t="str">
        <f>IF('COPY 20200720'!BD16="","",'COPY 20200720'!BD16)</f>
        <v/>
      </c>
      <c r="BE16" t="str">
        <f>IF('COPY 20200720'!BE16="","",'COPY 20200720'!BE16)</f>
        <v/>
      </c>
      <c r="BF16" t="str">
        <f>IF('COPY 20200720'!BF16="","",'COPY 20200720'!BF16)</f>
        <v/>
      </c>
      <c r="BG16" t="str">
        <f>IF('COPY 20200720'!BG16="","",'COPY 20200720'!BG16)</f>
        <v/>
      </c>
      <c r="BH16" t="str">
        <f>IF('COPY 20200720'!BH16="","",'COPY 20200720'!BH16)</f>
        <v/>
      </c>
      <c r="BI16" t="str">
        <f>IF('COPY 20200720'!BI16="","",'COPY 20200720'!BI16)</f>
        <v/>
      </c>
      <c r="BJ16" t="str">
        <f>IF('COPY 20200720'!BJ16="","",'COPY 20200720'!BJ16)</f>
        <v/>
      </c>
      <c r="BK16" t="s">
        <v>601</v>
      </c>
      <c r="BL16" t="str">
        <f>IF('COPY 20200720'!BL16="","",'COPY 20200720'!BL16)</f>
        <v/>
      </c>
      <c r="BM16" t="str">
        <f>IF('COPY 20200720'!BM16="","",'COPY 20200720'!BM16)</f>
        <v/>
      </c>
      <c r="BN16" t="str">
        <f>IF('COPY 20200720'!BN16="","",'COPY 20200720'!BN16)</f>
        <v/>
      </c>
      <c r="BO16" t="s">
        <v>503</v>
      </c>
      <c r="BP16" t="str">
        <f>IF('COPY 20200720'!BP16="","",'COPY 20200720'!BP16)</f>
        <v/>
      </c>
      <c r="BQ16" t="str">
        <f>IF('COPY 20200720'!BQ16="","",'COPY 20200720'!BQ16)</f>
        <v/>
      </c>
      <c r="BR16" t="str">
        <f>IF('COPY 20200720'!BR16="","",'COPY 20200720'!BR16)</f>
        <v/>
      </c>
      <c r="BS16" t="str">
        <f>IF('COPY 20200720'!BS16="","",'COPY 20200720'!BS16)</f>
        <v/>
      </c>
      <c r="BT16" t="str">
        <f>IF('COPY 20200720'!BT16="","",'COPY 20200720'!BT16)</f>
        <v/>
      </c>
      <c r="BU16" t="str">
        <f>IF('COPY 20200720'!BU16="","",'COPY 20200720'!BU16)</f>
        <v/>
      </c>
      <c r="BV16" t="str">
        <f>IF('COPY 20200720'!BV16="","",'COPY 20200720'!BV16)</f>
        <v/>
      </c>
      <c r="BW16" t="str">
        <f>IF('COPY 20200720'!BW16="","",'COPY 20200720'!BW16)</f>
        <v/>
      </c>
      <c r="BX16" t="str">
        <f>IF('COPY 20200720'!BX16="","",'COPY 20200720'!BX16)</f>
        <v/>
      </c>
      <c r="BY16" t="str">
        <f>IF('COPY 20200720'!BY16="","",'COPY 20200720'!BY16)</f>
        <v/>
      </c>
      <c r="BZ16" t="str">
        <f>IF('COPY 20200720'!BZ16="","",'COPY 20200720'!BZ16)</f>
        <v/>
      </c>
      <c r="CA16" t="str">
        <f>IF('COPY 20200720'!CA16="","",'COPY 20200720'!CA16)</f>
        <v/>
      </c>
      <c r="CB16" t="str">
        <f>IF('COPY 20200720'!CB16="","",'COPY 20200720'!CB16)</f>
        <v/>
      </c>
      <c r="CC16" t="str">
        <f>IF('COPY 20200720'!CC16="","",'COPY 20200720'!CC16)</f>
        <v/>
      </c>
      <c r="CD16" t="str">
        <f>IF('COPY 20200720'!CD16="","",'COPY 20200720'!CD16)</f>
        <v/>
      </c>
      <c r="CE16" t="str">
        <f>IF('COPY 20200720'!CE16="","",'COPY 20200720'!CE16)</f>
        <v/>
      </c>
      <c r="CF16" t="str">
        <f>IF('COPY 20200720'!CF16="","",'COPY 20200720'!CF16)</f>
        <v/>
      </c>
      <c r="CG16" t="str">
        <f>IF('COPY 20200720'!CG16="","",'COPY 20200720'!CG16)</f>
        <v/>
      </c>
      <c r="CH16" t="str">
        <f>IF('COPY 20200720'!CH16="","",'COPY 20200720'!CH16)</f>
        <v/>
      </c>
      <c r="CI16" t="str">
        <f>IF('COPY 20200720'!CI16="","",'COPY 20200720'!CI16)</f>
        <v/>
      </c>
      <c r="CJ16" t="str">
        <f>IF('COPY 20200720'!CJ16="","",'COPY 20200720'!CJ16)</f>
        <v/>
      </c>
      <c r="CK16" t="str">
        <f>IF('COPY 20200720'!CK16="","",'COPY 20200720'!CK16)</f>
        <v/>
      </c>
      <c r="CL16" t="str">
        <f>IF('COPY 20200720'!CL16="","",'COPY 20200720'!CL16)</f>
        <v/>
      </c>
      <c r="CM16" t="str">
        <f>IF('COPY 20200720'!CM16="","",'COPY 20200720'!CM16)</f>
        <v/>
      </c>
    </row>
    <row r="17" spans="2:91">
      <c r="B17" s="42" t="str">
        <f>'COPY 20200720'!B17</f>
        <v>014</v>
      </c>
      <c r="C17" s="8" t="str">
        <f>'COPY 20200720'!C17</f>
        <v>PNL CTR DMSLESS LHD/RHD</v>
      </c>
      <c r="D17" s="8" t="str">
        <f>IF('COPY 20200720'!D17="","",'COPY 20200720'!D17)</f>
        <v>INJ</v>
      </c>
      <c r="E17" s="8"/>
      <c r="F17" s="9"/>
      <c r="G17" s="10"/>
      <c r="H17" s="11"/>
      <c r="I17" s="12"/>
      <c r="J17" s="13"/>
      <c r="K17" s="10"/>
      <c r="L17" s="13"/>
      <c r="M17" s="14"/>
      <c r="N17" s="15"/>
      <c r="O17" s="16"/>
      <c r="P17" s="16"/>
      <c r="Q17" s="17"/>
      <c r="R17" s="17"/>
      <c r="S17" s="33"/>
      <c r="T17" s="33"/>
      <c r="U17" s="31"/>
      <c r="V17">
        <f>IF('COPY 20200720'!V17="","",'COPY 20200720'!V17)</f>
        <v>3.3902506607929515</v>
      </c>
      <c r="W17" t="str">
        <f>IF('COPY 20200720'!W17="","",'COPY 20200720'!W17)</f>
        <v/>
      </c>
      <c r="X17" t="str">
        <f>IF('COPY 20200720'!X17="","",'COPY 20200720'!X17)</f>
        <v/>
      </c>
      <c r="Y17" t="str">
        <f>IF('COPY 20200720'!Y17="","",'COPY 20200720'!Y17)</f>
        <v/>
      </c>
      <c r="Z17" t="str">
        <f>IF('COPY 20200720'!Z17="","",'COPY 20200720'!Z17)</f>
        <v/>
      </c>
      <c r="AA17" t="str">
        <f>IF('COPY 20200720'!AA17="","",'COPY 20200720'!AA17)</f>
        <v/>
      </c>
      <c r="AB17" t="str">
        <f>IF('COPY 20200720'!AB17="","",'COPY 20200720'!AB17)</f>
        <v/>
      </c>
      <c r="AC17" t="str">
        <f>IF('COPY 20200720'!AC17="","",'COPY 20200720'!AC17)</f>
        <v/>
      </c>
      <c r="AD17" t="s">
        <v>480</v>
      </c>
      <c r="AE17" t="s">
        <v>483</v>
      </c>
      <c r="AF17">
        <f>IF('COPY 20200720'!AF17="","",'COPY 20200720'!AF17)</f>
        <v>44033</v>
      </c>
      <c r="AG17">
        <f>IF('COPY 20200720'!AG17="","",'COPY 20200720'!AG17)</f>
        <v>44033</v>
      </c>
      <c r="AH17" t="str">
        <f>IF('COPY 20200720'!AH17="","",'COPY 20200720'!AH17)</f>
        <v/>
      </c>
      <c r="AI17" t="str">
        <f>IF('COPY 20200720'!AI17="","",'COPY 20200720'!AI17)</f>
        <v/>
      </c>
      <c r="AJ17" t="str">
        <f>IF('COPY 20200720'!AJ17="","",'COPY 20200720'!AJ17)</f>
        <v/>
      </c>
      <c r="AK17" t="str">
        <f>IF('COPY 20200720'!AK17="","",'COPY 20200720'!AK17)</f>
        <v/>
      </c>
      <c r="AL17" t="str">
        <f>IF('COPY 20200720'!AL17="","",'COPY 20200720'!AL17)</f>
        <v/>
      </c>
      <c r="AM17" t="s">
        <v>595</v>
      </c>
      <c r="AN17" t="str">
        <f>IF('COPY 20200720'!AN17="","",'COPY 20200720'!AN17)</f>
        <v/>
      </c>
      <c r="AO17" t="str">
        <f>IF('COPY 20200720'!AO17="","",'COPY 20200720'!AO17)</f>
        <v/>
      </c>
      <c r="AP17" t="str">
        <f>IF('COPY 20200720'!AP17="","",'COPY 20200720'!AP17)</f>
        <v/>
      </c>
      <c r="AQ17" t="str">
        <f>IF('COPY 20200720'!AQ17="","",'COPY 20200720'!AQ17)</f>
        <v/>
      </c>
      <c r="AR17" t="str">
        <f>IF('COPY 20200720'!AR17="","",'COPY 20200720'!AR17)</f>
        <v/>
      </c>
      <c r="AS17" t="str">
        <f>IF('COPY 20200720'!AS17="","",'COPY 20200720'!AS17)</f>
        <v/>
      </c>
      <c r="AT17" t="str">
        <f>IF('COPY 20200720'!AT17="","",'COPY 20200720'!AT17)</f>
        <v/>
      </c>
      <c r="AU17" t="str">
        <f>IF('COPY 20200720'!AU17="","",'COPY 20200720'!AU17)</f>
        <v/>
      </c>
      <c r="AV17" t="str">
        <f>IF('COPY 20200720'!AV17="","",'COPY 20200720'!AV17)</f>
        <v/>
      </c>
      <c r="AW17" t="str">
        <f>IF('COPY 20200720'!AW17="","",'COPY 20200720'!AW17)</f>
        <v/>
      </c>
      <c r="AX17" t="str">
        <f>IF('COPY 20200720'!AX17="","",'COPY 20200720'!AX17)</f>
        <v/>
      </c>
      <c r="AY17" t="str">
        <f>IF('COPY 20200720'!AY17="","",'COPY 20200720'!AY17)</f>
        <v/>
      </c>
      <c r="AZ17" t="str">
        <f>IF('COPY 20200720'!AZ17="","",'COPY 20200720'!AZ17)</f>
        <v/>
      </c>
      <c r="BA17" t="str">
        <f>IF('COPY 20200720'!BA17="","",'COPY 20200720'!BA17)</f>
        <v/>
      </c>
      <c r="BB17" t="str">
        <f>IF('COPY 20200720'!BB17="","",'COPY 20200720'!BB17)</f>
        <v/>
      </c>
      <c r="BC17" t="str">
        <f>IF('COPY 20200720'!BC17="","",'COPY 20200720'!BC17)</f>
        <v/>
      </c>
      <c r="BD17" t="str">
        <f>IF('COPY 20200720'!BD17="","",'COPY 20200720'!BD17)</f>
        <v/>
      </c>
      <c r="BE17" t="str">
        <f>IF('COPY 20200720'!BE17="","",'COPY 20200720'!BE17)</f>
        <v/>
      </c>
      <c r="BF17" t="str">
        <f>IF('COPY 20200720'!BF17="","",'COPY 20200720'!BF17)</f>
        <v/>
      </c>
      <c r="BG17" t="str">
        <f>IF('COPY 20200720'!BG17="","",'COPY 20200720'!BG17)</f>
        <v/>
      </c>
      <c r="BH17" t="str">
        <f>IF('COPY 20200720'!BH17="","",'COPY 20200720'!BH17)</f>
        <v/>
      </c>
      <c r="BI17" t="str">
        <f>IF('COPY 20200720'!BI17="","",'COPY 20200720'!BI17)</f>
        <v/>
      </c>
      <c r="BJ17" t="str">
        <f>IF('COPY 20200720'!BJ17="","",'COPY 20200720'!BJ17)</f>
        <v/>
      </c>
      <c r="BK17" t="str">
        <f>IF('COPY 20200720'!BK17="","",'COPY 20200720'!BK17)</f>
        <v/>
      </c>
      <c r="BL17" t="str">
        <f>IF('COPY 20200720'!BL17="","",'COPY 20200720'!BL17)</f>
        <v/>
      </c>
      <c r="BM17" t="str">
        <f>IF('COPY 20200720'!BM17="","",'COPY 20200720'!BM17)</f>
        <v/>
      </c>
      <c r="BN17" t="str">
        <f>IF('COPY 20200720'!BN17="","",'COPY 20200720'!BN17)</f>
        <v/>
      </c>
      <c r="BO17" t="str">
        <f>IF('COPY 20200720'!BO17="","",'COPY 20200720'!BO17)</f>
        <v/>
      </c>
      <c r="BP17" t="str">
        <f>IF('COPY 20200720'!BP17="","",'COPY 20200720'!BP17)</f>
        <v/>
      </c>
      <c r="BQ17" t="str">
        <f>IF('COPY 20200720'!BQ17="","",'COPY 20200720'!BQ17)</f>
        <v/>
      </c>
      <c r="BR17" t="str">
        <f>IF('COPY 20200720'!BR17="","",'COPY 20200720'!BR17)</f>
        <v/>
      </c>
      <c r="BS17" t="str">
        <f>IF('COPY 20200720'!BS17="","",'COPY 20200720'!BS17)</f>
        <v/>
      </c>
      <c r="BT17" t="str">
        <f>IF('COPY 20200720'!BT17="","",'COPY 20200720'!BT17)</f>
        <v/>
      </c>
      <c r="BU17" t="str">
        <f>IF('COPY 20200720'!BU17="","",'COPY 20200720'!BU17)</f>
        <v/>
      </c>
      <c r="BV17" t="str">
        <f>IF('COPY 20200720'!BV17="","",'COPY 20200720'!BV17)</f>
        <v/>
      </c>
      <c r="BW17" t="str">
        <f>IF('COPY 20200720'!BW17="","",'COPY 20200720'!BW17)</f>
        <v/>
      </c>
      <c r="BX17" t="str">
        <f>IF('COPY 20200720'!BX17="","",'COPY 20200720'!BX17)</f>
        <v/>
      </c>
      <c r="BY17" t="str">
        <f>IF('COPY 20200720'!BY17="","",'COPY 20200720'!BY17)</f>
        <v/>
      </c>
      <c r="BZ17" t="str">
        <f>IF('COPY 20200720'!BZ17="","",'COPY 20200720'!BZ17)</f>
        <v/>
      </c>
      <c r="CA17" t="str">
        <f>IF('COPY 20200720'!CA17="","",'COPY 20200720'!CA17)</f>
        <v/>
      </c>
      <c r="CB17" t="str">
        <f>IF('COPY 20200720'!CB17="","",'COPY 20200720'!CB17)</f>
        <v/>
      </c>
      <c r="CC17" t="str">
        <f>IF('COPY 20200720'!CC17="","",'COPY 20200720'!CC17)</f>
        <v/>
      </c>
      <c r="CD17" t="str">
        <f>IF('COPY 20200720'!CD17="","",'COPY 20200720'!CD17)</f>
        <v/>
      </c>
      <c r="CE17" t="str">
        <f>IF('COPY 20200720'!CE17="","",'COPY 20200720'!CE17)</f>
        <v/>
      </c>
      <c r="CF17" t="str">
        <f>IF('COPY 20200720'!CF17="","",'COPY 20200720'!CF17)</f>
        <v/>
      </c>
      <c r="CG17" t="str">
        <f>IF('COPY 20200720'!CG17="","",'COPY 20200720'!CG17)</f>
        <v/>
      </c>
      <c r="CH17" t="str">
        <f>IF('COPY 20200720'!CH17="","",'COPY 20200720'!CH17)</f>
        <v/>
      </c>
      <c r="CI17" t="str">
        <f>IF('COPY 20200720'!CI17="","",'COPY 20200720'!CI17)</f>
        <v/>
      </c>
      <c r="CJ17" t="str">
        <f>IF('COPY 20200720'!CJ17="","",'COPY 20200720'!CJ17)</f>
        <v/>
      </c>
      <c r="CK17" t="str">
        <f>IF('COPY 20200720'!CK17="","",'COPY 20200720'!CK17)</f>
        <v/>
      </c>
      <c r="CL17" t="str">
        <f>IF('COPY 20200720'!CL17="","",'COPY 20200720'!CL17)</f>
        <v/>
      </c>
      <c r="CM17" t="str">
        <f>IF('COPY 20200720'!CM17="","",'COPY 20200720'!CM17)</f>
        <v/>
      </c>
    </row>
    <row r="18" spans="2:91">
      <c r="B18" s="42" t="str">
        <f>'COPY 20200720'!B18</f>
        <v>015</v>
      </c>
      <c r="C18" s="8" t="str">
        <f>'COPY 20200720'!C18</f>
        <v>PANEL SWITCH RHD</v>
      </c>
      <c r="D18" s="8" t="str">
        <f>IF('COPY 20200720'!D18="","",'COPY 20200720'!D18)</f>
        <v>INJ</v>
      </c>
      <c r="E18" s="8"/>
      <c r="F18" s="9"/>
      <c r="G18" s="10"/>
      <c r="H18" s="11"/>
      <c r="I18" s="12"/>
      <c r="J18" s="13"/>
      <c r="K18" s="10"/>
      <c r="L18" s="13"/>
      <c r="M18" s="25"/>
      <c r="N18" s="26"/>
      <c r="O18" s="16"/>
      <c r="P18" s="16"/>
      <c r="Q18" s="17"/>
      <c r="R18" s="17"/>
      <c r="S18" s="33"/>
      <c r="T18" s="33"/>
      <c r="U18" s="31"/>
      <c r="V18">
        <f>IF('COPY 20200720'!V18="","",'COPY 20200720'!V18)</f>
        <v>0.57744870400000003</v>
      </c>
      <c r="W18" t="str">
        <f>IF('COPY 20200720'!W18="","",'COPY 20200720'!W18)</f>
        <v/>
      </c>
      <c r="X18" t="str">
        <f>IF('COPY 20200720'!X18="","",'COPY 20200720'!X18)</f>
        <v/>
      </c>
      <c r="Y18" t="str">
        <f>IF('COPY 20200720'!Y18="","",'COPY 20200720'!Y18)</f>
        <v/>
      </c>
      <c r="Z18" t="str">
        <f>IF('COPY 20200720'!Z18="","",'COPY 20200720'!Z18)</f>
        <v/>
      </c>
      <c r="AA18" t="str">
        <f>IF('COPY 20200720'!AA18="","",'COPY 20200720'!AA18)</f>
        <v/>
      </c>
      <c r="AB18" t="str">
        <f>IF('COPY 20200720'!AB18="","",'COPY 20200720'!AB18)</f>
        <v/>
      </c>
      <c r="AC18" t="str">
        <f>IF('COPY 20200720'!AC18="","",'COPY 20200720'!AC18)</f>
        <v/>
      </c>
      <c r="AD18" t="str">
        <f>IF('COPY 20200720'!AD18="","",'COPY 20200720'!AD18)</f>
        <v/>
      </c>
      <c r="AE18" t="str">
        <f>IF('COPY 20200720'!AE18="","",'COPY 20200720'!AE18)</f>
        <v/>
      </c>
      <c r="AF18" t="str">
        <f>IF('COPY 20200720'!AF18="","",'COPY 20200720'!AF18)</f>
        <v/>
      </c>
      <c r="AG18" t="str">
        <f>IF('COPY 20200720'!AG18="","",'COPY 20200720'!AG18)</f>
        <v/>
      </c>
      <c r="AH18" t="str">
        <f>IF('COPY 20200720'!AH18="","",'COPY 20200720'!AH18)</f>
        <v/>
      </c>
      <c r="AI18" t="str">
        <f>IF('COPY 20200720'!AI18="","",'COPY 20200720'!AI18)</f>
        <v/>
      </c>
      <c r="AJ18" t="str">
        <f>IF('COPY 20200720'!AJ18="","",'COPY 20200720'!AJ18)</f>
        <v/>
      </c>
      <c r="AK18" t="str">
        <f>IF('COPY 20200720'!AK18="","",'COPY 20200720'!AK18)</f>
        <v/>
      </c>
      <c r="AL18" t="str">
        <f>IF('COPY 20200720'!AL18="","",'COPY 20200720'!AL18)</f>
        <v/>
      </c>
      <c r="AM18" t="str">
        <f>IF('COPY 20200720'!AM18="","",'COPY 20200720'!AM18)</f>
        <v/>
      </c>
      <c r="AN18" t="str">
        <f>IF('COPY 20200720'!AN18="","",'COPY 20200720'!AN18)</f>
        <v/>
      </c>
      <c r="AO18" t="str">
        <f>IF('COPY 20200720'!AO18="","",'COPY 20200720'!AO18)</f>
        <v/>
      </c>
      <c r="AP18">
        <f>IF('COPY 20200720'!AP18="","",'COPY 20200720'!AP18)</f>
        <v>44033</v>
      </c>
      <c r="AQ18" t="str">
        <f>IF('COPY 20200720'!AQ18="","",'COPY 20200720'!AQ18)</f>
        <v/>
      </c>
      <c r="AR18" t="str">
        <f>IF('COPY 20200720'!AR18="","",'COPY 20200720'!AR18)</f>
        <v/>
      </c>
      <c r="AS18" t="str">
        <f>IF('COPY 20200720'!AS18="","",'COPY 20200720'!AS18)</f>
        <v/>
      </c>
      <c r="AT18" t="str">
        <f>IF('COPY 20200720'!AT18="","",'COPY 20200720'!AT18)</f>
        <v/>
      </c>
      <c r="AU18" t="str">
        <f>IF('COPY 20200720'!AU18="","",'COPY 20200720'!AU18)</f>
        <v/>
      </c>
      <c r="AV18" t="str">
        <f>IF('COPY 20200720'!AV18="","",'COPY 20200720'!AV18)</f>
        <v/>
      </c>
      <c r="AW18" t="str">
        <f>IF('COPY 20200720'!AW18="","",'COPY 20200720'!AW18)</f>
        <v/>
      </c>
      <c r="AX18" t="str">
        <f>IF('COPY 20200720'!AX18="","",'COPY 20200720'!AX18)</f>
        <v/>
      </c>
      <c r="AY18" t="str">
        <f>IF('COPY 20200720'!AY18="","",'COPY 20200720'!AY18)</f>
        <v/>
      </c>
      <c r="AZ18" t="str">
        <f>IF('COPY 20200720'!AZ18="","",'COPY 20200720'!AZ18)</f>
        <v/>
      </c>
      <c r="BA18" t="str">
        <f>IF('COPY 20200720'!BA18="","",'COPY 20200720'!BA18)</f>
        <v/>
      </c>
      <c r="BB18" t="str">
        <f>IF('COPY 20200720'!BB18="","",'COPY 20200720'!BB18)</f>
        <v/>
      </c>
      <c r="BC18" t="str">
        <f>IF('COPY 20200720'!BC18="","",'COPY 20200720'!BC18)</f>
        <v/>
      </c>
      <c r="BD18" t="str">
        <f>IF('COPY 20200720'!BD18="","",'COPY 20200720'!BD18)</f>
        <v/>
      </c>
      <c r="BE18" t="str">
        <f>IF('COPY 20200720'!BE18="","",'COPY 20200720'!BE18)</f>
        <v/>
      </c>
      <c r="BF18" t="str">
        <f>IF('COPY 20200720'!BF18="","",'COPY 20200720'!BF18)</f>
        <v/>
      </c>
      <c r="BG18" t="str">
        <f>IF('COPY 20200720'!BG18="","",'COPY 20200720'!BG18)</f>
        <v/>
      </c>
      <c r="BH18" t="str">
        <f>IF('COPY 20200720'!BH18="","",'COPY 20200720'!BH18)</f>
        <v/>
      </c>
      <c r="BI18" t="str">
        <f>IF('COPY 20200720'!BI18="","",'COPY 20200720'!BI18)</f>
        <v/>
      </c>
      <c r="BJ18" t="str">
        <f>IF('COPY 20200720'!BJ18="","",'COPY 20200720'!BJ18)</f>
        <v/>
      </c>
      <c r="BK18" t="s">
        <v>603</v>
      </c>
      <c r="BL18" t="str">
        <f>IF('COPY 20200720'!BL18="","",'COPY 20200720'!BL18)</f>
        <v/>
      </c>
      <c r="BM18" t="str">
        <f>IF('COPY 20200720'!BM18="","",'COPY 20200720'!BM18)</f>
        <v/>
      </c>
      <c r="BN18" t="str">
        <f>IF('COPY 20200720'!BN18="","",'COPY 20200720'!BN18)</f>
        <v/>
      </c>
      <c r="BO18" t="s">
        <v>504</v>
      </c>
      <c r="BP18" t="str">
        <f>IF('COPY 20200720'!BP18="","",'COPY 20200720'!BP18)</f>
        <v/>
      </c>
      <c r="BQ18" t="str">
        <f>IF('COPY 20200720'!BQ18="","",'COPY 20200720'!BQ18)</f>
        <v/>
      </c>
      <c r="BR18" t="str">
        <f>IF('COPY 20200720'!BR18="","",'COPY 20200720'!BR18)</f>
        <v/>
      </c>
      <c r="BS18" t="str">
        <f>IF('COPY 20200720'!BS18="","",'COPY 20200720'!BS18)</f>
        <v/>
      </c>
      <c r="BT18" t="str">
        <f>IF('COPY 20200720'!BT18="","",'COPY 20200720'!BT18)</f>
        <v/>
      </c>
      <c r="BU18" t="str">
        <f>IF('COPY 20200720'!BU18="","",'COPY 20200720'!BU18)</f>
        <v/>
      </c>
      <c r="BV18" t="str">
        <f>IF('COPY 20200720'!BV18="","",'COPY 20200720'!BV18)</f>
        <v/>
      </c>
      <c r="BW18" t="str">
        <f>IF('COPY 20200720'!BW18="","",'COPY 20200720'!BW18)</f>
        <v/>
      </c>
      <c r="BX18" t="str">
        <f>IF('COPY 20200720'!BX18="","",'COPY 20200720'!BX18)</f>
        <v/>
      </c>
      <c r="BY18" t="str">
        <f>IF('COPY 20200720'!BY18="","",'COPY 20200720'!BY18)</f>
        <v/>
      </c>
      <c r="BZ18" t="str">
        <f>IF('COPY 20200720'!BZ18="","",'COPY 20200720'!BZ18)</f>
        <v/>
      </c>
      <c r="CA18" t="str">
        <f>IF('COPY 20200720'!CA18="","",'COPY 20200720'!CA18)</f>
        <v/>
      </c>
      <c r="CB18" t="str">
        <f>IF('COPY 20200720'!CB18="","",'COPY 20200720'!CB18)</f>
        <v/>
      </c>
      <c r="CC18" t="str">
        <f>IF('COPY 20200720'!CC18="","",'COPY 20200720'!CC18)</f>
        <v/>
      </c>
      <c r="CD18" t="str">
        <f>IF('COPY 20200720'!CD18="","",'COPY 20200720'!CD18)</f>
        <v/>
      </c>
      <c r="CE18" t="str">
        <f>IF('COPY 20200720'!CE18="","",'COPY 20200720'!CE18)</f>
        <v/>
      </c>
      <c r="CF18" t="str">
        <f>IF('COPY 20200720'!CF18="","",'COPY 20200720'!CF18)</f>
        <v/>
      </c>
      <c r="CG18" t="str">
        <f>IF('COPY 20200720'!CG18="","",'COPY 20200720'!CG18)</f>
        <v/>
      </c>
      <c r="CH18" t="str">
        <f>IF('COPY 20200720'!CH18="","",'COPY 20200720'!CH18)</f>
        <v/>
      </c>
      <c r="CI18" t="str">
        <f>IF('COPY 20200720'!CI18="","",'COPY 20200720'!CI18)</f>
        <v/>
      </c>
      <c r="CJ18" t="str">
        <f>IF('COPY 20200720'!CJ18="","",'COPY 20200720'!CJ18)</f>
        <v/>
      </c>
      <c r="CK18" t="str">
        <f>IF('COPY 20200720'!CK18="","",'COPY 20200720'!CK18)</f>
        <v/>
      </c>
      <c r="CL18" t="str">
        <f>IF('COPY 20200720'!CL18="","",'COPY 20200720'!CL18)</f>
        <v/>
      </c>
      <c r="CM18" t="str">
        <f>IF('COPY 20200720'!CM18="","",'COPY 20200720'!CM18)</f>
        <v/>
      </c>
    </row>
    <row r="19" spans="2:91">
      <c r="B19" s="42" t="str">
        <f>'COPY 20200720'!B19</f>
        <v>016</v>
      </c>
      <c r="C19" s="8" t="str">
        <f>'COPY 20200720'!C19</f>
        <v>NZL F DEF SD RH/LH</v>
      </c>
      <c r="D19" s="8" t="str">
        <f>IF('COPY 20200720'!D19="","",'COPY 20200720'!D19)</f>
        <v>INJ</v>
      </c>
      <c r="E19" s="8"/>
      <c r="F19" s="9"/>
      <c r="G19" s="10"/>
      <c r="H19" s="11"/>
      <c r="I19" s="12"/>
      <c r="J19" s="13"/>
      <c r="K19" s="10"/>
      <c r="L19" s="24"/>
      <c r="M19" s="14"/>
      <c r="N19" s="15"/>
      <c r="O19" s="16"/>
      <c r="P19" s="16"/>
      <c r="Q19" s="17"/>
      <c r="R19" s="17"/>
      <c r="S19" s="33"/>
      <c r="T19" s="33"/>
      <c r="U19" s="31"/>
      <c r="V19">
        <f>IF('COPY 20200720'!V19="","",'COPY 20200720'!V19)</f>
        <v>0.35584857256399999</v>
      </c>
      <c r="W19" t="str">
        <f>IF('COPY 20200720'!W19="","",'COPY 20200720'!W19)</f>
        <v/>
      </c>
      <c r="X19" t="str">
        <f>IF('COPY 20200720'!X19="","",'COPY 20200720'!X19)</f>
        <v/>
      </c>
      <c r="Y19" t="str">
        <f>IF('COPY 20200720'!Y19="","",'COPY 20200720'!Y19)</f>
        <v/>
      </c>
      <c r="Z19" t="str">
        <f>IF('COPY 20200720'!Z19="","",'COPY 20200720'!Z19)</f>
        <v/>
      </c>
      <c r="AA19" t="str">
        <f>IF('COPY 20200720'!AA19="","",'COPY 20200720'!AA19)</f>
        <v/>
      </c>
      <c r="AB19" t="str">
        <f>IF('COPY 20200720'!AB19="","",'COPY 20200720'!AB19)</f>
        <v/>
      </c>
      <c r="AC19" t="str">
        <f>IF('COPY 20200720'!AC19="","",'COPY 20200720'!AC19)</f>
        <v/>
      </c>
      <c r="AD19" t="str">
        <f>IF('COPY 20200720'!AD19="","",'COPY 20200720'!AD19)</f>
        <v/>
      </c>
      <c r="AE19" t="str">
        <f>IF('COPY 20200720'!AE19="","",'COPY 20200720'!AE19)</f>
        <v/>
      </c>
      <c r="AF19" t="str">
        <f>IF('COPY 20200720'!AF19="","",'COPY 20200720'!AF19)</f>
        <v/>
      </c>
      <c r="AG19" t="str">
        <f>IF('COPY 20200720'!AG19="","",'COPY 20200720'!AG19)</f>
        <v/>
      </c>
      <c r="AH19" t="str">
        <f>IF('COPY 20200720'!AH19="","",'COPY 20200720'!AH19)</f>
        <v/>
      </c>
      <c r="AI19" t="str">
        <f>IF('COPY 20200720'!AI19="","",'COPY 20200720'!AI19)</f>
        <v/>
      </c>
      <c r="AJ19" t="str">
        <f>IF('COPY 20200720'!AJ19="","",'COPY 20200720'!AJ19)</f>
        <v/>
      </c>
      <c r="AK19" t="str">
        <f>IF('COPY 20200720'!AK19="","",'COPY 20200720'!AK19)</f>
        <v/>
      </c>
      <c r="AL19" t="str">
        <f>IF('COPY 20200720'!AL19="","",'COPY 20200720'!AL19)</f>
        <v/>
      </c>
      <c r="AM19" t="str">
        <f>IF('COPY 20200720'!AM19="","",'COPY 20200720'!AM19)</f>
        <v/>
      </c>
      <c r="AN19" t="str">
        <f>IF('COPY 20200720'!AN19="","",'COPY 20200720'!AN19)</f>
        <v/>
      </c>
      <c r="AO19" t="str">
        <f>IF('COPY 20200720'!AO19="","",'COPY 20200720'!AO19)</f>
        <v/>
      </c>
      <c r="AP19">
        <f>IF('COPY 20200720'!AP19="","",'COPY 20200720'!AP19)</f>
        <v>44033</v>
      </c>
      <c r="AQ19" t="str">
        <f>IF('COPY 20200720'!AQ19="","",'COPY 20200720'!AQ19)</f>
        <v/>
      </c>
      <c r="AR19" t="str">
        <f>IF('COPY 20200720'!AR19="","",'COPY 20200720'!AR19)</f>
        <v/>
      </c>
      <c r="AS19" t="str">
        <f>IF('COPY 20200720'!AS19="","",'COPY 20200720'!AS19)</f>
        <v/>
      </c>
      <c r="AT19" t="str">
        <f>IF('COPY 20200720'!AT19="","",'COPY 20200720'!AT19)</f>
        <v/>
      </c>
      <c r="AU19" t="str">
        <f>IF('COPY 20200720'!AU19="","",'COPY 20200720'!AU19)</f>
        <v/>
      </c>
      <c r="AV19" t="str">
        <f>IF('COPY 20200720'!AV19="","",'COPY 20200720'!AV19)</f>
        <v/>
      </c>
      <c r="AW19" t="str">
        <f>IF('COPY 20200720'!AW19="","",'COPY 20200720'!AW19)</f>
        <v/>
      </c>
      <c r="AX19" t="str">
        <f>IF('COPY 20200720'!AX19="","",'COPY 20200720'!AX19)</f>
        <v/>
      </c>
      <c r="AY19" t="str">
        <f>IF('COPY 20200720'!AY19="","",'COPY 20200720'!AY19)</f>
        <v/>
      </c>
      <c r="AZ19" t="str">
        <f>IF('COPY 20200720'!AZ19="","",'COPY 20200720'!AZ19)</f>
        <v/>
      </c>
      <c r="BA19" t="str">
        <f>IF('COPY 20200720'!BA19="","",'COPY 20200720'!BA19)</f>
        <v/>
      </c>
      <c r="BB19" t="str">
        <f>IF('COPY 20200720'!BB19="","",'COPY 20200720'!BB19)</f>
        <v/>
      </c>
      <c r="BC19" t="str">
        <f>IF('COPY 20200720'!BC19="","",'COPY 20200720'!BC19)</f>
        <v/>
      </c>
      <c r="BD19" t="str">
        <f>IF('COPY 20200720'!BD19="","",'COPY 20200720'!BD19)</f>
        <v/>
      </c>
      <c r="BE19" t="str">
        <f>IF('COPY 20200720'!BE19="","",'COPY 20200720'!BE19)</f>
        <v/>
      </c>
      <c r="BF19" t="str">
        <f>IF('COPY 20200720'!BF19="","",'COPY 20200720'!BF19)</f>
        <v/>
      </c>
      <c r="BG19" t="str">
        <f>IF('COPY 20200720'!BG19="","",'COPY 20200720'!BG19)</f>
        <v/>
      </c>
      <c r="BH19" t="str">
        <f>IF('COPY 20200720'!BH19="","",'COPY 20200720'!BH19)</f>
        <v/>
      </c>
      <c r="BI19" t="str">
        <f>IF('COPY 20200720'!BI19="","",'COPY 20200720'!BI19)</f>
        <v/>
      </c>
      <c r="BJ19" t="str">
        <f>IF('COPY 20200720'!BJ19="","",'COPY 20200720'!BJ19)</f>
        <v/>
      </c>
      <c r="BK19" t="s">
        <v>603</v>
      </c>
      <c r="BL19" t="str">
        <f>IF('COPY 20200720'!BL19="","",'COPY 20200720'!BL19)</f>
        <v/>
      </c>
      <c r="BM19" t="str">
        <f>IF('COPY 20200720'!BM19="","",'COPY 20200720'!BM19)</f>
        <v/>
      </c>
      <c r="BN19" t="str">
        <f>IF('COPY 20200720'!BN19="","",'COPY 20200720'!BN19)</f>
        <v/>
      </c>
      <c r="BO19" t="s">
        <v>506</v>
      </c>
      <c r="BP19" t="str">
        <f>IF('COPY 20200720'!BP19="","",'COPY 20200720'!BP19)</f>
        <v/>
      </c>
      <c r="BQ19" t="str">
        <f>IF('COPY 20200720'!BQ19="","",'COPY 20200720'!BQ19)</f>
        <v/>
      </c>
      <c r="BR19" t="str">
        <f>IF('COPY 20200720'!BR19="","",'COPY 20200720'!BR19)</f>
        <v/>
      </c>
      <c r="BS19" t="str">
        <f>IF('COPY 20200720'!BS19="","",'COPY 20200720'!BS19)</f>
        <v/>
      </c>
      <c r="BT19" t="str">
        <f>IF('COPY 20200720'!BT19="","",'COPY 20200720'!BT19)</f>
        <v/>
      </c>
      <c r="BU19" t="str">
        <f>IF('COPY 20200720'!BU19="","",'COPY 20200720'!BU19)</f>
        <v/>
      </c>
      <c r="BV19" t="str">
        <f>IF('COPY 20200720'!BV19="","",'COPY 20200720'!BV19)</f>
        <v/>
      </c>
      <c r="BW19" t="str">
        <f>IF('COPY 20200720'!BW19="","",'COPY 20200720'!BW19)</f>
        <v/>
      </c>
      <c r="BX19" t="str">
        <f>IF('COPY 20200720'!BX19="","",'COPY 20200720'!BX19)</f>
        <v/>
      </c>
      <c r="BY19" t="str">
        <f>IF('COPY 20200720'!BY19="","",'COPY 20200720'!BY19)</f>
        <v/>
      </c>
      <c r="BZ19" t="str">
        <f>IF('COPY 20200720'!BZ19="","",'COPY 20200720'!BZ19)</f>
        <v/>
      </c>
      <c r="CA19" t="str">
        <f>IF('COPY 20200720'!CA19="","",'COPY 20200720'!CA19)</f>
        <v/>
      </c>
      <c r="CB19" t="str">
        <f>IF('COPY 20200720'!CB19="","",'COPY 20200720'!CB19)</f>
        <v/>
      </c>
      <c r="CC19" t="str">
        <f>IF('COPY 20200720'!CC19="","",'COPY 20200720'!CC19)</f>
        <v/>
      </c>
      <c r="CD19" t="str">
        <f>IF('COPY 20200720'!CD19="","",'COPY 20200720'!CD19)</f>
        <v/>
      </c>
      <c r="CE19" t="str">
        <f>IF('COPY 20200720'!CE19="","",'COPY 20200720'!CE19)</f>
        <v/>
      </c>
      <c r="CF19" t="str">
        <f>IF('COPY 20200720'!CF19="","",'COPY 20200720'!CF19)</f>
        <v/>
      </c>
      <c r="CG19" t="str">
        <f>IF('COPY 20200720'!CG19="","",'COPY 20200720'!CG19)</f>
        <v/>
      </c>
      <c r="CH19" t="str">
        <f>IF('COPY 20200720'!CH19="","",'COPY 20200720'!CH19)</f>
        <v/>
      </c>
      <c r="CI19" t="str">
        <f>IF('COPY 20200720'!CI19="","",'COPY 20200720'!CI19)</f>
        <v/>
      </c>
      <c r="CJ19" t="str">
        <f>IF('COPY 20200720'!CJ19="","",'COPY 20200720'!CJ19)</f>
        <v/>
      </c>
      <c r="CK19" t="str">
        <f>IF('COPY 20200720'!CK19="","",'COPY 20200720'!CK19)</f>
        <v/>
      </c>
      <c r="CL19" t="str">
        <f>IF('COPY 20200720'!CL19="","",'COPY 20200720'!CL19)</f>
        <v/>
      </c>
      <c r="CM19" t="str">
        <f>IF('COPY 20200720'!CM19="","",'COPY 20200720'!CM19)</f>
        <v/>
      </c>
    </row>
    <row r="20" spans="2:91">
      <c r="B20" s="42" t="str">
        <f>'COPY 20200720'!B20</f>
        <v>017</v>
      </c>
      <c r="C20" s="8" t="str">
        <f>'COPY 20200720'!C20</f>
        <v>DUCT CTR VENT LHD</v>
      </c>
      <c r="D20" s="8" t="str">
        <f>IF('COPY 20200720'!D20="","",'COPY 20200720'!D20)</f>
        <v>INJ - BLOW</v>
      </c>
      <c r="E20" s="8"/>
      <c r="F20" s="9"/>
      <c r="G20" s="10"/>
      <c r="H20" s="11"/>
      <c r="I20" s="12"/>
      <c r="J20" s="13"/>
      <c r="K20" s="10"/>
      <c r="L20" s="24"/>
      <c r="M20" s="14"/>
      <c r="N20" s="15"/>
      <c r="O20" s="16"/>
      <c r="P20" s="16"/>
      <c r="Q20" s="16"/>
      <c r="R20" s="16"/>
      <c r="S20" s="33"/>
      <c r="T20" s="33"/>
      <c r="U20" s="18"/>
      <c r="V20">
        <f>IF('COPY 20200720'!V20="","",'COPY 20200720'!V20)</f>
        <v>1.1800699240358394</v>
      </c>
      <c r="W20" t="str">
        <f>IF('COPY 20200720'!W20="","",'COPY 20200720'!W20)</f>
        <v/>
      </c>
      <c r="X20" t="str">
        <f>IF('COPY 20200720'!X20="","",'COPY 20200720'!X20)</f>
        <v/>
      </c>
      <c r="Y20" t="str">
        <f>IF('COPY 20200720'!Y20="","",'COPY 20200720'!Y20)</f>
        <v/>
      </c>
      <c r="Z20" t="str">
        <f>IF('COPY 20200720'!Z20="","",'COPY 20200720'!Z20)</f>
        <v/>
      </c>
      <c r="AA20" t="str">
        <f>IF('COPY 20200720'!AA20="","",'COPY 20200720'!AA20)</f>
        <v/>
      </c>
      <c r="AB20" t="str">
        <f>IF('COPY 20200720'!AB20="","",'COPY 20200720'!AB20)</f>
        <v/>
      </c>
      <c r="AC20" t="str">
        <f>IF('COPY 20200720'!AC20="","",'COPY 20200720'!AC20)</f>
        <v/>
      </c>
      <c r="AD20" t="str">
        <f>IF('COPY 20200720'!AD20="","",'COPY 20200720'!AD20)</f>
        <v/>
      </c>
      <c r="AE20" t="str">
        <f>IF('COPY 20200720'!AE20="","",'COPY 20200720'!AE20)</f>
        <v/>
      </c>
      <c r="AF20" t="str">
        <f>IF('COPY 20200720'!AF20="","",'COPY 20200720'!AF20)</f>
        <v/>
      </c>
      <c r="AG20" t="str">
        <f>IF('COPY 20200720'!AG20="","",'COPY 20200720'!AG20)</f>
        <v/>
      </c>
      <c r="AH20" t="str">
        <f>IF('COPY 20200720'!AH20="","",'COPY 20200720'!AH20)</f>
        <v/>
      </c>
      <c r="AI20" t="str">
        <f>IF('COPY 20200720'!AI20="","",'COPY 20200720'!AI20)</f>
        <v/>
      </c>
      <c r="AJ20" t="str">
        <f>IF('COPY 20200720'!AJ20="","",'COPY 20200720'!AJ20)</f>
        <v/>
      </c>
      <c r="AK20" t="str">
        <f>IF('COPY 20200720'!AK20="","",'COPY 20200720'!AK20)</f>
        <v/>
      </c>
      <c r="AL20" t="str">
        <f>IF('COPY 20200720'!AL20="","",'COPY 20200720'!AL20)</f>
        <v/>
      </c>
      <c r="AM20" t="str">
        <f>IF('COPY 20200720'!AM20="","",'COPY 20200720'!AM20)</f>
        <v/>
      </c>
      <c r="AN20" t="str">
        <f>IF('COPY 20200720'!AN20="","",'COPY 20200720'!AN20)</f>
        <v/>
      </c>
      <c r="AO20" t="str">
        <f>IF('COPY 20200720'!AO20="","",'COPY 20200720'!AO20)</f>
        <v/>
      </c>
      <c r="AP20" t="str">
        <f>IF('COPY 20200720'!AP20="","",'COPY 20200720'!AP20)</f>
        <v/>
      </c>
      <c r="AQ20" t="str">
        <f>IF('COPY 20200720'!AQ20="","",'COPY 20200720'!AQ20)</f>
        <v/>
      </c>
      <c r="AR20" t="str">
        <f>IF('COPY 20200720'!AR20="","",'COPY 20200720'!AR20)</f>
        <v/>
      </c>
      <c r="AS20" t="str">
        <f>IF('COPY 20200720'!AS20="","",'COPY 20200720'!AS20)</f>
        <v/>
      </c>
      <c r="AT20" t="str">
        <f>IF('COPY 20200720'!AT20="","",'COPY 20200720'!AT20)</f>
        <v/>
      </c>
      <c r="AU20" t="str">
        <f>IF('COPY 20200720'!AU20="","",'COPY 20200720'!AU20)</f>
        <v/>
      </c>
      <c r="AV20" t="str">
        <f>IF('COPY 20200720'!AV20="","",'COPY 20200720'!AV20)</f>
        <v/>
      </c>
      <c r="AW20" t="str">
        <f>IF('COPY 20200720'!AW20="","",'COPY 20200720'!AW20)</f>
        <v/>
      </c>
      <c r="AX20" t="str">
        <f>IF('COPY 20200720'!AX20="","",'COPY 20200720'!AX20)</f>
        <v/>
      </c>
      <c r="AY20" t="str">
        <f>IF('COPY 20200720'!AY20="","",'COPY 20200720'!AY20)</f>
        <v/>
      </c>
      <c r="AZ20" t="str">
        <f>IF('COPY 20200720'!AZ20="","",'COPY 20200720'!AZ20)</f>
        <v/>
      </c>
      <c r="BA20" t="str">
        <f>IF('COPY 20200720'!BA20="","",'COPY 20200720'!BA20)</f>
        <v/>
      </c>
      <c r="BB20" t="str">
        <f>IF('COPY 20200720'!BB20="","",'COPY 20200720'!BB20)</f>
        <v/>
      </c>
      <c r="BC20" t="str">
        <f>IF('COPY 20200720'!BC20="","",'COPY 20200720'!BC20)</f>
        <v/>
      </c>
      <c r="BD20" t="str">
        <f>IF('COPY 20200720'!BD20="","",'COPY 20200720'!BD20)</f>
        <v/>
      </c>
      <c r="BE20" t="str">
        <f>IF('COPY 20200720'!BE20="","",'COPY 20200720'!BE20)</f>
        <v/>
      </c>
      <c r="BF20" t="str">
        <f>IF('COPY 20200720'!BF20="","",'COPY 20200720'!BF20)</f>
        <v/>
      </c>
      <c r="BG20" t="str">
        <f>IF('COPY 20200720'!BG20="","",'COPY 20200720'!BG20)</f>
        <v/>
      </c>
      <c r="BH20" t="str">
        <f>IF('COPY 20200720'!BH20="","",'COPY 20200720'!BH20)</f>
        <v/>
      </c>
      <c r="BI20" t="str">
        <f>IF('COPY 20200720'!BI20="","",'COPY 20200720'!BI20)</f>
        <v/>
      </c>
      <c r="BJ20" t="str">
        <f>IF('COPY 20200720'!BJ20="","",'COPY 20200720'!BJ20)</f>
        <v/>
      </c>
      <c r="BK20" t="str">
        <f>IF('COPY 20200720'!BK20="","",'COPY 20200720'!BK20)</f>
        <v/>
      </c>
      <c r="BL20" t="str">
        <f>IF('COPY 20200720'!BL20="","",'COPY 20200720'!BL20)</f>
        <v/>
      </c>
      <c r="BM20" t="str">
        <f>IF('COPY 20200720'!BM20="","",'COPY 20200720'!BM20)</f>
        <v/>
      </c>
      <c r="BN20" t="str">
        <f>IF('COPY 20200720'!BN20="","",'COPY 20200720'!BN20)</f>
        <v/>
      </c>
      <c r="BO20" t="str">
        <f>IF('COPY 20200720'!BO20="","",'COPY 20200720'!BO20)</f>
        <v/>
      </c>
      <c r="BP20" t="str">
        <f>IF('COPY 20200720'!BP20="","",'COPY 20200720'!BP20)</f>
        <v/>
      </c>
      <c r="BQ20" t="str">
        <f>IF('COPY 20200720'!BQ20="","",'COPY 20200720'!BQ20)</f>
        <v/>
      </c>
      <c r="BR20" t="str">
        <f>IF('COPY 20200720'!BR20="","",'COPY 20200720'!BR20)</f>
        <v/>
      </c>
      <c r="BS20" t="str">
        <f>IF('COPY 20200720'!BS20="","",'COPY 20200720'!BS20)</f>
        <v/>
      </c>
      <c r="BT20" t="str">
        <f>IF('COPY 20200720'!BT20="","",'COPY 20200720'!BT20)</f>
        <v/>
      </c>
      <c r="BU20" t="str">
        <f>IF('COPY 20200720'!BU20="","",'COPY 20200720'!BU20)</f>
        <v/>
      </c>
      <c r="BV20" t="str">
        <f>IF('COPY 20200720'!BV20="","",'COPY 20200720'!BV20)</f>
        <v/>
      </c>
      <c r="BW20" t="str">
        <f>IF('COPY 20200720'!BW20="","",'COPY 20200720'!BW20)</f>
        <v/>
      </c>
      <c r="BX20" t="str">
        <f>IF('COPY 20200720'!BX20="","",'COPY 20200720'!BX20)</f>
        <v/>
      </c>
      <c r="BY20" t="str">
        <f>IF('COPY 20200720'!BY20="","",'COPY 20200720'!BY20)</f>
        <v/>
      </c>
      <c r="BZ20" t="str">
        <f>IF('COPY 20200720'!BZ20="","",'COPY 20200720'!BZ20)</f>
        <v/>
      </c>
      <c r="CA20" t="str">
        <f>IF('COPY 20200720'!CA20="","",'COPY 20200720'!CA20)</f>
        <v/>
      </c>
      <c r="CB20" t="str">
        <f>IF('COPY 20200720'!CB20="","",'COPY 20200720'!CB20)</f>
        <v/>
      </c>
      <c r="CC20" t="str">
        <f>IF('COPY 20200720'!CC20="","",'COPY 20200720'!CC20)</f>
        <v/>
      </c>
      <c r="CD20" t="str">
        <f>IF('COPY 20200720'!CD20="","",'COPY 20200720'!CD20)</f>
        <v/>
      </c>
      <c r="CE20" t="str">
        <f>IF('COPY 20200720'!CE20="","",'COPY 20200720'!CE20)</f>
        <v/>
      </c>
      <c r="CF20" t="str">
        <f>IF('COPY 20200720'!CF20="","",'COPY 20200720'!CF20)</f>
        <v/>
      </c>
      <c r="CG20" s="2" t="s">
        <v>519</v>
      </c>
      <c r="CH20" t="str">
        <f>IF('COPY 20200720'!CH20="","",'COPY 20200720'!CH20)</f>
        <v>-</v>
      </c>
      <c r="CI20" t="s">
        <v>521</v>
      </c>
      <c r="CJ20" t="s">
        <v>520</v>
      </c>
      <c r="CK20" t="str">
        <f>IF('COPY 20200720'!CK20="","",'COPY 20200720'!CK20)</f>
        <v/>
      </c>
      <c r="CL20" t="str">
        <f>IF('COPY 20200720'!CL20="","",'COPY 20200720'!CL20)</f>
        <v/>
      </c>
      <c r="CM20" t="str">
        <f>IF('COPY 20200720'!CM20="","",'COPY 20200720'!CM20)</f>
        <v/>
      </c>
    </row>
    <row r="21" spans="2:91">
      <c r="B21" s="42" t="str">
        <f>'COPY 20200720'!B21</f>
        <v>018</v>
      </c>
      <c r="C21" s="8" t="str">
        <f>'COPY 20200720'!C21</f>
        <v>DUCT SD VENT RH/LH</v>
      </c>
      <c r="D21" s="8" t="str">
        <f>IF('COPY 20200720'!D21="","",'COPY 20200720'!D21)</f>
        <v>INJ - BLOW</v>
      </c>
      <c r="E21" s="8"/>
      <c r="F21" s="9"/>
      <c r="G21" s="10"/>
      <c r="H21" s="11"/>
      <c r="I21" s="12"/>
      <c r="J21" s="13"/>
      <c r="K21" s="10"/>
      <c r="L21" s="24"/>
      <c r="M21" s="14"/>
      <c r="N21" s="15"/>
      <c r="O21" s="16"/>
      <c r="P21" s="16"/>
      <c r="Q21" s="16"/>
      <c r="R21" s="16"/>
      <c r="S21" s="33"/>
      <c r="T21" s="33"/>
      <c r="U21" s="31"/>
      <c r="V21">
        <f>IF('COPY 20200720'!V21="","",'COPY 20200720'!V21)</f>
        <v>1.1747507148422283</v>
      </c>
      <c r="W21" t="str">
        <f>IF('COPY 20200720'!W21="","",'COPY 20200720'!W21)</f>
        <v/>
      </c>
      <c r="X21" t="str">
        <f>IF('COPY 20200720'!X21="","",'COPY 20200720'!X21)</f>
        <v/>
      </c>
      <c r="Y21" t="str">
        <f>IF('COPY 20200720'!Y21="","",'COPY 20200720'!Y21)</f>
        <v/>
      </c>
      <c r="Z21" t="str">
        <f>IF('COPY 20200720'!Z21="","",'COPY 20200720'!Z21)</f>
        <v/>
      </c>
      <c r="AA21" t="str">
        <f>IF('COPY 20200720'!AA21="","",'COPY 20200720'!AA21)</f>
        <v/>
      </c>
      <c r="AB21" t="str">
        <f>IF('COPY 20200720'!AB21="","",'COPY 20200720'!AB21)</f>
        <v/>
      </c>
      <c r="AC21" t="str">
        <f>IF('COPY 20200720'!AC21="","",'COPY 20200720'!AC21)</f>
        <v/>
      </c>
      <c r="AD21" t="str">
        <f>IF('COPY 20200720'!AD21="","",'COPY 20200720'!AD21)</f>
        <v/>
      </c>
      <c r="AE21" t="str">
        <f>IF('COPY 20200720'!AE21="","",'COPY 20200720'!AE21)</f>
        <v/>
      </c>
      <c r="AF21" t="str">
        <f>IF('COPY 20200720'!AF21="","",'COPY 20200720'!AF21)</f>
        <v/>
      </c>
      <c r="AG21" t="str">
        <f>IF('COPY 20200720'!AG21="","",'COPY 20200720'!AG21)</f>
        <v/>
      </c>
      <c r="AH21" t="str">
        <f>IF('COPY 20200720'!AH21="","",'COPY 20200720'!AH21)</f>
        <v/>
      </c>
      <c r="AI21" t="str">
        <f>IF('COPY 20200720'!AI21="","",'COPY 20200720'!AI21)</f>
        <v/>
      </c>
      <c r="AJ21" t="str">
        <f>IF('COPY 20200720'!AJ21="","",'COPY 20200720'!AJ21)</f>
        <v/>
      </c>
      <c r="AK21" t="str">
        <f>IF('COPY 20200720'!AK21="","",'COPY 20200720'!AK21)</f>
        <v/>
      </c>
      <c r="AL21" t="str">
        <f>IF('COPY 20200720'!AL21="","",'COPY 20200720'!AL21)</f>
        <v/>
      </c>
      <c r="AM21" t="str">
        <f>IF('COPY 20200720'!AM21="","",'COPY 20200720'!AM21)</f>
        <v/>
      </c>
      <c r="AN21" t="str">
        <f>IF('COPY 20200720'!AN21="","",'COPY 20200720'!AN21)</f>
        <v/>
      </c>
      <c r="AO21" t="str">
        <f>IF('COPY 20200720'!AO21="","",'COPY 20200720'!AO21)</f>
        <v/>
      </c>
      <c r="AP21" t="str">
        <f>IF('COPY 20200720'!AP21="","",'COPY 20200720'!AP21)</f>
        <v/>
      </c>
      <c r="AQ21" t="str">
        <f>IF('COPY 20200720'!AQ21="","",'COPY 20200720'!AQ21)</f>
        <v/>
      </c>
      <c r="AR21" t="str">
        <f>IF('COPY 20200720'!AR21="","",'COPY 20200720'!AR21)</f>
        <v/>
      </c>
      <c r="AS21" t="str">
        <f>IF('COPY 20200720'!AS21="","",'COPY 20200720'!AS21)</f>
        <v/>
      </c>
      <c r="AT21" t="str">
        <f>IF('COPY 20200720'!AT21="","",'COPY 20200720'!AT21)</f>
        <v/>
      </c>
      <c r="AU21" t="str">
        <f>IF('COPY 20200720'!AU21="","",'COPY 20200720'!AU21)</f>
        <v/>
      </c>
      <c r="AV21" t="str">
        <f>IF('COPY 20200720'!AV21="","",'COPY 20200720'!AV21)</f>
        <v/>
      </c>
      <c r="AW21" t="str">
        <f>IF('COPY 20200720'!AW21="","",'COPY 20200720'!AW21)</f>
        <v/>
      </c>
      <c r="AX21" t="str">
        <f>IF('COPY 20200720'!AX21="","",'COPY 20200720'!AX21)</f>
        <v/>
      </c>
      <c r="AY21" t="str">
        <f>IF('COPY 20200720'!AY21="","",'COPY 20200720'!AY21)</f>
        <v/>
      </c>
      <c r="AZ21" t="str">
        <f>IF('COPY 20200720'!AZ21="","",'COPY 20200720'!AZ21)</f>
        <v/>
      </c>
      <c r="BA21" t="str">
        <f>IF('COPY 20200720'!BA21="","",'COPY 20200720'!BA21)</f>
        <v/>
      </c>
      <c r="BB21" t="str">
        <f>IF('COPY 20200720'!BB21="","",'COPY 20200720'!BB21)</f>
        <v/>
      </c>
      <c r="BC21" t="str">
        <f>IF('COPY 20200720'!BC21="","",'COPY 20200720'!BC21)</f>
        <v/>
      </c>
      <c r="BD21" t="str">
        <f>IF('COPY 20200720'!BD21="","",'COPY 20200720'!BD21)</f>
        <v/>
      </c>
      <c r="BE21" t="str">
        <f>IF('COPY 20200720'!BE21="","",'COPY 20200720'!BE21)</f>
        <v/>
      </c>
      <c r="BF21" t="str">
        <f>IF('COPY 20200720'!BF21="","",'COPY 20200720'!BF21)</f>
        <v/>
      </c>
      <c r="BG21" t="str">
        <f>IF('COPY 20200720'!BG21="","",'COPY 20200720'!BG21)</f>
        <v/>
      </c>
      <c r="BH21" t="str">
        <f>IF('COPY 20200720'!BH21="","",'COPY 20200720'!BH21)</f>
        <v/>
      </c>
      <c r="BI21" t="str">
        <f>IF('COPY 20200720'!BI21="","",'COPY 20200720'!BI21)</f>
        <v/>
      </c>
      <c r="BJ21" t="str">
        <f>IF('COPY 20200720'!BJ21="","",'COPY 20200720'!BJ21)</f>
        <v/>
      </c>
      <c r="BK21" t="str">
        <f>IF('COPY 20200720'!BK21="","",'COPY 20200720'!BK21)</f>
        <v/>
      </c>
      <c r="BL21" t="str">
        <f>IF('COPY 20200720'!BL21="","",'COPY 20200720'!BL21)</f>
        <v/>
      </c>
      <c r="BM21" t="str">
        <f>IF('COPY 20200720'!BM21="","",'COPY 20200720'!BM21)</f>
        <v/>
      </c>
      <c r="BN21" t="str">
        <f>IF('COPY 20200720'!BN21="","",'COPY 20200720'!BN21)</f>
        <v/>
      </c>
      <c r="BO21" t="str">
        <f>IF('COPY 20200720'!BO21="","",'COPY 20200720'!BO21)</f>
        <v/>
      </c>
      <c r="BP21" t="str">
        <f>IF('COPY 20200720'!BP21="","",'COPY 20200720'!BP21)</f>
        <v/>
      </c>
      <c r="BQ21" t="str">
        <f>IF('COPY 20200720'!BQ21="","",'COPY 20200720'!BQ21)</f>
        <v/>
      </c>
      <c r="BR21" t="str">
        <f>IF('COPY 20200720'!BR21="","",'COPY 20200720'!BR21)</f>
        <v/>
      </c>
      <c r="BS21" t="str">
        <f>IF('COPY 20200720'!BS21="","",'COPY 20200720'!BS21)</f>
        <v/>
      </c>
      <c r="BT21" t="str">
        <f>IF('COPY 20200720'!BT21="","",'COPY 20200720'!BT21)</f>
        <v/>
      </c>
      <c r="BU21" t="str">
        <f>IF('COPY 20200720'!BU21="","",'COPY 20200720'!BU21)</f>
        <v/>
      </c>
      <c r="BV21" t="str">
        <f>IF('COPY 20200720'!BV21="","",'COPY 20200720'!BV21)</f>
        <v/>
      </c>
      <c r="BW21" t="str">
        <f>IF('COPY 20200720'!BW21="","",'COPY 20200720'!BW21)</f>
        <v/>
      </c>
      <c r="BX21" t="str">
        <f>IF('COPY 20200720'!BX21="","",'COPY 20200720'!BX21)</f>
        <v/>
      </c>
      <c r="BY21" t="str">
        <f>IF('COPY 20200720'!BY21="","",'COPY 20200720'!BY21)</f>
        <v/>
      </c>
      <c r="BZ21" t="str">
        <f>IF('COPY 20200720'!BZ21="","",'COPY 20200720'!BZ21)</f>
        <v/>
      </c>
      <c r="CA21" t="str">
        <f>IF('COPY 20200720'!CA21="","",'COPY 20200720'!CA21)</f>
        <v/>
      </c>
      <c r="CB21" t="str">
        <f>IF('COPY 20200720'!CB21="","",'COPY 20200720'!CB21)</f>
        <v/>
      </c>
      <c r="CC21" t="str">
        <f>IF('COPY 20200720'!CC21="","",'COPY 20200720'!CC21)</f>
        <v/>
      </c>
      <c r="CD21" t="str">
        <f>IF('COPY 20200720'!CD21="","",'COPY 20200720'!CD21)</f>
        <v/>
      </c>
      <c r="CE21" t="str">
        <f>IF('COPY 20200720'!CE21="","",'COPY 20200720'!CE21)</f>
        <v/>
      </c>
      <c r="CF21" t="str">
        <f>IF('COPY 20200720'!CF21="","",'COPY 20200720'!CF21)</f>
        <v/>
      </c>
      <c r="CG21" t="str">
        <f>IF('COPY 20200720'!CG21="","",'COPY 20200720'!CG21)</f>
        <v>-</v>
      </c>
      <c r="CH21" s="2" t="s">
        <v>519</v>
      </c>
      <c r="CI21" t="s">
        <v>521</v>
      </c>
      <c r="CJ21" t="s">
        <v>521</v>
      </c>
      <c r="CK21" t="str">
        <f>IF('COPY 20200720'!CK21="","",'COPY 20200720'!CK21)</f>
        <v/>
      </c>
      <c r="CL21" t="str">
        <f>IF('COPY 20200720'!CL21="","",'COPY 20200720'!CL21)</f>
        <v/>
      </c>
      <c r="CM21" t="str">
        <f>IF('COPY 20200720'!CM21="","",'COPY 20200720'!CM21)</f>
        <v/>
      </c>
    </row>
    <row r="22" spans="2:91">
      <c r="B22" s="42" t="str">
        <f>'COPY 20200720'!B22</f>
        <v>019</v>
      </c>
      <c r="C22" s="8" t="str">
        <f>'COPY 20200720'!C22</f>
        <v>DUCT SD DEF RH/LH</v>
      </c>
      <c r="D22" s="8" t="str">
        <f>IF('COPY 20200720'!D22="","",'COPY 20200720'!D22)</f>
        <v>INJ - BLOW</v>
      </c>
      <c r="E22" s="8"/>
      <c r="F22" s="9"/>
      <c r="G22" s="10"/>
      <c r="H22" s="11"/>
      <c r="I22" s="12"/>
      <c r="J22" s="13"/>
      <c r="K22" s="10"/>
      <c r="L22" s="24"/>
      <c r="M22" s="14"/>
      <c r="N22" s="15"/>
      <c r="O22" s="16"/>
      <c r="P22" s="16"/>
      <c r="Q22" s="16"/>
      <c r="R22" s="16"/>
      <c r="S22" s="33"/>
      <c r="T22" s="33"/>
      <c r="U22" s="31"/>
      <c r="V22">
        <f>IF('COPY 20200720'!V22="","",'COPY 20200720'!V22)</f>
        <v>0.95134392871055717</v>
      </c>
      <c r="W22" t="str">
        <f>IF('COPY 20200720'!W22="","",'COPY 20200720'!W22)</f>
        <v/>
      </c>
      <c r="X22" t="str">
        <f>IF('COPY 20200720'!X22="","",'COPY 20200720'!X22)</f>
        <v/>
      </c>
      <c r="Y22" t="str">
        <f>IF('COPY 20200720'!Y22="","",'COPY 20200720'!Y22)</f>
        <v/>
      </c>
      <c r="Z22" t="str">
        <f>IF('COPY 20200720'!Z22="","",'COPY 20200720'!Z22)</f>
        <v/>
      </c>
      <c r="AA22" t="str">
        <f>IF('COPY 20200720'!AA22="","",'COPY 20200720'!AA22)</f>
        <v/>
      </c>
      <c r="AB22" t="str">
        <f>IF('COPY 20200720'!AB22="","",'COPY 20200720'!AB22)</f>
        <v/>
      </c>
      <c r="AC22" t="str">
        <f>IF('COPY 20200720'!AC22="","",'COPY 20200720'!AC22)</f>
        <v/>
      </c>
      <c r="AD22" t="str">
        <f>IF('COPY 20200720'!AD22="","",'COPY 20200720'!AD22)</f>
        <v/>
      </c>
      <c r="AE22" t="str">
        <f>IF('COPY 20200720'!AE22="","",'COPY 20200720'!AE22)</f>
        <v/>
      </c>
      <c r="AF22" t="str">
        <f>IF('COPY 20200720'!AF22="","",'COPY 20200720'!AF22)</f>
        <v/>
      </c>
      <c r="AG22" t="str">
        <f>IF('COPY 20200720'!AG22="","",'COPY 20200720'!AG22)</f>
        <v/>
      </c>
      <c r="AH22" t="str">
        <f>IF('COPY 20200720'!AH22="","",'COPY 20200720'!AH22)</f>
        <v/>
      </c>
      <c r="AI22" t="str">
        <f>IF('COPY 20200720'!AI22="","",'COPY 20200720'!AI22)</f>
        <v/>
      </c>
      <c r="AJ22" t="str">
        <f>IF('COPY 20200720'!AJ22="","",'COPY 20200720'!AJ22)</f>
        <v/>
      </c>
      <c r="AK22" t="str">
        <f>IF('COPY 20200720'!AK22="","",'COPY 20200720'!AK22)</f>
        <v/>
      </c>
      <c r="AL22" t="str">
        <f>IF('COPY 20200720'!AL22="","",'COPY 20200720'!AL22)</f>
        <v/>
      </c>
      <c r="AM22" t="str">
        <f>IF('COPY 20200720'!AM22="","",'COPY 20200720'!AM22)</f>
        <v/>
      </c>
      <c r="AN22" t="str">
        <f>IF('COPY 20200720'!AN22="","",'COPY 20200720'!AN22)</f>
        <v/>
      </c>
      <c r="AO22" t="str">
        <f>IF('COPY 20200720'!AO22="","",'COPY 20200720'!AO22)</f>
        <v/>
      </c>
      <c r="AP22" t="str">
        <f>IF('COPY 20200720'!AP22="","",'COPY 20200720'!AP22)</f>
        <v/>
      </c>
      <c r="AQ22" t="str">
        <f>IF('COPY 20200720'!AQ22="","",'COPY 20200720'!AQ22)</f>
        <v/>
      </c>
      <c r="AR22" t="str">
        <f>IF('COPY 20200720'!AR22="","",'COPY 20200720'!AR22)</f>
        <v/>
      </c>
      <c r="AS22" t="str">
        <f>IF('COPY 20200720'!AS22="","",'COPY 20200720'!AS22)</f>
        <v/>
      </c>
      <c r="AT22" t="str">
        <f>IF('COPY 20200720'!AT22="","",'COPY 20200720'!AT22)</f>
        <v/>
      </c>
      <c r="AU22" t="str">
        <f>IF('COPY 20200720'!AU22="","",'COPY 20200720'!AU22)</f>
        <v/>
      </c>
      <c r="AV22" t="str">
        <f>IF('COPY 20200720'!AV22="","",'COPY 20200720'!AV22)</f>
        <v/>
      </c>
      <c r="AW22" t="str">
        <f>IF('COPY 20200720'!AW22="","",'COPY 20200720'!AW22)</f>
        <v/>
      </c>
      <c r="AX22" t="str">
        <f>IF('COPY 20200720'!AX22="","",'COPY 20200720'!AX22)</f>
        <v/>
      </c>
      <c r="AY22" t="str">
        <f>IF('COPY 20200720'!AY22="","",'COPY 20200720'!AY22)</f>
        <v/>
      </c>
      <c r="AZ22" t="str">
        <f>IF('COPY 20200720'!AZ22="","",'COPY 20200720'!AZ22)</f>
        <v/>
      </c>
      <c r="BA22" t="str">
        <f>IF('COPY 20200720'!BA22="","",'COPY 20200720'!BA22)</f>
        <v/>
      </c>
      <c r="BB22" t="str">
        <f>IF('COPY 20200720'!BB22="","",'COPY 20200720'!BB22)</f>
        <v/>
      </c>
      <c r="BC22" t="str">
        <f>IF('COPY 20200720'!BC22="","",'COPY 20200720'!BC22)</f>
        <v/>
      </c>
      <c r="BD22" t="str">
        <f>IF('COPY 20200720'!BD22="","",'COPY 20200720'!BD22)</f>
        <v/>
      </c>
      <c r="BE22" t="str">
        <f>IF('COPY 20200720'!BE22="","",'COPY 20200720'!BE22)</f>
        <v/>
      </c>
      <c r="BF22" t="str">
        <f>IF('COPY 20200720'!BF22="","",'COPY 20200720'!BF22)</f>
        <v/>
      </c>
      <c r="BG22" t="str">
        <f>IF('COPY 20200720'!BG22="","",'COPY 20200720'!BG22)</f>
        <v/>
      </c>
      <c r="BH22" t="str">
        <f>IF('COPY 20200720'!BH22="","",'COPY 20200720'!BH22)</f>
        <v/>
      </c>
      <c r="BI22" t="str">
        <f>IF('COPY 20200720'!BI22="","",'COPY 20200720'!BI22)</f>
        <v/>
      </c>
      <c r="BJ22" t="str">
        <f>IF('COPY 20200720'!BJ22="","",'COPY 20200720'!BJ22)</f>
        <v/>
      </c>
      <c r="BK22" t="str">
        <f>IF('COPY 20200720'!BK22="","",'COPY 20200720'!BK22)</f>
        <v/>
      </c>
      <c r="BL22" t="str">
        <f>IF('COPY 20200720'!BL22="","",'COPY 20200720'!BL22)</f>
        <v/>
      </c>
      <c r="BM22" t="str">
        <f>IF('COPY 20200720'!BM22="","",'COPY 20200720'!BM22)</f>
        <v/>
      </c>
      <c r="BN22" t="str">
        <f>IF('COPY 20200720'!BN22="","",'COPY 20200720'!BN22)</f>
        <v/>
      </c>
      <c r="BO22" t="str">
        <f>IF('COPY 20200720'!BO22="","",'COPY 20200720'!BO22)</f>
        <v/>
      </c>
      <c r="BP22" t="str">
        <f>IF('COPY 20200720'!BP22="","",'COPY 20200720'!BP22)</f>
        <v/>
      </c>
      <c r="BQ22" t="str">
        <f>IF('COPY 20200720'!BQ22="","",'COPY 20200720'!BQ22)</f>
        <v/>
      </c>
      <c r="BR22" t="str">
        <f>IF('COPY 20200720'!BR22="","",'COPY 20200720'!BR22)</f>
        <v/>
      </c>
      <c r="BS22" t="str">
        <f>IF('COPY 20200720'!BS22="","",'COPY 20200720'!BS22)</f>
        <v/>
      </c>
      <c r="BT22" t="str">
        <f>IF('COPY 20200720'!BT22="","",'COPY 20200720'!BT22)</f>
        <v/>
      </c>
      <c r="BU22" t="str">
        <f>IF('COPY 20200720'!BU22="","",'COPY 20200720'!BU22)</f>
        <v/>
      </c>
      <c r="BV22" t="str">
        <f>IF('COPY 20200720'!BV22="","",'COPY 20200720'!BV22)</f>
        <v/>
      </c>
      <c r="BW22" t="str">
        <f>IF('COPY 20200720'!BW22="","",'COPY 20200720'!BW22)</f>
        <v/>
      </c>
      <c r="BX22" t="str">
        <f>IF('COPY 20200720'!BX22="","",'COPY 20200720'!BX22)</f>
        <v/>
      </c>
      <c r="BY22" t="str">
        <f>IF('COPY 20200720'!BY22="","",'COPY 20200720'!BY22)</f>
        <v/>
      </c>
      <c r="BZ22" t="str">
        <f>IF('COPY 20200720'!BZ22="","",'COPY 20200720'!BZ22)</f>
        <v/>
      </c>
      <c r="CA22" t="str">
        <f>IF('COPY 20200720'!CA22="","",'COPY 20200720'!CA22)</f>
        <v/>
      </c>
      <c r="CB22" t="str">
        <f>IF('COPY 20200720'!CB22="","",'COPY 20200720'!CB22)</f>
        <v/>
      </c>
      <c r="CC22" t="str">
        <f>IF('COPY 20200720'!CC22="","",'COPY 20200720'!CC22)</f>
        <v/>
      </c>
      <c r="CD22" t="str">
        <f>IF('COPY 20200720'!CD22="","",'COPY 20200720'!CD22)</f>
        <v/>
      </c>
      <c r="CE22" t="str">
        <f>IF('COPY 20200720'!CE22="","",'COPY 20200720'!CE22)</f>
        <v/>
      </c>
      <c r="CF22" t="str">
        <f>IF('COPY 20200720'!CF22="","",'COPY 20200720'!CF22)</f>
        <v/>
      </c>
      <c r="CG22" s="2" t="s">
        <v>519</v>
      </c>
      <c r="CH22" t="str">
        <f>IF('COPY 20200720'!CH22="","",'COPY 20200720'!CH22)</f>
        <v>-</v>
      </c>
      <c r="CI22" t="s">
        <v>520</v>
      </c>
      <c r="CJ22" t="s">
        <v>521</v>
      </c>
      <c r="CK22" t="str">
        <f>IF('COPY 20200720'!CK22="","",'COPY 20200720'!CK22)</f>
        <v/>
      </c>
      <c r="CL22" t="str">
        <f>IF('COPY 20200720'!CL22="","",'COPY 20200720'!CL22)</f>
        <v/>
      </c>
      <c r="CM22" t="str">
        <f>IF('COPY 20200720'!CM22="","",'COPY 20200720'!CM22)</f>
        <v/>
      </c>
    </row>
    <row r="23" spans="2:91">
      <c r="B23" s="42" t="str">
        <f>'COPY 20200720'!B23</f>
        <v>020</v>
      </c>
      <c r="C23" s="8" t="str">
        <f>'COPY 20200720'!C23</f>
        <v>CAP AUTO LGT SEN</v>
      </c>
      <c r="D23" s="8" t="str">
        <f>IF('COPY 20200720'!D23="","",'COPY 20200720'!D23)</f>
        <v>INJ</v>
      </c>
      <c r="E23" s="8"/>
      <c r="F23" s="9"/>
      <c r="G23" s="10"/>
      <c r="H23" s="11"/>
      <c r="I23" s="12"/>
      <c r="J23" s="13"/>
      <c r="K23" s="10"/>
      <c r="L23" s="13"/>
      <c r="M23" s="14"/>
      <c r="N23" s="15"/>
      <c r="O23" s="16"/>
      <c r="P23" s="16"/>
      <c r="Q23" s="17"/>
      <c r="R23" s="17"/>
      <c r="S23" s="33"/>
      <c r="T23" s="33"/>
      <c r="U23" s="31"/>
      <c r="V23">
        <f>IF('COPY 20200720'!V23="","",'COPY 20200720'!V23)</f>
        <v>0.14383411599999998</v>
      </c>
      <c r="W23" t="str">
        <f>IF('COPY 20200720'!W23="","",'COPY 20200720'!W23)</f>
        <v/>
      </c>
      <c r="X23" t="str">
        <f>IF('COPY 20200720'!X23="","",'COPY 20200720'!X23)</f>
        <v/>
      </c>
      <c r="Y23" t="str">
        <f>IF('COPY 20200720'!Y23="","",'COPY 20200720'!Y23)</f>
        <v/>
      </c>
      <c r="Z23" t="str">
        <f>IF('COPY 20200720'!Z23="","",'COPY 20200720'!Z23)</f>
        <v/>
      </c>
      <c r="AA23" t="str">
        <f>IF('COPY 20200720'!AA23="","",'COPY 20200720'!AA23)</f>
        <v/>
      </c>
      <c r="AB23" t="str">
        <f>IF('COPY 20200720'!AB23="","",'COPY 20200720'!AB23)</f>
        <v/>
      </c>
      <c r="AC23" t="str">
        <f>IF('COPY 20200720'!AC23="","",'COPY 20200720'!AC23)</f>
        <v/>
      </c>
      <c r="AD23" t="str">
        <f>IF('COPY 20200720'!AD23="","",'COPY 20200720'!AD23)</f>
        <v/>
      </c>
      <c r="AE23" t="str">
        <f>IF('COPY 20200720'!AE23="","",'COPY 20200720'!AE23)</f>
        <v/>
      </c>
      <c r="AF23" t="str">
        <f>IF('COPY 20200720'!AF23="","",'COPY 20200720'!AF23)</f>
        <v/>
      </c>
      <c r="AG23" t="str">
        <f>IF('COPY 20200720'!AG23="","",'COPY 20200720'!AG23)</f>
        <v/>
      </c>
      <c r="AH23" t="str">
        <f>IF('COPY 20200720'!AH23="","",'COPY 20200720'!AH23)</f>
        <v/>
      </c>
      <c r="AI23" t="str">
        <f>IF('COPY 20200720'!AI23="","",'COPY 20200720'!AI23)</f>
        <v/>
      </c>
      <c r="AJ23" t="str">
        <f>IF('COPY 20200720'!AJ23="","",'COPY 20200720'!AJ23)</f>
        <v/>
      </c>
      <c r="AK23" t="str">
        <f>IF('COPY 20200720'!AK23="","",'COPY 20200720'!AK23)</f>
        <v/>
      </c>
      <c r="AL23" t="str">
        <f>IF('COPY 20200720'!AL23="","",'COPY 20200720'!AL23)</f>
        <v/>
      </c>
      <c r="AM23" t="str">
        <f>IF('COPY 20200720'!AM23="","",'COPY 20200720'!AM23)</f>
        <v/>
      </c>
      <c r="AN23" t="str">
        <f>IF('COPY 20200720'!AN23="","",'COPY 20200720'!AN23)</f>
        <v/>
      </c>
      <c r="AO23">
        <f>IF('COPY 20200720'!AO23="","",'COPY 20200720'!AO23)</f>
        <v>44046</v>
      </c>
      <c r="AP23">
        <f>IF('COPY 20200720'!AP23="","",'COPY 20200720'!AP23)</f>
        <v>44033</v>
      </c>
      <c r="AQ23" t="str">
        <f>IF('COPY 20200720'!AQ23="","",'COPY 20200720'!AQ23)</f>
        <v/>
      </c>
      <c r="AR23" t="str">
        <f>IF('COPY 20200720'!AR23="","",'COPY 20200720'!AR23)</f>
        <v/>
      </c>
      <c r="AS23" t="str">
        <f>IF('COPY 20200720'!AS23="","",'COPY 20200720'!AS23)</f>
        <v/>
      </c>
      <c r="AT23" t="str">
        <f>IF('COPY 20200720'!AT23="","",'COPY 20200720'!AT23)</f>
        <v/>
      </c>
      <c r="AU23" t="str">
        <f>IF('COPY 20200720'!AU23="","",'COPY 20200720'!AU23)</f>
        <v/>
      </c>
      <c r="AV23" t="str">
        <f>IF('COPY 20200720'!AV23="","",'COPY 20200720'!AV23)</f>
        <v/>
      </c>
      <c r="AW23" t="str">
        <f>IF('COPY 20200720'!AW23="","",'COPY 20200720'!AW23)</f>
        <v/>
      </c>
      <c r="AX23" t="str">
        <f>IF('COPY 20200720'!AX23="","",'COPY 20200720'!AX23)</f>
        <v/>
      </c>
      <c r="AY23" t="str">
        <f>IF('COPY 20200720'!AY23="","",'COPY 20200720'!AY23)</f>
        <v/>
      </c>
      <c r="AZ23" t="str">
        <f>IF('COPY 20200720'!AZ23="","",'COPY 20200720'!AZ23)</f>
        <v/>
      </c>
      <c r="BA23" t="str">
        <f>IF('COPY 20200720'!BA23="","",'COPY 20200720'!BA23)</f>
        <v/>
      </c>
      <c r="BB23" t="str">
        <f>IF('COPY 20200720'!BB23="","",'COPY 20200720'!BB23)</f>
        <v/>
      </c>
      <c r="BC23" t="str">
        <f>IF('COPY 20200720'!BC23="","",'COPY 20200720'!BC23)</f>
        <v/>
      </c>
      <c r="BD23" t="str">
        <f>IF('COPY 20200720'!BD23="","",'COPY 20200720'!BD23)</f>
        <v/>
      </c>
      <c r="BE23" t="str">
        <f>IF('COPY 20200720'!BE23="","",'COPY 20200720'!BE23)</f>
        <v/>
      </c>
      <c r="BF23" t="str">
        <f>IF('COPY 20200720'!BF23="","",'COPY 20200720'!BF23)</f>
        <v/>
      </c>
      <c r="BG23" t="str">
        <f>IF('COPY 20200720'!BG23="","",'COPY 20200720'!BG23)</f>
        <v/>
      </c>
      <c r="BH23" t="str">
        <f>IF('COPY 20200720'!BH23="","",'COPY 20200720'!BH23)</f>
        <v/>
      </c>
      <c r="BI23" t="str">
        <f>IF('COPY 20200720'!BI23="","",'COPY 20200720'!BI23)</f>
        <v/>
      </c>
      <c r="BJ23" t="str">
        <f>IF('COPY 20200720'!BJ23="","",'COPY 20200720'!BJ23)</f>
        <v/>
      </c>
      <c r="BK23" t="str">
        <f>IF('COPY 20200720'!BK23="","",'COPY 20200720'!BK23)</f>
        <v/>
      </c>
      <c r="BL23" t="str">
        <f>IF('COPY 20200720'!BL23="","",'COPY 20200720'!BL23)</f>
        <v/>
      </c>
      <c r="BM23" t="str">
        <f>IF('COPY 20200720'!BM23="","",'COPY 20200720'!BM23)</f>
        <v/>
      </c>
      <c r="BN23" t="str">
        <f>IF('COPY 20200720'!BN23="","",'COPY 20200720'!BN23)</f>
        <v/>
      </c>
      <c r="BO23" t="s">
        <v>506</v>
      </c>
      <c r="BP23" t="str">
        <f>IF('COPY 20200720'!BP23="","",'COPY 20200720'!BP23)</f>
        <v/>
      </c>
      <c r="BQ23" t="str">
        <f>IF('COPY 20200720'!BQ23="","",'COPY 20200720'!BQ23)</f>
        <v/>
      </c>
      <c r="BR23" t="str">
        <f>IF('COPY 20200720'!BR23="","",'COPY 20200720'!BR23)</f>
        <v/>
      </c>
      <c r="BS23" t="str">
        <f>IF('COPY 20200720'!BS23="","",'COPY 20200720'!BS23)</f>
        <v/>
      </c>
      <c r="BT23" t="str">
        <f>IF('COPY 20200720'!BT23="","",'COPY 20200720'!BT23)</f>
        <v/>
      </c>
      <c r="BU23" t="str">
        <f>IF('COPY 20200720'!BU23="","",'COPY 20200720'!BU23)</f>
        <v/>
      </c>
      <c r="BV23" t="str">
        <f>IF('COPY 20200720'!BV23="","",'COPY 20200720'!BV23)</f>
        <v/>
      </c>
      <c r="BW23" t="str">
        <f>IF('COPY 20200720'!BW23="","",'COPY 20200720'!BW23)</f>
        <v/>
      </c>
      <c r="BX23" t="str">
        <f>IF('COPY 20200720'!BX23="","",'COPY 20200720'!BX23)</f>
        <v/>
      </c>
      <c r="BY23" t="str">
        <f>IF('COPY 20200720'!BY23="","",'COPY 20200720'!BY23)</f>
        <v/>
      </c>
      <c r="BZ23" t="str">
        <f>IF('COPY 20200720'!BZ23="","",'COPY 20200720'!BZ23)</f>
        <v/>
      </c>
      <c r="CA23" t="str">
        <f>IF('COPY 20200720'!CA23="","",'COPY 20200720'!CA23)</f>
        <v/>
      </c>
      <c r="CB23" t="str">
        <f>IF('COPY 20200720'!CB23="","",'COPY 20200720'!CB23)</f>
        <v/>
      </c>
      <c r="CC23" t="str">
        <f>IF('COPY 20200720'!CC23="","",'COPY 20200720'!CC23)</f>
        <v/>
      </c>
      <c r="CD23" t="str">
        <f>IF('COPY 20200720'!CD23="","",'COPY 20200720'!CD23)</f>
        <v/>
      </c>
      <c r="CE23" t="str">
        <f>IF('COPY 20200720'!CE23="","",'COPY 20200720'!CE23)</f>
        <v/>
      </c>
      <c r="CF23" t="str">
        <f>IF('COPY 20200720'!CF23="","",'COPY 20200720'!CF23)</f>
        <v/>
      </c>
      <c r="CG23" t="str">
        <f>IF('COPY 20200720'!CG23="","",'COPY 20200720'!CG23)</f>
        <v/>
      </c>
      <c r="CH23" t="str">
        <f>IF('COPY 20200720'!CH23="","",'COPY 20200720'!CH23)</f>
        <v/>
      </c>
      <c r="CI23" t="str">
        <f>IF('COPY 20200720'!CI23="","",'COPY 20200720'!CI23)</f>
        <v/>
      </c>
      <c r="CJ23" t="str">
        <f>IF('COPY 20200720'!CJ23="","",'COPY 20200720'!CJ23)</f>
        <v/>
      </c>
      <c r="CK23" t="str">
        <f>IF('COPY 20200720'!CK23="","",'COPY 20200720'!CK23)</f>
        <v/>
      </c>
      <c r="CL23" t="str">
        <f>IF('COPY 20200720'!CL23="","",'COPY 20200720'!CL23)</f>
        <v/>
      </c>
      <c r="CM23" t="str">
        <f>IF('COPY 20200720'!CM23="","",'COPY 20200720'!CM23)</f>
        <v/>
      </c>
    </row>
    <row r="24" spans="2:91">
      <c r="B24" s="42" t="str">
        <f>'COPY 20200720'!B24</f>
        <v>021</v>
      </c>
      <c r="C24" s="8" t="str">
        <f>'COPY 20200720'!C24</f>
        <v>ORNAMENT PNL P</v>
      </c>
      <c r="D24" s="8" t="str">
        <f>IF('COPY 20200720'!D24="","",'COPY 20200720'!D24)</f>
        <v>INJ</v>
      </c>
      <c r="E24" s="8"/>
      <c r="F24" s="9"/>
      <c r="G24" s="10"/>
      <c r="H24" s="11"/>
      <c r="I24" s="12"/>
      <c r="J24" s="13"/>
      <c r="K24" s="10"/>
      <c r="L24" s="13"/>
      <c r="M24" s="14"/>
      <c r="N24" s="15"/>
      <c r="O24" s="16"/>
      <c r="P24" s="16"/>
      <c r="Q24" s="17"/>
      <c r="R24" s="17"/>
      <c r="S24" s="33"/>
      <c r="T24" s="33"/>
      <c r="U24" s="31"/>
      <c r="V24">
        <f>IF('COPY 20200720'!V24="","",'COPY 20200720'!V24)</f>
        <v>1.2765460000000002</v>
      </c>
      <c r="W24" t="str">
        <f>IF('COPY 20200720'!W24="","",'COPY 20200720'!W24)</f>
        <v/>
      </c>
      <c r="X24" t="str">
        <f>IF('COPY 20200720'!X24="","",'COPY 20200720'!X24)</f>
        <v/>
      </c>
      <c r="Y24" t="str">
        <f>IF('COPY 20200720'!Y24="","",'COPY 20200720'!Y24)</f>
        <v/>
      </c>
      <c r="Z24" t="str">
        <f>IF('COPY 20200720'!Z24="","",'COPY 20200720'!Z24)</f>
        <v/>
      </c>
      <c r="AA24" t="str">
        <f>IF('COPY 20200720'!AA24="","",'COPY 20200720'!AA24)</f>
        <v/>
      </c>
      <c r="AB24" t="str">
        <f>IF('COPY 20200720'!AB24="","",'COPY 20200720'!AB24)</f>
        <v/>
      </c>
      <c r="AC24" t="str">
        <f>IF('COPY 20200720'!AC24="","",'COPY 20200720'!AC24)</f>
        <v/>
      </c>
      <c r="AD24" t="str">
        <f>IF('COPY 20200720'!AD24="","",'COPY 20200720'!AD24)</f>
        <v/>
      </c>
      <c r="AE24" t="str">
        <f>IF('COPY 20200720'!AE24="","",'COPY 20200720'!AE24)</f>
        <v/>
      </c>
      <c r="AF24">
        <f>IF('COPY 20200720'!AF24="","",'COPY 20200720'!AF24)</f>
        <v>44033</v>
      </c>
      <c r="AG24">
        <f>IF('COPY 20200720'!AG24="","",'COPY 20200720'!AG24)</f>
        <v>44033</v>
      </c>
      <c r="AH24" t="str">
        <f>IF('COPY 20200720'!AH24="","",'COPY 20200720'!AH24)</f>
        <v/>
      </c>
      <c r="AI24" t="str">
        <f>IF('COPY 20200720'!AI24="","",'COPY 20200720'!AI24)</f>
        <v/>
      </c>
      <c r="AJ24" t="str">
        <f>IF('COPY 20200720'!AJ24="","",'COPY 20200720'!AJ24)</f>
        <v/>
      </c>
      <c r="AK24" t="str">
        <f>IF('COPY 20200720'!AK24="","",'COPY 20200720'!AK24)</f>
        <v>NO Q</v>
      </c>
      <c r="AL24" t="str">
        <f>IF('COPY 20200720'!AL24="","",'COPY 20200720'!AL24)</f>
        <v>NO Q</v>
      </c>
      <c r="AM24" t="s">
        <v>596</v>
      </c>
      <c r="AN24" t="str">
        <f>IF('COPY 20200720'!AN24="","",'COPY 20200720'!AN24)</f>
        <v/>
      </c>
      <c r="AO24" t="str">
        <f>IF('COPY 20200720'!AO24="","",'COPY 20200720'!AO24)</f>
        <v/>
      </c>
      <c r="AP24">
        <f>IF('COPY 20200720'!AP24="","",'COPY 20200720'!AP24)</f>
        <v>44033</v>
      </c>
      <c r="AQ24" t="str">
        <f>IF('COPY 20200720'!AQ24="","",'COPY 20200720'!AQ24)</f>
        <v/>
      </c>
      <c r="AR24" t="str">
        <f>IF('COPY 20200720'!AR24="","",'COPY 20200720'!AR24)</f>
        <v/>
      </c>
      <c r="AS24" t="str">
        <f>IF('COPY 20200720'!AS24="","",'COPY 20200720'!AS24)</f>
        <v/>
      </c>
      <c r="AT24" t="str">
        <f>IF('COPY 20200720'!AT24="","",'COPY 20200720'!AT24)</f>
        <v/>
      </c>
      <c r="AU24" t="str">
        <f>IF('COPY 20200720'!AU24="","",'COPY 20200720'!AU24)</f>
        <v/>
      </c>
      <c r="AV24" t="str">
        <f>IF('COPY 20200720'!AV24="","",'COPY 20200720'!AV24)</f>
        <v/>
      </c>
      <c r="AW24" t="str">
        <f>IF('COPY 20200720'!AW24="","",'COPY 20200720'!AW24)</f>
        <v/>
      </c>
      <c r="AX24" t="str">
        <f>IF('COPY 20200720'!AX24="","",'COPY 20200720'!AX24)</f>
        <v/>
      </c>
      <c r="AY24" t="str">
        <f>IF('COPY 20200720'!AY24="","",'COPY 20200720'!AY24)</f>
        <v/>
      </c>
      <c r="AZ24" t="str">
        <f>IF('COPY 20200720'!AZ24="","",'COPY 20200720'!AZ24)</f>
        <v/>
      </c>
      <c r="BA24" t="str">
        <f>IF('COPY 20200720'!BA24="","",'COPY 20200720'!BA24)</f>
        <v/>
      </c>
      <c r="BB24" t="str">
        <f>IF('COPY 20200720'!BB24="","",'COPY 20200720'!BB24)</f>
        <v/>
      </c>
      <c r="BC24" t="str">
        <f>IF('COPY 20200720'!BC24="","",'COPY 20200720'!BC24)</f>
        <v/>
      </c>
      <c r="BD24" t="str">
        <f>IF('COPY 20200720'!BD24="","",'COPY 20200720'!BD24)</f>
        <v/>
      </c>
      <c r="BE24" t="str">
        <f>IF('COPY 20200720'!BE24="","",'COPY 20200720'!BE24)</f>
        <v/>
      </c>
      <c r="BF24" t="str">
        <f>IF('COPY 20200720'!BF24="","",'COPY 20200720'!BF24)</f>
        <v/>
      </c>
      <c r="BG24" t="str">
        <f>IF('COPY 20200720'!BG24="","",'COPY 20200720'!BG24)</f>
        <v/>
      </c>
      <c r="BH24" t="str">
        <f>IF('COPY 20200720'!BH24="","",'COPY 20200720'!BH24)</f>
        <v/>
      </c>
      <c r="BI24" t="str">
        <f>IF('COPY 20200720'!BI24="","",'COPY 20200720'!BI24)</f>
        <v/>
      </c>
      <c r="BJ24" t="str">
        <f>IF('COPY 20200720'!BJ24="","",'COPY 20200720'!BJ24)</f>
        <v/>
      </c>
      <c r="BK24" t="s">
        <v>597</v>
      </c>
      <c r="BL24" t="str">
        <f>IF('COPY 20200720'!BL24="","",'COPY 20200720'!BL24)</f>
        <v/>
      </c>
      <c r="BM24" t="str">
        <f>IF('COPY 20200720'!BM24="","",'COPY 20200720'!BM24)</f>
        <v/>
      </c>
      <c r="BN24" t="str">
        <f>IF('COPY 20200720'!BN24="","",'COPY 20200720'!BN24)</f>
        <v/>
      </c>
      <c r="BO24" t="s">
        <v>515</v>
      </c>
      <c r="BP24" t="str">
        <f>IF('COPY 20200720'!BP24="","",'COPY 20200720'!BP24)</f>
        <v/>
      </c>
      <c r="BQ24" t="str">
        <f>IF('COPY 20200720'!BQ24="","",'COPY 20200720'!BQ24)</f>
        <v/>
      </c>
      <c r="BR24" t="str">
        <f>IF('COPY 20200720'!BR24="","",'COPY 20200720'!BR24)</f>
        <v/>
      </c>
      <c r="BS24" t="str">
        <f>IF('COPY 20200720'!BS24="","",'COPY 20200720'!BS24)</f>
        <v/>
      </c>
      <c r="BT24" t="str">
        <f>IF('COPY 20200720'!BT24="","",'COPY 20200720'!BT24)</f>
        <v/>
      </c>
      <c r="BU24" t="str">
        <f>IF('COPY 20200720'!BU24="","",'COPY 20200720'!BU24)</f>
        <v/>
      </c>
      <c r="BV24" t="str">
        <f>IF('COPY 20200720'!BV24="","",'COPY 20200720'!BV24)</f>
        <v/>
      </c>
      <c r="BW24" t="str">
        <f>IF('COPY 20200720'!BW24="","",'COPY 20200720'!BW24)</f>
        <v/>
      </c>
      <c r="BX24" t="str">
        <f>IF('COPY 20200720'!BX24="","",'COPY 20200720'!BX24)</f>
        <v/>
      </c>
      <c r="BY24" t="str">
        <f>IF('COPY 20200720'!BY24="","",'COPY 20200720'!BY24)</f>
        <v/>
      </c>
      <c r="BZ24" t="str">
        <f>IF('COPY 20200720'!BZ24="","",'COPY 20200720'!BZ24)</f>
        <v/>
      </c>
      <c r="CA24" t="str">
        <f>IF('COPY 20200720'!CA24="","",'COPY 20200720'!CA24)</f>
        <v/>
      </c>
      <c r="CB24" t="str">
        <f>IF('COPY 20200720'!CB24="","",'COPY 20200720'!CB24)</f>
        <v/>
      </c>
      <c r="CC24" t="str">
        <f>IF('COPY 20200720'!CC24="","",'COPY 20200720'!CC24)</f>
        <v/>
      </c>
      <c r="CD24" t="str">
        <f>IF('COPY 20200720'!CD24="","",'COPY 20200720'!CD24)</f>
        <v/>
      </c>
      <c r="CE24">
        <f>IF('COPY 20200720'!CE24="","",'COPY 20200720'!CE24)</f>
        <v>44036</v>
      </c>
      <c r="CF24">
        <f>IF('COPY 20200720'!CF24="","",'COPY 20200720'!CF24)</f>
        <v>44036</v>
      </c>
      <c r="CG24" t="str">
        <f>IF('COPY 20200720'!CG24="","",'COPY 20200720'!CG24)</f>
        <v/>
      </c>
      <c r="CH24" t="str">
        <f>IF('COPY 20200720'!CH24="","",'COPY 20200720'!CH24)</f>
        <v/>
      </c>
      <c r="CI24" t="str">
        <f>IF('COPY 20200720'!CI24="","",'COPY 20200720'!CI24)</f>
        <v/>
      </c>
      <c r="CJ24" t="str">
        <f>IF('COPY 20200720'!CJ24="","",'COPY 20200720'!CJ24)</f>
        <v/>
      </c>
      <c r="CK24" t="str">
        <f>IF('COPY 20200720'!CK24="","",'COPY 20200720'!CK24)</f>
        <v/>
      </c>
      <c r="CL24" t="str">
        <f>IF('COPY 20200720'!CL24="","",'COPY 20200720'!CL24)</f>
        <v/>
      </c>
      <c r="CM24" t="str">
        <f>IF('COPY 20200720'!CM24="","",'COPY 20200720'!CM24)</f>
        <v/>
      </c>
    </row>
    <row r="25" spans="2:91">
      <c r="B25" s="42" t="str">
        <f>'COPY 20200720'!B25</f>
        <v>022</v>
      </c>
      <c r="C25" s="8" t="str">
        <f>'COPY 20200720'!C25</f>
        <v>ORN PNL D</v>
      </c>
      <c r="D25" s="8" t="str">
        <f>IF('COPY 20200720'!D25="","",'COPY 20200720'!D25)</f>
        <v>INJ</v>
      </c>
      <c r="E25" s="8"/>
      <c r="F25" s="9"/>
      <c r="G25" s="10"/>
      <c r="H25" s="11"/>
      <c r="I25" s="12"/>
      <c r="J25" s="13"/>
      <c r="K25" s="10"/>
      <c r="L25" s="13"/>
      <c r="M25" s="14"/>
      <c r="N25" s="15"/>
      <c r="O25" s="16"/>
      <c r="P25" s="16"/>
      <c r="Q25" s="17"/>
      <c r="R25" s="17"/>
      <c r="S25" s="33"/>
      <c r="T25" s="33"/>
      <c r="U25" s="31"/>
      <c r="V25">
        <f>IF('COPY 20200720'!V25="","",'COPY 20200720'!V25)</f>
        <v>0.70157187499999996</v>
      </c>
      <c r="W25" t="str">
        <f>IF('COPY 20200720'!W25="","",'COPY 20200720'!W25)</f>
        <v/>
      </c>
      <c r="X25" t="str">
        <f>IF('COPY 20200720'!X25="","",'COPY 20200720'!X25)</f>
        <v/>
      </c>
      <c r="Y25" t="str">
        <f>IF('COPY 20200720'!Y25="","",'COPY 20200720'!Y25)</f>
        <v/>
      </c>
      <c r="Z25" t="str">
        <f>IF('COPY 20200720'!Z25="","",'COPY 20200720'!Z25)</f>
        <v/>
      </c>
      <c r="AA25" t="str">
        <f>IF('COPY 20200720'!AA25="","",'COPY 20200720'!AA25)</f>
        <v/>
      </c>
      <c r="AB25" t="str">
        <f>IF('COPY 20200720'!AB25="","",'COPY 20200720'!AB25)</f>
        <v/>
      </c>
      <c r="AC25" t="str">
        <f>IF('COPY 20200720'!AC25="","",'COPY 20200720'!AC25)</f>
        <v/>
      </c>
      <c r="AD25" t="str">
        <f>IF('COPY 20200720'!AD25="","",'COPY 20200720'!AD25)</f>
        <v/>
      </c>
      <c r="AE25" t="str">
        <f>IF('COPY 20200720'!AE25="","",'COPY 20200720'!AE25)</f>
        <v/>
      </c>
      <c r="AF25" t="str">
        <f>IF('COPY 20200720'!AF25="","",'COPY 20200720'!AF25)</f>
        <v/>
      </c>
      <c r="AG25" t="str">
        <f>IF('COPY 20200720'!AG25="","",'COPY 20200720'!AG25)</f>
        <v/>
      </c>
      <c r="AH25" t="str">
        <f>IF('COPY 20200720'!AH25="","",'COPY 20200720'!AH25)</f>
        <v/>
      </c>
      <c r="AI25" t="str">
        <f>IF('COPY 20200720'!AI25="","",'COPY 20200720'!AI25)</f>
        <v/>
      </c>
      <c r="AJ25" t="str">
        <f>IF('COPY 20200720'!AJ25="","",'COPY 20200720'!AJ25)</f>
        <v/>
      </c>
      <c r="AK25" t="str">
        <f>IF('COPY 20200720'!AK25="","",'COPY 20200720'!AK25)</f>
        <v>NO Q</v>
      </c>
      <c r="AL25" t="str">
        <f>IF('COPY 20200720'!AL25="","",'COPY 20200720'!AL25)</f>
        <v>NO Q</v>
      </c>
      <c r="AM25" t="str">
        <f>IF('COPY 20200720'!AM25="","",'COPY 20200720'!AM25)</f>
        <v/>
      </c>
      <c r="AN25" t="str">
        <f>IF('COPY 20200720'!AN25="","",'COPY 20200720'!AN25)</f>
        <v/>
      </c>
      <c r="AO25" t="str">
        <f>IF('COPY 20200720'!AO25="","",'COPY 20200720'!AO25)</f>
        <v/>
      </c>
      <c r="AP25">
        <f>IF('COPY 20200720'!AP25="","",'COPY 20200720'!AP25)</f>
        <v>44033</v>
      </c>
      <c r="AQ25" t="str">
        <f>IF('COPY 20200720'!AQ25="","",'COPY 20200720'!AQ25)</f>
        <v/>
      </c>
      <c r="AR25" t="str">
        <f>IF('COPY 20200720'!AR25="","",'COPY 20200720'!AR25)</f>
        <v/>
      </c>
      <c r="AS25" t="str">
        <f>IF('COPY 20200720'!AS25="","",'COPY 20200720'!AS25)</f>
        <v/>
      </c>
      <c r="AT25" t="str">
        <f>IF('COPY 20200720'!AT25="","",'COPY 20200720'!AT25)</f>
        <v/>
      </c>
      <c r="AU25" t="str">
        <f>IF('COPY 20200720'!AU25="","",'COPY 20200720'!AU25)</f>
        <v/>
      </c>
      <c r="AV25" t="str">
        <f>IF('COPY 20200720'!AV25="","",'COPY 20200720'!AV25)</f>
        <v/>
      </c>
      <c r="AW25" t="str">
        <f>IF('COPY 20200720'!AW25="","",'COPY 20200720'!AW25)</f>
        <v/>
      </c>
      <c r="AX25" t="str">
        <f>IF('COPY 20200720'!AX25="","",'COPY 20200720'!AX25)</f>
        <v/>
      </c>
      <c r="AY25" t="str">
        <f>IF('COPY 20200720'!AY25="","",'COPY 20200720'!AY25)</f>
        <v/>
      </c>
      <c r="AZ25" t="str">
        <f>IF('COPY 20200720'!AZ25="","",'COPY 20200720'!AZ25)</f>
        <v/>
      </c>
      <c r="BA25" t="str">
        <f>IF('COPY 20200720'!BA25="","",'COPY 20200720'!BA25)</f>
        <v/>
      </c>
      <c r="BB25" t="str">
        <f>IF('COPY 20200720'!BB25="","",'COPY 20200720'!BB25)</f>
        <v/>
      </c>
      <c r="BC25" t="str">
        <f>IF('COPY 20200720'!BC25="","",'COPY 20200720'!BC25)</f>
        <v/>
      </c>
      <c r="BD25" t="str">
        <f>IF('COPY 20200720'!BD25="","",'COPY 20200720'!BD25)</f>
        <v/>
      </c>
      <c r="BE25" t="str">
        <f>IF('COPY 20200720'!BE25="","",'COPY 20200720'!BE25)</f>
        <v/>
      </c>
      <c r="BF25" t="str">
        <f>IF('COPY 20200720'!BF25="","",'COPY 20200720'!BF25)</f>
        <v/>
      </c>
      <c r="BG25" t="str">
        <f>IF('COPY 20200720'!BG25="","",'COPY 20200720'!BG25)</f>
        <v/>
      </c>
      <c r="BH25" t="str">
        <f>IF('COPY 20200720'!BH25="","",'COPY 20200720'!BH25)</f>
        <v/>
      </c>
      <c r="BI25" t="str">
        <f>IF('COPY 20200720'!BI25="","",'COPY 20200720'!BI25)</f>
        <v/>
      </c>
      <c r="BJ25" t="str">
        <f>IF('COPY 20200720'!BJ25="","",'COPY 20200720'!BJ25)</f>
        <v/>
      </c>
      <c r="BK25" t="s">
        <v>603</v>
      </c>
      <c r="BL25" t="str">
        <f>IF('COPY 20200720'!BL25="","",'COPY 20200720'!BL25)</f>
        <v/>
      </c>
      <c r="BM25" t="str">
        <f>IF('COPY 20200720'!BM25="","",'COPY 20200720'!BM25)</f>
        <v/>
      </c>
      <c r="BN25" t="str">
        <f>IF('COPY 20200720'!BN25="","",'COPY 20200720'!BN25)</f>
        <v/>
      </c>
      <c r="BO25" t="s">
        <v>514</v>
      </c>
      <c r="BP25" t="str">
        <f>IF('COPY 20200720'!BP25="","",'COPY 20200720'!BP25)</f>
        <v/>
      </c>
      <c r="BQ25" t="str">
        <f>IF('COPY 20200720'!BQ25="","",'COPY 20200720'!BQ25)</f>
        <v/>
      </c>
      <c r="BR25" t="str">
        <f>IF('COPY 20200720'!BR25="","",'COPY 20200720'!BR25)</f>
        <v/>
      </c>
      <c r="BS25" t="str">
        <f>IF('COPY 20200720'!BS25="","",'COPY 20200720'!BS25)</f>
        <v/>
      </c>
      <c r="BT25" t="str">
        <f>IF('COPY 20200720'!BT25="","",'COPY 20200720'!BT25)</f>
        <v/>
      </c>
      <c r="BU25" t="str">
        <f>IF('COPY 20200720'!BU25="","",'COPY 20200720'!BU25)</f>
        <v/>
      </c>
      <c r="BV25" t="str">
        <f>IF('COPY 20200720'!BV25="","",'COPY 20200720'!BV25)</f>
        <v/>
      </c>
      <c r="BW25" t="str">
        <f>IF('COPY 20200720'!BW25="","",'COPY 20200720'!BW25)</f>
        <v/>
      </c>
      <c r="BX25" t="str">
        <f>IF('COPY 20200720'!BX25="","",'COPY 20200720'!BX25)</f>
        <v/>
      </c>
      <c r="BY25" t="str">
        <f>IF('COPY 20200720'!BY25="","",'COPY 20200720'!BY25)</f>
        <v/>
      </c>
      <c r="BZ25" t="str">
        <f>IF('COPY 20200720'!BZ25="","",'COPY 20200720'!BZ25)</f>
        <v/>
      </c>
      <c r="CA25" t="str">
        <f>IF('COPY 20200720'!CA25="","",'COPY 20200720'!CA25)</f>
        <v/>
      </c>
      <c r="CB25" t="str">
        <f>IF('COPY 20200720'!CB25="","",'COPY 20200720'!CB25)</f>
        <v/>
      </c>
      <c r="CC25" t="str">
        <f>IF('COPY 20200720'!CC25="","",'COPY 20200720'!CC25)</f>
        <v/>
      </c>
      <c r="CD25" t="str">
        <f>IF('COPY 20200720'!CD25="","",'COPY 20200720'!CD25)</f>
        <v/>
      </c>
      <c r="CE25" t="str">
        <f>IF('COPY 20200720'!CE25="","",'COPY 20200720'!CE25)</f>
        <v/>
      </c>
      <c r="CF25" t="str">
        <f>IF('COPY 20200720'!CF25="","",'COPY 20200720'!CF25)</f>
        <v/>
      </c>
      <c r="CG25" t="str">
        <f>IF('COPY 20200720'!CG25="","",'COPY 20200720'!CG25)</f>
        <v/>
      </c>
      <c r="CH25" t="str">
        <f>IF('COPY 20200720'!CH25="","",'COPY 20200720'!CH25)</f>
        <v/>
      </c>
      <c r="CI25" t="str">
        <f>IF('COPY 20200720'!CI25="","",'COPY 20200720'!CI25)</f>
        <v/>
      </c>
      <c r="CJ25" t="str">
        <f>IF('COPY 20200720'!CJ25="","",'COPY 20200720'!CJ25)</f>
        <v/>
      </c>
      <c r="CK25" t="str">
        <f>IF('COPY 20200720'!CK25="","",'COPY 20200720'!CK25)</f>
        <v/>
      </c>
      <c r="CL25" t="str">
        <f>IF('COPY 20200720'!CL25="","",'COPY 20200720'!CL25)</f>
        <v/>
      </c>
      <c r="CM25" t="str">
        <f>IF('COPY 20200720'!CM25="","",'COPY 20200720'!CM25)</f>
        <v/>
      </c>
    </row>
    <row r="26" spans="2:91">
      <c r="B26" s="42" t="str">
        <f>'COPY 20200720'!B26</f>
        <v>023</v>
      </c>
      <c r="C26" s="8" t="str">
        <f>'COPY 20200720'!C26</f>
        <v>LID FUSE</v>
      </c>
      <c r="D26" s="8" t="str">
        <f>IF('COPY 20200720'!D26="","",'COPY 20200720'!D26)</f>
        <v>INJ</v>
      </c>
      <c r="E26" s="8"/>
      <c r="F26" s="9"/>
      <c r="G26" s="10"/>
      <c r="H26" s="11"/>
      <c r="I26" s="12"/>
      <c r="J26" s="13"/>
      <c r="K26" s="10"/>
      <c r="L26" s="13"/>
      <c r="M26" s="14"/>
      <c r="N26" s="15"/>
      <c r="O26" s="16"/>
      <c r="P26" s="16"/>
      <c r="Q26" s="17"/>
      <c r="R26" s="17"/>
      <c r="S26" s="33"/>
      <c r="T26" s="33"/>
      <c r="U26" s="18"/>
      <c r="V26">
        <f>IF('COPY 20200720'!V26="","",'COPY 20200720'!V26)</f>
        <v>0.58160483200000002</v>
      </c>
      <c r="W26" t="str">
        <f>IF('COPY 20200720'!W26="","",'COPY 20200720'!W26)</f>
        <v/>
      </c>
      <c r="X26" t="str">
        <f>IF('COPY 20200720'!X26="","",'COPY 20200720'!X26)</f>
        <v/>
      </c>
      <c r="Y26" t="str">
        <f>IF('COPY 20200720'!Y26="","",'COPY 20200720'!Y26)</f>
        <v/>
      </c>
      <c r="Z26" t="str">
        <f>IF('COPY 20200720'!Z26="","",'COPY 20200720'!Z26)</f>
        <v/>
      </c>
      <c r="AA26" t="str">
        <f>IF('COPY 20200720'!AA26="","",'COPY 20200720'!AA26)</f>
        <v/>
      </c>
      <c r="AB26" t="str">
        <f>IF('COPY 20200720'!AB26="","",'COPY 20200720'!AB26)</f>
        <v/>
      </c>
      <c r="AC26" t="str">
        <f>IF('COPY 20200720'!AC26="","",'COPY 20200720'!AC26)</f>
        <v/>
      </c>
      <c r="AD26" t="str">
        <f>IF('COPY 20200720'!AD26="","",'COPY 20200720'!AD26)</f>
        <v/>
      </c>
      <c r="AE26" t="str">
        <f>IF('COPY 20200720'!AE26="","",'COPY 20200720'!AE26)</f>
        <v/>
      </c>
      <c r="AF26" t="str">
        <f>IF('COPY 20200720'!AF26="","",'COPY 20200720'!AF26)</f>
        <v/>
      </c>
      <c r="AG26" t="str">
        <f>IF('COPY 20200720'!AG26="","",'COPY 20200720'!AG26)</f>
        <v/>
      </c>
      <c r="AH26" t="str">
        <f>IF('COPY 20200720'!AH26="","",'COPY 20200720'!AH26)</f>
        <v/>
      </c>
      <c r="AI26" t="str">
        <f>IF('COPY 20200720'!AI26="","",'COPY 20200720'!AI26)</f>
        <v/>
      </c>
      <c r="AJ26" t="str">
        <f>IF('COPY 20200720'!AJ26="","",'COPY 20200720'!AJ26)</f>
        <v/>
      </c>
      <c r="AK26" t="str">
        <f>IF('COPY 20200720'!AK26="","",'COPY 20200720'!AK26)</f>
        <v>-</v>
      </c>
      <c r="AL26" t="s">
        <v>488</v>
      </c>
      <c r="AM26" t="str">
        <f>IF('COPY 20200720'!AM26="","",'COPY 20200720'!AM26)</f>
        <v/>
      </c>
      <c r="AN26" t="str">
        <f>IF('COPY 20200720'!AN26="","",'COPY 20200720'!AN26)</f>
        <v/>
      </c>
      <c r="AO26" t="str">
        <f>IF('COPY 20200720'!AO26="","",'COPY 20200720'!AO26)</f>
        <v/>
      </c>
      <c r="AP26">
        <f>IF('COPY 20200720'!AP26="","",'COPY 20200720'!AP26)</f>
        <v>44033</v>
      </c>
      <c r="AQ26" t="str">
        <f>IF('COPY 20200720'!AQ26="","",'COPY 20200720'!AQ26)</f>
        <v/>
      </c>
      <c r="AR26" t="str">
        <f>IF('COPY 20200720'!AR26="","",'COPY 20200720'!AR26)</f>
        <v/>
      </c>
      <c r="AS26" t="str">
        <f>IF('COPY 20200720'!AS26="","",'COPY 20200720'!AS26)</f>
        <v/>
      </c>
      <c r="AT26" t="str">
        <f>IF('COPY 20200720'!AT26="","",'COPY 20200720'!AT26)</f>
        <v/>
      </c>
      <c r="AU26" t="str">
        <f>IF('COPY 20200720'!AU26="","",'COPY 20200720'!AU26)</f>
        <v/>
      </c>
      <c r="AV26" t="str">
        <f>IF('COPY 20200720'!AV26="","",'COPY 20200720'!AV26)</f>
        <v/>
      </c>
      <c r="AW26" t="str">
        <f>IF('COPY 20200720'!AW26="","",'COPY 20200720'!AW26)</f>
        <v/>
      </c>
      <c r="AX26" t="str">
        <f>IF('COPY 20200720'!AX26="","",'COPY 20200720'!AX26)</f>
        <v/>
      </c>
      <c r="AY26" t="str">
        <f>IF('COPY 20200720'!AY26="","",'COPY 20200720'!AY26)</f>
        <v/>
      </c>
      <c r="AZ26" t="str">
        <f>IF('COPY 20200720'!AZ26="","",'COPY 20200720'!AZ26)</f>
        <v/>
      </c>
      <c r="BA26" t="str">
        <f>IF('COPY 20200720'!BA26="","",'COPY 20200720'!BA26)</f>
        <v/>
      </c>
      <c r="BB26" t="str">
        <f>IF('COPY 20200720'!BB26="","",'COPY 20200720'!BB26)</f>
        <v/>
      </c>
      <c r="BC26" t="str">
        <f>IF('COPY 20200720'!BC26="","",'COPY 20200720'!BC26)</f>
        <v/>
      </c>
      <c r="BD26" t="str">
        <f>IF('COPY 20200720'!BD26="","",'COPY 20200720'!BD26)</f>
        <v/>
      </c>
      <c r="BE26" t="str">
        <f>IF('COPY 20200720'!BE26="","",'COPY 20200720'!BE26)</f>
        <v/>
      </c>
      <c r="BF26" t="str">
        <f>IF('COPY 20200720'!BF26="","",'COPY 20200720'!BF26)</f>
        <v/>
      </c>
      <c r="BG26" t="str">
        <f>IF('COPY 20200720'!BG26="","",'COPY 20200720'!BG26)</f>
        <v/>
      </c>
      <c r="BH26" t="str">
        <f>IF('COPY 20200720'!BH26="","",'COPY 20200720'!BH26)</f>
        <v/>
      </c>
      <c r="BI26" t="str">
        <f>IF('COPY 20200720'!BI26="","",'COPY 20200720'!BI26)</f>
        <v/>
      </c>
      <c r="BJ26" t="str">
        <f>IF('COPY 20200720'!BJ26="","",'COPY 20200720'!BJ26)</f>
        <v/>
      </c>
      <c r="BK26">
        <f>IF('COPY 20200720'!BK26="","",'COPY 20200720'!BK26)</f>
        <v>44033</v>
      </c>
      <c r="BL26" t="str">
        <f>IF('COPY 20200720'!BL26="","",'COPY 20200720'!BL26)</f>
        <v/>
      </c>
      <c r="BM26" t="str">
        <f>IF('COPY 20200720'!BM26="","",'COPY 20200720'!BM26)</f>
        <v/>
      </c>
      <c r="BN26" t="str">
        <f>IF('COPY 20200720'!BN26="","",'COPY 20200720'!BN26)</f>
        <v/>
      </c>
      <c r="BO26" t="s">
        <v>504</v>
      </c>
      <c r="BP26" t="str">
        <f>IF('COPY 20200720'!BP26="","",'COPY 20200720'!BP26)</f>
        <v/>
      </c>
      <c r="BQ26" t="str">
        <f>IF('COPY 20200720'!BQ26="","",'COPY 20200720'!BQ26)</f>
        <v/>
      </c>
      <c r="BR26" t="str">
        <f>IF('COPY 20200720'!BR26="","",'COPY 20200720'!BR26)</f>
        <v/>
      </c>
      <c r="BS26" t="str">
        <f>IF('COPY 20200720'!BS26="","",'COPY 20200720'!BS26)</f>
        <v/>
      </c>
      <c r="BT26" t="str">
        <f>IF('COPY 20200720'!BT26="","",'COPY 20200720'!BT26)</f>
        <v/>
      </c>
      <c r="BU26" t="str">
        <f>IF('COPY 20200720'!BU26="","",'COPY 20200720'!BU26)</f>
        <v/>
      </c>
      <c r="BV26" t="str">
        <f>IF('COPY 20200720'!BV26="","",'COPY 20200720'!BV26)</f>
        <v/>
      </c>
      <c r="BW26" t="str">
        <f>IF('COPY 20200720'!BW26="","",'COPY 20200720'!BW26)</f>
        <v/>
      </c>
      <c r="BX26" t="str">
        <f>IF('COPY 20200720'!BX26="","",'COPY 20200720'!BX26)</f>
        <v/>
      </c>
      <c r="BY26" t="str">
        <f>IF('COPY 20200720'!BY26="","",'COPY 20200720'!BY26)</f>
        <v/>
      </c>
      <c r="BZ26" t="str">
        <f>IF('COPY 20200720'!BZ26="","",'COPY 20200720'!BZ26)</f>
        <v/>
      </c>
      <c r="CA26" t="str">
        <f>IF('COPY 20200720'!CA26="","",'COPY 20200720'!CA26)</f>
        <v/>
      </c>
      <c r="CB26" t="str">
        <f>IF('COPY 20200720'!CB26="","",'COPY 20200720'!CB26)</f>
        <v/>
      </c>
      <c r="CC26" t="str">
        <f>IF('COPY 20200720'!CC26="","",'COPY 20200720'!CC26)</f>
        <v/>
      </c>
      <c r="CD26" t="str">
        <f>IF('COPY 20200720'!CD26="","",'COPY 20200720'!CD26)</f>
        <v/>
      </c>
      <c r="CE26" t="str">
        <f>IF('COPY 20200720'!CE26="","",'COPY 20200720'!CE26)</f>
        <v/>
      </c>
      <c r="CF26" t="str">
        <f>IF('COPY 20200720'!CF26="","",'COPY 20200720'!CF26)</f>
        <v/>
      </c>
      <c r="CG26" t="str">
        <f>IF('COPY 20200720'!CG26="","",'COPY 20200720'!CG26)</f>
        <v/>
      </c>
      <c r="CH26" t="str">
        <f>IF('COPY 20200720'!CH26="","",'COPY 20200720'!CH26)</f>
        <v/>
      </c>
      <c r="CI26" t="str">
        <f>IF('COPY 20200720'!CI26="","",'COPY 20200720'!CI26)</f>
        <v/>
      </c>
      <c r="CJ26" t="str">
        <f>IF('COPY 20200720'!CJ26="","",'COPY 20200720'!CJ26)</f>
        <v/>
      </c>
      <c r="CK26" t="str">
        <f>IF('COPY 20200720'!CK26="","",'COPY 20200720'!CK26)</f>
        <v/>
      </c>
      <c r="CL26" t="str">
        <f>IF('COPY 20200720'!CL26="","",'COPY 20200720'!CL26)</f>
        <v/>
      </c>
      <c r="CM26" t="str">
        <f>IF('COPY 20200720'!CM26="","",'COPY 20200720'!CM26)</f>
        <v/>
      </c>
    </row>
    <row r="27" spans="2:91">
      <c r="B27" s="42" t="str">
        <f>'COPY 20200720'!B27</f>
        <v>024</v>
      </c>
      <c r="C27" s="8" t="str">
        <f>'COPY 20200720'!C27</f>
        <v>LATCH COIN BOX</v>
      </c>
      <c r="D27" s="8" t="str">
        <f>IF('COPY 20200720'!D27="","",'COPY 20200720'!D27)</f>
        <v>INJ</v>
      </c>
      <c r="E27" s="8"/>
      <c r="F27" s="9"/>
      <c r="G27" s="10"/>
      <c r="H27" s="11"/>
      <c r="I27" s="12"/>
      <c r="J27" s="13"/>
      <c r="K27" s="10"/>
      <c r="L27" s="13"/>
      <c r="M27" s="14"/>
      <c r="N27" s="15"/>
      <c r="O27" s="16"/>
      <c r="P27" s="16"/>
      <c r="Q27" s="17"/>
      <c r="R27" s="17"/>
      <c r="S27" s="33"/>
      <c r="T27" s="33"/>
      <c r="U27" s="31"/>
      <c r="V27">
        <f>IF('COPY 20200720'!V27="","",'COPY 20200720'!V27)</f>
        <v>8.1974543999999996E-2</v>
      </c>
      <c r="W27" t="str">
        <f>IF('COPY 20200720'!W27="","",'COPY 20200720'!W27)</f>
        <v/>
      </c>
      <c r="X27" t="str">
        <f>IF('COPY 20200720'!X27="","",'COPY 20200720'!X27)</f>
        <v/>
      </c>
      <c r="Y27" t="str">
        <f>IF('COPY 20200720'!Y27="","",'COPY 20200720'!Y27)</f>
        <v/>
      </c>
      <c r="Z27" t="str">
        <f>IF('COPY 20200720'!Z27="","",'COPY 20200720'!Z27)</f>
        <v/>
      </c>
      <c r="AA27" t="str">
        <f>IF('COPY 20200720'!AA27="","",'COPY 20200720'!AA27)</f>
        <v/>
      </c>
      <c r="AB27" t="str">
        <f>IF('COPY 20200720'!AB27="","",'COPY 20200720'!AB27)</f>
        <v/>
      </c>
      <c r="AC27" t="str">
        <f>IF('COPY 20200720'!AC27="","",'COPY 20200720'!AC27)</f>
        <v/>
      </c>
      <c r="AD27" t="str">
        <f>IF('COPY 20200720'!AD27="","",'COPY 20200720'!AD27)</f>
        <v/>
      </c>
      <c r="AE27" t="str">
        <f>IF('COPY 20200720'!AE27="","",'COPY 20200720'!AE27)</f>
        <v/>
      </c>
      <c r="AF27" t="str">
        <f>IF('COPY 20200720'!AF27="","",'COPY 20200720'!AF27)</f>
        <v/>
      </c>
      <c r="AG27" t="str">
        <f>IF('COPY 20200720'!AG27="","",'COPY 20200720'!AG27)</f>
        <v/>
      </c>
      <c r="AH27" t="str">
        <f>IF('COPY 20200720'!AH27="","",'COPY 20200720'!AH27)</f>
        <v/>
      </c>
      <c r="AI27" t="str">
        <f>IF('COPY 20200720'!AI27="","",'COPY 20200720'!AI27)</f>
        <v/>
      </c>
      <c r="AJ27" t="str">
        <f>IF('COPY 20200720'!AJ27="","",'COPY 20200720'!AJ27)</f>
        <v/>
      </c>
      <c r="AK27" t="str">
        <f>IF('COPY 20200720'!AK27="","",'COPY 20200720'!AK27)</f>
        <v/>
      </c>
      <c r="AL27" t="str">
        <f>IF('COPY 20200720'!AL27="","",'COPY 20200720'!AL27)</f>
        <v/>
      </c>
      <c r="AM27" t="str">
        <f>IF('COPY 20200720'!AM27="","",'COPY 20200720'!AM27)</f>
        <v/>
      </c>
      <c r="AN27" t="str">
        <f>IF('COPY 20200720'!AN27="","",'COPY 20200720'!AN27)</f>
        <v/>
      </c>
      <c r="AO27">
        <f>IF('COPY 20200720'!AO27="","",'COPY 20200720'!AO27)</f>
        <v>44046</v>
      </c>
      <c r="AP27">
        <f>IF('COPY 20200720'!AP27="","",'COPY 20200720'!AP27)</f>
        <v>44033</v>
      </c>
      <c r="AQ27" t="str">
        <f>IF('COPY 20200720'!AQ27="","",'COPY 20200720'!AQ27)</f>
        <v/>
      </c>
      <c r="AR27" t="str">
        <f>IF('COPY 20200720'!AR27="","",'COPY 20200720'!AR27)</f>
        <v/>
      </c>
      <c r="AS27" t="str">
        <f>IF('COPY 20200720'!AS27="","",'COPY 20200720'!AS27)</f>
        <v/>
      </c>
      <c r="AT27" t="str">
        <f>IF('COPY 20200720'!AT27="","",'COPY 20200720'!AT27)</f>
        <v/>
      </c>
      <c r="AU27" t="str">
        <f>IF('COPY 20200720'!AU27="","",'COPY 20200720'!AU27)</f>
        <v/>
      </c>
      <c r="AV27" t="str">
        <f>IF('COPY 20200720'!AV27="","",'COPY 20200720'!AV27)</f>
        <v/>
      </c>
      <c r="AW27" t="str">
        <f>IF('COPY 20200720'!AW27="","",'COPY 20200720'!AW27)</f>
        <v/>
      </c>
      <c r="AX27" t="str">
        <f>IF('COPY 20200720'!AX27="","",'COPY 20200720'!AX27)</f>
        <v/>
      </c>
      <c r="AY27" t="str">
        <f>IF('COPY 20200720'!AY27="","",'COPY 20200720'!AY27)</f>
        <v/>
      </c>
      <c r="AZ27" t="str">
        <f>IF('COPY 20200720'!AZ27="","",'COPY 20200720'!AZ27)</f>
        <v/>
      </c>
      <c r="BA27" t="str">
        <f>IF('COPY 20200720'!BA27="","",'COPY 20200720'!BA27)</f>
        <v/>
      </c>
      <c r="BB27" t="str">
        <f>IF('COPY 20200720'!BB27="","",'COPY 20200720'!BB27)</f>
        <v/>
      </c>
      <c r="BC27" t="str">
        <f>IF('COPY 20200720'!BC27="","",'COPY 20200720'!BC27)</f>
        <v/>
      </c>
      <c r="BD27" t="str">
        <f>IF('COPY 20200720'!BD27="","",'COPY 20200720'!BD27)</f>
        <v/>
      </c>
      <c r="BE27" t="str">
        <f>IF('COPY 20200720'!BE27="","",'COPY 20200720'!BE27)</f>
        <v/>
      </c>
      <c r="BF27" t="str">
        <f>IF('COPY 20200720'!BF27="","",'COPY 20200720'!BF27)</f>
        <v/>
      </c>
      <c r="BG27" t="str">
        <f>IF('COPY 20200720'!BG27="","",'COPY 20200720'!BG27)</f>
        <v/>
      </c>
      <c r="BH27" t="str">
        <f>IF('COPY 20200720'!BH27="","",'COPY 20200720'!BH27)</f>
        <v/>
      </c>
      <c r="BI27" t="str">
        <f>IF('COPY 20200720'!BI27="","",'COPY 20200720'!BI27)</f>
        <v/>
      </c>
      <c r="BJ27" t="str">
        <f>IF('COPY 20200720'!BJ27="","",'COPY 20200720'!BJ27)</f>
        <v/>
      </c>
      <c r="BK27" t="str">
        <f>IF('COPY 20200720'!BK27="","",'COPY 20200720'!BK27)</f>
        <v/>
      </c>
      <c r="BL27" t="str">
        <f>IF('COPY 20200720'!BL27="","",'COPY 20200720'!BL27)</f>
        <v/>
      </c>
      <c r="BM27" t="str">
        <f>IF('COPY 20200720'!BM27="","",'COPY 20200720'!BM27)</f>
        <v/>
      </c>
      <c r="BN27" t="str">
        <f>IF('COPY 20200720'!BN27="","",'COPY 20200720'!BN27)</f>
        <v/>
      </c>
      <c r="BO27" t="s">
        <v>507</v>
      </c>
      <c r="BP27" t="str">
        <f>IF('COPY 20200720'!BP27="","",'COPY 20200720'!BP27)</f>
        <v/>
      </c>
      <c r="BQ27" t="str">
        <f>IF('COPY 20200720'!BQ27="","",'COPY 20200720'!BQ27)</f>
        <v/>
      </c>
      <c r="BR27" t="str">
        <f>IF('COPY 20200720'!BR27="","",'COPY 20200720'!BR27)</f>
        <v/>
      </c>
      <c r="BS27" t="str">
        <f>IF('COPY 20200720'!BS27="","",'COPY 20200720'!BS27)</f>
        <v/>
      </c>
      <c r="BT27" t="str">
        <f>IF('COPY 20200720'!BT27="","",'COPY 20200720'!BT27)</f>
        <v/>
      </c>
      <c r="BU27" t="str">
        <f>IF('COPY 20200720'!BU27="","",'COPY 20200720'!BU27)</f>
        <v/>
      </c>
      <c r="BV27" t="str">
        <f>IF('COPY 20200720'!BV27="","",'COPY 20200720'!BV27)</f>
        <v/>
      </c>
      <c r="BW27" t="str">
        <f>IF('COPY 20200720'!BW27="","",'COPY 20200720'!BW27)</f>
        <v/>
      </c>
      <c r="BX27" t="str">
        <f>IF('COPY 20200720'!BX27="","",'COPY 20200720'!BX27)</f>
        <v/>
      </c>
      <c r="BY27" t="str">
        <f>IF('COPY 20200720'!BY27="","",'COPY 20200720'!BY27)</f>
        <v/>
      </c>
      <c r="BZ27" t="str">
        <f>IF('COPY 20200720'!BZ27="","",'COPY 20200720'!BZ27)</f>
        <v/>
      </c>
      <c r="CA27" t="str">
        <f>IF('COPY 20200720'!CA27="","",'COPY 20200720'!CA27)</f>
        <v/>
      </c>
      <c r="CB27" t="str">
        <f>IF('COPY 20200720'!CB27="","",'COPY 20200720'!CB27)</f>
        <v/>
      </c>
      <c r="CC27" t="str">
        <f>IF('COPY 20200720'!CC27="","",'COPY 20200720'!CC27)</f>
        <v/>
      </c>
      <c r="CD27" t="str">
        <f>IF('COPY 20200720'!CD27="","",'COPY 20200720'!CD27)</f>
        <v/>
      </c>
      <c r="CE27" t="str">
        <f>IF('COPY 20200720'!CE27="","",'COPY 20200720'!CE27)</f>
        <v/>
      </c>
      <c r="CF27" t="str">
        <f>IF('COPY 20200720'!CF27="","",'COPY 20200720'!CF27)</f>
        <v/>
      </c>
      <c r="CG27" t="str">
        <f>IF('COPY 20200720'!CG27="","",'COPY 20200720'!CG27)</f>
        <v/>
      </c>
      <c r="CH27" t="str">
        <f>IF('COPY 20200720'!CH27="","",'COPY 20200720'!CH27)</f>
        <v/>
      </c>
      <c r="CI27" t="str">
        <f>IF('COPY 20200720'!CI27="","",'COPY 20200720'!CI27)</f>
        <v/>
      </c>
      <c r="CJ27" t="str">
        <f>IF('COPY 20200720'!CJ27="","",'COPY 20200720'!CJ27)</f>
        <v/>
      </c>
      <c r="CK27" t="str">
        <f>IF('COPY 20200720'!CK27="","",'COPY 20200720'!CK27)</f>
        <v/>
      </c>
      <c r="CL27" t="str">
        <f>IF('COPY 20200720'!CL27="","",'COPY 20200720'!CL27)</f>
        <v/>
      </c>
      <c r="CM27" t="str">
        <f>IF('COPY 20200720'!CM27="","",'COPY 20200720'!CM27)</f>
        <v/>
      </c>
    </row>
    <row r="28" spans="2:91">
      <c r="B28" s="42" t="str">
        <f>'COPY 20200720'!B28</f>
        <v>025</v>
      </c>
      <c r="C28" s="8" t="str">
        <f>'COPY 20200720'!C28</f>
        <v>POCKET CONSOLE CD SPEC</v>
      </c>
      <c r="D28" s="8" t="str">
        <f>IF('COPY 20200720'!D28="","",'COPY 20200720'!D28)</f>
        <v>INJ</v>
      </c>
      <c r="E28" s="8"/>
      <c r="F28" s="9"/>
      <c r="G28" s="10"/>
      <c r="H28" s="11"/>
      <c r="I28" s="12"/>
      <c r="J28" s="13"/>
      <c r="K28" s="10"/>
      <c r="L28" s="13"/>
      <c r="M28" s="14"/>
      <c r="N28" s="15"/>
      <c r="O28" s="16"/>
      <c r="P28" s="16"/>
      <c r="Q28" s="17"/>
      <c r="R28" s="17"/>
      <c r="S28" s="33"/>
      <c r="T28" s="33"/>
      <c r="U28" s="31"/>
      <c r="V28">
        <f>IF('COPY 20200720'!V28="","",'COPY 20200720'!V28)</f>
        <v>3.5972013237576004</v>
      </c>
      <c r="W28" t="str">
        <f>IF('COPY 20200720'!W28="","",'COPY 20200720'!W28)</f>
        <v/>
      </c>
      <c r="X28" t="str">
        <f>IF('COPY 20200720'!X28="","",'COPY 20200720'!X28)</f>
        <v/>
      </c>
      <c r="Y28" t="str">
        <f>IF('COPY 20200720'!Y28="","",'COPY 20200720'!Y28)</f>
        <v/>
      </c>
      <c r="Z28" t="str">
        <f>IF('COPY 20200720'!Z28="","",'COPY 20200720'!Z28)</f>
        <v/>
      </c>
      <c r="AA28" t="str">
        <f>IF('COPY 20200720'!AA28="","",'COPY 20200720'!AA28)</f>
        <v/>
      </c>
      <c r="AB28" t="str">
        <f>IF('COPY 20200720'!AB28="","",'COPY 20200720'!AB28)</f>
        <v/>
      </c>
      <c r="AC28" t="str">
        <f>IF('COPY 20200720'!AC28="","",'COPY 20200720'!AC28)</f>
        <v/>
      </c>
      <c r="AD28" t="str">
        <f>IF('COPY 20200720'!AD28="","",'COPY 20200720'!AD28)</f>
        <v/>
      </c>
      <c r="AE28" t="str">
        <f>IF('COPY 20200720'!AE28="","",'COPY 20200720'!AE28)</f>
        <v/>
      </c>
      <c r="AF28">
        <f>IF('COPY 20200720'!AF28="","",'COPY 20200720'!AF28)</f>
        <v>44033</v>
      </c>
      <c r="AG28">
        <f>IF('COPY 20200720'!AG28="","",'COPY 20200720'!AG28)</f>
        <v>44033</v>
      </c>
      <c r="AH28" t="str">
        <f>IF('COPY 20200720'!AH28="","",'COPY 20200720'!AH28)</f>
        <v/>
      </c>
      <c r="AI28" t="str">
        <f>IF('COPY 20200720'!AI28="","",'COPY 20200720'!AI28)</f>
        <v/>
      </c>
      <c r="AJ28" t="str">
        <f>IF('COPY 20200720'!AJ28="","",'COPY 20200720'!AJ28)</f>
        <v/>
      </c>
      <c r="AK28" t="str">
        <f>IF('COPY 20200720'!AK28="","",'COPY 20200720'!AK28)</f>
        <v/>
      </c>
      <c r="AL28" t="str">
        <f>IF('COPY 20200720'!AL28="","",'COPY 20200720'!AL28)</f>
        <v/>
      </c>
      <c r="AM28" t="s">
        <v>599</v>
      </c>
      <c r="AN28" t="str">
        <f>IF('COPY 20200720'!AN28="","",'COPY 20200720'!AN28)</f>
        <v/>
      </c>
      <c r="AO28" t="str">
        <f>IF('COPY 20200720'!AO28="","",'COPY 20200720'!AO28)</f>
        <v/>
      </c>
      <c r="AP28">
        <f>IF('COPY 20200720'!AP28="","",'COPY 20200720'!AP28)</f>
        <v>44033</v>
      </c>
      <c r="AQ28" t="str">
        <f>IF('COPY 20200720'!AQ28="","",'COPY 20200720'!AQ28)</f>
        <v/>
      </c>
      <c r="AR28" t="str">
        <f>IF('COPY 20200720'!AR28="","",'COPY 20200720'!AR28)</f>
        <v/>
      </c>
      <c r="AS28" t="str">
        <f>IF('COPY 20200720'!AS28="","",'COPY 20200720'!AS28)</f>
        <v/>
      </c>
      <c r="AT28" t="str">
        <f>IF('COPY 20200720'!AT28="","",'COPY 20200720'!AT28)</f>
        <v/>
      </c>
      <c r="AU28" t="str">
        <f>IF('COPY 20200720'!AU28="","",'COPY 20200720'!AU28)</f>
        <v/>
      </c>
      <c r="AV28" t="str">
        <f>IF('COPY 20200720'!AV28="","",'COPY 20200720'!AV28)</f>
        <v/>
      </c>
      <c r="AW28" t="str">
        <f>IF('COPY 20200720'!AW28="","",'COPY 20200720'!AW28)</f>
        <v/>
      </c>
      <c r="AX28" t="str">
        <f>IF('COPY 20200720'!AX28="","",'COPY 20200720'!AX28)</f>
        <v/>
      </c>
      <c r="AY28" t="str">
        <f>IF('COPY 20200720'!AY28="","",'COPY 20200720'!AY28)</f>
        <v/>
      </c>
      <c r="AZ28" t="str">
        <f>IF('COPY 20200720'!AZ28="","",'COPY 20200720'!AZ28)</f>
        <v/>
      </c>
      <c r="BA28" t="str">
        <f>IF('COPY 20200720'!BA28="","",'COPY 20200720'!BA28)</f>
        <v/>
      </c>
      <c r="BB28" t="str">
        <f>IF('COPY 20200720'!BB28="","",'COPY 20200720'!BB28)</f>
        <v/>
      </c>
      <c r="BC28" t="str">
        <f>IF('COPY 20200720'!BC28="","",'COPY 20200720'!BC28)</f>
        <v/>
      </c>
      <c r="BD28" t="str">
        <f>IF('COPY 20200720'!BD28="","",'COPY 20200720'!BD28)</f>
        <v/>
      </c>
      <c r="BE28" t="str">
        <f>IF('COPY 20200720'!BE28="","",'COPY 20200720'!BE28)</f>
        <v/>
      </c>
      <c r="BF28" t="str">
        <f>IF('COPY 20200720'!BF28="","",'COPY 20200720'!BF28)</f>
        <v/>
      </c>
      <c r="BG28" t="str">
        <f>IF('COPY 20200720'!BG28="","",'COPY 20200720'!BG28)</f>
        <v/>
      </c>
      <c r="BH28" t="str">
        <f>IF('COPY 20200720'!BH28="","",'COPY 20200720'!BH28)</f>
        <v/>
      </c>
      <c r="BI28" t="str">
        <f>IF('COPY 20200720'!BI28="","",'COPY 20200720'!BI28)</f>
        <v/>
      </c>
      <c r="BJ28" t="str">
        <f>IF('COPY 20200720'!BJ28="","",'COPY 20200720'!BJ28)</f>
        <v/>
      </c>
      <c r="BK28" t="str">
        <f>IF('COPY 20200720'!BK28="","",'COPY 20200720'!BK28)</f>
        <v/>
      </c>
      <c r="BL28" t="str">
        <f>IF('COPY 20200720'!BL28="","",'COPY 20200720'!BL28)</f>
        <v/>
      </c>
      <c r="BM28" t="str">
        <f>IF('COPY 20200720'!BM28="","",'COPY 20200720'!BM28)</f>
        <v/>
      </c>
      <c r="BN28" t="str">
        <f>IF('COPY 20200720'!BN28="","",'COPY 20200720'!BN28)</f>
        <v/>
      </c>
      <c r="BO28" t="str">
        <f>IF('COPY 20200720'!BO28="","",'COPY 20200720'!BO28)</f>
        <v/>
      </c>
      <c r="BP28" t="str">
        <f>IF('COPY 20200720'!BP28="","",'COPY 20200720'!BP28)</f>
        <v/>
      </c>
      <c r="BQ28" t="str">
        <f>IF('COPY 20200720'!BQ28="","",'COPY 20200720'!BQ28)</f>
        <v/>
      </c>
      <c r="BR28" t="str">
        <f>IF('COPY 20200720'!BR28="","",'COPY 20200720'!BR28)</f>
        <v/>
      </c>
      <c r="BS28" t="str">
        <f>IF('COPY 20200720'!BS28="","",'COPY 20200720'!BS28)</f>
        <v/>
      </c>
      <c r="BT28" t="str">
        <f>IF('COPY 20200720'!BT28="","",'COPY 20200720'!BT28)</f>
        <v/>
      </c>
      <c r="BU28" t="str">
        <f>IF('COPY 20200720'!BU28="","",'COPY 20200720'!BU28)</f>
        <v/>
      </c>
      <c r="BV28" t="str">
        <f>IF('COPY 20200720'!BV28="","",'COPY 20200720'!BV28)</f>
        <v/>
      </c>
      <c r="BW28" t="str">
        <f>IF('COPY 20200720'!BW28="","",'COPY 20200720'!BW28)</f>
        <v/>
      </c>
      <c r="BX28" t="str">
        <f>IF('COPY 20200720'!BX28="","",'COPY 20200720'!BX28)</f>
        <v/>
      </c>
      <c r="BY28" t="str">
        <f>IF('COPY 20200720'!BY28="","",'COPY 20200720'!BY28)</f>
        <v/>
      </c>
      <c r="BZ28" t="str">
        <f>IF('COPY 20200720'!BZ28="","",'COPY 20200720'!BZ28)</f>
        <v/>
      </c>
      <c r="CA28" t="str">
        <f>IF('COPY 20200720'!CA28="","",'COPY 20200720'!CA28)</f>
        <v/>
      </c>
      <c r="CB28" t="str">
        <f>IF('COPY 20200720'!CB28="","",'COPY 20200720'!CB28)</f>
        <v/>
      </c>
      <c r="CC28" t="str">
        <f>IF('COPY 20200720'!CC28="","",'COPY 20200720'!CC28)</f>
        <v/>
      </c>
      <c r="CD28" t="str">
        <f>IF('COPY 20200720'!CD28="","",'COPY 20200720'!CD28)</f>
        <v/>
      </c>
      <c r="CE28" t="str">
        <f>IF('COPY 20200720'!CE28="","",'COPY 20200720'!CE28)</f>
        <v>-</v>
      </c>
      <c r="CF28" t="s">
        <v>516</v>
      </c>
      <c r="CG28" t="str">
        <f>IF('COPY 20200720'!CG28="","",'COPY 20200720'!CG28)</f>
        <v/>
      </c>
      <c r="CH28" t="str">
        <f>IF('COPY 20200720'!CH28="","",'COPY 20200720'!CH28)</f>
        <v/>
      </c>
      <c r="CI28" t="str">
        <f>IF('COPY 20200720'!CI28="","",'COPY 20200720'!CI28)</f>
        <v/>
      </c>
      <c r="CJ28" t="str">
        <f>IF('COPY 20200720'!CJ28="","",'COPY 20200720'!CJ28)</f>
        <v/>
      </c>
      <c r="CK28" t="str">
        <f>IF('COPY 20200720'!CK28="","",'COPY 20200720'!CK28)</f>
        <v/>
      </c>
      <c r="CL28" t="str">
        <f>IF('COPY 20200720'!CL28="","",'COPY 20200720'!CL28)</f>
        <v/>
      </c>
      <c r="CM28" t="str">
        <f>IF('COPY 20200720'!CM28="","",'COPY 20200720'!CM28)</f>
        <v/>
      </c>
    </row>
    <row r="29" spans="2:91">
      <c r="B29" s="42" t="str">
        <f>'COPY 20200720'!B29</f>
        <v>026</v>
      </c>
      <c r="C29" s="8" t="str">
        <f>'COPY 20200720'!C29</f>
        <v>POCKET CONSOLE</v>
      </c>
      <c r="D29" s="8" t="str">
        <f>IF('COPY 20200720'!D29="","",'COPY 20200720'!D29)</f>
        <v>INJ</v>
      </c>
      <c r="E29" s="8"/>
      <c r="F29" s="9"/>
      <c r="G29" s="10"/>
      <c r="H29" s="11"/>
      <c r="I29" s="12"/>
      <c r="J29" s="13"/>
      <c r="K29" s="10"/>
      <c r="L29" s="13"/>
      <c r="M29" s="14"/>
      <c r="N29" s="15"/>
      <c r="O29" s="16"/>
      <c r="P29" s="16"/>
      <c r="Q29" s="17"/>
      <c r="R29" s="17"/>
      <c r="S29" s="33"/>
      <c r="T29" s="33"/>
      <c r="U29" s="31"/>
      <c r="V29">
        <f>IF('COPY 20200720'!V29="","",'COPY 20200720'!V29)</f>
        <v>4.246891396824596</v>
      </c>
      <c r="W29" t="str">
        <f>IF('COPY 20200720'!W29="","",'COPY 20200720'!W29)</f>
        <v/>
      </c>
      <c r="X29" t="str">
        <f>IF('COPY 20200720'!X29="","",'COPY 20200720'!X29)</f>
        <v/>
      </c>
      <c r="Y29" t="str">
        <f>IF('COPY 20200720'!Y29="","",'COPY 20200720'!Y29)</f>
        <v/>
      </c>
      <c r="Z29" t="str">
        <f>IF('COPY 20200720'!Z29="","",'COPY 20200720'!Z29)</f>
        <v/>
      </c>
      <c r="AA29" t="str">
        <f>IF('COPY 20200720'!AA29="","",'COPY 20200720'!AA29)</f>
        <v/>
      </c>
      <c r="AB29" t="str">
        <f>IF('COPY 20200720'!AB29="","",'COPY 20200720'!AB29)</f>
        <v/>
      </c>
      <c r="AC29" t="str">
        <f>IF('COPY 20200720'!AC29="","",'COPY 20200720'!AC29)</f>
        <v/>
      </c>
      <c r="AD29" t="str">
        <f>IF('COPY 20200720'!AD29="","",'COPY 20200720'!AD29)</f>
        <v/>
      </c>
      <c r="AE29" t="str">
        <f>IF('COPY 20200720'!AE29="","",'COPY 20200720'!AE29)</f>
        <v/>
      </c>
      <c r="AF29">
        <f>IF('COPY 20200720'!AF29="","",'COPY 20200720'!AF29)</f>
        <v>44033</v>
      </c>
      <c r="AG29">
        <f>IF('COPY 20200720'!AG29="","",'COPY 20200720'!AG29)</f>
        <v>44033</v>
      </c>
      <c r="AH29" t="str">
        <f>IF('COPY 20200720'!AH29="","",'COPY 20200720'!AH29)</f>
        <v/>
      </c>
      <c r="AI29" t="str">
        <f>IF('COPY 20200720'!AI29="","",'COPY 20200720'!AI29)</f>
        <v/>
      </c>
      <c r="AJ29" t="str">
        <f>IF('COPY 20200720'!AJ29="","",'COPY 20200720'!AJ29)</f>
        <v/>
      </c>
      <c r="AK29" t="str">
        <f>IF('COPY 20200720'!AK29="","",'COPY 20200720'!AK29)</f>
        <v/>
      </c>
      <c r="AL29" t="str">
        <f>IF('COPY 20200720'!AL29="","",'COPY 20200720'!AL29)</f>
        <v/>
      </c>
      <c r="AM29">
        <f>IF('COPY 20200720'!AM29="","",'COPY 20200720'!AM29)</f>
        <v>44033</v>
      </c>
      <c r="AN29" t="str">
        <f>IF('COPY 20200720'!AN29="","",'COPY 20200720'!AN29)</f>
        <v/>
      </c>
      <c r="AO29" t="str">
        <f>IF('COPY 20200720'!AO29="","",'COPY 20200720'!AO29)</f>
        <v/>
      </c>
      <c r="AP29">
        <f>IF('COPY 20200720'!AP29="","",'COPY 20200720'!AP29)</f>
        <v>44033</v>
      </c>
      <c r="AQ29" t="str">
        <f>IF('COPY 20200720'!AQ29="","",'COPY 20200720'!AQ29)</f>
        <v/>
      </c>
      <c r="AR29" t="str">
        <f>IF('COPY 20200720'!AR29="","",'COPY 20200720'!AR29)</f>
        <v/>
      </c>
      <c r="AS29" t="str">
        <f>IF('COPY 20200720'!AS29="","",'COPY 20200720'!AS29)</f>
        <v/>
      </c>
      <c r="AT29" t="str">
        <f>IF('COPY 20200720'!AT29="","",'COPY 20200720'!AT29)</f>
        <v/>
      </c>
      <c r="AU29" t="str">
        <f>IF('COPY 20200720'!AU29="","",'COPY 20200720'!AU29)</f>
        <v/>
      </c>
      <c r="AV29" t="str">
        <f>IF('COPY 20200720'!AV29="","",'COPY 20200720'!AV29)</f>
        <v/>
      </c>
      <c r="AW29" t="str">
        <f>IF('COPY 20200720'!AW29="","",'COPY 20200720'!AW29)</f>
        <v/>
      </c>
      <c r="AX29" t="str">
        <f>IF('COPY 20200720'!AX29="","",'COPY 20200720'!AX29)</f>
        <v/>
      </c>
      <c r="AY29" t="str">
        <f>IF('COPY 20200720'!AY29="","",'COPY 20200720'!AY29)</f>
        <v/>
      </c>
      <c r="AZ29" t="str">
        <f>IF('COPY 20200720'!AZ29="","",'COPY 20200720'!AZ29)</f>
        <v/>
      </c>
      <c r="BA29" t="str">
        <f>IF('COPY 20200720'!BA29="","",'COPY 20200720'!BA29)</f>
        <v/>
      </c>
      <c r="BB29" t="str">
        <f>IF('COPY 20200720'!BB29="","",'COPY 20200720'!BB29)</f>
        <v/>
      </c>
      <c r="BC29" t="str">
        <f>IF('COPY 20200720'!BC29="","",'COPY 20200720'!BC29)</f>
        <v/>
      </c>
      <c r="BD29" t="str">
        <f>IF('COPY 20200720'!BD29="","",'COPY 20200720'!BD29)</f>
        <v/>
      </c>
      <c r="BE29" t="str">
        <f>IF('COPY 20200720'!BE29="","",'COPY 20200720'!BE29)</f>
        <v/>
      </c>
      <c r="BF29" t="str">
        <f>IF('COPY 20200720'!BF29="","",'COPY 20200720'!BF29)</f>
        <v/>
      </c>
      <c r="BG29" t="str">
        <f>IF('COPY 20200720'!BG29="","",'COPY 20200720'!BG29)</f>
        <v/>
      </c>
      <c r="BH29" t="str">
        <f>IF('COPY 20200720'!BH29="","",'COPY 20200720'!BH29)</f>
        <v/>
      </c>
      <c r="BI29" t="str">
        <f>IF('COPY 20200720'!BI29="","",'COPY 20200720'!BI29)</f>
        <v/>
      </c>
      <c r="BJ29" t="str">
        <f>IF('COPY 20200720'!BJ29="","",'COPY 20200720'!BJ29)</f>
        <v/>
      </c>
      <c r="BK29" t="str">
        <f>IF('COPY 20200720'!BK29="","",'COPY 20200720'!BK29)</f>
        <v/>
      </c>
      <c r="BL29" t="str">
        <f>IF('COPY 20200720'!BL29="","",'COPY 20200720'!BL29)</f>
        <v/>
      </c>
      <c r="BM29" t="str">
        <f>IF('COPY 20200720'!BM29="","",'COPY 20200720'!BM29)</f>
        <v/>
      </c>
      <c r="BN29" t="str">
        <f>IF('COPY 20200720'!BN29="","",'COPY 20200720'!BN29)</f>
        <v/>
      </c>
      <c r="BO29" t="str">
        <f>IF('COPY 20200720'!BO29="","",'COPY 20200720'!BO29)</f>
        <v/>
      </c>
      <c r="BP29" t="str">
        <f>IF('COPY 20200720'!BP29="","",'COPY 20200720'!BP29)</f>
        <v/>
      </c>
      <c r="BQ29" t="str">
        <f>IF('COPY 20200720'!BQ29="","",'COPY 20200720'!BQ29)</f>
        <v/>
      </c>
      <c r="BR29" t="str">
        <f>IF('COPY 20200720'!BR29="","",'COPY 20200720'!BR29)</f>
        <v/>
      </c>
      <c r="BS29" t="str">
        <f>IF('COPY 20200720'!BS29="","",'COPY 20200720'!BS29)</f>
        <v/>
      </c>
      <c r="BT29" t="str">
        <f>IF('COPY 20200720'!BT29="","",'COPY 20200720'!BT29)</f>
        <v/>
      </c>
      <c r="BU29" t="str">
        <f>IF('COPY 20200720'!BU29="","",'COPY 20200720'!BU29)</f>
        <v/>
      </c>
      <c r="BV29" t="str">
        <f>IF('COPY 20200720'!BV29="","",'COPY 20200720'!BV29)</f>
        <v/>
      </c>
      <c r="BW29" t="str">
        <f>IF('COPY 20200720'!BW29="","",'COPY 20200720'!BW29)</f>
        <v/>
      </c>
      <c r="BX29" t="str">
        <f>IF('COPY 20200720'!BX29="","",'COPY 20200720'!BX29)</f>
        <v/>
      </c>
      <c r="BY29" t="str">
        <f>IF('COPY 20200720'!BY29="","",'COPY 20200720'!BY29)</f>
        <v/>
      </c>
      <c r="BZ29" t="str">
        <f>IF('COPY 20200720'!BZ29="","",'COPY 20200720'!BZ29)</f>
        <v/>
      </c>
      <c r="CA29" t="str">
        <f>IF('COPY 20200720'!CA29="","",'COPY 20200720'!CA29)</f>
        <v/>
      </c>
      <c r="CB29" t="str">
        <f>IF('COPY 20200720'!CB29="","",'COPY 20200720'!CB29)</f>
        <v/>
      </c>
      <c r="CC29" t="str">
        <f>IF('COPY 20200720'!CC29="","",'COPY 20200720'!CC29)</f>
        <v/>
      </c>
      <c r="CD29" t="str">
        <f>IF('COPY 20200720'!CD29="","",'COPY 20200720'!CD29)</f>
        <v/>
      </c>
      <c r="CE29" t="str">
        <f>IF('COPY 20200720'!CE29="","",'COPY 20200720'!CE29)</f>
        <v>-</v>
      </c>
      <c r="CF29" t="s">
        <v>516</v>
      </c>
      <c r="CG29" t="str">
        <f>IF('COPY 20200720'!CG29="","",'COPY 20200720'!CG29)</f>
        <v/>
      </c>
      <c r="CH29" t="str">
        <f>IF('COPY 20200720'!CH29="","",'COPY 20200720'!CH29)</f>
        <v/>
      </c>
      <c r="CI29" t="str">
        <f>IF('COPY 20200720'!CI29="","",'COPY 20200720'!CI29)</f>
        <v/>
      </c>
      <c r="CJ29" t="str">
        <f>IF('COPY 20200720'!CJ29="","",'COPY 20200720'!CJ29)</f>
        <v/>
      </c>
      <c r="CK29" t="str">
        <f>IF('COPY 20200720'!CK29="","",'COPY 20200720'!CK29)</f>
        <v/>
      </c>
      <c r="CL29" t="str">
        <f>IF('COPY 20200720'!CL29="","",'COPY 20200720'!CL29)</f>
        <v/>
      </c>
      <c r="CM29" t="str">
        <f>IF('COPY 20200720'!CM29="","",'COPY 20200720'!CM29)</f>
        <v/>
      </c>
    </row>
    <row r="30" spans="2:91">
      <c r="B30" s="42" t="str">
        <f>'COPY 20200720'!B30</f>
        <v>027</v>
      </c>
      <c r="C30" s="8" t="str">
        <f>'COPY 20200720'!C30</f>
        <v>PNL CSL POCKET CD</v>
      </c>
      <c r="D30" s="8" t="str">
        <f>IF('COPY 20200720'!D30="","",'COPY 20200720'!D30)</f>
        <v>INJ</v>
      </c>
      <c r="E30" s="8"/>
      <c r="F30" s="9"/>
      <c r="G30" s="10"/>
      <c r="H30" s="11"/>
      <c r="I30" s="12"/>
      <c r="J30" s="13"/>
      <c r="K30" s="10"/>
      <c r="L30" s="13"/>
      <c r="M30" s="14"/>
      <c r="N30" s="15"/>
      <c r="O30" s="16"/>
      <c r="P30" s="16"/>
      <c r="Q30" s="17"/>
      <c r="R30" s="17"/>
      <c r="S30" s="33"/>
      <c r="T30" s="33"/>
      <c r="U30" s="31"/>
      <c r="V30">
        <f>IF('COPY 20200720'!V30="","",'COPY 20200720'!V30)</f>
        <v>1.4324533719999999</v>
      </c>
      <c r="W30" t="str">
        <f>IF('COPY 20200720'!W30="","",'COPY 20200720'!W30)</f>
        <v/>
      </c>
      <c r="X30" t="str">
        <f>IF('COPY 20200720'!X30="","",'COPY 20200720'!X30)</f>
        <v/>
      </c>
      <c r="Y30" t="str">
        <f>IF('COPY 20200720'!Y30="","",'COPY 20200720'!Y30)</f>
        <v/>
      </c>
      <c r="Z30" t="str">
        <f>IF('COPY 20200720'!Z30="","",'COPY 20200720'!Z30)</f>
        <v/>
      </c>
      <c r="AA30" t="str">
        <f>IF('COPY 20200720'!AA30="","",'COPY 20200720'!AA30)</f>
        <v/>
      </c>
      <c r="AB30" t="str">
        <f>IF('COPY 20200720'!AB30="","",'COPY 20200720'!AB30)</f>
        <v/>
      </c>
      <c r="AC30" t="str">
        <f>IF('COPY 20200720'!AC30="","",'COPY 20200720'!AC30)</f>
        <v/>
      </c>
      <c r="AD30" t="str">
        <f>IF('COPY 20200720'!AD30="","",'COPY 20200720'!AD30)</f>
        <v/>
      </c>
      <c r="AE30" t="str">
        <f>IF('COPY 20200720'!AE30="","",'COPY 20200720'!AE30)</f>
        <v/>
      </c>
      <c r="AF30">
        <f>IF('COPY 20200720'!AF30="","",'COPY 20200720'!AF30)</f>
        <v>44033</v>
      </c>
      <c r="AG30">
        <f>IF('COPY 20200720'!AG30="","",'COPY 20200720'!AG30)</f>
        <v>44033</v>
      </c>
      <c r="AH30" t="str">
        <f>IF('COPY 20200720'!AH30="","",'COPY 20200720'!AH30)</f>
        <v/>
      </c>
      <c r="AI30" t="str">
        <f>IF('COPY 20200720'!AI30="","",'COPY 20200720'!AI30)</f>
        <v/>
      </c>
      <c r="AJ30" t="str">
        <f>IF('COPY 20200720'!AJ30="","",'COPY 20200720'!AJ30)</f>
        <v/>
      </c>
      <c r="AK30" t="str">
        <f>IF('COPY 20200720'!AK30="","",'COPY 20200720'!AK30)</f>
        <v>NO Q</v>
      </c>
      <c r="AL30" t="str">
        <f>IF('COPY 20200720'!AL30="","",'COPY 20200720'!AL30)</f>
        <v>NO Q</v>
      </c>
      <c r="AM30" t="str">
        <f>IF('COPY 20200720'!AM30="","",'COPY 20200720'!AM30)</f>
        <v/>
      </c>
      <c r="AN30" t="str">
        <f>IF('COPY 20200720'!AN30="","",'COPY 20200720'!AN30)</f>
        <v/>
      </c>
      <c r="AO30" t="str">
        <f>IF('COPY 20200720'!AO30="","",'COPY 20200720'!AO30)</f>
        <v/>
      </c>
      <c r="AP30">
        <f>IF('COPY 20200720'!AP30="","",'COPY 20200720'!AP30)</f>
        <v>44033</v>
      </c>
      <c r="AQ30" t="str">
        <f>IF('COPY 20200720'!AQ30="","",'COPY 20200720'!AQ30)</f>
        <v/>
      </c>
      <c r="AR30" t="str">
        <f>IF('COPY 20200720'!AR30="","",'COPY 20200720'!AR30)</f>
        <v/>
      </c>
      <c r="AS30" t="str">
        <f>IF('COPY 20200720'!AS30="","",'COPY 20200720'!AS30)</f>
        <v/>
      </c>
      <c r="AT30" t="str">
        <f>IF('COPY 20200720'!AT30="","",'COPY 20200720'!AT30)</f>
        <v/>
      </c>
      <c r="AU30" t="str">
        <f>IF('COPY 20200720'!AU30="","",'COPY 20200720'!AU30)</f>
        <v/>
      </c>
      <c r="AV30" t="str">
        <f>IF('COPY 20200720'!AV30="","",'COPY 20200720'!AV30)</f>
        <v/>
      </c>
      <c r="AW30" t="str">
        <f>IF('COPY 20200720'!AW30="","",'COPY 20200720'!AW30)</f>
        <v/>
      </c>
      <c r="AX30" t="str">
        <f>IF('COPY 20200720'!AX30="","",'COPY 20200720'!AX30)</f>
        <v/>
      </c>
      <c r="AY30" t="str">
        <f>IF('COPY 20200720'!AY30="","",'COPY 20200720'!AY30)</f>
        <v/>
      </c>
      <c r="AZ30" t="str">
        <f>IF('COPY 20200720'!AZ30="","",'COPY 20200720'!AZ30)</f>
        <v/>
      </c>
      <c r="BA30" t="str">
        <f>IF('COPY 20200720'!BA30="","",'COPY 20200720'!BA30)</f>
        <v/>
      </c>
      <c r="BB30" t="str">
        <f>IF('COPY 20200720'!BB30="","",'COPY 20200720'!BB30)</f>
        <v/>
      </c>
      <c r="BC30" t="str">
        <f>IF('COPY 20200720'!BC30="","",'COPY 20200720'!BC30)</f>
        <v/>
      </c>
      <c r="BD30" t="str">
        <f>IF('COPY 20200720'!BD30="","",'COPY 20200720'!BD30)</f>
        <v/>
      </c>
      <c r="BE30" t="str">
        <f>IF('COPY 20200720'!BE30="","",'COPY 20200720'!BE30)</f>
        <v/>
      </c>
      <c r="BF30" t="str">
        <f>IF('COPY 20200720'!BF30="","",'COPY 20200720'!BF30)</f>
        <v/>
      </c>
      <c r="BG30" t="str">
        <f>IF('COPY 20200720'!BG30="","",'COPY 20200720'!BG30)</f>
        <v/>
      </c>
      <c r="BH30" t="str">
        <f>IF('COPY 20200720'!BH30="","",'COPY 20200720'!BH30)</f>
        <v/>
      </c>
      <c r="BI30" t="str">
        <f>IF('COPY 20200720'!BI30="","",'COPY 20200720'!BI30)</f>
        <v/>
      </c>
      <c r="BJ30" t="str">
        <f>IF('COPY 20200720'!BJ30="","",'COPY 20200720'!BJ30)</f>
        <v/>
      </c>
      <c r="BK30" t="s">
        <v>602</v>
      </c>
      <c r="BL30" t="str">
        <f>IF('COPY 20200720'!BL30="","",'COPY 20200720'!BL30)</f>
        <v/>
      </c>
      <c r="BM30" t="str">
        <f>IF('COPY 20200720'!BM30="","",'COPY 20200720'!BM30)</f>
        <v/>
      </c>
      <c r="BN30" t="str">
        <f>IF('COPY 20200720'!BN30="","",'COPY 20200720'!BN30)</f>
        <v/>
      </c>
      <c r="BO30" t="s">
        <v>517</v>
      </c>
      <c r="BP30" t="str">
        <f>IF('COPY 20200720'!BP30="","",'COPY 20200720'!BP30)</f>
        <v/>
      </c>
      <c r="BQ30" t="str">
        <f>IF('COPY 20200720'!BQ30="","",'COPY 20200720'!BQ30)</f>
        <v/>
      </c>
      <c r="BR30" t="str">
        <f>IF('COPY 20200720'!BR30="","",'COPY 20200720'!BR30)</f>
        <v/>
      </c>
      <c r="BS30" t="str">
        <f>IF('COPY 20200720'!BS30="","",'COPY 20200720'!BS30)</f>
        <v/>
      </c>
      <c r="BT30" t="str">
        <f>IF('COPY 20200720'!BT30="","",'COPY 20200720'!BT30)</f>
        <v/>
      </c>
      <c r="BU30" t="str">
        <f>IF('COPY 20200720'!BU30="","",'COPY 20200720'!BU30)</f>
        <v/>
      </c>
      <c r="BV30" t="str">
        <f>IF('COPY 20200720'!BV30="","",'COPY 20200720'!BV30)</f>
        <v/>
      </c>
      <c r="BW30" t="str">
        <f>IF('COPY 20200720'!BW30="","",'COPY 20200720'!BW30)</f>
        <v/>
      </c>
      <c r="BX30" t="str">
        <f>IF('COPY 20200720'!BX30="","",'COPY 20200720'!BX30)</f>
        <v/>
      </c>
      <c r="BY30" t="str">
        <f>IF('COPY 20200720'!BY30="","",'COPY 20200720'!BY30)</f>
        <v/>
      </c>
      <c r="BZ30" t="str">
        <f>IF('COPY 20200720'!BZ30="","",'COPY 20200720'!BZ30)</f>
        <v/>
      </c>
      <c r="CA30" t="str">
        <f>IF('COPY 20200720'!CA30="","",'COPY 20200720'!CA30)</f>
        <v/>
      </c>
      <c r="CB30" t="str">
        <f>IF('COPY 20200720'!CB30="","",'COPY 20200720'!CB30)</f>
        <v/>
      </c>
      <c r="CC30" t="str">
        <f>IF('COPY 20200720'!CC30="","",'COPY 20200720'!CC30)</f>
        <v/>
      </c>
      <c r="CD30" t="str">
        <f>IF('COPY 20200720'!CD30="","",'COPY 20200720'!CD30)</f>
        <v/>
      </c>
      <c r="CE30" t="str">
        <f>IF('COPY 20200720'!CE30="","",'COPY 20200720'!CE30)</f>
        <v/>
      </c>
      <c r="CF30" t="str">
        <f>IF('COPY 20200720'!CF30="","",'COPY 20200720'!CF30)</f>
        <v/>
      </c>
      <c r="CG30" t="str">
        <f>IF('COPY 20200720'!CG30="","",'COPY 20200720'!CG30)</f>
        <v/>
      </c>
      <c r="CH30" t="str">
        <f>IF('COPY 20200720'!CH30="","",'COPY 20200720'!CH30)</f>
        <v/>
      </c>
      <c r="CI30" t="str">
        <f>IF('COPY 20200720'!CI30="","",'COPY 20200720'!CI30)</f>
        <v/>
      </c>
      <c r="CJ30" t="str">
        <f>IF('COPY 20200720'!CJ30="","",'COPY 20200720'!CJ30)</f>
        <v/>
      </c>
      <c r="CK30" t="str">
        <f>IF('COPY 20200720'!CK30="","",'COPY 20200720'!CK30)</f>
        <v/>
      </c>
      <c r="CL30" t="str">
        <f>IF('COPY 20200720'!CL30="","",'COPY 20200720'!CL30)</f>
        <v/>
      </c>
      <c r="CM30" t="str">
        <f>IF('COPY 20200720'!CM30="","",'COPY 20200720'!CM30)</f>
        <v/>
      </c>
    </row>
    <row r="31" spans="2:91">
      <c r="B31" s="42" t="str">
        <f>'COPY 20200720'!B31</f>
        <v>028</v>
      </c>
      <c r="C31" s="8" t="str">
        <f>'COPY 20200720'!C31</f>
        <v>CONSOLE BOX LWR RH/LH</v>
      </c>
      <c r="D31" s="8" t="str">
        <f>IF('COPY 20200720'!D31="","",'COPY 20200720'!D31)</f>
        <v>INJ</v>
      </c>
      <c r="E31" s="8"/>
      <c r="F31" s="9"/>
      <c r="G31" s="10"/>
      <c r="H31" s="11"/>
      <c r="I31" s="12"/>
      <c r="J31" s="13"/>
      <c r="K31" s="10"/>
      <c r="L31" s="24"/>
      <c r="M31" s="14"/>
      <c r="N31" s="15"/>
      <c r="O31" s="16"/>
      <c r="P31" s="16"/>
      <c r="Q31" s="17"/>
      <c r="R31" s="17"/>
      <c r="S31" s="33"/>
      <c r="T31" s="33"/>
      <c r="U31" s="18"/>
      <c r="V31">
        <f>IF('COPY 20200720'!V31="","",'COPY 20200720'!V31)</f>
        <v>2.0717300281938327</v>
      </c>
      <c r="W31" t="str">
        <f>IF('COPY 20200720'!W31="","",'COPY 20200720'!W31)</f>
        <v/>
      </c>
      <c r="X31" t="str">
        <f>IF('COPY 20200720'!X31="","",'COPY 20200720'!X31)</f>
        <v/>
      </c>
      <c r="Y31" t="str">
        <f>IF('COPY 20200720'!Y31="","",'COPY 20200720'!Y31)</f>
        <v/>
      </c>
      <c r="Z31" t="str">
        <f>IF('COPY 20200720'!Z31="","",'COPY 20200720'!Z31)</f>
        <v/>
      </c>
      <c r="AA31" t="str">
        <f>IF('COPY 20200720'!AA31="","",'COPY 20200720'!AA31)</f>
        <v/>
      </c>
      <c r="AB31" t="str">
        <f>IF('COPY 20200720'!AB31="","",'COPY 20200720'!AB31)</f>
        <v/>
      </c>
      <c r="AC31" t="str">
        <f>IF('COPY 20200720'!AC31="","",'COPY 20200720'!AC31)</f>
        <v/>
      </c>
      <c r="AD31" t="s">
        <v>484</v>
      </c>
      <c r="AE31" t="s">
        <v>480</v>
      </c>
      <c r="AF31">
        <f>IF('COPY 20200720'!AF31="","",'COPY 20200720'!AF31)</f>
        <v>44033</v>
      </c>
      <c r="AG31">
        <f>IF('COPY 20200720'!AG31="","",'COPY 20200720'!AG31)</f>
        <v>44033</v>
      </c>
      <c r="AH31" t="str">
        <f>IF('COPY 20200720'!AH31="","",'COPY 20200720'!AH31)</f>
        <v/>
      </c>
      <c r="AI31" t="str">
        <f>IF('COPY 20200720'!AI31="","",'COPY 20200720'!AI31)</f>
        <v/>
      </c>
      <c r="AJ31" t="str">
        <f>IF('COPY 20200720'!AJ31="","",'COPY 20200720'!AJ31)</f>
        <v/>
      </c>
      <c r="AK31" t="str">
        <f>IF('COPY 20200720'!AK31="","",'COPY 20200720'!AK31)</f>
        <v/>
      </c>
      <c r="AL31" t="str">
        <f>IF('COPY 20200720'!AL31="","",'COPY 20200720'!AL31)</f>
        <v/>
      </c>
      <c r="AM31">
        <f>IF('COPY 20200720'!AM31="","",'COPY 20200720'!AM31)</f>
        <v>44033</v>
      </c>
      <c r="AN31" t="str">
        <f>IF('COPY 20200720'!AN31="","",'COPY 20200720'!AN31)</f>
        <v/>
      </c>
      <c r="AO31" t="str">
        <f>IF('COPY 20200720'!AO31="","",'COPY 20200720'!AO31)</f>
        <v/>
      </c>
      <c r="AP31" t="str">
        <f>IF('COPY 20200720'!AP31="","",'COPY 20200720'!AP31)</f>
        <v/>
      </c>
      <c r="AQ31" t="str">
        <f>IF('COPY 20200720'!AQ31="","",'COPY 20200720'!AQ31)</f>
        <v/>
      </c>
      <c r="AR31" t="str">
        <f>IF('COPY 20200720'!AR31="","",'COPY 20200720'!AR31)</f>
        <v/>
      </c>
      <c r="AS31" t="str">
        <f>IF('COPY 20200720'!AS31="","",'COPY 20200720'!AS31)</f>
        <v/>
      </c>
      <c r="AT31" t="str">
        <f>IF('COPY 20200720'!AT31="","",'COPY 20200720'!AT31)</f>
        <v/>
      </c>
      <c r="AU31" t="str">
        <f>IF('COPY 20200720'!AU31="","",'COPY 20200720'!AU31)</f>
        <v/>
      </c>
      <c r="AV31" t="str">
        <f>IF('COPY 20200720'!AV31="","",'COPY 20200720'!AV31)</f>
        <v/>
      </c>
      <c r="AW31" t="str">
        <f>IF('COPY 20200720'!AW31="","",'COPY 20200720'!AW31)</f>
        <v/>
      </c>
      <c r="AX31" t="str">
        <f>IF('COPY 20200720'!AX31="","",'COPY 20200720'!AX31)</f>
        <v/>
      </c>
      <c r="AY31" t="str">
        <f>IF('COPY 20200720'!AY31="","",'COPY 20200720'!AY31)</f>
        <v/>
      </c>
      <c r="AZ31" t="str">
        <f>IF('COPY 20200720'!AZ31="","",'COPY 20200720'!AZ31)</f>
        <v/>
      </c>
      <c r="BA31" t="str">
        <f>IF('COPY 20200720'!BA31="","",'COPY 20200720'!BA31)</f>
        <v/>
      </c>
      <c r="BB31" t="str">
        <f>IF('COPY 20200720'!BB31="","",'COPY 20200720'!BB31)</f>
        <v/>
      </c>
      <c r="BC31" t="str">
        <f>IF('COPY 20200720'!BC31="","",'COPY 20200720'!BC31)</f>
        <v/>
      </c>
      <c r="BD31" t="str">
        <f>IF('COPY 20200720'!BD31="","",'COPY 20200720'!BD31)</f>
        <v/>
      </c>
      <c r="BE31" t="str">
        <f>IF('COPY 20200720'!BE31="","",'COPY 20200720'!BE31)</f>
        <v/>
      </c>
      <c r="BF31" t="str">
        <f>IF('COPY 20200720'!BF31="","",'COPY 20200720'!BF31)</f>
        <v/>
      </c>
      <c r="BG31" t="str">
        <f>IF('COPY 20200720'!BG31="","",'COPY 20200720'!BG31)</f>
        <v/>
      </c>
      <c r="BH31" t="str">
        <f>IF('COPY 20200720'!BH31="","",'COPY 20200720'!BH31)</f>
        <v/>
      </c>
      <c r="BI31" t="str">
        <f>IF('COPY 20200720'!BI31="","",'COPY 20200720'!BI31)</f>
        <v/>
      </c>
      <c r="BJ31" t="str">
        <f>IF('COPY 20200720'!BJ31="","",'COPY 20200720'!BJ31)</f>
        <v/>
      </c>
      <c r="BK31" t="str">
        <f>IF('COPY 20200720'!BK31="","",'COPY 20200720'!BK31)</f>
        <v/>
      </c>
      <c r="BL31" t="str">
        <f>IF('COPY 20200720'!BL31="","",'COPY 20200720'!BL31)</f>
        <v/>
      </c>
      <c r="BM31" t="str">
        <f>IF('COPY 20200720'!BM31="","",'COPY 20200720'!BM31)</f>
        <v/>
      </c>
      <c r="BN31" t="str">
        <f>IF('COPY 20200720'!BN31="","",'COPY 20200720'!BN31)</f>
        <v/>
      </c>
      <c r="BO31" t="str">
        <f>IF('COPY 20200720'!BO31="","",'COPY 20200720'!BO31)</f>
        <v/>
      </c>
      <c r="BP31" t="str">
        <f>IF('COPY 20200720'!BP31="","",'COPY 20200720'!BP31)</f>
        <v/>
      </c>
      <c r="BQ31" t="str">
        <f>IF('COPY 20200720'!BQ31="","",'COPY 20200720'!BQ31)</f>
        <v/>
      </c>
      <c r="BR31" t="str">
        <f>IF('COPY 20200720'!BR31="","",'COPY 20200720'!BR31)</f>
        <v/>
      </c>
      <c r="BS31" t="str">
        <f>IF('COPY 20200720'!BS31="","",'COPY 20200720'!BS31)</f>
        <v/>
      </c>
      <c r="BT31" t="str">
        <f>IF('COPY 20200720'!BT31="","",'COPY 20200720'!BT31)</f>
        <v/>
      </c>
      <c r="BU31" t="str">
        <f>IF('COPY 20200720'!BU31="","",'COPY 20200720'!BU31)</f>
        <v/>
      </c>
      <c r="BV31" t="str">
        <f>IF('COPY 20200720'!BV31="","",'COPY 20200720'!BV31)</f>
        <v/>
      </c>
      <c r="BW31" t="str">
        <f>IF('COPY 20200720'!BW31="","",'COPY 20200720'!BW31)</f>
        <v/>
      </c>
      <c r="BX31" t="str">
        <f>IF('COPY 20200720'!BX31="","",'COPY 20200720'!BX31)</f>
        <v/>
      </c>
      <c r="BY31" t="str">
        <f>IF('COPY 20200720'!BY31="","",'COPY 20200720'!BY31)</f>
        <v/>
      </c>
      <c r="BZ31" t="str">
        <f>IF('COPY 20200720'!BZ31="","",'COPY 20200720'!BZ31)</f>
        <v/>
      </c>
      <c r="CA31" t="str">
        <f>IF('COPY 20200720'!CA31="","",'COPY 20200720'!CA31)</f>
        <v/>
      </c>
      <c r="CB31" t="str">
        <f>IF('COPY 20200720'!CB31="","",'COPY 20200720'!CB31)</f>
        <v/>
      </c>
      <c r="CC31" t="str">
        <f>IF('COPY 20200720'!CC31="","",'COPY 20200720'!CC31)</f>
        <v/>
      </c>
      <c r="CD31" t="str">
        <f>IF('COPY 20200720'!CD31="","",'COPY 20200720'!CD31)</f>
        <v/>
      </c>
      <c r="CE31" t="s">
        <v>518</v>
      </c>
      <c r="CF31" t="str">
        <f>IF('COPY 20200720'!CF31="","",'COPY 20200720'!CF31)</f>
        <v>-</v>
      </c>
      <c r="CG31" t="str">
        <f>IF('COPY 20200720'!CG31="","",'COPY 20200720'!CG31)</f>
        <v/>
      </c>
      <c r="CH31" t="str">
        <f>IF('COPY 20200720'!CH31="","",'COPY 20200720'!CH31)</f>
        <v/>
      </c>
      <c r="CI31" t="str">
        <f>IF('COPY 20200720'!CI31="","",'COPY 20200720'!CI31)</f>
        <v/>
      </c>
      <c r="CJ31" t="str">
        <f>IF('COPY 20200720'!CJ31="","",'COPY 20200720'!CJ31)</f>
        <v/>
      </c>
      <c r="CK31" t="str">
        <f>IF('COPY 20200720'!CK31="","",'COPY 20200720'!CK31)</f>
        <v/>
      </c>
      <c r="CL31" t="str">
        <f>IF('COPY 20200720'!CL31="","",'COPY 20200720'!CL31)</f>
        <v/>
      </c>
      <c r="CM31" t="str">
        <f>IF('COPY 20200720'!CM31="","",'COPY 20200720'!CM31)</f>
        <v/>
      </c>
    </row>
    <row r="32" spans="2:91">
      <c r="B32" s="42" t="str">
        <f>'COPY 20200720'!B32</f>
        <v>029</v>
      </c>
      <c r="C32" s="8" t="str">
        <f>'COPY 20200720'!C32</f>
        <v>CAP SWITCH DAL</v>
      </c>
      <c r="D32" s="8" t="str">
        <f>IF('COPY 20200720'!D32="","",'COPY 20200720'!D32)</f>
        <v>INJ</v>
      </c>
      <c r="E32" s="8"/>
      <c r="F32" s="9"/>
      <c r="G32" s="10"/>
      <c r="H32" s="11"/>
      <c r="I32" s="12"/>
      <c r="J32" s="13"/>
      <c r="K32" s="10"/>
      <c r="L32" s="13"/>
      <c r="M32" s="14"/>
      <c r="N32" s="15"/>
      <c r="O32" s="16"/>
      <c r="P32" s="16"/>
      <c r="Q32" s="17"/>
      <c r="R32" s="17"/>
      <c r="S32" s="33"/>
      <c r="T32" s="33"/>
      <c r="U32" s="31"/>
      <c r="V32">
        <f>IF('COPY 20200720'!V32="","",'COPY 20200720'!V32)</f>
        <v>0.19030971599999999</v>
      </c>
      <c r="W32" t="str">
        <f>IF('COPY 20200720'!W32="","",'COPY 20200720'!W32)</f>
        <v/>
      </c>
      <c r="X32" t="str">
        <f>IF('COPY 20200720'!X32="","",'COPY 20200720'!X32)</f>
        <v/>
      </c>
      <c r="Y32" t="str">
        <f>IF('COPY 20200720'!Y32="","",'COPY 20200720'!Y32)</f>
        <v/>
      </c>
      <c r="Z32" t="str">
        <f>IF('COPY 20200720'!Z32="","",'COPY 20200720'!Z32)</f>
        <v/>
      </c>
      <c r="AA32" t="str">
        <f>IF('COPY 20200720'!AA32="","",'COPY 20200720'!AA32)</f>
        <v/>
      </c>
      <c r="AB32" t="str">
        <f>IF('COPY 20200720'!AB32="","",'COPY 20200720'!AB32)</f>
        <v/>
      </c>
      <c r="AC32" t="str">
        <f>IF('COPY 20200720'!AC32="","",'COPY 20200720'!AC32)</f>
        <v/>
      </c>
      <c r="AD32" t="str">
        <f>IF('COPY 20200720'!AD32="","",'COPY 20200720'!AD32)</f>
        <v/>
      </c>
      <c r="AE32" t="str">
        <f>IF('COPY 20200720'!AE32="","",'COPY 20200720'!AE32)</f>
        <v/>
      </c>
      <c r="AF32" t="str">
        <f>IF('COPY 20200720'!AF32="","",'COPY 20200720'!AF32)</f>
        <v/>
      </c>
      <c r="AG32" t="str">
        <f>IF('COPY 20200720'!AG32="","",'COPY 20200720'!AG32)</f>
        <v/>
      </c>
      <c r="AH32" t="str">
        <f>IF('COPY 20200720'!AH32="","",'COPY 20200720'!AH32)</f>
        <v/>
      </c>
      <c r="AI32" t="str">
        <f>IF('COPY 20200720'!AI32="","",'COPY 20200720'!AI32)</f>
        <v/>
      </c>
      <c r="AJ32" t="str">
        <f>IF('COPY 20200720'!AJ32="","",'COPY 20200720'!AJ32)</f>
        <v/>
      </c>
      <c r="AK32" t="str">
        <f>IF('COPY 20200720'!AK32="","",'COPY 20200720'!AK32)</f>
        <v/>
      </c>
      <c r="AL32" t="str">
        <f>IF('COPY 20200720'!AL32="","",'COPY 20200720'!AL32)</f>
        <v/>
      </c>
      <c r="AM32" t="str">
        <f>IF('COPY 20200720'!AM32="","",'COPY 20200720'!AM32)</f>
        <v/>
      </c>
      <c r="AN32" t="str">
        <f>IF('COPY 20200720'!AN32="","",'COPY 20200720'!AN32)</f>
        <v/>
      </c>
      <c r="AO32">
        <f>IF('COPY 20200720'!AO32="","",'COPY 20200720'!AO32)</f>
        <v>44046</v>
      </c>
      <c r="AP32">
        <f>IF('COPY 20200720'!AP32="","",'COPY 20200720'!AP32)</f>
        <v>44033</v>
      </c>
      <c r="AQ32" t="str">
        <f>IF('COPY 20200720'!AQ32="","",'COPY 20200720'!AQ32)</f>
        <v/>
      </c>
      <c r="AR32" t="str">
        <f>IF('COPY 20200720'!AR32="","",'COPY 20200720'!AR32)</f>
        <v/>
      </c>
      <c r="AS32" t="str">
        <f>IF('COPY 20200720'!AS32="","",'COPY 20200720'!AS32)</f>
        <v/>
      </c>
      <c r="AT32" t="str">
        <f>IF('COPY 20200720'!AT32="","",'COPY 20200720'!AT32)</f>
        <v/>
      </c>
      <c r="AU32" t="str">
        <f>IF('COPY 20200720'!AU32="","",'COPY 20200720'!AU32)</f>
        <v/>
      </c>
      <c r="AV32" t="str">
        <f>IF('COPY 20200720'!AV32="","",'COPY 20200720'!AV32)</f>
        <v/>
      </c>
      <c r="AW32" t="str">
        <f>IF('COPY 20200720'!AW32="","",'COPY 20200720'!AW32)</f>
        <v/>
      </c>
      <c r="AX32" t="str">
        <f>IF('COPY 20200720'!AX32="","",'COPY 20200720'!AX32)</f>
        <v/>
      </c>
      <c r="AY32" t="str">
        <f>IF('COPY 20200720'!AY32="","",'COPY 20200720'!AY32)</f>
        <v/>
      </c>
      <c r="AZ32" t="str">
        <f>IF('COPY 20200720'!AZ32="","",'COPY 20200720'!AZ32)</f>
        <v/>
      </c>
      <c r="BA32" t="str">
        <f>IF('COPY 20200720'!BA32="","",'COPY 20200720'!BA32)</f>
        <v/>
      </c>
      <c r="BB32" t="str">
        <f>IF('COPY 20200720'!BB32="","",'COPY 20200720'!BB32)</f>
        <v/>
      </c>
      <c r="BC32" t="str">
        <f>IF('COPY 20200720'!BC32="","",'COPY 20200720'!BC32)</f>
        <v/>
      </c>
      <c r="BD32" t="str">
        <f>IF('COPY 20200720'!BD32="","",'COPY 20200720'!BD32)</f>
        <v/>
      </c>
      <c r="BE32" t="str">
        <f>IF('COPY 20200720'!BE32="","",'COPY 20200720'!BE32)</f>
        <v/>
      </c>
      <c r="BF32" t="str">
        <f>IF('COPY 20200720'!BF32="","",'COPY 20200720'!BF32)</f>
        <v/>
      </c>
      <c r="BG32" t="str">
        <f>IF('COPY 20200720'!BG32="","",'COPY 20200720'!BG32)</f>
        <v/>
      </c>
      <c r="BH32" t="str">
        <f>IF('COPY 20200720'!BH32="","",'COPY 20200720'!BH32)</f>
        <v/>
      </c>
      <c r="BI32" t="str">
        <f>IF('COPY 20200720'!BI32="","",'COPY 20200720'!BI32)</f>
        <v/>
      </c>
      <c r="BJ32" t="str">
        <f>IF('COPY 20200720'!BJ32="","",'COPY 20200720'!BJ32)</f>
        <v/>
      </c>
      <c r="BK32">
        <f>IF('COPY 20200720'!BK32="","",'COPY 20200720'!BK32)</f>
        <v>44036</v>
      </c>
      <c r="BL32" t="str">
        <f>IF('COPY 20200720'!BL32="","",'COPY 20200720'!BL32)</f>
        <v/>
      </c>
      <c r="BM32" t="str">
        <f>IF('COPY 20200720'!BM32="","",'COPY 20200720'!BM32)</f>
        <v/>
      </c>
      <c r="BN32" t="str">
        <f>IF('COPY 20200720'!BN32="","",'COPY 20200720'!BN32)</f>
        <v/>
      </c>
      <c r="BO32" t="s">
        <v>506</v>
      </c>
      <c r="BP32" t="str">
        <f>IF('COPY 20200720'!BP32="","",'COPY 20200720'!BP32)</f>
        <v/>
      </c>
      <c r="BQ32" t="str">
        <f>IF('COPY 20200720'!BQ32="","",'COPY 20200720'!BQ32)</f>
        <v/>
      </c>
      <c r="BR32" t="str">
        <f>IF('COPY 20200720'!BR32="","",'COPY 20200720'!BR32)</f>
        <v/>
      </c>
      <c r="BS32" t="str">
        <f>IF('COPY 20200720'!BS32="","",'COPY 20200720'!BS32)</f>
        <v/>
      </c>
      <c r="BT32" t="str">
        <f>IF('COPY 20200720'!BT32="","",'COPY 20200720'!BT32)</f>
        <v/>
      </c>
      <c r="BU32" t="str">
        <f>IF('COPY 20200720'!BU32="","",'COPY 20200720'!BU32)</f>
        <v/>
      </c>
      <c r="BV32" t="str">
        <f>IF('COPY 20200720'!BV32="","",'COPY 20200720'!BV32)</f>
        <v/>
      </c>
      <c r="BW32" t="str">
        <f>IF('COPY 20200720'!BW32="","",'COPY 20200720'!BW32)</f>
        <v/>
      </c>
      <c r="BX32" t="str">
        <f>IF('COPY 20200720'!BX32="","",'COPY 20200720'!BX32)</f>
        <v/>
      </c>
      <c r="BY32" t="str">
        <f>IF('COPY 20200720'!BY32="","",'COPY 20200720'!BY32)</f>
        <v/>
      </c>
      <c r="BZ32" t="str">
        <f>IF('COPY 20200720'!BZ32="","",'COPY 20200720'!BZ32)</f>
        <v/>
      </c>
      <c r="CA32" t="str">
        <f>IF('COPY 20200720'!CA32="","",'COPY 20200720'!CA32)</f>
        <v/>
      </c>
      <c r="CB32" t="str">
        <f>IF('COPY 20200720'!CB32="","",'COPY 20200720'!CB32)</f>
        <v/>
      </c>
      <c r="CC32" t="str">
        <f>IF('COPY 20200720'!CC32="","",'COPY 20200720'!CC32)</f>
        <v/>
      </c>
      <c r="CD32" t="str">
        <f>IF('COPY 20200720'!CD32="","",'COPY 20200720'!CD32)</f>
        <v/>
      </c>
      <c r="CE32" t="str">
        <f>IF('COPY 20200720'!CE32="","",'COPY 20200720'!CE32)</f>
        <v/>
      </c>
      <c r="CF32" t="str">
        <f>IF('COPY 20200720'!CF32="","",'COPY 20200720'!CF32)</f>
        <v/>
      </c>
      <c r="CG32" t="str">
        <f>IF('COPY 20200720'!CG32="","",'COPY 20200720'!CG32)</f>
        <v/>
      </c>
      <c r="CH32" t="str">
        <f>IF('COPY 20200720'!CH32="","",'COPY 20200720'!CH32)</f>
        <v/>
      </c>
      <c r="CI32" t="str">
        <f>IF('COPY 20200720'!CI32="","",'COPY 20200720'!CI32)</f>
        <v/>
      </c>
      <c r="CJ32" t="str">
        <f>IF('COPY 20200720'!CJ32="","",'COPY 20200720'!CJ32)</f>
        <v/>
      </c>
      <c r="CK32" t="str">
        <f>IF('COPY 20200720'!CK32="","",'COPY 20200720'!CK32)</f>
        <v/>
      </c>
      <c r="CL32" t="str">
        <f>IF('COPY 20200720'!CL32="","",'COPY 20200720'!CL32)</f>
        <v/>
      </c>
      <c r="CM32" t="str">
        <f>IF('COPY 20200720'!CM32="","",'COPY 20200720'!CM32)</f>
        <v/>
      </c>
    </row>
    <row r="33" spans="2:91">
      <c r="B33" s="42" t="str">
        <f>'COPY 20200720'!B33</f>
        <v>030</v>
      </c>
      <c r="C33" s="8" t="str">
        <f>'COPY 20200720'!C33</f>
        <v>CAP SWITCH UPR</v>
      </c>
      <c r="D33" s="8" t="str">
        <f>IF('COPY 20200720'!D33="","",'COPY 20200720'!D33)</f>
        <v>INJ</v>
      </c>
      <c r="E33" s="8"/>
      <c r="F33" s="9"/>
      <c r="G33" s="10"/>
      <c r="H33" s="11"/>
      <c r="I33" s="12"/>
      <c r="J33" s="13"/>
      <c r="K33" s="10"/>
      <c r="L33" s="13"/>
      <c r="M33" s="14"/>
      <c r="N33" s="15"/>
      <c r="O33" s="16"/>
      <c r="P33" s="16"/>
      <c r="Q33" s="17"/>
      <c r="R33" s="17"/>
      <c r="S33" s="33"/>
      <c r="T33" s="33"/>
      <c r="U33" s="31"/>
      <c r="V33">
        <f>IF('COPY 20200720'!V33="","",'COPY 20200720'!V33)</f>
        <v>0.18063368399999999</v>
      </c>
      <c r="W33" t="str">
        <f>IF('COPY 20200720'!W33="","",'COPY 20200720'!W33)</f>
        <v/>
      </c>
      <c r="X33" t="str">
        <f>IF('COPY 20200720'!X33="","",'COPY 20200720'!X33)</f>
        <v/>
      </c>
      <c r="Y33" t="str">
        <f>IF('COPY 20200720'!Y33="","",'COPY 20200720'!Y33)</f>
        <v/>
      </c>
      <c r="Z33" t="str">
        <f>IF('COPY 20200720'!Z33="","",'COPY 20200720'!Z33)</f>
        <v/>
      </c>
      <c r="AA33" t="str">
        <f>IF('COPY 20200720'!AA33="","",'COPY 20200720'!AA33)</f>
        <v/>
      </c>
      <c r="AB33" t="str">
        <f>IF('COPY 20200720'!AB33="","",'COPY 20200720'!AB33)</f>
        <v/>
      </c>
      <c r="AC33" t="str">
        <f>IF('COPY 20200720'!AC33="","",'COPY 20200720'!AC33)</f>
        <v/>
      </c>
      <c r="AD33" t="str">
        <f>IF('COPY 20200720'!AD33="","",'COPY 20200720'!AD33)</f>
        <v/>
      </c>
      <c r="AE33" t="str">
        <f>IF('COPY 20200720'!AE33="","",'COPY 20200720'!AE33)</f>
        <v/>
      </c>
      <c r="AF33" t="str">
        <f>IF('COPY 20200720'!AF33="","",'COPY 20200720'!AF33)</f>
        <v/>
      </c>
      <c r="AG33" t="str">
        <f>IF('COPY 20200720'!AG33="","",'COPY 20200720'!AG33)</f>
        <v/>
      </c>
      <c r="AH33" t="str">
        <f>IF('COPY 20200720'!AH33="","",'COPY 20200720'!AH33)</f>
        <v/>
      </c>
      <c r="AI33" t="str">
        <f>IF('COPY 20200720'!AI33="","",'COPY 20200720'!AI33)</f>
        <v/>
      </c>
      <c r="AJ33" t="str">
        <f>IF('COPY 20200720'!AJ33="","",'COPY 20200720'!AJ33)</f>
        <v/>
      </c>
      <c r="AK33" t="str">
        <f>IF('COPY 20200720'!AK33="","",'COPY 20200720'!AK33)</f>
        <v/>
      </c>
      <c r="AL33" t="str">
        <f>IF('COPY 20200720'!AL33="","",'COPY 20200720'!AL33)</f>
        <v/>
      </c>
      <c r="AM33" t="str">
        <f>IF('COPY 20200720'!AM33="","",'COPY 20200720'!AM33)</f>
        <v/>
      </c>
      <c r="AN33" t="str">
        <f>IF('COPY 20200720'!AN33="","",'COPY 20200720'!AN33)</f>
        <v/>
      </c>
      <c r="AO33">
        <f>IF('COPY 20200720'!AO33="","",'COPY 20200720'!AO33)</f>
        <v>44046</v>
      </c>
      <c r="AP33">
        <f>IF('COPY 20200720'!AP33="","",'COPY 20200720'!AP33)</f>
        <v>44033</v>
      </c>
      <c r="AQ33" t="str">
        <f>IF('COPY 20200720'!AQ33="","",'COPY 20200720'!AQ33)</f>
        <v/>
      </c>
      <c r="AR33" t="str">
        <f>IF('COPY 20200720'!AR33="","",'COPY 20200720'!AR33)</f>
        <v/>
      </c>
      <c r="AS33" t="str">
        <f>IF('COPY 20200720'!AS33="","",'COPY 20200720'!AS33)</f>
        <v/>
      </c>
      <c r="AT33" t="str">
        <f>IF('COPY 20200720'!AT33="","",'COPY 20200720'!AT33)</f>
        <v/>
      </c>
      <c r="AU33" t="str">
        <f>IF('COPY 20200720'!AU33="","",'COPY 20200720'!AU33)</f>
        <v/>
      </c>
      <c r="AV33" t="str">
        <f>IF('COPY 20200720'!AV33="","",'COPY 20200720'!AV33)</f>
        <v/>
      </c>
      <c r="AW33" t="str">
        <f>IF('COPY 20200720'!AW33="","",'COPY 20200720'!AW33)</f>
        <v/>
      </c>
      <c r="AX33" t="str">
        <f>IF('COPY 20200720'!AX33="","",'COPY 20200720'!AX33)</f>
        <v/>
      </c>
      <c r="AY33" t="str">
        <f>IF('COPY 20200720'!AY33="","",'COPY 20200720'!AY33)</f>
        <v/>
      </c>
      <c r="AZ33" t="str">
        <f>IF('COPY 20200720'!AZ33="","",'COPY 20200720'!AZ33)</f>
        <v/>
      </c>
      <c r="BA33" t="str">
        <f>IF('COPY 20200720'!BA33="","",'COPY 20200720'!BA33)</f>
        <v/>
      </c>
      <c r="BB33" t="str">
        <f>IF('COPY 20200720'!BB33="","",'COPY 20200720'!BB33)</f>
        <v/>
      </c>
      <c r="BC33" t="str">
        <f>IF('COPY 20200720'!BC33="","",'COPY 20200720'!BC33)</f>
        <v/>
      </c>
      <c r="BD33" t="str">
        <f>IF('COPY 20200720'!BD33="","",'COPY 20200720'!BD33)</f>
        <v/>
      </c>
      <c r="BE33" t="str">
        <f>IF('COPY 20200720'!BE33="","",'COPY 20200720'!BE33)</f>
        <v/>
      </c>
      <c r="BF33" t="str">
        <f>IF('COPY 20200720'!BF33="","",'COPY 20200720'!BF33)</f>
        <v/>
      </c>
      <c r="BG33" t="str">
        <f>IF('COPY 20200720'!BG33="","",'COPY 20200720'!BG33)</f>
        <v/>
      </c>
      <c r="BH33" t="str">
        <f>IF('COPY 20200720'!BH33="","",'COPY 20200720'!BH33)</f>
        <v/>
      </c>
      <c r="BI33" t="str">
        <f>IF('COPY 20200720'!BI33="","",'COPY 20200720'!BI33)</f>
        <v/>
      </c>
      <c r="BJ33" t="str">
        <f>IF('COPY 20200720'!BJ33="","",'COPY 20200720'!BJ33)</f>
        <v/>
      </c>
      <c r="BK33">
        <f>IF('COPY 20200720'!BK33="","",'COPY 20200720'!BK33)</f>
        <v>44036</v>
      </c>
      <c r="BL33" t="str">
        <f>IF('COPY 20200720'!BL33="","",'COPY 20200720'!BL33)</f>
        <v/>
      </c>
      <c r="BM33" t="str">
        <f>IF('COPY 20200720'!BM33="","",'COPY 20200720'!BM33)</f>
        <v/>
      </c>
      <c r="BN33" t="str">
        <f>IF('COPY 20200720'!BN33="","",'COPY 20200720'!BN33)</f>
        <v/>
      </c>
      <c r="BO33" t="s">
        <v>506</v>
      </c>
      <c r="BP33" t="str">
        <f>IF('COPY 20200720'!BP33="","",'COPY 20200720'!BP33)</f>
        <v/>
      </c>
      <c r="BQ33" t="str">
        <f>IF('COPY 20200720'!BQ33="","",'COPY 20200720'!BQ33)</f>
        <v/>
      </c>
      <c r="BR33" t="str">
        <f>IF('COPY 20200720'!BR33="","",'COPY 20200720'!BR33)</f>
        <v/>
      </c>
      <c r="BS33" t="str">
        <f>IF('COPY 20200720'!BS33="","",'COPY 20200720'!BS33)</f>
        <v/>
      </c>
      <c r="BT33" t="str">
        <f>IF('COPY 20200720'!BT33="","",'COPY 20200720'!BT33)</f>
        <v/>
      </c>
      <c r="BU33" t="str">
        <f>IF('COPY 20200720'!BU33="","",'COPY 20200720'!BU33)</f>
        <v/>
      </c>
      <c r="BV33" t="str">
        <f>IF('COPY 20200720'!BV33="","",'COPY 20200720'!BV33)</f>
        <v/>
      </c>
      <c r="BW33" t="str">
        <f>IF('COPY 20200720'!BW33="","",'COPY 20200720'!BW33)</f>
        <v/>
      </c>
      <c r="BX33" t="str">
        <f>IF('COPY 20200720'!BX33="","",'COPY 20200720'!BX33)</f>
        <v/>
      </c>
      <c r="BY33" t="str">
        <f>IF('COPY 20200720'!BY33="","",'COPY 20200720'!BY33)</f>
        <v/>
      </c>
      <c r="BZ33" t="str">
        <f>IF('COPY 20200720'!BZ33="","",'COPY 20200720'!BZ33)</f>
        <v/>
      </c>
      <c r="CA33" t="str">
        <f>IF('COPY 20200720'!CA33="","",'COPY 20200720'!CA33)</f>
        <v/>
      </c>
      <c r="CB33" t="str">
        <f>IF('COPY 20200720'!CB33="","",'COPY 20200720'!CB33)</f>
        <v/>
      </c>
      <c r="CC33" t="str">
        <f>IF('COPY 20200720'!CC33="","",'COPY 20200720'!CC33)</f>
        <v/>
      </c>
      <c r="CD33" t="str">
        <f>IF('COPY 20200720'!CD33="","",'COPY 20200720'!CD33)</f>
        <v/>
      </c>
      <c r="CE33" t="str">
        <f>IF('COPY 20200720'!CE33="","",'COPY 20200720'!CE33)</f>
        <v/>
      </c>
      <c r="CF33" t="str">
        <f>IF('COPY 20200720'!CF33="","",'COPY 20200720'!CF33)</f>
        <v/>
      </c>
      <c r="CG33" t="str">
        <f>IF('COPY 20200720'!CG33="","",'COPY 20200720'!CG33)</f>
        <v/>
      </c>
      <c r="CH33" t="str">
        <f>IF('COPY 20200720'!CH33="","",'COPY 20200720'!CH33)</f>
        <v/>
      </c>
      <c r="CI33" t="str">
        <f>IF('COPY 20200720'!CI33="","",'COPY 20200720'!CI33)</f>
        <v/>
      </c>
      <c r="CJ33" t="str">
        <f>IF('COPY 20200720'!CJ33="","",'COPY 20200720'!CJ33)</f>
        <v/>
      </c>
      <c r="CK33" t="str">
        <f>IF('COPY 20200720'!CK33="","",'COPY 20200720'!CK33)</f>
        <v/>
      </c>
      <c r="CL33" t="str">
        <f>IF('COPY 20200720'!CL33="","",'COPY 20200720'!CL33)</f>
        <v/>
      </c>
      <c r="CM33" t="str">
        <f>IF('COPY 20200720'!CM33="","",'COPY 20200720'!CM33)</f>
        <v/>
      </c>
    </row>
    <row r="34" spans="2:91">
      <c r="B34" s="42" t="str">
        <f>'COPY 20200720'!B34</f>
        <v>031</v>
      </c>
      <c r="C34" s="8" t="str">
        <f>'COPY 20200720'!C34</f>
        <v>COVER STRG PLATE</v>
      </c>
      <c r="D34" s="8" t="str">
        <f>IF('COPY 20200720'!D34="","",'COPY 20200720'!D34)</f>
        <v>INJ</v>
      </c>
      <c r="E34" s="8"/>
      <c r="F34" s="9"/>
      <c r="G34" s="10"/>
      <c r="H34" s="11"/>
      <c r="I34" s="12"/>
      <c r="J34" s="13"/>
      <c r="K34" s="10"/>
      <c r="L34" s="13"/>
      <c r="M34" s="14"/>
      <c r="N34" s="15"/>
      <c r="O34" s="16"/>
      <c r="P34" s="16"/>
      <c r="Q34" s="17"/>
      <c r="R34" s="17"/>
      <c r="S34" s="33"/>
      <c r="T34" s="33"/>
      <c r="U34" s="31"/>
      <c r="V34">
        <f>IF('COPY 20200720'!V34="","",'COPY 20200720'!V34)</f>
        <v>0.27863982499999995</v>
      </c>
      <c r="W34" t="str">
        <f>IF('COPY 20200720'!W34="","",'COPY 20200720'!W34)</f>
        <v/>
      </c>
      <c r="X34" t="str">
        <f>IF('COPY 20200720'!X34="","",'COPY 20200720'!X34)</f>
        <v/>
      </c>
      <c r="Y34" t="str">
        <f>IF('COPY 20200720'!Y34="","",'COPY 20200720'!Y34)</f>
        <v/>
      </c>
      <c r="Z34" t="str">
        <f>IF('COPY 20200720'!Z34="","",'COPY 20200720'!Z34)</f>
        <v/>
      </c>
      <c r="AA34" t="str">
        <f>IF('COPY 20200720'!AA34="","",'COPY 20200720'!AA34)</f>
        <v/>
      </c>
      <c r="AB34" t="str">
        <f>IF('COPY 20200720'!AB34="","",'COPY 20200720'!AB34)</f>
        <v/>
      </c>
      <c r="AC34" t="str">
        <f>IF('COPY 20200720'!AC34="","",'COPY 20200720'!AC34)</f>
        <v/>
      </c>
      <c r="AD34" t="str">
        <f>IF('COPY 20200720'!AD34="","",'COPY 20200720'!AD34)</f>
        <v/>
      </c>
      <c r="AE34" t="str">
        <f>IF('COPY 20200720'!AE34="","",'COPY 20200720'!AE34)</f>
        <v/>
      </c>
      <c r="AF34" t="str">
        <f>IF('COPY 20200720'!AF34="","",'COPY 20200720'!AF34)</f>
        <v/>
      </c>
      <c r="AG34" t="str">
        <f>IF('COPY 20200720'!AG34="","",'COPY 20200720'!AG34)</f>
        <v/>
      </c>
      <c r="AH34" t="str">
        <f>IF('COPY 20200720'!AH34="","",'COPY 20200720'!AH34)</f>
        <v/>
      </c>
      <c r="AI34" t="str">
        <f>IF('COPY 20200720'!AI34="","",'COPY 20200720'!AI34)</f>
        <v/>
      </c>
      <c r="AJ34" t="str">
        <f>IF('COPY 20200720'!AJ34="","",'COPY 20200720'!AJ34)</f>
        <v/>
      </c>
      <c r="AK34" t="str">
        <f>IF('COPY 20200720'!AK34="","",'COPY 20200720'!AK34)</f>
        <v/>
      </c>
      <c r="AL34" t="str">
        <f>IF('COPY 20200720'!AL34="","",'COPY 20200720'!AL34)</f>
        <v/>
      </c>
      <c r="AM34" t="str">
        <f>IF('COPY 20200720'!AM34="","",'COPY 20200720'!AM34)</f>
        <v/>
      </c>
      <c r="AN34" t="str">
        <f>IF('COPY 20200720'!AN34="","",'COPY 20200720'!AN34)</f>
        <v/>
      </c>
      <c r="AO34">
        <f>IF('COPY 20200720'!AO34="","",'COPY 20200720'!AO34)</f>
        <v>44046</v>
      </c>
      <c r="AP34">
        <f>IF('COPY 20200720'!AP34="","",'COPY 20200720'!AP34)</f>
        <v>44033</v>
      </c>
      <c r="AQ34" t="str">
        <f>IF('COPY 20200720'!AQ34="","",'COPY 20200720'!AQ34)</f>
        <v/>
      </c>
      <c r="AR34" t="str">
        <f>IF('COPY 20200720'!AR34="","",'COPY 20200720'!AR34)</f>
        <v/>
      </c>
      <c r="AS34" t="str">
        <f>IF('COPY 20200720'!AS34="","",'COPY 20200720'!AS34)</f>
        <v/>
      </c>
      <c r="AT34" t="str">
        <f>IF('COPY 20200720'!AT34="","",'COPY 20200720'!AT34)</f>
        <v/>
      </c>
      <c r="AU34" t="str">
        <f>IF('COPY 20200720'!AU34="","",'COPY 20200720'!AU34)</f>
        <v/>
      </c>
      <c r="AV34" t="str">
        <f>IF('COPY 20200720'!AV34="","",'COPY 20200720'!AV34)</f>
        <v/>
      </c>
      <c r="AW34" t="str">
        <f>IF('COPY 20200720'!AW34="","",'COPY 20200720'!AW34)</f>
        <v/>
      </c>
      <c r="AX34" t="str">
        <f>IF('COPY 20200720'!AX34="","",'COPY 20200720'!AX34)</f>
        <v/>
      </c>
      <c r="AY34" t="str">
        <f>IF('COPY 20200720'!AY34="","",'COPY 20200720'!AY34)</f>
        <v/>
      </c>
      <c r="AZ34" t="str">
        <f>IF('COPY 20200720'!AZ34="","",'COPY 20200720'!AZ34)</f>
        <v/>
      </c>
      <c r="BA34" t="str">
        <f>IF('COPY 20200720'!BA34="","",'COPY 20200720'!BA34)</f>
        <v/>
      </c>
      <c r="BB34" t="str">
        <f>IF('COPY 20200720'!BB34="","",'COPY 20200720'!BB34)</f>
        <v/>
      </c>
      <c r="BC34" t="str">
        <f>IF('COPY 20200720'!BC34="","",'COPY 20200720'!BC34)</f>
        <v/>
      </c>
      <c r="BD34" t="str">
        <f>IF('COPY 20200720'!BD34="","",'COPY 20200720'!BD34)</f>
        <v/>
      </c>
      <c r="BE34" t="str">
        <f>IF('COPY 20200720'!BE34="","",'COPY 20200720'!BE34)</f>
        <v/>
      </c>
      <c r="BF34" t="str">
        <f>IF('COPY 20200720'!BF34="","",'COPY 20200720'!BF34)</f>
        <v/>
      </c>
      <c r="BG34" t="str">
        <f>IF('COPY 20200720'!BG34="","",'COPY 20200720'!BG34)</f>
        <v/>
      </c>
      <c r="BH34" t="str">
        <f>IF('COPY 20200720'!BH34="","",'COPY 20200720'!BH34)</f>
        <v/>
      </c>
      <c r="BI34" t="str">
        <f>IF('COPY 20200720'!BI34="","",'COPY 20200720'!BI34)</f>
        <v/>
      </c>
      <c r="BJ34" t="str">
        <f>IF('COPY 20200720'!BJ34="","",'COPY 20200720'!BJ34)</f>
        <v/>
      </c>
      <c r="BK34" t="s">
        <v>604</v>
      </c>
      <c r="BL34" t="str">
        <f>IF('COPY 20200720'!BL34="","",'COPY 20200720'!BL34)</f>
        <v/>
      </c>
      <c r="BM34" t="str">
        <f>IF('COPY 20200720'!BM34="","",'COPY 20200720'!BM34)</f>
        <v/>
      </c>
      <c r="BN34" t="str">
        <f>IF('COPY 20200720'!BN34="","",'COPY 20200720'!BN34)</f>
        <v/>
      </c>
      <c r="BO34" t="s">
        <v>506</v>
      </c>
      <c r="BP34" t="str">
        <f>IF('COPY 20200720'!BP34="","",'COPY 20200720'!BP34)</f>
        <v/>
      </c>
      <c r="BQ34" t="str">
        <f>IF('COPY 20200720'!BQ34="","",'COPY 20200720'!BQ34)</f>
        <v/>
      </c>
      <c r="BR34" t="str">
        <f>IF('COPY 20200720'!BR34="","",'COPY 20200720'!BR34)</f>
        <v/>
      </c>
      <c r="BS34" t="str">
        <f>IF('COPY 20200720'!BS34="","",'COPY 20200720'!BS34)</f>
        <v/>
      </c>
      <c r="BT34" t="str">
        <f>IF('COPY 20200720'!BT34="","",'COPY 20200720'!BT34)</f>
        <v/>
      </c>
      <c r="BU34" t="str">
        <f>IF('COPY 20200720'!BU34="","",'COPY 20200720'!BU34)</f>
        <v/>
      </c>
      <c r="BV34" t="str">
        <f>IF('COPY 20200720'!BV34="","",'COPY 20200720'!BV34)</f>
        <v/>
      </c>
      <c r="BW34" t="str">
        <f>IF('COPY 20200720'!BW34="","",'COPY 20200720'!BW34)</f>
        <v/>
      </c>
      <c r="BX34" t="str">
        <f>IF('COPY 20200720'!BX34="","",'COPY 20200720'!BX34)</f>
        <v/>
      </c>
      <c r="BY34" t="str">
        <f>IF('COPY 20200720'!BY34="","",'COPY 20200720'!BY34)</f>
        <v/>
      </c>
      <c r="BZ34" t="str">
        <f>IF('COPY 20200720'!BZ34="","",'COPY 20200720'!BZ34)</f>
        <v/>
      </c>
      <c r="CA34" t="str">
        <f>IF('COPY 20200720'!CA34="","",'COPY 20200720'!CA34)</f>
        <v/>
      </c>
      <c r="CB34" t="str">
        <f>IF('COPY 20200720'!CB34="","",'COPY 20200720'!CB34)</f>
        <v/>
      </c>
      <c r="CC34" t="str">
        <f>IF('COPY 20200720'!CC34="","",'COPY 20200720'!CC34)</f>
        <v/>
      </c>
      <c r="CD34" t="str">
        <f>IF('COPY 20200720'!CD34="","",'COPY 20200720'!CD34)</f>
        <v/>
      </c>
      <c r="CE34" t="str">
        <f>IF('COPY 20200720'!CE34="","",'COPY 20200720'!CE34)</f>
        <v/>
      </c>
      <c r="CF34" t="str">
        <f>IF('COPY 20200720'!CF34="","",'COPY 20200720'!CF34)</f>
        <v/>
      </c>
      <c r="CG34" t="str">
        <f>IF('COPY 20200720'!CG34="","",'COPY 20200720'!CG34)</f>
        <v/>
      </c>
      <c r="CH34" t="str">
        <f>IF('COPY 20200720'!CH34="","",'COPY 20200720'!CH34)</f>
        <v/>
      </c>
      <c r="CI34" t="str">
        <f>IF('COPY 20200720'!CI34="","",'COPY 20200720'!CI34)</f>
        <v/>
      </c>
      <c r="CJ34" t="str">
        <f>IF('COPY 20200720'!CJ34="","",'COPY 20200720'!CJ34)</f>
        <v/>
      </c>
      <c r="CK34" t="str">
        <f>IF('COPY 20200720'!CK34="","",'COPY 20200720'!CK34)</f>
        <v/>
      </c>
      <c r="CL34" t="str">
        <f>IF('COPY 20200720'!CL34="","",'COPY 20200720'!CL34)</f>
        <v/>
      </c>
      <c r="CM34" t="str">
        <f>IF('COPY 20200720'!CM34="","",'COPY 20200720'!CM34)</f>
        <v/>
      </c>
    </row>
    <row r="35" spans="2:91">
      <c r="B35" s="42" t="str">
        <f>'COPY 20200720'!B35</f>
        <v>032</v>
      </c>
      <c r="C35" s="8" t="str">
        <f>'COPY 20200720'!C35</f>
        <v>LID LWR EPB</v>
      </c>
      <c r="D35" s="8" t="str">
        <f>IF('COPY 20200720'!D35="","",'COPY 20200720'!D35)</f>
        <v>INJ</v>
      </c>
      <c r="E35" s="8"/>
      <c r="F35" s="9"/>
      <c r="G35" s="10"/>
      <c r="H35" s="11"/>
      <c r="I35" s="12"/>
      <c r="J35" s="13"/>
      <c r="K35" s="10"/>
      <c r="L35" s="24"/>
      <c r="M35" s="14"/>
      <c r="N35" s="15"/>
      <c r="O35" s="16"/>
      <c r="P35" s="16"/>
      <c r="Q35" s="17"/>
      <c r="R35" s="17"/>
      <c r="S35" s="33"/>
      <c r="T35" s="33"/>
      <c r="U35" s="31"/>
      <c r="V35">
        <f>IF('COPY 20200720'!V35="","",'COPY 20200720'!V35)</f>
        <v>1.4291395</v>
      </c>
      <c r="W35" t="str">
        <f>IF('COPY 20200720'!W35="","",'COPY 20200720'!W35)</f>
        <v/>
      </c>
      <c r="X35" t="str">
        <f>IF('COPY 20200720'!X35="","",'COPY 20200720'!X35)</f>
        <v/>
      </c>
      <c r="Y35" t="str">
        <f>IF('COPY 20200720'!Y35="","",'COPY 20200720'!Y35)</f>
        <v/>
      </c>
      <c r="Z35" t="str">
        <f>IF('COPY 20200720'!Z35="","",'COPY 20200720'!Z35)</f>
        <v/>
      </c>
      <c r="AA35" t="str">
        <f>IF('COPY 20200720'!AA35="","",'COPY 20200720'!AA35)</f>
        <v/>
      </c>
      <c r="AB35" t="str">
        <f>IF('COPY 20200720'!AB35="","",'COPY 20200720'!AB35)</f>
        <v/>
      </c>
      <c r="AC35" t="str">
        <f>IF('COPY 20200720'!AC35="","",'COPY 20200720'!AC35)</f>
        <v/>
      </c>
      <c r="AD35" t="str">
        <f>IF('COPY 20200720'!AD35="","",'COPY 20200720'!AD35)</f>
        <v/>
      </c>
      <c r="AE35" t="str">
        <f>IF('COPY 20200720'!AE35="","",'COPY 20200720'!AE35)</f>
        <v/>
      </c>
      <c r="AF35">
        <f>IF('COPY 20200720'!AF35="","",'COPY 20200720'!AF35)</f>
        <v>44033</v>
      </c>
      <c r="AG35">
        <f>IF('COPY 20200720'!AG35="","",'COPY 20200720'!AG35)</f>
        <v>44033</v>
      </c>
      <c r="AH35" t="str">
        <f>IF('COPY 20200720'!AH35="","",'COPY 20200720'!AH35)</f>
        <v/>
      </c>
      <c r="AI35" t="str">
        <f>IF('COPY 20200720'!AI35="","",'COPY 20200720'!AI35)</f>
        <v/>
      </c>
      <c r="AJ35" t="str">
        <f>IF('COPY 20200720'!AJ35="","",'COPY 20200720'!AJ35)</f>
        <v/>
      </c>
      <c r="AK35" t="str">
        <f>IF('COPY 20200720'!AK35="","",'COPY 20200720'!AK35)</f>
        <v>NO Q</v>
      </c>
      <c r="AL35" t="str">
        <f>IF('COPY 20200720'!AL35="","",'COPY 20200720'!AL35)</f>
        <v>NO Q</v>
      </c>
      <c r="AM35">
        <f>IF('COPY 20200720'!AM35="","",'COPY 20200720'!AM35)</f>
        <v>44033</v>
      </c>
      <c r="AN35" t="str">
        <f>IF('COPY 20200720'!AN35="","",'COPY 20200720'!AN35)</f>
        <v/>
      </c>
      <c r="AO35" t="str">
        <f>IF('COPY 20200720'!AO35="","",'COPY 20200720'!AO35)</f>
        <v/>
      </c>
      <c r="AP35">
        <f>IF('COPY 20200720'!AP35="","",'COPY 20200720'!AP35)</f>
        <v>44033</v>
      </c>
      <c r="AQ35" t="str">
        <f>IF('COPY 20200720'!AQ35="","",'COPY 20200720'!AQ35)</f>
        <v/>
      </c>
      <c r="AR35" t="str">
        <f>IF('COPY 20200720'!AR35="","",'COPY 20200720'!AR35)</f>
        <v/>
      </c>
      <c r="AS35" t="str">
        <f>IF('COPY 20200720'!AS35="","",'COPY 20200720'!AS35)</f>
        <v/>
      </c>
      <c r="AT35" t="str">
        <f>IF('COPY 20200720'!AT35="","",'COPY 20200720'!AT35)</f>
        <v/>
      </c>
      <c r="AU35" t="str">
        <f>IF('COPY 20200720'!AU35="","",'COPY 20200720'!AU35)</f>
        <v/>
      </c>
      <c r="AV35" t="str">
        <f>IF('COPY 20200720'!AV35="","",'COPY 20200720'!AV35)</f>
        <v/>
      </c>
      <c r="AW35" t="str">
        <f>IF('COPY 20200720'!AW35="","",'COPY 20200720'!AW35)</f>
        <v/>
      </c>
      <c r="AX35" t="str">
        <f>IF('COPY 20200720'!AX35="","",'COPY 20200720'!AX35)</f>
        <v/>
      </c>
      <c r="AY35" t="str">
        <f>IF('COPY 20200720'!AY35="","",'COPY 20200720'!AY35)</f>
        <v/>
      </c>
      <c r="AZ35" t="str">
        <f>IF('COPY 20200720'!AZ35="","",'COPY 20200720'!AZ35)</f>
        <v/>
      </c>
      <c r="BA35" t="str">
        <f>IF('COPY 20200720'!BA35="","",'COPY 20200720'!BA35)</f>
        <v/>
      </c>
      <c r="BB35" t="str">
        <f>IF('COPY 20200720'!BB35="","",'COPY 20200720'!BB35)</f>
        <v/>
      </c>
      <c r="BC35" t="str">
        <f>IF('COPY 20200720'!BC35="","",'COPY 20200720'!BC35)</f>
        <v/>
      </c>
      <c r="BD35" t="str">
        <f>IF('COPY 20200720'!BD35="","",'COPY 20200720'!BD35)</f>
        <v/>
      </c>
      <c r="BE35" t="str">
        <f>IF('COPY 20200720'!BE35="","",'COPY 20200720'!BE35)</f>
        <v/>
      </c>
      <c r="BF35" t="str">
        <f>IF('COPY 20200720'!BF35="","",'COPY 20200720'!BF35)</f>
        <v/>
      </c>
      <c r="BG35" t="str">
        <f>IF('COPY 20200720'!BG35="","",'COPY 20200720'!BG35)</f>
        <v/>
      </c>
      <c r="BH35" t="str">
        <f>IF('COPY 20200720'!BH35="","",'COPY 20200720'!BH35)</f>
        <v/>
      </c>
      <c r="BI35" t="str">
        <f>IF('COPY 20200720'!BI35="","",'COPY 20200720'!BI35)</f>
        <v/>
      </c>
      <c r="BJ35" t="str">
        <f>IF('COPY 20200720'!BJ35="","",'COPY 20200720'!BJ35)</f>
        <v/>
      </c>
      <c r="BK35" t="s">
        <v>605</v>
      </c>
      <c r="BL35" t="str">
        <f>IF('COPY 20200720'!BL35="","",'COPY 20200720'!BL35)</f>
        <v/>
      </c>
      <c r="BM35" t="str">
        <f>IF('COPY 20200720'!BM35="","",'COPY 20200720'!BM35)</f>
        <v/>
      </c>
      <c r="BN35" t="str">
        <f>IF('COPY 20200720'!BN35="","",'COPY 20200720'!BN35)</f>
        <v/>
      </c>
      <c r="BO35" t="s">
        <v>505</v>
      </c>
      <c r="BP35" t="str">
        <f>IF('COPY 20200720'!BP35="","",'COPY 20200720'!BP35)</f>
        <v/>
      </c>
      <c r="BQ35" t="str">
        <f>IF('COPY 20200720'!BQ35="","",'COPY 20200720'!BQ35)</f>
        <v/>
      </c>
      <c r="BR35" t="str">
        <f>IF('COPY 20200720'!BR35="","",'COPY 20200720'!BR35)</f>
        <v/>
      </c>
      <c r="BS35" t="str">
        <f>IF('COPY 20200720'!BS35="","",'COPY 20200720'!BS35)</f>
        <v/>
      </c>
      <c r="BT35" t="str">
        <f>IF('COPY 20200720'!BT35="","",'COPY 20200720'!BT35)</f>
        <v/>
      </c>
      <c r="BU35" t="str">
        <f>IF('COPY 20200720'!BU35="","",'COPY 20200720'!BU35)</f>
        <v/>
      </c>
      <c r="BV35" t="str">
        <f>IF('COPY 20200720'!BV35="","",'COPY 20200720'!BV35)</f>
        <v/>
      </c>
      <c r="BW35" t="str">
        <f>IF('COPY 20200720'!BW35="","",'COPY 20200720'!BW35)</f>
        <v/>
      </c>
      <c r="BX35" t="str">
        <f>IF('COPY 20200720'!BX35="","",'COPY 20200720'!BX35)</f>
        <v/>
      </c>
      <c r="BY35" t="str">
        <f>IF('COPY 20200720'!BY35="","",'COPY 20200720'!BY35)</f>
        <v/>
      </c>
      <c r="BZ35" t="str">
        <f>IF('COPY 20200720'!BZ35="","",'COPY 20200720'!BZ35)</f>
        <v/>
      </c>
      <c r="CA35" t="str">
        <f>IF('COPY 20200720'!CA35="","",'COPY 20200720'!CA35)</f>
        <v/>
      </c>
      <c r="CB35" t="str">
        <f>IF('COPY 20200720'!CB35="","",'COPY 20200720'!CB35)</f>
        <v/>
      </c>
      <c r="CC35" t="str">
        <f>IF('COPY 20200720'!CC35="","",'COPY 20200720'!CC35)</f>
        <v/>
      </c>
      <c r="CD35" t="str">
        <f>IF('COPY 20200720'!CD35="","",'COPY 20200720'!CD35)</f>
        <v/>
      </c>
      <c r="CE35" t="str">
        <f>IF('COPY 20200720'!CE35="","",'COPY 20200720'!CE35)</f>
        <v>-</v>
      </c>
      <c r="CF35" t="s">
        <v>488</v>
      </c>
      <c r="CG35" t="str">
        <f>IF('COPY 20200720'!CG35="","",'COPY 20200720'!CG35)</f>
        <v/>
      </c>
      <c r="CH35" t="str">
        <f>IF('COPY 20200720'!CH35="","",'COPY 20200720'!CH35)</f>
        <v/>
      </c>
      <c r="CI35" t="str">
        <f>IF('COPY 20200720'!CI35="","",'COPY 20200720'!CI35)</f>
        <v/>
      </c>
      <c r="CJ35" t="str">
        <f>IF('COPY 20200720'!CJ35="","",'COPY 20200720'!CJ35)</f>
        <v/>
      </c>
      <c r="CK35" t="str">
        <f>IF('COPY 20200720'!CK35="","",'COPY 20200720'!CK35)</f>
        <v/>
      </c>
      <c r="CL35" t="str">
        <f>IF('COPY 20200720'!CL35="","",'COPY 20200720'!CL35)</f>
        <v/>
      </c>
      <c r="CM35" t="str">
        <f>IF('COPY 20200720'!CM35="","",'COPY 20200720'!CM35)</f>
        <v/>
      </c>
    </row>
    <row r="36" spans="2:91">
      <c r="B36" s="42" t="str">
        <f>'COPY 20200720'!B36</f>
        <v>033</v>
      </c>
      <c r="C36" s="8" t="str">
        <f>'COPY 20200720'!C36</f>
        <v>LID UPR BASE EPB</v>
      </c>
      <c r="D36" s="8" t="str">
        <f>IF('COPY 20200720'!D36="","",'COPY 20200720'!D36)</f>
        <v>INJ</v>
      </c>
      <c r="E36" s="8"/>
      <c r="F36" s="9"/>
      <c r="G36" s="10"/>
      <c r="H36" s="11"/>
      <c r="I36" s="12"/>
      <c r="J36" s="13"/>
      <c r="K36" s="10"/>
      <c r="L36" s="24"/>
      <c r="M36" s="14"/>
      <c r="N36" s="15"/>
      <c r="O36" s="16"/>
      <c r="P36" s="16"/>
      <c r="Q36" s="17"/>
      <c r="R36" s="17"/>
      <c r="S36" s="33"/>
      <c r="T36" s="33"/>
      <c r="U36" s="31"/>
      <c r="V36">
        <f>IF('COPY 20200720'!V36="","",'COPY 20200720'!V36)</f>
        <v>2.3092230000000002</v>
      </c>
      <c r="W36" t="str">
        <f>IF('COPY 20200720'!W36="","",'COPY 20200720'!W36)</f>
        <v/>
      </c>
      <c r="X36" t="str">
        <f>IF('COPY 20200720'!X36="","",'COPY 20200720'!X36)</f>
        <v/>
      </c>
      <c r="Y36" t="str">
        <f>IF('COPY 20200720'!Y36="","",'COPY 20200720'!Y36)</f>
        <v/>
      </c>
      <c r="Z36" t="str">
        <f>IF('COPY 20200720'!Z36="","",'COPY 20200720'!Z36)</f>
        <v/>
      </c>
      <c r="AA36" t="str">
        <f>IF('COPY 20200720'!AA36="","",'COPY 20200720'!AA36)</f>
        <v/>
      </c>
      <c r="AB36" t="str">
        <f>IF('COPY 20200720'!AB36="","",'COPY 20200720'!AB36)</f>
        <v/>
      </c>
      <c r="AC36" t="str">
        <f>IF('COPY 20200720'!AC36="","",'COPY 20200720'!AC36)</f>
        <v/>
      </c>
      <c r="AD36" t="str">
        <f>IF('COPY 20200720'!AD36="","",'COPY 20200720'!AD36)</f>
        <v/>
      </c>
      <c r="AE36" t="str">
        <f>IF('COPY 20200720'!AE36="","",'COPY 20200720'!AE36)</f>
        <v/>
      </c>
      <c r="AF36">
        <f>IF('COPY 20200720'!AF36="","",'COPY 20200720'!AF36)</f>
        <v>44033</v>
      </c>
      <c r="AG36">
        <f>IF('COPY 20200720'!AG36="","",'COPY 20200720'!AG36)</f>
        <v>44033</v>
      </c>
      <c r="AH36" t="str">
        <f>IF('COPY 20200720'!AH36="","",'COPY 20200720'!AH36)</f>
        <v/>
      </c>
      <c r="AI36" t="str">
        <f>IF('COPY 20200720'!AI36="","",'COPY 20200720'!AI36)</f>
        <v/>
      </c>
      <c r="AJ36" t="str">
        <f>IF('COPY 20200720'!AJ36="","",'COPY 20200720'!AJ36)</f>
        <v/>
      </c>
      <c r="AK36" t="str">
        <f>IF('COPY 20200720'!AK36="","",'COPY 20200720'!AK36)</f>
        <v>NO Q</v>
      </c>
      <c r="AL36" t="str">
        <f>IF('COPY 20200720'!AL36="","",'COPY 20200720'!AL36)</f>
        <v>NO Q</v>
      </c>
      <c r="AM36">
        <f>IF('COPY 20200720'!AM36="","",'COPY 20200720'!AM36)</f>
        <v>44033</v>
      </c>
      <c r="AN36" t="str">
        <f>IF('COPY 20200720'!AN36="","",'COPY 20200720'!AN36)</f>
        <v/>
      </c>
      <c r="AO36" t="str">
        <f>IF('COPY 20200720'!AO36="","",'COPY 20200720'!AO36)</f>
        <v/>
      </c>
      <c r="AP36">
        <f>IF('COPY 20200720'!AP36="","",'COPY 20200720'!AP36)</f>
        <v>44033</v>
      </c>
      <c r="AQ36" t="str">
        <f>IF('COPY 20200720'!AQ36="","",'COPY 20200720'!AQ36)</f>
        <v/>
      </c>
      <c r="AR36" t="str">
        <f>IF('COPY 20200720'!AR36="","",'COPY 20200720'!AR36)</f>
        <v/>
      </c>
      <c r="AS36" t="str">
        <f>IF('COPY 20200720'!AS36="","",'COPY 20200720'!AS36)</f>
        <v/>
      </c>
      <c r="AT36" t="str">
        <f>IF('COPY 20200720'!AT36="","",'COPY 20200720'!AT36)</f>
        <v/>
      </c>
      <c r="AU36" t="str">
        <f>IF('COPY 20200720'!AU36="","",'COPY 20200720'!AU36)</f>
        <v/>
      </c>
      <c r="AV36" t="str">
        <f>IF('COPY 20200720'!AV36="","",'COPY 20200720'!AV36)</f>
        <v/>
      </c>
      <c r="AW36" t="str">
        <f>IF('COPY 20200720'!AW36="","",'COPY 20200720'!AW36)</f>
        <v/>
      </c>
      <c r="AX36" t="str">
        <f>IF('COPY 20200720'!AX36="","",'COPY 20200720'!AX36)</f>
        <v/>
      </c>
      <c r="AY36" t="str">
        <f>IF('COPY 20200720'!AY36="","",'COPY 20200720'!AY36)</f>
        <v/>
      </c>
      <c r="AZ36" t="str">
        <f>IF('COPY 20200720'!AZ36="","",'COPY 20200720'!AZ36)</f>
        <v/>
      </c>
      <c r="BA36" t="str">
        <f>IF('COPY 20200720'!BA36="","",'COPY 20200720'!BA36)</f>
        <v/>
      </c>
      <c r="BB36" t="str">
        <f>IF('COPY 20200720'!BB36="","",'COPY 20200720'!BB36)</f>
        <v/>
      </c>
      <c r="BC36" t="str">
        <f>IF('COPY 20200720'!BC36="","",'COPY 20200720'!BC36)</f>
        <v/>
      </c>
      <c r="BD36" t="str">
        <f>IF('COPY 20200720'!BD36="","",'COPY 20200720'!BD36)</f>
        <v/>
      </c>
      <c r="BE36" t="str">
        <f>IF('COPY 20200720'!BE36="","",'COPY 20200720'!BE36)</f>
        <v/>
      </c>
      <c r="BF36" t="str">
        <f>IF('COPY 20200720'!BF36="","",'COPY 20200720'!BF36)</f>
        <v/>
      </c>
      <c r="BG36" t="str">
        <f>IF('COPY 20200720'!BG36="","",'COPY 20200720'!BG36)</f>
        <v/>
      </c>
      <c r="BH36" t="str">
        <f>IF('COPY 20200720'!BH36="","",'COPY 20200720'!BH36)</f>
        <v/>
      </c>
      <c r="BI36" t="str">
        <f>IF('COPY 20200720'!BI36="","",'COPY 20200720'!BI36)</f>
        <v/>
      </c>
      <c r="BJ36" t="str">
        <f>IF('COPY 20200720'!BJ36="","",'COPY 20200720'!BJ36)</f>
        <v/>
      </c>
      <c r="BK36" t="s">
        <v>485</v>
      </c>
      <c r="BL36" t="str">
        <f>IF('COPY 20200720'!BL36="","",'COPY 20200720'!BL36)</f>
        <v/>
      </c>
      <c r="BM36" t="str">
        <f>IF('COPY 20200720'!BM36="","",'COPY 20200720'!BM36)</f>
        <v/>
      </c>
      <c r="BN36" t="str">
        <f>IF('COPY 20200720'!BN36="","",'COPY 20200720'!BN36)</f>
        <v/>
      </c>
      <c r="BO36" t="s">
        <v>594</v>
      </c>
      <c r="BP36" t="str">
        <f>IF('COPY 20200720'!BP36="","",'COPY 20200720'!BP36)</f>
        <v/>
      </c>
      <c r="BQ36" t="str">
        <f>IF('COPY 20200720'!BQ36="","",'COPY 20200720'!BQ36)</f>
        <v/>
      </c>
      <c r="BR36" t="str">
        <f>IF('COPY 20200720'!BR36="","",'COPY 20200720'!BR36)</f>
        <v/>
      </c>
      <c r="BS36" t="str">
        <f>IF('COPY 20200720'!BS36="","",'COPY 20200720'!BS36)</f>
        <v/>
      </c>
      <c r="BT36" t="str">
        <f>IF('COPY 20200720'!BT36="","",'COPY 20200720'!BT36)</f>
        <v/>
      </c>
      <c r="BU36" t="str">
        <f>IF('COPY 20200720'!BU36="","",'COPY 20200720'!BU36)</f>
        <v/>
      </c>
      <c r="BV36" t="str">
        <f>IF('COPY 20200720'!BV36="","",'COPY 20200720'!BV36)</f>
        <v/>
      </c>
      <c r="BW36" t="str">
        <f>IF('COPY 20200720'!BW36="","",'COPY 20200720'!BW36)</f>
        <v/>
      </c>
      <c r="BX36" t="str">
        <f>IF('COPY 20200720'!BX36="","",'COPY 20200720'!BX36)</f>
        <v/>
      </c>
      <c r="BY36" t="str">
        <f>IF('COPY 20200720'!BY36="","",'COPY 20200720'!BY36)</f>
        <v/>
      </c>
      <c r="BZ36" t="str">
        <f>IF('COPY 20200720'!BZ36="","",'COPY 20200720'!BZ36)</f>
        <v/>
      </c>
      <c r="CA36" t="str">
        <f>IF('COPY 20200720'!CA36="","",'COPY 20200720'!CA36)</f>
        <v/>
      </c>
      <c r="CB36" t="str">
        <f>IF('COPY 20200720'!CB36="","",'COPY 20200720'!CB36)</f>
        <v/>
      </c>
      <c r="CC36" t="str">
        <f>IF('COPY 20200720'!CC36="","",'COPY 20200720'!CC36)</f>
        <v/>
      </c>
      <c r="CD36" t="str">
        <f>IF('COPY 20200720'!CD36="","",'COPY 20200720'!CD36)</f>
        <v/>
      </c>
      <c r="CE36" t="str">
        <f>IF('COPY 20200720'!CE36="","",'COPY 20200720'!CE36)</f>
        <v>-</v>
      </c>
      <c r="CF36" t="s">
        <v>488</v>
      </c>
      <c r="CG36" t="str">
        <f>IF('COPY 20200720'!CG36="","",'COPY 20200720'!CG36)</f>
        <v/>
      </c>
      <c r="CH36" t="str">
        <f>IF('COPY 20200720'!CH36="","",'COPY 20200720'!CH36)</f>
        <v/>
      </c>
      <c r="CI36" t="str">
        <f>IF('COPY 20200720'!CI36="","",'COPY 20200720'!CI36)</f>
        <v/>
      </c>
      <c r="CJ36" t="str">
        <f>IF('COPY 20200720'!CJ36="","",'COPY 20200720'!CJ36)</f>
        <v/>
      </c>
      <c r="CK36" t="str">
        <f>IF('COPY 20200720'!CK36="","",'COPY 20200720'!CK36)</f>
        <v/>
      </c>
      <c r="CL36" t="str">
        <f>IF('COPY 20200720'!CL36="","",'COPY 20200720'!CL36)</f>
        <v/>
      </c>
      <c r="CM36" t="str">
        <f>IF('COPY 20200720'!CM36="","",'COPY 20200720'!CM36)</f>
        <v/>
      </c>
    </row>
    <row r="37" spans="2:91">
      <c r="B37" s="42" t="str">
        <f>'COPY 20200720'!B37</f>
        <v>034</v>
      </c>
      <c r="C37" s="8" t="str">
        <f>'COPY 20200720'!C37</f>
        <v>LID UPR EPB</v>
      </c>
      <c r="D37" s="8" t="str">
        <f>IF('COPY 20200720'!D37="","",'COPY 20200720'!D37)</f>
        <v>INJ</v>
      </c>
      <c r="E37" s="8"/>
      <c r="F37" s="9"/>
      <c r="G37" s="10"/>
      <c r="H37" s="11"/>
      <c r="I37" s="12"/>
      <c r="J37" s="13"/>
      <c r="K37" s="10"/>
      <c r="L37" s="24"/>
      <c r="M37" s="14"/>
      <c r="N37" s="15"/>
      <c r="O37" s="16"/>
      <c r="P37" s="16"/>
      <c r="Q37" s="17"/>
      <c r="R37" s="17"/>
      <c r="S37" s="33"/>
      <c r="T37" s="33"/>
      <c r="U37" s="31"/>
      <c r="V37">
        <f>IF('COPY 20200720'!V37="","",'COPY 20200720'!V37)</f>
        <v>2.0782455000000004</v>
      </c>
      <c r="W37" t="str">
        <f>IF('COPY 20200720'!W37="","",'COPY 20200720'!W37)</f>
        <v/>
      </c>
      <c r="X37" t="str">
        <f>IF('COPY 20200720'!X37="","",'COPY 20200720'!X37)</f>
        <v/>
      </c>
      <c r="Y37" t="str">
        <f>IF('COPY 20200720'!Y37="","",'COPY 20200720'!Y37)</f>
        <v/>
      </c>
      <c r="Z37" t="str">
        <f>IF('COPY 20200720'!Z37="","",'COPY 20200720'!Z37)</f>
        <v/>
      </c>
      <c r="AA37" t="str">
        <f>IF('COPY 20200720'!AA37="","",'COPY 20200720'!AA37)</f>
        <v/>
      </c>
      <c r="AB37" t="str">
        <f>IF('COPY 20200720'!AB37="","",'COPY 20200720'!AB37)</f>
        <v/>
      </c>
      <c r="AC37" t="str">
        <f>IF('COPY 20200720'!AC37="","",'COPY 20200720'!AC37)</f>
        <v/>
      </c>
      <c r="AD37" t="str">
        <f>IF('COPY 20200720'!AD37="","",'COPY 20200720'!AD37)</f>
        <v/>
      </c>
      <c r="AE37" t="str">
        <f>IF('COPY 20200720'!AE37="","",'COPY 20200720'!AE37)</f>
        <v/>
      </c>
      <c r="AF37">
        <f>IF('COPY 20200720'!AF37="","",'COPY 20200720'!AF37)</f>
        <v>44033</v>
      </c>
      <c r="AG37">
        <f>IF('COPY 20200720'!AG37="","",'COPY 20200720'!AG37)</f>
        <v>44033</v>
      </c>
      <c r="AH37" t="str">
        <f>IF('COPY 20200720'!AH37="","",'COPY 20200720'!AH37)</f>
        <v/>
      </c>
      <c r="AI37" t="str">
        <f>IF('COPY 20200720'!AI37="","",'COPY 20200720'!AI37)</f>
        <v/>
      </c>
      <c r="AJ37" t="str">
        <f>IF('COPY 20200720'!AJ37="","",'COPY 20200720'!AJ37)</f>
        <v/>
      </c>
      <c r="AK37" t="str">
        <f>IF('COPY 20200720'!AK37="","",'COPY 20200720'!AK37)</f>
        <v>NO Q</v>
      </c>
      <c r="AL37" t="str">
        <f>IF('COPY 20200720'!AL37="","",'COPY 20200720'!AL37)</f>
        <v>NO Q</v>
      </c>
      <c r="AM37">
        <f>IF('COPY 20200720'!AM37="","",'COPY 20200720'!AM37)</f>
        <v>44033</v>
      </c>
      <c r="AN37" t="str">
        <f>IF('COPY 20200720'!AN37="","",'COPY 20200720'!AN37)</f>
        <v/>
      </c>
      <c r="AO37" t="str">
        <f>IF('COPY 20200720'!AO37="","",'COPY 20200720'!AO37)</f>
        <v/>
      </c>
      <c r="AP37">
        <f>IF('COPY 20200720'!AP37="","",'COPY 20200720'!AP37)</f>
        <v>44033</v>
      </c>
      <c r="AQ37" t="str">
        <f>IF('COPY 20200720'!AQ37="","",'COPY 20200720'!AQ37)</f>
        <v/>
      </c>
      <c r="AR37" t="str">
        <f>IF('COPY 20200720'!AR37="","",'COPY 20200720'!AR37)</f>
        <v/>
      </c>
      <c r="AS37" t="str">
        <f>IF('COPY 20200720'!AS37="","",'COPY 20200720'!AS37)</f>
        <v/>
      </c>
      <c r="AT37" t="str">
        <f>IF('COPY 20200720'!AT37="","",'COPY 20200720'!AT37)</f>
        <v/>
      </c>
      <c r="AU37" t="str">
        <f>IF('COPY 20200720'!AU37="","",'COPY 20200720'!AU37)</f>
        <v/>
      </c>
      <c r="AV37" t="str">
        <f>IF('COPY 20200720'!AV37="","",'COPY 20200720'!AV37)</f>
        <v/>
      </c>
      <c r="AW37" t="str">
        <f>IF('COPY 20200720'!AW37="","",'COPY 20200720'!AW37)</f>
        <v/>
      </c>
      <c r="AX37" t="str">
        <f>IF('COPY 20200720'!AX37="","",'COPY 20200720'!AX37)</f>
        <v/>
      </c>
      <c r="AY37" t="str">
        <f>IF('COPY 20200720'!AY37="","",'COPY 20200720'!AY37)</f>
        <v/>
      </c>
      <c r="AZ37" t="str">
        <f>IF('COPY 20200720'!AZ37="","",'COPY 20200720'!AZ37)</f>
        <v/>
      </c>
      <c r="BA37" t="str">
        <f>IF('COPY 20200720'!BA37="","",'COPY 20200720'!BA37)</f>
        <v/>
      </c>
      <c r="BB37" t="str">
        <f>IF('COPY 20200720'!BB37="","",'COPY 20200720'!BB37)</f>
        <v/>
      </c>
      <c r="BC37" t="str">
        <f>IF('COPY 20200720'!BC37="","",'COPY 20200720'!BC37)</f>
        <v/>
      </c>
      <c r="BD37" t="str">
        <f>IF('COPY 20200720'!BD37="","",'COPY 20200720'!BD37)</f>
        <v/>
      </c>
      <c r="BE37" t="str">
        <f>IF('COPY 20200720'!BE37="","",'COPY 20200720'!BE37)</f>
        <v/>
      </c>
      <c r="BF37" t="str">
        <f>IF('COPY 20200720'!BF37="","",'COPY 20200720'!BF37)</f>
        <v/>
      </c>
      <c r="BG37" t="str">
        <f>IF('COPY 20200720'!BG37="","",'COPY 20200720'!BG37)</f>
        <v/>
      </c>
      <c r="BH37" t="str">
        <f>IF('COPY 20200720'!BH37="","",'COPY 20200720'!BH37)</f>
        <v/>
      </c>
      <c r="BI37" t="str">
        <f>IF('COPY 20200720'!BI37="","",'COPY 20200720'!BI37)</f>
        <v/>
      </c>
      <c r="BJ37" t="str">
        <f>IF('COPY 20200720'!BJ37="","",'COPY 20200720'!BJ37)</f>
        <v/>
      </c>
      <c r="BK37" t="s">
        <v>605</v>
      </c>
      <c r="BL37" t="str">
        <f>IF('COPY 20200720'!BL37="","",'COPY 20200720'!BL37)</f>
        <v/>
      </c>
      <c r="BM37" t="str">
        <f>IF('COPY 20200720'!BM37="","",'COPY 20200720'!BM37)</f>
        <v/>
      </c>
      <c r="BN37" t="str">
        <f>IF('COPY 20200720'!BN37="","",'COPY 20200720'!BN37)</f>
        <v/>
      </c>
      <c r="BO37" t="s">
        <v>594</v>
      </c>
      <c r="BP37" t="str">
        <f>IF('COPY 20200720'!BP37="","",'COPY 20200720'!BP37)</f>
        <v/>
      </c>
      <c r="BQ37" t="str">
        <f>IF('COPY 20200720'!BQ37="","",'COPY 20200720'!BQ37)</f>
        <v/>
      </c>
      <c r="BR37" t="str">
        <f>IF('COPY 20200720'!BR37="","",'COPY 20200720'!BR37)</f>
        <v/>
      </c>
      <c r="BS37" t="str">
        <f>IF('COPY 20200720'!BS37="","",'COPY 20200720'!BS37)</f>
        <v/>
      </c>
      <c r="BT37" t="str">
        <f>IF('COPY 20200720'!BT37="","",'COPY 20200720'!BT37)</f>
        <v/>
      </c>
      <c r="BU37" t="str">
        <f>IF('COPY 20200720'!BU37="","",'COPY 20200720'!BU37)</f>
        <v/>
      </c>
      <c r="BV37" t="str">
        <f>IF('COPY 20200720'!BV37="","",'COPY 20200720'!BV37)</f>
        <v/>
      </c>
      <c r="BW37" t="str">
        <f>IF('COPY 20200720'!BW37="","",'COPY 20200720'!BW37)</f>
        <v/>
      </c>
      <c r="BX37" t="str">
        <f>IF('COPY 20200720'!BX37="","",'COPY 20200720'!BX37)</f>
        <v/>
      </c>
      <c r="BY37" t="str">
        <f>IF('COPY 20200720'!BY37="","",'COPY 20200720'!BY37)</f>
        <v/>
      </c>
      <c r="BZ37" t="str">
        <f>IF('COPY 20200720'!BZ37="","",'COPY 20200720'!BZ37)</f>
        <v/>
      </c>
      <c r="CA37" t="str">
        <f>IF('COPY 20200720'!CA37="","",'COPY 20200720'!CA37)</f>
        <v/>
      </c>
      <c r="CB37" t="str">
        <f>IF('COPY 20200720'!CB37="","",'COPY 20200720'!CB37)</f>
        <v/>
      </c>
      <c r="CC37" t="str">
        <f>IF('COPY 20200720'!CC37="","",'COPY 20200720'!CC37)</f>
        <v/>
      </c>
      <c r="CD37" t="str">
        <f>IF('COPY 20200720'!CD37="","",'COPY 20200720'!CD37)</f>
        <v/>
      </c>
      <c r="CE37" t="str">
        <f>IF('COPY 20200720'!CE37="","",'COPY 20200720'!CE37)</f>
        <v>-</v>
      </c>
      <c r="CF37" t="s">
        <v>488</v>
      </c>
      <c r="CG37" t="str">
        <f>IF('COPY 20200720'!CG37="","",'COPY 20200720'!CG37)</f>
        <v/>
      </c>
      <c r="CH37" t="str">
        <f>IF('COPY 20200720'!CH37="","",'COPY 20200720'!CH37)</f>
        <v/>
      </c>
      <c r="CI37" t="str">
        <f>IF('COPY 20200720'!CI37="","",'COPY 20200720'!CI37)</f>
        <v/>
      </c>
      <c r="CJ37" t="str">
        <f>IF('COPY 20200720'!CJ37="","",'COPY 20200720'!CJ37)</f>
        <v/>
      </c>
      <c r="CK37" t="str">
        <f>IF('COPY 20200720'!CK37="","",'COPY 20200720'!CK37)</f>
        <v/>
      </c>
      <c r="CL37" t="str">
        <f>IF('COPY 20200720'!CL37="","",'COPY 20200720'!CL37)</f>
        <v/>
      </c>
      <c r="CM37" t="str">
        <f>IF('COPY 20200720'!CM37="","",'COPY 20200720'!CM37)</f>
        <v/>
      </c>
    </row>
    <row r="38" spans="2:91">
      <c r="B38" s="42" t="str">
        <f>'COPY 20200720'!B38</f>
        <v>035</v>
      </c>
      <c r="C38" s="8" t="str">
        <f>'COPY 20200720'!C38</f>
        <v>LOCK CONSOLE EPB</v>
      </c>
      <c r="D38" s="8" t="str">
        <f>IF('COPY 20200720'!D38="","",'COPY 20200720'!D38)</f>
        <v>INJ</v>
      </c>
      <c r="E38" s="8"/>
      <c r="F38" s="9"/>
      <c r="G38" s="10"/>
      <c r="H38" s="11"/>
      <c r="I38" s="12"/>
      <c r="J38" s="13"/>
      <c r="K38" s="10"/>
      <c r="L38" s="24"/>
      <c r="M38" s="14"/>
      <c r="N38" s="15"/>
      <c r="O38" s="16"/>
      <c r="P38" s="16"/>
      <c r="Q38" s="17"/>
      <c r="R38" s="17"/>
      <c r="S38" s="33"/>
      <c r="T38" s="33"/>
      <c r="U38" s="31"/>
      <c r="V38">
        <f>IF('COPY 20200720'!V38="","",'COPY 20200720'!V38)</f>
        <v>0.29722641599999999</v>
      </c>
      <c r="W38" t="str">
        <f>IF('COPY 20200720'!W38="","",'COPY 20200720'!W38)</f>
        <v/>
      </c>
      <c r="X38" t="str">
        <f>IF('COPY 20200720'!X38="","",'COPY 20200720'!X38)</f>
        <v/>
      </c>
      <c r="Y38" t="str">
        <f>IF('COPY 20200720'!Y38="","",'COPY 20200720'!Y38)</f>
        <v/>
      </c>
      <c r="Z38" t="str">
        <f>IF('COPY 20200720'!Z38="","",'COPY 20200720'!Z38)</f>
        <v/>
      </c>
      <c r="AA38" t="str">
        <f>IF('COPY 20200720'!AA38="","",'COPY 20200720'!AA38)</f>
        <v/>
      </c>
      <c r="AB38" t="str">
        <f>IF('COPY 20200720'!AB38="","",'COPY 20200720'!AB38)</f>
        <v/>
      </c>
      <c r="AC38" t="str">
        <f>IF('COPY 20200720'!AC38="","",'COPY 20200720'!AC38)</f>
        <v/>
      </c>
      <c r="AD38" t="str">
        <f>IF('COPY 20200720'!AD38="","",'COPY 20200720'!AD38)</f>
        <v/>
      </c>
      <c r="AE38" t="str">
        <f>IF('COPY 20200720'!AE38="","",'COPY 20200720'!AE38)</f>
        <v/>
      </c>
      <c r="AF38" t="str">
        <f>IF('COPY 20200720'!AF38="","",'COPY 20200720'!AF38)</f>
        <v/>
      </c>
      <c r="AG38" t="str">
        <f>IF('COPY 20200720'!AG38="","",'COPY 20200720'!AG38)</f>
        <v/>
      </c>
      <c r="AH38" t="str">
        <f>IF('COPY 20200720'!AH38="","",'COPY 20200720'!AH38)</f>
        <v/>
      </c>
      <c r="AI38" t="str">
        <f>IF('COPY 20200720'!AI38="","",'COPY 20200720'!AI38)</f>
        <v/>
      </c>
      <c r="AJ38" t="str">
        <f>IF('COPY 20200720'!AJ38="","",'COPY 20200720'!AJ38)</f>
        <v/>
      </c>
      <c r="AK38" t="str">
        <f>IF('COPY 20200720'!AK38="","",'COPY 20200720'!AK38)</f>
        <v/>
      </c>
      <c r="AL38" t="str">
        <f>IF('COPY 20200720'!AL38="","",'COPY 20200720'!AL38)</f>
        <v/>
      </c>
      <c r="AM38" t="str">
        <f>IF('COPY 20200720'!AM38="","",'COPY 20200720'!AM38)</f>
        <v/>
      </c>
      <c r="AN38" t="str">
        <f>IF('COPY 20200720'!AN38="","",'COPY 20200720'!AN38)</f>
        <v/>
      </c>
      <c r="AO38">
        <f>IF('COPY 20200720'!AO38="","",'COPY 20200720'!AO38)</f>
        <v>44046</v>
      </c>
      <c r="AP38">
        <f>IF('COPY 20200720'!AP38="","",'COPY 20200720'!AP38)</f>
        <v>44033</v>
      </c>
      <c r="AQ38" t="str">
        <f>IF('COPY 20200720'!AQ38="","",'COPY 20200720'!AQ38)</f>
        <v/>
      </c>
      <c r="AR38" t="str">
        <f>IF('COPY 20200720'!AR38="","",'COPY 20200720'!AR38)</f>
        <v/>
      </c>
      <c r="AS38" t="str">
        <f>IF('COPY 20200720'!AS38="","",'COPY 20200720'!AS38)</f>
        <v/>
      </c>
      <c r="AT38" t="str">
        <f>IF('COPY 20200720'!AT38="","",'COPY 20200720'!AT38)</f>
        <v/>
      </c>
      <c r="AU38" t="str">
        <f>IF('COPY 20200720'!AU38="","",'COPY 20200720'!AU38)</f>
        <v/>
      </c>
      <c r="AV38" t="str">
        <f>IF('COPY 20200720'!AV38="","",'COPY 20200720'!AV38)</f>
        <v/>
      </c>
      <c r="AW38" t="str">
        <f>IF('COPY 20200720'!AW38="","",'COPY 20200720'!AW38)</f>
        <v/>
      </c>
      <c r="AX38" t="str">
        <f>IF('COPY 20200720'!AX38="","",'COPY 20200720'!AX38)</f>
        <v/>
      </c>
      <c r="AY38" t="str">
        <f>IF('COPY 20200720'!AY38="","",'COPY 20200720'!AY38)</f>
        <v/>
      </c>
      <c r="AZ38" t="str">
        <f>IF('COPY 20200720'!AZ38="","",'COPY 20200720'!AZ38)</f>
        <v/>
      </c>
      <c r="BA38" t="str">
        <f>IF('COPY 20200720'!BA38="","",'COPY 20200720'!BA38)</f>
        <v/>
      </c>
      <c r="BB38" t="str">
        <f>IF('COPY 20200720'!BB38="","",'COPY 20200720'!BB38)</f>
        <v/>
      </c>
      <c r="BC38" t="str">
        <f>IF('COPY 20200720'!BC38="","",'COPY 20200720'!BC38)</f>
        <v/>
      </c>
      <c r="BD38" t="str">
        <f>IF('COPY 20200720'!BD38="","",'COPY 20200720'!BD38)</f>
        <v/>
      </c>
      <c r="BE38" t="str">
        <f>IF('COPY 20200720'!BE38="","",'COPY 20200720'!BE38)</f>
        <v/>
      </c>
      <c r="BF38" t="str">
        <f>IF('COPY 20200720'!BF38="","",'COPY 20200720'!BF38)</f>
        <v/>
      </c>
      <c r="BG38" t="str">
        <f>IF('COPY 20200720'!BG38="","",'COPY 20200720'!BG38)</f>
        <v/>
      </c>
      <c r="BH38" t="str">
        <f>IF('COPY 20200720'!BH38="","",'COPY 20200720'!BH38)</f>
        <v/>
      </c>
      <c r="BI38" t="str">
        <f>IF('COPY 20200720'!BI38="","",'COPY 20200720'!BI38)</f>
        <v/>
      </c>
      <c r="BJ38" t="str">
        <f>IF('COPY 20200720'!BJ38="","",'COPY 20200720'!BJ38)</f>
        <v/>
      </c>
      <c r="BK38" t="str">
        <f>IF('COPY 20200720'!BK38="","",'COPY 20200720'!BK38)</f>
        <v/>
      </c>
      <c r="BL38" t="str">
        <f>IF('COPY 20200720'!BL38="","",'COPY 20200720'!BL38)</f>
        <v/>
      </c>
      <c r="BM38" t="str">
        <f>IF('COPY 20200720'!BM38="","",'COPY 20200720'!BM38)</f>
        <v/>
      </c>
      <c r="BN38" t="str">
        <f>IF('COPY 20200720'!BN38="","",'COPY 20200720'!BN38)</f>
        <v/>
      </c>
      <c r="BO38" t="s">
        <v>504</v>
      </c>
      <c r="BP38" t="str">
        <f>IF('COPY 20200720'!BP38="","",'COPY 20200720'!BP38)</f>
        <v/>
      </c>
      <c r="BQ38" t="str">
        <f>IF('COPY 20200720'!BQ38="","",'COPY 20200720'!BQ38)</f>
        <v/>
      </c>
      <c r="BR38" t="str">
        <f>IF('COPY 20200720'!BR38="","",'COPY 20200720'!BR38)</f>
        <v/>
      </c>
      <c r="BS38" t="str">
        <f>IF('COPY 20200720'!BS38="","",'COPY 20200720'!BS38)</f>
        <v/>
      </c>
      <c r="BT38" t="str">
        <f>IF('COPY 20200720'!BT38="","",'COPY 20200720'!BT38)</f>
        <v/>
      </c>
      <c r="BU38" t="str">
        <f>IF('COPY 20200720'!BU38="","",'COPY 20200720'!BU38)</f>
        <v/>
      </c>
      <c r="BV38" t="str">
        <f>IF('COPY 20200720'!BV38="","",'COPY 20200720'!BV38)</f>
        <v/>
      </c>
      <c r="BW38" t="str">
        <f>IF('COPY 20200720'!BW38="","",'COPY 20200720'!BW38)</f>
        <v/>
      </c>
      <c r="BX38" t="str">
        <f>IF('COPY 20200720'!BX38="","",'COPY 20200720'!BX38)</f>
        <v/>
      </c>
      <c r="BY38" t="str">
        <f>IF('COPY 20200720'!BY38="","",'COPY 20200720'!BY38)</f>
        <v/>
      </c>
      <c r="BZ38" t="str">
        <f>IF('COPY 20200720'!BZ38="","",'COPY 20200720'!BZ38)</f>
        <v/>
      </c>
      <c r="CA38" t="str">
        <f>IF('COPY 20200720'!CA38="","",'COPY 20200720'!CA38)</f>
        <v/>
      </c>
      <c r="CB38" t="str">
        <f>IF('COPY 20200720'!CB38="","",'COPY 20200720'!CB38)</f>
        <v/>
      </c>
      <c r="CC38" t="str">
        <f>IF('COPY 20200720'!CC38="","",'COPY 20200720'!CC38)</f>
        <v/>
      </c>
      <c r="CD38" t="str">
        <f>IF('COPY 20200720'!CD38="","",'COPY 20200720'!CD38)</f>
        <v/>
      </c>
      <c r="CE38" t="str">
        <f>IF('COPY 20200720'!CE38="","",'COPY 20200720'!CE38)</f>
        <v/>
      </c>
      <c r="CF38" t="str">
        <f>IF('COPY 20200720'!CF38="","",'COPY 20200720'!CF38)</f>
        <v/>
      </c>
      <c r="CG38" t="str">
        <f>IF('COPY 20200720'!CG38="","",'COPY 20200720'!CG38)</f>
        <v/>
      </c>
      <c r="CH38" t="str">
        <f>IF('COPY 20200720'!CH38="","",'COPY 20200720'!CH38)</f>
        <v/>
      </c>
      <c r="CI38" t="str">
        <f>IF('COPY 20200720'!CI38="","",'COPY 20200720'!CI38)</f>
        <v/>
      </c>
      <c r="CJ38" t="str">
        <f>IF('COPY 20200720'!CJ38="","",'COPY 20200720'!CJ38)</f>
        <v/>
      </c>
      <c r="CK38" t="str">
        <f>IF('COPY 20200720'!CK38="","",'COPY 20200720'!CK38)</f>
        <v/>
      </c>
      <c r="CL38" t="str">
        <f>IF('COPY 20200720'!CL38="","",'COPY 20200720'!CL38)</f>
        <v/>
      </c>
      <c r="CM38" t="str">
        <f>IF('COPY 20200720'!CM38="","",'COPY 20200720'!CM38)</f>
        <v/>
      </c>
    </row>
    <row r="39" spans="2:91">
      <c r="B39" s="42" t="str">
        <f>'COPY 20200720'!B39</f>
        <v>036</v>
      </c>
      <c r="C39" s="8" t="str">
        <f>'COPY 20200720'!C39</f>
        <v>LID LWR BASE EPB</v>
      </c>
      <c r="D39" s="8" t="str">
        <f>IF('COPY 20200720'!D39="","",'COPY 20200720'!D39)</f>
        <v>INJ</v>
      </c>
      <c r="E39" s="8"/>
      <c r="F39" s="9"/>
      <c r="G39" s="10"/>
      <c r="H39" s="11"/>
      <c r="I39" s="12"/>
      <c r="J39" s="13"/>
      <c r="K39" s="10"/>
      <c r="L39" s="24"/>
      <c r="M39" s="14"/>
      <c r="N39" s="15"/>
      <c r="O39" s="16"/>
      <c r="P39" s="16"/>
      <c r="Q39" s="17"/>
      <c r="R39" s="17"/>
      <c r="S39" s="33"/>
      <c r="T39" s="33"/>
      <c r="U39" s="31"/>
      <c r="V39">
        <f>IF('COPY 20200720'!V39="","",'COPY 20200720'!V39)</f>
        <v>1.4730884750000004</v>
      </c>
      <c r="W39" t="str">
        <f>IF('COPY 20200720'!W39="","",'COPY 20200720'!W39)</f>
        <v/>
      </c>
      <c r="X39" t="str">
        <f>IF('COPY 20200720'!X39="","",'COPY 20200720'!X39)</f>
        <v/>
      </c>
      <c r="Y39" t="str">
        <f>IF('COPY 20200720'!Y39="","",'COPY 20200720'!Y39)</f>
        <v/>
      </c>
      <c r="Z39" t="str">
        <f>IF('COPY 20200720'!Z39="","",'COPY 20200720'!Z39)</f>
        <v/>
      </c>
      <c r="AA39" t="str">
        <f>IF('COPY 20200720'!AA39="","",'COPY 20200720'!AA39)</f>
        <v/>
      </c>
      <c r="AB39" t="str">
        <f>IF('COPY 20200720'!AB39="","",'COPY 20200720'!AB39)</f>
        <v/>
      </c>
      <c r="AC39" t="str">
        <f>IF('COPY 20200720'!AC39="","",'COPY 20200720'!AC39)</f>
        <v/>
      </c>
      <c r="AD39" t="str">
        <f>IF('COPY 20200720'!AD39="","",'COPY 20200720'!AD39)</f>
        <v/>
      </c>
      <c r="AE39" t="str">
        <f>IF('COPY 20200720'!AE39="","",'COPY 20200720'!AE39)</f>
        <v/>
      </c>
      <c r="AF39">
        <f>IF('COPY 20200720'!AF39="","",'COPY 20200720'!AF39)</f>
        <v>44033</v>
      </c>
      <c r="AG39">
        <f>IF('COPY 20200720'!AG39="","",'COPY 20200720'!AG39)</f>
        <v>44033</v>
      </c>
      <c r="AH39" t="str">
        <f>IF('COPY 20200720'!AH39="","",'COPY 20200720'!AH39)</f>
        <v/>
      </c>
      <c r="AI39" t="str">
        <f>IF('COPY 20200720'!AI39="","",'COPY 20200720'!AI39)</f>
        <v/>
      </c>
      <c r="AJ39" t="str">
        <f>IF('COPY 20200720'!AJ39="","",'COPY 20200720'!AJ39)</f>
        <v/>
      </c>
      <c r="AK39" t="str">
        <f>IF('COPY 20200720'!AK39="","",'COPY 20200720'!AK39)</f>
        <v>NO Q</v>
      </c>
      <c r="AL39" t="str">
        <f>IF('COPY 20200720'!AL39="","",'COPY 20200720'!AL39)</f>
        <v>NO Q</v>
      </c>
      <c r="AM39">
        <f>IF('COPY 20200720'!AM39="","",'COPY 20200720'!AM39)</f>
        <v>44033</v>
      </c>
      <c r="AN39" t="str">
        <f>IF('COPY 20200720'!AN39="","",'COPY 20200720'!AN39)</f>
        <v/>
      </c>
      <c r="AO39" t="str">
        <f>IF('COPY 20200720'!AO39="","",'COPY 20200720'!AO39)</f>
        <v/>
      </c>
      <c r="AP39">
        <f>IF('COPY 20200720'!AP39="","",'COPY 20200720'!AP39)</f>
        <v>44033</v>
      </c>
      <c r="AQ39" t="str">
        <f>IF('COPY 20200720'!AQ39="","",'COPY 20200720'!AQ39)</f>
        <v/>
      </c>
      <c r="AR39" t="str">
        <f>IF('COPY 20200720'!AR39="","",'COPY 20200720'!AR39)</f>
        <v/>
      </c>
      <c r="AS39" t="str">
        <f>IF('COPY 20200720'!AS39="","",'COPY 20200720'!AS39)</f>
        <v/>
      </c>
      <c r="AT39" t="str">
        <f>IF('COPY 20200720'!AT39="","",'COPY 20200720'!AT39)</f>
        <v/>
      </c>
      <c r="AU39" t="str">
        <f>IF('COPY 20200720'!AU39="","",'COPY 20200720'!AU39)</f>
        <v/>
      </c>
      <c r="AV39" t="str">
        <f>IF('COPY 20200720'!AV39="","",'COPY 20200720'!AV39)</f>
        <v/>
      </c>
      <c r="AW39" t="str">
        <f>IF('COPY 20200720'!AW39="","",'COPY 20200720'!AW39)</f>
        <v/>
      </c>
      <c r="AX39" t="str">
        <f>IF('COPY 20200720'!AX39="","",'COPY 20200720'!AX39)</f>
        <v/>
      </c>
      <c r="AY39" t="str">
        <f>IF('COPY 20200720'!AY39="","",'COPY 20200720'!AY39)</f>
        <v/>
      </c>
      <c r="AZ39" t="str">
        <f>IF('COPY 20200720'!AZ39="","",'COPY 20200720'!AZ39)</f>
        <v/>
      </c>
      <c r="BA39" t="str">
        <f>IF('COPY 20200720'!BA39="","",'COPY 20200720'!BA39)</f>
        <v/>
      </c>
      <c r="BB39" t="str">
        <f>IF('COPY 20200720'!BB39="","",'COPY 20200720'!BB39)</f>
        <v/>
      </c>
      <c r="BC39" t="str">
        <f>IF('COPY 20200720'!BC39="","",'COPY 20200720'!BC39)</f>
        <v/>
      </c>
      <c r="BD39" t="str">
        <f>IF('COPY 20200720'!BD39="","",'COPY 20200720'!BD39)</f>
        <v/>
      </c>
      <c r="BE39" t="str">
        <f>IF('COPY 20200720'!BE39="","",'COPY 20200720'!BE39)</f>
        <v/>
      </c>
      <c r="BF39" t="str">
        <f>IF('COPY 20200720'!BF39="","",'COPY 20200720'!BF39)</f>
        <v/>
      </c>
      <c r="BG39" t="str">
        <f>IF('COPY 20200720'!BG39="","",'COPY 20200720'!BG39)</f>
        <v/>
      </c>
      <c r="BH39" t="str">
        <f>IF('COPY 20200720'!BH39="","",'COPY 20200720'!BH39)</f>
        <v/>
      </c>
      <c r="BI39" t="str">
        <f>IF('COPY 20200720'!BI39="","",'COPY 20200720'!BI39)</f>
        <v/>
      </c>
      <c r="BJ39" t="str">
        <f>IF('COPY 20200720'!BJ39="","",'COPY 20200720'!BJ39)</f>
        <v/>
      </c>
      <c r="BK39" t="s">
        <v>605</v>
      </c>
      <c r="BL39" t="str">
        <f>IF('COPY 20200720'!BL39="","",'COPY 20200720'!BL39)</f>
        <v/>
      </c>
      <c r="BM39" t="str">
        <f>IF('COPY 20200720'!BM39="","",'COPY 20200720'!BM39)</f>
        <v/>
      </c>
      <c r="BN39" t="str">
        <f>IF('COPY 20200720'!BN39="","",'COPY 20200720'!BN39)</f>
        <v/>
      </c>
      <c r="BO39" t="s">
        <v>505</v>
      </c>
      <c r="BP39" t="str">
        <f>IF('COPY 20200720'!BP39="","",'COPY 20200720'!BP39)</f>
        <v/>
      </c>
      <c r="BQ39" t="str">
        <f>IF('COPY 20200720'!BQ39="","",'COPY 20200720'!BQ39)</f>
        <v/>
      </c>
      <c r="BR39" t="str">
        <f>IF('COPY 20200720'!BR39="","",'COPY 20200720'!BR39)</f>
        <v/>
      </c>
      <c r="BS39" t="str">
        <f>IF('COPY 20200720'!BS39="","",'COPY 20200720'!BS39)</f>
        <v/>
      </c>
      <c r="BT39" t="str">
        <f>IF('COPY 20200720'!BT39="","",'COPY 20200720'!BT39)</f>
        <v/>
      </c>
      <c r="BU39" t="str">
        <f>IF('COPY 20200720'!BU39="","",'COPY 20200720'!BU39)</f>
        <v/>
      </c>
      <c r="BV39" t="str">
        <f>IF('COPY 20200720'!BV39="","",'COPY 20200720'!BV39)</f>
        <v/>
      </c>
      <c r="BW39" t="str">
        <f>IF('COPY 20200720'!BW39="","",'COPY 20200720'!BW39)</f>
        <v/>
      </c>
      <c r="BX39" t="str">
        <f>IF('COPY 20200720'!BX39="","",'COPY 20200720'!BX39)</f>
        <v/>
      </c>
      <c r="BY39" t="str">
        <f>IF('COPY 20200720'!BY39="","",'COPY 20200720'!BY39)</f>
        <v/>
      </c>
      <c r="BZ39" t="str">
        <f>IF('COPY 20200720'!BZ39="","",'COPY 20200720'!BZ39)</f>
        <v/>
      </c>
      <c r="CA39" t="str">
        <f>IF('COPY 20200720'!CA39="","",'COPY 20200720'!CA39)</f>
        <v/>
      </c>
      <c r="CB39" t="str">
        <f>IF('COPY 20200720'!CB39="","",'COPY 20200720'!CB39)</f>
        <v/>
      </c>
      <c r="CC39" t="str">
        <f>IF('COPY 20200720'!CC39="","",'COPY 20200720'!CC39)</f>
        <v/>
      </c>
      <c r="CD39" t="str">
        <f>IF('COPY 20200720'!CD39="","",'COPY 20200720'!CD39)</f>
        <v/>
      </c>
      <c r="CE39" t="str">
        <f>IF('COPY 20200720'!CE39="","",'COPY 20200720'!CE39)</f>
        <v>-</v>
      </c>
      <c r="CF39" t="s">
        <v>488</v>
      </c>
      <c r="CG39" t="str">
        <f>IF('COPY 20200720'!CG39="","",'COPY 20200720'!CG39)</f>
        <v/>
      </c>
      <c r="CH39" t="str">
        <f>IF('COPY 20200720'!CH39="","",'COPY 20200720'!CH39)</f>
        <v/>
      </c>
      <c r="CI39" t="str">
        <f>IF('COPY 20200720'!CI39="","",'COPY 20200720'!CI39)</f>
        <v/>
      </c>
      <c r="CJ39" t="str">
        <f>IF('COPY 20200720'!CJ39="","",'COPY 20200720'!CJ39)</f>
        <v/>
      </c>
      <c r="CK39" t="str">
        <f>IF('COPY 20200720'!CK39="","",'COPY 20200720'!CK39)</f>
        <v/>
      </c>
      <c r="CL39" t="str">
        <f>IF('COPY 20200720'!CL39="","",'COPY 20200720'!CL39)</f>
        <v/>
      </c>
      <c r="CM39" t="str">
        <f>IF('COPY 20200720'!CM39="","",'COPY 20200720'!CM39)</f>
        <v/>
      </c>
    </row>
    <row r="40" spans="2:91">
      <c r="B40" s="42" t="str">
        <f>'COPY 20200720'!B40</f>
        <v>037</v>
      </c>
      <c r="C40" s="8" t="str">
        <f>'COPY 20200720'!C40</f>
        <v>COVER F</v>
      </c>
      <c r="D40" s="8" t="str">
        <f>IF('COPY 20200720'!D40="","",'COPY 20200720'!D40)</f>
        <v>INJ</v>
      </c>
      <c r="E40" s="8"/>
      <c r="F40" s="9"/>
      <c r="G40" s="10"/>
      <c r="H40" s="11"/>
      <c r="I40" s="12"/>
      <c r="J40" s="13"/>
      <c r="K40" s="10"/>
      <c r="L40" s="13"/>
      <c r="M40" s="14"/>
      <c r="N40" s="15"/>
      <c r="O40" s="16"/>
      <c r="P40" s="16"/>
      <c r="Q40" s="17"/>
      <c r="R40" s="17"/>
      <c r="S40" s="33"/>
      <c r="T40" s="33"/>
      <c r="U40" s="31"/>
      <c r="V40">
        <f>IF('COPY 20200720'!V40="","",'COPY 20200720'!V40)</f>
        <v>2.3426693633480173</v>
      </c>
      <c r="W40" t="str">
        <f>IF('COPY 20200720'!W40="","",'COPY 20200720'!W40)</f>
        <v/>
      </c>
      <c r="X40" t="str">
        <f>IF('COPY 20200720'!X40="","",'COPY 20200720'!X40)</f>
        <v/>
      </c>
      <c r="Y40" t="str">
        <f>IF('COPY 20200720'!Y40="","",'COPY 20200720'!Y40)</f>
        <v/>
      </c>
      <c r="Z40" t="str">
        <f>IF('COPY 20200720'!Z40="","",'COPY 20200720'!Z40)</f>
        <v/>
      </c>
      <c r="AA40" t="str">
        <f>IF('COPY 20200720'!AA40="","",'COPY 20200720'!AA40)</f>
        <v/>
      </c>
      <c r="AB40" t="str">
        <f>IF('COPY 20200720'!AB40="","",'COPY 20200720'!AB40)</f>
        <v/>
      </c>
      <c r="AC40" t="str">
        <f>IF('COPY 20200720'!AC40="","",'COPY 20200720'!AC40)</f>
        <v/>
      </c>
      <c r="AD40" t="s">
        <v>480</v>
      </c>
      <c r="AE40" t="s">
        <v>483</v>
      </c>
      <c r="AF40">
        <f>IF('COPY 20200720'!AF40="","",'COPY 20200720'!AF40)</f>
        <v>44033</v>
      </c>
      <c r="AG40">
        <f>IF('COPY 20200720'!AG40="","",'COPY 20200720'!AG40)</f>
        <v>44033</v>
      </c>
      <c r="AH40" t="str">
        <f>IF('COPY 20200720'!AH40="","",'COPY 20200720'!AH40)</f>
        <v/>
      </c>
      <c r="AI40" t="str">
        <f>IF('COPY 20200720'!AI40="","",'COPY 20200720'!AI40)</f>
        <v/>
      </c>
      <c r="AJ40" t="str">
        <f>IF('COPY 20200720'!AJ40="","",'COPY 20200720'!AJ40)</f>
        <v/>
      </c>
      <c r="AK40" t="str">
        <f>IF('COPY 20200720'!AK40="","",'COPY 20200720'!AK40)</f>
        <v/>
      </c>
      <c r="AL40" t="str">
        <f>IF('COPY 20200720'!AL40="","",'COPY 20200720'!AL40)</f>
        <v/>
      </c>
      <c r="AM40">
        <f>IF('COPY 20200720'!AM40="","",'COPY 20200720'!AM40)</f>
        <v>44033</v>
      </c>
      <c r="AN40" t="str">
        <f>IF('COPY 20200720'!AN40="","",'COPY 20200720'!AN40)</f>
        <v/>
      </c>
      <c r="AO40" t="str">
        <f>IF('COPY 20200720'!AO40="","",'COPY 20200720'!AO40)</f>
        <v/>
      </c>
      <c r="AP40" t="str">
        <f>IF('COPY 20200720'!AP40="","",'COPY 20200720'!AP40)</f>
        <v/>
      </c>
      <c r="AQ40" t="str">
        <f>IF('COPY 20200720'!AQ40="","",'COPY 20200720'!AQ40)</f>
        <v/>
      </c>
      <c r="AR40" t="str">
        <f>IF('COPY 20200720'!AR40="","",'COPY 20200720'!AR40)</f>
        <v/>
      </c>
      <c r="AS40" t="str">
        <f>IF('COPY 20200720'!AS40="","",'COPY 20200720'!AS40)</f>
        <v/>
      </c>
      <c r="AT40" t="str">
        <f>IF('COPY 20200720'!AT40="","",'COPY 20200720'!AT40)</f>
        <v/>
      </c>
      <c r="AU40" t="str">
        <f>IF('COPY 20200720'!AU40="","",'COPY 20200720'!AU40)</f>
        <v/>
      </c>
      <c r="AV40" t="str">
        <f>IF('COPY 20200720'!AV40="","",'COPY 20200720'!AV40)</f>
        <v/>
      </c>
      <c r="AW40" t="str">
        <f>IF('COPY 20200720'!AW40="","",'COPY 20200720'!AW40)</f>
        <v/>
      </c>
      <c r="AX40" t="str">
        <f>IF('COPY 20200720'!AX40="","",'COPY 20200720'!AX40)</f>
        <v/>
      </c>
      <c r="AY40" t="str">
        <f>IF('COPY 20200720'!AY40="","",'COPY 20200720'!AY40)</f>
        <v/>
      </c>
      <c r="AZ40" t="str">
        <f>IF('COPY 20200720'!AZ40="","",'COPY 20200720'!AZ40)</f>
        <v/>
      </c>
      <c r="BA40" t="str">
        <f>IF('COPY 20200720'!BA40="","",'COPY 20200720'!BA40)</f>
        <v/>
      </c>
      <c r="BB40" t="str">
        <f>IF('COPY 20200720'!BB40="","",'COPY 20200720'!BB40)</f>
        <v/>
      </c>
      <c r="BC40" t="str">
        <f>IF('COPY 20200720'!BC40="","",'COPY 20200720'!BC40)</f>
        <v/>
      </c>
      <c r="BD40" t="str">
        <f>IF('COPY 20200720'!BD40="","",'COPY 20200720'!BD40)</f>
        <v/>
      </c>
      <c r="BE40" t="str">
        <f>IF('COPY 20200720'!BE40="","",'COPY 20200720'!BE40)</f>
        <v/>
      </c>
      <c r="BF40" t="str">
        <f>IF('COPY 20200720'!BF40="","",'COPY 20200720'!BF40)</f>
        <v/>
      </c>
      <c r="BG40" t="str">
        <f>IF('COPY 20200720'!BG40="","",'COPY 20200720'!BG40)</f>
        <v/>
      </c>
      <c r="BH40" t="str">
        <f>IF('COPY 20200720'!BH40="","",'COPY 20200720'!BH40)</f>
        <v/>
      </c>
      <c r="BI40" t="str">
        <f>IF('COPY 20200720'!BI40="","",'COPY 20200720'!BI40)</f>
        <v/>
      </c>
      <c r="BJ40" t="str">
        <f>IF('COPY 20200720'!BJ40="","",'COPY 20200720'!BJ40)</f>
        <v/>
      </c>
      <c r="BK40" t="str">
        <f>IF('COPY 20200720'!BK40="","",'COPY 20200720'!BK40)</f>
        <v/>
      </c>
      <c r="BL40" t="str">
        <f>IF('COPY 20200720'!BL40="","",'COPY 20200720'!BL40)</f>
        <v/>
      </c>
      <c r="BM40" t="str">
        <f>IF('COPY 20200720'!BM40="","",'COPY 20200720'!BM40)</f>
        <v/>
      </c>
      <c r="BN40" t="str">
        <f>IF('COPY 20200720'!BN40="","",'COPY 20200720'!BN40)</f>
        <v/>
      </c>
      <c r="BO40" t="str">
        <f>IF('COPY 20200720'!BO40="","",'COPY 20200720'!BO40)</f>
        <v/>
      </c>
      <c r="BP40" t="str">
        <f>IF('COPY 20200720'!BP40="","",'COPY 20200720'!BP40)</f>
        <v/>
      </c>
      <c r="BQ40" t="str">
        <f>IF('COPY 20200720'!BQ40="","",'COPY 20200720'!BQ40)</f>
        <v/>
      </c>
      <c r="BR40" t="str">
        <f>IF('COPY 20200720'!BR40="","",'COPY 20200720'!BR40)</f>
        <v/>
      </c>
      <c r="BS40" t="str">
        <f>IF('COPY 20200720'!BS40="","",'COPY 20200720'!BS40)</f>
        <v/>
      </c>
      <c r="BT40" t="str">
        <f>IF('COPY 20200720'!BT40="","",'COPY 20200720'!BT40)</f>
        <v/>
      </c>
      <c r="BU40" t="str">
        <f>IF('COPY 20200720'!BU40="","",'COPY 20200720'!BU40)</f>
        <v/>
      </c>
      <c r="BV40" t="str">
        <f>IF('COPY 20200720'!BV40="","",'COPY 20200720'!BV40)</f>
        <v/>
      </c>
      <c r="BW40" t="str">
        <f>IF('COPY 20200720'!BW40="","",'COPY 20200720'!BW40)</f>
        <v/>
      </c>
      <c r="BX40" t="str">
        <f>IF('COPY 20200720'!BX40="","",'COPY 20200720'!BX40)</f>
        <v/>
      </c>
      <c r="BY40" t="str">
        <f>IF('COPY 20200720'!BY40="","",'COPY 20200720'!BY40)</f>
        <v/>
      </c>
      <c r="BZ40" t="str">
        <f>IF('COPY 20200720'!BZ40="","",'COPY 20200720'!BZ40)</f>
        <v/>
      </c>
      <c r="CA40" t="str">
        <f>IF('COPY 20200720'!CA40="","",'COPY 20200720'!CA40)</f>
        <v/>
      </c>
      <c r="CB40" t="str">
        <f>IF('COPY 20200720'!CB40="","",'COPY 20200720'!CB40)</f>
        <v/>
      </c>
      <c r="CC40" t="str">
        <f>IF('COPY 20200720'!CC40="","",'COPY 20200720'!CC40)</f>
        <v/>
      </c>
      <c r="CD40" t="str">
        <f>IF('COPY 20200720'!CD40="","",'COPY 20200720'!CD40)</f>
        <v/>
      </c>
      <c r="CE40" t="str">
        <f>IF('COPY 20200720'!CE40="","",'COPY 20200720'!CE40)</f>
        <v/>
      </c>
      <c r="CF40" t="str">
        <f>IF('COPY 20200720'!CF40="","",'COPY 20200720'!CF40)</f>
        <v/>
      </c>
      <c r="CG40" t="str">
        <f>IF('COPY 20200720'!CG40="","",'COPY 20200720'!CG40)</f>
        <v/>
      </c>
      <c r="CH40" t="str">
        <f>IF('COPY 20200720'!CH40="","",'COPY 20200720'!CH40)</f>
        <v/>
      </c>
      <c r="CI40" t="str">
        <f>IF('COPY 20200720'!CI40="","",'COPY 20200720'!CI40)</f>
        <v/>
      </c>
      <c r="CJ40" t="str">
        <f>IF('COPY 20200720'!CJ40="","",'COPY 20200720'!CJ40)</f>
        <v/>
      </c>
      <c r="CK40" t="str">
        <f>IF('COPY 20200720'!CK40="","",'COPY 20200720'!CK40)</f>
        <v/>
      </c>
      <c r="CL40" t="str">
        <f>IF('COPY 20200720'!CL40="","",'COPY 20200720'!CL40)</f>
        <v/>
      </c>
      <c r="CM40" t="str">
        <f>IF('COPY 20200720'!CM40="","",'COPY 20200720'!CM40)</f>
        <v/>
      </c>
    </row>
    <row r="41" spans="2:91">
      <c r="B41" s="42" t="str">
        <f>'COPY 20200720'!B41</f>
        <v>038</v>
      </c>
      <c r="C41" s="8" t="str">
        <f>'COPY 20200720'!C41</f>
        <v>RING COVER F</v>
      </c>
      <c r="D41" s="8" t="str">
        <f>IF('COPY 20200720'!D41="","",'COPY 20200720'!D41)</f>
        <v>INJ</v>
      </c>
      <c r="E41" s="8"/>
      <c r="F41" s="9"/>
      <c r="G41" s="10"/>
      <c r="H41" s="11"/>
      <c r="I41" s="12"/>
      <c r="J41" s="13"/>
      <c r="K41" s="10"/>
      <c r="L41" s="13"/>
      <c r="M41" s="14"/>
      <c r="N41" s="15"/>
      <c r="O41" s="16"/>
      <c r="P41" s="16"/>
      <c r="Q41" s="17"/>
      <c r="R41" s="17"/>
      <c r="S41" s="33"/>
      <c r="T41" s="33"/>
      <c r="U41" s="31"/>
      <c r="V41">
        <f>IF('COPY 20200720'!V41="","",'COPY 20200720'!V41)</f>
        <v>0.57816955199999998</v>
      </c>
      <c r="W41" t="str">
        <f>IF('COPY 20200720'!W41="","",'COPY 20200720'!W41)</f>
        <v/>
      </c>
      <c r="X41" t="str">
        <f>IF('COPY 20200720'!X41="","",'COPY 20200720'!X41)</f>
        <v/>
      </c>
      <c r="Y41" t="str">
        <f>IF('COPY 20200720'!Y41="","",'COPY 20200720'!Y41)</f>
        <v/>
      </c>
      <c r="Z41" t="str">
        <f>IF('COPY 20200720'!Z41="","",'COPY 20200720'!Z41)</f>
        <v/>
      </c>
      <c r="AA41" t="str">
        <f>IF('COPY 20200720'!AA41="","",'COPY 20200720'!AA41)</f>
        <v/>
      </c>
      <c r="AB41" t="str">
        <f>IF('COPY 20200720'!AB41="","",'COPY 20200720'!AB41)</f>
        <v/>
      </c>
      <c r="AC41" t="str">
        <f>IF('COPY 20200720'!AC41="","",'COPY 20200720'!AC41)</f>
        <v/>
      </c>
      <c r="AD41" t="str">
        <f>IF('COPY 20200720'!AD41="","",'COPY 20200720'!AD41)</f>
        <v/>
      </c>
      <c r="AE41" t="str">
        <f>IF('COPY 20200720'!AE41="","",'COPY 20200720'!AE41)</f>
        <v/>
      </c>
      <c r="AF41" t="str">
        <f>IF('COPY 20200720'!AF41="","",'COPY 20200720'!AF41)</f>
        <v/>
      </c>
      <c r="AG41" t="str">
        <f>IF('COPY 20200720'!AG41="","",'COPY 20200720'!AG41)</f>
        <v/>
      </c>
      <c r="AH41" t="str">
        <f>IF('COPY 20200720'!AH41="","",'COPY 20200720'!AH41)</f>
        <v/>
      </c>
      <c r="AI41" t="str">
        <f>IF('COPY 20200720'!AI41="","",'COPY 20200720'!AI41)</f>
        <v/>
      </c>
      <c r="AJ41" t="str">
        <f>IF('COPY 20200720'!AJ41="","",'COPY 20200720'!AJ41)</f>
        <v/>
      </c>
      <c r="AK41" t="str">
        <f>IF('COPY 20200720'!AK41="","",'COPY 20200720'!AK41)</f>
        <v>NO Q</v>
      </c>
      <c r="AL41" t="str">
        <f>IF('COPY 20200720'!AL41="","",'COPY 20200720'!AL41)</f>
        <v>NO Q</v>
      </c>
      <c r="AM41">
        <f>IF('COPY 20200720'!AM41="","",'COPY 20200720'!AM41)</f>
        <v>44033</v>
      </c>
      <c r="AN41" t="str">
        <f>IF('COPY 20200720'!AN41="","",'COPY 20200720'!AN41)</f>
        <v/>
      </c>
      <c r="AO41" t="str">
        <f>IF('COPY 20200720'!AO41="","",'COPY 20200720'!AO41)</f>
        <v/>
      </c>
      <c r="AP41">
        <f>IF('COPY 20200720'!AP41="","",'COPY 20200720'!AP41)</f>
        <v>44033</v>
      </c>
      <c r="AQ41" t="str">
        <f>IF('COPY 20200720'!AQ41="","",'COPY 20200720'!AQ41)</f>
        <v/>
      </c>
      <c r="AR41" t="str">
        <f>IF('COPY 20200720'!AR41="","",'COPY 20200720'!AR41)</f>
        <v/>
      </c>
      <c r="AS41" t="str">
        <f>IF('COPY 20200720'!AS41="","",'COPY 20200720'!AS41)</f>
        <v/>
      </c>
      <c r="AT41" t="str">
        <f>IF('COPY 20200720'!AT41="","",'COPY 20200720'!AT41)</f>
        <v/>
      </c>
      <c r="AU41" t="str">
        <f>IF('COPY 20200720'!AU41="","",'COPY 20200720'!AU41)</f>
        <v/>
      </c>
      <c r="AV41" t="str">
        <f>IF('COPY 20200720'!AV41="","",'COPY 20200720'!AV41)</f>
        <v/>
      </c>
      <c r="AW41" t="str">
        <f>IF('COPY 20200720'!AW41="","",'COPY 20200720'!AW41)</f>
        <v/>
      </c>
      <c r="AX41" t="str">
        <f>IF('COPY 20200720'!AX41="","",'COPY 20200720'!AX41)</f>
        <v/>
      </c>
      <c r="AY41" t="str">
        <f>IF('COPY 20200720'!AY41="","",'COPY 20200720'!AY41)</f>
        <v/>
      </c>
      <c r="AZ41" t="str">
        <f>IF('COPY 20200720'!AZ41="","",'COPY 20200720'!AZ41)</f>
        <v/>
      </c>
      <c r="BA41" t="str">
        <f>IF('COPY 20200720'!BA41="","",'COPY 20200720'!BA41)</f>
        <v/>
      </c>
      <c r="BB41" t="str">
        <f>IF('COPY 20200720'!BB41="","",'COPY 20200720'!BB41)</f>
        <v/>
      </c>
      <c r="BC41" t="str">
        <f>IF('COPY 20200720'!BC41="","",'COPY 20200720'!BC41)</f>
        <v/>
      </c>
      <c r="BD41" t="str">
        <f>IF('COPY 20200720'!BD41="","",'COPY 20200720'!BD41)</f>
        <v/>
      </c>
      <c r="BE41" t="str">
        <f>IF('COPY 20200720'!BE41="","",'COPY 20200720'!BE41)</f>
        <v/>
      </c>
      <c r="BF41" t="str">
        <f>IF('COPY 20200720'!BF41="","",'COPY 20200720'!BF41)</f>
        <v/>
      </c>
      <c r="BG41" t="str">
        <f>IF('COPY 20200720'!BG41="","",'COPY 20200720'!BG41)</f>
        <v/>
      </c>
      <c r="BH41" t="str">
        <f>IF('COPY 20200720'!BH41="","",'COPY 20200720'!BH41)</f>
        <v/>
      </c>
      <c r="BI41" t="str">
        <f>IF('COPY 20200720'!BI41="","",'COPY 20200720'!BI41)</f>
        <v/>
      </c>
      <c r="BJ41" t="str">
        <f>IF('COPY 20200720'!BJ41="","",'COPY 20200720'!BJ41)</f>
        <v/>
      </c>
      <c r="BK41" t="str">
        <f>IF('COPY 20200720'!BK41="","",'COPY 20200720'!BK41)</f>
        <v/>
      </c>
      <c r="BL41" t="str">
        <f>IF('COPY 20200720'!BL41="","",'COPY 20200720'!BL41)</f>
        <v/>
      </c>
      <c r="BM41" t="str">
        <f>IF('COPY 20200720'!BM41="","",'COPY 20200720'!BM41)</f>
        <v/>
      </c>
      <c r="BN41" t="str">
        <f>IF('COPY 20200720'!BN41="","",'COPY 20200720'!BN41)</f>
        <v/>
      </c>
      <c r="BO41" t="s">
        <v>504</v>
      </c>
      <c r="BP41" t="str">
        <f>IF('COPY 20200720'!BP41="","",'COPY 20200720'!BP41)</f>
        <v/>
      </c>
      <c r="BQ41" t="str">
        <f>IF('COPY 20200720'!BQ41="","",'COPY 20200720'!BQ41)</f>
        <v/>
      </c>
      <c r="BR41" t="str">
        <f>IF('COPY 20200720'!BR41="","",'COPY 20200720'!BR41)</f>
        <v/>
      </c>
      <c r="BS41" t="str">
        <f>IF('COPY 20200720'!BS41="","",'COPY 20200720'!BS41)</f>
        <v/>
      </c>
      <c r="BT41" t="str">
        <f>IF('COPY 20200720'!BT41="","",'COPY 20200720'!BT41)</f>
        <v/>
      </c>
      <c r="BU41" t="str">
        <f>IF('COPY 20200720'!BU41="","",'COPY 20200720'!BU41)</f>
        <v/>
      </c>
      <c r="BV41" t="str">
        <f>IF('COPY 20200720'!BV41="","",'COPY 20200720'!BV41)</f>
        <v/>
      </c>
      <c r="BW41" t="str">
        <f>IF('COPY 20200720'!BW41="","",'COPY 20200720'!BW41)</f>
        <v/>
      </c>
      <c r="BX41" t="str">
        <f>IF('COPY 20200720'!BX41="","",'COPY 20200720'!BX41)</f>
        <v/>
      </c>
      <c r="BY41" t="str">
        <f>IF('COPY 20200720'!BY41="","",'COPY 20200720'!BY41)</f>
        <v/>
      </c>
      <c r="BZ41" t="str">
        <f>IF('COPY 20200720'!BZ41="","",'COPY 20200720'!BZ41)</f>
        <v/>
      </c>
      <c r="CA41" t="str">
        <f>IF('COPY 20200720'!CA41="","",'COPY 20200720'!CA41)</f>
        <v/>
      </c>
      <c r="CB41" t="str">
        <f>IF('COPY 20200720'!CB41="","",'COPY 20200720'!CB41)</f>
        <v/>
      </c>
      <c r="CC41" t="str">
        <f>IF('COPY 20200720'!CC41="","",'COPY 20200720'!CC41)</f>
        <v/>
      </c>
      <c r="CD41" t="str">
        <f>IF('COPY 20200720'!CD41="","",'COPY 20200720'!CD41)</f>
        <v/>
      </c>
      <c r="CE41" t="str">
        <f>IF('COPY 20200720'!CE41="","",'COPY 20200720'!CE41)</f>
        <v/>
      </c>
      <c r="CF41" t="str">
        <f>IF('COPY 20200720'!CF41="","",'COPY 20200720'!CF41)</f>
        <v/>
      </c>
      <c r="CG41" t="str">
        <f>IF('COPY 20200720'!CG41="","",'COPY 20200720'!CG41)</f>
        <v/>
      </c>
      <c r="CH41" t="str">
        <f>IF('COPY 20200720'!CH41="","",'COPY 20200720'!CH41)</f>
        <v/>
      </c>
      <c r="CI41" t="str">
        <f>IF('COPY 20200720'!CI41="","",'COPY 20200720'!CI41)</f>
        <v/>
      </c>
      <c r="CJ41" t="str">
        <f>IF('COPY 20200720'!CJ41="","",'COPY 20200720'!CJ41)</f>
        <v/>
      </c>
      <c r="CK41" t="str">
        <f>IF('COPY 20200720'!CK41="","",'COPY 20200720'!CK41)</f>
        <v/>
      </c>
      <c r="CL41" t="str">
        <f>IF('COPY 20200720'!CL41="","",'COPY 20200720'!CL41)</f>
        <v/>
      </c>
      <c r="CM41" t="str">
        <f>IF('COPY 20200720'!CM41="","",'COPY 20200720'!CM41)</f>
        <v/>
      </c>
    </row>
    <row r="42" spans="2:91">
      <c r="B42" s="42" t="str">
        <f>'COPY 20200720'!B42</f>
        <v>039</v>
      </c>
      <c r="C42" s="8" t="str">
        <f>'COPY 20200720'!C42</f>
        <v>MAT CUP HOLDER</v>
      </c>
      <c r="D42" s="8" t="str">
        <f>IF('COPY 20200720'!D42="","",'COPY 20200720'!D42)</f>
        <v>INJ</v>
      </c>
      <c r="E42" s="8"/>
      <c r="F42" s="9"/>
      <c r="G42" s="10"/>
      <c r="H42" s="11"/>
      <c r="I42" s="12"/>
      <c r="J42" s="13"/>
      <c r="K42" s="10"/>
      <c r="L42" s="13"/>
      <c r="M42" s="14"/>
      <c r="N42" s="15"/>
      <c r="O42" s="16"/>
      <c r="P42" s="16"/>
      <c r="Q42" s="17"/>
      <c r="R42" s="17"/>
      <c r="S42" s="33"/>
      <c r="T42" s="33"/>
      <c r="U42" s="31"/>
      <c r="V42">
        <f>IF('COPY 20200720'!V42="","",'COPY 20200720'!V42)</f>
        <v>0.27471220800000001</v>
      </c>
      <c r="W42" t="str">
        <f>IF('COPY 20200720'!W42="","",'COPY 20200720'!W42)</f>
        <v/>
      </c>
      <c r="X42" t="str">
        <f>IF('COPY 20200720'!X42="","",'COPY 20200720'!X42)</f>
        <v/>
      </c>
      <c r="Y42" t="str">
        <f>IF('COPY 20200720'!Y42="","",'COPY 20200720'!Y42)</f>
        <v/>
      </c>
      <c r="Z42" t="str">
        <f>IF('COPY 20200720'!Z42="","",'COPY 20200720'!Z42)</f>
        <v/>
      </c>
      <c r="AA42" t="str">
        <f>IF('COPY 20200720'!AA42="","",'COPY 20200720'!AA42)</f>
        <v/>
      </c>
      <c r="AB42" t="str">
        <f>IF('COPY 20200720'!AB42="","",'COPY 20200720'!AB42)</f>
        <v/>
      </c>
      <c r="AC42" t="str">
        <f>IF('COPY 20200720'!AC42="","",'COPY 20200720'!AC42)</f>
        <v/>
      </c>
      <c r="AD42" t="str">
        <f>IF('COPY 20200720'!AD42="","",'COPY 20200720'!AD42)</f>
        <v/>
      </c>
      <c r="AE42" t="str">
        <f>IF('COPY 20200720'!AE42="","",'COPY 20200720'!AE42)</f>
        <v/>
      </c>
      <c r="AF42" t="str">
        <f>IF('COPY 20200720'!AF42="","",'COPY 20200720'!AF42)</f>
        <v/>
      </c>
      <c r="AG42" t="str">
        <f>IF('COPY 20200720'!AG42="","",'COPY 20200720'!AG42)</f>
        <v/>
      </c>
      <c r="AH42" t="str">
        <f>IF('COPY 20200720'!AH42="","",'COPY 20200720'!AH42)</f>
        <v/>
      </c>
      <c r="AI42" t="str">
        <f>IF('COPY 20200720'!AI42="","",'COPY 20200720'!AI42)</f>
        <v/>
      </c>
      <c r="AJ42" t="str">
        <f>IF('COPY 20200720'!AJ42="","",'COPY 20200720'!AJ42)</f>
        <v/>
      </c>
      <c r="AK42" t="str">
        <f>IF('COPY 20200720'!AK42="","",'COPY 20200720'!AK42)</f>
        <v/>
      </c>
      <c r="AL42" t="str">
        <f>IF('COPY 20200720'!AL42="","",'COPY 20200720'!AL42)</f>
        <v/>
      </c>
      <c r="AM42" t="str">
        <f>IF('COPY 20200720'!AM42="","",'COPY 20200720'!AM42)</f>
        <v/>
      </c>
      <c r="AN42" t="str">
        <f>IF('COPY 20200720'!AN42="","",'COPY 20200720'!AN42)</f>
        <v/>
      </c>
      <c r="AO42">
        <f>IF('COPY 20200720'!AO42="","",'COPY 20200720'!AO42)</f>
        <v>44046</v>
      </c>
      <c r="AP42">
        <f>IF('COPY 20200720'!AP42="","",'COPY 20200720'!AP42)</f>
        <v>44033</v>
      </c>
      <c r="AQ42" t="str">
        <f>IF('COPY 20200720'!AQ42="","",'COPY 20200720'!AQ42)</f>
        <v/>
      </c>
      <c r="AR42" t="str">
        <f>IF('COPY 20200720'!AR42="","",'COPY 20200720'!AR42)</f>
        <v/>
      </c>
      <c r="AS42" t="str">
        <f>IF('COPY 20200720'!AS42="","",'COPY 20200720'!AS42)</f>
        <v/>
      </c>
      <c r="AT42" t="str">
        <f>IF('COPY 20200720'!AT42="","",'COPY 20200720'!AT42)</f>
        <v/>
      </c>
      <c r="AU42" t="str">
        <f>IF('COPY 20200720'!AU42="","",'COPY 20200720'!AU42)</f>
        <v/>
      </c>
      <c r="AV42" t="str">
        <f>IF('COPY 20200720'!AV42="","",'COPY 20200720'!AV42)</f>
        <v/>
      </c>
      <c r="AW42" t="str">
        <f>IF('COPY 20200720'!AW42="","",'COPY 20200720'!AW42)</f>
        <v/>
      </c>
      <c r="AX42" t="str">
        <f>IF('COPY 20200720'!AX42="","",'COPY 20200720'!AX42)</f>
        <v/>
      </c>
      <c r="AY42" t="str">
        <f>IF('COPY 20200720'!AY42="","",'COPY 20200720'!AY42)</f>
        <v/>
      </c>
      <c r="AZ42" t="str">
        <f>IF('COPY 20200720'!AZ42="","",'COPY 20200720'!AZ42)</f>
        <v/>
      </c>
      <c r="BA42" t="str">
        <f>IF('COPY 20200720'!BA42="","",'COPY 20200720'!BA42)</f>
        <v/>
      </c>
      <c r="BB42" t="str">
        <f>IF('COPY 20200720'!BB42="","",'COPY 20200720'!BB42)</f>
        <v/>
      </c>
      <c r="BC42" t="str">
        <f>IF('COPY 20200720'!BC42="","",'COPY 20200720'!BC42)</f>
        <v/>
      </c>
      <c r="BD42" t="str">
        <f>IF('COPY 20200720'!BD42="","",'COPY 20200720'!BD42)</f>
        <v/>
      </c>
      <c r="BE42" t="str">
        <f>IF('COPY 20200720'!BE42="","",'COPY 20200720'!BE42)</f>
        <v/>
      </c>
      <c r="BF42" t="str">
        <f>IF('COPY 20200720'!BF42="","",'COPY 20200720'!BF42)</f>
        <v/>
      </c>
      <c r="BG42" t="str">
        <f>IF('COPY 20200720'!BG42="","",'COPY 20200720'!BG42)</f>
        <v/>
      </c>
      <c r="BH42" t="str">
        <f>IF('COPY 20200720'!BH42="","",'COPY 20200720'!BH42)</f>
        <v/>
      </c>
      <c r="BI42" t="str">
        <f>IF('COPY 20200720'!BI42="","",'COPY 20200720'!BI42)</f>
        <v/>
      </c>
      <c r="BJ42" t="str">
        <f>IF('COPY 20200720'!BJ42="","",'COPY 20200720'!BJ42)</f>
        <v/>
      </c>
      <c r="BK42" t="str">
        <f>IF('COPY 20200720'!BK42="","",'COPY 20200720'!BK42)</f>
        <v/>
      </c>
      <c r="BL42" t="str">
        <f>IF('COPY 20200720'!BL42="","",'COPY 20200720'!BL42)</f>
        <v/>
      </c>
      <c r="BM42" t="str">
        <f>IF('COPY 20200720'!BM42="","",'COPY 20200720'!BM42)</f>
        <v/>
      </c>
      <c r="BN42" t="str">
        <f>IF('COPY 20200720'!BN42="","",'COPY 20200720'!BN42)</f>
        <v/>
      </c>
      <c r="BO42" t="s">
        <v>506</v>
      </c>
      <c r="BP42" t="str">
        <f>IF('COPY 20200720'!BP42="","",'COPY 20200720'!BP42)</f>
        <v/>
      </c>
      <c r="BQ42" t="str">
        <f>IF('COPY 20200720'!BQ42="","",'COPY 20200720'!BQ42)</f>
        <v/>
      </c>
      <c r="BR42" t="str">
        <f>IF('COPY 20200720'!BR42="","",'COPY 20200720'!BR42)</f>
        <v/>
      </c>
      <c r="BS42" t="str">
        <f>IF('COPY 20200720'!BS42="","",'COPY 20200720'!BS42)</f>
        <v/>
      </c>
      <c r="BT42" t="str">
        <f>IF('COPY 20200720'!BT42="","",'COPY 20200720'!BT42)</f>
        <v/>
      </c>
      <c r="BU42" t="str">
        <f>IF('COPY 20200720'!BU42="","",'COPY 20200720'!BU42)</f>
        <v/>
      </c>
      <c r="BV42" t="str">
        <f>IF('COPY 20200720'!BV42="","",'COPY 20200720'!BV42)</f>
        <v/>
      </c>
      <c r="BW42" t="str">
        <f>IF('COPY 20200720'!BW42="","",'COPY 20200720'!BW42)</f>
        <v/>
      </c>
      <c r="BX42" t="str">
        <f>IF('COPY 20200720'!BX42="","",'COPY 20200720'!BX42)</f>
        <v/>
      </c>
      <c r="BY42" t="str">
        <f>IF('COPY 20200720'!BY42="","",'COPY 20200720'!BY42)</f>
        <v/>
      </c>
      <c r="BZ42" t="str">
        <f>IF('COPY 20200720'!BZ42="","",'COPY 20200720'!BZ42)</f>
        <v/>
      </c>
      <c r="CA42" t="str">
        <f>IF('COPY 20200720'!CA42="","",'COPY 20200720'!CA42)</f>
        <v/>
      </c>
      <c r="CB42" t="str">
        <f>IF('COPY 20200720'!CB42="","",'COPY 20200720'!CB42)</f>
        <v/>
      </c>
      <c r="CC42" t="str">
        <f>IF('COPY 20200720'!CC42="","",'COPY 20200720'!CC42)</f>
        <v/>
      </c>
      <c r="CD42" t="str">
        <f>IF('COPY 20200720'!CD42="","",'COPY 20200720'!CD42)</f>
        <v/>
      </c>
      <c r="CE42" t="str">
        <f>IF('COPY 20200720'!CE42="","",'COPY 20200720'!CE42)</f>
        <v/>
      </c>
      <c r="CF42" t="str">
        <f>IF('COPY 20200720'!CF42="","",'COPY 20200720'!CF42)</f>
        <v/>
      </c>
      <c r="CG42" t="str">
        <f>IF('COPY 20200720'!CG42="","",'COPY 20200720'!CG42)</f>
        <v/>
      </c>
      <c r="CH42" t="str">
        <f>IF('COPY 20200720'!CH42="","",'COPY 20200720'!CH42)</f>
        <v/>
      </c>
      <c r="CI42" t="str">
        <f>IF('COPY 20200720'!CI42="","",'COPY 20200720'!CI42)</f>
        <v/>
      </c>
      <c r="CJ42" t="str">
        <f>IF('COPY 20200720'!CJ42="","",'COPY 20200720'!CJ42)</f>
        <v/>
      </c>
      <c r="CK42" t="str">
        <f>IF('COPY 20200720'!CK42="","",'COPY 20200720'!CK42)</f>
        <v/>
      </c>
      <c r="CL42" t="str">
        <f>IF('COPY 20200720'!CL42="","",'COPY 20200720'!CL42)</f>
        <v/>
      </c>
      <c r="CM42" t="str">
        <f>IF('COPY 20200720'!CM42="","",'COPY 20200720'!CM42)</f>
        <v/>
      </c>
    </row>
    <row r="43" spans="2:91">
      <c r="B43" s="42" t="str">
        <f>'COPY 20200720'!B43</f>
        <v>040</v>
      </c>
      <c r="C43" s="8" t="str">
        <f>'COPY 20200720'!C43</f>
        <v>TRAY CTR LWR</v>
      </c>
      <c r="D43" s="8" t="str">
        <f>IF('COPY 20200720'!D43="","",'COPY 20200720'!D43)</f>
        <v>INJ</v>
      </c>
      <c r="E43" s="8"/>
      <c r="F43" s="9"/>
      <c r="G43" s="10"/>
      <c r="H43" s="11"/>
      <c r="I43" s="12"/>
      <c r="J43" s="13"/>
      <c r="K43" s="10"/>
      <c r="L43" s="13"/>
      <c r="M43" s="14"/>
      <c r="N43" s="15"/>
      <c r="O43" s="16"/>
      <c r="P43" s="16"/>
      <c r="Q43" s="17"/>
      <c r="R43" s="17"/>
      <c r="S43" s="33"/>
      <c r="T43" s="33"/>
      <c r="U43" s="18"/>
      <c r="V43">
        <f>IF('COPY 20200720'!V43="","",'COPY 20200720'!V43)</f>
        <v>1.5244163399999999</v>
      </c>
      <c r="W43" t="str">
        <f>IF('COPY 20200720'!W43="","",'COPY 20200720'!W43)</f>
        <v/>
      </c>
      <c r="X43" t="str">
        <f>IF('COPY 20200720'!X43="","",'COPY 20200720'!X43)</f>
        <v/>
      </c>
      <c r="Y43" t="str">
        <f>IF('COPY 20200720'!Y43="","",'COPY 20200720'!Y43)</f>
        <v/>
      </c>
      <c r="Z43" t="str">
        <f>IF('COPY 20200720'!Z43="","",'COPY 20200720'!Z43)</f>
        <v/>
      </c>
      <c r="AA43" t="str">
        <f>IF('COPY 20200720'!AA43="","",'COPY 20200720'!AA43)</f>
        <v/>
      </c>
      <c r="AB43" t="str">
        <f>IF('COPY 20200720'!AB43="","",'COPY 20200720'!AB43)</f>
        <v/>
      </c>
      <c r="AC43" t="str">
        <f>IF('COPY 20200720'!AC43="","",'COPY 20200720'!AC43)</f>
        <v/>
      </c>
      <c r="AD43" t="str">
        <f>IF('COPY 20200720'!AD43="","",'COPY 20200720'!AD43)</f>
        <v/>
      </c>
      <c r="AE43" t="str">
        <f>IF('COPY 20200720'!AE43="","",'COPY 20200720'!AE43)</f>
        <v/>
      </c>
      <c r="AF43">
        <f>IF('COPY 20200720'!AF43="","",'COPY 20200720'!AF43)</f>
        <v>44033</v>
      </c>
      <c r="AG43">
        <f>IF('COPY 20200720'!AG43="","",'COPY 20200720'!AG43)</f>
        <v>44033</v>
      </c>
      <c r="AH43" t="str">
        <f>IF('COPY 20200720'!AH43="","",'COPY 20200720'!AH43)</f>
        <v/>
      </c>
      <c r="AI43" t="str">
        <f>IF('COPY 20200720'!AI43="","",'COPY 20200720'!AI43)</f>
        <v/>
      </c>
      <c r="AJ43" t="str">
        <f>IF('COPY 20200720'!AJ43="","",'COPY 20200720'!AJ43)</f>
        <v/>
      </c>
      <c r="AK43" t="str">
        <f>IF('COPY 20200720'!AK43="","",'COPY 20200720'!AK43)</f>
        <v/>
      </c>
      <c r="AL43" t="str">
        <f>IF('COPY 20200720'!AL43="","",'COPY 20200720'!AL43)</f>
        <v/>
      </c>
      <c r="AM43">
        <f>IF('COPY 20200720'!AM43="","",'COPY 20200720'!AM43)</f>
        <v>44033</v>
      </c>
      <c r="AN43" t="str">
        <f>IF('COPY 20200720'!AN43="","",'COPY 20200720'!AN43)</f>
        <v/>
      </c>
      <c r="AO43" t="str">
        <f>IF('COPY 20200720'!AO43="","",'COPY 20200720'!AO43)</f>
        <v/>
      </c>
      <c r="AP43">
        <f>IF('COPY 20200720'!AP43="","",'COPY 20200720'!AP43)</f>
        <v>44033</v>
      </c>
      <c r="AQ43" t="str">
        <f>IF('COPY 20200720'!AQ43="","",'COPY 20200720'!AQ43)</f>
        <v/>
      </c>
      <c r="AR43" t="str">
        <f>IF('COPY 20200720'!AR43="","",'COPY 20200720'!AR43)</f>
        <v/>
      </c>
      <c r="AS43" t="str">
        <f>IF('COPY 20200720'!AS43="","",'COPY 20200720'!AS43)</f>
        <v/>
      </c>
      <c r="AT43" t="str">
        <f>IF('COPY 20200720'!AT43="","",'COPY 20200720'!AT43)</f>
        <v/>
      </c>
      <c r="AU43" t="str">
        <f>IF('COPY 20200720'!AU43="","",'COPY 20200720'!AU43)</f>
        <v/>
      </c>
      <c r="AV43" t="str">
        <f>IF('COPY 20200720'!AV43="","",'COPY 20200720'!AV43)</f>
        <v/>
      </c>
      <c r="AW43" t="str">
        <f>IF('COPY 20200720'!AW43="","",'COPY 20200720'!AW43)</f>
        <v/>
      </c>
      <c r="AX43" t="str">
        <f>IF('COPY 20200720'!AX43="","",'COPY 20200720'!AX43)</f>
        <v/>
      </c>
      <c r="AY43" t="str">
        <f>IF('COPY 20200720'!AY43="","",'COPY 20200720'!AY43)</f>
        <v/>
      </c>
      <c r="AZ43" t="str">
        <f>IF('COPY 20200720'!AZ43="","",'COPY 20200720'!AZ43)</f>
        <v/>
      </c>
      <c r="BA43" t="str">
        <f>IF('COPY 20200720'!BA43="","",'COPY 20200720'!BA43)</f>
        <v/>
      </c>
      <c r="BB43" t="str">
        <f>IF('COPY 20200720'!BB43="","",'COPY 20200720'!BB43)</f>
        <v/>
      </c>
      <c r="BC43" t="str">
        <f>IF('COPY 20200720'!BC43="","",'COPY 20200720'!BC43)</f>
        <v/>
      </c>
      <c r="BD43" t="str">
        <f>IF('COPY 20200720'!BD43="","",'COPY 20200720'!BD43)</f>
        <v/>
      </c>
      <c r="BE43" t="str">
        <f>IF('COPY 20200720'!BE43="","",'COPY 20200720'!BE43)</f>
        <v/>
      </c>
      <c r="BF43" t="str">
        <f>IF('COPY 20200720'!BF43="","",'COPY 20200720'!BF43)</f>
        <v/>
      </c>
      <c r="BG43" t="str">
        <f>IF('COPY 20200720'!BG43="","",'COPY 20200720'!BG43)</f>
        <v/>
      </c>
      <c r="BH43" t="str">
        <f>IF('COPY 20200720'!BH43="","",'COPY 20200720'!BH43)</f>
        <v/>
      </c>
      <c r="BI43" t="str">
        <f>IF('COPY 20200720'!BI43="","",'COPY 20200720'!BI43)</f>
        <v/>
      </c>
      <c r="BJ43" t="str">
        <f>IF('COPY 20200720'!BJ43="","",'COPY 20200720'!BJ43)</f>
        <v/>
      </c>
      <c r="BK43">
        <f>IF('COPY 20200720'!BK43="","",'COPY 20200720'!BK43)</f>
        <v>44033</v>
      </c>
      <c r="BL43" t="str">
        <f>IF('COPY 20200720'!BL43="","",'COPY 20200720'!BL43)</f>
        <v/>
      </c>
      <c r="BM43" t="str">
        <f>IF('COPY 20200720'!BM43="","",'COPY 20200720'!BM43)</f>
        <v/>
      </c>
      <c r="BN43" t="str">
        <f>IF('COPY 20200720'!BN43="","",'COPY 20200720'!BN43)</f>
        <v/>
      </c>
      <c r="BO43" t="s">
        <v>573</v>
      </c>
      <c r="BP43" t="str">
        <f>IF('COPY 20200720'!BP43="","",'COPY 20200720'!BP43)</f>
        <v/>
      </c>
      <c r="BQ43" t="str">
        <f>IF('COPY 20200720'!BQ43="","",'COPY 20200720'!BQ43)</f>
        <v/>
      </c>
      <c r="BR43" t="str">
        <f>IF('COPY 20200720'!BR43="","",'COPY 20200720'!BR43)</f>
        <v/>
      </c>
      <c r="BS43" t="str">
        <f>IF('COPY 20200720'!BS43="","",'COPY 20200720'!BS43)</f>
        <v/>
      </c>
      <c r="BT43" t="str">
        <f>IF('COPY 20200720'!BT43="","",'COPY 20200720'!BT43)</f>
        <v/>
      </c>
      <c r="BU43" t="str">
        <f>IF('COPY 20200720'!BU43="","",'COPY 20200720'!BU43)</f>
        <v/>
      </c>
      <c r="BV43" t="str">
        <f>IF('COPY 20200720'!BV43="","",'COPY 20200720'!BV43)</f>
        <v/>
      </c>
      <c r="BW43" t="str">
        <f>IF('COPY 20200720'!BW43="","",'COPY 20200720'!BW43)</f>
        <v/>
      </c>
      <c r="BX43" t="str">
        <f>IF('COPY 20200720'!BX43="","",'COPY 20200720'!BX43)</f>
        <v/>
      </c>
      <c r="BY43" t="str">
        <f>IF('COPY 20200720'!BY43="","",'COPY 20200720'!BY43)</f>
        <v/>
      </c>
      <c r="BZ43" t="str">
        <f>IF('COPY 20200720'!BZ43="","",'COPY 20200720'!BZ43)</f>
        <v/>
      </c>
      <c r="CA43" t="str">
        <f>IF('COPY 20200720'!CA43="","",'COPY 20200720'!CA43)</f>
        <v/>
      </c>
      <c r="CB43" t="str">
        <f>IF('COPY 20200720'!CB43="","",'COPY 20200720'!CB43)</f>
        <v/>
      </c>
      <c r="CC43" t="str">
        <f>IF('COPY 20200720'!CC43="","",'COPY 20200720'!CC43)</f>
        <v/>
      </c>
      <c r="CD43" t="str">
        <f>IF('COPY 20200720'!CD43="","",'COPY 20200720'!CD43)</f>
        <v/>
      </c>
      <c r="CE43" t="str">
        <f>IF('COPY 20200720'!CE43="","",'COPY 20200720'!CE43)</f>
        <v>-</v>
      </c>
      <c r="CF43" t="s">
        <v>488</v>
      </c>
      <c r="CG43" t="str">
        <f>IF('COPY 20200720'!CG43="","",'COPY 20200720'!CG43)</f>
        <v/>
      </c>
      <c r="CH43" t="str">
        <f>IF('COPY 20200720'!CH43="","",'COPY 20200720'!CH43)</f>
        <v/>
      </c>
      <c r="CI43" t="str">
        <f>IF('COPY 20200720'!CI43="","",'COPY 20200720'!CI43)</f>
        <v/>
      </c>
      <c r="CJ43" t="str">
        <f>IF('COPY 20200720'!CJ43="","",'COPY 20200720'!CJ43)</f>
        <v/>
      </c>
      <c r="CK43" t="str">
        <f>IF('COPY 20200720'!CK43="","",'COPY 20200720'!CK43)</f>
        <v/>
      </c>
      <c r="CL43" t="str">
        <f>IF('COPY 20200720'!CL43="","",'COPY 20200720'!CL43)</f>
        <v/>
      </c>
      <c r="CM43" t="str">
        <f>IF('COPY 20200720'!CM43="","",'COPY 20200720'!CM43)</f>
        <v/>
      </c>
    </row>
    <row r="44" spans="2:91">
      <c r="B44" s="42" t="str">
        <f>'COPY 20200720'!B44</f>
        <v>041</v>
      </c>
      <c r="C44" s="8" t="str">
        <f>'COPY 20200720'!C44</f>
        <v>MAT TRAY CTR BASE</v>
      </c>
      <c r="D44" s="8" t="str">
        <f>IF('COPY 20200720'!D44="","",'COPY 20200720'!D44)</f>
        <v>INJ</v>
      </c>
      <c r="E44" s="8"/>
      <c r="F44" s="9"/>
      <c r="G44" s="10"/>
      <c r="H44" s="11"/>
      <c r="I44" s="12"/>
      <c r="J44" s="13"/>
      <c r="K44" s="10"/>
      <c r="L44" s="13"/>
      <c r="M44" s="14"/>
      <c r="N44" s="15"/>
      <c r="O44" s="16"/>
      <c r="P44" s="16"/>
      <c r="Q44" s="17"/>
      <c r="R44" s="17"/>
      <c r="S44" s="33"/>
      <c r="T44" s="33"/>
      <c r="U44" s="31"/>
      <c r="V44">
        <f>IF('COPY 20200720'!V44="","",'COPY 20200720'!V44)</f>
        <v>0.98890732000000015</v>
      </c>
      <c r="W44" t="str">
        <f>IF('COPY 20200720'!W44="","",'COPY 20200720'!W44)</f>
        <v/>
      </c>
      <c r="X44" t="str">
        <f>IF('COPY 20200720'!X44="","",'COPY 20200720'!X44)</f>
        <v/>
      </c>
      <c r="Y44" t="str">
        <f>IF('COPY 20200720'!Y44="","",'COPY 20200720'!Y44)</f>
        <v/>
      </c>
      <c r="Z44" t="str">
        <f>IF('COPY 20200720'!Z44="","",'COPY 20200720'!Z44)</f>
        <v/>
      </c>
      <c r="AA44" t="str">
        <f>IF('COPY 20200720'!AA44="","",'COPY 20200720'!AA44)</f>
        <v/>
      </c>
      <c r="AB44" t="str">
        <f>IF('COPY 20200720'!AB44="","",'COPY 20200720'!AB44)</f>
        <v/>
      </c>
      <c r="AC44" t="str">
        <f>IF('COPY 20200720'!AC44="","",'COPY 20200720'!AC44)</f>
        <v/>
      </c>
      <c r="AD44" t="str">
        <f>IF('COPY 20200720'!AD44="","",'COPY 20200720'!AD44)</f>
        <v/>
      </c>
      <c r="AE44" t="str">
        <f>IF('COPY 20200720'!AE44="","",'COPY 20200720'!AE44)</f>
        <v/>
      </c>
      <c r="AF44" t="str">
        <f>IF('COPY 20200720'!AF44="","",'COPY 20200720'!AF44)</f>
        <v/>
      </c>
      <c r="AG44" t="str">
        <f>IF('COPY 20200720'!AG44="","",'COPY 20200720'!AG44)</f>
        <v/>
      </c>
      <c r="AH44" t="str">
        <f>IF('COPY 20200720'!AH44="","",'COPY 20200720'!AH44)</f>
        <v/>
      </c>
      <c r="AI44" t="str">
        <f>IF('COPY 20200720'!AI44="","",'COPY 20200720'!AI44)</f>
        <v/>
      </c>
      <c r="AJ44" t="str">
        <f>IF('COPY 20200720'!AJ44="","",'COPY 20200720'!AJ44)</f>
        <v/>
      </c>
      <c r="AK44" t="str">
        <f>IF('COPY 20200720'!AK44="","",'COPY 20200720'!AK44)</f>
        <v/>
      </c>
      <c r="AL44" t="str">
        <f>IF('COPY 20200720'!AL44="","",'COPY 20200720'!AL44)</f>
        <v/>
      </c>
      <c r="AM44" t="str">
        <f>IF('COPY 20200720'!AM44="","",'COPY 20200720'!AM44)</f>
        <v/>
      </c>
      <c r="AN44" t="str">
        <f>IF('COPY 20200720'!AN44="","",'COPY 20200720'!AN44)</f>
        <v/>
      </c>
      <c r="AO44">
        <f>IF('COPY 20200720'!AO44="","",'COPY 20200720'!AO44)</f>
        <v>44046</v>
      </c>
      <c r="AP44">
        <f>IF('COPY 20200720'!AP44="","",'COPY 20200720'!AP44)</f>
        <v>44033</v>
      </c>
      <c r="AQ44" t="str">
        <f>IF('COPY 20200720'!AQ44="","",'COPY 20200720'!AQ44)</f>
        <v/>
      </c>
      <c r="AR44" t="str">
        <f>IF('COPY 20200720'!AR44="","",'COPY 20200720'!AR44)</f>
        <v/>
      </c>
      <c r="AS44" t="str">
        <f>IF('COPY 20200720'!AS44="","",'COPY 20200720'!AS44)</f>
        <v/>
      </c>
      <c r="AT44" t="str">
        <f>IF('COPY 20200720'!AT44="","",'COPY 20200720'!AT44)</f>
        <v/>
      </c>
      <c r="AU44" t="str">
        <f>IF('COPY 20200720'!AU44="","",'COPY 20200720'!AU44)</f>
        <v/>
      </c>
      <c r="AV44" t="str">
        <f>IF('COPY 20200720'!AV44="","",'COPY 20200720'!AV44)</f>
        <v/>
      </c>
      <c r="AW44" t="str">
        <f>IF('COPY 20200720'!AW44="","",'COPY 20200720'!AW44)</f>
        <v/>
      </c>
      <c r="AX44" t="str">
        <f>IF('COPY 20200720'!AX44="","",'COPY 20200720'!AX44)</f>
        <v/>
      </c>
      <c r="AY44" t="str">
        <f>IF('COPY 20200720'!AY44="","",'COPY 20200720'!AY44)</f>
        <v/>
      </c>
      <c r="AZ44" t="str">
        <f>IF('COPY 20200720'!AZ44="","",'COPY 20200720'!AZ44)</f>
        <v/>
      </c>
      <c r="BA44" t="str">
        <f>IF('COPY 20200720'!BA44="","",'COPY 20200720'!BA44)</f>
        <v/>
      </c>
      <c r="BB44" t="str">
        <f>IF('COPY 20200720'!BB44="","",'COPY 20200720'!BB44)</f>
        <v/>
      </c>
      <c r="BC44" t="str">
        <f>IF('COPY 20200720'!BC44="","",'COPY 20200720'!BC44)</f>
        <v/>
      </c>
      <c r="BD44" t="str">
        <f>IF('COPY 20200720'!BD44="","",'COPY 20200720'!BD44)</f>
        <v/>
      </c>
      <c r="BE44" t="str">
        <f>IF('COPY 20200720'!BE44="","",'COPY 20200720'!BE44)</f>
        <v/>
      </c>
      <c r="BF44" t="str">
        <f>IF('COPY 20200720'!BF44="","",'COPY 20200720'!BF44)</f>
        <v/>
      </c>
      <c r="BG44" t="str">
        <f>IF('COPY 20200720'!BG44="","",'COPY 20200720'!BG44)</f>
        <v/>
      </c>
      <c r="BH44" t="str">
        <f>IF('COPY 20200720'!BH44="","",'COPY 20200720'!BH44)</f>
        <v/>
      </c>
      <c r="BI44" t="str">
        <f>IF('COPY 20200720'!BI44="","",'COPY 20200720'!BI44)</f>
        <v/>
      </c>
      <c r="BJ44" t="str">
        <f>IF('COPY 20200720'!BJ44="","",'COPY 20200720'!BJ44)</f>
        <v/>
      </c>
      <c r="BK44">
        <f>IF('COPY 20200720'!BK44="","",'COPY 20200720'!BK44)</f>
        <v>44036</v>
      </c>
      <c r="BL44" t="str">
        <f>IF('COPY 20200720'!BL44="","",'COPY 20200720'!BL44)</f>
        <v/>
      </c>
      <c r="BM44" t="str">
        <f>IF('COPY 20200720'!BM44="","",'COPY 20200720'!BM44)</f>
        <v/>
      </c>
      <c r="BN44" t="str">
        <f>IF('COPY 20200720'!BN44="","",'COPY 20200720'!BN44)</f>
        <v/>
      </c>
      <c r="BO44" t="s">
        <v>517</v>
      </c>
      <c r="BP44" t="str">
        <f>IF('COPY 20200720'!BP44="","",'COPY 20200720'!BP44)</f>
        <v/>
      </c>
      <c r="BQ44" t="str">
        <f>IF('COPY 20200720'!BQ44="","",'COPY 20200720'!BQ44)</f>
        <v/>
      </c>
      <c r="BR44" t="str">
        <f>IF('COPY 20200720'!BR44="","",'COPY 20200720'!BR44)</f>
        <v/>
      </c>
      <c r="BS44" t="str">
        <f>IF('COPY 20200720'!BS44="","",'COPY 20200720'!BS44)</f>
        <v/>
      </c>
      <c r="BT44" t="str">
        <f>IF('COPY 20200720'!BT44="","",'COPY 20200720'!BT44)</f>
        <v/>
      </c>
      <c r="BU44" t="str">
        <f>IF('COPY 20200720'!BU44="","",'COPY 20200720'!BU44)</f>
        <v/>
      </c>
      <c r="BV44" t="str">
        <f>IF('COPY 20200720'!BV44="","",'COPY 20200720'!BV44)</f>
        <v/>
      </c>
      <c r="BW44" t="str">
        <f>IF('COPY 20200720'!BW44="","",'COPY 20200720'!BW44)</f>
        <v/>
      </c>
      <c r="BX44" t="str">
        <f>IF('COPY 20200720'!BX44="","",'COPY 20200720'!BX44)</f>
        <v/>
      </c>
      <c r="BY44" t="str">
        <f>IF('COPY 20200720'!BY44="","",'COPY 20200720'!BY44)</f>
        <v/>
      </c>
      <c r="BZ44" t="str">
        <f>IF('COPY 20200720'!BZ44="","",'COPY 20200720'!BZ44)</f>
        <v/>
      </c>
      <c r="CA44" t="str">
        <f>IF('COPY 20200720'!CA44="","",'COPY 20200720'!CA44)</f>
        <v/>
      </c>
      <c r="CB44" t="str">
        <f>IF('COPY 20200720'!CB44="","",'COPY 20200720'!CB44)</f>
        <v/>
      </c>
      <c r="CC44" t="str">
        <f>IF('COPY 20200720'!CC44="","",'COPY 20200720'!CC44)</f>
        <v/>
      </c>
      <c r="CD44" t="str">
        <f>IF('COPY 20200720'!CD44="","",'COPY 20200720'!CD44)</f>
        <v/>
      </c>
      <c r="CE44" t="str">
        <f>IF('COPY 20200720'!CE44="","",'COPY 20200720'!CE44)</f>
        <v/>
      </c>
      <c r="CF44" t="str">
        <f>IF('COPY 20200720'!CF44="","",'COPY 20200720'!CF44)</f>
        <v/>
      </c>
      <c r="CG44" t="str">
        <f>IF('COPY 20200720'!CG44="","",'COPY 20200720'!CG44)</f>
        <v/>
      </c>
      <c r="CH44" t="str">
        <f>IF('COPY 20200720'!CH44="","",'COPY 20200720'!CH44)</f>
        <v/>
      </c>
      <c r="CI44" t="str">
        <f>IF('COPY 20200720'!CI44="","",'COPY 20200720'!CI44)</f>
        <v/>
      </c>
      <c r="CJ44" t="str">
        <f>IF('COPY 20200720'!CJ44="","",'COPY 20200720'!CJ44)</f>
        <v/>
      </c>
      <c r="CK44" t="str">
        <f>IF('COPY 20200720'!CK44="","",'COPY 20200720'!CK44)</f>
        <v/>
      </c>
      <c r="CL44" t="str">
        <f>IF('COPY 20200720'!CL44="","",'COPY 20200720'!CL44)</f>
        <v/>
      </c>
      <c r="CM44" t="str">
        <f>IF('COPY 20200720'!CM44="","",'COPY 20200720'!CM44)</f>
        <v/>
      </c>
    </row>
    <row r="45" spans="2:91">
      <c r="B45" s="42" t="str">
        <f>'COPY 20200720'!B45</f>
        <v>042</v>
      </c>
      <c r="C45" s="8" t="str">
        <f>'COPY 20200720'!C45</f>
        <v>MAT TRAY CTR</v>
      </c>
      <c r="D45" s="8" t="str">
        <f>IF('COPY 20200720'!D45="","",'COPY 20200720'!D45)</f>
        <v>INJ</v>
      </c>
      <c r="E45" s="8"/>
      <c r="F45" s="9"/>
      <c r="G45" s="10"/>
      <c r="H45" s="11"/>
      <c r="I45" s="12"/>
      <c r="J45" s="13"/>
      <c r="K45" s="10"/>
      <c r="L45" s="13"/>
      <c r="M45" s="14"/>
      <c r="N45" s="15"/>
      <c r="O45" s="16"/>
      <c r="P45" s="16"/>
      <c r="Q45" s="17"/>
      <c r="R45" s="17"/>
      <c r="S45" s="33"/>
      <c r="T45" s="33"/>
      <c r="U45" s="31"/>
      <c r="V45">
        <f>IF('COPY 20200720'!V45="","",'COPY 20200720'!V45)</f>
        <v>1.0643680000000002</v>
      </c>
      <c r="W45" t="str">
        <f>IF('COPY 20200720'!W45="","",'COPY 20200720'!W45)</f>
        <v/>
      </c>
      <c r="X45" t="str">
        <f>IF('COPY 20200720'!X45="","",'COPY 20200720'!X45)</f>
        <v/>
      </c>
      <c r="Y45" t="str">
        <f>IF('COPY 20200720'!Y45="","",'COPY 20200720'!Y45)</f>
        <v/>
      </c>
      <c r="Z45" t="str">
        <f>IF('COPY 20200720'!Z45="","",'COPY 20200720'!Z45)</f>
        <v/>
      </c>
      <c r="AA45" t="str">
        <f>IF('COPY 20200720'!AA45="","",'COPY 20200720'!AA45)</f>
        <v/>
      </c>
      <c r="AB45" t="str">
        <f>IF('COPY 20200720'!AB45="","",'COPY 20200720'!AB45)</f>
        <v/>
      </c>
      <c r="AC45" t="str">
        <f>IF('COPY 20200720'!AC45="","",'COPY 20200720'!AC45)</f>
        <v/>
      </c>
      <c r="AD45" t="str">
        <f>IF('COPY 20200720'!AD45="","",'COPY 20200720'!AD45)</f>
        <v/>
      </c>
      <c r="AE45" t="str">
        <f>IF('COPY 20200720'!AE45="","",'COPY 20200720'!AE45)</f>
        <v/>
      </c>
      <c r="AF45" t="str">
        <f>IF('COPY 20200720'!AF45="","",'COPY 20200720'!AF45)</f>
        <v/>
      </c>
      <c r="AG45" t="str">
        <f>IF('COPY 20200720'!AG45="","",'COPY 20200720'!AG45)</f>
        <v/>
      </c>
      <c r="AH45" t="str">
        <f>IF('COPY 20200720'!AH45="","",'COPY 20200720'!AH45)</f>
        <v/>
      </c>
      <c r="AI45" t="str">
        <f>IF('COPY 20200720'!AI45="","",'COPY 20200720'!AI45)</f>
        <v/>
      </c>
      <c r="AJ45" t="str">
        <f>IF('COPY 20200720'!AJ45="","",'COPY 20200720'!AJ45)</f>
        <v/>
      </c>
      <c r="AK45" t="str">
        <f>IF('COPY 20200720'!AK45="","",'COPY 20200720'!AK45)</f>
        <v/>
      </c>
      <c r="AL45" t="str">
        <f>IF('COPY 20200720'!AL45="","",'COPY 20200720'!AL45)</f>
        <v/>
      </c>
      <c r="AM45" t="str">
        <f>IF('COPY 20200720'!AM45="","",'COPY 20200720'!AM45)</f>
        <v/>
      </c>
      <c r="AN45" t="str">
        <f>IF('COPY 20200720'!AN45="","",'COPY 20200720'!AN45)</f>
        <v/>
      </c>
      <c r="AO45">
        <f>IF('COPY 20200720'!AO45="","",'COPY 20200720'!AO45)</f>
        <v>44046</v>
      </c>
      <c r="AP45">
        <f>IF('COPY 20200720'!AP45="","",'COPY 20200720'!AP45)</f>
        <v>44033</v>
      </c>
      <c r="AQ45" t="str">
        <f>IF('COPY 20200720'!AQ45="","",'COPY 20200720'!AQ45)</f>
        <v/>
      </c>
      <c r="AR45" t="str">
        <f>IF('COPY 20200720'!AR45="","",'COPY 20200720'!AR45)</f>
        <v/>
      </c>
      <c r="AS45" t="str">
        <f>IF('COPY 20200720'!AS45="","",'COPY 20200720'!AS45)</f>
        <v/>
      </c>
      <c r="AT45" t="str">
        <f>IF('COPY 20200720'!AT45="","",'COPY 20200720'!AT45)</f>
        <v/>
      </c>
      <c r="AU45" t="str">
        <f>IF('COPY 20200720'!AU45="","",'COPY 20200720'!AU45)</f>
        <v/>
      </c>
      <c r="AV45" t="str">
        <f>IF('COPY 20200720'!AV45="","",'COPY 20200720'!AV45)</f>
        <v/>
      </c>
      <c r="AW45" t="str">
        <f>IF('COPY 20200720'!AW45="","",'COPY 20200720'!AW45)</f>
        <v/>
      </c>
      <c r="AX45" t="str">
        <f>IF('COPY 20200720'!AX45="","",'COPY 20200720'!AX45)</f>
        <v/>
      </c>
      <c r="AY45" t="str">
        <f>IF('COPY 20200720'!AY45="","",'COPY 20200720'!AY45)</f>
        <v/>
      </c>
      <c r="AZ45" t="str">
        <f>IF('COPY 20200720'!AZ45="","",'COPY 20200720'!AZ45)</f>
        <v/>
      </c>
      <c r="BA45" t="str">
        <f>IF('COPY 20200720'!BA45="","",'COPY 20200720'!BA45)</f>
        <v/>
      </c>
      <c r="BB45" t="str">
        <f>IF('COPY 20200720'!BB45="","",'COPY 20200720'!BB45)</f>
        <v/>
      </c>
      <c r="BC45" t="str">
        <f>IF('COPY 20200720'!BC45="","",'COPY 20200720'!BC45)</f>
        <v/>
      </c>
      <c r="BD45" t="str">
        <f>IF('COPY 20200720'!BD45="","",'COPY 20200720'!BD45)</f>
        <v/>
      </c>
      <c r="BE45" t="str">
        <f>IF('COPY 20200720'!BE45="","",'COPY 20200720'!BE45)</f>
        <v/>
      </c>
      <c r="BF45" t="str">
        <f>IF('COPY 20200720'!BF45="","",'COPY 20200720'!BF45)</f>
        <v/>
      </c>
      <c r="BG45" t="str">
        <f>IF('COPY 20200720'!BG45="","",'COPY 20200720'!BG45)</f>
        <v/>
      </c>
      <c r="BH45" t="str">
        <f>IF('COPY 20200720'!BH45="","",'COPY 20200720'!BH45)</f>
        <v/>
      </c>
      <c r="BI45" t="str">
        <f>IF('COPY 20200720'!BI45="","",'COPY 20200720'!BI45)</f>
        <v/>
      </c>
      <c r="BJ45" t="str">
        <f>IF('COPY 20200720'!BJ45="","",'COPY 20200720'!BJ45)</f>
        <v/>
      </c>
      <c r="BK45" t="str">
        <f>IF('COPY 20200720'!BK45="","",'COPY 20200720'!BK45)</f>
        <v/>
      </c>
      <c r="BL45" t="str">
        <f>IF('COPY 20200720'!BL45="","",'COPY 20200720'!BL45)</f>
        <v/>
      </c>
      <c r="BM45" t="str">
        <f>IF('COPY 20200720'!BM45="","",'COPY 20200720'!BM45)</f>
        <v/>
      </c>
      <c r="BN45" t="str">
        <f>IF('COPY 20200720'!BN45="","",'COPY 20200720'!BN45)</f>
        <v/>
      </c>
      <c r="BO45" t="s">
        <v>503</v>
      </c>
      <c r="BP45" t="str">
        <f>IF('COPY 20200720'!BP45="","",'COPY 20200720'!BP45)</f>
        <v/>
      </c>
      <c r="BQ45" t="str">
        <f>IF('COPY 20200720'!BQ45="","",'COPY 20200720'!BQ45)</f>
        <v/>
      </c>
      <c r="BR45" t="str">
        <f>IF('COPY 20200720'!BR45="","",'COPY 20200720'!BR45)</f>
        <v/>
      </c>
      <c r="BS45" t="str">
        <f>IF('COPY 20200720'!BS45="","",'COPY 20200720'!BS45)</f>
        <v/>
      </c>
      <c r="BT45" t="str">
        <f>IF('COPY 20200720'!BT45="","",'COPY 20200720'!BT45)</f>
        <v/>
      </c>
      <c r="BU45" t="str">
        <f>IF('COPY 20200720'!BU45="","",'COPY 20200720'!BU45)</f>
        <v/>
      </c>
      <c r="BV45" t="str">
        <f>IF('COPY 20200720'!BV45="","",'COPY 20200720'!BV45)</f>
        <v/>
      </c>
      <c r="BW45" t="str">
        <f>IF('COPY 20200720'!BW45="","",'COPY 20200720'!BW45)</f>
        <v/>
      </c>
      <c r="BX45" t="str">
        <f>IF('COPY 20200720'!BX45="","",'COPY 20200720'!BX45)</f>
        <v/>
      </c>
      <c r="BY45" t="str">
        <f>IF('COPY 20200720'!BY45="","",'COPY 20200720'!BY45)</f>
        <v/>
      </c>
      <c r="BZ45" t="str">
        <f>IF('COPY 20200720'!BZ45="","",'COPY 20200720'!BZ45)</f>
        <v/>
      </c>
      <c r="CA45" t="str">
        <f>IF('COPY 20200720'!CA45="","",'COPY 20200720'!CA45)</f>
        <v/>
      </c>
      <c r="CB45" t="str">
        <f>IF('COPY 20200720'!CB45="","",'COPY 20200720'!CB45)</f>
        <v/>
      </c>
      <c r="CC45" t="str">
        <f>IF('COPY 20200720'!CC45="","",'COPY 20200720'!CC45)</f>
        <v/>
      </c>
      <c r="CD45" t="str">
        <f>IF('COPY 20200720'!CD45="","",'COPY 20200720'!CD45)</f>
        <v/>
      </c>
      <c r="CE45" t="str">
        <f>IF('COPY 20200720'!CE45="","",'COPY 20200720'!CE45)</f>
        <v/>
      </c>
      <c r="CF45" t="str">
        <f>IF('COPY 20200720'!CF45="","",'COPY 20200720'!CF45)</f>
        <v/>
      </c>
      <c r="CG45" t="str">
        <f>IF('COPY 20200720'!CG45="","",'COPY 20200720'!CG45)</f>
        <v/>
      </c>
      <c r="CH45" t="str">
        <f>IF('COPY 20200720'!CH45="","",'COPY 20200720'!CH45)</f>
        <v/>
      </c>
      <c r="CI45" t="str">
        <f>IF('COPY 20200720'!CI45="","",'COPY 20200720'!CI45)</f>
        <v/>
      </c>
      <c r="CJ45" t="str">
        <f>IF('COPY 20200720'!CJ45="","",'COPY 20200720'!CJ45)</f>
        <v/>
      </c>
      <c r="CK45" t="str">
        <f>IF('COPY 20200720'!CK45="","",'COPY 20200720'!CK45)</f>
        <v/>
      </c>
      <c r="CL45" t="str">
        <f>IF('COPY 20200720'!CL45="","",'COPY 20200720'!CL45)</f>
        <v/>
      </c>
      <c r="CM45" t="str">
        <f>IF('COPY 20200720'!CM45="","",'COPY 20200720'!CM45)</f>
        <v/>
      </c>
    </row>
    <row r="46" spans="2:91">
      <c r="B46" s="42" t="str">
        <f>'COPY 20200720'!B46</f>
        <v>043</v>
      </c>
      <c r="C46" s="8" t="str">
        <f>'COPY 20200720'!C46</f>
        <v>TRIM PNL ARMREST LWR F RH/LH</v>
      </c>
      <c r="D46" s="8" t="str">
        <f>IF('COPY 20200720'!D46="","",'COPY 20200720'!D46)</f>
        <v>INJ</v>
      </c>
      <c r="E46" s="8"/>
      <c r="F46" s="9"/>
      <c r="G46" s="10"/>
      <c r="H46" s="11"/>
      <c r="I46" s="12"/>
      <c r="J46" s="13"/>
      <c r="K46" s="10"/>
      <c r="L46" s="13"/>
      <c r="M46" s="14"/>
      <c r="N46" s="15"/>
      <c r="O46" s="16"/>
      <c r="P46" s="16"/>
      <c r="Q46" s="17"/>
      <c r="R46" s="17"/>
      <c r="S46" s="33"/>
      <c r="T46" s="33"/>
      <c r="U46" s="31"/>
      <c r="V46">
        <f>IF('COPY 20200720'!V46="","",'COPY 20200720'!V46)</f>
        <v>1.3064968065100344</v>
      </c>
      <c r="W46" t="str">
        <f>IF('COPY 20200720'!W46="","",'COPY 20200720'!W46)</f>
        <v/>
      </c>
      <c r="X46" t="str">
        <f>IF('COPY 20200720'!X46="","",'COPY 20200720'!X46)</f>
        <v/>
      </c>
      <c r="Y46" t="str">
        <f>IF('COPY 20200720'!Y46="","",'COPY 20200720'!Y46)</f>
        <v/>
      </c>
      <c r="Z46" t="str">
        <f>IF('COPY 20200720'!Z46="","",'COPY 20200720'!Z46)</f>
        <v/>
      </c>
      <c r="AA46" t="str">
        <f>IF('COPY 20200720'!AA46="","",'COPY 20200720'!AA46)</f>
        <v/>
      </c>
      <c r="AB46" t="str">
        <f>IF('COPY 20200720'!AB46="","",'COPY 20200720'!AB46)</f>
        <v/>
      </c>
      <c r="AC46" t="str">
        <f>IF('COPY 20200720'!AC46="","",'COPY 20200720'!AC46)</f>
        <v/>
      </c>
      <c r="AD46" t="s">
        <v>481</v>
      </c>
      <c r="AE46" t="str">
        <f>IF('COPY 20200720'!AE46="","",'COPY 20200720'!AE46)</f>
        <v>-</v>
      </c>
      <c r="AF46">
        <f>IF('COPY 20200720'!AF46="","",'COPY 20200720'!AF46)</f>
        <v>44033</v>
      </c>
      <c r="AG46">
        <f>IF('COPY 20200720'!AG46="","",'COPY 20200720'!AG46)</f>
        <v>44033</v>
      </c>
      <c r="AH46" t="str">
        <f>IF('COPY 20200720'!AH46="","",'COPY 20200720'!AH46)</f>
        <v/>
      </c>
      <c r="AI46" t="str">
        <f>IF('COPY 20200720'!AI46="","",'COPY 20200720'!AI46)</f>
        <v/>
      </c>
      <c r="AJ46" t="str">
        <f>IF('COPY 20200720'!AJ46="","",'COPY 20200720'!AJ46)</f>
        <v/>
      </c>
      <c r="AK46" t="str">
        <f>IF('COPY 20200720'!AK46="","",'COPY 20200720'!AK46)</f>
        <v/>
      </c>
      <c r="AL46" t="str">
        <f>IF('COPY 20200720'!AL46="","",'COPY 20200720'!AL46)</f>
        <v/>
      </c>
      <c r="AM46">
        <f>IF('COPY 20200720'!AM46="","",'COPY 20200720'!AM46)</f>
        <v>44033</v>
      </c>
      <c r="AN46" t="str">
        <f>IF('COPY 20200720'!AN46="","",'COPY 20200720'!AN46)</f>
        <v/>
      </c>
      <c r="AO46" t="str">
        <f>IF('COPY 20200720'!AO46="","",'COPY 20200720'!AO46)</f>
        <v/>
      </c>
      <c r="AP46" t="str">
        <f>IF('COPY 20200720'!AP46="","",'COPY 20200720'!AP46)</f>
        <v/>
      </c>
      <c r="AQ46" t="str">
        <f>IF('COPY 20200720'!AQ46="","",'COPY 20200720'!AQ46)</f>
        <v/>
      </c>
      <c r="AR46" t="str">
        <f>IF('COPY 20200720'!AR46="","",'COPY 20200720'!AR46)</f>
        <v/>
      </c>
      <c r="AS46" t="str">
        <f>IF('COPY 20200720'!AS46="","",'COPY 20200720'!AS46)</f>
        <v/>
      </c>
      <c r="AT46" t="str">
        <f>IF('COPY 20200720'!AT46="","",'COPY 20200720'!AT46)</f>
        <v/>
      </c>
      <c r="AU46" t="str">
        <f>IF('COPY 20200720'!AU46="","",'COPY 20200720'!AU46)</f>
        <v/>
      </c>
      <c r="AV46" t="str">
        <f>IF('COPY 20200720'!AV46="","",'COPY 20200720'!AV46)</f>
        <v/>
      </c>
      <c r="AW46" t="str">
        <f>IF('COPY 20200720'!AW46="","",'COPY 20200720'!AW46)</f>
        <v/>
      </c>
      <c r="AX46" t="str">
        <f>IF('COPY 20200720'!AX46="","",'COPY 20200720'!AX46)</f>
        <v/>
      </c>
      <c r="AY46" t="str">
        <f>IF('COPY 20200720'!AY46="","",'COPY 20200720'!AY46)</f>
        <v/>
      </c>
      <c r="AZ46" t="str">
        <f>IF('COPY 20200720'!AZ46="","",'COPY 20200720'!AZ46)</f>
        <v/>
      </c>
      <c r="BA46" t="str">
        <f>IF('COPY 20200720'!BA46="","",'COPY 20200720'!BA46)</f>
        <v/>
      </c>
      <c r="BB46" t="str">
        <f>IF('COPY 20200720'!BB46="","",'COPY 20200720'!BB46)</f>
        <v/>
      </c>
      <c r="BC46" t="str">
        <f>IF('COPY 20200720'!BC46="","",'COPY 20200720'!BC46)</f>
        <v/>
      </c>
      <c r="BD46" t="str">
        <f>IF('COPY 20200720'!BD46="","",'COPY 20200720'!BD46)</f>
        <v/>
      </c>
      <c r="BE46" t="str">
        <f>IF('COPY 20200720'!BE46="","",'COPY 20200720'!BE46)</f>
        <v/>
      </c>
      <c r="BF46" t="str">
        <f>IF('COPY 20200720'!BF46="","",'COPY 20200720'!BF46)</f>
        <v/>
      </c>
      <c r="BG46" t="str">
        <f>IF('COPY 20200720'!BG46="","",'COPY 20200720'!BG46)</f>
        <v/>
      </c>
      <c r="BH46" t="str">
        <f>IF('COPY 20200720'!BH46="","",'COPY 20200720'!BH46)</f>
        <v/>
      </c>
      <c r="BI46" t="str">
        <f>IF('COPY 20200720'!BI46="","",'COPY 20200720'!BI46)</f>
        <v/>
      </c>
      <c r="BJ46" t="str">
        <f>IF('COPY 20200720'!BJ46="","",'COPY 20200720'!BJ46)</f>
        <v/>
      </c>
      <c r="BK46" t="str">
        <f>IF('COPY 20200720'!BK46="","",'COPY 20200720'!BK46)</f>
        <v/>
      </c>
      <c r="BL46" t="str">
        <f>IF('COPY 20200720'!BL46="","",'COPY 20200720'!BL46)</f>
        <v/>
      </c>
      <c r="BM46" t="str">
        <f>IF('COPY 20200720'!BM46="","",'COPY 20200720'!BM46)</f>
        <v/>
      </c>
      <c r="BN46" t="str">
        <f>IF('COPY 20200720'!BN46="","",'COPY 20200720'!BN46)</f>
        <v/>
      </c>
      <c r="BO46" t="str">
        <f>IF('COPY 20200720'!BO46="","",'COPY 20200720'!BO46)</f>
        <v/>
      </c>
      <c r="BP46" t="str">
        <f>IF('COPY 20200720'!BP46="","",'COPY 20200720'!BP46)</f>
        <v/>
      </c>
      <c r="BQ46" t="str">
        <f>IF('COPY 20200720'!BQ46="","",'COPY 20200720'!BQ46)</f>
        <v/>
      </c>
      <c r="BR46" t="str">
        <f>IF('COPY 20200720'!BR46="","",'COPY 20200720'!BR46)</f>
        <v/>
      </c>
      <c r="BS46" t="str">
        <f>IF('COPY 20200720'!BS46="","",'COPY 20200720'!BS46)</f>
        <v/>
      </c>
      <c r="BT46" t="str">
        <f>IF('COPY 20200720'!BT46="","",'COPY 20200720'!BT46)</f>
        <v/>
      </c>
      <c r="BU46" t="str">
        <f>IF('COPY 20200720'!BU46="","",'COPY 20200720'!BU46)</f>
        <v/>
      </c>
      <c r="BV46" t="str">
        <f>IF('COPY 20200720'!BV46="","",'COPY 20200720'!BV46)</f>
        <v/>
      </c>
      <c r="BW46" t="str">
        <f>IF('COPY 20200720'!BW46="","",'COPY 20200720'!BW46)</f>
        <v/>
      </c>
      <c r="BX46" t="str">
        <f>IF('COPY 20200720'!BX46="","",'COPY 20200720'!BX46)</f>
        <v/>
      </c>
      <c r="BY46" t="str">
        <f>IF('COPY 20200720'!BY46="","",'COPY 20200720'!BY46)</f>
        <v/>
      </c>
      <c r="BZ46" t="str">
        <f>IF('COPY 20200720'!BZ46="","",'COPY 20200720'!BZ46)</f>
        <v/>
      </c>
      <c r="CA46" t="str">
        <f>IF('COPY 20200720'!CA46="","",'COPY 20200720'!CA46)</f>
        <v/>
      </c>
      <c r="CB46" t="str">
        <f>IF('COPY 20200720'!CB46="","",'COPY 20200720'!CB46)</f>
        <v/>
      </c>
      <c r="CC46" t="str">
        <f>IF('COPY 20200720'!CC46="","",'COPY 20200720'!CC46)</f>
        <v/>
      </c>
      <c r="CD46" t="str">
        <f>IF('COPY 20200720'!CD46="","",'COPY 20200720'!CD46)</f>
        <v/>
      </c>
      <c r="CE46" t="str">
        <f>IF('COPY 20200720'!CE46="","",'COPY 20200720'!CE46)</f>
        <v/>
      </c>
      <c r="CF46" t="str">
        <f>IF('COPY 20200720'!CF46="","",'COPY 20200720'!CF46)</f>
        <v/>
      </c>
      <c r="CG46" t="str">
        <f>IF('COPY 20200720'!CG46="","",'COPY 20200720'!CG46)</f>
        <v/>
      </c>
      <c r="CH46" t="str">
        <f>IF('COPY 20200720'!CH46="","",'COPY 20200720'!CH46)</f>
        <v/>
      </c>
      <c r="CI46" t="str">
        <f>IF('COPY 20200720'!CI46="","",'COPY 20200720'!CI46)</f>
        <v/>
      </c>
      <c r="CJ46" t="str">
        <f>IF('COPY 20200720'!CJ46="","",'COPY 20200720'!CJ46)</f>
        <v/>
      </c>
      <c r="CK46" t="str">
        <f>IF('COPY 20200720'!CK46="","",'COPY 20200720'!CK46)</f>
        <v/>
      </c>
      <c r="CL46" t="str">
        <f>IF('COPY 20200720'!CL46="","",'COPY 20200720'!CL46)</f>
        <v/>
      </c>
      <c r="CM46" t="str">
        <f>IF('COPY 20200720'!CM46="","",'COPY 20200720'!CM46)</f>
        <v/>
      </c>
    </row>
    <row r="47" spans="2:91">
      <c r="B47" s="42" t="str">
        <f>'COPY 20200720'!B47</f>
        <v>044</v>
      </c>
      <c r="C47" s="8" t="str">
        <f>'COPY 20200720'!C47</f>
        <v>PNL PW SW RH/LH</v>
      </c>
      <c r="D47" s="8" t="str">
        <f>IF('COPY 20200720'!D47="","",'COPY 20200720'!D47)</f>
        <v>INJ</v>
      </c>
      <c r="E47" s="8"/>
      <c r="F47" s="9"/>
      <c r="G47" s="10"/>
      <c r="H47" s="11"/>
      <c r="I47" s="12"/>
      <c r="J47" s="13"/>
      <c r="K47" s="10"/>
      <c r="L47" s="13"/>
      <c r="M47" s="14"/>
      <c r="N47" s="15"/>
      <c r="O47" s="16"/>
      <c r="P47" s="16"/>
      <c r="Q47" s="17"/>
      <c r="R47" s="17"/>
      <c r="S47" s="33"/>
      <c r="T47" s="33"/>
      <c r="U47" s="31"/>
      <c r="V47">
        <f>IF('COPY 20200720'!V47="","",'COPY 20200720'!V47)</f>
        <v>0.79163988600000001</v>
      </c>
      <c r="W47" t="str">
        <f>IF('COPY 20200720'!W47="","",'COPY 20200720'!W47)</f>
        <v/>
      </c>
      <c r="X47" t="str">
        <f>IF('COPY 20200720'!X47="","",'COPY 20200720'!X47)</f>
        <v/>
      </c>
      <c r="Y47" t="str">
        <f>IF('COPY 20200720'!Y47="","",'COPY 20200720'!Y47)</f>
        <v/>
      </c>
      <c r="Z47" t="str">
        <f>IF('COPY 20200720'!Z47="","",'COPY 20200720'!Z47)</f>
        <v/>
      </c>
      <c r="AA47" t="str">
        <f>IF('COPY 20200720'!AA47="","",'COPY 20200720'!AA47)</f>
        <v/>
      </c>
      <c r="AB47" t="str">
        <f>IF('COPY 20200720'!AB47="","",'COPY 20200720'!AB47)</f>
        <v/>
      </c>
      <c r="AC47" t="str">
        <f>IF('COPY 20200720'!AC47="","",'COPY 20200720'!AC47)</f>
        <v/>
      </c>
      <c r="AD47" t="str">
        <f>IF('COPY 20200720'!AD47="","",'COPY 20200720'!AD47)</f>
        <v/>
      </c>
      <c r="AE47" t="str">
        <f>IF('COPY 20200720'!AE47="","",'COPY 20200720'!AE47)</f>
        <v/>
      </c>
      <c r="AF47">
        <f>IF('COPY 20200720'!AF47="","",'COPY 20200720'!AF47)</f>
        <v>44033</v>
      </c>
      <c r="AG47">
        <f>IF('COPY 20200720'!AG47="","",'COPY 20200720'!AG47)</f>
        <v>44033</v>
      </c>
      <c r="AH47" t="str">
        <f>IF('COPY 20200720'!AH47="","",'COPY 20200720'!AH47)</f>
        <v/>
      </c>
      <c r="AI47" t="str">
        <f>IF('COPY 20200720'!AI47="","",'COPY 20200720'!AI47)</f>
        <v/>
      </c>
      <c r="AJ47" t="str">
        <f>IF('COPY 20200720'!AJ47="","",'COPY 20200720'!AJ47)</f>
        <v/>
      </c>
      <c r="AK47" t="str">
        <f>IF('COPY 20200720'!AK47="","",'COPY 20200720'!AK47)</f>
        <v>NO Q</v>
      </c>
      <c r="AL47" t="str">
        <f>IF('COPY 20200720'!AL47="","",'COPY 20200720'!AL47)</f>
        <v>NO Q</v>
      </c>
      <c r="AM47">
        <f>IF('COPY 20200720'!AM47="","",'COPY 20200720'!AM47)</f>
        <v>44033</v>
      </c>
      <c r="AN47" t="str">
        <f>IF('COPY 20200720'!AN47="","",'COPY 20200720'!AN47)</f>
        <v/>
      </c>
      <c r="AO47" t="str">
        <f>IF('COPY 20200720'!AO47="","",'COPY 20200720'!AO47)</f>
        <v/>
      </c>
      <c r="AP47">
        <f>IF('COPY 20200720'!AP47="","",'COPY 20200720'!AP47)</f>
        <v>44033</v>
      </c>
      <c r="AQ47" t="str">
        <f>IF('COPY 20200720'!AQ47="","",'COPY 20200720'!AQ47)</f>
        <v/>
      </c>
      <c r="AR47" t="str">
        <f>IF('COPY 20200720'!AR47="","",'COPY 20200720'!AR47)</f>
        <v/>
      </c>
      <c r="AS47" t="str">
        <f>IF('COPY 20200720'!AS47="","",'COPY 20200720'!AS47)</f>
        <v/>
      </c>
      <c r="AT47" t="str">
        <f>IF('COPY 20200720'!AT47="","",'COPY 20200720'!AT47)</f>
        <v/>
      </c>
      <c r="AU47" t="str">
        <f>IF('COPY 20200720'!AU47="","",'COPY 20200720'!AU47)</f>
        <v/>
      </c>
      <c r="AV47" t="str">
        <f>IF('COPY 20200720'!AV47="","",'COPY 20200720'!AV47)</f>
        <v/>
      </c>
      <c r="AW47" t="str">
        <f>IF('COPY 20200720'!AW47="","",'COPY 20200720'!AW47)</f>
        <v/>
      </c>
      <c r="AX47" t="str">
        <f>IF('COPY 20200720'!AX47="","",'COPY 20200720'!AX47)</f>
        <v/>
      </c>
      <c r="AY47" t="str">
        <f>IF('COPY 20200720'!AY47="","",'COPY 20200720'!AY47)</f>
        <v/>
      </c>
      <c r="AZ47" t="str">
        <f>IF('COPY 20200720'!AZ47="","",'COPY 20200720'!AZ47)</f>
        <v/>
      </c>
      <c r="BA47" t="str">
        <f>IF('COPY 20200720'!BA47="","",'COPY 20200720'!BA47)</f>
        <v/>
      </c>
      <c r="BB47" t="str">
        <f>IF('COPY 20200720'!BB47="","",'COPY 20200720'!BB47)</f>
        <v/>
      </c>
      <c r="BC47" t="str">
        <f>IF('COPY 20200720'!BC47="","",'COPY 20200720'!BC47)</f>
        <v/>
      </c>
      <c r="BD47" t="str">
        <f>IF('COPY 20200720'!BD47="","",'COPY 20200720'!BD47)</f>
        <v/>
      </c>
      <c r="BE47" t="str">
        <f>IF('COPY 20200720'!BE47="","",'COPY 20200720'!BE47)</f>
        <v/>
      </c>
      <c r="BF47" t="str">
        <f>IF('COPY 20200720'!BF47="","",'COPY 20200720'!BF47)</f>
        <v/>
      </c>
      <c r="BG47" t="str">
        <f>IF('COPY 20200720'!BG47="","",'COPY 20200720'!BG47)</f>
        <v/>
      </c>
      <c r="BH47" t="str">
        <f>IF('COPY 20200720'!BH47="","",'COPY 20200720'!BH47)</f>
        <v/>
      </c>
      <c r="BI47" t="str">
        <f>IF('COPY 20200720'!BI47="","",'COPY 20200720'!BI47)</f>
        <v/>
      </c>
      <c r="BJ47" t="str">
        <f>IF('COPY 20200720'!BJ47="","",'COPY 20200720'!BJ47)</f>
        <v/>
      </c>
      <c r="BK47" t="str">
        <f>IF('COPY 20200720'!BK47="","",'COPY 20200720'!BK47)</f>
        <v/>
      </c>
      <c r="BL47" t="str">
        <f>IF('COPY 20200720'!BL47="","",'COPY 20200720'!BL47)</f>
        <v/>
      </c>
      <c r="BM47" t="str">
        <f>IF('COPY 20200720'!BM47="","",'COPY 20200720'!BM47)</f>
        <v/>
      </c>
      <c r="BN47" t="str">
        <f>IF('COPY 20200720'!BN47="","",'COPY 20200720'!BN47)</f>
        <v/>
      </c>
      <c r="BO47" t="s">
        <v>515</v>
      </c>
      <c r="BP47" t="str">
        <f>IF('COPY 20200720'!BP47="","",'COPY 20200720'!BP47)</f>
        <v/>
      </c>
      <c r="BQ47" t="str">
        <f>IF('COPY 20200720'!BQ47="","",'COPY 20200720'!BQ47)</f>
        <v/>
      </c>
      <c r="BR47" t="str">
        <f>IF('COPY 20200720'!BR47="","",'COPY 20200720'!BR47)</f>
        <v/>
      </c>
      <c r="BS47" t="str">
        <f>IF('COPY 20200720'!BS47="","",'COPY 20200720'!BS47)</f>
        <v/>
      </c>
      <c r="BT47" t="str">
        <f>IF('COPY 20200720'!BT47="","",'COPY 20200720'!BT47)</f>
        <v/>
      </c>
      <c r="BU47" t="str">
        <f>IF('COPY 20200720'!BU47="","",'COPY 20200720'!BU47)</f>
        <v/>
      </c>
      <c r="BV47" t="str">
        <f>IF('COPY 20200720'!BV47="","",'COPY 20200720'!BV47)</f>
        <v/>
      </c>
      <c r="BW47" t="str">
        <f>IF('COPY 20200720'!BW47="","",'COPY 20200720'!BW47)</f>
        <v/>
      </c>
      <c r="BX47" t="str">
        <f>IF('COPY 20200720'!BX47="","",'COPY 20200720'!BX47)</f>
        <v/>
      </c>
      <c r="BY47" t="str">
        <f>IF('COPY 20200720'!BY47="","",'COPY 20200720'!BY47)</f>
        <v/>
      </c>
      <c r="BZ47" t="str">
        <f>IF('COPY 20200720'!BZ47="","",'COPY 20200720'!BZ47)</f>
        <v/>
      </c>
      <c r="CA47" t="str">
        <f>IF('COPY 20200720'!CA47="","",'COPY 20200720'!CA47)</f>
        <v/>
      </c>
      <c r="CB47" t="str">
        <f>IF('COPY 20200720'!CB47="","",'COPY 20200720'!CB47)</f>
        <v/>
      </c>
      <c r="CC47" t="str">
        <f>IF('COPY 20200720'!CC47="","",'COPY 20200720'!CC47)</f>
        <v/>
      </c>
      <c r="CD47" t="str">
        <f>IF('COPY 20200720'!CD47="","",'COPY 20200720'!CD47)</f>
        <v/>
      </c>
      <c r="CE47" t="str">
        <f>IF('COPY 20200720'!CE47="","",'COPY 20200720'!CE47)</f>
        <v/>
      </c>
      <c r="CF47" t="str">
        <f>IF('COPY 20200720'!CF47="","",'COPY 20200720'!CF47)</f>
        <v/>
      </c>
      <c r="CG47" t="str">
        <f>IF('COPY 20200720'!CG47="","",'COPY 20200720'!CG47)</f>
        <v/>
      </c>
      <c r="CH47" t="str">
        <f>IF('COPY 20200720'!CH47="","",'COPY 20200720'!CH47)</f>
        <v/>
      </c>
      <c r="CI47" t="str">
        <f>IF('COPY 20200720'!CI47="","",'COPY 20200720'!CI47)</f>
        <v/>
      </c>
      <c r="CJ47" t="str">
        <f>IF('COPY 20200720'!CJ47="","",'COPY 20200720'!CJ47)</f>
        <v/>
      </c>
      <c r="CK47" t="str">
        <f>IF('COPY 20200720'!CK47="","",'COPY 20200720'!CK47)</f>
        <v/>
      </c>
      <c r="CL47" t="str">
        <f>IF('COPY 20200720'!CL47="","",'COPY 20200720'!CL47)</f>
        <v/>
      </c>
      <c r="CM47" t="str">
        <f>IF('COPY 20200720'!CM47="","",'COPY 20200720'!CM47)</f>
        <v/>
      </c>
    </row>
    <row r="48" spans="2:91">
      <c r="B48" s="42" t="str">
        <f>'COPY 20200720'!B48</f>
        <v>045</v>
      </c>
      <c r="C48" s="8" t="str">
        <f>'COPY 20200720'!C48</f>
        <v>PULL HANDLE F OUT RH/LH</v>
      </c>
      <c r="D48" s="8" t="str">
        <f>IF('COPY 20200720'!D48="","",'COPY 20200720'!D48)</f>
        <v>INJ</v>
      </c>
      <c r="E48" s="8"/>
      <c r="F48" s="9"/>
      <c r="G48" s="10"/>
      <c r="H48" s="11"/>
      <c r="I48" s="12"/>
      <c r="J48" s="13"/>
      <c r="K48" s="10"/>
      <c r="L48" s="13"/>
      <c r="M48" s="14"/>
      <c r="N48" s="15"/>
      <c r="O48" s="16"/>
      <c r="P48" s="16"/>
      <c r="Q48" s="17"/>
      <c r="R48" s="17"/>
      <c r="S48" s="33"/>
      <c r="T48" s="33"/>
      <c r="U48" s="31"/>
      <c r="V48">
        <f>IF('COPY 20200720'!V48="","",'COPY 20200720'!V48)</f>
        <v>0.40343233799999995</v>
      </c>
      <c r="W48" t="str">
        <f>IF('COPY 20200720'!W48="","",'COPY 20200720'!W48)</f>
        <v/>
      </c>
      <c r="X48" t="str">
        <f>IF('COPY 20200720'!X48="","",'COPY 20200720'!X48)</f>
        <v/>
      </c>
      <c r="Y48" t="str">
        <f>IF('COPY 20200720'!Y48="","",'COPY 20200720'!Y48)</f>
        <v/>
      </c>
      <c r="Z48" t="str">
        <f>IF('COPY 20200720'!Z48="","",'COPY 20200720'!Z48)</f>
        <v/>
      </c>
      <c r="AA48" t="str">
        <f>IF('COPY 20200720'!AA48="","",'COPY 20200720'!AA48)</f>
        <v/>
      </c>
      <c r="AB48" t="str">
        <f>IF('COPY 20200720'!AB48="","",'COPY 20200720'!AB48)</f>
        <v/>
      </c>
      <c r="AC48" t="str">
        <f>IF('COPY 20200720'!AC48="","",'COPY 20200720'!AC48)</f>
        <v/>
      </c>
      <c r="AD48" t="str">
        <f>IF('COPY 20200720'!AD48="","",'COPY 20200720'!AD48)</f>
        <v/>
      </c>
      <c r="AE48" t="str">
        <f>IF('COPY 20200720'!AE48="","",'COPY 20200720'!AE48)</f>
        <v/>
      </c>
      <c r="AF48">
        <f>IF('COPY 20200720'!AF48="","",'COPY 20200720'!AF48)</f>
        <v>44033</v>
      </c>
      <c r="AG48">
        <f>IF('COPY 20200720'!AG48="","",'COPY 20200720'!AG48)</f>
        <v>44033</v>
      </c>
      <c r="AH48" t="str">
        <f>IF('COPY 20200720'!AH48="","",'COPY 20200720'!AH48)</f>
        <v/>
      </c>
      <c r="AI48" t="str">
        <f>IF('COPY 20200720'!AI48="","",'COPY 20200720'!AI48)</f>
        <v/>
      </c>
      <c r="AJ48" t="str">
        <f>IF('COPY 20200720'!AJ48="","",'COPY 20200720'!AJ48)</f>
        <v/>
      </c>
      <c r="AK48" t="str">
        <f>IF('COPY 20200720'!AK48="","",'COPY 20200720'!AK48)</f>
        <v>NO Q</v>
      </c>
      <c r="AL48" t="str">
        <f>IF('COPY 20200720'!AL48="","",'COPY 20200720'!AL48)</f>
        <v>NO Q</v>
      </c>
      <c r="AM48">
        <f>IF('COPY 20200720'!AM48="","",'COPY 20200720'!AM48)</f>
        <v>44033</v>
      </c>
      <c r="AN48" t="str">
        <f>IF('COPY 20200720'!AN48="","",'COPY 20200720'!AN48)</f>
        <v/>
      </c>
      <c r="AO48" t="str">
        <f>IF('COPY 20200720'!AO48="","",'COPY 20200720'!AO48)</f>
        <v/>
      </c>
      <c r="AP48">
        <f>IF('COPY 20200720'!AP48="","",'COPY 20200720'!AP48)</f>
        <v>44033</v>
      </c>
      <c r="AQ48" t="str">
        <f>IF('COPY 20200720'!AQ48="","",'COPY 20200720'!AQ48)</f>
        <v/>
      </c>
      <c r="AR48" t="str">
        <f>IF('COPY 20200720'!AR48="","",'COPY 20200720'!AR48)</f>
        <v/>
      </c>
      <c r="AS48" t="str">
        <f>IF('COPY 20200720'!AS48="","",'COPY 20200720'!AS48)</f>
        <v/>
      </c>
      <c r="AT48" t="str">
        <f>IF('COPY 20200720'!AT48="","",'COPY 20200720'!AT48)</f>
        <v/>
      </c>
      <c r="AU48" t="str">
        <f>IF('COPY 20200720'!AU48="","",'COPY 20200720'!AU48)</f>
        <v/>
      </c>
      <c r="AV48" t="str">
        <f>IF('COPY 20200720'!AV48="","",'COPY 20200720'!AV48)</f>
        <v/>
      </c>
      <c r="AW48" t="str">
        <f>IF('COPY 20200720'!AW48="","",'COPY 20200720'!AW48)</f>
        <v/>
      </c>
      <c r="AX48" t="str">
        <f>IF('COPY 20200720'!AX48="","",'COPY 20200720'!AX48)</f>
        <v/>
      </c>
      <c r="AY48" t="str">
        <f>IF('COPY 20200720'!AY48="","",'COPY 20200720'!AY48)</f>
        <v/>
      </c>
      <c r="AZ48" t="str">
        <f>IF('COPY 20200720'!AZ48="","",'COPY 20200720'!AZ48)</f>
        <v/>
      </c>
      <c r="BA48" t="str">
        <f>IF('COPY 20200720'!BA48="","",'COPY 20200720'!BA48)</f>
        <v/>
      </c>
      <c r="BB48" t="str">
        <f>IF('COPY 20200720'!BB48="","",'COPY 20200720'!BB48)</f>
        <v/>
      </c>
      <c r="BC48" t="str">
        <f>IF('COPY 20200720'!BC48="","",'COPY 20200720'!BC48)</f>
        <v/>
      </c>
      <c r="BD48" t="str">
        <f>IF('COPY 20200720'!BD48="","",'COPY 20200720'!BD48)</f>
        <v/>
      </c>
      <c r="BE48" t="str">
        <f>IF('COPY 20200720'!BE48="","",'COPY 20200720'!BE48)</f>
        <v/>
      </c>
      <c r="BF48" t="str">
        <f>IF('COPY 20200720'!BF48="","",'COPY 20200720'!BF48)</f>
        <v/>
      </c>
      <c r="BG48" t="str">
        <f>IF('COPY 20200720'!BG48="","",'COPY 20200720'!BG48)</f>
        <v/>
      </c>
      <c r="BH48" t="str">
        <f>IF('COPY 20200720'!BH48="","",'COPY 20200720'!BH48)</f>
        <v/>
      </c>
      <c r="BI48" t="str">
        <f>IF('COPY 20200720'!BI48="","",'COPY 20200720'!BI48)</f>
        <v/>
      </c>
      <c r="BJ48" t="str">
        <f>IF('COPY 20200720'!BJ48="","",'COPY 20200720'!BJ48)</f>
        <v/>
      </c>
      <c r="BK48" t="s">
        <v>602</v>
      </c>
      <c r="BL48" t="str">
        <f>IF('COPY 20200720'!BL48="","",'COPY 20200720'!BL48)</f>
        <v/>
      </c>
      <c r="BM48" t="str">
        <f>IF('COPY 20200720'!BM48="","",'COPY 20200720'!BM48)</f>
        <v/>
      </c>
      <c r="BN48" t="str">
        <f>IF('COPY 20200720'!BN48="","",'COPY 20200720'!BN48)</f>
        <v/>
      </c>
      <c r="BO48" t="s">
        <v>503</v>
      </c>
      <c r="BP48" t="str">
        <f>IF('COPY 20200720'!BP48="","",'COPY 20200720'!BP48)</f>
        <v/>
      </c>
      <c r="BQ48" t="str">
        <f>IF('COPY 20200720'!BQ48="","",'COPY 20200720'!BQ48)</f>
        <v/>
      </c>
      <c r="BR48" t="str">
        <f>IF('COPY 20200720'!BR48="","",'COPY 20200720'!BR48)</f>
        <v/>
      </c>
      <c r="BS48" t="str">
        <f>IF('COPY 20200720'!BS48="","",'COPY 20200720'!BS48)</f>
        <v/>
      </c>
      <c r="BT48" t="str">
        <f>IF('COPY 20200720'!BT48="","",'COPY 20200720'!BT48)</f>
        <v/>
      </c>
      <c r="BU48" t="str">
        <f>IF('COPY 20200720'!BU48="","",'COPY 20200720'!BU48)</f>
        <v/>
      </c>
      <c r="BV48" t="str">
        <f>IF('COPY 20200720'!BV48="","",'COPY 20200720'!BV48)</f>
        <v/>
      </c>
      <c r="BW48" t="str">
        <f>IF('COPY 20200720'!BW48="","",'COPY 20200720'!BW48)</f>
        <v/>
      </c>
      <c r="BX48" t="str">
        <f>IF('COPY 20200720'!BX48="","",'COPY 20200720'!BX48)</f>
        <v/>
      </c>
      <c r="BY48" t="str">
        <f>IF('COPY 20200720'!BY48="","",'COPY 20200720'!BY48)</f>
        <v/>
      </c>
      <c r="BZ48" t="str">
        <f>IF('COPY 20200720'!BZ48="","",'COPY 20200720'!BZ48)</f>
        <v/>
      </c>
      <c r="CA48" t="str">
        <f>IF('COPY 20200720'!CA48="","",'COPY 20200720'!CA48)</f>
        <v/>
      </c>
      <c r="CB48" t="str">
        <f>IF('COPY 20200720'!CB48="","",'COPY 20200720'!CB48)</f>
        <v/>
      </c>
      <c r="CC48" t="str">
        <f>IF('COPY 20200720'!CC48="","",'COPY 20200720'!CC48)</f>
        <v/>
      </c>
      <c r="CD48" t="str">
        <f>IF('COPY 20200720'!CD48="","",'COPY 20200720'!CD48)</f>
        <v/>
      </c>
      <c r="CE48" t="str">
        <f>IF('COPY 20200720'!CE48="","",'COPY 20200720'!CE48)</f>
        <v/>
      </c>
      <c r="CF48" t="str">
        <f>IF('COPY 20200720'!CF48="","",'COPY 20200720'!CF48)</f>
        <v/>
      </c>
      <c r="CG48" t="str">
        <f>IF('COPY 20200720'!CG48="","",'COPY 20200720'!CG48)</f>
        <v/>
      </c>
      <c r="CH48" t="str">
        <f>IF('COPY 20200720'!CH48="","",'COPY 20200720'!CH48)</f>
        <v/>
      </c>
      <c r="CI48" t="str">
        <f>IF('COPY 20200720'!CI48="","",'COPY 20200720'!CI48)</f>
        <v/>
      </c>
      <c r="CJ48" t="str">
        <f>IF('COPY 20200720'!CJ48="","",'COPY 20200720'!CJ48)</f>
        <v/>
      </c>
      <c r="CK48" t="str">
        <f>IF('COPY 20200720'!CK48="","",'COPY 20200720'!CK48)</f>
        <v/>
      </c>
      <c r="CL48" t="str">
        <f>IF('COPY 20200720'!CL48="","",'COPY 20200720'!CL48)</f>
        <v/>
      </c>
      <c r="CM48" t="str">
        <f>IF('COPY 20200720'!CM48="","",'COPY 20200720'!CM48)</f>
        <v/>
      </c>
    </row>
    <row r="49" spans="2:91">
      <c r="B49" s="42" t="str">
        <f>'COPY 20200720'!B49</f>
        <v>046</v>
      </c>
      <c r="C49" s="8" t="str">
        <f>'COPY 20200720'!C49</f>
        <v>PULL HANDLE F IN RH/LH</v>
      </c>
      <c r="D49" s="8" t="str">
        <f>IF('COPY 20200720'!D49="","",'COPY 20200720'!D49)</f>
        <v>INJ</v>
      </c>
      <c r="E49" s="8"/>
      <c r="F49" s="9"/>
      <c r="G49" s="10"/>
      <c r="H49" s="11"/>
      <c r="I49" s="12"/>
      <c r="J49" s="13"/>
      <c r="K49" s="10"/>
      <c r="L49" s="13"/>
      <c r="M49" s="14"/>
      <c r="N49" s="15"/>
      <c r="O49" s="16"/>
      <c r="P49" s="16"/>
      <c r="Q49" s="17"/>
      <c r="R49" s="17"/>
      <c r="S49" s="33"/>
      <c r="T49" s="33"/>
      <c r="U49" s="31"/>
      <c r="V49">
        <f>IF('COPY 20200720'!V49="","",'COPY 20200720'!V49)</f>
        <v>0.45387942599999997</v>
      </c>
      <c r="W49" t="str">
        <f>IF('COPY 20200720'!W49="","",'COPY 20200720'!W49)</f>
        <v/>
      </c>
      <c r="X49" t="str">
        <f>IF('COPY 20200720'!X49="","",'COPY 20200720'!X49)</f>
        <v/>
      </c>
      <c r="Y49" t="str">
        <f>IF('COPY 20200720'!Y49="","",'COPY 20200720'!Y49)</f>
        <v/>
      </c>
      <c r="Z49" t="str">
        <f>IF('COPY 20200720'!Z49="","",'COPY 20200720'!Z49)</f>
        <v/>
      </c>
      <c r="AA49" t="str">
        <f>IF('COPY 20200720'!AA49="","",'COPY 20200720'!AA49)</f>
        <v/>
      </c>
      <c r="AB49" t="str">
        <f>IF('COPY 20200720'!AB49="","",'COPY 20200720'!AB49)</f>
        <v/>
      </c>
      <c r="AC49" t="str">
        <f>IF('COPY 20200720'!AC49="","",'COPY 20200720'!AC49)</f>
        <v/>
      </c>
      <c r="AD49" t="str">
        <f>IF('COPY 20200720'!AD49="","",'COPY 20200720'!AD49)</f>
        <v/>
      </c>
      <c r="AE49" t="str">
        <f>IF('COPY 20200720'!AE49="","",'COPY 20200720'!AE49)</f>
        <v/>
      </c>
      <c r="AF49">
        <f>IF('COPY 20200720'!AF49="","",'COPY 20200720'!AF49)</f>
        <v>44033</v>
      </c>
      <c r="AG49">
        <f>IF('COPY 20200720'!AG49="","",'COPY 20200720'!AG49)</f>
        <v>44033</v>
      </c>
      <c r="AH49" t="str">
        <f>IF('COPY 20200720'!AH49="","",'COPY 20200720'!AH49)</f>
        <v/>
      </c>
      <c r="AI49" t="str">
        <f>IF('COPY 20200720'!AI49="","",'COPY 20200720'!AI49)</f>
        <v/>
      </c>
      <c r="AJ49" t="str">
        <f>IF('COPY 20200720'!AJ49="","",'COPY 20200720'!AJ49)</f>
        <v/>
      </c>
      <c r="AK49" t="str">
        <f>IF('COPY 20200720'!AK49="","",'COPY 20200720'!AK49)</f>
        <v>NO Q</v>
      </c>
      <c r="AL49" t="str">
        <f>IF('COPY 20200720'!AL49="","",'COPY 20200720'!AL49)</f>
        <v>NO Q</v>
      </c>
      <c r="AM49">
        <f>IF('COPY 20200720'!AM49="","",'COPY 20200720'!AM49)</f>
        <v>44033</v>
      </c>
      <c r="AN49" t="str">
        <f>IF('COPY 20200720'!AN49="","",'COPY 20200720'!AN49)</f>
        <v/>
      </c>
      <c r="AO49" t="str">
        <f>IF('COPY 20200720'!AO49="","",'COPY 20200720'!AO49)</f>
        <v/>
      </c>
      <c r="AP49">
        <f>IF('COPY 20200720'!AP49="","",'COPY 20200720'!AP49)</f>
        <v>44033</v>
      </c>
      <c r="AQ49" t="str">
        <f>IF('COPY 20200720'!AQ49="","",'COPY 20200720'!AQ49)</f>
        <v/>
      </c>
      <c r="AR49" t="str">
        <f>IF('COPY 20200720'!AR49="","",'COPY 20200720'!AR49)</f>
        <v/>
      </c>
      <c r="AS49" t="str">
        <f>IF('COPY 20200720'!AS49="","",'COPY 20200720'!AS49)</f>
        <v/>
      </c>
      <c r="AT49" t="str">
        <f>IF('COPY 20200720'!AT49="","",'COPY 20200720'!AT49)</f>
        <v/>
      </c>
      <c r="AU49" t="str">
        <f>IF('COPY 20200720'!AU49="","",'COPY 20200720'!AU49)</f>
        <v/>
      </c>
      <c r="AV49" t="str">
        <f>IF('COPY 20200720'!AV49="","",'COPY 20200720'!AV49)</f>
        <v/>
      </c>
      <c r="AW49" t="str">
        <f>IF('COPY 20200720'!AW49="","",'COPY 20200720'!AW49)</f>
        <v/>
      </c>
      <c r="AX49" t="str">
        <f>IF('COPY 20200720'!AX49="","",'COPY 20200720'!AX49)</f>
        <v/>
      </c>
      <c r="AY49" t="str">
        <f>IF('COPY 20200720'!AY49="","",'COPY 20200720'!AY49)</f>
        <v/>
      </c>
      <c r="AZ49" t="str">
        <f>IF('COPY 20200720'!AZ49="","",'COPY 20200720'!AZ49)</f>
        <v/>
      </c>
      <c r="BA49" t="str">
        <f>IF('COPY 20200720'!BA49="","",'COPY 20200720'!BA49)</f>
        <v/>
      </c>
      <c r="BB49" t="str">
        <f>IF('COPY 20200720'!BB49="","",'COPY 20200720'!BB49)</f>
        <v/>
      </c>
      <c r="BC49" t="str">
        <f>IF('COPY 20200720'!BC49="","",'COPY 20200720'!BC49)</f>
        <v/>
      </c>
      <c r="BD49" t="str">
        <f>IF('COPY 20200720'!BD49="","",'COPY 20200720'!BD49)</f>
        <v/>
      </c>
      <c r="BE49" t="str">
        <f>IF('COPY 20200720'!BE49="","",'COPY 20200720'!BE49)</f>
        <v/>
      </c>
      <c r="BF49" t="str">
        <f>IF('COPY 20200720'!BF49="","",'COPY 20200720'!BF49)</f>
        <v/>
      </c>
      <c r="BG49" t="str">
        <f>IF('COPY 20200720'!BG49="","",'COPY 20200720'!BG49)</f>
        <v/>
      </c>
      <c r="BH49" t="str">
        <f>IF('COPY 20200720'!BH49="","",'COPY 20200720'!BH49)</f>
        <v/>
      </c>
      <c r="BI49" t="str">
        <f>IF('COPY 20200720'!BI49="","",'COPY 20200720'!BI49)</f>
        <v/>
      </c>
      <c r="BJ49" t="str">
        <f>IF('COPY 20200720'!BJ49="","",'COPY 20200720'!BJ49)</f>
        <v/>
      </c>
      <c r="BK49" t="s">
        <v>602</v>
      </c>
      <c r="BL49" t="str">
        <f>IF('COPY 20200720'!BL49="","",'COPY 20200720'!BL49)</f>
        <v/>
      </c>
      <c r="BM49" t="str">
        <f>IF('COPY 20200720'!BM49="","",'COPY 20200720'!BM49)</f>
        <v/>
      </c>
      <c r="BN49" t="str">
        <f>IF('COPY 20200720'!BN49="","",'COPY 20200720'!BN49)</f>
        <v/>
      </c>
      <c r="BO49" t="s">
        <v>503</v>
      </c>
      <c r="BP49" t="str">
        <f>IF('COPY 20200720'!BP49="","",'COPY 20200720'!BP49)</f>
        <v/>
      </c>
      <c r="BQ49" t="str">
        <f>IF('COPY 20200720'!BQ49="","",'COPY 20200720'!BQ49)</f>
        <v/>
      </c>
      <c r="BR49" t="str">
        <f>IF('COPY 20200720'!BR49="","",'COPY 20200720'!BR49)</f>
        <v/>
      </c>
      <c r="BS49" t="str">
        <f>IF('COPY 20200720'!BS49="","",'COPY 20200720'!BS49)</f>
        <v/>
      </c>
      <c r="BT49" t="str">
        <f>IF('COPY 20200720'!BT49="","",'COPY 20200720'!BT49)</f>
        <v/>
      </c>
      <c r="BU49" t="str">
        <f>IF('COPY 20200720'!BU49="","",'COPY 20200720'!BU49)</f>
        <v/>
      </c>
      <c r="BV49" t="str">
        <f>IF('COPY 20200720'!BV49="","",'COPY 20200720'!BV49)</f>
        <v/>
      </c>
      <c r="BW49" t="str">
        <f>IF('COPY 20200720'!BW49="","",'COPY 20200720'!BW49)</f>
        <v/>
      </c>
      <c r="BX49" t="str">
        <f>IF('COPY 20200720'!BX49="","",'COPY 20200720'!BX49)</f>
        <v/>
      </c>
      <c r="BY49" t="str">
        <f>IF('COPY 20200720'!BY49="","",'COPY 20200720'!BY49)</f>
        <v/>
      </c>
      <c r="BZ49" t="str">
        <f>IF('COPY 20200720'!BZ49="","",'COPY 20200720'!BZ49)</f>
        <v/>
      </c>
      <c r="CA49" t="str">
        <f>IF('COPY 20200720'!CA49="","",'COPY 20200720'!CA49)</f>
        <v/>
      </c>
      <c r="CB49" t="str">
        <f>IF('COPY 20200720'!CB49="","",'COPY 20200720'!CB49)</f>
        <v/>
      </c>
      <c r="CC49" t="str">
        <f>IF('COPY 20200720'!CC49="","",'COPY 20200720'!CC49)</f>
        <v/>
      </c>
      <c r="CD49" t="str">
        <f>IF('COPY 20200720'!CD49="","",'COPY 20200720'!CD49)</f>
        <v/>
      </c>
      <c r="CE49" t="str">
        <f>IF('COPY 20200720'!CE49="","",'COPY 20200720'!CE49)</f>
        <v/>
      </c>
      <c r="CF49" t="str">
        <f>IF('COPY 20200720'!CF49="","",'COPY 20200720'!CF49)</f>
        <v/>
      </c>
      <c r="CG49" t="str">
        <f>IF('COPY 20200720'!CG49="","",'COPY 20200720'!CG49)</f>
        <v/>
      </c>
      <c r="CH49" t="str">
        <f>IF('COPY 20200720'!CH49="","",'COPY 20200720'!CH49)</f>
        <v/>
      </c>
      <c r="CI49" t="str">
        <f>IF('COPY 20200720'!CI49="","",'COPY 20200720'!CI49)</f>
        <v/>
      </c>
      <c r="CJ49" t="str">
        <f>IF('COPY 20200720'!CJ49="","",'COPY 20200720'!CJ49)</f>
        <v/>
      </c>
      <c r="CK49" t="str">
        <f>IF('COPY 20200720'!CK49="","",'COPY 20200720'!CK49)</f>
        <v/>
      </c>
      <c r="CL49" t="str">
        <f>IF('COPY 20200720'!CL49="","",'COPY 20200720'!CL49)</f>
        <v/>
      </c>
      <c r="CM49" t="str">
        <f>IF('COPY 20200720'!CM49="","",'COPY 20200720'!CM49)</f>
        <v/>
      </c>
    </row>
    <row r="50" spans="2:91">
      <c r="B50" s="42" t="str">
        <f>'COPY 20200720'!B50</f>
        <v>047</v>
      </c>
      <c r="C50" s="8" t="str">
        <f>'COPY 20200720'!C50</f>
        <v>TRIM BD ARMREST F UPR RH/LH</v>
      </c>
      <c r="D50" s="8" t="str">
        <f>IF('COPY 20200720'!D50="","",'COPY 20200720'!D50)</f>
        <v>INJ</v>
      </c>
      <c r="E50" s="8"/>
      <c r="F50" s="9"/>
      <c r="G50" s="10"/>
      <c r="H50" s="11"/>
      <c r="I50" s="12"/>
      <c r="J50" s="13"/>
      <c r="K50" s="10"/>
      <c r="L50" s="13"/>
      <c r="M50" s="14"/>
      <c r="N50" s="15"/>
      <c r="O50" s="16"/>
      <c r="P50" s="27"/>
      <c r="Q50" s="17"/>
      <c r="R50" s="17"/>
      <c r="S50" s="33"/>
      <c r="T50" s="33"/>
      <c r="U50" s="31"/>
      <c r="V50">
        <f>IF('COPY 20200720'!V50="","",'COPY 20200720'!V50)</f>
        <v>0.67305325500000002</v>
      </c>
      <c r="W50" t="str">
        <f>IF('COPY 20200720'!W50="","",'COPY 20200720'!W50)</f>
        <v/>
      </c>
      <c r="X50" t="str">
        <f>IF('COPY 20200720'!X50="","",'COPY 20200720'!X50)</f>
        <v/>
      </c>
      <c r="Y50" t="str">
        <f>IF('COPY 20200720'!Y50="","",'COPY 20200720'!Y50)</f>
        <v/>
      </c>
      <c r="Z50" t="str">
        <f>IF('COPY 20200720'!Z50="","",'COPY 20200720'!Z50)</f>
        <v/>
      </c>
      <c r="AA50" t="str">
        <f>IF('COPY 20200720'!AA50="","",'COPY 20200720'!AA50)</f>
        <v/>
      </c>
      <c r="AB50" t="str">
        <f>IF('COPY 20200720'!AB50="","",'COPY 20200720'!AB50)</f>
        <v/>
      </c>
      <c r="AC50" t="str">
        <f>IF('COPY 20200720'!AC50="","",'COPY 20200720'!AC50)</f>
        <v/>
      </c>
      <c r="AD50" t="str">
        <f>IF('COPY 20200720'!AD50="","",'COPY 20200720'!AD50)</f>
        <v/>
      </c>
      <c r="AE50" t="str">
        <f>IF('COPY 20200720'!AE50="","",'COPY 20200720'!AE50)</f>
        <v/>
      </c>
      <c r="AF50">
        <f>IF('COPY 20200720'!AF50="","",'COPY 20200720'!AF50)</f>
        <v>44033</v>
      </c>
      <c r="AG50">
        <f>IF('COPY 20200720'!AG50="","",'COPY 20200720'!AG50)</f>
        <v>44033</v>
      </c>
      <c r="AH50" t="str">
        <f>IF('COPY 20200720'!AH50="","",'COPY 20200720'!AH50)</f>
        <v/>
      </c>
      <c r="AI50" t="str">
        <f>IF('COPY 20200720'!AI50="","",'COPY 20200720'!AI50)</f>
        <v/>
      </c>
      <c r="AJ50" t="str">
        <f>IF('COPY 20200720'!AJ50="","",'COPY 20200720'!AJ50)</f>
        <v/>
      </c>
      <c r="AK50" t="str">
        <f>IF('COPY 20200720'!AK50="","",'COPY 20200720'!AK50)</f>
        <v>NO Q</v>
      </c>
      <c r="AL50" t="str">
        <f>IF('COPY 20200720'!AL50="","",'COPY 20200720'!AL50)</f>
        <v>NO Q</v>
      </c>
      <c r="AM50">
        <f>IF('COPY 20200720'!AM50="","",'COPY 20200720'!AM50)</f>
        <v>44033</v>
      </c>
      <c r="AN50" t="str">
        <f>IF('COPY 20200720'!AN50="","",'COPY 20200720'!AN50)</f>
        <v/>
      </c>
      <c r="AO50" t="str">
        <f>IF('COPY 20200720'!AO50="","",'COPY 20200720'!AO50)</f>
        <v/>
      </c>
      <c r="AP50" t="str">
        <f>IF('COPY 20200720'!AP50="","",'COPY 20200720'!AP50)</f>
        <v/>
      </c>
      <c r="AQ50" t="str">
        <f>IF('COPY 20200720'!AQ50="","",'COPY 20200720'!AQ50)</f>
        <v/>
      </c>
      <c r="AR50" t="str">
        <f>IF('COPY 20200720'!AR50="","",'COPY 20200720'!AR50)</f>
        <v/>
      </c>
      <c r="AS50" t="str">
        <f>IF('COPY 20200720'!AS50="","",'COPY 20200720'!AS50)</f>
        <v/>
      </c>
      <c r="AT50" t="str">
        <f>IF('COPY 20200720'!AT50="","",'COPY 20200720'!AT50)</f>
        <v/>
      </c>
      <c r="AU50" t="str">
        <f>IF('COPY 20200720'!AU50="","",'COPY 20200720'!AU50)</f>
        <v/>
      </c>
      <c r="AV50" t="str">
        <f>IF('COPY 20200720'!AV50="","",'COPY 20200720'!AV50)</f>
        <v/>
      </c>
      <c r="AW50" t="str">
        <f>IF('COPY 20200720'!AW50="","",'COPY 20200720'!AW50)</f>
        <v/>
      </c>
      <c r="AX50" t="str">
        <f>IF('COPY 20200720'!AX50="","",'COPY 20200720'!AX50)</f>
        <v/>
      </c>
      <c r="AY50" t="str">
        <f>IF('COPY 20200720'!AY50="","",'COPY 20200720'!AY50)</f>
        <v/>
      </c>
      <c r="AZ50" t="str">
        <f>IF('COPY 20200720'!AZ50="","",'COPY 20200720'!AZ50)</f>
        <v/>
      </c>
      <c r="BA50" t="str">
        <f>IF('COPY 20200720'!BA50="","",'COPY 20200720'!BA50)</f>
        <v/>
      </c>
      <c r="BB50" t="str">
        <f>IF('COPY 20200720'!BB50="","",'COPY 20200720'!BB50)</f>
        <v/>
      </c>
      <c r="BC50" t="str">
        <f>IF('COPY 20200720'!BC50="","",'COPY 20200720'!BC50)</f>
        <v/>
      </c>
      <c r="BD50" t="str">
        <f>IF('COPY 20200720'!BD50="","",'COPY 20200720'!BD50)</f>
        <v/>
      </c>
      <c r="BE50" t="str">
        <f>IF('COPY 20200720'!BE50="","",'COPY 20200720'!BE50)</f>
        <v/>
      </c>
      <c r="BF50" t="str">
        <f>IF('COPY 20200720'!BF50="","",'COPY 20200720'!BF50)</f>
        <v/>
      </c>
      <c r="BG50" t="str">
        <f>IF('COPY 20200720'!BG50="","",'COPY 20200720'!BG50)</f>
        <v/>
      </c>
      <c r="BH50" t="str">
        <f>IF('COPY 20200720'!BH50="","",'COPY 20200720'!BH50)</f>
        <v/>
      </c>
      <c r="BI50" t="str">
        <f>IF('COPY 20200720'!BI50="","",'COPY 20200720'!BI50)</f>
        <v/>
      </c>
      <c r="BJ50" t="str">
        <f>IF('COPY 20200720'!BJ50="","",'COPY 20200720'!BJ50)</f>
        <v/>
      </c>
      <c r="BK50" t="s">
        <v>602</v>
      </c>
      <c r="BL50" t="str">
        <f>IF('COPY 20200720'!BL50="","",'COPY 20200720'!BL50)</f>
        <v/>
      </c>
      <c r="BM50" t="str">
        <f>IF('COPY 20200720'!BM50="","",'COPY 20200720'!BM50)</f>
        <v/>
      </c>
      <c r="BN50" t="str">
        <f>IF('COPY 20200720'!BN50="","",'COPY 20200720'!BN50)</f>
        <v/>
      </c>
      <c r="BO50" t="s">
        <v>505</v>
      </c>
      <c r="BP50" t="str">
        <f>IF('COPY 20200720'!BP50="","",'COPY 20200720'!BP50)</f>
        <v/>
      </c>
      <c r="BQ50" t="str">
        <f>IF('COPY 20200720'!BQ50="","",'COPY 20200720'!BQ50)</f>
        <v/>
      </c>
      <c r="BR50" t="str">
        <f>IF('COPY 20200720'!BR50="","",'COPY 20200720'!BR50)</f>
        <v/>
      </c>
      <c r="BS50" t="str">
        <f>IF('COPY 20200720'!BS50="","",'COPY 20200720'!BS50)</f>
        <v/>
      </c>
      <c r="BT50" t="str">
        <f>IF('COPY 20200720'!BT50="","",'COPY 20200720'!BT50)</f>
        <v/>
      </c>
      <c r="BU50" t="str">
        <f>IF('COPY 20200720'!BU50="","",'COPY 20200720'!BU50)</f>
        <v/>
      </c>
      <c r="BV50" t="str">
        <f>IF('COPY 20200720'!BV50="","",'COPY 20200720'!BV50)</f>
        <v/>
      </c>
      <c r="BW50" t="str">
        <f>IF('COPY 20200720'!BW50="","",'COPY 20200720'!BW50)</f>
        <v/>
      </c>
      <c r="BX50" t="str">
        <f>IF('COPY 20200720'!BX50="","",'COPY 20200720'!BX50)</f>
        <v/>
      </c>
      <c r="BY50" t="str">
        <f>IF('COPY 20200720'!BY50="","",'COPY 20200720'!BY50)</f>
        <v/>
      </c>
      <c r="BZ50" t="str">
        <f>IF('COPY 20200720'!BZ50="","",'COPY 20200720'!BZ50)</f>
        <v/>
      </c>
      <c r="CA50" t="str">
        <f>IF('COPY 20200720'!CA50="","",'COPY 20200720'!CA50)</f>
        <v/>
      </c>
      <c r="CB50" t="str">
        <f>IF('COPY 20200720'!CB50="","",'COPY 20200720'!CB50)</f>
        <v/>
      </c>
      <c r="CC50" t="str">
        <f>IF('COPY 20200720'!CC50="","",'COPY 20200720'!CC50)</f>
        <v/>
      </c>
      <c r="CD50" t="str">
        <f>IF('COPY 20200720'!CD50="","",'COPY 20200720'!CD50)</f>
        <v/>
      </c>
      <c r="CE50" t="str">
        <f>IF('COPY 20200720'!CE50="","",'COPY 20200720'!CE50)</f>
        <v/>
      </c>
      <c r="CF50" t="str">
        <f>IF('COPY 20200720'!CF50="","",'COPY 20200720'!CF50)</f>
        <v/>
      </c>
      <c r="CG50" t="str">
        <f>IF('COPY 20200720'!CG50="","",'COPY 20200720'!CG50)</f>
        <v/>
      </c>
      <c r="CH50" t="str">
        <f>IF('COPY 20200720'!CH50="","",'COPY 20200720'!CH50)</f>
        <v/>
      </c>
      <c r="CI50" t="str">
        <f>IF('COPY 20200720'!CI50="","",'COPY 20200720'!CI50)</f>
        <v/>
      </c>
      <c r="CJ50" t="str">
        <f>IF('COPY 20200720'!CJ50="","",'COPY 20200720'!CJ50)</f>
        <v/>
      </c>
      <c r="CK50" t="str">
        <f>IF('COPY 20200720'!CK50="","",'COPY 20200720'!CK50)</f>
        <v/>
      </c>
      <c r="CL50" t="str">
        <f>IF('COPY 20200720'!CL50="","",'COPY 20200720'!CL50)</f>
        <v/>
      </c>
      <c r="CM50" t="str">
        <f>IF('COPY 20200720'!CM50="","",'COPY 20200720'!CM50)</f>
        <v/>
      </c>
    </row>
    <row r="51" spans="2:91">
      <c r="B51" s="42" t="str">
        <f>'COPY 20200720'!B51</f>
        <v>048</v>
      </c>
      <c r="C51" s="8" t="str">
        <f>'COPY 20200720'!C51</f>
        <v>TRIM BD ARMREST F UPR RH/LH</v>
      </c>
      <c r="D51" s="8" t="str">
        <f>IF('COPY 20200720'!D51="","",'COPY 20200720'!D51)</f>
        <v>INJ</v>
      </c>
      <c r="E51" s="8"/>
      <c r="F51" s="9"/>
      <c r="G51" s="10"/>
      <c r="H51" s="11"/>
      <c r="I51" s="12"/>
      <c r="J51" s="13"/>
      <c r="K51" s="10"/>
      <c r="L51" s="13"/>
      <c r="M51" s="14"/>
      <c r="N51" s="15"/>
      <c r="O51" s="16"/>
      <c r="P51" s="27"/>
      <c r="Q51" s="17"/>
      <c r="R51" s="17"/>
      <c r="S51" s="33"/>
      <c r="T51" s="33"/>
      <c r="U51" s="31"/>
      <c r="V51">
        <f>IF('COPY 20200720'!V51="","",'COPY 20200720'!V51)</f>
        <v>0.77519567999999994</v>
      </c>
      <c r="W51" t="str">
        <f>IF('COPY 20200720'!W51="","",'COPY 20200720'!W51)</f>
        <v/>
      </c>
      <c r="X51" t="str">
        <f>IF('COPY 20200720'!X51="","",'COPY 20200720'!X51)</f>
        <v/>
      </c>
      <c r="Y51" t="str">
        <f>IF('COPY 20200720'!Y51="","",'COPY 20200720'!Y51)</f>
        <v/>
      </c>
      <c r="Z51" t="str">
        <f>IF('COPY 20200720'!Z51="","",'COPY 20200720'!Z51)</f>
        <v/>
      </c>
      <c r="AA51" t="str">
        <f>IF('COPY 20200720'!AA51="","",'COPY 20200720'!AA51)</f>
        <v/>
      </c>
      <c r="AB51" t="str">
        <f>IF('COPY 20200720'!AB51="","",'COPY 20200720'!AB51)</f>
        <v/>
      </c>
      <c r="AC51" t="str">
        <f>IF('COPY 20200720'!AC51="","",'COPY 20200720'!AC51)</f>
        <v/>
      </c>
      <c r="AD51" t="str">
        <f>IF('COPY 20200720'!AD51="","",'COPY 20200720'!AD51)</f>
        <v/>
      </c>
      <c r="AE51" t="str">
        <f>IF('COPY 20200720'!AE51="","",'COPY 20200720'!AE51)</f>
        <v/>
      </c>
      <c r="AF51">
        <f>IF('COPY 20200720'!AF51="","",'COPY 20200720'!AF51)</f>
        <v>44033</v>
      </c>
      <c r="AG51">
        <f>IF('COPY 20200720'!AG51="","",'COPY 20200720'!AG51)</f>
        <v>44033</v>
      </c>
      <c r="AH51" t="str">
        <f>IF('COPY 20200720'!AH51="","",'COPY 20200720'!AH51)</f>
        <v/>
      </c>
      <c r="AI51" t="str">
        <f>IF('COPY 20200720'!AI51="","",'COPY 20200720'!AI51)</f>
        <v/>
      </c>
      <c r="AJ51" t="str">
        <f>IF('COPY 20200720'!AJ51="","",'COPY 20200720'!AJ51)</f>
        <v/>
      </c>
      <c r="AK51" t="str">
        <f>IF('COPY 20200720'!AK51="","",'COPY 20200720'!AK51)</f>
        <v>NO Q</v>
      </c>
      <c r="AL51" t="str">
        <f>IF('COPY 20200720'!AL51="","",'COPY 20200720'!AL51)</f>
        <v>NO Q</v>
      </c>
      <c r="AM51">
        <f>IF('COPY 20200720'!AM51="","",'COPY 20200720'!AM51)</f>
        <v>44033</v>
      </c>
      <c r="AN51" t="str">
        <f>IF('COPY 20200720'!AN51="","",'COPY 20200720'!AN51)</f>
        <v/>
      </c>
      <c r="AO51" t="str">
        <f>IF('COPY 20200720'!AO51="","",'COPY 20200720'!AO51)</f>
        <v/>
      </c>
      <c r="AP51">
        <f>IF('COPY 20200720'!AP51="","",'COPY 20200720'!AP51)</f>
        <v>44033</v>
      </c>
      <c r="AQ51" t="str">
        <f>IF('COPY 20200720'!AQ51="","",'COPY 20200720'!AQ51)</f>
        <v/>
      </c>
      <c r="AR51" t="str">
        <f>IF('COPY 20200720'!AR51="","",'COPY 20200720'!AR51)</f>
        <v/>
      </c>
      <c r="AS51" t="str">
        <f>IF('COPY 20200720'!AS51="","",'COPY 20200720'!AS51)</f>
        <v/>
      </c>
      <c r="AT51" t="str">
        <f>IF('COPY 20200720'!AT51="","",'COPY 20200720'!AT51)</f>
        <v/>
      </c>
      <c r="AU51" t="str">
        <f>IF('COPY 20200720'!AU51="","",'COPY 20200720'!AU51)</f>
        <v/>
      </c>
      <c r="AV51" t="str">
        <f>IF('COPY 20200720'!AV51="","",'COPY 20200720'!AV51)</f>
        <v/>
      </c>
      <c r="AW51" t="str">
        <f>IF('COPY 20200720'!AW51="","",'COPY 20200720'!AW51)</f>
        <v/>
      </c>
      <c r="AX51" t="str">
        <f>IF('COPY 20200720'!AX51="","",'COPY 20200720'!AX51)</f>
        <v/>
      </c>
      <c r="AY51" t="str">
        <f>IF('COPY 20200720'!AY51="","",'COPY 20200720'!AY51)</f>
        <v/>
      </c>
      <c r="AZ51" t="str">
        <f>IF('COPY 20200720'!AZ51="","",'COPY 20200720'!AZ51)</f>
        <v/>
      </c>
      <c r="BA51" t="str">
        <f>IF('COPY 20200720'!BA51="","",'COPY 20200720'!BA51)</f>
        <v/>
      </c>
      <c r="BB51" t="str">
        <f>IF('COPY 20200720'!BB51="","",'COPY 20200720'!BB51)</f>
        <v/>
      </c>
      <c r="BC51" t="str">
        <f>IF('COPY 20200720'!BC51="","",'COPY 20200720'!BC51)</f>
        <v/>
      </c>
      <c r="BD51" t="str">
        <f>IF('COPY 20200720'!BD51="","",'COPY 20200720'!BD51)</f>
        <v/>
      </c>
      <c r="BE51" t="str">
        <f>IF('COPY 20200720'!BE51="","",'COPY 20200720'!BE51)</f>
        <v/>
      </c>
      <c r="BF51" t="str">
        <f>IF('COPY 20200720'!BF51="","",'COPY 20200720'!BF51)</f>
        <v/>
      </c>
      <c r="BG51" t="str">
        <f>IF('COPY 20200720'!BG51="","",'COPY 20200720'!BG51)</f>
        <v/>
      </c>
      <c r="BH51" t="str">
        <f>IF('COPY 20200720'!BH51="","",'COPY 20200720'!BH51)</f>
        <v/>
      </c>
      <c r="BI51" t="str">
        <f>IF('COPY 20200720'!BI51="","",'COPY 20200720'!BI51)</f>
        <v/>
      </c>
      <c r="BJ51" t="str">
        <f>IF('COPY 20200720'!BJ51="","",'COPY 20200720'!BJ51)</f>
        <v/>
      </c>
      <c r="BK51" t="s">
        <v>597</v>
      </c>
      <c r="BL51" t="str">
        <f>IF('COPY 20200720'!BL51="","",'COPY 20200720'!BL51)</f>
        <v/>
      </c>
      <c r="BM51" t="str">
        <f>IF('COPY 20200720'!BM51="","",'COPY 20200720'!BM51)</f>
        <v/>
      </c>
      <c r="BN51" t="str">
        <f>IF('COPY 20200720'!BN51="","",'COPY 20200720'!BN51)</f>
        <v/>
      </c>
      <c r="BO51" t="s">
        <v>483</v>
      </c>
      <c r="BP51" t="str">
        <f>IF('COPY 20200720'!BP51="","",'COPY 20200720'!BP51)</f>
        <v/>
      </c>
      <c r="BQ51" t="str">
        <f>IF('COPY 20200720'!BQ51="","",'COPY 20200720'!BQ51)</f>
        <v/>
      </c>
      <c r="BR51" t="str">
        <f>IF('COPY 20200720'!BR51="","",'COPY 20200720'!BR51)</f>
        <v/>
      </c>
      <c r="BS51" t="str">
        <f>IF('COPY 20200720'!BS51="","",'COPY 20200720'!BS51)</f>
        <v/>
      </c>
      <c r="BT51" t="str">
        <f>IF('COPY 20200720'!BT51="","",'COPY 20200720'!BT51)</f>
        <v/>
      </c>
      <c r="BU51" t="str">
        <f>IF('COPY 20200720'!BU51="","",'COPY 20200720'!BU51)</f>
        <v/>
      </c>
      <c r="BV51" t="str">
        <f>IF('COPY 20200720'!BV51="","",'COPY 20200720'!BV51)</f>
        <v/>
      </c>
      <c r="BW51" t="str">
        <f>IF('COPY 20200720'!BW51="","",'COPY 20200720'!BW51)</f>
        <v/>
      </c>
      <c r="BX51" t="str">
        <f>IF('COPY 20200720'!BX51="","",'COPY 20200720'!BX51)</f>
        <v/>
      </c>
      <c r="BY51" t="str">
        <f>IF('COPY 20200720'!BY51="","",'COPY 20200720'!BY51)</f>
        <v/>
      </c>
      <c r="BZ51" t="str">
        <f>IF('COPY 20200720'!BZ51="","",'COPY 20200720'!BZ51)</f>
        <v/>
      </c>
      <c r="CA51" t="str">
        <f>IF('COPY 20200720'!CA51="","",'COPY 20200720'!CA51)</f>
        <v/>
      </c>
      <c r="CB51" t="str">
        <f>IF('COPY 20200720'!CB51="","",'COPY 20200720'!CB51)</f>
        <v/>
      </c>
      <c r="CC51" t="str">
        <f>IF('COPY 20200720'!CC51="","",'COPY 20200720'!CC51)</f>
        <v/>
      </c>
      <c r="CD51" t="str">
        <f>IF('COPY 20200720'!CD51="","",'COPY 20200720'!CD51)</f>
        <v/>
      </c>
      <c r="CE51" t="str">
        <f>IF('COPY 20200720'!CE51="","",'COPY 20200720'!CE51)</f>
        <v/>
      </c>
      <c r="CF51" t="str">
        <f>IF('COPY 20200720'!CF51="","",'COPY 20200720'!CF51)</f>
        <v/>
      </c>
      <c r="CG51" t="str">
        <f>IF('COPY 20200720'!CG51="","",'COPY 20200720'!CG51)</f>
        <v/>
      </c>
      <c r="CH51" t="str">
        <f>IF('COPY 20200720'!CH51="","",'COPY 20200720'!CH51)</f>
        <v/>
      </c>
      <c r="CI51" t="str">
        <f>IF('COPY 20200720'!CI51="","",'COPY 20200720'!CI51)</f>
        <v/>
      </c>
      <c r="CJ51" t="str">
        <f>IF('COPY 20200720'!CJ51="","",'COPY 20200720'!CJ51)</f>
        <v/>
      </c>
      <c r="CK51" t="str">
        <f>IF('COPY 20200720'!CK51="","",'COPY 20200720'!CK51)</f>
        <v/>
      </c>
      <c r="CL51" t="str">
        <f>IF('COPY 20200720'!CL51="","",'COPY 20200720'!CL51)</f>
        <v/>
      </c>
      <c r="CM51" t="str">
        <f>IF('COPY 20200720'!CM51="","",'COPY 20200720'!CM51)</f>
        <v/>
      </c>
    </row>
    <row r="52" spans="2:91">
      <c r="B52" s="42" t="str">
        <f>'COPY 20200720'!B52</f>
        <v>049</v>
      </c>
      <c r="C52" s="8" t="str">
        <f>'COPY 20200720'!C52</f>
        <v>COVER DR MID F RH/LH</v>
      </c>
      <c r="D52" s="8" t="str">
        <f>IF('COPY 20200720'!D52="","",'COPY 20200720'!D52)</f>
        <v>INJ</v>
      </c>
      <c r="E52" s="8"/>
      <c r="F52" s="9"/>
      <c r="G52" s="10"/>
      <c r="H52" s="11"/>
      <c r="I52" s="12"/>
      <c r="J52" s="13"/>
      <c r="K52" s="10"/>
      <c r="L52" s="13"/>
      <c r="M52" s="14"/>
      <c r="N52" s="15"/>
      <c r="O52" s="16"/>
      <c r="P52" s="16"/>
      <c r="Q52" s="17"/>
      <c r="R52" s="17"/>
      <c r="S52" s="33"/>
      <c r="T52" s="33"/>
      <c r="U52" s="31"/>
      <c r="V52">
        <f>IF('COPY 20200720'!V52="","",'COPY 20200720'!V52)</f>
        <v>0.50127982844999996</v>
      </c>
      <c r="W52" t="str">
        <f>IF('COPY 20200720'!W52="","",'COPY 20200720'!W52)</f>
        <v/>
      </c>
      <c r="X52" t="str">
        <f>IF('COPY 20200720'!X52="","",'COPY 20200720'!X52)</f>
        <v/>
      </c>
      <c r="Y52" t="str">
        <f>IF('COPY 20200720'!Y52="","",'COPY 20200720'!Y52)</f>
        <v/>
      </c>
      <c r="Z52" t="str">
        <f>IF('COPY 20200720'!Z52="","",'COPY 20200720'!Z52)</f>
        <v/>
      </c>
      <c r="AA52" t="str">
        <f>IF('COPY 20200720'!AA52="","",'COPY 20200720'!AA52)</f>
        <v/>
      </c>
      <c r="AB52" t="str">
        <f>IF('COPY 20200720'!AB52="","",'COPY 20200720'!AB52)</f>
        <v/>
      </c>
      <c r="AC52" t="str">
        <f>IF('COPY 20200720'!AC52="","",'COPY 20200720'!AC52)</f>
        <v/>
      </c>
      <c r="AD52" t="str">
        <f>IF('COPY 20200720'!AD52="","",'COPY 20200720'!AD52)</f>
        <v/>
      </c>
      <c r="AE52" t="str">
        <f>IF('COPY 20200720'!AE52="","",'COPY 20200720'!AE52)</f>
        <v/>
      </c>
      <c r="AF52">
        <f>IF('COPY 20200720'!AF52="","",'COPY 20200720'!AF52)</f>
        <v>44033</v>
      </c>
      <c r="AG52">
        <f>IF('COPY 20200720'!AG52="","",'COPY 20200720'!AG52)</f>
        <v>44033</v>
      </c>
      <c r="AH52" t="str">
        <f>IF('COPY 20200720'!AH52="","",'COPY 20200720'!AH52)</f>
        <v/>
      </c>
      <c r="AI52" t="str">
        <f>IF('COPY 20200720'!AI52="","",'COPY 20200720'!AI52)</f>
        <v/>
      </c>
      <c r="AJ52" t="str">
        <f>IF('COPY 20200720'!AJ52="","",'COPY 20200720'!AJ52)</f>
        <v/>
      </c>
      <c r="AK52" t="str">
        <f>IF('COPY 20200720'!AK52="","",'COPY 20200720'!AK52)</f>
        <v>NO Q</v>
      </c>
      <c r="AL52" t="str">
        <f>IF('COPY 20200720'!AL52="","",'COPY 20200720'!AL52)</f>
        <v>NO Q</v>
      </c>
      <c r="AM52">
        <f>IF('COPY 20200720'!AM52="","",'COPY 20200720'!AM52)</f>
        <v>44033</v>
      </c>
      <c r="AN52" t="str">
        <f>IF('COPY 20200720'!AN52="","",'COPY 20200720'!AN52)</f>
        <v/>
      </c>
      <c r="AO52" t="str">
        <f>IF('COPY 20200720'!AO52="","",'COPY 20200720'!AO52)</f>
        <v/>
      </c>
      <c r="AP52">
        <f>IF('COPY 20200720'!AP52="","",'COPY 20200720'!AP52)</f>
        <v>44033</v>
      </c>
      <c r="AQ52" t="str">
        <f>IF('COPY 20200720'!AQ52="","",'COPY 20200720'!AQ52)</f>
        <v/>
      </c>
      <c r="AR52" t="str">
        <f>IF('COPY 20200720'!AR52="","",'COPY 20200720'!AR52)</f>
        <v/>
      </c>
      <c r="AS52" t="str">
        <f>IF('COPY 20200720'!AS52="","",'COPY 20200720'!AS52)</f>
        <v/>
      </c>
      <c r="AT52" t="str">
        <f>IF('COPY 20200720'!AT52="","",'COPY 20200720'!AT52)</f>
        <v/>
      </c>
      <c r="AU52" t="str">
        <f>IF('COPY 20200720'!AU52="","",'COPY 20200720'!AU52)</f>
        <v/>
      </c>
      <c r="AV52" t="str">
        <f>IF('COPY 20200720'!AV52="","",'COPY 20200720'!AV52)</f>
        <v/>
      </c>
      <c r="AW52" t="str">
        <f>IF('COPY 20200720'!AW52="","",'COPY 20200720'!AW52)</f>
        <v/>
      </c>
      <c r="AX52" t="str">
        <f>IF('COPY 20200720'!AX52="","",'COPY 20200720'!AX52)</f>
        <v/>
      </c>
      <c r="AY52" t="str">
        <f>IF('COPY 20200720'!AY52="","",'COPY 20200720'!AY52)</f>
        <v/>
      </c>
      <c r="AZ52" t="str">
        <f>IF('COPY 20200720'!AZ52="","",'COPY 20200720'!AZ52)</f>
        <v/>
      </c>
      <c r="BA52" t="str">
        <f>IF('COPY 20200720'!BA52="","",'COPY 20200720'!BA52)</f>
        <v/>
      </c>
      <c r="BB52" t="str">
        <f>IF('COPY 20200720'!BB52="","",'COPY 20200720'!BB52)</f>
        <v/>
      </c>
      <c r="BC52" t="str">
        <f>IF('COPY 20200720'!BC52="","",'COPY 20200720'!BC52)</f>
        <v/>
      </c>
      <c r="BD52" t="str">
        <f>IF('COPY 20200720'!BD52="","",'COPY 20200720'!BD52)</f>
        <v/>
      </c>
      <c r="BE52" t="str">
        <f>IF('COPY 20200720'!BE52="","",'COPY 20200720'!BE52)</f>
        <v/>
      </c>
      <c r="BF52" t="str">
        <f>IF('COPY 20200720'!BF52="","",'COPY 20200720'!BF52)</f>
        <v/>
      </c>
      <c r="BG52" t="str">
        <f>IF('COPY 20200720'!BG52="","",'COPY 20200720'!BG52)</f>
        <v/>
      </c>
      <c r="BH52" t="str">
        <f>IF('COPY 20200720'!BH52="","",'COPY 20200720'!BH52)</f>
        <v/>
      </c>
      <c r="BI52" t="str">
        <f>IF('COPY 20200720'!BI52="","",'COPY 20200720'!BI52)</f>
        <v/>
      </c>
      <c r="BJ52" t="str">
        <f>IF('COPY 20200720'!BJ52="","",'COPY 20200720'!BJ52)</f>
        <v/>
      </c>
      <c r="BK52" t="s">
        <v>603</v>
      </c>
      <c r="BL52" t="str">
        <f>IF('COPY 20200720'!BL52="","",'COPY 20200720'!BL52)</f>
        <v/>
      </c>
      <c r="BM52" t="str">
        <f>IF('COPY 20200720'!BM52="","",'COPY 20200720'!BM52)</f>
        <v/>
      </c>
      <c r="BN52" t="str">
        <f>IF('COPY 20200720'!BN52="","",'COPY 20200720'!BN52)</f>
        <v/>
      </c>
      <c r="BO52" t="s">
        <v>517</v>
      </c>
      <c r="BP52" t="str">
        <f>IF('COPY 20200720'!BP52="","",'COPY 20200720'!BP52)</f>
        <v/>
      </c>
      <c r="BQ52" t="str">
        <f>IF('COPY 20200720'!BQ52="","",'COPY 20200720'!BQ52)</f>
        <v/>
      </c>
      <c r="BR52" t="str">
        <f>IF('COPY 20200720'!BR52="","",'COPY 20200720'!BR52)</f>
        <v/>
      </c>
      <c r="BS52" t="str">
        <f>IF('COPY 20200720'!BS52="","",'COPY 20200720'!BS52)</f>
        <v/>
      </c>
      <c r="BT52" t="str">
        <f>IF('COPY 20200720'!BT52="","",'COPY 20200720'!BT52)</f>
        <v/>
      </c>
      <c r="BU52" t="str">
        <f>IF('COPY 20200720'!BU52="","",'COPY 20200720'!BU52)</f>
        <v/>
      </c>
      <c r="BV52" t="str">
        <f>IF('COPY 20200720'!BV52="","",'COPY 20200720'!BV52)</f>
        <v/>
      </c>
      <c r="BW52" t="str">
        <f>IF('COPY 20200720'!BW52="","",'COPY 20200720'!BW52)</f>
        <v/>
      </c>
      <c r="BX52" t="str">
        <f>IF('COPY 20200720'!BX52="","",'COPY 20200720'!BX52)</f>
        <v/>
      </c>
      <c r="BY52" t="str">
        <f>IF('COPY 20200720'!BY52="","",'COPY 20200720'!BY52)</f>
        <v/>
      </c>
      <c r="BZ52" t="str">
        <f>IF('COPY 20200720'!BZ52="","",'COPY 20200720'!BZ52)</f>
        <v/>
      </c>
      <c r="CA52" t="str">
        <f>IF('COPY 20200720'!CA52="","",'COPY 20200720'!CA52)</f>
        <v/>
      </c>
      <c r="CB52" t="str">
        <f>IF('COPY 20200720'!CB52="","",'COPY 20200720'!CB52)</f>
        <v/>
      </c>
      <c r="CC52" t="str">
        <f>IF('COPY 20200720'!CC52="","",'COPY 20200720'!CC52)</f>
        <v/>
      </c>
      <c r="CD52" t="str">
        <f>IF('COPY 20200720'!CD52="","",'COPY 20200720'!CD52)</f>
        <v/>
      </c>
      <c r="CE52" t="str">
        <f>IF('COPY 20200720'!CE52="","",'COPY 20200720'!CE52)</f>
        <v/>
      </c>
      <c r="CF52" t="str">
        <f>IF('COPY 20200720'!CF52="","",'COPY 20200720'!CF52)</f>
        <v/>
      </c>
      <c r="CG52" t="str">
        <f>IF('COPY 20200720'!CG52="","",'COPY 20200720'!CG52)</f>
        <v/>
      </c>
      <c r="CH52" t="str">
        <f>IF('COPY 20200720'!CH52="","",'COPY 20200720'!CH52)</f>
        <v/>
      </c>
      <c r="CI52" t="str">
        <f>IF('COPY 20200720'!CI52="","",'COPY 20200720'!CI52)</f>
        <v/>
      </c>
      <c r="CJ52" t="str">
        <f>IF('COPY 20200720'!CJ52="","",'COPY 20200720'!CJ52)</f>
        <v/>
      </c>
      <c r="CK52" t="str">
        <f>IF('COPY 20200720'!CK52="","",'COPY 20200720'!CK52)</f>
        <v/>
      </c>
      <c r="CL52" t="str">
        <f>IF('COPY 20200720'!CL52="","",'COPY 20200720'!CL52)</f>
        <v/>
      </c>
      <c r="CM52" t="str">
        <f>IF('COPY 20200720'!CM52="","",'COPY 20200720'!CM52)</f>
        <v/>
      </c>
    </row>
    <row r="53" spans="2:91">
      <c r="B53" s="42" t="str">
        <f>'COPY 20200720'!B53</f>
        <v>050</v>
      </c>
      <c r="C53" s="8" t="str">
        <f>'COPY 20200720'!C53</f>
        <v>PNL ORNAMENT F RH/LH</v>
      </c>
      <c r="D53" s="8" t="str">
        <f>IF('COPY 20200720'!D53="","",'COPY 20200720'!D53)</f>
        <v>INJ</v>
      </c>
      <c r="E53" s="8"/>
      <c r="F53" s="9"/>
      <c r="G53" s="10"/>
      <c r="H53" s="11"/>
      <c r="I53" s="12"/>
      <c r="J53" s="13"/>
      <c r="K53" s="10"/>
      <c r="L53" s="13"/>
      <c r="M53" s="14"/>
      <c r="N53" s="15"/>
      <c r="O53" s="16"/>
      <c r="P53" s="16"/>
      <c r="Q53" s="17"/>
      <c r="R53" s="17"/>
      <c r="S53" s="33"/>
      <c r="T53" s="33"/>
      <c r="U53" s="31"/>
      <c r="V53">
        <f>IF('COPY 20200720'!V53="","",'COPY 20200720'!V53)</f>
        <v>1.8723970174999998</v>
      </c>
      <c r="W53" t="str">
        <f>IF('COPY 20200720'!W53="","",'COPY 20200720'!W53)</f>
        <v/>
      </c>
      <c r="X53" t="str">
        <f>IF('COPY 20200720'!X53="","",'COPY 20200720'!X53)</f>
        <v/>
      </c>
      <c r="Y53" t="str">
        <f>IF('COPY 20200720'!Y53="","",'COPY 20200720'!Y53)</f>
        <v/>
      </c>
      <c r="Z53" t="str">
        <f>IF('COPY 20200720'!Z53="","",'COPY 20200720'!Z53)</f>
        <v/>
      </c>
      <c r="AA53" t="str">
        <f>IF('COPY 20200720'!AA53="","",'COPY 20200720'!AA53)</f>
        <v/>
      </c>
      <c r="AB53" t="str">
        <f>IF('COPY 20200720'!AB53="","",'COPY 20200720'!AB53)</f>
        <v/>
      </c>
      <c r="AC53" t="str">
        <f>IF('COPY 20200720'!AC53="","",'COPY 20200720'!AC53)</f>
        <v/>
      </c>
      <c r="AD53" t="str">
        <f>IF('COPY 20200720'!AD53="","",'COPY 20200720'!AD53)</f>
        <v/>
      </c>
      <c r="AE53" t="str">
        <f>IF('COPY 20200720'!AE53="","",'COPY 20200720'!AE53)</f>
        <v/>
      </c>
      <c r="AF53" s="86" t="s">
        <v>519</v>
      </c>
      <c r="AG53" t="str">
        <f>IF('COPY 20200720'!AG53="","",'COPY 20200720'!AG53)</f>
        <v>-</v>
      </c>
      <c r="AH53" t="str">
        <f>IF('COPY 20200720'!AH53="","",'COPY 20200720'!AH53)</f>
        <v/>
      </c>
      <c r="AI53" t="str">
        <f>IF('COPY 20200720'!AI53="","",'COPY 20200720'!AI53)</f>
        <v/>
      </c>
      <c r="AJ53" t="str">
        <f>IF('COPY 20200720'!AJ53="","",'COPY 20200720'!AJ53)</f>
        <v/>
      </c>
      <c r="AK53" t="str">
        <f>IF('COPY 20200720'!AK53="","",'COPY 20200720'!AK53)</f>
        <v/>
      </c>
      <c r="AL53" t="str">
        <f>IF('COPY 20200720'!AL53="","",'COPY 20200720'!AL53)</f>
        <v/>
      </c>
      <c r="AM53">
        <f>IF('COPY 20200720'!AM53="","",'COPY 20200720'!AM53)</f>
        <v>44033</v>
      </c>
      <c r="AN53" t="str">
        <f>IF('COPY 20200720'!AN53="","",'COPY 20200720'!AN53)</f>
        <v/>
      </c>
      <c r="AO53" t="str">
        <f>IF('COPY 20200720'!AO53="","",'COPY 20200720'!AO53)</f>
        <v/>
      </c>
      <c r="AP53">
        <f>IF('COPY 20200720'!AP53="","",'COPY 20200720'!AP53)</f>
        <v>44033</v>
      </c>
      <c r="AQ53" t="str">
        <f>IF('COPY 20200720'!AQ53="","",'COPY 20200720'!AQ53)</f>
        <v/>
      </c>
      <c r="AR53" t="str">
        <f>IF('COPY 20200720'!AR53="","",'COPY 20200720'!AR53)</f>
        <v/>
      </c>
      <c r="AS53" t="str">
        <f>IF('COPY 20200720'!AS53="","",'COPY 20200720'!AS53)</f>
        <v/>
      </c>
      <c r="AT53" t="str">
        <f>IF('COPY 20200720'!AT53="","",'COPY 20200720'!AT53)</f>
        <v/>
      </c>
      <c r="AU53" t="str">
        <f>IF('COPY 20200720'!AU53="","",'COPY 20200720'!AU53)</f>
        <v/>
      </c>
      <c r="AV53" t="str">
        <f>IF('COPY 20200720'!AV53="","",'COPY 20200720'!AV53)</f>
        <v/>
      </c>
      <c r="AW53" t="str">
        <f>IF('COPY 20200720'!AW53="","",'COPY 20200720'!AW53)</f>
        <v/>
      </c>
      <c r="AX53" t="str">
        <f>IF('COPY 20200720'!AX53="","",'COPY 20200720'!AX53)</f>
        <v/>
      </c>
      <c r="AY53" t="str">
        <f>IF('COPY 20200720'!AY53="","",'COPY 20200720'!AY53)</f>
        <v/>
      </c>
      <c r="AZ53" t="str">
        <f>IF('COPY 20200720'!AZ53="","",'COPY 20200720'!AZ53)</f>
        <v/>
      </c>
      <c r="BA53" t="str">
        <f>IF('COPY 20200720'!BA53="","",'COPY 20200720'!BA53)</f>
        <v/>
      </c>
      <c r="BB53" t="str">
        <f>IF('COPY 20200720'!BB53="","",'COPY 20200720'!BB53)</f>
        <v/>
      </c>
      <c r="BC53" t="str">
        <f>IF('COPY 20200720'!BC53="","",'COPY 20200720'!BC53)</f>
        <v/>
      </c>
      <c r="BD53" t="str">
        <f>IF('COPY 20200720'!BD53="","",'COPY 20200720'!BD53)</f>
        <v/>
      </c>
      <c r="BE53" t="str">
        <f>IF('COPY 20200720'!BE53="","",'COPY 20200720'!BE53)</f>
        <v/>
      </c>
      <c r="BF53" t="str">
        <f>IF('COPY 20200720'!BF53="","",'COPY 20200720'!BF53)</f>
        <v/>
      </c>
      <c r="BG53" t="str">
        <f>IF('COPY 20200720'!BG53="","",'COPY 20200720'!BG53)</f>
        <v/>
      </c>
      <c r="BH53" t="str">
        <f>IF('COPY 20200720'!BH53="","",'COPY 20200720'!BH53)</f>
        <v/>
      </c>
      <c r="BI53" t="str">
        <f>IF('COPY 20200720'!BI53="","",'COPY 20200720'!BI53)</f>
        <v/>
      </c>
      <c r="BJ53" t="str">
        <f>IF('COPY 20200720'!BJ53="","",'COPY 20200720'!BJ53)</f>
        <v/>
      </c>
      <c r="BK53" t="str">
        <f>IF('COPY 20200720'!BK53="","",'COPY 20200720'!BK53)</f>
        <v/>
      </c>
      <c r="BL53" t="str">
        <f>IF('COPY 20200720'!BL53="","",'COPY 20200720'!BL53)</f>
        <v/>
      </c>
      <c r="BM53" t="str">
        <f>IF('COPY 20200720'!BM53="","",'COPY 20200720'!BM53)</f>
        <v/>
      </c>
      <c r="BN53" t="str">
        <f>IF('COPY 20200720'!BN53="","",'COPY 20200720'!BN53)</f>
        <v/>
      </c>
      <c r="BO53" t="str">
        <f>IF('COPY 20200720'!BO53="","",'COPY 20200720'!BO53)</f>
        <v/>
      </c>
      <c r="BP53" t="str">
        <f>IF('COPY 20200720'!BP53="","",'COPY 20200720'!BP53)</f>
        <v/>
      </c>
      <c r="BQ53" t="str">
        <f>IF('COPY 20200720'!BQ53="","",'COPY 20200720'!BQ53)</f>
        <v/>
      </c>
      <c r="BR53" t="str">
        <f>IF('COPY 20200720'!BR53="","",'COPY 20200720'!BR53)</f>
        <v/>
      </c>
      <c r="BS53" t="str">
        <f>IF('COPY 20200720'!BS53="","",'COPY 20200720'!BS53)</f>
        <v/>
      </c>
      <c r="BT53" t="str">
        <f>IF('COPY 20200720'!BT53="","",'COPY 20200720'!BT53)</f>
        <v/>
      </c>
      <c r="BU53" t="str">
        <f>IF('COPY 20200720'!BU53="","",'COPY 20200720'!BU53)</f>
        <v/>
      </c>
      <c r="BV53" t="str">
        <f>IF('COPY 20200720'!BV53="","",'COPY 20200720'!BV53)</f>
        <v/>
      </c>
      <c r="BW53" t="str">
        <f>IF('COPY 20200720'!BW53="","",'COPY 20200720'!BW53)</f>
        <v/>
      </c>
      <c r="BX53" t="str">
        <f>IF('COPY 20200720'!BX53="","",'COPY 20200720'!BX53)</f>
        <v/>
      </c>
      <c r="BY53" t="str">
        <f>IF('COPY 20200720'!BY53="","",'COPY 20200720'!BY53)</f>
        <v/>
      </c>
      <c r="BZ53" t="str">
        <f>IF('COPY 20200720'!BZ53="","",'COPY 20200720'!BZ53)</f>
        <v/>
      </c>
      <c r="CA53" t="str">
        <f>IF('COPY 20200720'!CA53="","",'COPY 20200720'!CA53)</f>
        <v/>
      </c>
      <c r="CB53" t="str">
        <f>IF('COPY 20200720'!CB53="","",'COPY 20200720'!CB53)</f>
        <v/>
      </c>
      <c r="CC53" t="str">
        <f>IF('COPY 20200720'!CC53="","",'COPY 20200720'!CC53)</f>
        <v/>
      </c>
      <c r="CD53" t="str">
        <f>IF('COPY 20200720'!CD53="","",'COPY 20200720'!CD53)</f>
        <v/>
      </c>
      <c r="CE53" t="s">
        <v>526</v>
      </c>
      <c r="CF53" t="str">
        <f>IF('COPY 20200720'!CF53="","",'COPY 20200720'!CF53)</f>
        <v>-</v>
      </c>
      <c r="CG53" t="str">
        <f>IF('COPY 20200720'!CG53="","",'COPY 20200720'!CG53)</f>
        <v/>
      </c>
      <c r="CH53" t="str">
        <f>IF('COPY 20200720'!CH53="","",'COPY 20200720'!CH53)</f>
        <v/>
      </c>
      <c r="CI53" t="str">
        <f>IF('COPY 20200720'!CI53="","",'COPY 20200720'!CI53)</f>
        <v/>
      </c>
      <c r="CJ53" t="str">
        <f>IF('COPY 20200720'!CJ53="","",'COPY 20200720'!CJ53)</f>
        <v/>
      </c>
      <c r="CK53" t="str">
        <f>IF('COPY 20200720'!CK53="","",'COPY 20200720'!CK53)</f>
        <v/>
      </c>
      <c r="CL53" t="str">
        <f>IF('COPY 20200720'!CL53="","",'COPY 20200720'!CL53)</f>
        <v/>
      </c>
      <c r="CM53" t="str">
        <f>IF('COPY 20200720'!CM53="","",'COPY 20200720'!CM53)</f>
        <v/>
      </c>
    </row>
    <row r="54" spans="2:91">
      <c r="B54" s="42" t="str">
        <f>'COPY 20200720'!B54</f>
        <v>051</v>
      </c>
      <c r="C54" s="8" t="str">
        <f>'COPY 20200720'!C54</f>
        <v>TRIM BD ARMREST LWR R RH/LH</v>
      </c>
      <c r="D54" s="8" t="str">
        <f>IF('COPY 20200720'!D54="","",'COPY 20200720'!D54)</f>
        <v>INJ</v>
      </c>
      <c r="E54" s="8"/>
      <c r="F54" s="9"/>
      <c r="G54" s="10"/>
      <c r="H54" s="11"/>
      <c r="I54" s="12"/>
      <c r="J54" s="13"/>
      <c r="K54" s="10"/>
      <c r="L54" s="13"/>
      <c r="M54" s="14"/>
      <c r="N54" s="15"/>
      <c r="O54" s="16"/>
      <c r="P54" s="16"/>
      <c r="Q54" s="17"/>
      <c r="R54" s="17"/>
      <c r="S54" s="33"/>
      <c r="T54" s="33"/>
      <c r="U54" s="31"/>
      <c r="V54">
        <f>IF('COPY 20200720'!V54="","",'COPY 20200720'!V54)</f>
        <v>1.0610115803964759</v>
      </c>
      <c r="W54" t="str">
        <f>IF('COPY 20200720'!W54="","",'COPY 20200720'!W54)</f>
        <v/>
      </c>
      <c r="X54" t="str">
        <f>IF('COPY 20200720'!X54="","",'COPY 20200720'!X54)</f>
        <v/>
      </c>
      <c r="Y54" t="str">
        <f>IF('COPY 20200720'!Y54="","",'COPY 20200720'!Y54)</f>
        <v/>
      </c>
      <c r="Z54" t="str">
        <f>IF('COPY 20200720'!Z54="","",'COPY 20200720'!Z54)</f>
        <v/>
      </c>
      <c r="AA54" t="str">
        <f>IF('COPY 20200720'!AA54="","",'COPY 20200720'!AA54)</f>
        <v/>
      </c>
      <c r="AB54" t="str">
        <f>IF('COPY 20200720'!AB54="","",'COPY 20200720'!AB54)</f>
        <v/>
      </c>
      <c r="AC54" t="str">
        <f>IF('COPY 20200720'!AC54="","",'COPY 20200720'!AC54)</f>
        <v/>
      </c>
      <c r="AD54" t="s">
        <v>485</v>
      </c>
      <c r="AE54" t="str">
        <f>IF('COPY 20200720'!AE54="","",'COPY 20200720'!AE54)</f>
        <v>-</v>
      </c>
      <c r="AF54" t="str">
        <f>IF('COPY 20200720'!AF54="","",'COPY 20200720'!AF54)</f>
        <v/>
      </c>
      <c r="AG54" t="str">
        <f>IF('COPY 20200720'!AG54="","",'COPY 20200720'!AG54)</f>
        <v/>
      </c>
      <c r="AH54" t="str">
        <f>IF('COPY 20200720'!AH54="","",'COPY 20200720'!AH54)</f>
        <v/>
      </c>
      <c r="AI54" t="str">
        <f>IF('COPY 20200720'!AI54="","",'COPY 20200720'!AI54)</f>
        <v/>
      </c>
      <c r="AJ54" t="str">
        <f>IF('COPY 20200720'!AJ54="","",'COPY 20200720'!AJ54)</f>
        <v/>
      </c>
      <c r="AK54" t="str">
        <f>IF('COPY 20200720'!AK54="","",'COPY 20200720'!AK54)</f>
        <v/>
      </c>
      <c r="AL54" t="str">
        <f>IF('COPY 20200720'!AL54="","",'COPY 20200720'!AL54)</f>
        <v/>
      </c>
      <c r="AM54">
        <f>IF('COPY 20200720'!AM54="","",'COPY 20200720'!AM54)</f>
        <v>44033</v>
      </c>
      <c r="AN54" t="str">
        <f>IF('COPY 20200720'!AN54="","",'COPY 20200720'!AN54)</f>
        <v/>
      </c>
      <c r="AO54" t="str">
        <f>IF('COPY 20200720'!AO54="","",'COPY 20200720'!AO54)</f>
        <v/>
      </c>
      <c r="AP54" t="str">
        <f>IF('COPY 20200720'!AP54="","",'COPY 20200720'!AP54)</f>
        <v/>
      </c>
      <c r="AQ54" t="str">
        <f>IF('COPY 20200720'!AQ54="","",'COPY 20200720'!AQ54)</f>
        <v/>
      </c>
      <c r="AR54" t="str">
        <f>IF('COPY 20200720'!AR54="","",'COPY 20200720'!AR54)</f>
        <v/>
      </c>
      <c r="AS54" t="str">
        <f>IF('COPY 20200720'!AS54="","",'COPY 20200720'!AS54)</f>
        <v/>
      </c>
      <c r="AT54" t="str">
        <f>IF('COPY 20200720'!AT54="","",'COPY 20200720'!AT54)</f>
        <v/>
      </c>
      <c r="AU54" t="str">
        <f>IF('COPY 20200720'!AU54="","",'COPY 20200720'!AU54)</f>
        <v/>
      </c>
      <c r="AV54" t="str">
        <f>IF('COPY 20200720'!AV54="","",'COPY 20200720'!AV54)</f>
        <v/>
      </c>
      <c r="AW54" t="str">
        <f>IF('COPY 20200720'!AW54="","",'COPY 20200720'!AW54)</f>
        <v/>
      </c>
      <c r="AX54" t="str">
        <f>IF('COPY 20200720'!AX54="","",'COPY 20200720'!AX54)</f>
        <v/>
      </c>
      <c r="AY54" t="str">
        <f>IF('COPY 20200720'!AY54="","",'COPY 20200720'!AY54)</f>
        <v/>
      </c>
      <c r="AZ54" t="str">
        <f>IF('COPY 20200720'!AZ54="","",'COPY 20200720'!AZ54)</f>
        <v/>
      </c>
      <c r="BA54" t="str">
        <f>IF('COPY 20200720'!BA54="","",'COPY 20200720'!BA54)</f>
        <v/>
      </c>
      <c r="BB54" t="str">
        <f>IF('COPY 20200720'!BB54="","",'COPY 20200720'!BB54)</f>
        <v/>
      </c>
      <c r="BC54" t="str">
        <f>IF('COPY 20200720'!BC54="","",'COPY 20200720'!BC54)</f>
        <v/>
      </c>
      <c r="BD54" t="str">
        <f>IF('COPY 20200720'!BD54="","",'COPY 20200720'!BD54)</f>
        <v/>
      </c>
      <c r="BE54" t="str">
        <f>IF('COPY 20200720'!BE54="","",'COPY 20200720'!BE54)</f>
        <v/>
      </c>
      <c r="BF54" t="str">
        <f>IF('COPY 20200720'!BF54="","",'COPY 20200720'!BF54)</f>
        <v/>
      </c>
      <c r="BG54" t="str">
        <f>IF('COPY 20200720'!BG54="","",'COPY 20200720'!BG54)</f>
        <v/>
      </c>
      <c r="BH54" t="str">
        <f>IF('COPY 20200720'!BH54="","",'COPY 20200720'!BH54)</f>
        <v/>
      </c>
      <c r="BI54" t="str">
        <f>IF('COPY 20200720'!BI54="","",'COPY 20200720'!BI54)</f>
        <v/>
      </c>
      <c r="BJ54" t="str">
        <f>IF('COPY 20200720'!BJ54="","",'COPY 20200720'!BJ54)</f>
        <v/>
      </c>
      <c r="BK54" t="str">
        <f>IF('COPY 20200720'!BK54="","",'COPY 20200720'!BK54)</f>
        <v/>
      </c>
      <c r="BL54" t="str">
        <f>IF('COPY 20200720'!BL54="","",'COPY 20200720'!BL54)</f>
        <v/>
      </c>
      <c r="BM54" t="str">
        <f>IF('COPY 20200720'!BM54="","",'COPY 20200720'!BM54)</f>
        <v/>
      </c>
      <c r="BN54" t="str">
        <f>IF('COPY 20200720'!BN54="","",'COPY 20200720'!BN54)</f>
        <v/>
      </c>
      <c r="BO54" t="str">
        <f>IF('COPY 20200720'!BO54="","",'COPY 20200720'!BO54)</f>
        <v/>
      </c>
      <c r="BP54" t="str">
        <f>IF('COPY 20200720'!BP54="","",'COPY 20200720'!BP54)</f>
        <v/>
      </c>
      <c r="BQ54" t="str">
        <f>IF('COPY 20200720'!BQ54="","",'COPY 20200720'!BQ54)</f>
        <v/>
      </c>
      <c r="BR54" t="str">
        <f>IF('COPY 20200720'!BR54="","",'COPY 20200720'!BR54)</f>
        <v/>
      </c>
      <c r="BS54" t="str">
        <f>IF('COPY 20200720'!BS54="","",'COPY 20200720'!BS54)</f>
        <v/>
      </c>
      <c r="BT54" t="str">
        <f>IF('COPY 20200720'!BT54="","",'COPY 20200720'!BT54)</f>
        <v/>
      </c>
      <c r="BU54" t="str">
        <f>IF('COPY 20200720'!BU54="","",'COPY 20200720'!BU54)</f>
        <v/>
      </c>
      <c r="BV54" t="str">
        <f>IF('COPY 20200720'!BV54="","",'COPY 20200720'!BV54)</f>
        <v/>
      </c>
      <c r="BW54" t="str">
        <f>IF('COPY 20200720'!BW54="","",'COPY 20200720'!BW54)</f>
        <v/>
      </c>
      <c r="BX54" t="str">
        <f>IF('COPY 20200720'!BX54="","",'COPY 20200720'!BX54)</f>
        <v/>
      </c>
      <c r="BY54" t="str">
        <f>IF('COPY 20200720'!BY54="","",'COPY 20200720'!BY54)</f>
        <v/>
      </c>
      <c r="BZ54" t="str">
        <f>IF('COPY 20200720'!BZ54="","",'COPY 20200720'!BZ54)</f>
        <v/>
      </c>
      <c r="CA54" t="str">
        <f>IF('COPY 20200720'!CA54="","",'COPY 20200720'!CA54)</f>
        <v/>
      </c>
      <c r="CB54" t="str">
        <f>IF('COPY 20200720'!CB54="","",'COPY 20200720'!CB54)</f>
        <v/>
      </c>
      <c r="CC54" t="str">
        <f>IF('COPY 20200720'!CC54="","",'COPY 20200720'!CC54)</f>
        <v/>
      </c>
      <c r="CD54" t="str">
        <f>IF('COPY 20200720'!CD54="","",'COPY 20200720'!CD54)</f>
        <v/>
      </c>
      <c r="CE54" t="s">
        <v>572</v>
      </c>
      <c r="CF54" t="str">
        <f>IF('COPY 20200720'!CF54="","",'COPY 20200720'!CF54)</f>
        <v>-</v>
      </c>
      <c r="CG54" t="str">
        <f>IF('COPY 20200720'!CG54="","",'COPY 20200720'!CG54)</f>
        <v/>
      </c>
      <c r="CH54" t="str">
        <f>IF('COPY 20200720'!CH54="","",'COPY 20200720'!CH54)</f>
        <v/>
      </c>
      <c r="CI54" t="str">
        <f>IF('COPY 20200720'!CI54="","",'COPY 20200720'!CI54)</f>
        <v/>
      </c>
      <c r="CJ54" t="str">
        <f>IF('COPY 20200720'!CJ54="","",'COPY 20200720'!CJ54)</f>
        <v/>
      </c>
      <c r="CK54" t="str">
        <f>IF('COPY 20200720'!CK54="","",'COPY 20200720'!CK54)</f>
        <v/>
      </c>
      <c r="CL54" t="str">
        <f>IF('COPY 20200720'!CL54="","",'COPY 20200720'!CL54)</f>
        <v/>
      </c>
      <c r="CM54" t="str">
        <f>IF('COPY 20200720'!CM54="","",'COPY 20200720'!CM54)</f>
        <v/>
      </c>
    </row>
    <row r="55" spans="2:91">
      <c r="B55" s="42" t="str">
        <f>'COPY 20200720'!B55</f>
        <v>052</v>
      </c>
      <c r="C55" s="8" t="str">
        <f>'COPY 20200720'!C55</f>
        <v>TRIM BD ARMREST R UPR RH/LH</v>
      </c>
      <c r="D55" s="8" t="str">
        <f>IF('COPY 20200720'!D55="","",'COPY 20200720'!D55)</f>
        <v>INJ</v>
      </c>
      <c r="E55" s="8"/>
      <c r="F55" s="9"/>
      <c r="G55" s="10"/>
      <c r="H55" s="11"/>
      <c r="I55" s="12"/>
      <c r="J55" s="13"/>
      <c r="K55" s="10"/>
      <c r="L55" s="13"/>
      <c r="M55" s="14"/>
      <c r="N55" s="15"/>
      <c r="O55" s="16"/>
      <c r="P55" s="16"/>
      <c r="Q55" s="17"/>
      <c r="R55" s="17"/>
      <c r="S55" s="33"/>
      <c r="T55" s="33"/>
      <c r="U55" s="31"/>
      <c r="V55">
        <f>IF('COPY 20200720'!V55="","",'COPY 20200720'!V55)</f>
        <v>0.77901532800000006</v>
      </c>
      <c r="W55" t="str">
        <f>IF('COPY 20200720'!W55="","",'COPY 20200720'!W55)</f>
        <v/>
      </c>
      <c r="X55" t="str">
        <f>IF('COPY 20200720'!X55="","",'COPY 20200720'!X55)</f>
        <v/>
      </c>
      <c r="Y55" t="str">
        <f>IF('COPY 20200720'!Y55="","",'COPY 20200720'!Y55)</f>
        <v/>
      </c>
      <c r="Z55" t="str">
        <f>IF('COPY 20200720'!Z55="","",'COPY 20200720'!Z55)</f>
        <v/>
      </c>
      <c r="AA55" t="str">
        <f>IF('COPY 20200720'!AA55="","",'COPY 20200720'!AA55)</f>
        <v/>
      </c>
      <c r="AB55" t="str">
        <f>IF('COPY 20200720'!AB55="","",'COPY 20200720'!AB55)</f>
        <v/>
      </c>
      <c r="AC55" t="str">
        <f>IF('COPY 20200720'!AC55="","",'COPY 20200720'!AC55)</f>
        <v/>
      </c>
      <c r="AD55" t="str">
        <f>IF('COPY 20200720'!AD55="","",'COPY 20200720'!AD55)</f>
        <v/>
      </c>
      <c r="AE55" t="str">
        <f>IF('COPY 20200720'!AE55="","",'COPY 20200720'!AE55)</f>
        <v/>
      </c>
      <c r="AF55" t="str">
        <f>IF('COPY 20200720'!AF55="","",'COPY 20200720'!AF55)</f>
        <v/>
      </c>
      <c r="AG55" t="str">
        <f>IF('COPY 20200720'!AG55="","",'COPY 20200720'!AG55)</f>
        <v/>
      </c>
      <c r="AH55" t="str">
        <f>IF('COPY 20200720'!AH55="","",'COPY 20200720'!AH55)</f>
        <v/>
      </c>
      <c r="AI55" t="str">
        <f>IF('COPY 20200720'!AI55="","",'COPY 20200720'!AI55)</f>
        <v/>
      </c>
      <c r="AJ55" t="str">
        <f>IF('COPY 20200720'!AJ55="","",'COPY 20200720'!AJ55)</f>
        <v/>
      </c>
      <c r="AK55" t="str">
        <f>IF('COPY 20200720'!AK55="","",'COPY 20200720'!AK55)</f>
        <v>NO Q</v>
      </c>
      <c r="AL55" t="str">
        <f>IF('COPY 20200720'!AL55="","",'COPY 20200720'!AL55)</f>
        <v>NO Q</v>
      </c>
      <c r="AM55" t="str">
        <f>IF('COPY 20200720'!AM55="","",'COPY 20200720'!AM55)</f>
        <v/>
      </c>
      <c r="AN55" t="str">
        <f>IF('COPY 20200720'!AN55="","",'COPY 20200720'!AN55)</f>
        <v/>
      </c>
      <c r="AO55" t="str">
        <f>IF('COPY 20200720'!AO55="","",'COPY 20200720'!AO55)</f>
        <v/>
      </c>
      <c r="AP55">
        <f>IF('COPY 20200720'!AP55="","",'COPY 20200720'!AP55)</f>
        <v>44033</v>
      </c>
      <c r="AQ55" t="str">
        <f>IF('COPY 20200720'!AQ55="","",'COPY 20200720'!AQ55)</f>
        <v/>
      </c>
      <c r="AR55" t="str">
        <f>IF('COPY 20200720'!AR55="","",'COPY 20200720'!AR55)</f>
        <v/>
      </c>
      <c r="AS55" t="str">
        <f>IF('COPY 20200720'!AS55="","",'COPY 20200720'!AS55)</f>
        <v/>
      </c>
      <c r="AT55" t="str">
        <f>IF('COPY 20200720'!AT55="","",'COPY 20200720'!AT55)</f>
        <v/>
      </c>
      <c r="AU55" t="str">
        <f>IF('COPY 20200720'!AU55="","",'COPY 20200720'!AU55)</f>
        <v/>
      </c>
      <c r="AV55" t="str">
        <f>IF('COPY 20200720'!AV55="","",'COPY 20200720'!AV55)</f>
        <v/>
      </c>
      <c r="AW55" t="str">
        <f>IF('COPY 20200720'!AW55="","",'COPY 20200720'!AW55)</f>
        <v/>
      </c>
      <c r="AX55" t="str">
        <f>IF('COPY 20200720'!AX55="","",'COPY 20200720'!AX55)</f>
        <v/>
      </c>
      <c r="AY55" t="str">
        <f>IF('COPY 20200720'!AY55="","",'COPY 20200720'!AY55)</f>
        <v/>
      </c>
      <c r="AZ55" t="str">
        <f>IF('COPY 20200720'!AZ55="","",'COPY 20200720'!AZ55)</f>
        <v/>
      </c>
      <c r="BA55" t="str">
        <f>IF('COPY 20200720'!BA55="","",'COPY 20200720'!BA55)</f>
        <v/>
      </c>
      <c r="BB55" t="str">
        <f>IF('COPY 20200720'!BB55="","",'COPY 20200720'!BB55)</f>
        <v/>
      </c>
      <c r="BC55" t="str">
        <f>IF('COPY 20200720'!BC55="","",'COPY 20200720'!BC55)</f>
        <v/>
      </c>
      <c r="BD55" t="str">
        <f>IF('COPY 20200720'!BD55="","",'COPY 20200720'!BD55)</f>
        <v/>
      </c>
      <c r="BE55" t="str">
        <f>IF('COPY 20200720'!BE55="","",'COPY 20200720'!BE55)</f>
        <v/>
      </c>
      <c r="BF55" t="str">
        <f>IF('COPY 20200720'!BF55="","",'COPY 20200720'!BF55)</f>
        <v/>
      </c>
      <c r="BG55" t="str">
        <f>IF('COPY 20200720'!BG55="","",'COPY 20200720'!BG55)</f>
        <v/>
      </c>
      <c r="BH55" t="str">
        <f>IF('COPY 20200720'!BH55="","",'COPY 20200720'!BH55)</f>
        <v/>
      </c>
      <c r="BI55" t="str">
        <f>IF('COPY 20200720'!BI55="","",'COPY 20200720'!BI55)</f>
        <v/>
      </c>
      <c r="BJ55" t="str">
        <f>IF('COPY 20200720'!BJ55="","",'COPY 20200720'!BJ55)</f>
        <v/>
      </c>
      <c r="BK55" t="str">
        <f>IF('COPY 20200720'!BK55="","",'COPY 20200720'!BK55)</f>
        <v/>
      </c>
      <c r="BL55" t="str">
        <f>IF('COPY 20200720'!BL55="","",'COPY 20200720'!BL55)</f>
        <v/>
      </c>
      <c r="BM55" t="str">
        <f>IF('COPY 20200720'!BM55="","",'COPY 20200720'!BM55)</f>
        <v/>
      </c>
      <c r="BN55" t="str">
        <f>IF('COPY 20200720'!BN55="","",'COPY 20200720'!BN55)</f>
        <v/>
      </c>
      <c r="BO55" t="s">
        <v>573</v>
      </c>
      <c r="BP55" t="str">
        <f>IF('COPY 20200720'!BP55="","",'COPY 20200720'!BP55)</f>
        <v/>
      </c>
      <c r="BQ55" t="str">
        <f>IF('COPY 20200720'!BQ55="","",'COPY 20200720'!BQ55)</f>
        <v/>
      </c>
      <c r="BR55" t="str">
        <f>IF('COPY 20200720'!BR55="","",'COPY 20200720'!BR55)</f>
        <v/>
      </c>
      <c r="BS55" t="str">
        <f>IF('COPY 20200720'!BS55="","",'COPY 20200720'!BS55)</f>
        <v/>
      </c>
      <c r="BT55" t="str">
        <f>IF('COPY 20200720'!BT55="","",'COPY 20200720'!BT55)</f>
        <v/>
      </c>
      <c r="BU55" t="str">
        <f>IF('COPY 20200720'!BU55="","",'COPY 20200720'!BU55)</f>
        <v/>
      </c>
      <c r="BV55" t="str">
        <f>IF('COPY 20200720'!BV55="","",'COPY 20200720'!BV55)</f>
        <v/>
      </c>
      <c r="BW55" t="str">
        <f>IF('COPY 20200720'!BW55="","",'COPY 20200720'!BW55)</f>
        <v/>
      </c>
      <c r="BX55" t="str">
        <f>IF('COPY 20200720'!BX55="","",'COPY 20200720'!BX55)</f>
        <v/>
      </c>
      <c r="BY55" t="str">
        <f>IF('COPY 20200720'!BY55="","",'COPY 20200720'!BY55)</f>
        <v/>
      </c>
      <c r="BZ55" t="str">
        <f>IF('COPY 20200720'!BZ55="","",'COPY 20200720'!BZ55)</f>
        <v/>
      </c>
      <c r="CA55" t="str">
        <f>IF('COPY 20200720'!CA55="","",'COPY 20200720'!CA55)</f>
        <v/>
      </c>
      <c r="CB55" t="str">
        <f>IF('COPY 20200720'!CB55="","",'COPY 20200720'!CB55)</f>
        <v/>
      </c>
      <c r="CC55" t="str">
        <f>IF('COPY 20200720'!CC55="","",'COPY 20200720'!CC55)</f>
        <v/>
      </c>
      <c r="CD55" t="str">
        <f>IF('COPY 20200720'!CD55="","",'COPY 20200720'!CD55)</f>
        <v/>
      </c>
      <c r="CE55" t="str">
        <f>IF('COPY 20200720'!CE55="","",'COPY 20200720'!CE55)</f>
        <v/>
      </c>
      <c r="CF55" t="str">
        <f>IF('COPY 20200720'!CF55="","",'COPY 20200720'!CF55)</f>
        <v/>
      </c>
      <c r="CG55" t="str">
        <f>IF('COPY 20200720'!CG55="","",'COPY 20200720'!CG55)</f>
        <v/>
      </c>
      <c r="CH55" t="str">
        <f>IF('COPY 20200720'!CH55="","",'COPY 20200720'!CH55)</f>
        <v/>
      </c>
      <c r="CI55" t="str">
        <f>IF('COPY 20200720'!CI55="","",'COPY 20200720'!CI55)</f>
        <v/>
      </c>
      <c r="CJ55" t="str">
        <f>IF('COPY 20200720'!CJ55="","",'COPY 20200720'!CJ55)</f>
        <v/>
      </c>
      <c r="CK55" t="str">
        <f>IF('COPY 20200720'!CK55="","",'COPY 20200720'!CK55)</f>
        <v/>
      </c>
      <c r="CL55" t="str">
        <f>IF('COPY 20200720'!CL55="","",'COPY 20200720'!CL55)</f>
        <v/>
      </c>
      <c r="CM55" t="str">
        <f>IF('COPY 20200720'!CM55="","",'COPY 20200720'!CM55)</f>
        <v/>
      </c>
    </row>
    <row r="56" spans="2:91">
      <c r="B56" s="42" t="str">
        <f>'COPY 20200720'!B56</f>
        <v>053</v>
      </c>
      <c r="C56" s="8" t="str">
        <f>'COPY 20200720'!C56</f>
        <v>TRIM BD ARMREST R UPR RH/LH</v>
      </c>
      <c r="D56" s="8" t="str">
        <f>IF('COPY 20200720'!D56="","",'COPY 20200720'!D56)</f>
        <v>INJ</v>
      </c>
      <c r="E56" s="8"/>
      <c r="F56" s="9"/>
      <c r="G56" s="10"/>
      <c r="H56" s="11"/>
      <c r="I56" s="12"/>
      <c r="J56" s="13"/>
      <c r="K56" s="10"/>
      <c r="L56" s="13"/>
      <c r="M56" s="14"/>
      <c r="N56" s="15"/>
      <c r="O56" s="16"/>
      <c r="P56" s="16"/>
      <c r="Q56" s="17"/>
      <c r="R56" s="17"/>
      <c r="S56" s="33"/>
      <c r="T56" s="33"/>
      <c r="U56" s="31"/>
      <c r="V56">
        <f>IF('COPY 20200720'!V56="","",'COPY 20200720'!V56)</f>
        <v>0.7790753279999999</v>
      </c>
      <c r="W56" t="str">
        <f>IF('COPY 20200720'!W56="","",'COPY 20200720'!W56)</f>
        <v/>
      </c>
      <c r="X56" t="str">
        <f>IF('COPY 20200720'!X56="","",'COPY 20200720'!X56)</f>
        <v/>
      </c>
      <c r="Y56" t="str">
        <f>IF('COPY 20200720'!Y56="","",'COPY 20200720'!Y56)</f>
        <v/>
      </c>
      <c r="Z56" t="str">
        <f>IF('COPY 20200720'!Z56="","",'COPY 20200720'!Z56)</f>
        <v/>
      </c>
      <c r="AA56" t="str">
        <f>IF('COPY 20200720'!AA56="","",'COPY 20200720'!AA56)</f>
        <v/>
      </c>
      <c r="AB56" t="str">
        <f>IF('COPY 20200720'!AB56="","",'COPY 20200720'!AB56)</f>
        <v/>
      </c>
      <c r="AC56" t="str">
        <f>IF('COPY 20200720'!AC56="","",'COPY 20200720'!AC56)</f>
        <v/>
      </c>
      <c r="AD56" t="str">
        <f>IF('COPY 20200720'!AD56="","",'COPY 20200720'!AD56)</f>
        <v/>
      </c>
      <c r="AE56" t="str">
        <f>IF('COPY 20200720'!AE56="","",'COPY 20200720'!AE56)</f>
        <v/>
      </c>
      <c r="AF56" t="str">
        <f>IF('COPY 20200720'!AF56="","",'COPY 20200720'!AF56)</f>
        <v/>
      </c>
      <c r="AG56" t="str">
        <f>IF('COPY 20200720'!AG56="","",'COPY 20200720'!AG56)</f>
        <v/>
      </c>
      <c r="AH56" t="str">
        <f>IF('COPY 20200720'!AH56="","",'COPY 20200720'!AH56)</f>
        <v/>
      </c>
      <c r="AI56" t="str">
        <f>IF('COPY 20200720'!AI56="","",'COPY 20200720'!AI56)</f>
        <v/>
      </c>
      <c r="AJ56" t="str">
        <f>IF('COPY 20200720'!AJ56="","",'COPY 20200720'!AJ56)</f>
        <v/>
      </c>
      <c r="AK56" t="str">
        <f>IF('COPY 20200720'!AK56="","",'COPY 20200720'!AK56)</f>
        <v>NO Q</v>
      </c>
      <c r="AL56" t="str">
        <f>IF('COPY 20200720'!AL56="","",'COPY 20200720'!AL56)</f>
        <v>NO Q</v>
      </c>
      <c r="AM56" t="str">
        <f>IF('COPY 20200720'!AM56="","",'COPY 20200720'!AM56)</f>
        <v/>
      </c>
      <c r="AN56" t="str">
        <f>IF('COPY 20200720'!AN56="","",'COPY 20200720'!AN56)</f>
        <v/>
      </c>
      <c r="AO56" t="str">
        <f>IF('COPY 20200720'!AO56="","",'COPY 20200720'!AO56)</f>
        <v/>
      </c>
      <c r="AP56" t="str">
        <f>IF('COPY 20200720'!AP56="","",'COPY 20200720'!AP56)</f>
        <v/>
      </c>
      <c r="AQ56" t="str">
        <f>IF('COPY 20200720'!AQ56="","",'COPY 20200720'!AQ56)</f>
        <v/>
      </c>
      <c r="AR56" t="str">
        <f>IF('COPY 20200720'!AR56="","",'COPY 20200720'!AR56)</f>
        <v/>
      </c>
      <c r="AS56" t="str">
        <f>IF('COPY 20200720'!AS56="","",'COPY 20200720'!AS56)</f>
        <v/>
      </c>
      <c r="AT56" t="str">
        <f>IF('COPY 20200720'!AT56="","",'COPY 20200720'!AT56)</f>
        <v/>
      </c>
      <c r="AU56" t="str">
        <f>IF('COPY 20200720'!AU56="","",'COPY 20200720'!AU56)</f>
        <v/>
      </c>
      <c r="AV56" t="str">
        <f>IF('COPY 20200720'!AV56="","",'COPY 20200720'!AV56)</f>
        <v/>
      </c>
      <c r="AW56" t="str">
        <f>IF('COPY 20200720'!AW56="","",'COPY 20200720'!AW56)</f>
        <v/>
      </c>
      <c r="AX56" t="str">
        <f>IF('COPY 20200720'!AX56="","",'COPY 20200720'!AX56)</f>
        <v/>
      </c>
      <c r="AY56" t="str">
        <f>IF('COPY 20200720'!AY56="","",'COPY 20200720'!AY56)</f>
        <v/>
      </c>
      <c r="AZ56" t="str">
        <f>IF('COPY 20200720'!AZ56="","",'COPY 20200720'!AZ56)</f>
        <v/>
      </c>
      <c r="BA56" t="str">
        <f>IF('COPY 20200720'!BA56="","",'COPY 20200720'!BA56)</f>
        <v/>
      </c>
      <c r="BB56" t="str">
        <f>IF('COPY 20200720'!BB56="","",'COPY 20200720'!BB56)</f>
        <v/>
      </c>
      <c r="BC56" t="str">
        <f>IF('COPY 20200720'!BC56="","",'COPY 20200720'!BC56)</f>
        <v/>
      </c>
      <c r="BD56" t="str">
        <f>IF('COPY 20200720'!BD56="","",'COPY 20200720'!BD56)</f>
        <v/>
      </c>
      <c r="BE56" t="str">
        <f>IF('COPY 20200720'!BE56="","",'COPY 20200720'!BE56)</f>
        <v/>
      </c>
      <c r="BF56" t="str">
        <f>IF('COPY 20200720'!BF56="","",'COPY 20200720'!BF56)</f>
        <v/>
      </c>
      <c r="BG56" t="str">
        <f>IF('COPY 20200720'!BG56="","",'COPY 20200720'!BG56)</f>
        <v/>
      </c>
      <c r="BH56" t="str">
        <f>IF('COPY 20200720'!BH56="","",'COPY 20200720'!BH56)</f>
        <v/>
      </c>
      <c r="BI56" t="str">
        <f>IF('COPY 20200720'!BI56="","",'COPY 20200720'!BI56)</f>
        <v/>
      </c>
      <c r="BJ56" t="str">
        <f>IF('COPY 20200720'!BJ56="","",'COPY 20200720'!BJ56)</f>
        <v/>
      </c>
      <c r="BK56" t="str">
        <f>IF('COPY 20200720'!BK56="","",'COPY 20200720'!BK56)</f>
        <v/>
      </c>
      <c r="BL56" t="str">
        <f>IF('COPY 20200720'!BL56="","",'COPY 20200720'!BL56)</f>
        <v/>
      </c>
      <c r="BM56" t="str">
        <f>IF('COPY 20200720'!BM56="","",'COPY 20200720'!BM56)</f>
        <v/>
      </c>
      <c r="BN56" t="str">
        <f>IF('COPY 20200720'!BN56="","",'COPY 20200720'!BN56)</f>
        <v/>
      </c>
      <c r="BO56" t="s">
        <v>573</v>
      </c>
      <c r="BP56" t="str">
        <f>IF('COPY 20200720'!BP56="","",'COPY 20200720'!BP56)</f>
        <v/>
      </c>
      <c r="BQ56" t="str">
        <f>IF('COPY 20200720'!BQ56="","",'COPY 20200720'!BQ56)</f>
        <v/>
      </c>
      <c r="BR56" t="str">
        <f>IF('COPY 20200720'!BR56="","",'COPY 20200720'!BR56)</f>
        <v/>
      </c>
      <c r="BS56" t="str">
        <f>IF('COPY 20200720'!BS56="","",'COPY 20200720'!BS56)</f>
        <v/>
      </c>
      <c r="BT56" t="str">
        <f>IF('COPY 20200720'!BT56="","",'COPY 20200720'!BT56)</f>
        <v/>
      </c>
      <c r="BU56" t="str">
        <f>IF('COPY 20200720'!BU56="","",'COPY 20200720'!BU56)</f>
        <v/>
      </c>
      <c r="BV56" t="str">
        <f>IF('COPY 20200720'!BV56="","",'COPY 20200720'!BV56)</f>
        <v/>
      </c>
      <c r="BW56" t="str">
        <f>IF('COPY 20200720'!BW56="","",'COPY 20200720'!BW56)</f>
        <v/>
      </c>
      <c r="BX56" t="str">
        <f>IF('COPY 20200720'!BX56="","",'COPY 20200720'!BX56)</f>
        <v/>
      </c>
      <c r="BY56" t="str">
        <f>IF('COPY 20200720'!BY56="","",'COPY 20200720'!BY56)</f>
        <v/>
      </c>
      <c r="BZ56" t="str">
        <f>IF('COPY 20200720'!BZ56="","",'COPY 20200720'!BZ56)</f>
        <v/>
      </c>
      <c r="CA56" t="str">
        <f>IF('COPY 20200720'!CA56="","",'COPY 20200720'!CA56)</f>
        <v/>
      </c>
      <c r="CB56" t="str">
        <f>IF('COPY 20200720'!CB56="","",'COPY 20200720'!CB56)</f>
        <v/>
      </c>
      <c r="CC56" t="str">
        <f>IF('COPY 20200720'!CC56="","",'COPY 20200720'!CC56)</f>
        <v/>
      </c>
      <c r="CD56" t="str">
        <f>IF('COPY 20200720'!CD56="","",'COPY 20200720'!CD56)</f>
        <v/>
      </c>
      <c r="CE56" t="str">
        <f>IF('COPY 20200720'!CE56="","",'COPY 20200720'!CE56)</f>
        <v/>
      </c>
      <c r="CF56" t="str">
        <f>IF('COPY 20200720'!CF56="","",'COPY 20200720'!CF56)</f>
        <v/>
      </c>
      <c r="CG56" t="str">
        <f>IF('COPY 20200720'!CG56="","",'COPY 20200720'!CG56)</f>
        <v/>
      </c>
      <c r="CH56" t="str">
        <f>IF('COPY 20200720'!CH56="","",'COPY 20200720'!CH56)</f>
        <v/>
      </c>
      <c r="CI56" t="str">
        <f>IF('COPY 20200720'!CI56="","",'COPY 20200720'!CI56)</f>
        <v/>
      </c>
      <c r="CJ56" t="str">
        <f>IF('COPY 20200720'!CJ56="","",'COPY 20200720'!CJ56)</f>
        <v/>
      </c>
      <c r="CK56" t="str">
        <f>IF('COPY 20200720'!CK56="","",'COPY 20200720'!CK56)</f>
        <v/>
      </c>
      <c r="CL56" t="str">
        <f>IF('COPY 20200720'!CL56="","",'COPY 20200720'!CL56)</f>
        <v/>
      </c>
      <c r="CM56" t="str">
        <f>IF('COPY 20200720'!CM56="","",'COPY 20200720'!CM56)</f>
        <v/>
      </c>
    </row>
    <row r="57" spans="2:91">
      <c r="B57" s="42" t="str">
        <f>'COPY 20200720'!B57</f>
        <v>054</v>
      </c>
      <c r="C57" s="8" t="str">
        <f>'COPY 20200720'!C57</f>
        <v>PULL HANDLE R IN RH/LH</v>
      </c>
      <c r="D57" s="8" t="str">
        <f>IF('COPY 20200720'!D57="","",'COPY 20200720'!D57)</f>
        <v>INJ</v>
      </c>
      <c r="E57" s="8"/>
      <c r="F57" s="9"/>
      <c r="G57" s="10"/>
      <c r="H57" s="11"/>
      <c r="I57" s="12"/>
      <c r="J57" s="13"/>
      <c r="K57" s="10"/>
      <c r="L57" s="13"/>
      <c r="M57" s="14"/>
      <c r="N57" s="15"/>
      <c r="O57" s="16"/>
      <c r="P57" s="16"/>
      <c r="Q57" s="17"/>
      <c r="R57" s="17"/>
      <c r="S57" s="33"/>
      <c r="T57" s="33"/>
      <c r="U57" s="31"/>
      <c r="V57">
        <f>IF('COPY 20200720'!V57="","",'COPY 20200720'!V57)</f>
        <v>0.47834218834999997</v>
      </c>
      <c r="W57" t="str">
        <f>IF('COPY 20200720'!W57="","",'COPY 20200720'!W57)</f>
        <v/>
      </c>
      <c r="X57" t="str">
        <f>IF('COPY 20200720'!X57="","",'COPY 20200720'!X57)</f>
        <v/>
      </c>
      <c r="Y57" t="str">
        <f>IF('COPY 20200720'!Y57="","",'COPY 20200720'!Y57)</f>
        <v/>
      </c>
      <c r="Z57" t="str">
        <f>IF('COPY 20200720'!Z57="","",'COPY 20200720'!Z57)</f>
        <v/>
      </c>
      <c r="AA57" t="str">
        <f>IF('COPY 20200720'!AA57="","",'COPY 20200720'!AA57)</f>
        <v/>
      </c>
      <c r="AB57" t="str">
        <f>IF('COPY 20200720'!AB57="","",'COPY 20200720'!AB57)</f>
        <v/>
      </c>
      <c r="AC57" t="str">
        <f>IF('COPY 20200720'!AC57="","",'COPY 20200720'!AC57)</f>
        <v/>
      </c>
      <c r="AD57" t="str">
        <f>IF('COPY 20200720'!AD57="","",'COPY 20200720'!AD57)</f>
        <v/>
      </c>
      <c r="AE57" t="str">
        <f>IF('COPY 20200720'!AE57="","",'COPY 20200720'!AE57)</f>
        <v/>
      </c>
      <c r="AF57">
        <f>IF('COPY 20200720'!AF57="","",'COPY 20200720'!AF57)</f>
        <v>44033</v>
      </c>
      <c r="AG57">
        <f>IF('COPY 20200720'!AG57="","",'COPY 20200720'!AG57)</f>
        <v>44033</v>
      </c>
      <c r="AH57" t="str">
        <f>IF('COPY 20200720'!AH57="","",'COPY 20200720'!AH57)</f>
        <v/>
      </c>
      <c r="AI57" t="str">
        <f>IF('COPY 20200720'!AI57="","",'COPY 20200720'!AI57)</f>
        <v/>
      </c>
      <c r="AJ57" t="str">
        <f>IF('COPY 20200720'!AJ57="","",'COPY 20200720'!AJ57)</f>
        <v/>
      </c>
      <c r="AK57" t="str">
        <f>IF('COPY 20200720'!AK57="","",'COPY 20200720'!AK57)</f>
        <v>NO Q</v>
      </c>
      <c r="AL57" t="str">
        <f>IF('COPY 20200720'!AL57="","",'COPY 20200720'!AL57)</f>
        <v>NO Q</v>
      </c>
      <c r="AM57" t="str">
        <f>IF('COPY 20200720'!AM57="","",'COPY 20200720'!AM57)</f>
        <v/>
      </c>
      <c r="AN57" t="str">
        <f>IF('COPY 20200720'!AN57="","",'COPY 20200720'!AN57)</f>
        <v/>
      </c>
      <c r="AO57" t="str">
        <f>IF('COPY 20200720'!AO57="","",'COPY 20200720'!AO57)</f>
        <v/>
      </c>
      <c r="AP57">
        <f>IF('COPY 20200720'!AP57="","",'COPY 20200720'!AP57)</f>
        <v>44033</v>
      </c>
      <c r="AQ57" t="str">
        <f>IF('COPY 20200720'!AQ57="","",'COPY 20200720'!AQ57)</f>
        <v/>
      </c>
      <c r="AR57" t="str">
        <f>IF('COPY 20200720'!AR57="","",'COPY 20200720'!AR57)</f>
        <v/>
      </c>
      <c r="AS57" t="str">
        <f>IF('COPY 20200720'!AS57="","",'COPY 20200720'!AS57)</f>
        <v/>
      </c>
      <c r="AT57" t="str">
        <f>IF('COPY 20200720'!AT57="","",'COPY 20200720'!AT57)</f>
        <v/>
      </c>
      <c r="AU57" t="str">
        <f>IF('COPY 20200720'!AU57="","",'COPY 20200720'!AU57)</f>
        <v/>
      </c>
      <c r="AV57" t="str">
        <f>IF('COPY 20200720'!AV57="","",'COPY 20200720'!AV57)</f>
        <v/>
      </c>
      <c r="AW57" t="str">
        <f>IF('COPY 20200720'!AW57="","",'COPY 20200720'!AW57)</f>
        <v/>
      </c>
      <c r="AX57" t="str">
        <f>IF('COPY 20200720'!AX57="","",'COPY 20200720'!AX57)</f>
        <v/>
      </c>
      <c r="AY57" t="str">
        <f>IF('COPY 20200720'!AY57="","",'COPY 20200720'!AY57)</f>
        <v/>
      </c>
      <c r="AZ57" t="str">
        <f>IF('COPY 20200720'!AZ57="","",'COPY 20200720'!AZ57)</f>
        <v/>
      </c>
      <c r="BA57" t="str">
        <f>IF('COPY 20200720'!BA57="","",'COPY 20200720'!BA57)</f>
        <v/>
      </c>
      <c r="BB57" t="str">
        <f>IF('COPY 20200720'!BB57="","",'COPY 20200720'!BB57)</f>
        <v/>
      </c>
      <c r="BC57" t="str">
        <f>IF('COPY 20200720'!BC57="","",'COPY 20200720'!BC57)</f>
        <v/>
      </c>
      <c r="BD57" t="str">
        <f>IF('COPY 20200720'!BD57="","",'COPY 20200720'!BD57)</f>
        <v/>
      </c>
      <c r="BE57" t="str">
        <f>IF('COPY 20200720'!BE57="","",'COPY 20200720'!BE57)</f>
        <v/>
      </c>
      <c r="BF57" t="str">
        <f>IF('COPY 20200720'!BF57="","",'COPY 20200720'!BF57)</f>
        <v/>
      </c>
      <c r="BG57" t="str">
        <f>IF('COPY 20200720'!BG57="","",'COPY 20200720'!BG57)</f>
        <v/>
      </c>
      <c r="BH57" t="str">
        <f>IF('COPY 20200720'!BH57="","",'COPY 20200720'!BH57)</f>
        <v/>
      </c>
      <c r="BI57" t="str">
        <f>IF('COPY 20200720'!BI57="","",'COPY 20200720'!BI57)</f>
        <v/>
      </c>
      <c r="BJ57" t="str">
        <f>IF('COPY 20200720'!BJ57="","",'COPY 20200720'!BJ57)</f>
        <v/>
      </c>
      <c r="BK57" t="s">
        <v>602</v>
      </c>
      <c r="BL57" t="str">
        <f>IF('COPY 20200720'!BL57="","",'COPY 20200720'!BL57)</f>
        <v/>
      </c>
      <c r="BM57" t="str">
        <f>IF('COPY 20200720'!BM57="","",'COPY 20200720'!BM57)</f>
        <v/>
      </c>
      <c r="BN57" t="str">
        <f>IF('COPY 20200720'!BN57="","",'COPY 20200720'!BN57)</f>
        <v/>
      </c>
      <c r="BO57" t="s">
        <v>517</v>
      </c>
      <c r="BP57" t="str">
        <f>IF('COPY 20200720'!BP57="","",'COPY 20200720'!BP57)</f>
        <v/>
      </c>
      <c r="BQ57" t="str">
        <f>IF('COPY 20200720'!BQ57="","",'COPY 20200720'!BQ57)</f>
        <v/>
      </c>
      <c r="BR57" t="str">
        <f>IF('COPY 20200720'!BR57="","",'COPY 20200720'!BR57)</f>
        <v/>
      </c>
      <c r="BS57" t="str">
        <f>IF('COPY 20200720'!BS57="","",'COPY 20200720'!BS57)</f>
        <v/>
      </c>
      <c r="BT57" t="str">
        <f>IF('COPY 20200720'!BT57="","",'COPY 20200720'!BT57)</f>
        <v/>
      </c>
      <c r="BU57" t="str">
        <f>IF('COPY 20200720'!BU57="","",'COPY 20200720'!BU57)</f>
        <v/>
      </c>
      <c r="BV57" t="str">
        <f>IF('COPY 20200720'!BV57="","",'COPY 20200720'!BV57)</f>
        <v/>
      </c>
      <c r="BW57" t="str">
        <f>IF('COPY 20200720'!BW57="","",'COPY 20200720'!BW57)</f>
        <v/>
      </c>
      <c r="BX57" t="str">
        <f>IF('COPY 20200720'!BX57="","",'COPY 20200720'!BX57)</f>
        <v/>
      </c>
      <c r="BY57" t="str">
        <f>IF('COPY 20200720'!BY57="","",'COPY 20200720'!BY57)</f>
        <v/>
      </c>
      <c r="BZ57" t="str">
        <f>IF('COPY 20200720'!BZ57="","",'COPY 20200720'!BZ57)</f>
        <v/>
      </c>
      <c r="CA57" t="str">
        <f>IF('COPY 20200720'!CA57="","",'COPY 20200720'!CA57)</f>
        <v/>
      </c>
      <c r="CB57" t="str">
        <f>IF('COPY 20200720'!CB57="","",'COPY 20200720'!CB57)</f>
        <v/>
      </c>
      <c r="CC57" t="str">
        <f>IF('COPY 20200720'!CC57="","",'COPY 20200720'!CC57)</f>
        <v/>
      </c>
      <c r="CD57" t="str">
        <f>IF('COPY 20200720'!CD57="","",'COPY 20200720'!CD57)</f>
        <v/>
      </c>
      <c r="CE57" t="str">
        <f>IF('COPY 20200720'!CE57="","",'COPY 20200720'!CE57)</f>
        <v/>
      </c>
      <c r="CF57" t="str">
        <f>IF('COPY 20200720'!CF57="","",'COPY 20200720'!CF57)</f>
        <v/>
      </c>
      <c r="CG57" t="str">
        <f>IF('COPY 20200720'!CG57="","",'COPY 20200720'!CG57)</f>
        <v/>
      </c>
      <c r="CH57" t="str">
        <f>IF('COPY 20200720'!CH57="","",'COPY 20200720'!CH57)</f>
        <v/>
      </c>
      <c r="CI57" t="str">
        <f>IF('COPY 20200720'!CI57="","",'COPY 20200720'!CI57)</f>
        <v/>
      </c>
      <c r="CJ57" t="str">
        <f>IF('COPY 20200720'!CJ57="","",'COPY 20200720'!CJ57)</f>
        <v/>
      </c>
      <c r="CK57" t="str">
        <f>IF('COPY 20200720'!CK57="","",'COPY 20200720'!CK57)</f>
        <v/>
      </c>
      <c r="CL57" t="str">
        <f>IF('COPY 20200720'!CL57="","",'COPY 20200720'!CL57)</f>
        <v/>
      </c>
      <c r="CM57" t="str">
        <f>IF('COPY 20200720'!CM57="","",'COPY 20200720'!CM57)</f>
        <v/>
      </c>
    </row>
    <row r="58" spans="2:91">
      <c r="B58" s="42" t="str">
        <f>'COPY 20200720'!B58</f>
        <v>055</v>
      </c>
      <c r="C58" s="8" t="str">
        <f>'COPY 20200720'!C58</f>
        <v>PULL HANDLE R OUT RH/LH</v>
      </c>
      <c r="D58" s="8" t="str">
        <f>IF('COPY 20200720'!D58="","",'COPY 20200720'!D58)</f>
        <v>INJ</v>
      </c>
      <c r="E58" s="8"/>
      <c r="F58" s="9"/>
      <c r="G58" s="10"/>
      <c r="H58" s="11"/>
      <c r="I58" s="12"/>
      <c r="J58" s="13"/>
      <c r="K58" s="10"/>
      <c r="L58" s="13"/>
      <c r="M58" s="14"/>
      <c r="N58" s="15"/>
      <c r="O58" s="16"/>
      <c r="P58" s="16"/>
      <c r="Q58" s="17"/>
      <c r="R58" s="17"/>
      <c r="S58" s="33"/>
      <c r="T58" s="33"/>
      <c r="U58" s="31"/>
      <c r="V58">
        <f>IF('COPY 20200720'!V58="","",'COPY 20200720'!V58)</f>
        <v>0.42465133799999993</v>
      </c>
      <c r="W58" t="str">
        <f>IF('COPY 20200720'!W58="","",'COPY 20200720'!W58)</f>
        <v/>
      </c>
      <c r="X58" t="str">
        <f>IF('COPY 20200720'!X58="","",'COPY 20200720'!X58)</f>
        <v/>
      </c>
      <c r="Y58" t="str">
        <f>IF('COPY 20200720'!Y58="","",'COPY 20200720'!Y58)</f>
        <v/>
      </c>
      <c r="Z58" t="str">
        <f>IF('COPY 20200720'!Z58="","",'COPY 20200720'!Z58)</f>
        <v/>
      </c>
      <c r="AA58" t="str">
        <f>IF('COPY 20200720'!AA58="","",'COPY 20200720'!AA58)</f>
        <v/>
      </c>
      <c r="AB58" t="str">
        <f>IF('COPY 20200720'!AB58="","",'COPY 20200720'!AB58)</f>
        <v/>
      </c>
      <c r="AC58" t="str">
        <f>IF('COPY 20200720'!AC58="","",'COPY 20200720'!AC58)</f>
        <v/>
      </c>
      <c r="AD58" t="str">
        <f>IF('COPY 20200720'!AD58="","",'COPY 20200720'!AD58)</f>
        <v/>
      </c>
      <c r="AE58" t="str">
        <f>IF('COPY 20200720'!AE58="","",'COPY 20200720'!AE58)</f>
        <v/>
      </c>
      <c r="AF58">
        <f>IF('COPY 20200720'!AF58="","",'COPY 20200720'!AF58)</f>
        <v>44033</v>
      </c>
      <c r="AG58">
        <f>IF('COPY 20200720'!AG58="","",'COPY 20200720'!AG58)</f>
        <v>44033</v>
      </c>
      <c r="AH58" t="str">
        <f>IF('COPY 20200720'!AH58="","",'COPY 20200720'!AH58)</f>
        <v/>
      </c>
      <c r="AI58" t="str">
        <f>IF('COPY 20200720'!AI58="","",'COPY 20200720'!AI58)</f>
        <v/>
      </c>
      <c r="AJ58" t="str">
        <f>IF('COPY 20200720'!AJ58="","",'COPY 20200720'!AJ58)</f>
        <v/>
      </c>
      <c r="AK58" t="str">
        <f>IF('COPY 20200720'!AK58="","",'COPY 20200720'!AK58)</f>
        <v>NO Q</v>
      </c>
      <c r="AL58" t="str">
        <f>IF('COPY 20200720'!AL58="","",'COPY 20200720'!AL58)</f>
        <v>NO Q</v>
      </c>
      <c r="AM58" t="str">
        <f>IF('COPY 20200720'!AM58="","",'COPY 20200720'!AM58)</f>
        <v/>
      </c>
      <c r="AN58" t="str">
        <f>IF('COPY 20200720'!AN58="","",'COPY 20200720'!AN58)</f>
        <v/>
      </c>
      <c r="AO58" t="str">
        <f>IF('COPY 20200720'!AO58="","",'COPY 20200720'!AO58)</f>
        <v/>
      </c>
      <c r="AP58">
        <f>IF('COPY 20200720'!AP58="","",'COPY 20200720'!AP58)</f>
        <v>44033</v>
      </c>
      <c r="AQ58" t="str">
        <f>IF('COPY 20200720'!AQ58="","",'COPY 20200720'!AQ58)</f>
        <v/>
      </c>
      <c r="AR58" t="str">
        <f>IF('COPY 20200720'!AR58="","",'COPY 20200720'!AR58)</f>
        <v/>
      </c>
      <c r="AS58" t="str">
        <f>IF('COPY 20200720'!AS58="","",'COPY 20200720'!AS58)</f>
        <v/>
      </c>
      <c r="AT58" t="str">
        <f>IF('COPY 20200720'!AT58="","",'COPY 20200720'!AT58)</f>
        <v/>
      </c>
      <c r="AU58" t="str">
        <f>IF('COPY 20200720'!AU58="","",'COPY 20200720'!AU58)</f>
        <v/>
      </c>
      <c r="AV58" t="str">
        <f>IF('COPY 20200720'!AV58="","",'COPY 20200720'!AV58)</f>
        <v/>
      </c>
      <c r="AW58" t="str">
        <f>IF('COPY 20200720'!AW58="","",'COPY 20200720'!AW58)</f>
        <v/>
      </c>
      <c r="AX58" t="str">
        <f>IF('COPY 20200720'!AX58="","",'COPY 20200720'!AX58)</f>
        <v/>
      </c>
      <c r="AY58" t="str">
        <f>IF('COPY 20200720'!AY58="","",'COPY 20200720'!AY58)</f>
        <v/>
      </c>
      <c r="AZ58" t="str">
        <f>IF('COPY 20200720'!AZ58="","",'COPY 20200720'!AZ58)</f>
        <v/>
      </c>
      <c r="BA58" t="str">
        <f>IF('COPY 20200720'!BA58="","",'COPY 20200720'!BA58)</f>
        <v/>
      </c>
      <c r="BB58" t="str">
        <f>IF('COPY 20200720'!BB58="","",'COPY 20200720'!BB58)</f>
        <v/>
      </c>
      <c r="BC58" t="str">
        <f>IF('COPY 20200720'!BC58="","",'COPY 20200720'!BC58)</f>
        <v/>
      </c>
      <c r="BD58" t="str">
        <f>IF('COPY 20200720'!BD58="","",'COPY 20200720'!BD58)</f>
        <v/>
      </c>
      <c r="BE58" t="str">
        <f>IF('COPY 20200720'!BE58="","",'COPY 20200720'!BE58)</f>
        <v/>
      </c>
      <c r="BF58" t="str">
        <f>IF('COPY 20200720'!BF58="","",'COPY 20200720'!BF58)</f>
        <v/>
      </c>
      <c r="BG58" t="str">
        <f>IF('COPY 20200720'!BG58="","",'COPY 20200720'!BG58)</f>
        <v/>
      </c>
      <c r="BH58" t="str">
        <f>IF('COPY 20200720'!BH58="","",'COPY 20200720'!BH58)</f>
        <v/>
      </c>
      <c r="BI58" t="str">
        <f>IF('COPY 20200720'!BI58="","",'COPY 20200720'!BI58)</f>
        <v/>
      </c>
      <c r="BJ58" t="str">
        <f>IF('COPY 20200720'!BJ58="","",'COPY 20200720'!BJ58)</f>
        <v/>
      </c>
      <c r="BK58" t="s">
        <v>602</v>
      </c>
      <c r="BL58" t="str">
        <f>IF('COPY 20200720'!BL58="","",'COPY 20200720'!BL58)</f>
        <v/>
      </c>
      <c r="BM58" t="str">
        <f>IF('COPY 20200720'!BM58="","",'COPY 20200720'!BM58)</f>
        <v/>
      </c>
      <c r="BN58" t="str">
        <f>IF('COPY 20200720'!BN58="","",'COPY 20200720'!BN58)</f>
        <v/>
      </c>
      <c r="BO58" t="s">
        <v>514</v>
      </c>
      <c r="BP58" t="str">
        <f>IF('COPY 20200720'!BP58="","",'COPY 20200720'!BP58)</f>
        <v/>
      </c>
      <c r="BQ58" t="str">
        <f>IF('COPY 20200720'!BQ58="","",'COPY 20200720'!BQ58)</f>
        <v/>
      </c>
      <c r="BR58" t="str">
        <f>IF('COPY 20200720'!BR58="","",'COPY 20200720'!BR58)</f>
        <v/>
      </c>
      <c r="BS58" t="str">
        <f>IF('COPY 20200720'!BS58="","",'COPY 20200720'!BS58)</f>
        <v/>
      </c>
      <c r="BT58" t="str">
        <f>IF('COPY 20200720'!BT58="","",'COPY 20200720'!BT58)</f>
        <v/>
      </c>
      <c r="BU58" t="str">
        <f>IF('COPY 20200720'!BU58="","",'COPY 20200720'!BU58)</f>
        <v/>
      </c>
      <c r="BV58" t="str">
        <f>IF('COPY 20200720'!BV58="","",'COPY 20200720'!BV58)</f>
        <v/>
      </c>
      <c r="BW58" t="str">
        <f>IF('COPY 20200720'!BW58="","",'COPY 20200720'!BW58)</f>
        <v/>
      </c>
      <c r="BX58" t="str">
        <f>IF('COPY 20200720'!BX58="","",'COPY 20200720'!BX58)</f>
        <v/>
      </c>
      <c r="BY58" t="str">
        <f>IF('COPY 20200720'!BY58="","",'COPY 20200720'!BY58)</f>
        <v/>
      </c>
      <c r="BZ58" t="str">
        <f>IF('COPY 20200720'!BZ58="","",'COPY 20200720'!BZ58)</f>
        <v/>
      </c>
      <c r="CA58" t="str">
        <f>IF('COPY 20200720'!CA58="","",'COPY 20200720'!CA58)</f>
        <v/>
      </c>
      <c r="CB58" t="str">
        <f>IF('COPY 20200720'!CB58="","",'COPY 20200720'!CB58)</f>
        <v/>
      </c>
      <c r="CC58" t="str">
        <f>IF('COPY 20200720'!CC58="","",'COPY 20200720'!CC58)</f>
        <v/>
      </c>
      <c r="CD58" t="str">
        <f>IF('COPY 20200720'!CD58="","",'COPY 20200720'!CD58)</f>
        <v/>
      </c>
      <c r="CE58" t="str">
        <f>IF('COPY 20200720'!CE58="","",'COPY 20200720'!CE58)</f>
        <v/>
      </c>
      <c r="CF58" t="str">
        <f>IF('COPY 20200720'!CF58="","",'COPY 20200720'!CF58)</f>
        <v/>
      </c>
      <c r="CG58" t="str">
        <f>IF('COPY 20200720'!CG58="","",'COPY 20200720'!CG58)</f>
        <v/>
      </c>
      <c r="CH58" t="str">
        <f>IF('COPY 20200720'!CH58="","",'COPY 20200720'!CH58)</f>
        <v/>
      </c>
      <c r="CI58" t="str">
        <f>IF('COPY 20200720'!CI58="","",'COPY 20200720'!CI58)</f>
        <v/>
      </c>
      <c r="CJ58" t="str">
        <f>IF('COPY 20200720'!CJ58="","",'COPY 20200720'!CJ58)</f>
        <v/>
      </c>
      <c r="CK58" t="str">
        <f>IF('COPY 20200720'!CK58="","",'COPY 20200720'!CK58)</f>
        <v/>
      </c>
      <c r="CL58" t="str">
        <f>IF('COPY 20200720'!CL58="","",'COPY 20200720'!CL58)</f>
        <v/>
      </c>
      <c r="CM58" t="str">
        <f>IF('COPY 20200720'!CM58="","",'COPY 20200720'!CM58)</f>
        <v/>
      </c>
    </row>
    <row r="59" spans="2:91">
      <c r="B59" s="42" t="str">
        <f>'COPY 20200720'!B59</f>
        <v>056</v>
      </c>
      <c r="C59" s="8" t="str">
        <f>'COPY 20200720'!C59</f>
        <v>PNL PW SW R RH/LH</v>
      </c>
      <c r="D59" s="8" t="str">
        <f>IF('COPY 20200720'!D59="","",'COPY 20200720'!D59)</f>
        <v>INJ</v>
      </c>
      <c r="E59" s="8"/>
      <c r="F59" s="9"/>
      <c r="G59" s="10"/>
      <c r="H59" s="11"/>
      <c r="I59" s="12"/>
      <c r="J59" s="13"/>
      <c r="K59" s="10"/>
      <c r="L59" s="13"/>
      <c r="M59" s="14"/>
      <c r="N59" s="15"/>
      <c r="O59" s="16"/>
      <c r="P59" s="16"/>
      <c r="Q59" s="17"/>
      <c r="R59" s="17"/>
      <c r="S59" s="33"/>
      <c r="T59" s="33"/>
      <c r="U59" s="31"/>
      <c r="V59">
        <f>IF('COPY 20200720'!V59="","",'COPY 20200720'!V59)</f>
        <v>0.37150324000000001</v>
      </c>
      <c r="W59" t="str">
        <f>IF('COPY 20200720'!W59="","",'COPY 20200720'!W59)</f>
        <v/>
      </c>
      <c r="X59" t="str">
        <f>IF('COPY 20200720'!X59="","",'COPY 20200720'!X59)</f>
        <v/>
      </c>
      <c r="Y59" t="str">
        <f>IF('COPY 20200720'!Y59="","",'COPY 20200720'!Y59)</f>
        <v/>
      </c>
      <c r="Z59" t="str">
        <f>IF('COPY 20200720'!Z59="","",'COPY 20200720'!Z59)</f>
        <v/>
      </c>
      <c r="AA59" t="str">
        <f>IF('COPY 20200720'!AA59="","",'COPY 20200720'!AA59)</f>
        <v/>
      </c>
      <c r="AB59" t="str">
        <f>IF('COPY 20200720'!AB59="","",'COPY 20200720'!AB59)</f>
        <v/>
      </c>
      <c r="AC59" t="str">
        <f>IF('COPY 20200720'!AC59="","",'COPY 20200720'!AC59)</f>
        <v/>
      </c>
      <c r="AD59" t="str">
        <f>IF('COPY 20200720'!AD59="","",'COPY 20200720'!AD59)</f>
        <v/>
      </c>
      <c r="AE59" t="str">
        <f>IF('COPY 20200720'!AE59="","",'COPY 20200720'!AE59)</f>
        <v/>
      </c>
      <c r="AF59">
        <f>IF('COPY 20200720'!AF59="","",'COPY 20200720'!AF59)</f>
        <v>44033</v>
      </c>
      <c r="AG59">
        <f>IF('COPY 20200720'!AG59="","",'COPY 20200720'!AG59)</f>
        <v>44033</v>
      </c>
      <c r="AH59" t="str">
        <f>IF('COPY 20200720'!AH59="","",'COPY 20200720'!AH59)</f>
        <v/>
      </c>
      <c r="AI59" t="str">
        <f>IF('COPY 20200720'!AI59="","",'COPY 20200720'!AI59)</f>
        <v/>
      </c>
      <c r="AJ59" t="str">
        <f>IF('COPY 20200720'!AJ59="","",'COPY 20200720'!AJ59)</f>
        <v/>
      </c>
      <c r="AK59" t="str">
        <f>IF('COPY 20200720'!AK59="","",'COPY 20200720'!AK59)</f>
        <v>NO Q</v>
      </c>
      <c r="AL59" t="str">
        <f>IF('COPY 20200720'!AL59="","",'COPY 20200720'!AL59)</f>
        <v>NO Q</v>
      </c>
      <c r="AM59" t="str">
        <f>IF('COPY 20200720'!AM59="","",'COPY 20200720'!AM59)</f>
        <v/>
      </c>
      <c r="AN59" t="str">
        <f>IF('COPY 20200720'!AN59="","",'COPY 20200720'!AN59)</f>
        <v/>
      </c>
      <c r="AO59" t="str">
        <f>IF('COPY 20200720'!AO59="","",'COPY 20200720'!AO59)</f>
        <v/>
      </c>
      <c r="AP59">
        <f>IF('COPY 20200720'!AP59="","",'COPY 20200720'!AP59)</f>
        <v>44033</v>
      </c>
      <c r="AQ59" t="str">
        <f>IF('COPY 20200720'!AQ59="","",'COPY 20200720'!AQ59)</f>
        <v/>
      </c>
      <c r="AR59" t="str">
        <f>IF('COPY 20200720'!AR59="","",'COPY 20200720'!AR59)</f>
        <v/>
      </c>
      <c r="AS59" t="str">
        <f>IF('COPY 20200720'!AS59="","",'COPY 20200720'!AS59)</f>
        <v/>
      </c>
      <c r="AT59" t="str">
        <f>IF('COPY 20200720'!AT59="","",'COPY 20200720'!AT59)</f>
        <v/>
      </c>
      <c r="AU59" t="str">
        <f>IF('COPY 20200720'!AU59="","",'COPY 20200720'!AU59)</f>
        <v/>
      </c>
      <c r="AV59" t="str">
        <f>IF('COPY 20200720'!AV59="","",'COPY 20200720'!AV59)</f>
        <v/>
      </c>
      <c r="AW59" t="str">
        <f>IF('COPY 20200720'!AW59="","",'COPY 20200720'!AW59)</f>
        <v/>
      </c>
      <c r="AX59" t="str">
        <f>IF('COPY 20200720'!AX59="","",'COPY 20200720'!AX59)</f>
        <v/>
      </c>
      <c r="AY59" t="str">
        <f>IF('COPY 20200720'!AY59="","",'COPY 20200720'!AY59)</f>
        <v/>
      </c>
      <c r="AZ59" t="str">
        <f>IF('COPY 20200720'!AZ59="","",'COPY 20200720'!AZ59)</f>
        <v/>
      </c>
      <c r="BA59" t="str">
        <f>IF('COPY 20200720'!BA59="","",'COPY 20200720'!BA59)</f>
        <v/>
      </c>
      <c r="BB59" t="str">
        <f>IF('COPY 20200720'!BB59="","",'COPY 20200720'!BB59)</f>
        <v/>
      </c>
      <c r="BC59" t="str">
        <f>IF('COPY 20200720'!BC59="","",'COPY 20200720'!BC59)</f>
        <v/>
      </c>
      <c r="BD59" t="str">
        <f>IF('COPY 20200720'!BD59="","",'COPY 20200720'!BD59)</f>
        <v/>
      </c>
      <c r="BE59" t="str">
        <f>IF('COPY 20200720'!BE59="","",'COPY 20200720'!BE59)</f>
        <v/>
      </c>
      <c r="BF59" t="str">
        <f>IF('COPY 20200720'!BF59="","",'COPY 20200720'!BF59)</f>
        <v/>
      </c>
      <c r="BG59" t="str">
        <f>IF('COPY 20200720'!BG59="","",'COPY 20200720'!BG59)</f>
        <v/>
      </c>
      <c r="BH59" t="str">
        <f>IF('COPY 20200720'!BH59="","",'COPY 20200720'!BH59)</f>
        <v/>
      </c>
      <c r="BI59" t="str">
        <f>IF('COPY 20200720'!BI59="","",'COPY 20200720'!BI59)</f>
        <v/>
      </c>
      <c r="BJ59" t="str">
        <f>IF('COPY 20200720'!BJ59="","",'COPY 20200720'!BJ59)</f>
        <v/>
      </c>
      <c r="BK59" t="str">
        <f>IF('COPY 20200720'!BK59="","",'COPY 20200720'!BK59)</f>
        <v/>
      </c>
      <c r="BL59" t="str">
        <f>IF('COPY 20200720'!BL59="","",'COPY 20200720'!BL59)</f>
        <v/>
      </c>
      <c r="BM59" t="str">
        <f>IF('COPY 20200720'!BM59="","",'COPY 20200720'!BM59)</f>
        <v/>
      </c>
      <c r="BN59" t="str">
        <f>IF('COPY 20200720'!BN59="","",'COPY 20200720'!BN59)</f>
        <v/>
      </c>
      <c r="BO59" t="s">
        <v>504</v>
      </c>
      <c r="BP59" t="str">
        <f>IF('COPY 20200720'!BP59="","",'COPY 20200720'!BP59)</f>
        <v/>
      </c>
      <c r="BQ59" t="str">
        <f>IF('COPY 20200720'!BQ59="","",'COPY 20200720'!BQ59)</f>
        <v/>
      </c>
      <c r="BR59" t="str">
        <f>IF('COPY 20200720'!BR59="","",'COPY 20200720'!BR59)</f>
        <v/>
      </c>
      <c r="BS59" t="str">
        <f>IF('COPY 20200720'!BS59="","",'COPY 20200720'!BS59)</f>
        <v/>
      </c>
      <c r="BT59" t="str">
        <f>IF('COPY 20200720'!BT59="","",'COPY 20200720'!BT59)</f>
        <v/>
      </c>
      <c r="BU59" t="str">
        <f>IF('COPY 20200720'!BU59="","",'COPY 20200720'!BU59)</f>
        <v/>
      </c>
      <c r="BV59" t="str">
        <f>IF('COPY 20200720'!BV59="","",'COPY 20200720'!BV59)</f>
        <v/>
      </c>
      <c r="BW59" t="str">
        <f>IF('COPY 20200720'!BW59="","",'COPY 20200720'!BW59)</f>
        <v/>
      </c>
      <c r="BX59" t="str">
        <f>IF('COPY 20200720'!BX59="","",'COPY 20200720'!BX59)</f>
        <v/>
      </c>
      <c r="BY59" t="str">
        <f>IF('COPY 20200720'!BY59="","",'COPY 20200720'!BY59)</f>
        <v/>
      </c>
      <c r="BZ59" t="str">
        <f>IF('COPY 20200720'!BZ59="","",'COPY 20200720'!BZ59)</f>
        <v/>
      </c>
      <c r="CA59" t="str">
        <f>IF('COPY 20200720'!CA59="","",'COPY 20200720'!CA59)</f>
        <v/>
      </c>
      <c r="CB59" t="str">
        <f>IF('COPY 20200720'!CB59="","",'COPY 20200720'!CB59)</f>
        <v/>
      </c>
      <c r="CC59" t="str">
        <f>IF('COPY 20200720'!CC59="","",'COPY 20200720'!CC59)</f>
        <v/>
      </c>
      <c r="CD59" t="str">
        <f>IF('COPY 20200720'!CD59="","",'COPY 20200720'!CD59)</f>
        <v/>
      </c>
      <c r="CE59" t="str">
        <f>IF('COPY 20200720'!CE59="","",'COPY 20200720'!CE59)</f>
        <v/>
      </c>
      <c r="CF59" t="str">
        <f>IF('COPY 20200720'!CF59="","",'COPY 20200720'!CF59)</f>
        <v/>
      </c>
      <c r="CG59" t="str">
        <f>IF('COPY 20200720'!CG59="","",'COPY 20200720'!CG59)</f>
        <v/>
      </c>
      <c r="CH59" t="str">
        <f>IF('COPY 20200720'!CH59="","",'COPY 20200720'!CH59)</f>
        <v/>
      </c>
      <c r="CI59" t="str">
        <f>IF('COPY 20200720'!CI59="","",'COPY 20200720'!CI59)</f>
        <v/>
      </c>
      <c r="CJ59" t="str">
        <f>IF('COPY 20200720'!CJ59="","",'COPY 20200720'!CJ59)</f>
        <v/>
      </c>
      <c r="CK59" t="str">
        <f>IF('COPY 20200720'!CK59="","",'COPY 20200720'!CK59)</f>
        <v/>
      </c>
      <c r="CL59" t="str">
        <f>IF('COPY 20200720'!CL59="","",'COPY 20200720'!CL59)</f>
        <v/>
      </c>
      <c r="CM59" t="str">
        <f>IF('COPY 20200720'!CM59="","",'COPY 20200720'!CM59)</f>
        <v/>
      </c>
    </row>
    <row r="60" spans="2:91">
      <c r="B60" s="42" t="str">
        <f>'COPY 20200720'!B60</f>
        <v>057</v>
      </c>
      <c r="C60" s="8" t="str">
        <f>'COPY 20200720'!C60</f>
        <v>PAD DR R RH/LH</v>
      </c>
      <c r="D60" s="8" t="str">
        <f>IF('COPY 20200720'!D60="","",'COPY 20200720'!D60)</f>
        <v>INJ</v>
      </c>
      <c r="E60" s="8"/>
      <c r="F60" s="9"/>
      <c r="G60" s="10"/>
      <c r="H60" s="11"/>
      <c r="I60" s="12"/>
      <c r="J60" s="13"/>
      <c r="K60" s="10"/>
      <c r="L60" s="13"/>
      <c r="M60" s="14"/>
      <c r="N60" s="15"/>
      <c r="O60" s="16"/>
      <c r="P60" s="16"/>
      <c r="Q60" s="17"/>
      <c r="R60" s="17"/>
      <c r="S60" s="33"/>
      <c r="T60" s="33"/>
      <c r="U60" s="31"/>
      <c r="V60">
        <f>IF('COPY 20200720'!V60="","",'COPY 20200720'!V60)</f>
        <v>0.37870321675000002</v>
      </c>
      <c r="W60" t="str">
        <f>IF('COPY 20200720'!W60="","",'COPY 20200720'!W60)</f>
        <v/>
      </c>
      <c r="X60" t="str">
        <f>IF('COPY 20200720'!X60="","",'COPY 20200720'!X60)</f>
        <v/>
      </c>
      <c r="Y60" t="str">
        <f>IF('COPY 20200720'!Y60="","",'COPY 20200720'!Y60)</f>
        <v/>
      </c>
      <c r="Z60" t="str">
        <f>IF('COPY 20200720'!Z60="","",'COPY 20200720'!Z60)</f>
        <v/>
      </c>
      <c r="AA60" t="str">
        <f>IF('COPY 20200720'!AA60="","",'COPY 20200720'!AA60)</f>
        <v/>
      </c>
      <c r="AB60" t="str">
        <f>IF('COPY 20200720'!AB60="","",'COPY 20200720'!AB60)</f>
        <v/>
      </c>
      <c r="AC60" t="str">
        <f>IF('COPY 20200720'!AC60="","",'COPY 20200720'!AC60)</f>
        <v/>
      </c>
      <c r="AD60" t="str">
        <f>IF('COPY 20200720'!AD60="","",'COPY 20200720'!AD60)</f>
        <v/>
      </c>
      <c r="AE60" t="str">
        <f>IF('COPY 20200720'!AE60="","",'COPY 20200720'!AE60)</f>
        <v/>
      </c>
      <c r="AF60">
        <f>IF('COPY 20200720'!AF60="","",'COPY 20200720'!AF60)</f>
        <v>44033</v>
      </c>
      <c r="AG60">
        <f>IF('COPY 20200720'!AG60="","",'COPY 20200720'!AG60)</f>
        <v>44033</v>
      </c>
      <c r="AH60" t="str">
        <f>IF('COPY 20200720'!AH60="","",'COPY 20200720'!AH60)</f>
        <v/>
      </c>
      <c r="AI60" t="str">
        <f>IF('COPY 20200720'!AI60="","",'COPY 20200720'!AI60)</f>
        <v/>
      </c>
      <c r="AJ60" t="str">
        <f>IF('COPY 20200720'!AJ60="","",'COPY 20200720'!AJ60)</f>
        <v/>
      </c>
      <c r="AK60" t="str">
        <f>IF('COPY 20200720'!AK60="","",'COPY 20200720'!AK60)</f>
        <v/>
      </c>
      <c r="AL60" t="str">
        <f>IF('COPY 20200720'!AL60="","",'COPY 20200720'!AL60)</f>
        <v/>
      </c>
      <c r="AM60">
        <f>IF('COPY 20200720'!AM60="","",'COPY 20200720'!AM60)</f>
        <v>44033</v>
      </c>
      <c r="AN60" t="str">
        <f>IF('COPY 20200720'!AN60="","",'COPY 20200720'!AN60)</f>
        <v/>
      </c>
      <c r="AO60" t="str">
        <f>IF('COPY 20200720'!AO60="","",'COPY 20200720'!AO60)</f>
        <v/>
      </c>
      <c r="AP60">
        <f>IF('COPY 20200720'!AP60="","",'COPY 20200720'!AP60)</f>
        <v>44033</v>
      </c>
      <c r="AQ60" t="str">
        <f>IF('COPY 20200720'!AQ60="","",'COPY 20200720'!AQ60)</f>
        <v/>
      </c>
      <c r="AR60" t="str">
        <f>IF('COPY 20200720'!AR60="","",'COPY 20200720'!AR60)</f>
        <v/>
      </c>
      <c r="AS60" t="str">
        <f>IF('COPY 20200720'!AS60="","",'COPY 20200720'!AS60)</f>
        <v/>
      </c>
      <c r="AT60" t="str">
        <f>IF('COPY 20200720'!AT60="","",'COPY 20200720'!AT60)</f>
        <v/>
      </c>
      <c r="AU60" t="str">
        <f>IF('COPY 20200720'!AU60="","",'COPY 20200720'!AU60)</f>
        <v/>
      </c>
      <c r="AV60" t="str">
        <f>IF('COPY 20200720'!AV60="","",'COPY 20200720'!AV60)</f>
        <v/>
      </c>
      <c r="AW60" t="str">
        <f>IF('COPY 20200720'!AW60="","",'COPY 20200720'!AW60)</f>
        <v/>
      </c>
      <c r="AX60" t="str">
        <f>IF('COPY 20200720'!AX60="","",'COPY 20200720'!AX60)</f>
        <v/>
      </c>
      <c r="AY60" t="str">
        <f>IF('COPY 20200720'!AY60="","",'COPY 20200720'!AY60)</f>
        <v/>
      </c>
      <c r="AZ60" t="str">
        <f>IF('COPY 20200720'!AZ60="","",'COPY 20200720'!AZ60)</f>
        <v/>
      </c>
      <c r="BA60" t="str">
        <f>IF('COPY 20200720'!BA60="","",'COPY 20200720'!BA60)</f>
        <v/>
      </c>
      <c r="BB60" t="str">
        <f>IF('COPY 20200720'!BB60="","",'COPY 20200720'!BB60)</f>
        <v/>
      </c>
      <c r="BC60" t="str">
        <f>IF('COPY 20200720'!BC60="","",'COPY 20200720'!BC60)</f>
        <v/>
      </c>
      <c r="BD60" t="str">
        <f>IF('COPY 20200720'!BD60="","",'COPY 20200720'!BD60)</f>
        <v/>
      </c>
      <c r="BE60" t="str">
        <f>IF('COPY 20200720'!BE60="","",'COPY 20200720'!BE60)</f>
        <v/>
      </c>
      <c r="BF60" t="str">
        <f>IF('COPY 20200720'!BF60="","",'COPY 20200720'!BF60)</f>
        <v/>
      </c>
      <c r="BG60" t="str">
        <f>IF('COPY 20200720'!BG60="","",'COPY 20200720'!BG60)</f>
        <v/>
      </c>
      <c r="BH60" t="str">
        <f>IF('COPY 20200720'!BH60="","",'COPY 20200720'!BH60)</f>
        <v/>
      </c>
      <c r="BI60" t="str">
        <f>IF('COPY 20200720'!BI60="","",'COPY 20200720'!BI60)</f>
        <v/>
      </c>
      <c r="BJ60" t="str">
        <f>IF('COPY 20200720'!BJ60="","",'COPY 20200720'!BJ60)</f>
        <v/>
      </c>
      <c r="BK60" t="s">
        <v>604</v>
      </c>
      <c r="BL60" t="str">
        <f>IF('COPY 20200720'!BL60="","",'COPY 20200720'!BL60)</f>
        <v/>
      </c>
      <c r="BM60" t="str">
        <f>IF('COPY 20200720'!BM60="","",'COPY 20200720'!BM60)</f>
        <v/>
      </c>
      <c r="BN60" t="str">
        <f>IF('COPY 20200720'!BN60="","",'COPY 20200720'!BN60)</f>
        <v/>
      </c>
      <c r="BO60" t="s">
        <v>504</v>
      </c>
      <c r="BP60" t="str">
        <f>IF('COPY 20200720'!BP60="","",'COPY 20200720'!BP60)</f>
        <v/>
      </c>
      <c r="BQ60" t="str">
        <f>IF('COPY 20200720'!BQ60="","",'COPY 20200720'!BQ60)</f>
        <v/>
      </c>
      <c r="BR60" t="str">
        <f>IF('COPY 20200720'!BR60="","",'COPY 20200720'!BR60)</f>
        <v/>
      </c>
      <c r="BS60" t="str">
        <f>IF('COPY 20200720'!BS60="","",'COPY 20200720'!BS60)</f>
        <v/>
      </c>
      <c r="BT60" t="str">
        <f>IF('COPY 20200720'!BT60="","",'COPY 20200720'!BT60)</f>
        <v/>
      </c>
      <c r="BU60" t="str">
        <f>IF('COPY 20200720'!BU60="","",'COPY 20200720'!BU60)</f>
        <v/>
      </c>
      <c r="BV60" t="str">
        <f>IF('COPY 20200720'!BV60="","",'COPY 20200720'!BV60)</f>
        <v/>
      </c>
      <c r="BW60" t="str">
        <f>IF('COPY 20200720'!BW60="","",'COPY 20200720'!BW60)</f>
        <v/>
      </c>
      <c r="BX60" t="str">
        <f>IF('COPY 20200720'!BX60="","",'COPY 20200720'!BX60)</f>
        <v/>
      </c>
      <c r="BY60" t="str">
        <f>IF('COPY 20200720'!BY60="","",'COPY 20200720'!BY60)</f>
        <v/>
      </c>
      <c r="BZ60" t="str">
        <f>IF('COPY 20200720'!BZ60="","",'COPY 20200720'!BZ60)</f>
        <v/>
      </c>
      <c r="CA60" t="str">
        <f>IF('COPY 20200720'!CA60="","",'COPY 20200720'!CA60)</f>
        <v/>
      </c>
      <c r="CB60" t="str">
        <f>IF('COPY 20200720'!CB60="","",'COPY 20200720'!CB60)</f>
        <v/>
      </c>
      <c r="CC60" t="str">
        <f>IF('COPY 20200720'!CC60="","",'COPY 20200720'!CC60)</f>
        <v/>
      </c>
      <c r="CD60" t="str">
        <f>IF('COPY 20200720'!CD60="","",'COPY 20200720'!CD60)</f>
        <v/>
      </c>
      <c r="CE60" t="s">
        <v>510</v>
      </c>
      <c r="CF60" t="str">
        <f>IF('COPY 20200720'!CF60="","",'COPY 20200720'!CF60)</f>
        <v>-</v>
      </c>
      <c r="CG60" t="str">
        <f>IF('COPY 20200720'!CG60="","",'COPY 20200720'!CG60)</f>
        <v/>
      </c>
      <c r="CH60" t="str">
        <f>IF('COPY 20200720'!CH60="","",'COPY 20200720'!CH60)</f>
        <v/>
      </c>
      <c r="CI60" t="str">
        <f>IF('COPY 20200720'!CI60="","",'COPY 20200720'!CI60)</f>
        <v/>
      </c>
      <c r="CJ60" t="str">
        <f>IF('COPY 20200720'!CJ60="","",'COPY 20200720'!CJ60)</f>
        <v/>
      </c>
      <c r="CK60" t="str">
        <f>IF('COPY 20200720'!CK60="","",'COPY 20200720'!CK60)</f>
        <v/>
      </c>
      <c r="CL60" t="str">
        <f>IF('COPY 20200720'!CL60="","",'COPY 20200720'!CL60)</f>
        <v/>
      </c>
      <c r="CM60" t="str">
        <f>IF('COPY 20200720'!CM60="","",'COPY 20200720'!CM60)</f>
        <v/>
      </c>
    </row>
    <row r="61" spans="2:91">
      <c r="B61" s="42" t="str">
        <f>'COPY 20200720'!B61</f>
        <v>058</v>
      </c>
      <c r="C61" s="8" t="str">
        <f>'COPY 20200720'!C61</f>
        <v>SPACER S/V BASE RH/LH</v>
      </c>
      <c r="D61" s="8" t="str">
        <f>IF('COPY 20200720'!D61="","",'COPY 20200720'!D61)</f>
        <v>INJ</v>
      </c>
      <c r="E61" s="8"/>
      <c r="F61" s="9"/>
      <c r="G61" s="10"/>
      <c r="H61" s="11"/>
      <c r="I61" s="12"/>
      <c r="J61" s="13"/>
      <c r="K61" s="10"/>
      <c r="L61" s="13"/>
      <c r="M61" s="14"/>
      <c r="N61" s="15"/>
      <c r="O61" s="16"/>
      <c r="P61" s="27"/>
      <c r="Q61" s="17"/>
      <c r="R61" s="17"/>
      <c r="S61" s="33"/>
      <c r="T61" s="33"/>
      <c r="U61" s="31"/>
      <c r="V61">
        <f>IF('COPY 20200720'!V61="","",'COPY 20200720'!V61)</f>
        <v>0.29203200000000001</v>
      </c>
      <c r="W61" t="str">
        <f>IF('COPY 20200720'!W61="","",'COPY 20200720'!W61)</f>
        <v/>
      </c>
      <c r="X61" t="str">
        <f>IF('COPY 20200720'!X61="","",'COPY 20200720'!X61)</f>
        <v/>
      </c>
      <c r="Y61" t="str">
        <f>IF('COPY 20200720'!Y61="","",'COPY 20200720'!Y61)</f>
        <v/>
      </c>
      <c r="Z61" t="str">
        <f>IF('COPY 20200720'!Z61="","",'COPY 20200720'!Z61)</f>
        <v/>
      </c>
      <c r="AA61" t="str">
        <f>IF('COPY 20200720'!AA61="","",'COPY 20200720'!AA61)</f>
        <v/>
      </c>
      <c r="AB61" t="str">
        <f>IF('COPY 20200720'!AB61="","",'COPY 20200720'!AB61)</f>
        <v/>
      </c>
      <c r="AC61" t="str">
        <f>IF('COPY 20200720'!AC61="","",'COPY 20200720'!AC61)</f>
        <v/>
      </c>
      <c r="AD61" t="str">
        <f>IF('COPY 20200720'!AD61="","",'COPY 20200720'!AD61)</f>
        <v/>
      </c>
      <c r="AE61" t="str">
        <f>IF('COPY 20200720'!AE61="","",'COPY 20200720'!AE61)</f>
        <v/>
      </c>
      <c r="AF61" t="str">
        <f>IF('COPY 20200720'!AF61="","",'COPY 20200720'!AF61)</f>
        <v/>
      </c>
      <c r="AG61" t="str">
        <f>IF('COPY 20200720'!AG61="","",'COPY 20200720'!AG61)</f>
        <v/>
      </c>
      <c r="AH61" t="str">
        <f>IF('COPY 20200720'!AH61="","",'COPY 20200720'!AH61)</f>
        <v/>
      </c>
      <c r="AI61" t="str">
        <f>IF('COPY 20200720'!AI61="","",'COPY 20200720'!AI61)</f>
        <v/>
      </c>
      <c r="AJ61" t="str">
        <f>IF('COPY 20200720'!AJ61="","",'COPY 20200720'!AJ61)</f>
        <v/>
      </c>
      <c r="AK61" t="str">
        <f>IF('COPY 20200720'!AK61="","",'COPY 20200720'!AK61)</f>
        <v/>
      </c>
      <c r="AL61" t="str">
        <f>IF('COPY 20200720'!AL61="","",'COPY 20200720'!AL61)</f>
        <v/>
      </c>
      <c r="AM61" t="str">
        <f>IF('COPY 20200720'!AM61="","",'COPY 20200720'!AM61)</f>
        <v/>
      </c>
      <c r="AN61" t="str">
        <f>IF('COPY 20200720'!AN61="","",'COPY 20200720'!AN61)</f>
        <v/>
      </c>
      <c r="AO61">
        <f>IF('COPY 20200720'!AO61="","",'COPY 20200720'!AO61)</f>
        <v>44046</v>
      </c>
      <c r="AP61">
        <f>IF('COPY 20200720'!AP61="","",'COPY 20200720'!AP61)</f>
        <v>44033</v>
      </c>
      <c r="AQ61" t="str">
        <f>IF('COPY 20200720'!AQ61="","",'COPY 20200720'!AQ61)</f>
        <v/>
      </c>
      <c r="AR61" t="str">
        <f>IF('COPY 20200720'!AR61="","",'COPY 20200720'!AR61)</f>
        <v/>
      </c>
      <c r="AS61" t="str">
        <f>IF('COPY 20200720'!AS61="","",'COPY 20200720'!AS61)</f>
        <v/>
      </c>
      <c r="AT61" t="str">
        <f>IF('COPY 20200720'!AT61="","",'COPY 20200720'!AT61)</f>
        <v/>
      </c>
      <c r="AU61" t="str">
        <f>IF('COPY 20200720'!AU61="","",'COPY 20200720'!AU61)</f>
        <v/>
      </c>
      <c r="AV61" t="str">
        <f>IF('COPY 20200720'!AV61="","",'COPY 20200720'!AV61)</f>
        <v/>
      </c>
      <c r="AW61" t="str">
        <f>IF('COPY 20200720'!AW61="","",'COPY 20200720'!AW61)</f>
        <v/>
      </c>
      <c r="AX61" t="str">
        <f>IF('COPY 20200720'!AX61="","",'COPY 20200720'!AX61)</f>
        <v/>
      </c>
      <c r="AY61" t="str">
        <f>IF('COPY 20200720'!AY61="","",'COPY 20200720'!AY61)</f>
        <v/>
      </c>
      <c r="AZ61" t="str">
        <f>IF('COPY 20200720'!AZ61="","",'COPY 20200720'!AZ61)</f>
        <v/>
      </c>
      <c r="BA61" t="str">
        <f>IF('COPY 20200720'!BA61="","",'COPY 20200720'!BA61)</f>
        <v/>
      </c>
      <c r="BB61" t="str">
        <f>IF('COPY 20200720'!BB61="","",'COPY 20200720'!BB61)</f>
        <v/>
      </c>
      <c r="BC61" t="str">
        <f>IF('COPY 20200720'!BC61="","",'COPY 20200720'!BC61)</f>
        <v/>
      </c>
      <c r="BD61" t="str">
        <f>IF('COPY 20200720'!BD61="","",'COPY 20200720'!BD61)</f>
        <v/>
      </c>
      <c r="BE61" t="str">
        <f>IF('COPY 20200720'!BE61="","",'COPY 20200720'!BE61)</f>
        <v/>
      </c>
      <c r="BF61" t="str">
        <f>IF('COPY 20200720'!BF61="","",'COPY 20200720'!BF61)</f>
        <v/>
      </c>
      <c r="BG61" t="str">
        <f>IF('COPY 20200720'!BG61="","",'COPY 20200720'!BG61)</f>
        <v/>
      </c>
      <c r="BH61" t="str">
        <f>IF('COPY 20200720'!BH61="","",'COPY 20200720'!BH61)</f>
        <v/>
      </c>
      <c r="BI61" t="str">
        <f>IF('COPY 20200720'!BI61="","",'COPY 20200720'!BI61)</f>
        <v/>
      </c>
      <c r="BJ61" t="str">
        <f>IF('COPY 20200720'!BJ61="","",'COPY 20200720'!BJ61)</f>
        <v/>
      </c>
      <c r="BK61">
        <f>IF('COPY 20200720'!BK61="","",'COPY 20200720'!BK61)</f>
        <v>44036</v>
      </c>
      <c r="BL61" t="str">
        <f>IF('COPY 20200720'!BL61="","",'COPY 20200720'!BL61)</f>
        <v/>
      </c>
      <c r="BM61" t="str">
        <f>IF('COPY 20200720'!BM61="","",'COPY 20200720'!BM61)</f>
        <v/>
      </c>
      <c r="BN61" t="str">
        <f>IF('COPY 20200720'!BN61="","",'COPY 20200720'!BN61)</f>
        <v/>
      </c>
      <c r="BO61" t="s">
        <v>504</v>
      </c>
      <c r="BP61" t="str">
        <f>IF('COPY 20200720'!BP61="","",'COPY 20200720'!BP61)</f>
        <v/>
      </c>
      <c r="BQ61" t="str">
        <f>IF('COPY 20200720'!BQ61="","",'COPY 20200720'!BQ61)</f>
        <v/>
      </c>
      <c r="BR61" t="str">
        <f>IF('COPY 20200720'!BR61="","",'COPY 20200720'!BR61)</f>
        <v/>
      </c>
      <c r="BS61" t="str">
        <f>IF('COPY 20200720'!BS61="","",'COPY 20200720'!BS61)</f>
        <v/>
      </c>
      <c r="BT61" t="str">
        <f>IF('COPY 20200720'!BT61="","",'COPY 20200720'!BT61)</f>
        <v/>
      </c>
      <c r="BU61" t="str">
        <f>IF('COPY 20200720'!BU61="","",'COPY 20200720'!BU61)</f>
        <v/>
      </c>
      <c r="BV61" t="str">
        <f>IF('COPY 20200720'!BV61="","",'COPY 20200720'!BV61)</f>
        <v/>
      </c>
      <c r="BW61" t="str">
        <f>IF('COPY 20200720'!BW61="","",'COPY 20200720'!BW61)</f>
        <v/>
      </c>
      <c r="BX61" t="str">
        <f>IF('COPY 20200720'!BX61="","",'COPY 20200720'!BX61)</f>
        <v/>
      </c>
      <c r="BY61" t="str">
        <f>IF('COPY 20200720'!BY61="","",'COPY 20200720'!BY61)</f>
        <v/>
      </c>
      <c r="BZ61" t="str">
        <f>IF('COPY 20200720'!BZ61="","",'COPY 20200720'!BZ61)</f>
        <v/>
      </c>
      <c r="CA61" t="str">
        <f>IF('COPY 20200720'!CA61="","",'COPY 20200720'!CA61)</f>
        <v/>
      </c>
      <c r="CB61" t="str">
        <f>IF('COPY 20200720'!CB61="","",'COPY 20200720'!CB61)</f>
        <v/>
      </c>
      <c r="CC61" t="str">
        <f>IF('COPY 20200720'!CC61="","",'COPY 20200720'!CC61)</f>
        <v/>
      </c>
      <c r="CD61" t="str">
        <f>IF('COPY 20200720'!CD61="","",'COPY 20200720'!CD61)</f>
        <v/>
      </c>
      <c r="CE61" t="str">
        <f>IF('COPY 20200720'!CE61="","",'COPY 20200720'!CE61)</f>
        <v/>
      </c>
      <c r="CF61" t="str">
        <f>IF('COPY 20200720'!CF61="","",'COPY 20200720'!CF61)</f>
        <v/>
      </c>
      <c r="CG61" t="str">
        <f>IF('COPY 20200720'!CG61="","",'COPY 20200720'!CG61)</f>
        <v/>
      </c>
      <c r="CH61" t="str">
        <f>IF('COPY 20200720'!CH61="","",'COPY 20200720'!CH61)</f>
        <v/>
      </c>
      <c r="CI61" t="str">
        <f>IF('COPY 20200720'!CI61="","",'COPY 20200720'!CI61)</f>
        <v/>
      </c>
      <c r="CJ61" t="str">
        <f>IF('COPY 20200720'!CJ61="","",'COPY 20200720'!CJ61)</f>
        <v/>
      </c>
      <c r="CK61" t="str">
        <f>IF('COPY 20200720'!CK61="","",'COPY 20200720'!CK61)</f>
        <v/>
      </c>
      <c r="CL61" t="str">
        <f>IF('COPY 20200720'!CL61="","",'COPY 20200720'!CL61)</f>
        <v/>
      </c>
      <c r="CM61" t="str">
        <f>IF('COPY 20200720'!CM61="","",'COPY 20200720'!CM61)</f>
        <v/>
      </c>
    </row>
    <row r="62" spans="2:91">
      <c r="B62" s="42" t="str">
        <f>'COPY 20200720'!B62</f>
        <v>059</v>
      </c>
      <c r="C62" s="8" t="str">
        <f>'COPY 20200720'!C62</f>
        <v>PATCH EYESIGHT</v>
      </c>
      <c r="D62" s="8" t="str">
        <f>IF('COPY 20200720'!D62="","",'COPY 20200720'!D62)</f>
        <v>INJ</v>
      </c>
      <c r="E62" s="8"/>
      <c r="F62" s="9"/>
      <c r="G62" s="10"/>
      <c r="H62" s="11"/>
      <c r="I62" s="12"/>
      <c r="J62" s="13"/>
      <c r="K62" s="10"/>
      <c r="L62" s="13"/>
      <c r="M62" s="14"/>
      <c r="N62" s="15"/>
      <c r="O62" s="16"/>
      <c r="P62" s="27"/>
      <c r="Q62" s="17"/>
      <c r="R62" s="17"/>
      <c r="S62" s="33"/>
      <c r="T62" s="33"/>
      <c r="U62" s="18"/>
      <c r="V62">
        <f>IF('COPY 20200720'!V62="","",'COPY 20200720'!V62)</f>
        <v>1.1942039999999998</v>
      </c>
      <c r="W62" t="str">
        <f>IF('COPY 20200720'!W62="","",'COPY 20200720'!W62)</f>
        <v/>
      </c>
      <c r="X62" t="str">
        <f>IF('COPY 20200720'!X62="","",'COPY 20200720'!X62)</f>
        <v/>
      </c>
      <c r="Y62" t="str">
        <f>IF('COPY 20200720'!Y62="","",'COPY 20200720'!Y62)</f>
        <v/>
      </c>
      <c r="Z62" t="str">
        <f>IF('COPY 20200720'!Z62="","",'COPY 20200720'!Z62)</f>
        <v/>
      </c>
      <c r="AA62" t="str">
        <f>IF('COPY 20200720'!AA62="","",'COPY 20200720'!AA62)</f>
        <v/>
      </c>
      <c r="AB62" t="str">
        <f>IF('COPY 20200720'!AB62="","",'COPY 20200720'!AB62)</f>
        <v/>
      </c>
      <c r="AC62" t="str">
        <f>IF('COPY 20200720'!AC62="","",'COPY 20200720'!AC62)</f>
        <v/>
      </c>
      <c r="AD62" t="str">
        <f>IF('COPY 20200720'!AD62="","",'COPY 20200720'!AD62)</f>
        <v/>
      </c>
      <c r="AE62" t="str">
        <f>IF('COPY 20200720'!AE62="","",'COPY 20200720'!AE62)</f>
        <v/>
      </c>
      <c r="AF62" t="str">
        <f>IF('COPY 20200720'!AF62="","",'COPY 20200720'!AF62)</f>
        <v/>
      </c>
      <c r="AG62" t="str">
        <f>IF('COPY 20200720'!AG62="","",'COPY 20200720'!AG62)</f>
        <v/>
      </c>
      <c r="AH62" t="str">
        <f>IF('COPY 20200720'!AH62="","",'COPY 20200720'!AH62)</f>
        <v/>
      </c>
      <c r="AI62" t="str">
        <f>IF('COPY 20200720'!AI62="","",'COPY 20200720'!AI62)</f>
        <v/>
      </c>
      <c r="AJ62" t="str">
        <f>IF('COPY 20200720'!AJ62="","",'COPY 20200720'!AJ62)</f>
        <v/>
      </c>
      <c r="AK62" t="str">
        <f>IF('COPY 20200720'!AK62="","",'COPY 20200720'!AK62)</f>
        <v>-</v>
      </c>
      <c r="AL62" t="s">
        <v>483</v>
      </c>
      <c r="AM62" t="str">
        <f>IF('COPY 20200720'!AM62="","",'COPY 20200720'!AM62)</f>
        <v/>
      </c>
      <c r="AN62" t="str">
        <f>IF('COPY 20200720'!AN62="","",'COPY 20200720'!AN62)</f>
        <v/>
      </c>
      <c r="AO62" t="str">
        <f>IF('COPY 20200720'!AO62="","",'COPY 20200720'!AO62)</f>
        <v/>
      </c>
      <c r="AP62">
        <f>IF('COPY 20200720'!AP62="","",'COPY 20200720'!AP62)</f>
        <v>44033</v>
      </c>
      <c r="AQ62" t="str">
        <f>IF('COPY 20200720'!AQ62="","",'COPY 20200720'!AQ62)</f>
        <v/>
      </c>
      <c r="AR62" t="str">
        <f>IF('COPY 20200720'!AR62="","",'COPY 20200720'!AR62)</f>
        <v/>
      </c>
      <c r="AS62" t="str">
        <f>IF('COPY 20200720'!AS62="","",'COPY 20200720'!AS62)</f>
        <v/>
      </c>
      <c r="AT62" t="str">
        <f>IF('COPY 20200720'!AT62="","",'COPY 20200720'!AT62)</f>
        <v/>
      </c>
      <c r="AU62" t="str">
        <f>IF('COPY 20200720'!AU62="","",'COPY 20200720'!AU62)</f>
        <v/>
      </c>
      <c r="AV62" t="str">
        <f>IF('COPY 20200720'!AV62="","",'COPY 20200720'!AV62)</f>
        <v/>
      </c>
      <c r="AW62" t="str">
        <f>IF('COPY 20200720'!AW62="","",'COPY 20200720'!AW62)</f>
        <v/>
      </c>
      <c r="AX62" t="str">
        <f>IF('COPY 20200720'!AX62="","",'COPY 20200720'!AX62)</f>
        <v/>
      </c>
      <c r="AY62" t="str">
        <f>IF('COPY 20200720'!AY62="","",'COPY 20200720'!AY62)</f>
        <v/>
      </c>
      <c r="AZ62" t="str">
        <f>IF('COPY 20200720'!AZ62="","",'COPY 20200720'!AZ62)</f>
        <v/>
      </c>
      <c r="BA62" t="str">
        <f>IF('COPY 20200720'!BA62="","",'COPY 20200720'!BA62)</f>
        <v/>
      </c>
      <c r="BB62" t="str">
        <f>IF('COPY 20200720'!BB62="","",'COPY 20200720'!BB62)</f>
        <v/>
      </c>
      <c r="BC62" t="str">
        <f>IF('COPY 20200720'!BC62="","",'COPY 20200720'!BC62)</f>
        <v/>
      </c>
      <c r="BD62" t="str">
        <f>IF('COPY 20200720'!BD62="","",'COPY 20200720'!BD62)</f>
        <v/>
      </c>
      <c r="BE62" t="str">
        <f>IF('COPY 20200720'!BE62="","",'COPY 20200720'!BE62)</f>
        <v/>
      </c>
      <c r="BF62" t="str">
        <f>IF('COPY 20200720'!BF62="","",'COPY 20200720'!BF62)</f>
        <v/>
      </c>
      <c r="BG62" t="str">
        <f>IF('COPY 20200720'!BG62="","",'COPY 20200720'!BG62)</f>
        <v/>
      </c>
      <c r="BH62" t="str">
        <f>IF('COPY 20200720'!BH62="","",'COPY 20200720'!BH62)</f>
        <v/>
      </c>
      <c r="BI62" t="str">
        <f>IF('COPY 20200720'!BI62="","",'COPY 20200720'!BI62)</f>
        <v/>
      </c>
      <c r="BJ62" t="str">
        <f>IF('COPY 20200720'!BJ62="","",'COPY 20200720'!BJ62)</f>
        <v/>
      </c>
      <c r="BK62">
        <f>IF('COPY 20200720'!BK62="","",'COPY 20200720'!BK62)</f>
        <v>44036</v>
      </c>
      <c r="BL62" t="str">
        <f>IF('COPY 20200720'!BL62="","",'COPY 20200720'!BL62)</f>
        <v/>
      </c>
      <c r="BM62" t="str">
        <f>IF('COPY 20200720'!BM62="","",'COPY 20200720'!BM62)</f>
        <v/>
      </c>
      <c r="BN62" t="str">
        <f>IF('COPY 20200720'!BN62="","",'COPY 20200720'!BN62)</f>
        <v/>
      </c>
      <c r="BO62" t="s">
        <v>483</v>
      </c>
      <c r="BP62" t="str">
        <f>IF('COPY 20200720'!BP62="","",'COPY 20200720'!BP62)</f>
        <v/>
      </c>
      <c r="BQ62" t="str">
        <f>IF('COPY 20200720'!BQ62="","",'COPY 20200720'!BQ62)</f>
        <v/>
      </c>
      <c r="BR62" t="str">
        <f>IF('COPY 20200720'!BR62="","",'COPY 20200720'!BR62)</f>
        <v/>
      </c>
      <c r="BS62" t="str">
        <f>IF('COPY 20200720'!BS62="","",'COPY 20200720'!BS62)</f>
        <v/>
      </c>
      <c r="BT62" t="str">
        <f>IF('COPY 20200720'!BT62="","",'COPY 20200720'!BT62)</f>
        <v/>
      </c>
      <c r="BU62" t="str">
        <f>IF('COPY 20200720'!BU62="","",'COPY 20200720'!BU62)</f>
        <v/>
      </c>
      <c r="BV62" t="str">
        <f>IF('COPY 20200720'!BV62="","",'COPY 20200720'!BV62)</f>
        <v/>
      </c>
      <c r="BW62" t="str">
        <f>IF('COPY 20200720'!BW62="","",'COPY 20200720'!BW62)</f>
        <v/>
      </c>
      <c r="BX62" t="str">
        <f>IF('COPY 20200720'!BX62="","",'COPY 20200720'!BX62)</f>
        <v/>
      </c>
      <c r="BY62" t="str">
        <f>IF('COPY 20200720'!BY62="","",'COPY 20200720'!BY62)</f>
        <v/>
      </c>
      <c r="BZ62" t="str">
        <f>IF('COPY 20200720'!BZ62="","",'COPY 20200720'!BZ62)</f>
        <v/>
      </c>
      <c r="CA62" t="str">
        <f>IF('COPY 20200720'!CA62="","",'COPY 20200720'!CA62)</f>
        <v/>
      </c>
      <c r="CB62" t="str">
        <f>IF('COPY 20200720'!CB62="","",'COPY 20200720'!CB62)</f>
        <v/>
      </c>
      <c r="CC62" t="str">
        <f>IF('COPY 20200720'!CC62="","",'COPY 20200720'!CC62)</f>
        <v/>
      </c>
      <c r="CD62" t="str">
        <f>IF('COPY 20200720'!CD62="","",'COPY 20200720'!CD62)</f>
        <v/>
      </c>
      <c r="CE62" t="str">
        <f>IF('COPY 20200720'!CE62="","",'COPY 20200720'!CE62)</f>
        <v/>
      </c>
      <c r="CF62" t="str">
        <f>IF('COPY 20200720'!CF62="","",'COPY 20200720'!CF62)</f>
        <v/>
      </c>
      <c r="CG62" t="str">
        <f>IF('COPY 20200720'!CG62="","",'COPY 20200720'!CG62)</f>
        <v/>
      </c>
      <c r="CH62" t="str">
        <f>IF('COPY 20200720'!CH62="","",'COPY 20200720'!CH62)</f>
        <v/>
      </c>
      <c r="CI62" t="str">
        <f>IF('COPY 20200720'!CI62="","",'COPY 20200720'!CI62)</f>
        <v/>
      </c>
      <c r="CJ62" t="str">
        <f>IF('COPY 20200720'!CJ62="","",'COPY 20200720'!CJ62)</f>
        <v/>
      </c>
      <c r="CK62" t="str">
        <f>IF('COPY 20200720'!CK62="","",'COPY 20200720'!CK62)</f>
        <v/>
      </c>
      <c r="CL62" t="str">
        <f>IF('COPY 20200720'!CL62="","",'COPY 20200720'!CL62)</f>
        <v/>
      </c>
      <c r="CM62" t="str">
        <f>IF('COPY 20200720'!CM62="","",'COPY 20200720'!CM62)</f>
        <v/>
      </c>
    </row>
    <row r="63" spans="2:91">
      <c r="B63" s="42" t="str">
        <f>'COPY 20200720'!B63</f>
        <v>060</v>
      </c>
      <c r="C63" s="8" t="str">
        <f>'COPY 20200720'!C63</f>
        <v>PATCH ROOM LAMP STD</v>
      </c>
      <c r="D63" s="8" t="str">
        <f>IF('COPY 20200720'!D63="","",'COPY 20200720'!D63)</f>
        <v>INJ</v>
      </c>
      <c r="E63" s="8"/>
      <c r="F63" s="9"/>
      <c r="G63" s="10"/>
      <c r="H63" s="11"/>
      <c r="I63" s="12"/>
      <c r="J63" s="13"/>
      <c r="K63" s="10"/>
      <c r="L63" s="13"/>
      <c r="M63" s="14"/>
      <c r="N63" s="15"/>
      <c r="O63" s="16"/>
      <c r="P63" s="27"/>
      <c r="Q63" s="17"/>
      <c r="R63" s="17"/>
      <c r="S63" s="33"/>
      <c r="T63" s="33"/>
      <c r="U63" s="18"/>
      <c r="V63">
        <f>IF('COPY 20200720'!V63="","",'COPY 20200720'!V63)</f>
        <v>0.77151300000000012</v>
      </c>
      <c r="W63" t="str">
        <f>IF('COPY 20200720'!W63="","",'COPY 20200720'!W63)</f>
        <v/>
      </c>
      <c r="X63" t="str">
        <f>IF('COPY 20200720'!X63="","",'COPY 20200720'!X63)</f>
        <v/>
      </c>
      <c r="Y63" t="str">
        <f>IF('COPY 20200720'!Y63="","",'COPY 20200720'!Y63)</f>
        <v/>
      </c>
      <c r="Z63" t="str">
        <f>IF('COPY 20200720'!Z63="","",'COPY 20200720'!Z63)</f>
        <v/>
      </c>
      <c r="AA63" t="str">
        <f>IF('COPY 20200720'!AA63="","",'COPY 20200720'!AA63)</f>
        <v/>
      </c>
      <c r="AB63" t="str">
        <f>IF('COPY 20200720'!AB63="","",'COPY 20200720'!AB63)</f>
        <v/>
      </c>
      <c r="AC63" t="str">
        <f>IF('COPY 20200720'!AC63="","",'COPY 20200720'!AC63)</f>
        <v/>
      </c>
      <c r="AD63" t="str">
        <f>IF('COPY 20200720'!AD63="","",'COPY 20200720'!AD63)</f>
        <v/>
      </c>
      <c r="AE63" t="str">
        <f>IF('COPY 20200720'!AE63="","",'COPY 20200720'!AE63)</f>
        <v/>
      </c>
      <c r="AF63" t="str">
        <f>IF('COPY 20200720'!AF63="","",'COPY 20200720'!AF63)</f>
        <v/>
      </c>
      <c r="AG63" t="str">
        <f>IF('COPY 20200720'!AG63="","",'COPY 20200720'!AG63)</f>
        <v/>
      </c>
      <c r="AH63" t="str">
        <f>IF('COPY 20200720'!AH63="","",'COPY 20200720'!AH63)</f>
        <v/>
      </c>
      <c r="AI63" t="str">
        <f>IF('COPY 20200720'!AI63="","",'COPY 20200720'!AI63)</f>
        <v/>
      </c>
      <c r="AJ63" t="str">
        <f>IF('COPY 20200720'!AJ63="","",'COPY 20200720'!AJ63)</f>
        <v/>
      </c>
      <c r="AK63" t="str">
        <f>IF('COPY 20200720'!AK63="","",'COPY 20200720'!AK63)</f>
        <v>-</v>
      </c>
      <c r="AL63" t="s">
        <v>488</v>
      </c>
      <c r="AM63" t="str">
        <f>IF('COPY 20200720'!AM63="","",'COPY 20200720'!AM63)</f>
        <v/>
      </c>
      <c r="AN63" t="str">
        <f>IF('COPY 20200720'!AN63="","",'COPY 20200720'!AN63)</f>
        <v/>
      </c>
      <c r="AO63" t="str">
        <f>IF('COPY 20200720'!AO63="","",'COPY 20200720'!AO63)</f>
        <v/>
      </c>
      <c r="AP63">
        <f>IF('COPY 20200720'!AP63="","",'COPY 20200720'!AP63)</f>
        <v>44033</v>
      </c>
      <c r="AQ63" t="str">
        <f>IF('COPY 20200720'!AQ63="","",'COPY 20200720'!AQ63)</f>
        <v/>
      </c>
      <c r="AR63" t="str">
        <f>IF('COPY 20200720'!AR63="","",'COPY 20200720'!AR63)</f>
        <v/>
      </c>
      <c r="AS63" t="str">
        <f>IF('COPY 20200720'!AS63="","",'COPY 20200720'!AS63)</f>
        <v/>
      </c>
      <c r="AT63" t="str">
        <f>IF('COPY 20200720'!AT63="","",'COPY 20200720'!AT63)</f>
        <v/>
      </c>
      <c r="AU63" t="str">
        <f>IF('COPY 20200720'!AU63="","",'COPY 20200720'!AU63)</f>
        <v/>
      </c>
      <c r="AV63" t="str">
        <f>IF('COPY 20200720'!AV63="","",'COPY 20200720'!AV63)</f>
        <v/>
      </c>
      <c r="AW63" t="str">
        <f>IF('COPY 20200720'!AW63="","",'COPY 20200720'!AW63)</f>
        <v/>
      </c>
      <c r="AX63" t="str">
        <f>IF('COPY 20200720'!AX63="","",'COPY 20200720'!AX63)</f>
        <v/>
      </c>
      <c r="AY63" t="str">
        <f>IF('COPY 20200720'!AY63="","",'COPY 20200720'!AY63)</f>
        <v/>
      </c>
      <c r="AZ63" t="str">
        <f>IF('COPY 20200720'!AZ63="","",'COPY 20200720'!AZ63)</f>
        <v/>
      </c>
      <c r="BA63" t="str">
        <f>IF('COPY 20200720'!BA63="","",'COPY 20200720'!BA63)</f>
        <v/>
      </c>
      <c r="BB63" t="str">
        <f>IF('COPY 20200720'!BB63="","",'COPY 20200720'!BB63)</f>
        <v/>
      </c>
      <c r="BC63" t="str">
        <f>IF('COPY 20200720'!BC63="","",'COPY 20200720'!BC63)</f>
        <v/>
      </c>
      <c r="BD63" t="str">
        <f>IF('COPY 20200720'!BD63="","",'COPY 20200720'!BD63)</f>
        <v/>
      </c>
      <c r="BE63" t="str">
        <f>IF('COPY 20200720'!BE63="","",'COPY 20200720'!BE63)</f>
        <v/>
      </c>
      <c r="BF63" t="str">
        <f>IF('COPY 20200720'!BF63="","",'COPY 20200720'!BF63)</f>
        <v/>
      </c>
      <c r="BG63" t="str">
        <f>IF('COPY 20200720'!BG63="","",'COPY 20200720'!BG63)</f>
        <v/>
      </c>
      <c r="BH63" t="str">
        <f>IF('COPY 20200720'!BH63="","",'COPY 20200720'!BH63)</f>
        <v/>
      </c>
      <c r="BI63" t="str">
        <f>IF('COPY 20200720'!BI63="","",'COPY 20200720'!BI63)</f>
        <v/>
      </c>
      <c r="BJ63" t="str">
        <f>IF('COPY 20200720'!BJ63="","",'COPY 20200720'!BJ63)</f>
        <v/>
      </c>
      <c r="BK63" t="str">
        <f>IF('COPY 20200720'!BK63="","",'COPY 20200720'!BK63)</f>
        <v/>
      </c>
      <c r="BL63" t="str">
        <f>IF('COPY 20200720'!BL63="","",'COPY 20200720'!BL63)</f>
        <v/>
      </c>
      <c r="BM63" t="str">
        <f>IF('COPY 20200720'!BM63="","",'COPY 20200720'!BM63)</f>
        <v/>
      </c>
      <c r="BN63" t="str">
        <f>IF('COPY 20200720'!BN63="","",'COPY 20200720'!BN63)</f>
        <v/>
      </c>
      <c r="BO63" t="s">
        <v>483</v>
      </c>
      <c r="BP63" t="str">
        <f>IF('COPY 20200720'!BP63="","",'COPY 20200720'!BP63)</f>
        <v/>
      </c>
      <c r="BQ63" t="str">
        <f>IF('COPY 20200720'!BQ63="","",'COPY 20200720'!BQ63)</f>
        <v/>
      </c>
      <c r="BR63" t="str">
        <f>IF('COPY 20200720'!BR63="","",'COPY 20200720'!BR63)</f>
        <v/>
      </c>
      <c r="BS63" t="str">
        <f>IF('COPY 20200720'!BS63="","",'COPY 20200720'!BS63)</f>
        <v/>
      </c>
      <c r="BT63" t="str">
        <f>IF('COPY 20200720'!BT63="","",'COPY 20200720'!BT63)</f>
        <v/>
      </c>
      <c r="BU63" t="str">
        <f>IF('COPY 20200720'!BU63="","",'COPY 20200720'!BU63)</f>
        <v/>
      </c>
      <c r="BV63" t="str">
        <f>IF('COPY 20200720'!BV63="","",'COPY 20200720'!BV63)</f>
        <v/>
      </c>
      <c r="BW63" t="str">
        <f>IF('COPY 20200720'!BW63="","",'COPY 20200720'!BW63)</f>
        <v/>
      </c>
      <c r="BX63" t="str">
        <f>IF('COPY 20200720'!BX63="","",'COPY 20200720'!BX63)</f>
        <v/>
      </c>
      <c r="BY63" t="str">
        <f>IF('COPY 20200720'!BY63="","",'COPY 20200720'!BY63)</f>
        <v/>
      </c>
      <c r="BZ63" t="str">
        <f>IF('COPY 20200720'!BZ63="","",'COPY 20200720'!BZ63)</f>
        <v/>
      </c>
      <c r="CA63" t="str">
        <f>IF('COPY 20200720'!CA63="","",'COPY 20200720'!CA63)</f>
        <v/>
      </c>
      <c r="CB63" t="str">
        <f>IF('COPY 20200720'!CB63="","",'COPY 20200720'!CB63)</f>
        <v/>
      </c>
      <c r="CC63" t="str">
        <f>IF('COPY 20200720'!CC63="","",'COPY 20200720'!CC63)</f>
        <v/>
      </c>
      <c r="CD63" t="str">
        <f>IF('COPY 20200720'!CD63="","",'COPY 20200720'!CD63)</f>
        <v/>
      </c>
      <c r="CE63" t="str">
        <f>IF('COPY 20200720'!CE63="","",'COPY 20200720'!CE63)</f>
        <v/>
      </c>
      <c r="CF63" t="str">
        <f>IF('COPY 20200720'!CF63="","",'COPY 20200720'!CF63)</f>
        <v/>
      </c>
      <c r="CG63" t="str">
        <f>IF('COPY 20200720'!CG63="","",'COPY 20200720'!CG63)</f>
        <v/>
      </c>
      <c r="CH63" t="str">
        <f>IF('COPY 20200720'!CH63="","",'COPY 20200720'!CH63)</f>
        <v/>
      </c>
      <c r="CI63" t="str">
        <f>IF('COPY 20200720'!CI63="","",'COPY 20200720'!CI63)</f>
        <v/>
      </c>
      <c r="CJ63" t="str">
        <f>IF('COPY 20200720'!CJ63="","",'COPY 20200720'!CJ63)</f>
        <v/>
      </c>
      <c r="CK63" t="str">
        <f>IF('COPY 20200720'!CK63="","",'COPY 20200720'!CK63)</f>
        <v/>
      </c>
      <c r="CL63" t="str">
        <f>IF('COPY 20200720'!CL63="","",'COPY 20200720'!CL63)</f>
        <v/>
      </c>
      <c r="CM63" t="str">
        <f>IF('COPY 20200720'!CM63="","",'COPY 20200720'!CM63)</f>
        <v/>
      </c>
    </row>
    <row r="64" spans="2:91">
      <c r="B64" s="42" t="str">
        <f>'COPY 20200720'!B64</f>
        <v>061</v>
      </c>
      <c r="C64" s="8" t="str">
        <f>'COPY 20200720'!C64</f>
        <v>PATCH ROOM LAMP SUN</v>
      </c>
      <c r="D64" s="8" t="str">
        <f>IF('COPY 20200720'!D64="","",'COPY 20200720'!D64)</f>
        <v>INJ</v>
      </c>
      <c r="E64" s="8"/>
      <c r="F64" s="9"/>
      <c r="G64" s="10"/>
      <c r="H64" s="11"/>
      <c r="I64" s="12"/>
      <c r="J64" s="13"/>
      <c r="K64" s="10"/>
      <c r="L64" s="13"/>
      <c r="M64" s="14"/>
      <c r="N64" s="15"/>
      <c r="O64" s="16"/>
      <c r="P64" s="27"/>
      <c r="Q64" s="17"/>
      <c r="R64" s="17"/>
      <c r="S64" s="33"/>
      <c r="T64" s="33"/>
      <c r="U64" s="18"/>
      <c r="V64">
        <f>IF('COPY 20200720'!V64="","",'COPY 20200720'!V64)</f>
        <v>0.92981400000000014</v>
      </c>
      <c r="W64" t="str">
        <f>IF('COPY 20200720'!W64="","",'COPY 20200720'!W64)</f>
        <v/>
      </c>
      <c r="X64" t="str">
        <f>IF('COPY 20200720'!X64="","",'COPY 20200720'!X64)</f>
        <v/>
      </c>
      <c r="Y64" t="str">
        <f>IF('COPY 20200720'!Y64="","",'COPY 20200720'!Y64)</f>
        <v/>
      </c>
      <c r="Z64" t="str">
        <f>IF('COPY 20200720'!Z64="","",'COPY 20200720'!Z64)</f>
        <v/>
      </c>
      <c r="AA64" t="str">
        <f>IF('COPY 20200720'!AA64="","",'COPY 20200720'!AA64)</f>
        <v/>
      </c>
      <c r="AB64" t="str">
        <f>IF('COPY 20200720'!AB64="","",'COPY 20200720'!AB64)</f>
        <v/>
      </c>
      <c r="AC64" t="str">
        <f>IF('COPY 20200720'!AC64="","",'COPY 20200720'!AC64)</f>
        <v/>
      </c>
      <c r="AD64" t="str">
        <f>IF('COPY 20200720'!AD64="","",'COPY 20200720'!AD64)</f>
        <v/>
      </c>
      <c r="AE64" t="str">
        <f>IF('COPY 20200720'!AE64="","",'COPY 20200720'!AE64)</f>
        <v/>
      </c>
      <c r="AF64" t="str">
        <f>IF('COPY 20200720'!AF64="","",'COPY 20200720'!AF64)</f>
        <v/>
      </c>
      <c r="AG64" t="str">
        <f>IF('COPY 20200720'!AG64="","",'COPY 20200720'!AG64)</f>
        <v/>
      </c>
      <c r="AH64" t="str">
        <f>IF('COPY 20200720'!AH64="","",'COPY 20200720'!AH64)</f>
        <v/>
      </c>
      <c r="AI64" t="str">
        <f>IF('COPY 20200720'!AI64="","",'COPY 20200720'!AI64)</f>
        <v/>
      </c>
      <c r="AJ64" t="str">
        <f>IF('COPY 20200720'!AJ64="","",'COPY 20200720'!AJ64)</f>
        <v/>
      </c>
      <c r="AK64" t="str">
        <f>IF('COPY 20200720'!AK64="","",'COPY 20200720'!AK64)</f>
        <v>-</v>
      </c>
      <c r="AL64" t="s">
        <v>488</v>
      </c>
      <c r="AM64" t="str">
        <f>IF('COPY 20200720'!AM64="","",'COPY 20200720'!AM64)</f>
        <v/>
      </c>
      <c r="AN64" t="str">
        <f>IF('COPY 20200720'!AN64="","",'COPY 20200720'!AN64)</f>
        <v/>
      </c>
      <c r="AO64" t="str">
        <f>IF('COPY 20200720'!AO64="","",'COPY 20200720'!AO64)</f>
        <v/>
      </c>
      <c r="AP64">
        <f>IF('COPY 20200720'!AP64="","",'COPY 20200720'!AP64)</f>
        <v>44033</v>
      </c>
      <c r="AQ64" t="str">
        <f>IF('COPY 20200720'!AQ64="","",'COPY 20200720'!AQ64)</f>
        <v/>
      </c>
      <c r="AR64" t="str">
        <f>IF('COPY 20200720'!AR64="","",'COPY 20200720'!AR64)</f>
        <v/>
      </c>
      <c r="AS64" t="str">
        <f>IF('COPY 20200720'!AS64="","",'COPY 20200720'!AS64)</f>
        <v/>
      </c>
      <c r="AT64" t="str">
        <f>IF('COPY 20200720'!AT64="","",'COPY 20200720'!AT64)</f>
        <v/>
      </c>
      <c r="AU64" t="str">
        <f>IF('COPY 20200720'!AU64="","",'COPY 20200720'!AU64)</f>
        <v/>
      </c>
      <c r="AV64" t="str">
        <f>IF('COPY 20200720'!AV64="","",'COPY 20200720'!AV64)</f>
        <v/>
      </c>
      <c r="AW64" t="str">
        <f>IF('COPY 20200720'!AW64="","",'COPY 20200720'!AW64)</f>
        <v/>
      </c>
      <c r="AX64" t="str">
        <f>IF('COPY 20200720'!AX64="","",'COPY 20200720'!AX64)</f>
        <v/>
      </c>
      <c r="AY64" t="str">
        <f>IF('COPY 20200720'!AY64="","",'COPY 20200720'!AY64)</f>
        <v/>
      </c>
      <c r="AZ64" t="str">
        <f>IF('COPY 20200720'!AZ64="","",'COPY 20200720'!AZ64)</f>
        <v/>
      </c>
      <c r="BA64" t="str">
        <f>IF('COPY 20200720'!BA64="","",'COPY 20200720'!BA64)</f>
        <v/>
      </c>
      <c r="BB64" t="str">
        <f>IF('COPY 20200720'!BB64="","",'COPY 20200720'!BB64)</f>
        <v/>
      </c>
      <c r="BC64" t="str">
        <f>IF('COPY 20200720'!BC64="","",'COPY 20200720'!BC64)</f>
        <v/>
      </c>
      <c r="BD64" t="str">
        <f>IF('COPY 20200720'!BD64="","",'COPY 20200720'!BD64)</f>
        <v/>
      </c>
      <c r="BE64" t="str">
        <f>IF('COPY 20200720'!BE64="","",'COPY 20200720'!BE64)</f>
        <v/>
      </c>
      <c r="BF64" t="str">
        <f>IF('COPY 20200720'!BF64="","",'COPY 20200720'!BF64)</f>
        <v/>
      </c>
      <c r="BG64" t="str">
        <f>IF('COPY 20200720'!BG64="","",'COPY 20200720'!BG64)</f>
        <v/>
      </c>
      <c r="BH64" t="str">
        <f>IF('COPY 20200720'!BH64="","",'COPY 20200720'!BH64)</f>
        <v/>
      </c>
      <c r="BI64" t="str">
        <f>IF('COPY 20200720'!BI64="","",'COPY 20200720'!BI64)</f>
        <v/>
      </c>
      <c r="BJ64" t="str">
        <f>IF('COPY 20200720'!BJ64="","",'COPY 20200720'!BJ64)</f>
        <v/>
      </c>
      <c r="BK64" t="str">
        <f>IF('COPY 20200720'!BK64="","",'COPY 20200720'!BK64)</f>
        <v/>
      </c>
      <c r="BL64" t="str">
        <f>IF('COPY 20200720'!BL64="","",'COPY 20200720'!BL64)</f>
        <v/>
      </c>
      <c r="BM64" t="str">
        <f>IF('COPY 20200720'!BM64="","",'COPY 20200720'!BM64)</f>
        <v/>
      </c>
      <c r="BN64" t="str">
        <f>IF('COPY 20200720'!BN64="","",'COPY 20200720'!BN64)</f>
        <v/>
      </c>
      <c r="BO64" t="s">
        <v>483</v>
      </c>
      <c r="BP64" t="str">
        <f>IF('COPY 20200720'!BP64="","",'COPY 20200720'!BP64)</f>
        <v/>
      </c>
      <c r="BQ64" t="str">
        <f>IF('COPY 20200720'!BQ64="","",'COPY 20200720'!BQ64)</f>
        <v/>
      </c>
      <c r="BR64" t="str">
        <f>IF('COPY 20200720'!BR64="","",'COPY 20200720'!BR64)</f>
        <v/>
      </c>
      <c r="BS64" t="str">
        <f>IF('COPY 20200720'!BS64="","",'COPY 20200720'!BS64)</f>
        <v/>
      </c>
      <c r="BT64" t="str">
        <f>IF('COPY 20200720'!BT64="","",'COPY 20200720'!BT64)</f>
        <v/>
      </c>
      <c r="BU64" t="str">
        <f>IF('COPY 20200720'!BU64="","",'COPY 20200720'!BU64)</f>
        <v/>
      </c>
      <c r="BV64" t="str">
        <f>IF('COPY 20200720'!BV64="","",'COPY 20200720'!BV64)</f>
        <v/>
      </c>
      <c r="BW64" t="str">
        <f>IF('COPY 20200720'!BW64="","",'COPY 20200720'!BW64)</f>
        <v/>
      </c>
      <c r="BX64" t="str">
        <f>IF('COPY 20200720'!BX64="","",'COPY 20200720'!BX64)</f>
        <v/>
      </c>
      <c r="BY64" t="str">
        <f>IF('COPY 20200720'!BY64="","",'COPY 20200720'!BY64)</f>
        <v/>
      </c>
      <c r="BZ64" t="str">
        <f>IF('COPY 20200720'!BZ64="","",'COPY 20200720'!BZ64)</f>
        <v/>
      </c>
      <c r="CA64" t="str">
        <f>IF('COPY 20200720'!CA64="","",'COPY 20200720'!CA64)</f>
        <v/>
      </c>
      <c r="CB64" t="str">
        <f>IF('COPY 20200720'!CB64="","",'COPY 20200720'!CB64)</f>
        <v/>
      </c>
      <c r="CC64" t="str">
        <f>IF('COPY 20200720'!CC64="","",'COPY 20200720'!CC64)</f>
        <v/>
      </c>
      <c r="CD64" t="str">
        <f>IF('COPY 20200720'!CD64="","",'COPY 20200720'!CD64)</f>
        <v/>
      </c>
      <c r="CE64" t="str">
        <f>IF('COPY 20200720'!CE64="","",'COPY 20200720'!CE64)</f>
        <v/>
      </c>
      <c r="CF64" t="str">
        <f>IF('COPY 20200720'!CF64="","",'COPY 20200720'!CF64)</f>
        <v/>
      </c>
      <c r="CG64" t="str">
        <f>IF('COPY 20200720'!CG64="","",'COPY 20200720'!CG64)</f>
        <v/>
      </c>
      <c r="CH64" t="str">
        <f>IF('COPY 20200720'!CH64="","",'COPY 20200720'!CH64)</f>
        <v/>
      </c>
      <c r="CI64" t="str">
        <f>IF('COPY 20200720'!CI64="","",'COPY 20200720'!CI64)</f>
        <v/>
      </c>
      <c r="CJ64" t="str">
        <f>IF('COPY 20200720'!CJ64="","",'COPY 20200720'!CJ64)</f>
        <v/>
      </c>
      <c r="CK64" t="str">
        <f>IF('COPY 20200720'!CK64="","",'COPY 20200720'!CK64)</f>
        <v/>
      </c>
      <c r="CL64" t="str">
        <f>IF('COPY 20200720'!CL64="","",'COPY 20200720'!CL64)</f>
        <v/>
      </c>
      <c r="CM64" t="str">
        <f>IF('COPY 20200720'!CM64="","",'COPY 20200720'!CM64)</f>
        <v/>
      </c>
    </row>
    <row r="65" spans="2:91">
      <c r="B65" s="42" t="str">
        <f>'COPY 20200720'!B65</f>
        <v>062</v>
      </c>
      <c r="C65" s="8" t="str">
        <f>'COPY 20200720'!C65</f>
        <v>PATCH RF WGN STD A RH/LH</v>
      </c>
      <c r="D65" s="8" t="str">
        <f>IF('COPY 20200720'!D65="","",'COPY 20200720'!D65)</f>
        <v>INJ</v>
      </c>
      <c r="E65" s="8"/>
      <c r="F65" s="9"/>
      <c r="G65" s="10"/>
      <c r="H65" s="11"/>
      <c r="I65" s="12"/>
      <c r="J65" s="13"/>
      <c r="K65" s="10"/>
      <c r="L65" s="13"/>
      <c r="M65" s="14"/>
      <c r="N65" s="15"/>
      <c r="O65" s="16"/>
      <c r="P65" s="27"/>
      <c r="Q65" s="17"/>
      <c r="R65" s="17"/>
      <c r="S65" s="33"/>
      <c r="T65" s="33"/>
      <c r="U65" s="31"/>
      <c r="V65">
        <f>IF('COPY 20200720'!V65="","",'COPY 20200720'!V65)</f>
        <v>0.7442791660000001</v>
      </c>
      <c r="W65" t="str">
        <f>IF('COPY 20200720'!W65="","",'COPY 20200720'!W65)</f>
        <v/>
      </c>
      <c r="X65" t="str">
        <f>IF('COPY 20200720'!X65="","",'COPY 20200720'!X65)</f>
        <v/>
      </c>
      <c r="Y65" t="str">
        <f>IF('COPY 20200720'!Y65="","",'COPY 20200720'!Y65)</f>
        <v/>
      </c>
      <c r="Z65" t="str">
        <f>IF('COPY 20200720'!Z65="","",'COPY 20200720'!Z65)</f>
        <v/>
      </c>
      <c r="AA65" t="str">
        <f>IF('COPY 20200720'!AA65="","",'COPY 20200720'!AA65)</f>
        <v/>
      </c>
      <c r="AB65" t="str">
        <f>IF('COPY 20200720'!AB65="","",'COPY 20200720'!AB65)</f>
        <v/>
      </c>
      <c r="AC65" t="str">
        <f>IF('COPY 20200720'!AC65="","",'COPY 20200720'!AC65)</f>
        <v/>
      </c>
      <c r="AD65" t="str">
        <f>IF('COPY 20200720'!AD65="","",'COPY 20200720'!AD65)</f>
        <v/>
      </c>
      <c r="AE65" t="str">
        <f>IF('COPY 20200720'!AE65="","",'COPY 20200720'!AE65)</f>
        <v/>
      </c>
      <c r="AF65" t="str">
        <f>IF('COPY 20200720'!AF65="","",'COPY 20200720'!AF65)</f>
        <v/>
      </c>
      <c r="AG65" t="str">
        <f>IF('COPY 20200720'!AG65="","",'COPY 20200720'!AG65)</f>
        <v/>
      </c>
      <c r="AH65" t="str">
        <f>IF('COPY 20200720'!AH65="","",'COPY 20200720'!AH65)</f>
        <v/>
      </c>
      <c r="AI65" t="str">
        <f>IF('COPY 20200720'!AI65="","",'COPY 20200720'!AI65)</f>
        <v/>
      </c>
      <c r="AJ65" t="str">
        <f>IF('COPY 20200720'!AJ65="","",'COPY 20200720'!AJ65)</f>
        <v/>
      </c>
      <c r="AK65" t="str">
        <f>IF('COPY 20200720'!AK65="","",'COPY 20200720'!AK65)</f>
        <v>NO Q</v>
      </c>
      <c r="AL65" t="str">
        <f>IF('COPY 20200720'!AL65="","",'COPY 20200720'!AL65)</f>
        <v>NO Q</v>
      </c>
      <c r="AM65" t="str">
        <f>IF('COPY 20200720'!AM65="","",'COPY 20200720'!AM65)</f>
        <v/>
      </c>
      <c r="AN65" t="str">
        <f>IF('COPY 20200720'!AN65="","",'COPY 20200720'!AN65)</f>
        <v/>
      </c>
      <c r="AO65" t="str">
        <f>IF('COPY 20200720'!AO65="","",'COPY 20200720'!AO65)</f>
        <v/>
      </c>
      <c r="AP65">
        <f>IF('COPY 20200720'!AP65="","",'COPY 20200720'!AP65)</f>
        <v>44033</v>
      </c>
      <c r="AQ65" t="str">
        <f>IF('COPY 20200720'!AQ65="","",'COPY 20200720'!AQ65)</f>
        <v/>
      </c>
      <c r="AR65" t="str">
        <f>IF('COPY 20200720'!AR65="","",'COPY 20200720'!AR65)</f>
        <v/>
      </c>
      <c r="AS65" t="str">
        <f>IF('COPY 20200720'!AS65="","",'COPY 20200720'!AS65)</f>
        <v/>
      </c>
      <c r="AT65" t="str">
        <f>IF('COPY 20200720'!AT65="","",'COPY 20200720'!AT65)</f>
        <v/>
      </c>
      <c r="AU65" t="str">
        <f>IF('COPY 20200720'!AU65="","",'COPY 20200720'!AU65)</f>
        <v/>
      </c>
      <c r="AV65" t="str">
        <f>IF('COPY 20200720'!AV65="","",'COPY 20200720'!AV65)</f>
        <v/>
      </c>
      <c r="AW65" t="str">
        <f>IF('COPY 20200720'!AW65="","",'COPY 20200720'!AW65)</f>
        <v/>
      </c>
      <c r="AX65" t="str">
        <f>IF('COPY 20200720'!AX65="","",'COPY 20200720'!AX65)</f>
        <v/>
      </c>
      <c r="AY65" t="str">
        <f>IF('COPY 20200720'!AY65="","",'COPY 20200720'!AY65)</f>
        <v/>
      </c>
      <c r="AZ65" t="str">
        <f>IF('COPY 20200720'!AZ65="","",'COPY 20200720'!AZ65)</f>
        <v/>
      </c>
      <c r="BA65" t="str">
        <f>IF('COPY 20200720'!BA65="","",'COPY 20200720'!BA65)</f>
        <v/>
      </c>
      <c r="BB65" t="str">
        <f>IF('COPY 20200720'!BB65="","",'COPY 20200720'!BB65)</f>
        <v/>
      </c>
      <c r="BC65" t="str">
        <f>IF('COPY 20200720'!BC65="","",'COPY 20200720'!BC65)</f>
        <v/>
      </c>
      <c r="BD65" t="str">
        <f>IF('COPY 20200720'!BD65="","",'COPY 20200720'!BD65)</f>
        <v/>
      </c>
      <c r="BE65" t="str">
        <f>IF('COPY 20200720'!BE65="","",'COPY 20200720'!BE65)</f>
        <v/>
      </c>
      <c r="BF65" t="str">
        <f>IF('COPY 20200720'!BF65="","",'COPY 20200720'!BF65)</f>
        <v/>
      </c>
      <c r="BG65" t="str">
        <f>IF('COPY 20200720'!BG65="","",'COPY 20200720'!BG65)</f>
        <v/>
      </c>
      <c r="BH65" t="str">
        <f>IF('COPY 20200720'!BH65="","",'COPY 20200720'!BH65)</f>
        <v/>
      </c>
      <c r="BI65" t="str">
        <f>IF('COPY 20200720'!BI65="","",'COPY 20200720'!BI65)</f>
        <v/>
      </c>
      <c r="BJ65" t="str">
        <f>IF('COPY 20200720'!BJ65="","",'COPY 20200720'!BJ65)</f>
        <v/>
      </c>
      <c r="BK65" t="str">
        <f>IF('COPY 20200720'!BK65="","",'COPY 20200720'!BK65)</f>
        <v/>
      </c>
      <c r="BL65" t="str">
        <f>IF('COPY 20200720'!BL65="","",'COPY 20200720'!BL65)</f>
        <v/>
      </c>
      <c r="BM65" t="str">
        <f>IF('COPY 20200720'!BM65="","",'COPY 20200720'!BM65)</f>
        <v/>
      </c>
      <c r="BN65" t="str">
        <f>IF('COPY 20200720'!BN65="","",'COPY 20200720'!BN65)</f>
        <v/>
      </c>
      <c r="BO65" t="s">
        <v>483</v>
      </c>
      <c r="BP65" t="str">
        <f>IF('COPY 20200720'!BP65="","",'COPY 20200720'!BP65)</f>
        <v/>
      </c>
      <c r="BQ65" t="str">
        <f>IF('COPY 20200720'!BQ65="","",'COPY 20200720'!BQ65)</f>
        <v/>
      </c>
      <c r="BR65" t="str">
        <f>IF('COPY 20200720'!BR65="","",'COPY 20200720'!BR65)</f>
        <v/>
      </c>
      <c r="BS65" t="str">
        <f>IF('COPY 20200720'!BS65="","",'COPY 20200720'!BS65)</f>
        <v/>
      </c>
      <c r="BT65" t="str">
        <f>IF('COPY 20200720'!BT65="","",'COPY 20200720'!BT65)</f>
        <v/>
      </c>
      <c r="BU65" t="str">
        <f>IF('COPY 20200720'!BU65="","",'COPY 20200720'!BU65)</f>
        <v/>
      </c>
      <c r="BV65" t="str">
        <f>IF('COPY 20200720'!BV65="","",'COPY 20200720'!BV65)</f>
        <v/>
      </c>
      <c r="BW65" t="str">
        <f>IF('COPY 20200720'!BW65="","",'COPY 20200720'!BW65)</f>
        <v/>
      </c>
      <c r="BX65" t="str">
        <f>IF('COPY 20200720'!BX65="","",'COPY 20200720'!BX65)</f>
        <v/>
      </c>
      <c r="BY65" t="str">
        <f>IF('COPY 20200720'!BY65="","",'COPY 20200720'!BY65)</f>
        <v/>
      </c>
      <c r="BZ65" t="str">
        <f>IF('COPY 20200720'!BZ65="","",'COPY 20200720'!BZ65)</f>
        <v/>
      </c>
      <c r="CA65" t="str">
        <f>IF('COPY 20200720'!CA65="","",'COPY 20200720'!CA65)</f>
        <v/>
      </c>
      <c r="CB65" t="str">
        <f>IF('COPY 20200720'!CB65="","",'COPY 20200720'!CB65)</f>
        <v/>
      </c>
      <c r="CC65" t="str">
        <f>IF('COPY 20200720'!CC65="","",'COPY 20200720'!CC65)</f>
        <v/>
      </c>
      <c r="CD65" t="str">
        <f>IF('COPY 20200720'!CD65="","",'COPY 20200720'!CD65)</f>
        <v/>
      </c>
      <c r="CE65" t="str">
        <f>IF('COPY 20200720'!CE65="","",'COPY 20200720'!CE65)</f>
        <v/>
      </c>
      <c r="CF65" t="str">
        <f>IF('COPY 20200720'!CF65="","",'COPY 20200720'!CF65)</f>
        <v/>
      </c>
      <c r="CG65" t="str">
        <f>IF('COPY 20200720'!CG65="","",'COPY 20200720'!CG65)</f>
        <v/>
      </c>
      <c r="CH65" t="str">
        <f>IF('COPY 20200720'!CH65="","",'COPY 20200720'!CH65)</f>
        <v/>
      </c>
      <c r="CI65" t="str">
        <f>IF('COPY 20200720'!CI65="","",'COPY 20200720'!CI65)</f>
        <v/>
      </c>
      <c r="CJ65" t="str">
        <f>IF('COPY 20200720'!CJ65="","",'COPY 20200720'!CJ65)</f>
        <v/>
      </c>
      <c r="CK65" t="str">
        <f>IF('COPY 20200720'!CK65="","",'COPY 20200720'!CK65)</f>
        <v/>
      </c>
      <c r="CL65" t="str">
        <f>IF('COPY 20200720'!CL65="","",'COPY 20200720'!CL65)</f>
        <v/>
      </c>
      <c r="CM65" t="str">
        <f>IF('COPY 20200720'!CM65="","",'COPY 20200720'!CM65)</f>
        <v/>
      </c>
    </row>
    <row r="66" spans="2:91">
      <c r="B66" s="42" t="str">
        <f>'COPY 20200720'!B66</f>
        <v>063</v>
      </c>
      <c r="C66" s="8" t="str">
        <f>'COPY 20200720'!C66</f>
        <v>PATCH RF WGN STD B RH/LH</v>
      </c>
      <c r="D66" s="8" t="str">
        <f>IF('COPY 20200720'!D66="","",'COPY 20200720'!D66)</f>
        <v>INJ</v>
      </c>
      <c r="E66" s="8"/>
      <c r="F66" s="9"/>
      <c r="G66" s="10"/>
      <c r="H66" s="11"/>
      <c r="I66" s="12"/>
      <c r="J66" s="13"/>
      <c r="K66" s="10"/>
      <c r="L66" s="13"/>
      <c r="M66" s="14"/>
      <c r="N66" s="15"/>
      <c r="O66" s="16"/>
      <c r="P66" s="27"/>
      <c r="Q66" s="17"/>
      <c r="R66" s="17"/>
      <c r="S66" s="33"/>
      <c r="T66" s="33"/>
      <c r="U66" s="31"/>
      <c r="V66">
        <f>IF('COPY 20200720'!V66="","",'COPY 20200720'!V66)</f>
        <v>1.1087795521292219</v>
      </c>
      <c r="W66" t="str">
        <f>IF('COPY 20200720'!W66="","",'COPY 20200720'!W66)</f>
        <v/>
      </c>
      <c r="X66" t="str">
        <f>IF('COPY 20200720'!X66="","",'COPY 20200720'!X66)</f>
        <v/>
      </c>
      <c r="Y66" t="str">
        <f>IF('COPY 20200720'!Y66="","",'COPY 20200720'!Y66)</f>
        <v/>
      </c>
      <c r="Z66" t="str">
        <f>IF('COPY 20200720'!Z66="","",'COPY 20200720'!Z66)</f>
        <v/>
      </c>
      <c r="AA66" t="str">
        <f>IF('COPY 20200720'!AA66="","",'COPY 20200720'!AA66)</f>
        <v/>
      </c>
      <c r="AB66" t="str">
        <f>IF('COPY 20200720'!AB66="","",'COPY 20200720'!AB66)</f>
        <v/>
      </c>
      <c r="AC66" t="str">
        <f>IF('COPY 20200720'!AC66="","",'COPY 20200720'!AC66)</f>
        <v/>
      </c>
      <c r="AD66" t="s">
        <v>480</v>
      </c>
      <c r="AE66" t="str">
        <f>IF('COPY 20200720'!AE66="","",'COPY 20200720'!AE66)</f>
        <v>-</v>
      </c>
      <c r="AF66">
        <f>IF('COPY 20200720'!AF66="","",'COPY 20200720'!AF66)</f>
        <v>44033</v>
      </c>
      <c r="AG66">
        <f>IF('COPY 20200720'!AG66="","",'COPY 20200720'!AG66)</f>
        <v>44033</v>
      </c>
      <c r="AH66" t="str">
        <f>IF('COPY 20200720'!AH66="","",'COPY 20200720'!AH66)</f>
        <v/>
      </c>
      <c r="AI66" t="str">
        <f>IF('COPY 20200720'!AI66="","",'COPY 20200720'!AI66)</f>
        <v/>
      </c>
      <c r="AJ66" t="str">
        <f>IF('COPY 20200720'!AJ66="","",'COPY 20200720'!AJ66)</f>
        <v/>
      </c>
      <c r="AK66" t="str">
        <f>IF('COPY 20200720'!AK66="","",'COPY 20200720'!AK66)</f>
        <v/>
      </c>
      <c r="AL66" t="str">
        <f>IF('COPY 20200720'!AL66="","",'COPY 20200720'!AL66)</f>
        <v/>
      </c>
      <c r="AM66">
        <f>IF('COPY 20200720'!AM66="","",'COPY 20200720'!AM66)</f>
        <v>44033</v>
      </c>
      <c r="AN66" t="str">
        <f>IF('COPY 20200720'!AN66="","",'COPY 20200720'!AN66)</f>
        <v/>
      </c>
      <c r="AO66" t="str">
        <f>IF('COPY 20200720'!AO66="","",'COPY 20200720'!AO66)</f>
        <v/>
      </c>
      <c r="AP66" t="str">
        <f>IF('COPY 20200720'!AP66="","",'COPY 20200720'!AP66)</f>
        <v/>
      </c>
      <c r="AQ66" t="str">
        <f>IF('COPY 20200720'!AQ66="","",'COPY 20200720'!AQ66)</f>
        <v/>
      </c>
      <c r="AR66" t="str">
        <f>IF('COPY 20200720'!AR66="","",'COPY 20200720'!AR66)</f>
        <v/>
      </c>
      <c r="AS66" t="str">
        <f>IF('COPY 20200720'!AS66="","",'COPY 20200720'!AS66)</f>
        <v/>
      </c>
      <c r="AT66" t="str">
        <f>IF('COPY 20200720'!AT66="","",'COPY 20200720'!AT66)</f>
        <v/>
      </c>
      <c r="AU66" t="str">
        <f>IF('COPY 20200720'!AU66="","",'COPY 20200720'!AU66)</f>
        <v/>
      </c>
      <c r="AV66" t="str">
        <f>IF('COPY 20200720'!AV66="","",'COPY 20200720'!AV66)</f>
        <v/>
      </c>
      <c r="AW66" t="str">
        <f>IF('COPY 20200720'!AW66="","",'COPY 20200720'!AW66)</f>
        <v/>
      </c>
      <c r="AX66" t="str">
        <f>IF('COPY 20200720'!AX66="","",'COPY 20200720'!AX66)</f>
        <v/>
      </c>
      <c r="AY66" t="str">
        <f>IF('COPY 20200720'!AY66="","",'COPY 20200720'!AY66)</f>
        <v/>
      </c>
      <c r="AZ66" t="str">
        <f>IF('COPY 20200720'!AZ66="","",'COPY 20200720'!AZ66)</f>
        <v/>
      </c>
      <c r="BA66" t="str">
        <f>IF('COPY 20200720'!BA66="","",'COPY 20200720'!BA66)</f>
        <v/>
      </c>
      <c r="BB66" t="str">
        <f>IF('COPY 20200720'!BB66="","",'COPY 20200720'!BB66)</f>
        <v/>
      </c>
      <c r="BC66" t="str">
        <f>IF('COPY 20200720'!BC66="","",'COPY 20200720'!BC66)</f>
        <v/>
      </c>
      <c r="BD66" t="str">
        <f>IF('COPY 20200720'!BD66="","",'COPY 20200720'!BD66)</f>
        <v/>
      </c>
      <c r="BE66" t="str">
        <f>IF('COPY 20200720'!BE66="","",'COPY 20200720'!BE66)</f>
        <v/>
      </c>
      <c r="BF66" t="str">
        <f>IF('COPY 20200720'!BF66="","",'COPY 20200720'!BF66)</f>
        <v/>
      </c>
      <c r="BG66" t="str">
        <f>IF('COPY 20200720'!BG66="","",'COPY 20200720'!BG66)</f>
        <v/>
      </c>
      <c r="BH66" t="str">
        <f>IF('COPY 20200720'!BH66="","",'COPY 20200720'!BH66)</f>
        <v/>
      </c>
      <c r="BI66" t="str">
        <f>IF('COPY 20200720'!BI66="","",'COPY 20200720'!BI66)</f>
        <v/>
      </c>
      <c r="BJ66" t="str">
        <f>IF('COPY 20200720'!BJ66="","",'COPY 20200720'!BJ66)</f>
        <v/>
      </c>
      <c r="BK66" t="str">
        <f>IF('COPY 20200720'!BK66="","",'COPY 20200720'!BK66)</f>
        <v/>
      </c>
      <c r="BL66" t="str">
        <f>IF('COPY 20200720'!BL66="","",'COPY 20200720'!BL66)</f>
        <v/>
      </c>
      <c r="BM66" t="str">
        <f>IF('COPY 20200720'!BM66="","",'COPY 20200720'!BM66)</f>
        <v/>
      </c>
      <c r="BN66" t="str">
        <f>IF('COPY 20200720'!BN66="","",'COPY 20200720'!BN66)</f>
        <v/>
      </c>
      <c r="BO66" t="str">
        <f>IF('COPY 20200720'!BO66="","",'COPY 20200720'!BO66)</f>
        <v/>
      </c>
      <c r="BP66" t="str">
        <f>IF('COPY 20200720'!BP66="","",'COPY 20200720'!BP66)</f>
        <v/>
      </c>
      <c r="BQ66" t="str">
        <f>IF('COPY 20200720'!BQ66="","",'COPY 20200720'!BQ66)</f>
        <v/>
      </c>
      <c r="BR66" t="str">
        <f>IF('COPY 20200720'!BR66="","",'COPY 20200720'!BR66)</f>
        <v/>
      </c>
      <c r="BS66" t="str">
        <f>IF('COPY 20200720'!BS66="","",'COPY 20200720'!BS66)</f>
        <v/>
      </c>
      <c r="BT66" t="str">
        <f>IF('COPY 20200720'!BT66="","",'COPY 20200720'!BT66)</f>
        <v/>
      </c>
      <c r="BU66" t="str">
        <f>IF('COPY 20200720'!BU66="","",'COPY 20200720'!BU66)</f>
        <v/>
      </c>
      <c r="BV66" t="str">
        <f>IF('COPY 20200720'!BV66="","",'COPY 20200720'!BV66)</f>
        <v/>
      </c>
      <c r="BW66" t="str">
        <f>IF('COPY 20200720'!BW66="","",'COPY 20200720'!BW66)</f>
        <v/>
      </c>
      <c r="BX66" t="str">
        <f>IF('COPY 20200720'!BX66="","",'COPY 20200720'!BX66)</f>
        <v/>
      </c>
      <c r="BY66" t="str">
        <f>IF('COPY 20200720'!BY66="","",'COPY 20200720'!BY66)</f>
        <v/>
      </c>
      <c r="BZ66" t="str">
        <f>IF('COPY 20200720'!BZ66="","",'COPY 20200720'!BZ66)</f>
        <v/>
      </c>
      <c r="CA66" t="str">
        <f>IF('COPY 20200720'!CA66="","",'COPY 20200720'!CA66)</f>
        <v/>
      </c>
      <c r="CB66" t="str">
        <f>IF('COPY 20200720'!CB66="","",'COPY 20200720'!CB66)</f>
        <v/>
      </c>
      <c r="CC66" t="str">
        <f>IF('COPY 20200720'!CC66="","",'COPY 20200720'!CC66)</f>
        <v/>
      </c>
      <c r="CD66" t="str">
        <f>IF('COPY 20200720'!CD66="","",'COPY 20200720'!CD66)</f>
        <v/>
      </c>
      <c r="CE66" t="str">
        <f>IF('COPY 20200720'!CE66="","",'COPY 20200720'!CE66)</f>
        <v/>
      </c>
      <c r="CF66" t="str">
        <f>IF('COPY 20200720'!CF66="","",'COPY 20200720'!CF66)</f>
        <v/>
      </c>
      <c r="CG66" t="str">
        <f>IF('COPY 20200720'!CG66="","",'COPY 20200720'!CG66)</f>
        <v/>
      </c>
      <c r="CH66" t="str">
        <f>IF('COPY 20200720'!CH66="","",'COPY 20200720'!CH66)</f>
        <v/>
      </c>
      <c r="CI66" t="str">
        <f>IF('COPY 20200720'!CI66="","",'COPY 20200720'!CI66)</f>
        <v/>
      </c>
      <c r="CJ66" t="str">
        <f>IF('COPY 20200720'!CJ66="","",'COPY 20200720'!CJ66)</f>
        <v/>
      </c>
      <c r="CK66" t="str">
        <f>IF('COPY 20200720'!CK66="","",'COPY 20200720'!CK66)</f>
        <v/>
      </c>
      <c r="CL66" t="str">
        <f>IF('COPY 20200720'!CL66="","",'COPY 20200720'!CL66)</f>
        <v/>
      </c>
      <c r="CM66" t="str">
        <f>IF('COPY 20200720'!CM66="","",'COPY 20200720'!CM66)</f>
        <v/>
      </c>
    </row>
    <row r="67" spans="2:91">
      <c r="B67" s="42" t="str">
        <f>'COPY 20200720'!B67</f>
        <v>064</v>
      </c>
      <c r="C67" s="8" t="str">
        <f>'COPY 20200720'!C67</f>
        <v>PAD RF SUN A RH/LH</v>
      </c>
      <c r="D67" s="8" t="str">
        <f>IF('COPY 20200720'!D67="","",'COPY 20200720'!D67)</f>
        <v>INJ</v>
      </c>
      <c r="E67" s="8"/>
      <c r="F67" s="9"/>
      <c r="G67" s="10"/>
      <c r="H67" s="11"/>
      <c r="I67" s="12"/>
      <c r="J67" s="13"/>
      <c r="K67" s="10"/>
      <c r="L67" s="13"/>
      <c r="M67" s="14"/>
      <c r="N67" s="15"/>
      <c r="O67" s="16"/>
      <c r="P67" s="27"/>
      <c r="Q67" s="17"/>
      <c r="R67" s="17"/>
      <c r="S67" s="33"/>
      <c r="T67" s="33"/>
      <c r="U67" s="31"/>
      <c r="V67">
        <f>IF('COPY 20200720'!V67="","",'COPY 20200720'!V67)</f>
        <v>0.53089697099999988</v>
      </c>
      <c r="W67" t="str">
        <f>IF('COPY 20200720'!W67="","",'COPY 20200720'!W67)</f>
        <v/>
      </c>
      <c r="X67" t="str">
        <f>IF('COPY 20200720'!X67="","",'COPY 20200720'!X67)</f>
        <v/>
      </c>
      <c r="Y67" t="str">
        <f>IF('COPY 20200720'!Y67="","",'COPY 20200720'!Y67)</f>
        <v/>
      </c>
      <c r="Z67" t="str">
        <f>IF('COPY 20200720'!Z67="","",'COPY 20200720'!Z67)</f>
        <v/>
      </c>
      <c r="AA67" t="str">
        <f>IF('COPY 20200720'!AA67="","",'COPY 20200720'!AA67)</f>
        <v/>
      </c>
      <c r="AB67" t="str">
        <f>IF('COPY 20200720'!AB67="","",'COPY 20200720'!AB67)</f>
        <v/>
      </c>
      <c r="AC67" t="str">
        <f>IF('COPY 20200720'!AC67="","",'COPY 20200720'!AC67)</f>
        <v/>
      </c>
      <c r="AD67" t="str">
        <f>IF('COPY 20200720'!AD67="","",'COPY 20200720'!AD67)</f>
        <v/>
      </c>
      <c r="AE67" t="str">
        <f>IF('COPY 20200720'!AE67="","",'COPY 20200720'!AE67)</f>
        <v/>
      </c>
      <c r="AF67">
        <f>IF('COPY 20200720'!AF67="","",'COPY 20200720'!AF67)</f>
        <v>44033</v>
      </c>
      <c r="AG67">
        <f>IF('COPY 20200720'!AG67="","",'COPY 20200720'!AG67)</f>
        <v>44033</v>
      </c>
      <c r="AH67" t="str">
        <f>IF('COPY 20200720'!AH67="","",'COPY 20200720'!AH67)</f>
        <v/>
      </c>
      <c r="AI67" t="str">
        <f>IF('COPY 20200720'!AI67="","",'COPY 20200720'!AI67)</f>
        <v/>
      </c>
      <c r="AJ67" t="str">
        <f>IF('COPY 20200720'!AJ67="","",'COPY 20200720'!AJ67)</f>
        <v/>
      </c>
      <c r="AK67" t="str">
        <f>IF('COPY 20200720'!AK67="","",'COPY 20200720'!AK67)</f>
        <v/>
      </c>
      <c r="AL67" t="str">
        <f>IF('COPY 20200720'!AL67="","",'COPY 20200720'!AL67)</f>
        <v/>
      </c>
      <c r="AM67">
        <f>IF('COPY 20200720'!AM67="","",'COPY 20200720'!AM67)</f>
        <v>44033</v>
      </c>
      <c r="AN67" t="str">
        <f>IF('COPY 20200720'!AN67="","",'COPY 20200720'!AN67)</f>
        <v/>
      </c>
      <c r="AO67" t="str">
        <f>IF('COPY 20200720'!AO67="","",'COPY 20200720'!AO67)</f>
        <v/>
      </c>
      <c r="AP67">
        <f>IF('COPY 20200720'!AP67="","",'COPY 20200720'!AP67)</f>
        <v>44033</v>
      </c>
      <c r="AQ67" t="str">
        <f>IF('COPY 20200720'!AQ67="","",'COPY 20200720'!AQ67)</f>
        <v/>
      </c>
      <c r="AR67" t="str">
        <f>IF('COPY 20200720'!AR67="","",'COPY 20200720'!AR67)</f>
        <v/>
      </c>
      <c r="AS67" t="str">
        <f>IF('COPY 20200720'!AS67="","",'COPY 20200720'!AS67)</f>
        <v/>
      </c>
      <c r="AT67" t="str">
        <f>IF('COPY 20200720'!AT67="","",'COPY 20200720'!AT67)</f>
        <v/>
      </c>
      <c r="AU67" t="str">
        <f>IF('COPY 20200720'!AU67="","",'COPY 20200720'!AU67)</f>
        <v/>
      </c>
      <c r="AV67" t="str">
        <f>IF('COPY 20200720'!AV67="","",'COPY 20200720'!AV67)</f>
        <v/>
      </c>
      <c r="AW67" t="str">
        <f>IF('COPY 20200720'!AW67="","",'COPY 20200720'!AW67)</f>
        <v/>
      </c>
      <c r="AX67" t="str">
        <f>IF('COPY 20200720'!AX67="","",'COPY 20200720'!AX67)</f>
        <v/>
      </c>
      <c r="AY67" t="str">
        <f>IF('COPY 20200720'!AY67="","",'COPY 20200720'!AY67)</f>
        <v/>
      </c>
      <c r="AZ67" t="str">
        <f>IF('COPY 20200720'!AZ67="","",'COPY 20200720'!AZ67)</f>
        <v/>
      </c>
      <c r="BA67" t="str">
        <f>IF('COPY 20200720'!BA67="","",'COPY 20200720'!BA67)</f>
        <v/>
      </c>
      <c r="BB67" t="str">
        <f>IF('COPY 20200720'!BB67="","",'COPY 20200720'!BB67)</f>
        <v/>
      </c>
      <c r="BC67" t="str">
        <f>IF('COPY 20200720'!BC67="","",'COPY 20200720'!BC67)</f>
        <v/>
      </c>
      <c r="BD67" t="str">
        <f>IF('COPY 20200720'!BD67="","",'COPY 20200720'!BD67)</f>
        <v/>
      </c>
      <c r="BE67" t="str">
        <f>IF('COPY 20200720'!BE67="","",'COPY 20200720'!BE67)</f>
        <v/>
      </c>
      <c r="BF67" t="str">
        <f>IF('COPY 20200720'!BF67="","",'COPY 20200720'!BF67)</f>
        <v/>
      </c>
      <c r="BG67" t="str">
        <f>IF('COPY 20200720'!BG67="","",'COPY 20200720'!BG67)</f>
        <v/>
      </c>
      <c r="BH67" t="str">
        <f>IF('COPY 20200720'!BH67="","",'COPY 20200720'!BH67)</f>
        <v/>
      </c>
      <c r="BI67" t="str">
        <f>IF('COPY 20200720'!BI67="","",'COPY 20200720'!BI67)</f>
        <v/>
      </c>
      <c r="BJ67" t="str">
        <f>IF('COPY 20200720'!BJ67="","",'COPY 20200720'!BJ67)</f>
        <v/>
      </c>
      <c r="BK67" t="s">
        <v>603</v>
      </c>
      <c r="BL67" t="str">
        <f>IF('COPY 20200720'!BL67="","",'COPY 20200720'!BL67)</f>
        <v/>
      </c>
      <c r="BM67" t="str">
        <f>IF('COPY 20200720'!BM67="","",'COPY 20200720'!BM67)</f>
        <v/>
      </c>
      <c r="BN67" t="str">
        <f>IF('COPY 20200720'!BN67="","",'COPY 20200720'!BN67)</f>
        <v/>
      </c>
      <c r="BO67" t="str">
        <f>IF('COPY 20200720'!BO67="","",'COPY 20200720'!BO67)</f>
        <v/>
      </c>
      <c r="BP67" t="str">
        <f>IF('COPY 20200720'!BP67="","",'COPY 20200720'!BP67)</f>
        <v/>
      </c>
      <c r="BQ67" t="str">
        <f>IF('COPY 20200720'!BQ67="","",'COPY 20200720'!BQ67)</f>
        <v/>
      </c>
      <c r="BR67" t="str">
        <f>IF('COPY 20200720'!BR67="","",'COPY 20200720'!BR67)</f>
        <v/>
      </c>
      <c r="BS67" t="str">
        <f>IF('COPY 20200720'!BS67="","",'COPY 20200720'!BS67)</f>
        <v/>
      </c>
      <c r="BT67" t="str">
        <f>IF('COPY 20200720'!BT67="","",'COPY 20200720'!BT67)</f>
        <v/>
      </c>
      <c r="BU67" t="str">
        <f>IF('COPY 20200720'!BU67="","",'COPY 20200720'!BU67)</f>
        <v/>
      </c>
      <c r="BV67" t="str">
        <f>IF('COPY 20200720'!BV67="","",'COPY 20200720'!BV67)</f>
        <v/>
      </c>
      <c r="BW67" t="str">
        <f>IF('COPY 20200720'!BW67="","",'COPY 20200720'!BW67)</f>
        <v/>
      </c>
      <c r="BX67" t="str">
        <f>IF('COPY 20200720'!BX67="","",'COPY 20200720'!BX67)</f>
        <v/>
      </c>
      <c r="BY67" t="str">
        <f>IF('COPY 20200720'!BY67="","",'COPY 20200720'!BY67)</f>
        <v/>
      </c>
      <c r="BZ67" t="str">
        <f>IF('COPY 20200720'!BZ67="","",'COPY 20200720'!BZ67)</f>
        <v/>
      </c>
      <c r="CA67" t="str">
        <f>IF('COPY 20200720'!CA67="","",'COPY 20200720'!CA67)</f>
        <v/>
      </c>
      <c r="CB67" t="str">
        <f>IF('COPY 20200720'!CB67="","",'COPY 20200720'!CB67)</f>
        <v/>
      </c>
      <c r="CC67" t="str">
        <f>IF('COPY 20200720'!CC67="","",'COPY 20200720'!CC67)</f>
        <v/>
      </c>
      <c r="CD67" t="str">
        <f>IF('COPY 20200720'!CD67="","",'COPY 20200720'!CD67)</f>
        <v/>
      </c>
      <c r="CE67" t="s">
        <v>576</v>
      </c>
      <c r="CF67" t="str">
        <f>IF('COPY 20200720'!CF67="","",'COPY 20200720'!CF67)</f>
        <v>-</v>
      </c>
      <c r="CG67" t="str">
        <f>IF('COPY 20200720'!CG67="","",'COPY 20200720'!CG67)</f>
        <v/>
      </c>
      <c r="CH67" t="str">
        <f>IF('COPY 20200720'!CH67="","",'COPY 20200720'!CH67)</f>
        <v/>
      </c>
      <c r="CI67" t="str">
        <f>IF('COPY 20200720'!CI67="","",'COPY 20200720'!CI67)</f>
        <v/>
      </c>
      <c r="CJ67" t="str">
        <f>IF('COPY 20200720'!CJ67="","",'COPY 20200720'!CJ67)</f>
        <v/>
      </c>
      <c r="CK67" t="str">
        <f>IF('COPY 20200720'!CK67="","",'COPY 20200720'!CK67)</f>
        <v/>
      </c>
      <c r="CL67" t="str">
        <f>IF('COPY 20200720'!CL67="","",'COPY 20200720'!CL67)</f>
        <v/>
      </c>
      <c r="CM67" t="str">
        <f>IF('COPY 20200720'!CM67="","",'COPY 20200720'!CM67)</f>
        <v/>
      </c>
    </row>
    <row r="68" spans="2:91">
      <c r="B68" s="42" t="str">
        <f>'COPY 20200720'!B68</f>
        <v>065</v>
      </c>
      <c r="C68" s="8" t="str">
        <f>'COPY 20200720'!C68</f>
        <v>PAD RF SUN B RH/LH</v>
      </c>
      <c r="D68" s="8" t="str">
        <f>IF('COPY 20200720'!D68="","",'COPY 20200720'!D68)</f>
        <v>INJ</v>
      </c>
      <c r="E68" s="8"/>
      <c r="F68" s="9"/>
      <c r="G68" s="10"/>
      <c r="H68" s="11"/>
      <c r="I68" s="12"/>
      <c r="J68" s="13"/>
      <c r="K68" s="10"/>
      <c r="L68" s="13"/>
      <c r="M68" s="14"/>
      <c r="N68" s="15"/>
      <c r="O68" s="16"/>
      <c r="P68" s="27"/>
      <c r="Q68" s="17"/>
      <c r="R68" s="17"/>
      <c r="S68" s="33"/>
      <c r="T68" s="33"/>
      <c r="U68" s="31"/>
      <c r="V68">
        <f>IF('COPY 20200720'!V68="","",'COPY 20200720'!V68)</f>
        <v>0.74339700000000009</v>
      </c>
      <c r="W68" t="str">
        <f>IF('COPY 20200720'!W68="","",'COPY 20200720'!W68)</f>
        <v/>
      </c>
      <c r="X68" t="str">
        <f>IF('COPY 20200720'!X68="","",'COPY 20200720'!X68)</f>
        <v/>
      </c>
      <c r="Y68" t="str">
        <f>IF('COPY 20200720'!Y68="","",'COPY 20200720'!Y68)</f>
        <v/>
      </c>
      <c r="Z68" t="str">
        <f>IF('COPY 20200720'!Z68="","",'COPY 20200720'!Z68)</f>
        <v/>
      </c>
      <c r="AA68" t="str">
        <f>IF('COPY 20200720'!AA68="","",'COPY 20200720'!AA68)</f>
        <v/>
      </c>
      <c r="AB68" t="str">
        <f>IF('COPY 20200720'!AB68="","",'COPY 20200720'!AB68)</f>
        <v/>
      </c>
      <c r="AC68" t="str">
        <f>IF('COPY 20200720'!AC68="","",'COPY 20200720'!AC68)</f>
        <v/>
      </c>
      <c r="AD68" t="str">
        <f>IF('COPY 20200720'!AD68="","",'COPY 20200720'!AD68)</f>
        <v/>
      </c>
      <c r="AE68" t="str">
        <f>IF('COPY 20200720'!AE68="","",'COPY 20200720'!AE68)</f>
        <v/>
      </c>
      <c r="AF68" s="2" t="s">
        <v>519</v>
      </c>
      <c r="AG68" t="str">
        <f>IF('COPY 20200720'!AG68="","",'COPY 20200720'!AG68)</f>
        <v>-</v>
      </c>
      <c r="AH68" t="str">
        <f>IF('COPY 20200720'!AH68="","",'COPY 20200720'!AH68)</f>
        <v/>
      </c>
      <c r="AI68" t="str">
        <f>IF('COPY 20200720'!AI68="","",'COPY 20200720'!AI68)</f>
        <v/>
      </c>
      <c r="AJ68" t="str">
        <f>IF('COPY 20200720'!AJ68="","",'COPY 20200720'!AJ68)</f>
        <v/>
      </c>
      <c r="AK68" t="str">
        <f>IF('COPY 20200720'!AK68="","",'COPY 20200720'!AK68)</f>
        <v/>
      </c>
      <c r="AL68" t="str">
        <f>IF('COPY 20200720'!AL68="","",'COPY 20200720'!AL68)</f>
        <v/>
      </c>
      <c r="AM68">
        <f>IF('COPY 20200720'!AM68="","",'COPY 20200720'!AM68)</f>
        <v>44033</v>
      </c>
      <c r="AN68" t="str">
        <f>IF('COPY 20200720'!AN68="","",'COPY 20200720'!AN68)</f>
        <v/>
      </c>
      <c r="AO68" t="str">
        <f>IF('COPY 20200720'!AO68="","",'COPY 20200720'!AO68)</f>
        <v/>
      </c>
      <c r="AP68">
        <f>IF('COPY 20200720'!AP68="","",'COPY 20200720'!AP68)</f>
        <v>44033</v>
      </c>
      <c r="AQ68" t="str">
        <f>IF('COPY 20200720'!AQ68="","",'COPY 20200720'!AQ68)</f>
        <v/>
      </c>
      <c r="AR68" t="str">
        <f>IF('COPY 20200720'!AR68="","",'COPY 20200720'!AR68)</f>
        <v/>
      </c>
      <c r="AS68" t="str">
        <f>IF('COPY 20200720'!AS68="","",'COPY 20200720'!AS68)</f>
        <v/>
      </c>
      <c r="AT68" t="str">
        <f>IF('COPY 20200720'!AT68="","",'COPY 20200720'!AT68)</f>
        <v/>
      </c>
      <c r="AU68" t="str">
        <f>IF('COPY 20200720'!AU68="","",'COPY 20200720'!AU68)</f>
        <v/>
      </c>
      <c r="AV68" t="str">
        <f>IF('COPY 20200720'!AV68="","",'COPY 20200720'!AV68)</f>
        <v/>
      </c>
      <c r="AW68" t="str">
        <f>IF('COPY 20200720'!AW68="","",'COPY 20200720'!AW68)</f>
        <v/>
      </c>
      <c r="AX68" t="str">
        <f>IF('COPY 20200720'!AX68="","",'COPY 20200720'!AX68)</f>
        <v/>
      </c>
      <c r="AY68" t="str">
        <f>IF('COPY 20200720'!AY68="","",'COPY 20200720'!AY68)</f>
        <v/>
      </c>
      <c r="AZ68" t="str">
        <f>IF('COPY 20200720'!AZ68="","",'COPY 20200720'!AZ68)</f>
        <v/>
      </c>
      <c r="BA68" t="str">
        <f>IF('COPY 20200720'!BA68="","",'COPY 20200720'!BA68)</f>
        <v/>
      </c>
      <c r="BB68" t="str">
        <f>IF('COPY 20200720'!BB68="","",'COPY 20200720'!BB68)</f>
        <v/>
      </c>
      <c r="BC68" t="str">
        <f>IF('COPY 20200720'!BC68="","",'COPY 20200720'!BC68)</f>
        <v/>
      </c>
      <c r="BD68" t="str">
        <f>IF('COPY 20200720'!BD68="","",'COPY 20200720'!BD68)</f>
        <v/>
      </c>
      <c r="BE68" t="str">
        <f>IF('COPY 20200720'!BE68="","",'COPY 20200720'!BE68)</f>
        <v/>
      </c>
      <c r="BF68" t="str">
        <f>IF('COPY 20200720'!BF68="","",'COPY 20200720'!BF68)</f>
        <v/>
      </c>
      <c r="BG68" t="str">
        <f>IF('COPY 20200720'!BG68="","",'COPY 20200720'!BG68)</f>
        <v/>
      </c>
      <c r="BH68" t="str">
        <f>IF('COPY 20200720'!BH68="","",'COPY 20200720'!BH68)</f>
        <v/>
      </c>
      <c r="BI68" t="str">
        <f>IF('COPY 20200720'!BI68="","",'COPY 20200720'!BI68)</f>
        <v/>
      </c>
      <c r="BJ68" t="str">
        <f>IF('COPY 20200720'!BJ68="","",'COPY 20200720'!BJ68)</f>
        <v/>
      </c>
      <c r="BK68" t="s">
        <v>606</v>
      </c>
      <c r="BL68" t="str">
        <f>IF('COPY 20200720'!BL68="","",'COPY 20200720'!BL68)</f>
        <v/>
      </c>
      <c r="BM68" t="str">
        <f>IF('COPY 20200720'!BM68="","",'COPY 20200720'!BM68)</f>
        <v/>
      </c>
      <c r="BN68" t="str">
        <f>IF('COPY 20200720'!BN68="","",'COPY 20200720'!BN68)</f>
        <v/>
      </c>
      <c r="BO68" t="str">
        <f>IF('COPY 20200720'!BO68="","",'COPY 20200720'!BO68)</f>
        <v/>
      </c>
      <c r="BP68" t="str">
        <f>IF('COPY 20200720'!BP68="","",'COPY 20200720'!BP68)</f>
        <v/>
      </c>
      <c r="BQ68" t="str">
        <f>IF('COPY 20200720'!BQ68="","",'COPY 20200720'!BQ68)</f>
        <v/>
      </c>
      <c r="BR68" t="str">
        <f>IF('COPY 20200720'!BR68="","",'COPY 20200720'!BR68)</f>
        <v/>
      </c>
      <c r="BS68" t="str">
        <f>IF('COPY 20200720'!BS68="","",'COPY 20200720'!BS68)</f>
        <v/>
      </c>
      <c r="BT68" t="str">
        <f>IF('COPY 20200720'!BT68="","",'COPY 20200720'!BT68)</f>
        <v/>
      </c>
      <c r="BU68" t="str">
        <f>IF('COPY 20200720'!BU68="","",'COPY 20200720'!BU68)</f>
        <v/>
      </c>
      <c r="BV68" t="str">
        <f>IF('COPY 20200720'!BV68="","",'COPY 20200720'!BV68)</f>
        <v/>
      </c>
      <c r="BW68" t="str">
        <f>IF('COPY 20200720'!BW68="","",'COPY 20200720'!BW68)</f>
        <v/>
      </c>
      <c r="BX68" t="str">
        <f>IF('COPY 20200720'!BX68="","",'COPY 20200720'!BX68)</f>
        <v/>
      </c>
      <c r="BY68" t="str">
        <f>IF('COPY 20200720'!BY68="","",'COPY 20200720'!BY68)</f>
        <v/>
      </c>
      <c r="BZ68" t="str">
        <f>IF('COPY 20200720'!BZ68="","",'COPY 20200720'!BZ68)</f>
        <v/>
      </c>
      <c r="CA68" t="str">
        <f>IF('COPY 20200720'!CA68="","",'COPY 20200720'!CA68)</f>
        <v/>
      </c>
      <c r="CB68" t="str">
        <f>IF('COPY 20200720'!CB68="","",'COPY 20200720'!CB68)</f>
        <v/>
      </c>
      <c r="CC68" t="str">
        <f>IF('COPY 20200720'!CC68="","",'COPY 20200720'!CC68)</f>
        <v/>
      </c>
      <c r="CD68" t="str">
        <f>IF('COPY 20200720'!CD68="","",'COPY 20200720'!CD68)</f>
        <v/>
      </c>
      <c r="CE68" t="s">
        <v>577</v>
      </c>
      <c r="CF68" t="str">
        <f>IF('COPY 20200720'!CF68="","",'COPY 20200720'!CF68)</f>
        <v>-</v>
      </c>
      <c r="CG68" t="str">
        <f>IF('COPY 20200720'!CG68="","",'COPY 20200720'!CG68)</f>
        <v/>
      </c>
      <c r="CH68" t="str">
        <f>IF('COPY 20200720'!CH68="","",'COPY 20200720'!CH68)</f>
        <v/>
      </c>
      <c r="CI68" t="str">
        <f>IF('COPY 20200720'!CI68="","",'COPY 20200720'!CI68)</f>
        <v/>
      </c>
      <c r="CJ68" t="str">
        <f>IF('COPY 20200720'!CJ68="","",'COPY 20200720'!CJ68)</f>
        <v/>
      </c>
      <c r="CK68" t="str">
        <f>IF('COPY 20200720'!CK68="","",'COPY 20200720'!CK68)</f>
        <v/>
      </c>
      <c r="CL68" t="str">
        <f>IF('COPY 20200720'!CL68="","",'COPY 20200720'!CL68)</f>
        <v/>
      </c>
      <c r="CM68" t="str">
        <f>IF('COPY 20200720'!CM68="","",'COPY 20200720'!CM68)</f>
        <v/>
      </c>
    </row>
    <row r="69" spans="2:91">
      <c r="B69" s="42" t="str">
        <f>'COPY 20200720'!B69</f>
        <v>066</v>
      </c>
      <c r="C69" s="8" t="str">
        <f>'COPY 20200720'!C69</f>
        <v>PAD RF D RH/LH</v>
      </c>
      <c r="D69" s="8" t="str">
        <f>IF('COPY 20200720'!D69="","",'COPY 20200720'!D69)</f>
        <v>INJ</v>
      </c>
      <c r="E69" s="8"/>
      <c r="F69" s="9"/>
      <c r="G69" s="10"/>
      <c r="H69" s="11"/>
      <c r="I69" s="12"/>
      <c r="J69" s="13"/>
      <c r="K69" s="10"/>
      <c r="L69" s="13"/>
      <c r="M69" s="14"/>
      <c r="N69" s="15"/>
      <c r="O69" s="16"/>
      <c r="P69" s="27"/>
      <c r="Q69" s="17"/>
      <c r="R69" s="17"/>
      <c r="S69" s="33"/>
      <c r="T69" s="33"/>
      <c r="U69" s="31"/>
      <c r="V69">
        <f>IF('COPY 20200720'!V69="","",'COPY 20200720'!V69)</f>
        <v>0.49850400000000006</v>
      </c>
      <c r="W69" t="str">
        <f>IF('COPY 20200720'!W69="","",'COPY 20200720'!W69)</f>
        <v/>
      </c>
      <c r="X69" t="str">
        <f>IF('COPY 20200720'!X69="","",'COPY 20200720'!X69)</f>
        <v/>
      </c>
      <c r="Y69" t="str">
        <f>IF('COPY 20200720'!Y69="","",'COPY 20200720'!Y69)</f>
        <v/>
      </c>
      <c r="Z69" t="str">
        <f>IF('COPY 20200720'!Z69="","",'COPY 20200720'!Z69)</f>
        <v/>
      </c>
      <c r="AA69" t="str">
        <f>IF('COPY 20200720'!AA69="","",'COPY 20200720'!AA69)</f>
        <v/>
      </c>
      <c r="AB69" t="str">
        <f>IF('COPY 20200720'!AB69="","",'COPY 20200720'!AB69)</f>
        <v/>
      </c>
      <c r="AC69" t="str">
        <f>IF('COPY 20200720'!AC69="","",'COPY 20200720'!AC69)</f>
        <v/>
      </c>
      <c r="AD69" t="str">
        <f>IF('COPY 20200720'!AD69="","",'COPY 20200720'!AD69)</f>
        <v/>
      </c>
      <c r="AE69" t="str">
        <f>IF('COPY 20200720'!AE69="","",'COPY 20200720'!AE69)</f>
        <v/>
      </c>
      <c r="AF69">
        <f>IF('COPY 20200720'!AF69="","",'COPY 20200720'!AF69)</f>
        <v>44033</v>
      </c>
      <c r="AG69">
        <f>IF('COPY 20200720'!AG69="","",'COPY 20200720'!AG69)</f>
        <v>44033</v>
      </c>
      <c r="AH69" t="str">
        <f>IF('COPY 20200720'!AH69="","",'COPY 20200720'!AH69)</f>
        <v/>
      </c>
      <c r="AI69" t="str">
        <f>IF('COPY 20200720'!AI69="","",'COPY 20200720'!AI69)</f>
        <v/>
      </c>
      <c r="AJ69" t="str">
        <f>IF('COPY 20200720'!AJ69="","",'COPY 20200720'!AJ69)</f>
        <v/>
      </c>
      <c r="AK69" t="s">
        <v>488</v>
      </c>
      <c r="AL69" t="str">
        <f>IF('COPY 20200720'!AL69="","",'COPY 20200720'!AL69)</f>
        <v>-</v>
      </c>
      <c r="AM69">
        <f>IF('COPY 20200720'!AM69="","",'COPY 20200720'!AM69)</f>
        <v>44033</v>
      </c>
      <c r="AN69" t="str">
        <f>IF('COPY 20200720'!AN69="","",'COPY 20200720'!AN69)</f>
        <v/>
      </c>
      <c r="AO69" t="str">
        <f>IF('COPY 20200720'!AO69="","",'COPY 20200720'!AO69)</f>
        <v/>
      </c>
      <c r="AP69">
        <f>IF('COPY 20200720'!AP69="","",'COPY 20200720'!AP69)</f>
        <v>44033</v>
      </c>
      <c r="AQ69" t="str">
        <f>IF('COPY 20200720'!AQ69="","",'COPY 20200720'!AQ69)</f>
        <v/>
      </c>
      <c r="AR69" t="str">
        <f>IF('COPY 20200720'!AR69="","",'COPY 20200720'!AR69)</f>
        <v/>
      </c>
      <c r="AS69" t="str">
        <f>IF('COPY 20200720'!AS69="","",'COPY 20200720'!AS69)</f>
        <v/>
      </c>
      <c r="AT69" t="str">
        <f>IF('COPY 20200720'!AT69="","",'COPY 20200720'!AT69)</f>
        <v/>
      </c>
      <c r="AU69" t="str">
        <f>IF('COPY 20200720'!AU69="","",'COPY 20200720'!AU69)</f>
        <v/>
      </c>
      <c r="AV69" t="str">
        <f>IF('COPY 20200720'!AV69="","",'COPY 20200720'!AV69)</f>
        <v/>
      </c>
      <c r="AW69" t="str">
        <f>IF('COPY 20200720'!AW69="","",'COPY 20200720'!AW69)</f>
        <v/>
      </c>
      <c r="AX69" t="str">
        <f>IF('COPY 20200720'!AX69="","",'COPY 20200720'!AX69)</f>
        <v/>
      </c>
      <c r="AY69" t="str">
        <f>IF('COPY 20200720'!AY69="","",'COPY 20200720'!AY69)</f>
        <v/>
      </c>
      <c r="AZ69" t="str">
        <f>IF('COPY 20200720'!AZ69="","",'COPY 20200720'!AZ69)</f>
        <v/>
      </c>
      <c r="BA69" t="str">
        <f>IF('COPY 20200720'!BA69="","",'COPY 20200720'!BA69)</f>
        <v/>
      </c>
      <c r="BB69" t="str">
        <f>IF('COPY 20200720'!BB69="","",'COPY 20200720'!BB69)</f>
        <v/>
      </c>
      <c r="BC69" t="str">
        <f>IF('COPY 20200720'!BC69="","",'COPY 20200720'!BC69)</f>
        <v/>
      </c>
      <c r="BD69" t="str">
        <f>IF('COPY 20200720'!BD69="","",'COPY 20200720'!BD69)</f>
        <v/>
      </c>
      <c r="BE69" t="str">
        <f>IF('COPY 20200720'!BE69="","",'COPY 20200720'!BE69)</f>
        <v/>
      </c>
      <c r="BF69" t="str">
        <f>IF('COPY 20200720'!BF69="","",'COPY 20200720'!BF69)</f>
        <v/>
      </c>
      <c r="BG69" t="str">
        <f>IF('COPY 20200720'!BG69="","",'COPY 20200720'!BG69)</f>
        <v/>
      </c>
      <c r="BH69" t="str">
        <f>IF('COPY 20200720'!BH69="","",'COPY 20200720'!BH69)</f>
        <v/>
      </c>
      <c r="BI69" t="str">
        <f>IF('COPY 20200720'!BI69="","",'COPY 20200720'!BI69)</f>
        <v/>
      </c>
      <c r="BJ69" t="str">
        <f>IF('COPY 20200720'!BJ69="","",'COPY 20200720'!BJ69)</f>
        <v/>
      </c>
      <c r="BK69" t="str">
        <f>IF('COPY 20200720'!BK69="","",'COPY 20200720'!BK69)</f>
        <v/>
      </c>
      <c r="BL69" t="str">
        <f>IF('COPY 20200720'!BL69="","",'COPY 20200720'!BL69)</f>
        <v/>
      </c>
      <c r="BM69" t="str">
        <f>IF('COPY 20200720'!BM69="","",'COPY 20200720'!BM69)</f>
        <v/>
      </c>
      <c r="BN69" t="str">
        <f>IF('COPY 20200720'!BN69="","",'COPY 20200720'!BN69)</f>
        <v/>
      </c>
      <c r="BO69" t="s">
        <v>506</v>
      </c>
      <c r="BP69" t="str">
        <f>IF('COPY 20200720'!BP69="","",'COPY 20200720'!BP69)</f>
        <v/>
      </c>
      <c r="BQ69" t="str">
        <f>IF('COPY 20200720'!BQ69="","",'COPY 20200720'!BQ69)</f>
        <v/>
      </c>
      <c r="BR69" t="str">
        <f>IF('COPY 20200720'!BR69="","",'COPY 20200720'!BR69)</f>
        <v/>
      </c>
      <c r="BS69" t="str">
        <f>IF('COPY 20200720'!BS69="","",'COPY 20200720'!BS69)</f>
        <v/>
      </c>
      <c r="BT69" t="str">
        <f>IF('COPY 20200720'!BT69="","",'COPY 20200720'!BT69)</f>
        <v/>
      </c>
      <c r="BU69" t="str">
        <f>IF('COPY 20200720'!BU69="","",'COPY 20200720'!BU69)</f>
        <v/>
      </c>
      <c r="BV69" t="str">
        <f>IF('COPY 20200720'!BV69="","",'COPY 20200720'!BV69)</f>
        <v/>
      </c>
      <c r="BW69" t="str">
        <f>IF('COPY 20200720'!BW69="","",'COPY 20200720'!BW69)</f>
        <v/>
      </c>
      <c r="BX69" t="str">
        <f>IF('COPY 20200720'!BX69="","",'COPY 20200720'!BX69)</f>
        <v/>
      </c>
      <c r="BY69" t="str">
        <f>IF('COPY 20200720'!BY69="","",'COPY 20200720'!BY69)</f>
        <v/>
      </c>
      <c r="BZ69" t="str">
        <f>IF('COPY 20200720'!BZ69="","",'COPY 20200720'!BZ69)</f>
        <v/>
      </c>
      <c r="CA69" t="str">
        <f>IF('COPY 20200720'!CA69="","",'COPY 20200720'!CA69)</f>
        <v/>
      </c>
      <c r="CB69" t="str">
        <f>IF('COPY 20200720'!CB69="","",'COPY 20200720'!CB69)</f>
        <v/>
      </c>
      <c r="CC69" t="str">
        <f>IF('COPY 20200720'!CC69="","",'COPY 20200720'!CC69)</f>
        <v/>
      </c>
      <c r="CD69" t="str">
        <f>IF('COPY 20200720'!CD69="","",'COPY 20200720'!CD69)</f>
        <v/>
      </c>
      <c r="CE69" t="str">
        <f>IF('COPY 20200720'!CE69="","",'COPY 20200720'!CE69)</f>
        <v/>
      </c>
      <c r="CF69" t="str">
        <f>IF('COPY 20200720'!CF69="","",'COPY 20200720'!CF69)</f>
        <v/>
      </c>
      <c r="CG69" t="str">
        <f>IF('COPY 20200720'!CG69="","",'COPY 20200720'!CG69)</f>
        <v/>
      </c>
      <c r="CH69" t="str">
        <f>IF('COPY 20200720'!CH69="","",'COPY 20200720'!CH69)</f>
        <v/>
      </c>
      <c r="CI69" t="str">
        <f>IF('COPY 20200720'!CI69="","",'COPY 20200720'!CI69)</f>
        <v/>
      </c>
      <c r="CJ69" t="str">
        <f>IF('COPY 20200720'!CJ69="","",'COPY 20200720'!CJ69)</f>
        <v/>
      </c>
      <c r="CK69" t="str">
        <f>IF('COPY 20200720'!CK69="","",'COPY 20200720'!CK69)</f>
        <v/>
      </c>
      <c r="CL69" t="str">
        <f>IF('COPY 20200720'!CL69="","",'COPY 20200720'!CL69)</f>
        <v/>
      </c>
      <c r="CM69" t="str">
        <f>IF('COPY 20200720'!CM69="","",'COPY 20200720'!CM69)</f>
        <v/>
      </c>
    </row>
    <row r="70" spans="2:91">
      <c r="B70" s="42" t="str">
        <f>'COPY 20200720'!B70</f>
        <v>067</v>
      </c>
      <c r="C70" s="8" t="str">
        <f>'COPY 20200720'!C70</f>
        <v>PAD RF RP2 RH/LH</v>
      </c>
      <c r="D70" s="8" t="str">
        <f>IF('COPY 20200720'!D70="","",'COPY 20200720'!D70)</f>
        <v>INJ</v>
      </c>
      <c r="E70" s="8"/>
      <c r="F70" s="9"/>
      <c r="G70" s="10"/>
      <c r="H70" s="11"/>
      <c r="I70" s="12"/>
      <c r="J70" s="13"/>
      <c r="K70" s="10"/>
      <c r="L70" s="13"/>
      <c r="M70" s="14"/>
      <c r="N70" s="15"/>
      <c r="O70" s="16"/>
      <c r="P70" s="27"/>
      <c r="Q70" s="17"/>
      <c r="R70" s="17"/>
      <c r="S70" s="33"/>
      <c r="T70" s="33"/>
      <c r="U70" s="31"/>
      <c r="V70">
        <f>IF('COPY 20200720'!V70="","",'COPY 20200720'!V70)</f>
        <v>0.28367999999999999</v>
      </c>
      <c r="W70" t="str">
        <f>IF('COPY 20200720'!W70="","",'COPY 20200720'!W70)</f>
        <v/>
      </c>
      <c r="X70" t="str">
        <f>IF('COPY 20200720'!X70="","",'COPY 20200720'!X70)</f>
        <v/>
      </c>
      <c r="Y70" t="str">
        <f>IF('COPY 20200720'!Y70="","",'COPY 20200720'!Y70)</f>
        <v/>
      </c>
      <c r="Z70" t="str">
        <f>IF('COPY 20200720'!Z70="","",'COPY 20200720'!Z70)</f>
        <v/>
      </c>
      <c r="AA70" t="str">
        <f>IF('COPY 20200720'!AA70="","",'COPY 20200720'!AA70)</f>
        <v/>
      </c>
      <c r="AB70" t="str">
        <f>IF('COPY 20200720'!AB70="","",'COPY 20200720'!AB70)</f>
        <v/>
      </c>
      <c r="AC70" t="str">
        <f>IF('COPY 20200720'!AC70="","",'COPY 20200720'!AC70)</f>
        <v/>
      </c>
      <c r="AD70" t="str">
        <f>IF('COPY 20200720'!AD70="","",'COPY 20200720'!AD70)</f>
        <v/>
      </c>
      <c r="AE70" t="str">
        <f>IF('COPY 20200720'!AE70="","",'COPY 20200720'!AE70)</f>
        <v/>
      </c>
      <c r="AF70" t="str">
        <f>IF('COPY 20200720'!AF70="","",'COPY 20200720'!AF70)</f>
        <v/>
      </c>
      <c r="AG70" t="str">
        <f>IF('COPY 20200720'!AG70="","",'COPY 20200720'!AG70)</f>
        <v/>
      </c>
      <c r="AH70" t="str">
        <f>IF('COPY 20200720'!AH70="","",'COPY 20200720'!AH70)</f>
        <v/>
      </c>
      <c r="AI70" t="str">
        <f>IF('COPY 20200720'!AI70="","",'COPY 20200720'!AI70)</f>
        <v/>
      </c>
      <c r="AJ70" t="str">
        <f>IF('COPY 20200720'!AJ70="","",'COPY 20200720'!AJ70)</f>
        <v/>
      </c>
      <c r="AK70" t="str">
        <f>IF('COPY 20200720'!AK70="","",'COPY 20200720'!AK70)</f>
        <v/>
      </c>
      <c r="AL70" t="str">
        <f>IF('COPY 20200720'!AL70="","",'COPY 20200720'!AL70)</f>
        <v/>
      </c>
      <c r="AM70" t="str">
        <f>IF('COPY 20200720'!AM70="","",'COPY 20200720'!AM70)</f>
        <v/>
      </c>
      <c r="AN70" t="str">
        <f>IF('COPY 20200720'!AN70="","",'COPY 20200720'!AN70)</f>
        <v/>
      </c>
      <c r="AO70">
        <f>IF('COPY 20200720'!AO70="","",'COPY 20200720'!AO70)</f>
        <v>44046</v>
      </c>
      <c r="AP70" t="str">
        <f>IF('COPY 20200720'!AP70="","",'COPY 20200720'!AP70)</f>
        <v/>
      </c>
      <c r="AQ70" t="str">
        <f>IF('COPY 20200720'!AQ70="","",'COPY 20200720'!AQ70)</f>
        <v/>
      </c>
      <c r="AR70" t="str">
        <f>IF('COPY 20200720'!AR70="","",'COPY 20200720'!AR70)</f>
        <v/>
      </c>
      <c r="AS70" t="str">
        <f>IF('COPY 20200720'!AS70="","",'COPY 20200720'!AS70)</f>
        <v/>
      </c>
      <c r="AT70" t="str">
        <f>IF('COPY 20200720'!AT70="","",'COPY 20200720'!AT70)</f>
        <v/>
      </c>
      <c r="AU70" t="str">
        <f>IF('COPY 20200720'!AU70="","",'COPY 20200720'!AU70)</f>
        <v/>
      </c>
      <c r="AV70" t="str">
        <f>IF('COPY 20200720'!AV70="","",'COPY 20200720'!AV70)</f>
        <v/>
      </c>
      <c r="AW70" t="str">
        <f>IF('COPY 20200720'!AW70="","",'COPY 20200720'!AW70)</f>
        <v/>
      </c>
      <c r="AX70" t="str">
        <f>IF('COPY 20200720'!AX70="","",'COPY 20200720'!AX70)</f>
        <v/>
      </c>
      <c r="AY70" t="str">
        <f>IF('COPY 20200720'!AY70="","",'COPY 20200720'!AY70)</f>
        <v/>
      </c>
      <c r="AZ70" t="str">
        <f>IF('COPY 20200720'!AZ70="","",'COPY 20200720'!AZ70)</f>
        <v/>
      </c>
      <c r="BA70" t="str">
        <f>IF('COPY 20200720'!BA70="","",'COPY 20200720'!BA70)</f>
        <v/>
      </c>
      <c r="BB70" t="str">
        <f>IF('COPY 20200720'!BB70="","",'COPY 20200720'!BB70)</f>
        <v/>
      </c>
      <c r="BC70" t="str">
        <f>IF('COPY 20200720'!BC70="","",'COPY 20200720'!BC70)</f>
        <v/>
      </c>
      <c r="BD70" t="str">
        <f>IF('COPY 20200720'!BD70="","",'COPY 20200720'!BD70)</f>
        <v/>
      </c>
      <c r="BE70" t="str">
        <f>IF('COPY 20200720'!BE70="","",'COPY 20200720'!BE70)</f>
        <v/>
      </c>
      <c r="BF70" t="str">
        <f>IF('COPY 20200720'!BF70="","",'COPY 20200720'!BF70)</f>
        <v/>
      </c>
      <c r="BG70" t="str">
        <f>IF('COPY 20200720'!BG70="","",'COPY 20200720'!BG70)</f>
        <v/>
      </c>
      <c r="BH70" t="str">
        <f>IF('COPY 20200720'!BH70="","",'COPY 20200720'!BH70)</f>
        <v/>
      </c>
      <c r="BI70" t="str">
        <f>IF('COPY 20200720'!BI70="","",'COPY 20200720'!BI70)</f>
        <v/>
      </c>
      <c r="BJ70" t="str">
        <f>IF('COPY 20200720'!BJ70="","",'COPY 20200720'!BJ70)</f>
        <v/>
      </c>
      <c r="BK70">
        <f>IF('COPY 20200720'!BK70="","",'COPY 20200720'!BK70)</f>
        <v>44036</v>
      </c>
      <c r="BL70" t="str">
        <f>IF('COPY 20200720'!BL70="","",'COPY 20200720'!BL70)</f>
        <v/>
      </c>
      <c r="BM70" t="str">
        <f>IF('COPY 20200720'!BM70="","",'COPY 20200720'!BM70)</f>
        <v/>
      </c>
      <c r="BN70" t="str">
        <f>IF('COPY 20200720'!BN70="","",'COPY 20200720'!BN70)</f>
        <v/>
      </c>
      <c r="BO70">
        <f>IF('COPY 20200720'!BO70="","",'COPY 20200720'!BO70)</f>
        <v>0.28367999999999999</v>
      </c>
      <c r="BP70" t="str">
        <f>IF('COPY 20200720'!BP70="","",'COPY 20200720'!BP70)</f>
        <v/>
      </c>
      <c r="BQ70" t="str">
        <f>IF('COPY 20200720'!BQ70="","",'COPY 20200720'!BQ70)</f>
        <v/>
      </c>
      <c r="BR70" t="str">
        <f>IF('COPY 20200720'!BR70="","",'COPY 20200720'!BR70)</f>
        <v/>
      </c>
      <c r="BS70" t="str">
        <f>IF('COPY 20200720'!BS70="","",'COPY 20200720'!BS70)</f>
        <v/>
      </c>
      <c r="BT70" t="str">
        <f>IF('COPY 20200720'!BT70="","",'COPY 20200720'!BT70)</f>
        <v/>
      </c>
      <c r="BU70" t="str">
        <f>IF('COPY 20200720'!BU70="","",'COPY 20200720'!BU70)</f>
        <v/>
      </c>
      <c r="BV70" t="str">
        <f>IF('COPY 20200720'!BV70="","",'COPY 20200720'!BV70)</f>
        <v/>
      </c>
      <c r="BW70" t="str">
        <f>IF('COPY 20200720'!BW70="","",'COPY 20200720'!BW70)</f>
        <v/>
      </c>
      <c r="BX70" t="str">
        <f>IF('COPY 20200720'!BX70="","",'COPY 20200720'!BX70)</f>
        <v/>
      </c>
      <c r="BY70" t="str">
        <f>IF('COPY 20200720'!BY70="","",'COPY 20200720'!BY70)</f>
        <v/>
      </c>
      <c r="BZ70" t="str">
        <f>IF('COPY 20200720'!BZ70="","",'COPY 20200720'!BZ70)</f>
        <v/>
      </c>
      <c r="CA70" t="str">
        <f>IF('COPY 20200720'!CA70="","",'COPY 20200720'!CA70)</f>
        <v/>
      </c>
      <c r="CB70" t="str">
        <f>IF('COPY 20200720'!CB70="","",'COPY 20200720'!CB70)</f>
        <v/>
      </c>
      <c r="CC70" t="str">
        <f>IF('COPY 20200720'!CC70="","",'COPY 20200720'!CC70)</f>
        <v/>
      </c>
      <c r="CD70" t="str">
        <f>IF('COPY 20200720'!CD70="","",'COPY 20200720'!CD70)</f>
        <v/>
      </c>
      <c r="CE70" t="str">
        <f>IF('COPY 20200720'!CE70="","",'COPY 20200720'!CE70)</f>
        <v/>
      </c>
      <c r="CF70" t="str">
        <f>IF('COPY 20200720'!CF70="","",'COPY 20200720'!CF70)</f>
        <v/>
      </c>
      <c r="CG70" t="str">
        <f>IF('COPY 20200720'!CG70="","",'COPY 20200720'!CG70)</f>
        <v/>
      </c>
      <c r="CH70" t="str">
        <f>IF('COPY 20200720'!CH70="","",'COPY 20200720'!CH70)</f>
        <v/>
      </c>
      <c r="CI70" t="str">
        <f>IF('COPY 20200720'!CI70="","",'COPY 20200720'!CI70)</f>
        <v/>
      </c>
      <c r="CJ70" t="str">
        <f>IF('COPY 20200720'!CJ70="","",'COPY 20200720'!CJ70)</f>
        <v/>
      </c>
      <c r="CK70" t="str">
        <f>IF('COPY 20200720'!CK70="","",'COPY 20200720'!CK70)</f>
        <v/>
      </c>
      <c r="CL70" t="str">
        <f>IF('COPY 20200720'!CL70="","",'COPY 20200720'!CL70)</f>
        <v/>
      </c>
      <c r="CM70" t="str">
        <f>IF('COPY 20200720'!CM70="","",'COPY 20200720'!CM70)</f>
        <v/>
      </c>
    </row>
    <row r="71" spans="2:91">
      <c r="B71" s="42" t="str">
        <f>'COPY 20200720'!B71</f>
        <v>068</v>
      </c>
      <c r="C71" s="8" t="str">
        <f>'COPY 20200720'!C71</f>
        <v>COVER SILL SD RU RH/LH</v>
      </c>
      <c r="D71" s="8" t="str">
        <f>IF('COPY 20200720'!D71="","",'COPY 20200720'!D71)</f>
        <v>INJ</v>
      </c>
      <c r="E71" s="8"/>
      <c r="F71" s="9"/>
      <c r="G71" s="10"/>
      <c r="H71" s="11"/>
      <c r="I71" s="12"/>
      <c r="J71" s="13"/>
      <c r="K71" s="10"/>
      <c r="L71" s="13"/>
      <c r="M71" s="14"/>
      <c r="N71" s="15"/>
      <c r="O71" s="16"/>
      <c r="P71" s="16"/>
      <c r="Q71" s="17"/>
      <c r="R71" s="17"/>
      <c r="S71" s="33"/>
      <c r="T71" s="33"/>
      <c r="U71" s="32"/>
      <c r="V71">
        <f>IF('COPY 20200720'!V71="","",'COPY 20200720'!V71)</f>
        <v>1.9560839999999999</v>
      </c>
      <c r="W71" t="str">
        <f>IF('COPY 20200720'!W71="","",'COPY 20200720'!W71)</f>
        <v/>
      </c>
      <c r="X71" t="str">
        <f>IF('COPY 20200720'!X71="","",'COPY 20200720'!X71)</f>
        <v/>
      </c>
      <c r="Y71" t="str">
        <f>IF('COPY 20200720'!Y71="","",'COPY 20200720'!Y71)</f>
        <v/>
      </c>
      <c r="Z71" t="str">
        <f>IF('COPY 20200720'!Z71="","",'COPY 20200720'!Z71)</f>
        <v/>
      </c>
      <c r="AA71" t="str">
        <f>IF('COPY 20200720'!AA71="","",'COPY 20200720'!AA71)</f>
        <v/>
      </c>
      <c r="AB71" t="str">
        <f>IF('COPY 20200720'!AB71="","",'COPY 20200720'!AB71)</f>
        <v/>
      </c>
      <c r="AC71" t="str">
        <f>IF('COPY 20200720'!AC71="","",'COPY 20200720'!AC71)</f>
        <v/>
      </c>
      <c r="AD71" t="s">
        <v>484</v>
      </c>
      <c r="AE71" t="str">
        <f>IF('COPY 20200720'!AE71="","",'COPY 20200720'!AE71)</f>
        <v>-</v>
      </c>
      <c r="AF71" s="2" t="s">
        <v>519</v>
      </c>
      <c r="AG71" t="str">
        <f>IF('COPY 20200720'!AG71="","",'COPY 20200720'!AG71)</f>
        <v>-</v>
      </c>
      <c r="AH71" t="str">
        <f>IF('COPY 20200720'!AH71="","",'COPY 20200720'!AH71)</f>
        <v/>
      </c>
      <c r="AI71" t="str">
        <f>IF('COPY 20200720'!AI71="","",'COPY 20200720'!AI71)</f>
        <v/>
      </c>
      <c r="AJ71" t="str">
        <f>IF('COPY 20200720'!AJ71="","",'COPY 20200720'!AJ71)</f>
        <v/>
      </c>
      <c r="AK71" t="str">
        <f>IF('COPY 20200720'!AK71="","",'COPY 20200720'!AK71)</f>
        <v/>
      </c>
      <c r="AL71" t="str">
        <f>IF('COPY 20200720'!AL71="","",'COPY 20200720'!AL71)</f>
        <v/>
      </c>
      <c r="AM71">
        <f>IF('COPY 20200720'!AM71="","",'COPY 20200720'!AM71)</f>
        <v>44033</v>
      </c>
      <c r="AN71" t="str">
        <f>IF('COPY 20200720'!AN71="","",'COPY 20200720'!AN71)</f>
        <v/>
      </c>
      <c r="AO71" t="str">
        <f>IF('COPY 20200720'!AO71="","",'COPY 20200720'!AO71)</f>
        <v/>
      </c>
      <c r="AP71" t="str">
        <f>IF('COPY 20200720'!AP71="","",'COPY 20200720'!AP71)</f>
        <v/>
      </c>
      <c r="AQ71" t="str">
        <f>IF('COPY 20200720'!AQ71="","",'COPY 20200720'!AQ71)</f>
        <v/>
      </c>
      <c r="AR71" t="str">
        <f>IF('COPY 20200720'!AR71="","",'COPY 20200720'!AR71)</f>
        <v/>
      </c>
      <c r="AS71" t="str">
        <f>IF('COPY 20200720'!AS71="","",'COPY 20200720'!AS71)</f>
        <v/>
      </c>
      <c r="AT71" t="str">
        <f>IF('COPY 20200720'!AT71="","",'COPY 20200720'!AT71)</f>
        <v/>
      </c>
      <c r="AU71" t="str">
        <f>IF('COPY 20200720'!AU71="","",'COPY 20200720'!AU71)</f>
        <v/>
      </c>
      <c r="AV71" t="str">
        <f>IF('COPY 20200720'!AV71="","",'COPY 20200720'!AV71)</f>
        <v/>
      </c>
      <c r="AW71" t="str">
        <f>IF('COPY 20200720'!AW71="","",'COPY 20200720'!AW71)</f>
        <v/>
      </c>
      <c r="AX71" t="str">
        <f>IF('COPY 20200720'!AX71="","",'COPY 20200720'!AX71)</f>
        <v/>
      </c>
      <c r="AY71" t="str">
        <f>IF('COPY 20200720'!AY71="","",'COPY 20200720'!AY71)</f>
        <v/>
      </c>
      <c r="AZ71" t="str">
        <f>IF('COPY 20200720'!AZ71="","",'COPY 20200720'!AZ71)</f>
        <v/>
      </c>
      <c r="BA71" t="str">
        <f>IF('COPY 20200720'!BA71="","",'COPY 20200720'!BA71)</f>
        <v/>
      </c>
      <c r="BB71" t="str">
        <f>IF('COPY 20200720'!BB71="","",'COPY 20200720'!BB71)</f>
        <v/>
      </c>
      <c r="BC71" t="str">
        <f>IF('COPY 20200720'!BC71="","",'COPY 20200720'!BC71)</f>
        <v/>
      </c>
      <c r="BD71" t="str">
        <f>IF('COPY 20200720'!BD71="","",'COPY 20200720'!BD71)</f>
        <v/>
      </c>
      <c r="BE71" t="str">
        <f>IF('COPY 20200720'!BE71="","",'COPY 20200720'!BE71)</f>
        <v/>
      </c>
      <c r="BF71" t="str">
        <f>IF('COPY 20200720'!BF71="","",'COPY 20200720'!BF71)</f>
        <v/>
      </c>
      <c r="BG71" t="str">
        <f>IF('COPY 20200720'!BG71="","",'COPY 20200720'!BG71)</f>
        <v/>
      </c>
      <c r="BH71" t="str">
        <f>IF('COPY 20200720'!BH71="","",'COPY 20200720'!BH71)</f>
        <v/>
      </c>
      <c r="BI71" t="str">
        <f>IF('COPY 20200720'!BI71="","",'COPY 20200720'!BI71)</f>
        <v/>
      </c>
      <c r="BJ71" t="str">
        <f>IF('COPY 20200720'!BJ71="","",'COPY 20200720'!BJ71)</f>
        <v/>
      </c>
      <c r="BK71">
        <f>IF('COPY 20200720'!BK71="","",'COPY 20200720'!BK71)</f>
        <v>44033</v>
      </c>
      <c r="BL71" t="str">
        <f>IF('COPY 20200720'!BL71="","",'COPY 20200720'!BL71)</f>
        <v/>
      </c>
      <c r="BM71" t="str">
        <f>IF('COPY 20200720'!BM71="","",'COPY 20200720'!BM71)</f>
        <v/>
      </c>
      <c r="BN71" t="str">
        <f>IF('COPY 20200720'!BN71="","",'COPY 20200720'!BN71)</f>
        <v/>
      </c>
      <c r="BO71" t="str">
        <f>IF('COPY 20200720'!BO71="","",'COPY 20200720'!BO71)</f>
        <v/>
      </c>
      <c r="BP71" t="str">
        <f>IF('COPY 20200720'!BP71="","",'COPY 20200720'!BP71)</f>
        <v/>
      </c>
      <c r="BQ71" t="str">
        <f>IF('COPY 20200720'!BQ71="","",'COPY 20200720'!BQ71)</f>
        <v/>
      </c>
      <c r="BR71" t="str">
        <f>IF('COPY 20200720'!BR71="","",'COPY 20200720'!BR71)</f>
        <v/>
      </c>
      <c r="BS71" t="str">
        <f>IF('COPY 20200720'!BS71="","",'COPY 20200720'!BS71)</f>
        <v/>
      </c>
      <c r="BT71" t="str">
        <f>IF('COPY 20200720'!BT71="","",'COPY 20200720'!BT71)</f>
        <v/>
      </c>
      <c r="BU71" t="str">
        <f>IF('COPY 20200720'!BU71="","",'COPY 20200720'!BU71)</f>
        <v/>
      </c>
      <c r="BV71" t="str">
        <f>IF('COPY 20200720'!BV71="","",'COPY 20200720'!BV71)</f>
        <v/>
      </c>
      <c r="BW71" t="str">
        <f>IF('COPY 20200720'!BW71="","",'COPY 20200720'!BW71)</f>
        <v/>
      </c>
      <c r="BX71" t="str">
        <f>IF('COPY 20200720'!BX71="","",'COPY 20200720'!BX71)</f>
        <v/>
      </c>
      <c r="BY71" t="str">
        <f>IF('COPY 20200720'!BY71="","",'COPY 20200720'!BY71)</f>
        <v/>
      </c>
      <c r="BZ71" t="str">
        <f>IF('COPY 20200720'!BZ71="","",'COPY 20200720'!BZ71)</f>
        <v/>
      </c>
      <c r="CA71" t="str">
        <f>IF('COPY 20200720'!CA71="","",'COPY 20200720'!CA71)</f>
        <v/>
      </c>
      <c r="CB71" t="str">
        <f>IF('COPY 20200720'!CB71="","",'COPY 20200720'!CB71)</f>
        <v/>
      </c>
      <c r="CC71" t="str">
        <f>IF('COPY 20200720'!CC71="","",'COPY 20200720'!CC71)</f>
        <v/>
      </c>
      <c r="CD71" t="str">
        <f>IF('COPY 20200720'!CD71="","",'COPY 20200720'!CD71)</f>
        <v/>
      </c>
      <c r="CE71" t="s">
        <v>572</v>
      </c>
      <c r="CF71" t="str">
        <f>IF('COPY 20200720'!CF71="","",'COPY 20200720'!CF71)</f>
        <v>-</v>
      </c>
      <c r="CG71" t="str">
        <f>IF('COPY 20200720'!CG71="","",'COPY 20200720'!CG71)</f>
        <v/>
      </c>
      <c r="CH71" t="str">
        <f>IF('COPY 20200720'!CH71="","",'COPY 20200720'!CH71)</f>
        <v/>
      </c>
      <c r="CI71" t="str">
        <f>IF('COPY 20200720'!CI71="","",'COPY 20200720'!CI71)</f>
        <v/>
      </c>
      <c r="CJ71" t="str">
        <f>IF('COPY 20200720'!CJ71="","",'COPY 20200720'!CJ71)</f>
        <v/>
      </c>
      <c r="CK71" t="str">
        <f>IF('COPY 20200720'!CK71="","",'COPY 20200720'!CK71)</f>
        <v/>
      </c>
      <c r="CL71" t="str">
        <f>IF('COPY 20200720'!CL71="","",'COPY 20200720'!CL71)</f>
        <v/>
      </c>
      <c r="CM71" t="str">
        <f>IF('COPY 20200720'!CM71="","",'COPY 20200720'!CM71)</f>
        <v/>
      </c>
    </row>
    <row r="72" spans="2:91">
      <c r="B72" s="42" t="str">
        <f>'COPY 20200720'!B72</f>
        <v>069</v>
      </c>
      <c r="C72" s="8" t="str">
        <f>'COPY 20200720'!C72</f>
        <v>TRIM PNL D PLR RH/LH</v>
      </c>
      <c r="D72" s="8" t="str">
        <f>IF('COPY 20200720'!D72="","",'COPY 20200720'!D72)</f>
        <v>INJ</v>
      </c>
      <c r="E72" s="8"/>
      <c r="F72" s="9"/>
      <c r="G72" s="10"/>
      <c r="H72" s="11"/>
      <c r="I72" s="12"/>
      <c r="J72" s="13"/>
      <c r="K72" s="10"/>
      <c r="L72" s="13"/>
      <c r="M72" s="14"/>
      <c r="N72" s="15"/>
      <c r="O72" s="16"/>
      <c r="P72" s="28"/>
      <c r="Q72" s="17"/>
      <c r="R72" s="17"/>
      <c r="S72" s="33"/>
      <c r="T72" s="33"/>
      <c r="U72" s="32"/>
      <c r="V72">
        <f>IF('COPY 20200720'!V72="","",'COPY 20200720'!V72)</f>
        <v>2.550896136025453</v>
      </c>
      <c r="W72" t="str">
        <f>IF('COPY 20200720'!W72="","",'COPY 20200720'!W72)</f>
        <v/>
      </c>
      <c r="X72" t="str">
        <f>IF('COPY 20200720'!X72="","",'COPY 20200720'!X72)</f>
        <v/>
      </c>
      <c r="Y72" t="str">
        <f>IF('COPY 20200720'!Y72="","",'COPY 20200720'!Y72)</f>
        <v/>
      </c>
      <c r="Z72" t="str">
        <f>IF('COPY 20200720'!Z72="","",'COPY 20200720'!Z72)</f>
        <v/>
      </c>
      <c r="AA72" t="str">
        <f>IF('COPY 20200720'!AA72="","",'COPY 20200720'!AA72)</f>
        <v/>
      </c>
      <c r="AB72" t="str">
        <f>IF('COPY 20200720'!AB72="","",'COPY 20200720'!AB72)</f>
        <v/>
      </c>
      <c r="AC72" t="str">
        <f>IF('COPY 20200720'!AC72="","",'COPY 20200720'!AC72)</f>
        <v/>
      </c>
      <c r="AD72" t="s">
        <v>486</v>
      </c>
      <c r="AE72" t="str">
        <f>IF('COPY 20200720'!AE72="","",'COPY 20200720'!AE72)</f>
        <v>-</v>
      </c>
      <c r="AF72" t="str">
        <f>IF('COPY 20200720'!AF72="","",'COPY 20200720'!AF72)</f>
        <v/>
      </c>
      <c r="AG72" t="str">
        <f>IF('COPY 20200720'!AG72="","",'COPY 20200720'!AG72)</f>
        <v/>
      </c>
      <c r="AH72" t="str">
        <f>IF('COPY 20200720'!AH72="","",'COPY 20200720'!AH72)</f>
        <v/>
      </c>
      <c r="AI72" t="str">
        <f>IF('COPY 20200720'!AI72="","",'COPY 20200720'!AI72)</f>
        <v/>
      </c>
      <c r="AJ72" t="str">
        <f>IF('COPY 20200720'!AJ72="","",'COPY 20200720'!AJ72)</f>
        <v/>
      </c>
      <c r="AK72" t="str">
        <f>IF('COPY 20200720'!AK72="","",'COPY 20200720'!AK72)</f>
        <v/>
      </c>
      <c r="AL72" t="str">
        <f>IF('COPY 20200720'!AL72="","",'COPY 20200720'!AL72)</f>
        <v/>
      </c>
      <c r="AM72">
        <f>IF('COPY 20200720'!AM72="","",'COPY 20200720'!AM72)</f>
        <v>44033</v>
      </c>
      <c r="AN72" t="str">
        <f>IF('COPY 20200720'!AN72="","",'COPY 20200720'!AN72)</f>
        <v/>
      </c>
      <c r="AO72" t="str">
        <f>IF('COPY 20200720'!AO72="","",'COPY 20200720'!AO72)</f>
        <v/>
      </c>
      <c r="AP72" t="str">
        <f>IF('COPY 20200720'!AP72="","",'COPY 20200720'!AP72)</f>
        <v/>
      </c>
      <c r="AQ72" t="str">
        <f>IF('COPY 20200720'!AQ72="","",'COPY 20200720'!AQ72)</f>
        <v/>
      </c>
      <c r="AR72" t="str">
        <f>IF('COPY 20200720'!AR72="","",'COPY 20200720'!AR72)</f>
        <v/>
      </c>
      <c r="AS72" t="str">
        <f>IF('COPY 20200720'!AS72="","",'COPY 20200720'!AS72)</f>
        <v/>
      </c>
      <c r="AT72" t="str">
        <f>IF('COPY 20200720'!AT72="","",'COPY 20200720'!AT72)</f>
        <v/>
      </c>
      <c r="AU72" t="str">
        <f>IF('COPY 20200720'!AU72="","",'COPY 20200720'!AU72)</f>
        <v/>
      </c>
      <c r="AV72" t="str">
        <f>IF('COPY 20200720'!AV72="","",'COPY 20200720'!AV72)</f>
        <v/>
      </c>
      <c r="AW72" t="str">
        <f>IF('COPY 20200720'!AW72="","",'COPY 20200720'!AW72)</f>
        <v/>
      </c>
      <c r="AX72" t="str">
        <f>IF('COPY 20200720'!AX72="","",'COPY 20200720'!AX72)</f>
        <v/>
      </c>
      <c r="AY72" t="str">
        <f>IF('COPY 20200720'!AY72="","",'COPY 20200720'!AY72)</f>
        <v/>
      </c>
      <c r="AZ72" t="str">
        <f>IF('COPY 20200720'!AZ72="","",'COPY 20200720'!AZ72)</f>
        <v/>
      </c>
      <c r="BA72" t="str">
        <f>IF('COPY 20200720'!BA72="","",'COPY 20200720'!BA72)</f>
        <v/>
      </c>
      <c r="BB72" t="str">
        <f>IF('COPY 20200720'!BB72="","",'COPY 20200720'!BB72)</f>
        <v/>
      </c>
      <c r="BC72" t="str">
        <f>IF('COPY 20200720'!BC72="","",'COPY 20200720'!BC72)</f>
        <v/>
      </c>
      <c r="BD72" t="str">
        <f>IF('COPY 20200720'!BD72="","",'COPY 20200720'!BD72)</f>
        <v/>
      </c>
      <c r="BE72" t="str">
        <f>IF('COPY 20200720'!BE72="","",'COPY 20200720'!BE72)</f>
        <v/>
      </c>
      <c r="BF72" t="str">
        <f>IF('COPY 20200720'!BF72="","",'COPY 20200720'!BF72)</f>
        <v/>
      </c>
      <c r="BG72" t="str">
        <f>IF('COPY 20200720'!BG72="","",'COPY 20200720'!BG72)</f>
        <v/>
      </c>
      <c r="BH72" t="str">
        <f>IF('COPY 20200720'!BH72="","",'COPY 20200720'!BH72)</f>
        <v/>
      </c>
      <c r="BI72" t="str">
        <f>IF('COPY 20200720'!BI72="","",'COPY 20200720'!BI72)</f>
        <v/>
      </c>
      <c r="BJ72" t="str">
        <f>IF('COPY 20200720'!BJ72="","",'COPY 20200720'!BJ72)</f>
        <v/>
      </c>
      <c r="BK72" t="str">
        <f>IF('COPY 20200720'!BK72="","",'COPY 20200720'!BK72)</f>
        <v/>
      </c>
      <c r="BL72" t="str">
        <f>IF('COPY 20200720'!BL72="","",'COPY 20200720'!BL72)</f>
        <v/>
      </c>
      <c r="BM72" t="str">
        <f>IF('COPY 20200720'!BM72="","",'COPY 20200720'!BM72)</f>
        <v/>
      </c>
      <c r="BN72" t="str">
        <f>IF('COPY 20200720'!BN72="","",'COPY 20200720'!BN72)</f>
        <v/>
      </c>
      <c r="BO72" t="str">
        <f>IF('COPY 20200720'!BO72="","",'COPY 20200720'!BO72)</f>
        <v/>
      </c>
      <c r="BP72" t="str">
        <f>IF('COPY 20200720'!BP72="","",'COPY 20200720'!BP72)</f>
        <v/>
      </c>
      <c r="BQ72" t="str">
        <f>IF('COPY 20200720'!BQ72="","",'COPY 20200720'!BQ72)</f>
        <v/>
      </c>
      <c r="BR72" t="str">
        <f>IF('COPY 20200720'!BR72="","",'COPY 20200720'!BR72)</f>
        <v/>
      </c>
      <c r="BS72" t="str">
        <f>IF('COPY 20200720'!BS72="","",'COPY 20200720'!BS72)</f>
        <v/>
      </c>
      <c r="BT72" t="str">
        <f>IF('COPY 20200720'!BT72="","",'COPY 20200720'!BT72)</f>
        <v/>
      </c>
      <c r="BU72" t="str">
        <f>IF('COPY 20200720'!BU72="","",'COPY 20200720'!BU72)</f>
        <v/>
      </c>
      <c r="BV72" t="str">
        <f>IF('COPY 20200720'!BV72="","",'COPY 20200720'!BV72)</f>
        <v/>
      </c>
      <c r="BW72" t="str">
        <f>IF('COPY 20200720'!BW72="","",'COPY 20200720'!BW72)</f>
        <v/>
      </c>
      <c r="BX72" t="str">
        <f>IF('COPY 20200720'!BX72="","",'COPY 20200720'!BX72)</f>
        <v/>
      </c>
      <c r="BY72" t="str">
        <f>IF('COPY 20200720'!BY72="","",'COPY 20200720'!BY72)</f>
        <v/>
      </c>
      <c r="BZ72" t="str">
        <f>IF('COPY 20200720'!BZ72="","",'COPY 20200720'!BZ72)</f>
        <v/>
      </c>
      <c r="CA72" t="str">
        <f>IF('COPY 20200720'!CA72="","",'COPY 20200720'!CA72)</f>
        <v/>
      </c>
      <c r="CB72" t="str">
        <f>IF('COPY 20200720'!CB72="","",'COPY 20200720'!CB72)</f>
        <v/>
      </c>
      <c r="CC72" t="str">
        <f>IF('COPY 20200720'!CC72="","",'COPY 20200720'!CC72)</f>
        <v/>
      </c>
      <c r="CD72" t="str">
        <f>IF('COPY 20200720'!CD72="","",'COPY 20200720'!CD72)</f>
        <v/>
      </c>
      <c r="CE72" t="s">
        <v>578</v>
      </c>
      <c r="CF72" t="str">
        <f>IF('COPY 20200720'!CF72="","",'COPY 20200720'!CF72)</f>
        <v>-</v>
      </c>
      <c r="CG72" t="str">
        <f>IF('COPY 20200720'!CG72="","",'COPY 20200720'!CG72)</f>
        <v/>
      </c>
      <c r="CH72" t="str">
        <f>IF('COPY 20200720'!CH72="","",'COPY 20200720'!CH72)</f>
        <v/>
      </c>
      <c r="CI72" t="str">
        <f>IF('COPY 20200720'!CI72="","",'COPY 20200720'!CI72)</f>
        <v/>
      </c>
      <c r="CJ72" t="str">
        <f>IF('COPY 20200720'!CJ72="","",'COPY 20200720'!CJ72)</f>
        <v/>
      </c>
      <c r="CK72" t="str">
        <f>IF('COPY 20200720'!CK72="","",'COPY 20200720'!CK72)</f>
        <v/>
      </c>
      <c r="CL72" t="str">
        <f>IF('COPY 20200720'!CL72="","",'COPY 20200720'!CL72)</f>
        <v/>
      </c>
      <c r="CM72" t="str">
        <f>IF('COPY 20200720'!CM72="","",'COPY 20200720'!CM72)</f>
        <v/>
      </c>
    </row>
    <row r="73" spans="2:91">
      <c r="B73" s="42" t="str">
        <f>'COPY 20200720'!B73</f>
        <v>070</v>
      </c>
      <c r="C73" s="8" t="str">
        <f>'COPY 20200720'!C73</f>
        <v>TRIM PNL B PLR LWR RH/LH</v>
      </c>
      <c r="D73" s="8" t="str">
        <f>IF('COPY 20200720'!D73="","",'COPY 20200720'!D73)</f>
        <v>INJ</v>
      </c>
      <c r="E73" s="8"/>
      <c r="F73" s="9"/>
      <c r="G73" s="10"/>
      <c r="H73" s="11"/>
      <c r="I73" s="12"/>
      <c r="J73" s="13"/>
      <c r="K73" s="10"/>
      <c r="L73" s="13"/>
      <c r="M73" s="14"/>
      <c r="N73" s="15"/>
      <c r="O73" s="16"/>
      <c r="P73" s="16"/>
      <c r="Q73" s="17"/>
      <c r="R73" s="17"/>
      <c r="S73" s="33"/>
      <c r="T73" s="33"/>
      <c r="U73" s="32"/>
      <c r="V73">
        <f>IF('COPY 20200720'!V73="","",'COPY 20200720'!V73)</f>
        <v>3.8431149895374448</v>
      </c>
      <c r="W73" t="str">
        <f>IF('COPY 20200720'!W73="","",'COPY 20200720'!W73)</f>
        <v/>
      </c>
      <c r="X73" t="str">
        <f>IF('COPY 20200720'!X73="","",'COPY 20200720'!X73)</f>
        <v/>
      </c>
      <c r="Y73" t="str">
        <f>IF('COPY 20200720'!Y73="","",'COPY 20200720'!Y73)</f>
        <v/>
      </c>
      <c r="Z73" t="str">
        <f>IF('COPY 20200720'!Z73="","",'COPY 20200720'!Z73)</f>
        <v/>
      </c>
      <c r="AA73" t="str">
        <f>IF('COPY 20200720'!AA73="","",'COPY 20200720'!AA73)</f>
        <v/>
      </c>
      <c r="AB73" t="str">
        <f>IF('COPY 20200720'!AB73="","",'COPY 20200720'!AB73)</f>
        <v/>
      </c>
      <c r="AC73" t="str">
        <f>IF('COPY 20200720'!AC73="","",'COPY 20200720'!AC73)</f>
        <v/>
      </c>
      <c r="AD73" t="s">
        <v>482</v>
      </c>
      <c r="AE73" t="str">
        <f>IF('COPY 20200720'!AE73="","",'COPY 20200720'!AE73)</f>
        <v>-</v>
      </c>
      <c r="AF73" t="str">
        <f>IF('COPY 20200720'!AF73="","",'COPY 20200720'!AF73)</f>
        <v/>
      </c>
      <c r="AG73" t="str">
        <f>IF('COPY 20200720'!AG73="","",'COPY 20200720'!AG73)</f>
        <v/>
      </c>
      <c r="AH73" t="str">
        <f>IF('COPY 20200720'!AH73="","",'COPY 20200720'!AH73)</f>
        <v/>
      </c>
      <c r="AI73" t="str">
        <f>IF('COPY 20200720'!AI73="","",'COPY 20200720'!AI73)</f>
        <v/>
      </c>
      <c r="AJ73" t="str">
        <f>IF('COPY 20200720'!AJ73="","",'COPY 20200720'!AJ73)</f>
        <v/>
      </c>
      <c r="AK73" t="str">
        <f>IF('COPY 20200720'!AK73="","",'COPY 20200720'!AK73)</f>
        <v/>
      </c>
      <c r="AL73" t="str">
        <f>IF('COPY 20200720'!AL73="","",'COPY 20200720'!AL73)</f>
        <v/>
      </c>
      <c r="AM73">
        <f>IF('COPY 20200720'!AM73="","",'COPY 20200720'!AM73)</f>
        <v>44033</v>
      </c>
      <c r="AN73" t="str">
        <f>IF('COPY 20200720'!AN73="","",'COPY 20200720'!AN73)</f>
        <v/>
      </c>
      <c r="AO73" t="str">
        <f>IF('COPY 20200720'!AO73="","",'COPY 20200720'!AO73)</f>
        <v/>
      </c>
      <c r="AP73" t="str">
        <f>IF('COPY 20200720'!AP73="","",'COPY 20200720'!AP73)</f>
        <v/>
      </c>
      <c r="AQ73" t="str">
        <f>IF('COPY 20200720'!AQ73="","",'COPY 20200720'!AQ73)</f>
        <v/>
      </c>
      <c r="AR73" t="str">
        <f>IF('COPY 20200720'!AR73="","",'COPY 20200720'!AR73)</f>
        <v/>
      </c>
      <c r="AS73" t="str">
        <f>IF('COPY 20200720'!AS73="","",'COPY 20200720'!AS73)</f>
        <v/>
      </c>
      <c r="AT73" t="str">
        <f>IF('COPY 20200720'!AT73="","",'COPY 20200720'!AT73)</f>
        <v/>
      </c>
      <c r="AU73" t="str">
        <f>IF('COPY 20200720'!AU73="","",'COPY 20200720'!AU73)</f>
        <v/>
      </c>
      <c r="AV73" t="str">
        <f>IF('COPY 20200720'!AV73="","",'COPY 20200720'!AV73)</f>
        <v/>
      </c>
      <c r="AW73" t="str">
        <f>IF('COPY 20200720'!AW73="","",'COPY 20200720'!AW73)</f>
        <v/>
      </c>
      <c r="AX73" t="str">
        <f>IF('COPY 20200720'!AX73="","",'COPY 20200720'!AX73)</f>
        <v/>
      </c>
      <c r="AY73" t="str">
        <f>IF('COPY 20200720'!AY73="","",'COPY 20200720'!AY73)</f>
        <v/>
      </c>
      <c r="AZ73" t="str">
        <f>IF('COPY 20200720'!AZ73="","",'COPY 20200720'!AZ73)</f>
        <v/>
      </c>
      <c r="BA73" t="str">
        <f>IF('COPY 20200720'!BA73="","",'COPY 20200720'!BA73)</f>
        <v/>
      </c>
      <c r="BB73" t="str">
        <f>IF('COPY 20200720'!BB73="","",'COPY 20200720'!BB73)</f>
        <v/>
      </c>
      <c r="BC73" t="str">
        <f>IF('COPY 20200720'!BC73="","",'COPY 20200720'!BC73)</f>
        <v/>
      </c>
      <c r="BD73" t="str">
        <f>IF('COPY 20200720'!BD73="","",'COPY 20200720'!BD73)</f>
        <v/>
      </c>
      <c r="BE73" t="str">
        <f>IF('COPY 20200720'!BE73="","",'COPY 20200720'!BE73)</f>
        <v/>
      </c>
      <c r="BF73" t="str">
        <f>IF('COPY 20200720'!BF73="","",'COPY 20200720'!BF73)</f>
        <v/>
      </c>
      <c r="BG73" t="str">
        <f>IF('COPY 20200720'!BG73="","",'COPY 20200720'!BG73)</f>
        <v/>
      </c>
      <c r="BH73" t="str">
        <f>IF('COPY 20200720'!BH73="","",'COPY 20200720'!BH73)</f>
        <v/>
      </c>
      <c r="BI73" t="str">
        <f>IF('COPY 20200720'!BI73="","",'COPY 20200720'!BI73)</f>
        <v/>
      </c>
      <c r="BJ73" t="str">
        <f>IF('COPY 20200720'!BJ73="","",'COPY 20200720'!BJ73)</f>
        <v/>
      </c>
      <c r="BK73" t="str">
        <f>IF('COPY 20200720'!BK73="","",'COPY 20200720'!BK73)</f>
        <v/>
      </c>
      <c r="BL73" t="str">
        <f>IF('COPY 20200720'!BL73="","",'COPY 20200720'!BL73)</f>
        <v/>
      </c>
      <c r="BM73" t="str">
        <f>IF('COPY 20200720'!BM73="","",'COPY 20200720'!BM73)</f>
        <v/>
      </c>
      <c r="BN73" t="str">
        <f>IF('COPY 20200720'!BN73="","",'COPY 20200720'!BN73)</f>
        <v/>
      </c>
      <c r="BO73" t="str">
        <f>IF('COPY 20200720'!BO73="","",'COPY 20200720'!BO73)</f>
        <v/>
      </c>
      <c r="BP73" t="str">
        <f>IF('COPY 20200720'!BP73="","",'COPY 20200720'!BP73)</f>
        <v/>
      </c>
      <c r="BQ73" t="str">
        <f>IF('COPY 20200720'!BQ73="","",'COPY 20200720'!BQ73)</f>
        <v/>
      </c>
      <c r="BR73" t="str">
        <f>IF('COPY 20200720'!BR73="","",'COPY 20200720'!BR73)</f>
        <v/>
      </c>
      <c r="BS73" t="str">
        <f>IF('COPY 20200720'!BS73="","",'COPY 20200720'!BS73)</f>
        <v/>
      </c>
      <c r="BT73" t="str">
        <f>IF('COPY 20200720'!BT73="","",'COPY 20200720'!BT73)</f>
        <v/>
      </c>
      <c r="BU73" t="str">
        <f>IF('COPY 20200720'!BU73="","",'COPY 20200720'!BU73)</f>
        <v/>
      </c>
      <c r="BV73" t="str">
        <f>IF('COPY 20200720'!BV73="","",'COPY 20200720'!BV73)</f>
        <v/>
      </c>
      <c r="BW73" t="str">
        <f>IF('COPY 20200720'!BW73="","",'COPY 20200720'!BW73)</f>
        <v/>
      </c>
      <c r="BX73" t="str">
        <f>IF('COPY 20200720'!BX73="","",'COPY 20200720'!BX73)</f>
        <v/>
      </c>
      <c r="BY73" t="str">
        <f>IF('COPY 20200720'!BY73="","",'COPY 20200720'!BY73)</f>
        <v/>
      </c>
      <c r="BZ73" t="str">
        <f>IF('COPY 20200720'!BZ73="","",'COPY 20200720'!BZ73)</f>
        <v/>
      </c>
      <c r="CA73" t="str">
        <f>IF('COPY 20200720'!CA73="","",'COPY 20200720'!CA73)</f>
        <v/>
      </c>
      <c r="CB73" t="str">
        <f>IF('COPY 20200720'!CB73="","",'COPY 20200720'!CB73)</f>
        <v/>
      </c>
      <c r="CC73" t="str">
        <f>IF('COPY 20200720'!CC73="","",'COPY 20200720'!CC73)</f>
        <v/>
      </c>
      <c r="CD73" t="str">
        <f>IF('COPY 20200720'!CD73="","",'COPY 20200720'!CD73)</f>
        <v/>
      </c>
      <c r="CE73">
        <f>IF('COPY 20200720'!CE73="","",'COPY 20200720'!CE73)</f>
        <v>44036</v>
      </c>
      <c r="CF73">
        <f>IF('COPY 20200720'!CF73="","",'COPY 20200720'!CF73)</f>
        <v>44036</v>
      </c>
      <c r="CG73" t="str">
        <f>IF('COPY 20200720'!CG73="","",'COPY 20200720'!CG73)</f>
        <v/>
      </c>
      <c r="CH73" t="str">
        <f>IF('COPY 20200720'!CH73="","",'COPY 20200720'!CH73)</f>
        <v/>
      </c>
      <c r="CI73" t="str">
        <f>IF('COPY 20200720'!CI73="","",'COPY 20200720'!CI73)</f>
        <v/>
      </c>
      <c r="CJ73" t="str">
        <f>IF('COPY 20200720'!CJ73="","",'COPY 20200720'!CJ73)</f>
        <v/>
      </c>
      <c r="CK73" t="str">
        <f>IF('COPY 20200720'!CK73="","",'COPY 20200720'!CK73)</f>
        <v/>
      </c>
      <c r="CL73" t="str">
        <f>IF('COPY 20200720'!CL73="","",'COPY 20200720'!CL73)</f>
        <v/>
      </c>
      <c r="CM73" t="str">
        <f>IF('COPY 20200720'!CM73="","",'COPY 20200720'!CM73)</f>
        <v/>
      </c>
    </row>
    <row r="74" spans="2:91">
      <c r="B74" s="42" t="str">
        <f>'COPY 20200720'!B74</f>
        <v>071</v>
      </c>
      <c r="C74" s="8" t="str">
        <f>'COPY 20200720'!C74</f>
        <v>PAD BP4 RH/LH</v>
      </c>
      <c r="D74" s="8" t="str">
        <f>IF('COPY 20200720'!D74="","",'COPY 20200720'!D74)</f>
        <v>INJ</v>
      </c>
      <c r="E74" s="8"/>
      <c r="F74" s="9"/>
      <c r="G74" s="10"/>
      <c r="H74" s="11"/>
      <c r="I74" s="12"/>
      <c r="J74" s="13"/>
      <c r="K74" s="10"/>
      <c r="L74" s="13"/>
      <c r="M74" s="14"/>
      <c r="N74" s="15"/>
      <c r="O74" s="16"/>
      <c r="P74" s="16"/>
      <c r="Q74" s="17"/>
      <c r="R74" s="17"/>
      <c r="S74" s="33"/>
      <c r="T74" s="33"/>
      <c r="U74" s="31"/>
      <c r="V74">
        <f>IF('COPY 20200720'!V74="","",'COPY 20200720'!V74)</f>
        <v>0.28905000000000003</v>
      </c>
      <c r="W74" t="str">
        <f>IF('COPY 20200720'!W74="","",'COPY 20200720'!W74)</f>
        <v/>
      </c>
      <c r="X74" t="str">
        <f>IF('COPY 20200720'!X74="","",'COPY 20200720'!X74)</f>
        <v/>
      </c>
      <c r="Y74" t="str">
        <f>IF('COPY 20200720'!Y74="","",'COPY 20200720'!Y74)</f>
        <v/>
      </c>
      <c r="Z74" t="str">
        <f>IF('COPY 20200720'!Z74="","",'COPY 20200720'!Z74)</f>
        <v/>
      </c>
      <c r="AA74" t="str">
        <f>IF('COPY 20200720'!AA74="","",'COPY 20200720'!AA74)</f>
        <v/>
      </c>
      <c r="AB74" t="str">
        <f>IF('COPY 20200720'!AB74="","",'COPY 20200720'!AB74)</f>
        <v/>
      </c>
      <c r="AC74" t="str">
        <f>IF('COPY 20200720'!AC74="","",'COPY 20200720'!AC74)</f>
        <v/>
      </c>
      <c r="AD74" t="str">
        <f>IF('COPY 20200720'!AD74="","",'COPY 20200720'!AD74)</f>
        <v/>
      </c>
      <c r="AE74" t="str">
        <f>IF('COPY 20200720'!AE74="","",'COPY 20200720'!AE74)</f>
        <v/>
      </c>
      <c r="AF74" t="str">
        <f>IF('COPY 20200720'!AF74="","",'COPY 20200720'!AF74)</f>
        <v/>
      </c>
      <c r="AG74" t="str">
        <f>IF('COPY 20200720'!AG74="","",'COPY 20200720'!AG74)</f>
        <v/>
      </c>
      <c r="AH74" t="str">
        <f>IF('COPY 20200720'!AH74="","",'COPY 20200720'!AH74)</f>
        <v/>
      </c>
      <c r="AI74" t="str">
        <f>IF('COPY 20200720'!AI74="","",'COPY 20200720'!AI74)</f>
        <v/>
      </c>
      <c r="AJ74" t="str">
        <f>IF('COPY 20200720'!AJ74="","",'COPY 20200720'!AJ74)</f>
        <v/>
      </c>
      <c r="AK74" t="str">
        <f>IF('COPY 20200720'!AK74="","",'COPY 20200720'!AK74)</f>
        <v/>
      </c>
      <c r="AL74" t="str">
        <f>IF('COPY 20200720'!AL74="","",'COPY 20200720'!AL74)</f>
        <v/>
      </c>
      <c r="AM74" t="str">
        <f>IF('COPY 20200720'!AM74="","",'COPY 20200720'!AM74)</f>
        <v/>
      </c>
      <c r="AN74" t="str">
        <f>IF('COPY 20200720'!AN74="","",'COPY 20200720'!AN74)</f>
        <v/>
      </c>
      <c r="AO74">
        <f>IF('COPY 20200720'!AO74="","",'COPY 20200720'!AO74)</f>
        <v>44046</v>
      </c>
      <c r="AP74" t="str">
        <f>IF('COPY 20200720'!AP74="","",'COPY 20200720'!AP74)</f>
        <v/>
      </c>
      <c r="AQ74" t="str">
        <f>IF('COPY 20200720'!AQ74="","",'COPY 20200720'!AQ74)</f>
        <v/>
      </c>
      <c r="AR74" t="str">
        <f>IF('COPY 20200720'!AR74="","",'COPY 20200720'!AR74)</f>
        <v/>
      </c>
      <c r="AS74" t="str">
        <f>IF('COPY 20200720'!AS74="","",'COPY 20200720'!AS74)</f>
        <v/>
      </c>
      <c r="AT74" t="str">
        <f>IF('COPY 20200720'!AT74="","",'COPY 20200720'!AT74)</f>
        <v/>
      </c>
      <c r="AU74" t="str">
        <f>IF('COPY 20200720'!AU74="","",'COPY 20200720'!AU74)</f>
        <v/>
      </c>
      <c r="AV74" t="str">
        <f>IF('COPY 20200720'!AV74="","",'COPY 20200720'!AV74)</f>
        <v/>
      </c>
      <c r="AW74" t="str">
        <f>IF('COPY 20200720'!AW74="","",'COPY 20200720'!AW74)</f>
        <v/>
      </c>
      <c r="AX74" t="str">
        <f>IF('COPY 20200720'!AX74="","",'COPY 20200720'!AX74)</f>
        <v/>
      </c>
      <c r="AY74" t="str">
        <f>IF('COPY 20200720'!AY74="","",'COPY 20200720'!AY74)</f>
        <v/>
      </c>
      <c r="AZ74" t="str">
        <f>IF('COPY 20200720'!AZ74="","",'COPY 20200720'!AZ74)</f>
        <v/>
      </c>
      <c r="BA74" t="str">
        <f>IF('COPY 20200720'!BA74="","",'COPY 20200720'!BA74)</f>
        <v/>
      </c>
      <c r="BB74" t="str">
        <f>IF('COPY 20200720'!BB74="","",'COPY 20200720'!BB74)</f>
        <v/>
      </c>
      <c r="BC74" t="str">
        <f>IF('COPY 20200720'!BC74="","",'COPY 20200720'!BC74)</f>
        <v/>
      </c>
      <c r="BD74" t="str">
        <f>IF('COPY 20200720'!BD74="","",'COPY 20200720'!BD74)</f>
        <v/>
      </c>
      <c r="BE74" t="str">
        <f>IF('COPY 20200720'!BE74="","",'COPY 20200720'!BE74)</f>
        <v/>
      </c>
      <c r="BF74" t="str">
        <f>IF('COPY 20200720'!BF74="","",'COPY 20200720'!BF74)</f>
        <v/>
      </c>
      <c r="BG74" t="str">
        <f>IF('COPY 20200720'!BG74="","",'COPY 20200720'!BG74)</f>
        <v/>
      </c>
      <c r="BH74" t="str">
        <f>IF('COPY 20200720'!BH74="","",'COPY 20200720'!BH74)</f>
        <v/>
      </c>
      <c r="BI74" t="str">
        <f>IF('COPY 20200720'!BI74="","",'COPY 20200720'!BI74)</f>
        <v/>
      </c>
      <c r="BJ74" t="str">
        <f>IF('COPY 20200720'!BJ74="","",'COPY 20200720'!BJ74)</f>
        <v/>
      </c>
      <c r="BK74">
        <f>IF('COPY 20200720'!BK74="","",'COPY 20200720'!BK74)</f>
        <v>44036</v>
      </c>
      <c r="BL74" t="str">
        <f>IF('COPY 20200720'!BL74="","",'COPY 20200720'!BL74)</f>
        <v/>
      </c>
      <c r="BM74" t="str">
        <f>IF('COPY 20200720'!BM74="","",'COPY 20200720'!BM74)</f>
        <v/>
      </c>
      <c r="BN74" t="str">
        <f>IF('COPY 20200720'!BN74="","",'COPY 20200720'!BN74)</f>
        <v/>
      </c>
      <c r="BO74" t="s">
        <v>507</v>
      </c>
      <c r="BP74" t="str">
        <f>IF('COPY 20200720'!BP74="","",'COPY 20200720'!BP74)</f>
        <v/>
      </c>
      <c r="BQ74" t="str">
        <f>IF('COPY 20200720'!BQ74="","",'COPY 20200720'!BQ74)</f>
        <v/>
      </c>
      <c r="BR74" t="str">
        <f>IF('COPY 20200720'!BR74="","",'COPY 20200720'!BR74)</f>
        <v/>
      </c>
      <c r="BS74" t="str">
        <f>IF('COPY 20200720'!BS74="","",'COPY 20200720'!BS74)</f>
        <v/>
      </c>
      <c r="BT74" t="str">
        <f>IF('COPY 20200720'!BT74="","",'COPY 20200720'!BT74)</f>
        <v/>
      </c>
      <c r="BU74" t="str">
        <f>IF('COPY 20200720'!BU74="","",'COPY 20200720'!BU74)</f>
        <v/>
      </c>
      <c r="BV74" t="str">
        <f>IF('COPY 20200720'!BV74="","",'COPY 20200720'!BV74)</f>
        <v/>
      </c>
      <c r="BW74" t="str">
        <f>IF('COPY 20200720'!BW74="","",'COPY 20200720'!BW74)</f>
        <v/>
      </c>
      <c r="BX74" t="str">
        <f>IF('COPY 20200720'!BX74="","",'COPY 20200720'!BX74)</f>
        <v/>
      </c>
      <c r="BY74" t="str">
        <f>IF('COPY 20200720'!BY74="","",'COPY 20200720'!BY74)</f>
        <v/>
      </c>
      <c r="BZ74" t="str">
        <f>IF('COPY 20200720'!BZ74="","",'COPY 20200720'!BZ74)</f>
        <v/>
      </c>
      <c r="CA74" t="str">
        <f>IF('COPY 20200720'!CA74="","",'COPY 20200720'!CA74)</f>
        <v/>
      </c>
      <c r="CB74" t="str">
        <f>IF('COPY 20200720'!CB74="","",'COPY 20200720'!CB74)</f>
        <v/>
      </c>
      <c r="CC74" t="str">
        <f>IF('COPY 20200720'!CC74="","",'COPY 20200720'!CC74)</f>
        <v/>
      </c>
      <c r="CD74" t="str">
        <f>IF('COPY 20200720'!CD74="","",'COPY 20200720'!CD74)</f>
        <v/>
      </c>
      <c r="CE74" t="str">
        <f>IF('COPY 20200720'!CE74="","",'COPY 20200720'!CE74)</f>
        <v/>
      </c>
      <c r="CF74" t="str">
        <f>IF('COPY 20200720'!CF74="","",'COPY 20200720'!CF74)</f>
        <v/>
      </c>
      <c r="CG74" t="str">
        <f>IF('COPY 20200720'!CG74="","",'COPY 20200720'!CG74)</f>
        <v/>
      </c>
      <c r="CH74" t="str">
        <f>IF('COPY 20200720'!CH74="","",'COPY 20200720'!CH74)</f>
        <v/>
      </c>
      <c r="CI74" t="str">
        <f>IF('COPY 20200720'!CI74="","",'COPY 20200720'!CI74)</f>
        <v/>
      </c>
      <c r="CJ74" t="str">
        <f>IF('COPY 20200720'!CJ74="","",'COPY 20200720'!CJ74)</f>
        <v/>
      </c>
      <c r="CK74" t="str">
        <f>IF('COPY 20200720'!CK74="","",'COPY 20200720'!CK74)</f>
        <v/>
      </c>
      <c r="CL74" t="str">
        <f>IF('COPY 20200720'!CL74="","",'COPY 20200720'!CL74)</f>
        <v/>
      </c>
      <c r="CM74" t="str">
        <f>IF('COPY 20200720'!CM74="","",'COPY 20200720'!CM74)</f>
        <v/>
      </c>
    </row>
    <row r="75" spans="2:91">
      <c r="B75" s="42" t="str">
        <f>'COPY 20200720'!B75</f>
        <v>072</v>
      </c>
      <c r="C75" s="8" t="str">
        <f>'COPY 20200720'!C75</f>
        <v>PAD JUMP B PLR RH/LH</v>
      </c>
      <c r="D75" s="8" t="str">
        <f>IF('COPY 20200720'!D75="","",'COPY 20200720'!D75)</f>
        <v>INJ</v>
      </c>
      <c r="E75" s="8"/>
      <c r="F75" s="9"/>
      <c r="G75" s="10"/>
      <c r="H75" s="11"/>
      <c r="I75" s="12"/>
      <c r="J75" s="13"/>
      <c r="K75" s="10"/>
      <c r="L75" s="13"/>
      <c r="M75" s="14"/>
      <c r="N75" s="15"/>
      <c r="O75" s="16"/>
      <c r="P75" s="16"/>
      <c r="Q75" s="17"/>
      <c r="R75" s="17"/>
      <c r="S75" s="33"/>
      <c r="T75" s="33"/>
      <c r="U75" s="31"/>
      <c r="V75">
        <f>IF('COPY 20200720'!V75="","",'COPY 20200720'!V75)</f>
        <v>1.1897244480000002</v>
      </c>
      <c r="W75" t="str">
        <f>IF('COPY 20200720'!W75="","",'COPY 20200720'!W75)</f>
        <v/>
      </c>
      <c r="X75" t="str">
        <f>IF('COPY 20200720'!X75="","",'COPY 20200720'!X75)</f>
        <v/>
      </c>
      <c r="Y75" t="str">
        <f>IF('COPY 20200720'!Y75="","",'COPY 20200720'!Y75)</f>
        <v/>
      </c>
      <c r="Z75" t="str">
        <f>IF('COPY 20200720'!Z75="","",'COPY 20200720'!Z75)</f>
        <v/>
      </c>
      <c r="AA75" t="str">
        <f>IF('COPY 20200720'!AA75="","",'COPY 20200720'!AA75)</f>
        <v/>
      </c>
      <c r="AB75" t="str">
        <f>IF('COPY 20200720'!AB75="","",'COPY 20200720'!AB75)</f>
        <v/>
      </c>
      <c r="AC75" t="str">
        <f>IF('COPY 20200720'!AC75="","",'COPY 20200720'!AC75)</f>
        <v/>
      </c>
      <c r="AD75" t="str">
        <f>IF('COPY 20200720'!AD75="","",'COPY 20200720'!AD75)</f>
        <v/>
      </c>
      <c r="AE75" t="str">
        <f>IF('COPY 20200720'!AE75="","",'COPY 20200720'!AE75)</f>
        <v/>
      </c>
      <c r="AF75" t="str">
        <f>IF('COPY 20200720'!AF75="","",'COPY 20200720'!AF75)</f>
        <v/>
      </c>
      <c r="AG75" t="str">
        <f>IF('COPY 20200720'!AG75="","",'COPY 20200720'!AG75)</f>
        <v/>
      </c>
      <c r="AH75" t="str">
        <f>IF('COPY 20200720'!AH75="","",'COPY 20200720'!AH75)</f>
        <v/>
      </c>
      <c r="AI75" t="str">
        <f>IF('COPY 20200720'!AI75="","",'COPY 20200720'!AI75)</f>
        <v/>
      </c>
      <c r="AJ75" t="str">
        <f>IF('COPY 20200720'!AJ75="","",'COPY 20200720'!AJ75)</f>
        <v/>
      </c>
      <c r="AK75" t="str">
        <f>IF('COPY 20200720'!AK75="","",'COPY 20200720'!AK75)</f>
        <v/>
      </c>
      <c r="AL75" t="str">
        <f>IF('COPY 20200720'!AL75="","",'COPY 20200720'!AL75)</f>
        <v/>
      </c>
      <c r="AM75" t="str">
        <f>IF('COPY 20200720'!AM75="","",'COPY 20200720'!AM75)</f>
        <v/>
      </c>
      <c r="AN75" t="str">
        <f>IF('COPY 20200720'!AN75="","",'COPY 20200720'!AN75)</f>
        <v/>
      </c>
      <c r="AO75">
        <f>IF('COPY 20200720'!AO75="","",'COPY 20200720'!AO75)</f>
        <v>44046</v>
      </c>
      <c r="AP75" t="str">
        <f>IF('COPY 20200720'!AP75="","",'COPY 20200720'!AP75)</f>
        <v/>
      </c>
      <c r="AQ75" t="str">
        <f>IF('COPY 20200720'!AQ75="","",'COPY 20200720'!AQ75)</f>
        <v/>
      </c>
      <c r="AR75" t="str">
        <f>IF('COPY 20200720'!AR75="","",'COPY 20200720'!AR75)</f>
        <v/>
      </c>
      <c r="AS75" t="str">
        <f>IF('COPY 20200720'!AS75="","",'COPY 20200720'!AS75)</f>
        <v/>
      </c>
      <c r="AT75" t="str">
        <f>IF('COPY 20200720'!AT75="","",'COPY 20200720'!AT75)</f>
        <v/>
      </c>
      <c r="AU75" t="str">
        <f>IF('COPY 20200720'!AU75="","",'COPY 20200720'!AU75)</f>
        <v/>
      </c>
      <c r="AV75" t="str">
        <f>IF('COPY 20200720'!AV75="","",'COPY 20200720'!AV75)</f>
        <v/>
      </c>
      <c r="AW75" t="str">
        <f>IF('COPY 20200720'!AW75="","",'COPY 20200720'!AW75)</f>
        <v/>
      </c>
      <c r="AX75" t="str">
        <f>IF('COPY 20200720'!AX75="","",'COPY 20200720'!AX75)</f>
        <v/>
      </c>
      <c r="AY75" t="str">
        <f>IF('COPY 20200720'!AY75="","",'COPY 20200720'!AY75)</f>
        <v/>
      </c>
      <c r="AZ75" t="str">
        <f>IF('COPY 20200720'!AZ75="","",'COPY 20200720'!AZ75)</f>
        <v/>
      </c>
      <c r="BA75" t="str">
        <f>IF('COPY 20200720'!BA75="","",'COPY 20200720'!BA75)</f>
        <v/>
      </c>
      <c r="BB75" t="str">
        <f>IF('COPY 20200720'!BB75="","",'COPY 20200720'!BB75)</f>
        <v/>
      </c>
      <c r="BC75" t="str">
        <f>IF('COPY 20200720'!BC75="","",'COPY 20200720'!BC75)</f>
        <v/>
      </c>
      <c r="BD75" t="str">
        <f>IF('COPY 20200720'!BD75="","",'COPY 20200720'!BD75)</f>
        <v/>
      </c>
      <c r="BE75" t="str">
        <f>IF('COPY 20200720'!BE75="","",'COPY 20200720'!BE75)</f>
        <v/>
      </c>
      <c r="BF75" t="str">
        <f>IF('COPY 20200720'!BF75="","",'COPY 20200720'!BF75)</f>
        <v/>
      </c>
      <c r="BG75" t="str">
        <f>IF('COPY 20200720'!BG75="","",'COPY 20200720'!BG75)</f>
        <v/>
      </c>
      <c r="BH75" t="str">
        <f>IF('COPY 20200720'!BH75="","",'COPY 20200720'!BH75)</f>
        <v/>
      </c>
      <c r="BI75" t="str">
        <f>IF('COPY 20200720'!BI75="","",'COPY 20200720'!BI75)</f>
        <v/>
      </c>
      <c r="BJ75" t="str">
        <f>IF('COPY 20200720'!BJ75="","",'COPY 20200720'!BJ75)</f>
        <v/>
      </c>
      <c r="BK75">
        <f>IF('COPY 20200720'!BK75="","",'COPY 20200720'!BK75)</f>
        <v>44036</v>
      </c>
      <c r="BL75" t="str">
        <f>IF('COPY 20200720'!BL75="","",'COPY 20200720'!BL75)</f>
        <v/>
      </c>
      <c r="BM75" t="str">
        <f>IF('COPY 20200720'!BM75="","",'COPY 20200720'!BM75)</f>
        <v/>
      </c>
      <c r="BN75" t="str">
        <f>IF('COPY 20200720'!BN75="","",'COPY 20200720'!BN75)</f>
        <v/>
      </c>
      <c r="BO75" t="s">
        <v>590</v>
      </c>
      <c r="BP75" t="str">
        <f>IF('COPY 20200720'!BP75="","",'COPY 20200720'!BP75)</f>
        <v/>
      </c>
      <c r="BQ75" t="str">
        <f>IF('COPY 20200720'!BQ75="","",'COPY 20200720'!BQ75)</f>
        <v/>
      </c>
      <c r="BR75" t="str">
        <f>IF('COPY 20200720'!BR75="","",'COPY 20200720'!BR75)</f>
        <v/>
      </c>
      <c r="BS75" t="str">
        <f>IF('COPY 20200720'!BS75="","",'COPY 20200720'!BS75)</f>
        <v/>
      </c>
      <c r="BT75" t="str">
        <f>IF('COPY 20200720'!BT75="","",'COPY 20200720'!BT75)</f>
        <v/>
      </c>
      <c r="BU75" t="str">
        <f>IF('COPY 20200720'!BU75="","",'COPY 20200720'!BU75)</f>
        <v/>
      </c>
      <c r="BV75" t="str">
        <f>IF('COPY 20200720'!BV75="","",'COPY 20200720'!BV75)</f>
        <v/>
      </c>
      <c r="BW75" t="str">
        <f>IF('COPY 20200720'!BW75="","",'COPY 20200720'!BW75)</f>
        <v/>
      </c>
      <c r="BX75" t="str">
        <f>IF('COPY 20200720'!BX75="","",'COPY 20200720'!BX75)</f>
        <v/>
      </c>
      <c r="BY75" t="str">
        <f>IF('COPY 20200720'!BY75="","",'COPY 20200720'!BY75)</f>
        <v/>
      </c>
      <c r="BZ75" t="str">
        <f>IF('COPY 20200720'!BZ75="","",'COPY 20200720'!BZ75)</f>
        <v/>
      </c>
      <c r="CA75" t="str">
        <f>IF('COPY 20200720'!CA75="","",'COPY 20200720'!CA75)</f>
        <v/>
      </c>
      <c r="CB75" t="str">
        <f>IF('COPY 20200720'!CB75="","",'COPY 20200720'!CB75)</f>
        <v/>
      </c>
      <c r="CC75" t="str">
        <f>IF('COPY 20200720'!CC75="","",'COPY 20200720'!CC75)</f>
        <v/>
      </c>
      <c r="CD75" t="str">
        <f>IF('COPY 20200720'!CD75="","",'COPY 20200720'!CD75)</f>
        <v/>
      </c>
      <c r="CE75" t="str">
        <f>IF('COPY 20200720'!CE75="","",'COPY 20200720'!CE75)</f>
        <v/>
      </c>
      <c r="CF75" t="str">
        <f>IF('COPY 20200720'!CF75="","",'COPY 20200720'!CF75)</f>
        <v/>
      </c>
      <c r="CG75" t="str">
        <f>IF('COPY 20200720'!CG75="","",'COPY 20200720'!CG75)</f>
        <v/>
      </c>
      <c r="CH75" t="str">
        <f>IF('COPY 20200720'!CH75="","",'COPY 20200720'!CH75)</f>
        <v/>
      </c>
      <c r="CI75" t="str">
        <f>IF('COPY 20200720'!CI75="","",'COPY 20200720'!CI75)</f>
        <v/>
      </c>
      <c r="CJ75" t="str">
        <f>IF('COPY 20200720'!CJ75="","",'COPY 20200720'!CJ75)</f>
        <v/>
      </c>
      <c r="CK75" t="str">
        <f>IF('COPY 20200720'!CK75="","",'COPY 20200720'!CK75)</f>
        <v/>
      </c>
      <c r="CL75" t="str">
        <f>IF('COPY 20200720'!CL75="","",'COPY 20200720'!CL75)</f>
        <v/>
      </c>
      <c r="CM75" t="str">
        <f>IF('COPY 20200720'!CM75="","",'COPY 20200720'!CM75)</f>
        <v/>
      </c>
    </row>
    <row r="76" spans="2:91">
      <c r="B76" s="42" t="str">
        <f>'COPY 20200720'!B76</f>
        <v>073</v>
      </c>
      <c r="C76" s="8" t="str">
        <f>'COPY 20200720'!C76</f>
        <v>DRAIN COWL PNL DR LHD</v>
      </c>
      <c r="D76" s="8" t="str">
        <f>IF('COPY 20200720'!D76="","",'COPY 20200720'!D76)</f>
        <v>INJ</v>
      </c>
      <c r="E76" s="8"/>
      <c r="F76" s="9"/>
      <c r="G76" s="10"/>
      <c r="H76" s="11"/>
      <c r="I76" s="12"/>
      <c r="J76" s="13"/>
      <c r="K76" s="10"/>
      <c r="L76" s="13"/>
      <c r="M76" s="14"/>
      <c r="N76" s="15"/>
      <c r="O76" s="16"/>
      <c r="P76" s="27"/>
      <c r="Q76" s="17"/>
      <c r="R76" s="17"/>
      <c r="S76" s="33"/>
      <c r="T76" s="33"/>
      <c r="U76" s="31"/>
      <c r="V76">
        <f>IF('COPY 20200720'!V76="","",'COPY 20200720'!V76)</f>
        <v>0.81550500000000004</v>
      </c>
      <c r="W76" t="str">
        <f>IF('COPY 20200720'!W76="","",'COPY 20200720'!W76)</f>
        <v/>
      </c>
      <c r="X76" t="str">
        <f>IF('COPY 20200720'!X76="","",'COPY 20200720'!X76)</f>
        <v/>
      </c>
      <c r="Y76" t="str">
        <f>IF('COPY 20200720'!Y76="","",'COPY 20200720'!Y76)</f>
        <v/>
      </c>
      <c r="Z76" t="str">
        <f>IF('COPY 20200720'!Z76="","",'COPY 20200720'!Z76)</f>
        <v/>
      </c>
      <c r="AA76" t="str">
        <f>IF('COPY 20200720'!AA76="","",'COPY 20200720'!AA76)</f>
        <v/>
      </c>
      <c r="AB76" t="str">
        <f>IF('COPY 20200720'!AB76="","",'COPY 20200720'!AB76)</f>
        <v/>
      </c>
      <c r="AC76" t="str">
        <f>IF('COPY 20200720'!AC76="","",'COPY 20200720'!AC76)</f>
        <v/>
      </c>
      <c r="AD76" t="s">
        <v>480</v>
      </c>
      <c r="AE76" t="s">
        <v>488</v>
      </c>
      <c r="AF76" s="2" t="s">
        <v>519</v>
      </c>
      <c r="AG76" t="str">
        <f>IF('COPY 20200720'!AG76="","",'COPY 20200720'!AG76)</f>
        <v>-</v>
      </c>
      <c r="AH76" t="str">
        <f>IF('COPY 20200720'!AH76="","",'COPY 20200720'!AH76)</f>
        <v/>
      </c>
      <c r="AI76" t="str">
        <f>IF('COPY 20200720'!AI76="","",'COPY 20200720'!AI76)</f>
        <v/>
      </c>
      <c r="AJ76" t="str">
        <f>IF('COPY 20200720'!AJ76="","",'COPY 20200720'!AJ76)</f>
        <v/>
      </c>
      <c r="AK76" t="str">
        <f>IF('COPY 20200720'!AK76="","",'COPY 20200720'!AK76)</f>
        <v/>
      </c>
      <c r="AL76" t="str">
        <f>IF('COPY 20200720'!AL76="","",'COPY 20200720'!AL76)</f>
        <v/>
      </c>
      <c r="AM76">
        <f>IF('COPY 20200720'!AM76="","",'COPY 20200720'!AM76)</f>
        <v>44033</v>
      </c>
      <c r="AN76" t="str">
        <f>IF('COPY 20200720'!AN76="","",'COPY 20200720'!AN76)</f>
        <v/>
      </c>
      <c r="AO76" t="str">
        <f>IF('COPY 20200720'!AO76="","",'COPY 20200720'!AO76)</f>
        <v/>
      </c>
      <c r="AP76">
        <f>IF('COPY 20200720'!AP76="","",'COPY 20200720'!AP76)</f>
        <v>44033</v>
      </c>
      <c r="AQ76" t="str">
        <f>IF('COPY 20200720'!AQ76="","",'COPY 20200720'!AQ76)</f>
        <v/>
      </c>
      <c r="AR76" t="str">
        <f>IF('COPY 20200720'!AR76="","",'COPY 20200720'!AR76)</f>
        <v/>
      </c>
      <c r="AS76" t="str">
        <f>IF('COPY 20200720'!AS76="","",'COPY 20200720'!AS76)</f>
        <v/>
      </c>
      <c r="AT76" t="str">
        <f>IF('COPY 20200720'!AT76="","",'COPY 20200720'!AT76)</f>
        <v/>
      </c>
      <c r="AU76" t="str">
        <f>IF('COPY 20200720'!AU76="","",'COPY 20200720'!AU76)</f>
        <v/>
      </c>
      <c r="AV76" t="str">
        <f>IF('COPY 20200720'!AV76="","",'COPY 20200720'!AV76)</f>
        <v/>
      </c>
      <c r="AW76" t="str">
        <f>IF('COPY 20200720'!AW76="","",'COPY 20200720'!AW76)</f>
        <v/>
      </c>
      <c r="AX76" t="str">
        <f>IF('COPY 20200720'!AX76="","",'COPY 20200720'!AX76)</f>
        <v/>
      </c>
      <c r="AY76" t="str">
        <f>IF('COPY 20200720'!AY76="","",'COPY 20200720'!AY76)</f>
        <v/>
      </c>
      <c r="AZ76" t="str">
        <f>IF('COPY 20200720'!AZ76="","",'COPY 20200720'!AZ76)</f>
        <v/>
      </c>
      <c r="BA76" t="str">
        <f>IF('COPY 20200720'!BA76="","",'COPY 20200720'!BA76)</f>
        <v/>
      </c>
      <c r="BB76" t="str">
        <f>IF('COPY 20200720'!BB76="","",'COPY 20200720'!BB76)</f>
        <v/>
      </c>
      <c r="BC76" t="str">
        <f>IF('COPY 20200720'!BC76="","",'COPY 20200720'!BC76)</f>
        <v/>
      </c>
      <c r="BD76" t="str">
        <f>IF('COPY 20200720'!BD76="","",'COPY 20200720'!BD76)</f>
        <v/>
      </c>
      <c r="BE76" t="str">
        <f>IF('COPY 20200720'!BE76="","",'COPY 20200720'!BE76)</f>
        <v/>
      </c>
      <c r="BF76" t="str">
        <f>IF('COPY 20200720'!BF76="","",'COPY 20200720'!BF76)</f>
        <v/>
      </c>
      <c r="BG76" t="str">
        <f>IF('COPY 20200720'!BG76="","",'COPY 20200720'!BG76)</f>
        <v/>
      </c>
      <c r="BH76" t="str">
        <f>IF('COPY 20200720'!BH76="","",'COPY 20200720'!BH76)</f>
        <v/>
      </c>
      <c r="BI76" t="str">
        <f>IF('COPY 20200720'!BI76="","",'COPY 20200720'!BI76)</f>
        <v/>
      </c>
      <c r="BJ76" t="str">
        <f>IF('COPY 20200720'!BJ76="","",'COPY 20200720'!BJ76)</f>
        <v/>
      </c>
      <c r="BK76" t="str">
        <f>IF('COPY 20200720'!BK76="","",'COPY 20200720'!BK76)</f>
        <v/>
      </c>
      <c r="BL76" t="str">
        <f>IF('COPY 20200720'!BL76="","",'COPY 20200720'!BL76)</f>
        <v/>
      </c>
      <c r="BM76" t="str">
        <f>IF('COPY 20200720'!BM76="","",'COPY 20200720'!BM76)</f>
        <v/>
      </c>
      <c r="BN76" t="str">
        <f>IF('COPY 20200720'!BN76="","",'COPY 20200720'!BN76)</f>
        <v/>
      </c>
      <c r="BO76" t="str">
        <f>IF('COPY 20200720'!BO76="","",'COPY 20200720'!BO76)</f>
        <v/>
      </c>
      <c r="BP76" t="str">
        <f>IF('COPY 20200720'!BP76="","",'COPY 20200720'!BP76)</f>
        <v/>
      </c>
      <c r="BQ76" t="str">
        <f>IF('COPY 20200720'!BQ76="","",'COPY 20200720'!BQ76)</f>
        <v/>
      </c>
      <c r="BR76" t="str">
        <f>IF('COPY 20200720'!BR76="","",'COPY 20200720'!BR76)</f>
        <v/>
      </c>
      <c r="BS76" t="str">
        <f>IF('COPY 20200720'!BS76="","",'COPY 20200720'!BS76)</f>
        <v/>
      </c>
      <c r="BT76" t="str">
        <f>IF('COPY 20200720'!BT76="","",'COPY 20200720'!BT76)</f>
        <v/>
      </c>
      <c r="BU76" t="str">
        <f>IF('COPY 20200720'!BU76="","",'COPY 20200720'!BU76)</f>
        <v/>
      </c>
      <c r="BV76" t="str">
        <f>IF('COPY 20200720'!BV76="","",'COPY 20200720'!BV76)</f>
        <v/>
      </c>
      <c r="BW76" t="str">
        <f>IF('COPY 20200720'!BW76="","",'COPY 20200720'!BW76)</f>
        <v/>
      </c>
      <c r="BX76" t="str">
        <f>IF('COPY 20200720'!BX76="","",'COPY 20200720'!BX76)</f>
        <v/>
      </c>
      <c r="BY76" t="str">
        <f>IF('COPY 20200720'!BY76="","",'COPY 20200720'!BY76)</f>
        <v/>
      </c>
      <c r="BZ76" t="str">
        <f>IF('COPY 20200720'!BZ76="","",'COPY 20200720'!BZ76)</f>
        <v/>
      </c>
      <c r="CA76" t="str">
        <f>IF('COPY 20200720'!CA76="","",'COPY 20200720'!CA76)</f>
        <v/>
      </c>
      <c r="CB76" t="str">
        <f>IF('COPY 20200720'!CB76="","",'COPY 20200720'!CB76)</f>
        <v/>
      </c>
      <c r="CC76" t="str">
        <f>IF('COPY 20200720'!CC76="","",'COPY 20200720'!CC76)</f>
        <v/>
      </c>
      <c r="CD76" t="str">
        <f>IF('COPY 20200720'!CD76="","",'COPY 20200720'!CD76)</f>
        <v/>
      </c>
      <c r="CE76" t="str">
        <f>IF('COPY 20200720'!CE76="","",'COPY 20200720'!CE76)</f>
        <v>-</v>
      </c>
      <c r="CF76" t="s">
        <v>488</v>
      </c>
      <c r="CG76" t="str">
        <f>IF('COPY 20200720'!CG76="","",'COPY 20200720'!CG76)</f>
        <v/>
      </c>
      <c r="CH76" t="str">
        <f>IF('COPY 20200720'!CH76="","",'COPY 20200720'!CH76)</f>
        <v/>
      </c>
      <c r="CI76" t="str">
        <f>IF('COPY 20200720'!CI76="","",'COPY 20200720'!CI76)</f>
        <v/>
      </c>
      <c r="CJ76" t="str">
        <f>IF('COPY 20200720'!CJ76="","",'COPY 20200720'!CJ76)</f>
        <v/>
      </c>
      <c r="CK76" t="str">
        <f>IF('COPY 20200720'!CK76="","",'COPY 20200720'!CK76)</f>
        <v/>
      </c>
      <c r="CL76" t="str">
        <f>IF('COPY 20200720'!CL76="","",'COPY 20200720'!CL76)</f>
        <v/>
      </c>
      <c r="CM76" t="str">
        <f>IF('COPY 20200720'!CM76="","",'COPY 20200720'!CM76)</f>
        <v/>
      </c>
    </row>
    <row r="77" spans="2:91">
      <c r="B77" s="42" t="str">
        <f>'COPY 20200720'!B77</f>
        <v>074</v>
      </c>
      <c r="C77" s="8" t="str">
        <f>'COPY 20200720'!C77</f>
        <v>DRAIN COWL PNL AS LHD</v>
      </c>
      <c r="D77" s="8" t="str">
        <f>IF('COPY 20200720'!D77="","",'COPY 20200720'!D77)</f>
        <v>INJ</v>
      </c>
      <c r="E77" s="8"/>
      <c r="F77" s="9"/>
      <c r="G77" s="10"/>
      <c r="H77" s="11"/>
      <c r="I77" s="12"/>
      <c r="J77" s="13"/>
      <c r="K77" s="10"/>
      <c r="L77" s="13"/>
      <c r="M77" s="14"/>
      <c r="N77" s="15"/>
      <c r="O77" s="16"/>
      <c r="P77" s="27"/>
      <c r="Q77" s="17"/>
      <c r="R77" s="17"/>
      <c r="S77" s="33"/>
      <c r="T77" s="33"/>
      <c r="U77" s="31"/>
      <c r="V77">
        <f>IF('COPY 20200720'!V77="","",'COPY 20200720'!V77)</f>
        <v>0.73168125000000006</v>
      </c>
      <c r="W77" t="str">
        <f>IF('COPY 20200720'!W77="","",'COPY 20200720'!W77)</f>
        <v/>
      </c>
      <c r="X77" t="str">
        <f>IF('COPY 20200720'!X77="","",'COPY 20200720'!X77)</f>
        <v/>
      </c>
      <c r="Y77" t="str">
        <f>IF('COPY 20200720'!Y77="","",'COPY 20200720'!Y77)</f>
        <v/>
      </c>
      <c r="Z77" t="str">
        <f>IF('COPY 20200720'!Z77="","",'COPY 20200720'!Z77)</f>
        <v/>
      </c>
      <c r="AA77" t="str">
        <f>IF('COPY 20200720'!AA77="","",'COPY 20200720'!AA77)</f>
        <v/>
      </c>
      <c r="AB77" t="str">
        <f>IF('COPY 20200720'!AB77="","",'COPY 20200720'!AB77)</f>
        <v/>
      </c>
      <c r="AC77" t="str">
        <f>IF('COPY 20200720'!AC77="","",'COPY 20200720'!AC77)</f>
        <v/>
      </c>
      <c r="AD77" t="s">
        <v>480</v>
      </c>
      <c r="AE77" t="str">
        <f>IF('COPY 20200720'!AE77="","",'COPY 20200720'!AE77)</f>
        <v>-</v>
      </c>
      <c r="AF77" s="2" t="s">
        <v>519</v>
      </c>
      <c r="AG77" t="str">
        <f>IF('COPY 20200720'!AG77="","",'COPY 20200720'!AG77)</f>
        <v>-</v>
      </c>
      <c r="AH77" t="str">
        <f>IF('COPY 20200720'!AH77="","",'COPY 20200720'!AH77)</f>
        <v/>
      </c>
      <c r="AI77" t="str">
        <f>IF('COPY 20200720'!AI77="","",'COPY 20200720'!AI77)</f>
        <v/>
      </c>
      <c r="AJ77" t="str">
        <f>IF('COPY 20200720'!AJ77="","",'COPY 20200720'!AJ77)</f>
        <v/>
      </c>
      <c r="AK77" t="str">
        <f>IF('COPY 20200720'!AK77="","",'COPY 20200720'!AK77)</f>
        <v/>
      </c>
      <c r="AL77" t="str">
        <f>IF('COPY 20200720'!AL77="","",'COPY 20200720'!AL77)</f>
        <v/>
      </c>
      <c r="AM77">
        <f>IF('COPY 20200720'!AM77="","",'COPY 20200720'!AM77)</f>
        <v>44033</v>
      </c>
      <c r="AN77" t="str">
        <f>IF('COPY 20200720'!AN77="","",'COPY 20200720'!AN77)</f>
        <v/>
      </c>
      <c r="AO77" t="str">
        <f>IF('COPY 20200720'!AO77="","",'COPY 20200720'!AO77)</f>
        <v/>
      </c>
      <c r="AP77">
        <f>IF('COPY 20200720'!AP77="","",'COPY 20200720'!AP77)</f>
        <v>44033</v>
      </c>
      <c r="AQ77" t="str">
        <f>IF('COPY 20200720'!AQ77="","",'COPY 20200720'!AQ77)</f>
        <v/>
      </c>
      <c r="AR77" t="str">
        <f>IF('COPY 20200720'!AR77="","",'COPY 20200720'!AR77)</f>
        <v/>
      </c>
      <c r="AS77" t="str">
        <f>IF('COPY 20200720'!AS77="","",'COPY 20200720'!AS77)</f>
        <v/>
      </c>
      <c r="AT77" t="str">
        <f>IF('COPY 20200720'!AT77="","",'COPY 20200720'!AT77)</f>
        <v/>
      </c>
      <c r="AU77" t="str">
        <f>IF('COPY 20200720'!AU77="","",'COPY 20200720'!AU77)</f>
        <v/>
      </c>
      <c r="AV77" t="str">
        <f>IF('COPY 20200720'!AV77="","",'COPY 20200720'!AV77)</f>
        <v/>
      </c>
      <c r="AW77" t="str">
        <f>IF('COPY 20200720'!AW77="","",'COPY 20200720'!AW77)</f>
        <v/>
      </c>
      <c r="AX77" t="str">
        <f>IF('COPY 20200720'!AX77="","",'COPY 20200720'!AX77)</f>
        <v/>
      </c>
      <c r="AY77" t="str">
        <f>IF('COPY 20200720'!AY77="","",'COPY 20200720'!AY77)</f>
        <v/>
      </c>
      <c r="AZ77" t="str">
        <f>IF('COPY 20200720'!AZ77="","",'COPY 20200720'!AZ77)</f>
        <v/>
      </c>
      <c r="BA77" t="str">
        <f>IF('COPY 20200720'!BA77="","",'COPY 20200720'!BA77)</f>
        <v/>
      </c>
      <c r="BB77" t="str">
        <f>IF('COPY 20200720'!BB77="","",'COPY 20200720'!BB77)</f>
        <v/>
      </c>
      <c r="BC77" t="str">
        <f>IF('COPY 20200720'!BC77="","",'COPY 20200720'!BC77)</f>
        <v/>
      </c>
      <c r="BD77" t="str">
        <f>IF('COPY 20200720'!BD77="","",'COPY 20200720'!BD77)</f>
        <v/>
      </c>
      <c r="BE77" t="str">
        <f>IF('COPY 20200720'!BE77="","",'COPY 20200720'!BE77)</f>
        <v/>
      </c>
      <c r="BF77" t="str">
        <f>IF('COPY 20200720'!BF77="","",'COPY 20200720'!BF77)</f>
        <v/>
      </c>
      <c r="BG77" t="str">
        <f>IF('COPY 20200720'!BG77="","",'COPY 20200720'!BG77)</f>
        <v/>
      </c>
      <c r="BH77" t="str">
        <f>IF('COPY 20200720'!BH77="","",'COPY 20200720'!BH77)</f>
        <v/>
      </c>
      <c r="BI77" t="str">
        <f>IF('COPY 20200720'!BI77="","",'COPY 20200720'!BI77)</f>
        <v/>
      </c>
      <c r="BJ77" t="str">
        <f>IF('COPY 20200720'!BJ77="","",'COPY 20200720'!BJ77)</f>
        <v/>
      </c>
      <c r="BK77" t="str">
        <f>IF('COPY 20200720'!BK77="","",'COPY 20200720'!BK77)</f>
        <v/>
      </c>
      <c r="BL77" t="str">
        <f>IF('COPY 20200720'!BL77="","",'COPY 20200720'!BL77)</f>
        <v/>
      </c>
      <c r="BM77" t="str">
        <f>IF('COPY 20200720'!BM77="","",'COPY 20200720'!BM77)</f>
        <v/>
      </c>
      <c r="BN77" t="str">
        <f>IF('COPY 20200720'!BN77="","",'COPY 20200720'!BN77)</f>
        <v/>
      </c>
      <c r="BO77" t="str">
        <f>IF('COPY 20200720'!BO77="","",'COPY 20200720'!BO77)</f>
        <v/>
      </c>
      <c r="BP77" t="str">
        <f>IF('COPY 20200720'!BP77="","",'COPY 20200720'!BP77)</f>
        <v/>
      </c>
      <c r="BQ77" t="str">
        <f>IF('COPY 20200720'!BQ77="","",'COPY 20200720'!BQ77)</f>
        <v/>
      </c>
      <c r="BR77" t="str">
        <f>IF('COPY 20200720'!BR77="","",'COPY 20200720'!BR77)</f>
        <v/>
      </c>
      <c r="BS77" t="str">
        <f>IF('COPY 20200720'!BS77="","",'COPY 20200720'!BS77)</f>
        <v/>
      </c>
      <c r="BT77" t="str">
        <f>IF('COPY 20200720'!BT77="","",'COPY 20200720'!BT77)</f>
        <v/>
      </c>
      <c r="BU77" t="str">
        <f>IF('COPY 20200720'!BU77="","",'COPY 20200720'!BU77)</f>
        <v/>
      </c>
      <c r="BV77" t="str">
        <f>IF('COPY 20200720'!BV77="","",'COPY 20200720'!BV77)</f>
        <v/>
      </c>
      <c r="BW77" t="str">
        <f>IF('COPY 20200720'!BW77="","",'COPY 20200720'!BW77)</f>
        <v/>
      </c>
      <c r="BX77" t="str">
        <f>IF('COPY 20200720'!BX77="","",'COPY 20200720'!BX77)</f>
        <v/>
      </c>
      <c r="BY77" t="str">
        <f>IF('COPY 20200720'!BY77="","",'COPY 20200720'!BY77)</f>
        <v/>
      </c>
      <c r="BZ77" t="str">
        <f>IF('COPY 20200720'!BZ77="","",'COPY 20200720'!BZ77)</f>
        <v/>
      </c>
      <c r="CA77" t="str">
        <f>IF('COPY 20200720'!CA77="","",'COPY 20200720'!CA77)</f>
        <v/>
      </c>
      <c r="CB77" t="str">
        <f>IF('COPY 20200720'!CB77="","",'COPY 20200720'!CB77)</f>
        <v/>
      </c>
      <c r="CC77" t="str">
        <f>IF('COPY 20200720'!CC77="","",'COPY 20200720'!CC77)</f>
        <v/>
      </c>
      <c r="CD77" t="str">
        <f>IF('COPY 20200720'!CD77="","",'COPY 20200720'!CD77)</f>
        <v/>
      </c>
      <c r="CE77" t="str">
        <f>IF('COPY 20200720'!CE77="","",'COPY 20200720'!CE77)</f>
        <v>-</v>
      </c>
      <c r="CF77" t="s">
        <v>488</v>
      </c>
      <c r="CG77" t="str">
        <f>IF('COPY 20200720'!CG77="","",'COPY 20200720'!CG77)</f>
        <v/>
      </c>
      <c r="CH77" t="str">
        <f>IF('COPY 20200720'!CH77="","",'COPY 20200720'!CH77)</f>
        <v/>
      </c>
      <c r="CI77" t="str">
        <f>IF('COPY 20200720'!CI77="","",'COPY 20200720'!CI77)</f>
        <v/>
      </c>
      <c r="CJ77" t="str">
        <f>IF('COPY 20200720'!CJ77="","",'COPY 20200720'!CJ77)</f>
        <v/>
      </c>
      <c r="CK77" t="str">
        <f>IF('COPY 20200720'!CK77="","",'COPY 20200720'!CK77)</f>
        <v/>
      </c>
      <c r="CL77" t="str">
        <f>IF('COPY 20200720'!CL77="","",'COPY 20200720'!CL77)</f>
        <v/>
      </c>
      <c r="CM77" t="str">
        <f>IF('COPY 20200720'!CM77="","",'COPY 20200720'!CM77)</f>
        <v/>
      </c>
    </row>
    <row r="78" spans="2:91">
      <c r="B78" s="42" t="str">
        <f>'COPY 20200720'!B78</f>
        <v>075</v>
      </c>
      <c r="C78" s="8" t="str">
        <f>'COPY 20200720'!C78</f>
        <v>COWL PNL SD RH/LH</v>
      </c>
      <c r="D78" s="8" t="str">
        <f>IF('COPY 20200720'!D78="","",'COPY 20200720'!D78)</f>
        <v>INJ</v>
      </c>
      <c r="E78" s="8"/>
      <c r="F78" s="9"/>
      <c r="G78" s="10"/>
      <c r="H78" s="11"/>
      <c r="I78" s="12"/>
      <c r="J78" s="13"/>
      <c r="K78" s="10"/>
      <c r="L78" s="13"/>
      <c r="M78" s="14"/>
      <c r="N78" s="15"/>
      <c r="O78" s="16"/>
      <c r="P78" s="27"/>
      <c r="Q78" s="17"/>
      <c r="R78" s="17"/>
      <c r="S78" s="33"/>
      <c r="T78" s="33"/>
      <c r="U78" s="32"/>
      <c r="V78">
        <f>IF('COPY 20200720'!V78="","",'COPY 20200720'!V78)</f>
        <v>0.42575285560450316</v>
      </c>
      <c r="W78" t="str">
        <f>IF('COPY 20200720'!W78="","",'COPY 20200720'!W78)</f>
        <v/>
      </c>
      <c r="X78" t="str">
        <f>IF('COPY 20200720'!X78="","",'COPY 20200720'!X78)</f>
        <v/>
      </c>
      <c r="Y78" t="str">
        <f>IF('COPY 20200720'!Y78="","",'COPY 20200720'!Y78)</f>
        <v/>
      </c>
      <c r="Z78" t="str">
        <f>IF('COPY 20200720'!Z78="","",'COPY 20200720'!Z78)</f>
        <v/>
      </c>
      <c r="AA78" t="str">
        <f>IF('COPY 20200720'!AA78="","",'COPY 20200720'!AA78)</f>
        <v/>
      </c>
      <c r="AB78" t="str">
        <f>IF('COPY 20200720'!AB78="","",'COPY 20200720'!AB78)</f>
        <v/>
      </c>
      <c r="AC78" t="str">
        <f>IF('COPY 20200720'!AC78="","",'COPY 20200720'!AC78)</f>
        <v/>
      </c>
      <c r="AD78" t="s">
        <v>487</v>
      </c>
      <c r="AE78" t="str">
        <f>IF('COPY 20200720'!AE78="","",'COPY 20200720'!AE78)</f>
        <v>-</v>
      </c>
      <c r="AF78">
        <f>IF('COPY 20200720'!AF78="","",'COPY 20200720'!AF78)</f>
        <v>44033</v>
      </c>
      <c r="AG78">
        <f>IF('COPY 20200720'!AG78="","",'COPY 20200720'!AG78)</f>
        <v>44033</v>
      </c>
      <c r="AH78" t="str">
        <f>IF('COPY 20200720'!AH78="","",'COPY 20200720'!AH78)</f>
        <v/>
      </c>
      <c r="AI78" t="str">
        <f>IF('COPY 20200720'!AI78="","",'COPY 20200720'!AI78)</f>
        <v/>
      </c>
      <c r="AJ78" t="str">
        <f>IF('COPY 20200720'!AJ78="","",'COPY 20200720'!AJ78)</f>
        <v/>
      </c>
      <c r="AK78" t="str">
        <f>IF('COPY 20200720'!AK78="","",'COPY 20200720'!AK78)</f>
        <v/>
      </c>
      <c r="AL78" t="str">
        <f>IF('COPY 20200720'!AL78="","",'COPY 20200720'!AL78)</f>
        <v/>
      </c>
      <c r="AM78">
        <f>IF('COPY 20200720'!AM78="","",'COPY 20200720'!AM78)</f>
        <v>44033</v>
      </c>
      <c r="AN78" t="str">
        <f>IF('COPY 20200720'!AN78="","",'COPY 20200720'!AN78)</f>
        <v/>
      </c>
      <c r="AO78" t="str">
        <f>IF('COPY 20200720'!AO78="","",'COPY 20200720'!AO78)</f>
        <v/>
      </c>
      <c r="AP78" t="str">
        <f>IF('COPY 20200720'!AP78="","",'COPY 20200720'!AP78)</f>
        <v/>
      </c>
      <c r="AQ78" t="str">
        <f>IF('COPY 20200720'!AQ78="","",'COPY 20200720'!AQ78)</f>
        <v/>
      </c>
      <c r="AR78" t="str">
        <f>IF('COPY 20200720'!AR78="","",'COPY 20200720'!AR78)</f>
        <v/>
      </c>
      <c r="AS78" t="str">
        <f>IF('COPY 20200720'!AS78="","",'COPY 20200720'!AS78)</f>
        <v/>
      </c>
      <c r="AT78" t="str">
        <f>IF('COPY 20200720'!AT78="","",'COPY 20200720'!AT78)</f>
        <v/>
      </c>
      <c r="AU78" t="str">
        <f>IF('COPY 20200720'!AU78="","",'COPY 20200720'!AU78)</f>
        <v/>
      </c>
      <c r="AV78" t="str">
        <f>IF('COPY 20200720'!AV78="","",'COPY 20200720'!AV78)</f>
        <v/>
      </c>
      <c r="AW78" t="str">
        <f>IF('COPY 20200720'!AW78="","",'COPY 20200720'!AW78)</f>
        <v/>
      </c>
      <c r="AX78" t="str">
        <f>IF('COPY 20200720'!AX78="","",'COPY 20200720'!AX78)</f>
        <v/>
      </c>
      <c r="AY78" t="str">
        <f>IF('COPY 20200720'!AY78="","",'COPY 20200720'!AY78)</f>
        <v/>
      </c>
      <c r="AZ78" t="str">
        <f>IF('COPY 20200720'!AZ78="","",'COPY 20200720'!AZ78)</f>
        <v/>
      </c>
      <c r="BA78" t="str">
        <f>IF('COPY 20200720'!BA78="","",'COPY 20200720'!BA78)</f>
        <v/>
      </c>
      <c r="BB78" t="str">
        <f>IF('COPY 20200720'!BB78="","",'COPY 20200720'!BB78)</f>
        <v/>
      </c>
      <c r="BC78" t="str">
        <f>IF('COPY 20200720'!BC78="","",'COPY 20200720'!BC78)</f>
        <v/>
      </c>
      <c r="BD78" t="str">
        <f>IF('COPY 20200720'!BD78="","",'COPY 20200720'!BD78)</f>
        <v/>
      </c>
      <c r="BE78" t="str">
        <f>IF('COPY 20200720'!BE78="","",'COPY 20200720'!BE78)</f>
        <v/>
      </c>
      <c r="BF78" t="str">
        <f>IF('COPY 20200720'!BF78="","",'COPY 20200720'!BF78)</f>
        <v/>
      </c>
      <c r="BG78" t="str">
        <f>IF('COPY 20200720'!BG78="","",'COPY 20200720'!BG78)</f>
        <v/>
      </c>
      <c r="BH78" t="str">
        <f>IF('COPY 20200720'!BH78="","",'COPY 20200720'!BH78)</f>
        <v/>
      </c>
      <c r="BI78" t="str">
        <f>IF('COPY 20200720'!BI78="","",'COPY 20200720'!BI78)</f>
        <v/>
      </c>
      <c r="BJ78" t="str">
        <f>IF('COPY 20200720'!BJ78="","",'COPY 20200720'!BJ78)</f>
        <v/>
      </c>
      <c r="BK78" t="str">
        <f>IF('COPY 20200720'!BK78="","",'COPY 20200720'!BK78)</f>
        <v/>
      </c>
      <c r="BL78" t="str">
        <f>IF('COPY 20200720'!BL78="","",'COPY 20200720'!BL78)</f>
        <v/>
      </c>
      <c r="BM78" t="str">
        <f>IF('COPY 20200720'!BM78="","",'COPY 20200720'!BM78)</f>
        <v/>
      </c>
      <c r="BN78" t="str">
        <f>IF('COPY 20200720'!BN78="","",'COPY 20200720'!BN78)</f>
        <v/>
      </c>
      <c r="BO78" t="str">
        <f>IF('COPY 20200720'!BO78="","",'COPY 20200720'!BO78)</f>
        <v/>
      </c>
      <c r="BP78" t="str">
        <f>IF('COPY 20200720'!BP78="","",'COPY 20200720'!BP78)</f>
        <v/>
      </c>
      <c r="BQ78" t="str">
        <f>IF('COPY 20200720'!BQ78="","",'COPY 20200720'!BQ78)</f>
        <v/>
      </c>
      <c r="BR78" t="str">
        <f>IF('COPY 20200720'!BR78="","",'COPY 20200720'!BR78)</f>
        <v/>
      </c>
      <c r="BS78" t="str">
        <f>IF('COPY 20200720'!BS78="","",'COPY 20200720'!BS78)</f>
        <v/>
      </c>
      <c r="BT78" t="str">
        <f>IF('COPY 20200720'!BT78="","",'COPY 20200720'!BT78)</f>
        <v/>
      </c>
      <c r="BU78" t="str">
        <f>IF('COPY 20200720'!BU78="","",'COPY 20200720'!BU78)</f>
        <v/>
      </c>
      <c r="BV78" t="str">
        <f>IF('COPY 20200720'!BV78="","",'COPY 20200720'!BV78)</f>
        <v/>
      </c>
      <c r="BW78" t="str">
        <f>IF('COPY 20200720'!BW78="","",'COPY 20200720'!BW78)</f>
        <v/>
      </c>
      <c r="BX78" t="str">
        <f>IF('COPY 20200720'!BX78="","",'COPY 20200720'!BX78)</f>
        <v/>
      </c>
      <c r="BY78" t="str">
        <f>IF('COPY 20200720'!BY78="","",'COPY 20200720'!BY78)</f>
        <v/>
      </c>
      <c r="BZ78" t="str">
        <f>IF('COPY 20200720'!BZ78="","",'COPY 20200720'!BZ78)</f>
        <v/>
      </c>
      <c r="CA78" t="str">
        <f>IF('COPY 20200720'!CA78="","",'COPY 20200720'!CA78)</f>
        <v/>
      </c>
      <c r="CB78" t="str">
        <f>IF('COPY 20200720'!CB78="","",'COPY 20200720'!CB78)</f>
        <v/>
      </c>
      <c r="CC78" t="str">
        <f>IF('COPY 20200720'!CC78="","",'COPY 20200720'!CC78)</f>
        <v/>
      </c>
      <c r="CD78" t="str">
        <f>IF('COPY 20200720'!CD78="","",'COPY 20200720'!CD78)</f>
        <v/>
      </c>
      <c r="CE78" t="str">
        <f>IF('COPY 20200720'!CE78="","",'COPY 20200720'!CE78)</f>
        <v/>
      </c>
      <c r="CF78" t="str">
        <f>IF('COPY 20200720'!CF78="","",'COPY 20200720'!CF78)</f>
        <v/>
      </c>
      <c r="CG78" t="str">
        <f>IF('COPY 20200720'!CG78="","",'COPY 20200720'!CG78)</f>
        <v/>
      </c>
      <c r="CH78" t="str">
        <f>IF('COPY 20200720'!CH78="","",'COPY 20200720'!CH78)</f>
        <v/>
      </c>
      <c r="CI78" t="str">
        <f>IF('COPY 20200720'!CI78="","",'COPY 20200720'!CI78)</f>
        <v/>
      </c>
      <c r="CJ78" t="str">
        <f>IF('COPY 20200720'!CJ78="","",'COPY 20200720'!CJ78)</f>
        <v/>
      </c>
      <c r="CK78" t="str">
        <f>IF('COPY 20200720'!CK78="","",'COPY 20200720'!CK78)</f>
        <v/>
      </c>
      <c r="CL78" t="str">
        <f>IF('COPY 20200720'!CL78="","",'COPY 20200720'!CL78)</f>
        <v/>
      </c>
      <c r="CM78" t="str">
        <f>IF('COPY 20200720'!CM78="","",'COPY 20200720'!CM78)</f>
        <v/>
      </c>
    </row>
    <row r="79" spans="2:91">
      <c r="B79" s="42" t="str">
        <f>'COPY 20200720'!B79</f>
        <v>076</v>
      </c>
      <c r="C79" s="8" t="str">
        <f>'COPY 20200720'!C79</f>
        <v>GARNISH FENDER AY INN RH/LH</v>
      </c>
      <c r="D79" s="8" t="str">
        <f>IF('COPY 20200720'!D79="","",'COPY 20200720'!D79)</f>
        <v>INJ</v>
      </c>
      <c r="E79" s="8"/>
      <c r="F79" s="9"/>
      <c r="G79" s="10"/>
      <c r="H79" s="11"/>
      <c r="I79" s="12"/>
      <c r="J79" s="13"/>
      <c r="K79" s="10"/>
      <c r="L79" s="13"/>
      <c r="M79" s="14"/>
      <c r="N79" s="15"/>
      <c r="O79" s="16"/>
      <c r="P79" s="27"/>
      <c r="Q79" s="17"/>
      <c r="R79" s="17"/>
      <c r="S79" s="33"/>
      <c r="T79" s="33"/>
      <c r="U79" s="31"/>
      <c r="V79">
        <f>IF('COPY 20200720'!V79="","",'COPY 20200720'!V79)</f>
        <v>44033</v>
      </c>
      <c r="W79" t="str">
        <f>IF('COPY 20200720'!W79="","",'COPY 20200720'!W79)</f>
        <v/>
      </c>
      <c r="X79" t="str">
        <f>IF('COPY 20200720'!X79="","",'COPY 20200720'!X79)</f>
        <v/>
      </c>
      <c r="Y79" t="str">
        <f>IF('COPY 20200720'!Y79="","",'COPY 20200720'!Y79)</f>
        <v/>
      </c>
      <c r="Z79" t="str">
        <f>IF('COPY 20200720'!Z79="","",'COPY 20200720'!Z79)</f>
        <v/>
      </c>
      <c r="AA79" t="str">
        <f>IF('COPY 20200720'!AA79="","",'COPY 20200720'!AA79)</f>
        <v/>
      </c>
      <c r="AB79" t="str">
        <f>IF('COPY 20200720'!AB79="","",'COPY 20200720'!AB79)</f>
        <v/>
      </c>
      <c r="AC79" t="str">
        <f>IF('COPY 20200720'!AC79="","",'COPY 20200720'!AC79)</f>
        <v/>
      </c>
      <c r="AD79" t="str">
        <f>IF('COPY 20200720'!AD79="","",'COPY 20200720'!AD79)</f>
        <v/>
      </c>
      <c r="AE79" t="str">
        <f>IF('COPY 20200720'!AE79="","",'COPY 20200720'!AE79)</f>
        <v/>
      </c>
      <c r="AF79">
        <f>IF('COPY 20200720'!AF79="","",'COPY 20200720'!AF79)</f>
        <v>44033</v>
      </c>
      <c r="AG79">
        <f>IF('COPY 20200720'!AG79="","",'COPY 20200720'!AG79)</f>
        <v>44033</v>
      </c>
      <c r="AH79" t="str">
        <f>IF('COPY 20200720'!AH79="","",'COPY 20200720'!AH79)</f>
        <v/>
      </c>
      <c r="AI79" t="str">
        <f>IF('COPY 20200720'!AI79="","",'COPY 20200720'!AI79)</f>
        <v/>
      </c>
      <c r="AJ79" t="str">
        <f>IF('COPY 20200720'!AJ79="","",'COPY 20200720'!AJ79)</f>
        <v/>
      </c>
      <c r="AK79" t="str">
        <f>IF('COPY 20200720'!AK79="","",'COPY 20200720'!AK79)</f>
        <v/>
      </c>
      <c r="AL79" t="str">
        <f>IF('COPY 20200720'!AL79="","",'COPY 20200720'!AL79)</f>
        <v/>
      </c>
      <c r="AM79">
        <f>IF('COPY 20200720'!AM79="","",'COPY 20200720'!AM79)</f>
        <v>44033</v>
      </c>
      <c r="AN79" t="str">
        <f>IF('COPY 20200720'!AN79="","",'COPY 20200720'!AN79)</f>
        <v/>
      </c>
      <c r="AO79" t="str">
        <f>IF('COPY 20200720'!AO79="","",'COPY 20200720'!AO79)</f>
        <v/>
      </c>
      <c r="AP79">
        <f>IF('COPY 20200720'!AP79="","",'COPY 20200720'!AP79)</f>
        <v>44033</v>
      </c>
      <c r="AQ79" t="str">
        <f>IF('COPY 20200720'!AQ79="","",'COPY 20200720'!AQ79)</f>
        <v/>
      </c>
      <c r="AR79" t="str">
        <f>IF('COPY 20200720'!AR79="","",'COPY 20200720'!AR79)</f>
        <v/>
      </c>
      <c r="AS79" t="str">
        <f>IF('COPY 20200720'!AS79="","",'COPY 20200720'!AS79)</f>
        <v/>
      </c>
      <c r="AT79" t="str">
        <f>IF('COPY 20200720'!AT79="","",'COPY 20200720'!AT79)</f>
        <v/>
      </c>
      <c r="AU79" t="str">
        <f>IF('COPY 20200720'!AU79="","",'COPY 20200720'!AU79)</f>
        <v/>
      </c>
      <c r="AV79" t="str">
        <f>IF('COPY 20200720'!AV79="","",'COPY 20200720'!AV79)</f>
        <v/>
      </c>
      <c r="AW79" t="str">
        <f>IF('COPY 20200720'!AW79="","",'COPY 20200720'!AW79)</f>
        <v/>
      </c>
      <c r="AX79" t="str">
        <f>IF('COPY 20200720'!AX79="","",'COPY 20200720'!AX79)</f>
        <v/>
      </c>
      <c r="AY79" t="str">
        <f>IF('COPY 20200720'!AY79="","",'COPY 20200720'!AY79)</f>
        <v/>
      </c>
      <c r="AZ79" t="str">
        <f>IF('COPY 20200720'!AZ79="","",'COPY 20200720'!AZ79)</f>
        <v/>
      </c>
      <c r="BA79" t="str">
        <f>IF('COPY 20200720'!BA79="","",'COPY 20200720'!BA79)</f>
        <v/>
      </c>
      <c r="BB79" t="str">
        <f>IF('COPY 20200720'!BB79="","",'COPY 20200720'!BB79)</f>
        <v/>
      </c>
      <c r="BC79" t="str">
        <f>IF('COPY 20200720'!BC79="","",'COPY 20200720'!BC79)</f>
        <v/>
      </c>
      <c r="BD79" t="str">
        <f>IF('COPY 20200720'!BD79="","",'COPY 20200720'!BD79)</f>
        <v/>
      </c>
      <c r="BE79" t="str">
        <f>IF('COPY 20200720'!BE79="","",'COPY 20200720'!BE79)</f>
        <v/>
      </c>
      <c r="BF79" t="str">
        <f>IF('COPY 20200720'!BF79="","",'COPY 20200720'!BF79)</f>
        <v/>
      </c>
      <c r="BG79" t="str">
        <f>IF('COPY 20200720'!BG79="","",'COPY 20200720'!BG79)</f>
        <v/>
      </c>
      <c r="BH79" t="str">
        <f>IF('COPY 20200720'!BH79="","",'COPY 20200720'!BH79)</f>
        <v/>
      </c>
      <c r="BI79" t="str">
        <f>IF('COPY 20200720'!BI79="","",'COPY 20200720'!BI79)</f>
        <v/>
      </c>
      <c r="BJ79" t="str">
        <f>IF('COPY 20200720'!BJ79="","",'COPY 20200720'!BJ79)</f>
        <v/>
      </c>
      <c r="BK79" t="str">
        <f>IF('COPY 20200720'!BK79="","",'COPY 20200720'!BK79)</f>
        <v/>
      </c>
      <c r="BL79" t="str">
        <f>IF('COPY 20200720'!BL79="","",'COPY 20200720'!BL79)</f>
        <v/>
      </c>
      <c r="BM79" t="str">
        <f>IF('COPY 20200720'!BM79="","",'COPY 20200720'!BM79)</f>
        <v/>
      </c>
      <c r="BN79" t="str">
        <f>IF('COPY 20200720'!BN79="","",'COPY 20200720'!BN79)</f>
        <v/>
      </c>
      <c r="BO79" t="str">
        <f>IF('COPY 20200720'!BO79="","",'COPY 20200720'!BO79)</f>
        <v/>
      </c>
      <c r="BP79" t="str">
        <f>IF('COPY 20200720'!BP79="","",'COPY 20200720'!BP79)</f>
        <v/>
      </c>
      <c r="BQ79" t="str">
        <f>IF('COPY 20200720'!BQ79="","",'COPY 20200720'!BQ79)</f>
        <v/>
      </c>
      <c r="BR79" t="str">
        <f>IF('COPY 20200720'!BR79="","",'COPY 20200720'!BR79)</f>
        <v/>
      </c>
      <c r="BS79" t="str">
        <f>IF('COPY 20200720'!BS79="","",'COPY 20200720'!BS79)</f>
        <v/>
      </c>
      <c r="BT79" t="str">
        <f>IF('COPY 20200720'!BT79="","",'COPY 20200720'!BT79)</f>
        <v/>
      </c>
      <c r="BU79" t="str">
        <f>IF('COPY 20200720'!BU79="","",'COPY 20200720'!BU79)</f>
        <v/>
      </c>
      <c r="BV79" t="str">
        <f>IF('COPY 20200720'!BV79="","",'COPY 20200720'!BV79)</f>
        <v/>
      </c>
      <c r="BW79" t="str">
        <f>IF('COPY 20200720'!BW79="","",'COPY 20200720'!BW79)</f>
        <v/>
      </c>
      <c r="BX79" t="str">
        <f>IF('COPY 20200720'!BX79="","",'COPY 20200720'!BX79)</f>
        <v/>
      </c>
      <c r="BY79" t="str">
        <f>IF('COPY 20200720'!BY79="","",'COPY 20200720'!BY79)</f>
        <v/>
      </c>
      <c r="BZ79" t="str">
        <f>IF('COPY 20200720'!BZ79="","",'COPY 20200720'!BZ79)</f>
        <v/>
      </c>
      <c r="CA79" t="str">
        <f>IF('COPY 20200720'!CA79="","",'COPY 20200720'!CA79)</f>
        <v/>
      </c>
      <c r="CB79" t="str">
        <f>IF('COPY 20200720'!CB79="","",'COPY 20200720'!CB79)</f>
        <v/>
      </c>
      <c r="CC79" t="str">
        <f>IF('COPY 20200720'!CC79="","",'COPY 20200720'!CC79)</f>
        <v/>
      </c>
      <c r="CD79" t="str">
        <f>IF('COPY 20200720'!CD79="","",'COPY 20200720'!CD79)</f>
        <v/>
      </c>
      <c r="CE79" t="str">
        <f>IF('COPY 20200720'!CE79="","",'COPY 20200720'!CE79)</f>
        <v/>
      </c>
      <c r="CF79" t="str">
        <f>IF('COPY 20200720'!CF79="","",'COPY 20200720'!CF79)</f>
        <v/>
      </c>
      <c r="CG79" t="str">
        <f>IF('COPY 20200720'!CG79="","",'COPY 20200720'!CG79)</f>
        <v/>
      </c>
      <c r="CH79" t="str">
        <f>IF('COPY 20200720'!CH79="","",'COPY 20200720'!CH79)</f>
        <v/>
      </c>
      <c r="CI79" t="str">
        <f>IF('COPY 20200720'!CI79="","",'COPY 20200720'!CI79)</f>
        <v/>
      </c>
      <c r="CJ79" t="str">
        <f>IF('COPY 20200720'!CJ79="","",'COPY 20200720'!CJ79)</f>
        <v/>
      </c>
      <c r="CK79" t="str">
        <f>IF('COPY 20200720'!CK79="","",'COPY 20200720'!CK79)</f>
        <v/>
      </c>
      <c r="CL79" t="str">
        <f>IF('COPY 20200720'!CL79="","",'COPY 20200720'!CL79)</f>
        <v/>
      </c>
      <c r="CM79" t="str">
        <f>IF('COPY 20200720'!CM79="","",'COPY 20200720'!CM79)</f>
        <v/>
      </c>
    </row>
    <row r="80" spans="2:91">
      <c r="B80" s="42" t="str">
        <f>'COPY 20200720'!B80</f>
        <v>077</v>
      </c>
      <c r="C80" s="8" t="str">
        <f>'COPY 20200720'!C80</f>
        <v>GARNISH R DR UPR IN RH/LH</v>
      </c>
      <c r="D80" s="8" t="str">
        <f>IF('COPY 20200720'!D80="","",'COPY 20200720'!D80)</f>
        <v>INJ</v>
      </c>
      <c r="E80" s="8"/>
      <c r="F80" s="9"/>
      <c r="G80" s="10"/>
      <c r="H80" s="11"/>
      <c r="I80" s="12"/>
      <c r="J80" s="13"/>
      <c r="K80" s="10"/>
      <c r="L80" s="13"/>
      <c r="M80" s="14"/>
      <c r="N80" s="15"/>
      <c r="O80" s="16"/>
      <c r="P80" s="27"/>
      <c r="Q80" s="17"/>
      <c r="R80" s="17"/>
      <c r="S80" s="33"/>
      <c r="T80" s="33"/>
      <c r="U80" s="31"/>
      <c r="V80">
        <f>IF('COPY 20200720'!V80="","",'COPY 20200720'!V80)</f>
        <v>0.34804580763582971</v>
      </c>
      <c r="W80" t="str">
        <f>IF('COPY 20200720'!W80="","",'COPY 20200720'!W80)</f>
        <v/>
      </c>
      <c r="X80" t="str">
        <f>IF('COPY 20200720'!X80="","",'COPY 20200720'!X80)</f>
        <v/>
      </c>
      <c r="Y80" t="str">
        <f>IF('COPY 20200720'!Y80="","",'COPY 20200720'!Y80)</f>
        <v/>
      </c>
      <c r="Z80" t="str">
        <f>IF('COPY 20200720'!Z80="","",'COPY 20200720'!Z80)</f>
        <v/>
      </c>
      <c r="AA80" t="str">
        <f>IF('COPY 20200720'!AA80="","",'COPY 20200720'!AA80)</f>
        <v/>
      </c>
      <c r="AB80" t="str">
        <f>IF('COPY 20200720'!AB80="","",'COPY 20200720'!AB80)</f>
        <v/>
      </c>
      <c r="AC80" t="str">
        <f>IF('COPY 20200720'!AC80="","",'COPY 20200720'!AC80)</f>
        <v/>
      </c>
      <c r="AD80" t="s">
        <v>487</v>
      </c>
      <c r="AE80" t="str">
        <f>IF('COPY 20200720'!AE80="","",'COPY 20200720'!AE80)</f>
        <v>-</v>
      </c>
      <c r="AF80">
        <f>IF('COPY 20200720'!AF80="","",'COPY 20200720'!AF80)</f>
        <v>44033</v>
      </c>
      <c r="AG80">
        <f>IF('COPY 20200720'!AG80="","",'COPY 20200720'!AG80)</f>
        <v>44033</v>
      </c>
      <c r="AH80" t="str">
        <f>IF('COPY 20200720'!AH80="","",'COPY 20200720'!AH80)</f>
        <v/>
      </c>
      <c r="AI80" t="str">
        <f>IF('COPY 20200720'!AI80="","",'COPY 20200720'!AI80)</f>
        <v/>
      </c>
      <c r="AJ80" t="str">
        <f>IF('COPY 20200720'!AJ80="","",'COPY 20200720'!AJ80)</f>
        <v/>
      </c>
      <c r="AK80" t="str">
        <f>IF('COPY 20200720'!AK80="","",'COPY 20200720'!AK80)</f>
        <v/>
      </c>
      <c r="AL80" t="str">
        <f>IF('COPY 20200720'!AL80="","",'COPY 20200720'!AL80)</f>
        <v/>
      </c>
      <c r="AM80">
        <f>IF('COPY 20200720'!AM80="","",'COPY 20200720'!AM80)</f>
        <v>44033</v>
      </c>
      <c r="AN80" t="str">
        <f>IF('COPY 20200720'!AN80="","",'COPY 20200720'!AN80)</f>
        <v/>
      </c>
      <c r="AO80" t="str">
        <f>IF('COPY 20200720'!AO80="","",'COPY 20200720'!AO80)</f>
        <v/>
      </c>
      <c r="AP80" t="str">
        <f>IF('COPY 20200720'!AP80="","",'COPY 20200720'!AP80)</f>
        <v/>
      </c>
      <c r="AQ80" t="str">
        <f>IF('COPY 20200720'!AQ80="","",'COPY 20200720'!AQ80)</f>
        <v/>
      </c>
      <c r="AR80" t="str">
        <f>IF('COPY 20200720'!AR80="","",'COPY 20200720'!AR80)</f>
        <v/>
      </c>
      <c r="AS80" t="str">
        <f>IF('COPY 20200720'!AS80="","",'COPY 20200720'!AS80)</f>
        <v/>
      </c>
      <c r="AT80" t="str">
        <f>IF('COPY 20200720'!AT80="","",'COPY 20200720'!AT80)</f>
        <v/>
      </c>
      <c r="AU80" t="str">
        <f>IF('COPY 20200720'!AU80="","",'COPY 20200720'!AU80)</f>
        <v/>
      </c>
      <c r="AV80" t="str">
        <f>IF('COPY 20200720'!AV80="","",'COPY 20200720'!AV80)</f>
        <v/>
      </c>
      <c r="AW80" t="str">
        <f>IF('COPY 20200720'!AW80="","",'COPY 20200720'!AW80)</f>
        <v/>
      </c>
      <c r="AX80" t="str">
        <f>IF('COPY 20200720'!AX80="","",'COPY 20200720'!AX80)</f>
        <v/>
      </c>
      <c r="AY80" t="str">
        <f>IF('COPY 20200720'!AY80="","",'COPY 20200720'!AY80)</f>
        <v/>
      </c>
      <c r="AZ80" t="str">
        <f>IF('COPY 20200720'!AZ80="","",'COPY 20200720'!AZ80)</f>
        <v/>
      </c>
      <c r="BA80" t="str">
        <f>IF('COPY 20200720'!BA80="","",'COPY 20200720'!BA80)</f>
        <v/>
      </c>
      <c r="BB80" t="str">
        <f>IF('COPY 20200720'!BB80="","",'COPY 20200720'!BB80)</f>
        <v/>
      </c>
      <c r="BC80" t="str">
        <f>IF('COPY 20200720'!BC80="","",'COPY 20200720'!BC80)</f>
        <v/>
      </c>
      <c r="BD80" t="str">
        <f>IF('COPY 20200720'!BD80="","",'COPY 20200720'!BD80)</f>
        <v/>
      </c>
      <c r="BE80" t="str">
        <f>IF('COPY 20200720'!BE80="","",'COPY 20200720'!BE80)</f>
        <v/>
      </c>
      <c r="BF80" t="str">
        <f>IF('COPY 20200720'!BF80="","",'COPY 20200720'!BF80)</f>
        <v/>
      </c>
      <c r="BG80" t="str">
        <f>IF('COPY 20200720'!BG80="","",'COPY 20200720'!BG80)</f>
        <v/>
      </c>
      <c r="BH80" t="str">
        <f>IF('COPY 20200720'!BH80="","",'COPY 20200720'!BH80)</f>
        <v/>
      </c>
      <c r="BI80" t="str">
        <f>IF('COPY 20200720'!BI80="","",'COPY 20200720'!BI80)</f>
        <v/>
      </c>
      <c r="BJ80" t="str">
        <f>IF('COPY 20200720'!BJ80="","",'COPY 20200720'!BJ80)</f>
        <v/>
      </c>
      <c r="BK80" t="str">
        <f>IF('COPY 20200720'!BK80="","",'COPY 20200720'!BK80)</f>
        <v/>
      </c>
      <c r="BL80" t="str">
        <f>IF('COPY 20200720'!BL80="","",'COPY 20200720'!BL80)</f>
        <v/>
      </c>
      <c r="BM80" t="str">
        <f>IF('COPY 20200720'!BM80="","",'COPY 20200720'!BM80)</f>
        <v/>
      </c>
      <c r="BN80" t="str">
        <f>IF('COPY 20200720'!BN80="","",'COPY 20200720'!BN80)</f>
        <v/>
      </c>
      <c r="BO80" t="str">
        <f>IF('COPY 20200720'!BO80="","",'COPY 20200720'!BO80)</f>
        <v/>
      </c>
      <c r="BP80" t="str">
        <f>IF('COPY 20200720'!BP80="","",'COPY 20200720'!BP80)</f>
        <v/>
      </c>
      <c r="BQ80" t="str">
        <f>IF('COPY 20200720'!BQ80="","",'COPY 20200720'!BQ80)</f>
        <v/>
      </c>
      <c r="BR80" t="str">
        <f>IF('COPY 20200720'!BR80="","",'COPY 20200720'!BR80)</f>
        <v/>
      </c>
      <c r="BS80" t="str">
        <f>IF('COPY 20200720'!BS80="","",'COPY 20200720'!BS80)</f>
        <v/>
      </c>
      <c r="BT80" t="str">
        <f>IF('COPY 20200720'!BT80="","",'COPY 20200720'!BT80)</f>
        <v/>
      </c>
      <c r="BU80" t="str">
        <f>IF('COPY 20200720'!BU80="","",'COPY 20200720'!BU80)</f>
        <v/>
      </c>
      <c r="BV80" t="str">
        <f>IF('COPY 20200720'!BV80="","",'COPY 20200720'!BV80)</f>
        <v/>
      </c>
      <c r="BW80" t="str">
        <f>IF('COPY 20200720'!BW80="","",'COPY 20200720'!BW80)</f>
        <v/>
      </c>
      <c r="BX80" t="str">
        <f>IF('COPY 20200720'!BX80="","",'COPY 20200720'!BX80)</f>
        <v/>
      </c>
      <c r="BY80" t="str">
        <f>IF('COPY 20200720'!BY80="","",'COPY 20200720'!BY80)</f>
        <v/>
      </c>
      <c r="BZ80" t="str">
        <f>IF('COPY 20200720'!BZ80="","",'COPY 20200720'!BZ80)</f>
        <v/>
      </c>
      <c r="CA80" t="str">
        <f>IF('COPY 20200720'!CA80="","",'COPY 20200720'!CA80)</f>
        <v/>
      </c>
      <c r="CB80" t="str">
        <f>IF('COPY 20200720'!CB80="","",'COPY 20200720'!CB80)</f>
        <v/>
      </c>
      <c r="CC80" t="str">
        <f>IF('COPY 20200720'!CC80="","",'COPY 20200720'!CC80)</f>
        <v/>
      </c>
      <c r="CD80" t="str">
        <f>IF('COPY 20200720'!CD80="","",'COPY 20200720'!CD80)</f>
        <v/>
      </c>
      <c r="CE80" t="str">
        <f>IF('COPY 20200720'!CE80="","",'COPY 20200720'!CE80)</f>
        <v/>
      </c>
      <c r="CF80" t="str">
        <f>IF('COPY 20200720'!CF80="","",'COPY 20200720'!CF80)</f>
        <v/>
      </c>
      <c r="CG80" t="str">
        <f>IF('COPY 20200720'!CG80="","",'COPY 20200720'!CG80)</f>
        <v/>
      </c>
      <c r="CH80" t="str">
        <f>IF('COPY 20200720'!CH80="","",'COPY 20200720'!CH80)</f>
        <v/>
      </c>
      <c r="CI80" t="str">
        <f>IF('COPY 20200720'!CI80="","",'COPY 20200720'!CI80)</f>
        <v/>
      </c>
      <c r="CJ80" t="str">
        <f>IF('COPY 20200720'!CJ80="","",'COPY 20200720'!CJ80)</f>
        <v/>
      </c>
      <c r="CK80" t="str">
        <f>IF('COPY 20200720'!CK80="","",'COPY 20200720'!CK80)</f>
        <v/>
      </c>
      <c r="CL80" t="str">
        <f>IF('COPY 20200720'!CL80="","",'COPY 20200720'!CL80)</f>
        <v/>
      </c>
      <c r="CM80" t="str">
        <f>IF('COPY 20200720'!CM80="","",'COPY 20200720'!CM80)</f>
        <v/>
      </c>
    </row>
    <row r="81" spans="2:91">
      <c r="B81" s="42" t="str">
        <f>'COPY 20200720'!B81</f>
        <v>078</v>
      </c>
      <c r="C81" s="8" t="str">
        <f>'COPY 20200720'!C81</f>
        <v>GARNISH AY R DR UPR RH/LH</v>
      </c>
      <c r="D81" s="8" t="str">
        <f>IF('COPY 20200720'!D81="","",'COPY 20200720'!D81)</f>
        <v>INJ</v>
      </c>
      <c r="E81" s="8"/>
      <c r="F81" s="9"/>
      <c r="G81" s="10"/>
      <c r="H81" s="11"/>
      <c r="I81" s="12"/>
      <c r="J81" s="13"/>
      <c r="K81" s="10"/>
      <c r="L81" s="13"/>
      <c r="M81" s="14"/>
      <c r="N81" s="15"/>
      <c r="O81" s="16"/>
      <c r="P81" s="27"/>
      <c r="Q81" s="17"/>
      <c r="R81" s="17"/>
      <c r="S81" s="33"/>
      <c r="T81" s="33"/>
      <c r="U81" s="31"/>
      <c r="V81">
        <f>IF('COPY 20200720'!V81="","",'COPY 20200720'!V81)</f>
        <v>0.41967391336270193</v>
      </c>
      <c r="W81" t="str">
        <f>IF('COPY 20200720'!W81="","",'COPY 20200720'!W81)</f>
        <v/>
      </c>
      <c r="X81" t="str">
        <f>IF('COPY 20200720'!X81="","",'COPY 20200720'!X81)</f>
        <v/>
      </c>
      <c r="Y81" t="str">
        <f>IF('COPY 20200720'!Y81="","",'COPY 20200720'!Y81)</f>
        <v/>
      </c>
      <c r="Z81" t="str">
        <f>IF('COPY 20200720'!Z81="","",'COPY 20200720'!Z81)</f>
        <v/>
      </c>
      <c r="AA81" t="str">
        <f>IF('COPY 20200720'!AA81="","",'COPY 20200720'!AA81)</f>
        <v/>
      </c>
      <c r="AB81" t="str">
        <f>IF('COPY 20200720'!AB81="","",'COPY 20200720'!AB81)</f>
        <v/>
      </c>
      <c r="AC81" t="str">
        <f>IF('COPY 20200720'!AC81="","",'COPY 20200720'!AC81)</f>
        <v/>
      </c>
      <c r="AD81" t="s">
        <v>487</v>
      </c>
      <c r="AE81" t="str">
        <f>IF('COPY 20200720'!AE81="","",'COPY 20200720'!AE81)</f>
        <v>-</v>
      </c>
      <c r="AF81" t="str">
        <f>IF('COPY 20200720'!AF81="","",'COPY 20200720'!AF81)</f>
        <v/>
      </c>
      <c r="AG81" t="str">
        <f>IF('COPY 20200720'!AG81="","",'COPY 20200720'!AG81)</f>
        <v/>
      </c>
      <c r="AH81" t="str">
        <f>IF('COPY 20200720'!AH81="","",'COPY 20200720'!AH81)</f>
        <v/>
      </c>
      <c r="AI81" t="str">
        <f>IF('COPY 20200720'!AI81="","",'COPY 20200720'!AI81)</f>
        <v/>
      </c>
      <c r="AJ81" t="str">
        <f>IF('COPY 20200720'!AJ81="","",'COPY 20200720'!AJ81)</f>
        <v/>
      </c>
      <c r="AK81" t="str">
        <f>IF('COPY 20200720'!AK81="","",'COPY 20200720'!AK81)</f>
        <v/>
      </c>
      <c r="AL81" t="str">
        <f>IF('COPY 20200720'!AL81="","",'COPY 20200720'!AL81)</f>
        <v/>
      </c>
      <c r="AM81">
        <f>IF('COPY 20200720'!AM81="","",'COPY 20200720'!AM81)</f>
        <v>44033</v>
      </c>
      <c r="AN81" t="str">
        <f>IF('COPY 20200720'!AN81="","",'COPY 20200720'!AN81)</f>
        <v/>
      </c>
      <c r="AO81" t="str">
        <f>IF('COPY 20200720'!AO81="","",'COPY 20200720'!AO81)</f>
        <v/>
      </c>
      <c r="AP81" t="str">
        <f>IF('COPY 20200720'!AP81="","",'COPY 20200720'!AP81)</f>
        <v/>
      </c>
      <c r="AQ81" t="str">
        <f>IF('COPY 20200720'!AQ81="","",'COPY 20200720'!AQ81)</f>
        <v/>
      </c>
      <c r="AR81" t="str">
        <f>IF('COPY 20200720'!AR81="","",'COPY 20200720'!AR81)</f>
        <v/>
      </c>
      <c r="AS81" t="str">
        <f>IF('COPY 20200720'!AS81="","",'COPY 20200720'!AS81)</f>
        <v/>
      </c>
      <c r="AT81" t="str">
        <f>IF('COPY 20200720'!AT81="","",'COPY 20200720'!AT81)</f>
        <v/>
      </c>
      <c r="AU81" t="str">
        <f>IF('COPY 20200720'!AU81="","",'COPY 20200720'!AU81)</f>
        <v/>
      </c>
      <c r="AV81" t="str">
        <f>IF('COPY 20200720'!AV81="","",'COPY 20200720'!AV81)</f>
        <v/>
      </c>
      <c r="AW81" t="str">
        <f>IF('COPY 20200720'!AW81="","",'COPY 20200720'!AW81)</f>
        <v/>
      </c>
      <c r="AX81" t="str">
        <f>IF('COPY 20200720'!AX81="","",'COPY 20200720'!AX81)</f>
        <v/>
      </c>
      <c r="AY81" t="str">
        <f>IF('COPY 20200720'!AY81="","",'COPY 20200720'!AY81)</f>
        <v/>
      </c>
      <c r="AZ81" t="str">
        <f>IF('COPY 20200720'!AZ81="","",'COPY 20200720'!AZ81)</f>
        <v/>
      </c>
      <c r="BA81" t="str">
        <f>IF('COPY 20200720'!BA81="","",'COPY 20200720'!BA81)</f>
        <v/>
      </c>
      <c r="BB81" t="str">
        <f>IF('COPY 20200720'!BB81="","",'COPY 20200720'!BB81)</f>
        <v/>
      </c>
      <c r="BC81" t="str">
        <f>IF('COPY 20200720'!BC81="","",'COPY 20200720'!BC81)</f>
        <v/>
      </c>
      <c r="BD81" t="str">
        <f>IF('COPY 20200720'!BD81="","",'COPY 20200720'!BD81)</f>
        <v/>
      </c>
      <c r="BE81" t="str">
        <f>IF('COPY 20200720'!BE81="","",'COPY 20200720'!BE81)</f>
        <v/>
      </c>
      <c r="BF81" t="str">
        <f>IF('COPY 20200720'!BF81="","",'COPY 20200720'!BF81)</f>
        <v/>
      </c>
      <c r="BG81" t="str">
        <f>IF('COPY 20200720'!BG81="","",'COPY 20200720'!BG81)</f>
        <v/>
      </c>
      <c r="BH81" t="str">
        <f>IF('COPY 20200720'!BH81="","",'COPY 20200720'!BH81)</f>
        <v/>
      </c>
      <c r="BI81" t="str">
        <f>IF('COPY 20200720'!BI81="","",'COPY 20200720'!BI81)</f>
        <v/>
      </c>
      <c r="BJ81" t="str">
        <f>IF('COPY 20200720'!BJ81="","",'COPY 20200720'!BJ81)</f>
        <v/>
      </c>
      <c r="BK81" t="str">
        <f>IF('COPY 20200720'!BK81="","",'COPY 20200720'!BK81)</f>
        <v/>
      </c>
      <c r="BL81" t="str">
        <f>IF('COPY 20200720'!BL81="","",'COPY 20200720'!BL81)</f>
        <v/>
      </c>
      <c r="BM81" t="str">
        <f>IF('COPY 20200720'!BM81="","",'COPY 20200720'!BM81)</f>
        <v/>
      </c>
      <c r="BN81" t="str">
        <f>IF('COPY 20200720'!BN81="","",'COPY 20200720'!BN81)</f>
        <v/>
      </c>
      <c r="BO81" t="str">
        <f>IF('COPY 20200720'!BO81="","",'COPY 20200720'!BO81)</f>
        <v/>
      </c>
      <c r="BP81" t="str">
        <f>IF('COPY 20200720'!BP81="","",'COPY 20200720'!BP81)</f>
        <v/>
      </c>
      <c r="BQ81" t="str">
        <f>IF('COPY 20200720'!BQ81="","",'COPY 20200720'!BQ81)</f>
        <v/>
      </c>
      <c r="BR81" t="str">
        <f>IF('COPY 20200720'!BR81="","",'COPY 20200720'!BR81)</f>
        <v/>
      </c>
      <c r="BS81" t="str">
        <f>IF('COPY 20200720'!BS81="","",'COPY 20200720'!BS81)</f>
        <v/>
      </c>
      <c r="BT81" t="str">
        <f>IF('COPY 20200720'!BT81="","",'COPY 20200720'!BT81)</f>
        <v/>
      </c>
      <c r="BU81" t="str">
        <f>IF('COPY 20200720'!BU81="","",'COPY 20200720'!BU81)</f>
        <v/>
      </c>
      <c r="BV81" t="str">
        <f>IF('COPY 20200720'!BV81="","",'COPY 20200720'!BV81)</f>
        <v/>
      </c>
      <c r="BW81" t="str">
        <f>IF('COPY 20200720'!BW81="","",'COPY 20200720'!BW81)</f>
        <v/>
      </c>
      <c r="BX81" t="str">
        <f>IF('COPY 20200720'!BX81="","",'COPY 20200720'!BX81)</f>
        <v/>
      </c>
      <c r="BY81" t="str">
        <f>IF('COPY 20200720'!BY81="","",'COPY 20200720'!BY81)</f>
        <v/>
      </c>
      <c r="BZ81" t="str">
        <f>IF('COPY 20200720'!BZ81="","",'COPY 20200720'!BZ81)</f>
        <v/>
      </c>
      <c r="CA81" t="str">
        <f>IF('COPY 20200720'!CA81="","",'COPY 20200720'!CA81)</f>
        <v/>
      </c>
      <c r="CB81" t="str">
        <f>IF('COPY 20200720'!CB81="","",'COPY 20200720'!CB81)</f>
        <v/>
      </c>
      <c r="CC81" t="str">
        <f>IF('COPY 20200720'!CC81="","",'COPY 20200720'!CC81)</f>
        <v/>
      </c>
      <c r="CD81" t="str">
        <f>IF('COPY 20200720'!CD81="","",'COPY 20200720'!CD81)</f>
        <v/>
      </c>
      <c r="CE81" t="s">
        <v>576</v>
      </c>
      <c r="CF81" t="str">
        <f>IF('COPY 20200720'!CF81="","",'COPY 20200720'!CF81)</f>
        <v>-</v>
      </c>
      <c r="CG81" t="str">
        <f>IF('COPY 20200720'!CG81="","",'COPY 20200720'!CG81)</f>
        <v/>
      </c>
      <c r="CH81" t="str">
        <f>IF('COPY 20200720'!CH81="","",'COPY 20200720'!CH81)</f>
        <v/>
      </c>
      <c r="CI81" t="str">
        <f>IF('COPY 20200720'!CI81="","",'COPY 20200720'!CI81)</f>
        <v/>
      </c>
      <c r="CJ81" t="str">
        <f>IF('COPY 20200720'!CJ81="","",'COPY 20200720'!CJ81)</f>
        <v/>
      </c>
      <c r="CK81" t="str">
        <f>IF('COPY 20200720'!CK81="","",'COPY 20200720'!CK81)</f>
        <v/>
      </c>
      <c r="CL81" t="str">
        <f>IF('COPY 20200720'!CL81="","",'COPY 20200720'!CL81)</f>
        <v/>
      </c>
      <c r="CM81" t="str">
        <f>IF('COPY 20200720'!CM81="","",'COPY 20200720'!CM81)</f>
        <v/>
      </c>
    </row>
    <row r="82" spans="2:91">
      <c r="B82" s="42" t="str">
        <f>'COPY 20200720'!B82</f>
        <v>079</v>
      </c>
      <c r="C82" s="8" t="str">
        <f>'COPY 20200720'!C82</f>
        <v>INNER AY SD SL F RH/LH</v>
      </c>
      <c r="D82" s="8" t="str">
        <f>IF('COPY 20200720'!D82="","",'COPY 20200720'!D82)</f>
        <v>INJ</v>
      </c>
      <c r="E82" s="8"/>
      <c r="F82" s="9"/>
      <c r="G82" s="10"/>
      <c r="H82" s="11"/>
      <c r="I82" s="12"/>
      <c r="J82" s="13"/>
      <c r="K82" s="10"/>
      <c r="L82" s="13"/>
      <c r="M82" s="14"/>
      <c r="N82" s="15"/>
      <c r="O82" s="16"/>
      <c r="P82" s="27"/>
      <c r="Q82" s="17"/>
      <c r="R82" s="17"/>
      <c r="S82" s="33"/>
      <c r="T82" s="33"/>
      <c r="U82" s="31"/>
      <c r="V82">
        <f>IF('COPY 20200720'!V82="","",'COPY 20200720'!V82)</f>
        <v>0.29323830000000006</v>
      </c>
      <c r="W82" t="str">
        <f>IF('COPY 20200720'!W82="","",'COPY 20200720'!W82)</f>
        <v/>
      </c>
      <c r="X82" t="str">
        <f>IF('COPY 20200720'!X82="","",'COPY 20200720'!X82)</f>
        <v/>
      </c>
      <c r="Y82" t="str">
        <f>IF('COPY 20200720'!Y82="","",'COPY 20200720'!Y82)</f>
        <v/>
      </c>
      <c r="Z82" t="str">
        <f>IF('COPY 20200720'!Z82="","",'COPY 20200720'!Z82)</f>
        <v/>
      </c>
      <c r="AA82" t="str">
        <f>IF('COPY 20200720'!AA82="","",'COPY 20200720'!AA82)</f>
        <v/>
      </c>
      <c r="AB82" t="str">
        <f>IF('COPY 20200720'!AB82="","",'COPY 20200720'!AB82)</f>
        <v/>
      </c>
      <c r="AC82" t="str">
        <f>IF('COPY 20200720'!AC82="","",'COPY 20200720'!AC82)</f>
        <v/>
      </c>
      <c r="AD82" t="str">
        <f>IF('COPY 20200720'!AD82="","",'COPY 20200720'!AD82)</f>
        <v/>
      </c>
      <c r="AE82" t="str">
        <f>IF('COPY 20200720'!AE82="","",'COPY 20200720'!AE82)</f>
        <v/>
      </c>
      <c r="AF82" s="2" t="s">
        <v>573</v>
      </c>
      <c r="AG82" t="str">
        <f>IF('COPY 20200720'!AG82="","",'COPY 20200720'!AG82)</f>
        <v>-</v>
      </c>
      <c r="AH82" t="str">
        <f>IF('COPY 20200720'!AH82="","",'COPY 20200720'!AH82)</f>
        <v/>
      </c>
      <c r="AI82" t="str">
        <f>IF('COPY 20200720'!AI82="","",'COPY 20200720'!AI82)</f>
        <v/>
      </c>
      <c r="AJ82" t="str">
        <f>IF('COPY 20200720'!AJ82="","",'COPY 20200720'!AJ82)</f>
        <v/>
      </c>
      <c r="AK82" t="str">
        <f>IF('COPY 20200720'!AK82="","",'COPY 20200720'!AK82)</f>
        <v>NO Q</v>
      </c>
      <c r="AL82" t="str">
        <f>IF('COPY 20200720'!AL82="","",'COPY 20200720'!AL82)</f>
        <v>NO Q</v>
      </c>
      <c r="AM82">
        <f>IF('COPY 20200720'!AM82="","",'COPY 20200720'!AM82)</f>
        <v>44033</v>
      </c>
      <c r="AN82" t="str">
        <f>IF('COPY 20200720'!AN82="","",'COPY 20200720'!AN82)</f>
        <v/>
      </c>
      <c r="AO82" t="str">
        <f>IF('COPY 20200720'!AO82="","",'COPY 20200720'!AO82)</f>
        <v/>
      </c>
      <c r="AP82">
        <f>IF('COPY 20200720'!AP82="","",'COPY 20200720'!AP82)</f>
        <v>44033</v>
      </c>
      <c r="AQ82" t="str">
        <f>IF('COPY 20200720'!AQ82="","",'COPY 20200720'!AQ82)</f>
        <v/>
      </c>
      <c r="AR82" t="str">
        <f>IF('COPY 20200720'!AR82="","",'COPY 20200720'!AR82)</f>
        <v/>
      </c>
      <c r="AS82" t="str">
        <f>IF('COPY 20200720'!AS82="","",'COPY 20200720'!AS82)</f>
        <v/>
      </c>
      <c r="AT82" t="str">
        <f>IF('COPY 20200720'!AT82="","",'COPY 20200720'!AT82)</f>
        <v/>
      </c>
      <c r="AU82" t="str">
        <f>IF('COPY 20200720'!AU82="","",'COPY 20200720'!AU82)</f>
        <v/>
      </c>
      <c r="AV82" t="str">
        <f>IF('COPY 20200720'!AV82="","",'COPY 20200720'!AV82)</f>
        <v/>
      </c>
      <c r="AW82" t="str">
        <f>IF('COPY 20200720'!AW82="","",'COPY 20200720'!AW82)</f>
        <v/>
      </c>
      <c r="AX82" t="str">
        <f>IF('COPY 20200720'!AX82="","",'COPY 20200720'!AX82)</f>
        <v/>
      </c>
      <c r="AY82" t="str">
        <f>IF('COPY 20200720'!AY82="","",'COPY 20200720'!AY82)</f>
        <v/>
      </c>
      <c r="AZ82" t="str">
        <f>IF('COPY 20200720'!AZ82="","",'COPY 20200720'!AZ82)</f>
        <v/>
      </c>
      <c r="BA82" t="str">
        <f>IF('COPY 20200720'!BA82="","",'COPY 20200720'!BA82)</f>
        <v/>
      </c>
      <c r="BB82" t="str">
        <f>IF('COPY 20200720'!BB82="","",'COPY 20200720'!BB82)</f>
        <v/>
      </c>
      <c r="BC82" t="str">
        <f>IF('COPY 20200720'!BC82="","",'COPY 20200720'!BC82)</f>
        <v/>
      </c>
      <c r="BD82" t="str">
        <f>IF('COPY 20200720'!BD82="","",'COPY 20200720'!BD82)</f>
        <v/>
      </c>
      <c r="BE82" t="str">
        <f>IF('COPY 20200720'!BE82="","",'COPY 20200720'!BE82)</f>
        <v/>
      </c>
      <c r="BF82" t="str">
        <f>IF('COPY 20200720'!BF82="","",'COPY 20200720'!BF82)</f>
        <v/>
      </c>
      <c r="BG82" t="str">
        <f>IF('COPY 20200720'!BG82="","",'COPY 20200720'!BG82)</f>
        <v/>
      </c>
      <c r="BH82" t="str">
        <f>IF('COPY 20200720'!BH82="","",'COPY 20200720'!BH82)</f>
        <v/>
      </c>
      <c r="BI82" t="str">
        <f>IF('COPY 20200720'!BI82="","",'COPY 20200720'!BI82)</f>
        <v/>
      </c>
      <c r="BJ82" t="str">
        <f>IF('COPY 20200720'!BJ82="","",'COPY 20200720'!BJ82)</f>
        <v/>
      </c>
      <c r="BK82" t="s">
        <v>604</v>
      </c>
      <c r="BL82" t="str">
        <f>IF('COPY 20200720'!BL82="","",'COPY 20200720'!BL82)</f>
        <v/>
      </c>
      <c r="BM82" t="str">
        <f>IF('COPY 20200720'!BM82="","",'COPY 20200720'!BM82)</f>
        <v/>
      </c>
      <c r="BN82" t="str">
        <f>IF('COPY 20200720'!BN82="","",'COPY 20200720'!BN82)</f>
        <v/>
      </c>
      <c r="BO82">
        <f>IF('COPY 20200720'!BO82="","",'COPY 20200720'!BO82)</f>
        <v>44034</v>
      </c>
      <c r="BP82" t="str">
        <f>IF('COPY 20200720'!BP82="","",'COPY 20200720'!BP82)</f>
        <v/>
      </c>
      <c r="BQ82" t="str">
        <f>IF('COPY 20200720'!BQ82="","",'COPY 20200720'!BQ82)</f>
        <v/>
      </c>
      <c r="BR82" t="str">
        <f>IF('COPY 20200720'!BR82="","",'COPY 20200720'!BR82)</f>
        <v/>
      </c>
      <c r="BS82" t="str">
        <f>IF('COPY 20200720'!BS82="","",'COPY 20200720'!BS82)</f>
        <v/>
      </c>
      <c r="BT82" t="str">
        <f>IF('COPY 20200720'!BT82="","",'COPY 20200720'!BT82)</f>
        <v/>
      </c>
      <c r="BU82" t="str">
        <f>IF('COPY 20200720'!BU82="","",'COPY 20200720'!BU82)</f>
        <v/>
      </c>
      <c r="BV82" t="str">
        <f>IF('COPY 20200720'!BV82="","",'COPY 20200720'!BV82)</f>
        <v/>
      </c>
      <c r="BW82" t="str">
        <f>IF('COPY 20200720'!BW82="","",'COPY 20200720'!BW82)</f>
        <v/>
      </c>
      <c r="BX82" t="str">
        <f>IF('COPY 20200720'!BX82="","",'COPY 20200720'!BX82)</f>
        <v/>
      </c>
      <c r="BY82" t="str">
        <f>IF('COPY 20200720'!BY82="","",'COPY 20200720'!BY82)</f>
        <v/>
      </c>
      <c r="BZ82" t="str">
        <f>IF('COPY 20200720'!BZ82="","",'COPY 20200720'!BZ82)</f>
        <v/>
      </c>
      <c r="CA82" t="str">
        <f>IF('COPY 20200720'!CA82="","",'COPY 20200720'!CA82)</f>
        <v/>
      </c>
      <c r="CB82" t="str">
        <f>IF('COPY 20200720'!CB82="","",'COPY 20200720'!CB82)</f>
        <v/>
      </c>
      <c r="CC82" t="str">
        <f>IF('COPY 20200720'!CC82="","",'COPY 20200720'!CC82)</f>
        <v/>
      </c>
      <c r="CD82" t="str">
        <f>IF('COPY 20200720'!CD82="","",'COPY 20200720'!CD82)</f>
        <v/>
      </c>
      <c r="CE82" t="str">
        <f>IF('COPY 20200720'!CE82="","",'COPY 20200720'!CE82)</f>
        <v/>
      </c>
      <c r="CF82" t="str">
        <f>IF('COPY 20200720'!CF82="","",'COPY 20200720'!CF82)</f>
        <v/>
      </c>
      <c r="CG82" t="str">
        <f>IF('COPY 20200720'!CG82="","",'COPY 20200720'!CG82)</f>
        <v/>
      </c>
      <c r="CH82" t="str">
        <f>IF('COPY 20200720'!CH82="","",'COPY 20200720'!CH82)</f>
        <v/>
      </c>
      <c r="CI82" t="str">
        <f>IF('COPY 20200720'!CI82="","",'COPY 20200720'!CI82)</f>
        <v/>
      </c>
      <c r="CJ82" t="str">
        <f>IF('COPY 20200720'!CJ82="","",'COPY 20200720'!CJ82)</f>
        <v/>
      </c>
      <c r="CK82" t="str">
        <f>IF('COPY 20200720'!CK82="","",'COPY 20200720'!CK82)</f>
        <v/>
      </c>
      <c r="CL82" t="str">
        <f>IF('COPY 20200720'!CL82="","",'COPY 20200720'!CL82)</f>
        <v/>
      </c>
      <c r="CM82" t="str">
        <f>IF('COPY 20200720'!CM82="","",'COPY 20200720'!CM82)</f>
        <v/>
      </c>
    </row>
    <row r="83" spans="2:91">
      <c r="B83" s="42" t="str">
        <f>'COPY 20200720'!B83</f>
        <v>080</v>
      </c>
      <c r="C83" s="8" t="str">
        <f>'COPY 20200720'!C83</f>
        <v>COVER SD SILL</v>
      </c>
      <c r="D83" s="8" t="str">
        <f>IF('COPY 20200720'!D83="","",'COPY 20200720'!D83)</f>
        <v>INJ</v>
      </c>
      <c r="E83" s="8"/>
      <c r="F83" s="9"/>
      <c r="G83" s="10"/>
      <c r="H83" s="11"/>
      <c r="I83" s="12"/>
      <c r="J83" s="13"/>
      <c r="K83" s="10"/>
      <c r="L83" s="13"/>
      <c r="M83" s="14"/>
      <c r="N83" s="15"/>
      <c r="O83" s="16"/>
      <c r="P83" s="27"/>
      <c r="Q83" s="17"/>
      <c r="R83" s="17"/>
      <c r="S83" s="33"/>
      <c r="T83" s="33"/>
      <c r="U83" s="31"/>
      <c r="V83">
        <f>IF('COPY 20200720'!V83="","",'COPY 20200720'!V83)</f>
        <v>0.18373406250000002</v>
      </c>
      <c r="W83" t="str">
        <f>IF('COPY 20200720'!W83="","",'COPY 20200720'!W83)</f>
        <v/>
      </c>
      <c r="X83" t="str">
        <f>IF('COPY 20200720'!X83="","",'COPY 20200720'!X83)</f>
        <v/>
      </c>
      <c r="Y83" t="str">
        <f>IF('COPY 20200720'!Y83="","",'COPY 20200720'!Y83)</f>
        <v/>
      </c>
      <c r="Z83" t="str">
        <f>IF('COPY 20200720'!Z83="","",'COPY 20200720'!Z83)</f>
        <v/>
      </c>
      <c r="AA83" t="str">
        <f>IF('COPY 20200720'!AA83="","",'COPY 20200720'!AA83)</f>
        <v/>
      </c>
      <c r="AB83" t="str">
        <f>IF('COPY 20200720'!AB83="","",'COPY 20200720'!AB83)</f>
        <v/>
      </c>
      <c r="AC83" t="str">
        <f>IF('COPY 20200720'!AC83="","",'COPY 20200720'!AC83)</f>
        <v/>
      </c>
      <c r="AD83" t="str">
        <f>IF('COPY 20200720'!AD83="","",'COPY 20200720'!AD83)</f>
        <v/>
      </c>
      <c r="AE83" t="str">
        <f>IF('COPY 20200720'!AE83="","",'COPY 20200720'!AE83)</f>
        <v/>
      </c>
      <c r="AF83" s="2" t="s">
        <v>591</v>
      </c>
      <c r="AG83" t="str">
        <f>IF('COPY 20200720'!AG83="","",'COPY 20200720'!AG83)</f>
        <v>-</v>
      </c>
      <c r="AH83" t="str">
        <f>IF('COPY 20200720'!AH83="","",'COPY 20200720'!AH83)</f>
        <v/>
      </c>
      <c r="AI83" t="str">
        <f>IF('COPY 20200720'!AI83="","",'COPY 20200720'!AI83)</f>
        <v/>
      </c>
      <c r="AJ83" t="str">
        <f>IF('COPY 20200720'!AJ83="","",'COPY 20200720'!AJ83)</f>
        <v/>
      </c>
      <c r="AK83" t="str">
        <f>IF('COPY 20200720'!AK83="","",'COPY 20200720'!AK83)</f>
        <v>NO Q</v>
      </c>
      <c r="AL83" t="str">
        <f>IF('COPY 20200720'!AL83="","",'COPY 20200720'!AL83)</f>
        <v>NO Q</v>
      </c>
      <c r="AM83">
        <f>IF('COPY 20200720'!AM83="","",'COPY 20200720'!AM83)</f>
        <v>44033</v>
      </c>
      <c r="AN83" t="str">
        <f>IF('COPY 20200720'!AN83="","",'COPY 20200720'!AN83)</f>
        <v/>
      </c>
      <c r="AO83" t="str">
        <f>IF('COPY 20200720'!AO83="","",'COPY 20200720'!AO83)</f>
        <v/>
      </c>
      <c r="AP83">
        <f>IF('COPY 20200720'!AP83="","",'COPY 20200720'!AP83)</f>
        <v>44033</v>
      </c>
      <c r="AQ83" t="str">
        <f>IF('COPY 20200720'!AQ83="","",'COPY 20200720'!AQ83)</f>
        <v/>
      </c>
      <c r="AR83" t="str">
        <f>IF('COPY 20200720'!AR83="","",'COPY 20200720'!AR83)</f>
        <v/>
      </c>
      <c r="AS83" t="str">
        <f>IF('COPY 20200720'!AS83="","",'COPY 20200720'!AS83)</f>
        <v/>
      </c>
      <c r="AT83" t="str">
        <f>IF('COPY 20200720'!AT83="","",'COPY 20200720'!AT83)</f>
        <v/>
      </c>
      <c r="AU83" t="str">
        <f>IF('COPY 20200720'!AU83="","",'COPY 20200720'!AU83)</f>
        <v/>
      </c>
      <c r="AV83" t="str">
        <f>IF('COPY 20200720'!AV83="","",'COPY 20200720'!AV83)</f>
        <v/>
      </c>
      <c r="AW83" t="str">
        <f>IF('COPY 20200720'!AW83="","",'COPY 20200720'!AW83)</f>
        <v/>
      </c>
      <c r="AX83" t="str">
        <f>IF('COPY 20200720'!AX83="","",'COPY 20200720'!AX83)</f>
        <v/>
      </c>
      <c r="AY83" t="str">
        <f>IF('COPY 20200720'!AY83="","",'COPY 20200720'!AY83)</f>
        <v/>
      </c>
      <c r="AZ83" t="str">
        <f>IF('COPY 20200720'!AZ83="","",'COPY 20200720'!AZ83)</f>
        <v/>
      </c>
      <c r="BA83" t="str">
        <f>IF('COPY 20200720'!BA83="","",'COPY 20200720'!BA83)</f>
        <v/>
      </c>
      <c r="BB83" t="str">
        <f>IF('COPY 20200720'!BB83="","",'COPY 20200720'!BB83)</f>
        <v/>
      </c>
      <c r="BC83" t="str">
        <f>IF('COPY 20200720'!BC83="","",'COPY 20200720'!BC83)</f>
        <v/>
      </c>
      <c r="BD83" t="str">
        <f>IF('COPY 20200720'!BD83="","",'COPY 20200720'!BD83)</f>
        <v/>
      </c>
      <c r="BE83" t="str">
        <f>IF('COPY 20200720'!BE83="","",'COPY 20200720'!BE83)</f>
        <v/>
      </c>
      <c r="BF83" t="str">
        <f>IF('COPY 20200720'!BF83="","",'COPY 20200720'!BF83)</f>
        <v/>
      </c>
      <c r="BG83" t="str">
        <f>IF('COPY 20200720'!BG83="","",'COPY 20200720'!BG83)</f>
        <v/>
      </c>
      <c r="BH83" t="str">
        <f>IF('COPY 20200720'!BH83="","",'COPY 20200720'!BH83)</f>
        <v/>
      </c>
      <c r="BI83" t="str">
        <f>IF('COPY 20200720'!BI83="","",'COPY 20200720'!BI83)</f>
        <v/>
      </c>
      <c r="BJ83" t="str">
        <f>IF('COPY 20200720'!BJ83="","",'COPY 20200720'!BJ83)</f>
        <v/>
      </c>
      <c r="BK83" t="s">
        <v>603</v>
      </c>
      <c r="BL83" t="str">
        <f>IF('COPY 20200720'!BL83="","",'COPY 20200720'!BL83)</f>
        <v/>
      </c>
      <c r="BM83" t="str">
        <f>IF('COPY 20200720'!BM83="","",'COPY 20200720'!BM83)</f>
        <v/>
      </c>
      <c r="BN83" t="str">
        <f>IF('COPY 20200720'!BN83="","",'COPY 20200720'!BN83)</f>
        <v/>
      </c>
      <c r="BO83">
        <f>IF('COPY 20200720'!BO83="","",'COPY 20200720'!BO83)</f>
        <v>44034</v>
      </c>
      <c r="BP83" t="str">
        <f>IF('COPY 20200720'!BP83="","",'COPY 20200720'!BP83)</f>
        <v/>
      </c>
      <c r="BQ83" t="str">
        <f>IF('COPY 20200720'!BQ83="","",'COPY 20200720'!BQ83)</f>
        <v/>
      </c>
      <c r="BR83" t="str">
        <f>IF('COPY 20200720'!BR83="","",'COPY 20200720'!BR83)</f>
        <v/>
      </c>
      <c r="BS83" t="str">
        <f>IF('COPY 20200720'!BS83="","",'COPY 20200720'!BS83)</f>
        <v/>
      </c>
      <c r="BT83" t="str">
        <f>IF('COPY 20200720'!BT83="","",'COPY 20200720'!BT83)</f>
        <v/>
      </c>
      <c r="BU83" t="str">
        <f>IF('COPY 20200720'!BU83="","",'COPY 20200720'!BU83)</f>
        <v/>
      </c>
      <c r="BV83" t="str">
        <f>IF('COPY 20200720'!BV83="","",'COPY 20200720'!BV83)</f>
        <v/>
      </c>
      <c r="BW83" t="str">
        <f>IF('COPY 20200720'!BW83="","",'COPY 20200720'!BW83)</f>
        <v/>
      </c>
      <c r="BX83" t="str">
        <f>IF('COPY 20200720'!BX83="","",'COPY 20200720'!BX83)</f>
        <v/>
      </c>
      <c r="BY83" t="str">
        <f>IF('COPY 20200720'!BY83="","",'COPY 20200720'!BY83)</f>
        <v/>
      </c>
      <c r="BZ83" t="str">
        <f>IF('COPY 20200720'!BZ83="","",'COPY 20200720'!BZ83)</f>
        <v/>
      </c>
      <c r="CA83" t="str">
        <f>IF('COPY 20200720'!CA83="","",'COPY 20200720'!CA83)</f>
        <v/>
      </c>
      <c r="CB83" t="str">
        <f>IF('COPY 20200720'!CB83="","",'COPY 20200720'!CB83)</f>
        <v/>
      </c>
      <c r="CC83" t="str">
        <f>IF('COPY 20200720'!CC83="","",'COPY 20200720'!CC83)</f>
        <v/>
      </c>
      <c r="CD83" t="str">
        <f>IF('COPY 20200720'!CD83="","",'COPY 20200720'!CD83)</f>
        <v/>
      </c>
      <c r="CE83" t="str">
        <f>IF('COPY 20200720'!CE83="","",'COPY 20200720'!CE83)</f>
        <v>-</v>
      </c>
      <c r="CF83">
        <f>IF('COPY 20200720'!CF83="","",'COPY 20200720'!CF83)</f>
        <v>0.40466048713046637</v>
      </c>
      <c r="CG83" t="str">
        <f>IF('COPY 20200720'!CG83="","",'COPY 20200720'!CG83)</f>
        <v/>
      </c>
      <c r="CH83" t="str">
        <f>IF('COPY 20200720'!CH83="","",'COPY 20200720'!CH83)</f>
        <v/>
      </c>
      <c r="CI83" t="str">
        <f>IF('COPY 20200720'!CI83="","",'COPY 20200720'!CI83)</f>
        <v/>
      </c>
      <c r="CJ83" t="str">
        <f>IF('COPY 20200720'!CJ83="","",'COPY 20200720'!CJ83)</f>
        <v/>
      </c>
      <c r="CK83" t="str">
        <f>IF('COPY 20200720'!CK83="","",'COPY 20200720'!CK83)</f>
        <v/>
      </c>
      <c r="CL83" t="str">
        <f>IF('COPY 20200720'!CL83="","",'COPY 20200720'!CL83)</f>
        <v/>
      </c>
      <c r="CM83" t="str">
        <f>IF('COPY 20200720'!CM83="","",'COPY 20200720'!CM83)</f>
        <v/>
      </c>
    </row>
    <row r="84" spans="2:91">
      <c r="B84" s="42" t="str">
        <f>'COPY 20200720'!B84</f>
        <v>081</v>
      </c>
      <c r="C84" s="8" t="str">
        <f>'COPY 20200720'!C84</f>
        <v>COVER HOOK F RH/LH</v>
      </c>
      <c r="D84" s="8" t="str">
        <f>IF('COPY 20200720'!D84="","",'COPY 20200720'!D84)</f>
        <v>INJ</v>
      </c>
      <c r="E84" s="8"/>
      <c r="F84" s="9"/>
      <c r="G84" s="10"/>
      <c r="H84" s="11"/>
      <c r="I84" s="12"/>
      <c r="J84" s="13"/>
      <c r="K84" s="10"/>
      <c r="L84" s="13"/>
      <c r="M84" s="14"/>
      <c r="N84" s="15"/>
      <c r="O84" s="16"/>
      <c r="P84" s="27"/>
      <c r="Q84" s="17"/>
      <c r="R84" s="17"/>
      <c r="S84" s="33"/>
      <c r="T84" s="33"/>
      <c r="U84" s="31"/>
      <c r="V84">
        <f>IF('COPY 20200720'!V84="","",'COPY 20200720'!V84)</f>
        <v>44034</v>
      </c>
      <c r="W84" t="str">
        <f>IF('COPY 20200720'!W84="","",'COPY 20200720'!W84)</f>
        <v/>
      </c>
      <c r="X84" t="str">
        <f>IF('COPY 20200720'!X84="","",'COPY 20200720'!X84)</f>
        <v/>
      </c>
      <c r="Y84" t="str">
        <f>IF('COPY 20200720'!Y84="","",'COPY 20200720'!Y84)</f>
        <v/>
      </c>
      <c r="Z84" t="str">
        <f>IF('COPY 20200720'!Z84="","",'COPY 20200720'!Z84)</f>
        <v/>
      </c>
      <c r="AA84" t="str">
        <f>IF('COPY 20200720'!AA84="","",'COPY 20200720'!AA84)</f>
        <v/>
      </c>
      <c r="AB84" t="str">
        <f>IF('COPY 20200720'!AB84="","",'COPY 20200720'!AB84)</f>
        <v/>
      </c>
      <c r="AC84" t="str">
        <f>IF('COPY 20200720'!AC84="","",'COPY 20200720'!AC84)</f>
        <v/>
      </c>
      <c r="AD84" t="str">
        <f>IF('COPY 20200720'!AD84="","",'COPY 20200720'!AD84)</f>
        <v/>
      </c>
      <c r="AE84" t="str">
        <f>IF('COPY 20200720'!AE84="","",'COPY 20200720'!AE84)</f>
        <v/>
      </c>
      <c r="AF84" t="str">
        <f>IF('COPY 20200720'!AF84="","",'COPY 20200720'!AF84)</f>
        <v/>
      </c>
      <c r="AG84" t="str">
        <f>IF('COPY 20200720'!AG84="","",'COPY 20200720'!AG84)</f>
        <v/>
      </c>
      <c r="AH84" t="str">
        <f>IF('COPY 20200720'!AH84="","",'COPY 20200720'!AH84)</f>
        <v/>
      </c>
      <c r="AI84" t="str">
        <f>IF('COPY 20200720'!AI84="","",'COPY 20200720'!AI84)</f>
        <v/>
      </c>
      <c r="AJ84" t="str">
        <f>IF('COPY 20200720'!AJ84="","",'COPY 20200720'!AJ84)</f>
        <v/>
      </c>
      <c r="AK84" t="str">
        <f>IF('COPY 20200720'!AK84="","",'COPY 20200720'!AK84)</f>
        <v/>
      </c>
      <c r="AL84" t="str">
        <f>IF('COPY 20200720'!AL84="","",'COPY 20200720'!AL84)</f>
        <v/>
      </c>
      <c r="AM84" t="str">
        <f>IF('COPY 20200720'!AM84="","",'COPY 20200720'!AM84)</f>
        <v/>
      </c>
      <c r="AN84" t="str">
        <f>IF('COPY 20200720'!AN84="","",'COPY 20200720'!AN84)</f>
        <v/>
      </c>
      <c r="AO84">
        <f>IF('COPY 20200720'!AO84="","",'COPY 20200720'!AO84)</f>
        <v>44034</v>
      </c>
      <c r="AP84" t="str">
        <f>IF('COPY 20200720'!AP84="","",'COPY 20200720'!AP84)</f>
        <v/>
      </c>
      <c r="AQ84" t="str">
        <f>IF('COPY 20200720'!AQ84="","",'COPY 20200720'!AQ84)</f>
        <v/>
      </c>
      <c r="AR84" t="str">
        <f>IF('COPY 20200720'!AR84="","",'COPY 20200720'!AR84)</f>
        <v/>
      </c>
      <c r="AS84" t="str">
        <f>IF('COPY 20200720'!AS84="","",'COPY 20200720'!AS84)</f>
        <v/>
      </c>
      <c r="AT84" t="str">
        <f>IF('COPY 20200720'!AT84="","",'COPY 20200720'!AT84)</f>
        <v/>
      </c>
      <c r="AU84" t="str">
        <f>IF('COPY 20200720'!AU84="","",'COPY 20200720'!AU84)</f>
        <v/>
      </c>
      <c r="AV84" t="str">
        <f>IF('COPY 20200720'!AV84="","",'COPY 20200720'!AV84)</f>
        <v/>
      </c>
      <c r="AW84" t="str">
        <f>IF('COPY 20200720'!AW84="","",'COPY 20200720'!AW84)</f>
        <v/>
      </c>
      <c r="AX84" t="str">
        <f>IF('COPY 20200720'!AX84="","",'COPY 20200720'!AX84)</f>
        <v/>
      </c>
      <c r="AY84" t="str">
        <f>IF('COPY 20200720'!AY84="","",'COPY 20200720'!AY84)</f>
        <v/>
      </c>
      <c r="AZ84" t="str">
        <f>IF('COPY 20200720'!AZ84="","",'COPY 20200720'!AZ84)</f>
        <v/>
      </c>
      <c r="BA84" t="str">
        <f>IF('COPY 20200720'!BA84="","",'COPY 20200720'!BA84)</f>
        <v/>
      </c>
      <c r="BB84" t="str">
        <f>IF('COPY 20200720'!BB84="","",'COPY 20200720'!BB84)</f>
        <v/>
      </c>
      <c r="BC84" t="str">
        <f>IF('COPY 20200720'!BC84="","",'COPY 20200720'!BC84)</f>
        <v/>
      </c>
      <c r="BD84" t="str">
        <f>IF('COPY 20200720'!BD84="","",'COPY 20200720'!BD84)</f>
        <v/>
      </c>
      <c r="BE84" t="str">
        <f>IF('COPY 20200720'!BE84="","",'COPY 20200720'!BE84)</f>
        <v/>
      </c>
      <c r="BF84" t="str">
        <f>IF('COPY 20200720'!BF84="","",'COPY 20200720'!BF84)</f>
        <v/>
      </c>
      <c r="BG84" t="str">
        <f>IF('COPY 20200720'!BG84="","",'COPY 20200720'!BG84)</f>
        <v/>
      </c>
      <c r="BH84" t="str">
        <f>IF('COPY 20200720'!BH84="","",'COPY 20200720'!BH84)</f>
        <v/>
      </c>
      <c r="BI84" t="str">
        <f>IF('COPY 20200720'!BI84="","",'COPY 20200720'!BI84)</f>
        <v/>
      </c>
      <c r="BJ84" t="str">
        <f>IF('COPY 20200720'!BJ84="","",'COPY 20200720'!BJ84)</f>
        <v/>
      </c>
      <c r="BK84" t="str">
        <f>IF('COPY 20200720'!BK84="","",'COPY 20200720'!BK84)</f>
        <v/>
      </c>
      <c r="BL84" t="str">
        <f>IF('COPY 20200720'!BL84="","",'COPY 20200720'!BL84)</f>
        <v/>
      </c>
      <c r="BM84" t="str">
        <f>IF('COPY 20200720'!BM84="","",'COPY 20200720'!BM84)</f>
        <v/>
      </c>
      <c r="BN84" t="str">
        <f>IF('COPY 20200720'!BN84="","",'COPY 20200720'!BN84)</f>
        <v/>
      </c>
      <c r="BO84">
        <f>IF('COPY 20200720'!BO84="","",'COPY 20200720'!BO84)</f>
        <v>44034</v>
      </c>
      <c r="BP84" t="str">
        <f>IF('COPY 20200720'!BP84="","",'COPY 20200720'!BP84)</f>
        <v/>
      </c>
      <c r="BQ84" t="str">
        <f>IF('COPY 20200720'!BQ84="","",'COPY 20200720'!BQ84)</f>
        <v/>
      </c>
      <c r="BR84" t="str">
        <f>IF('COPY 20200720'!BR84="","",'COPY 20200720'!BR84)</f>
        <v/>
      </c>
      <c r="BS84" t="str">
        <f>IF('COPY 20200720'!BS84="","",'COPY 20200720'!BS84)</f>
        <v/>
      </c>
      <c r="BT84" t="str">
        <f>IF('COPY 20200720'!BT84="","",'COPY 20200720'!BT84)</f>
        <v/>
      </c>
      <c r="BU84" t="str">
        <f>IF('COPY 20200720'!BU84="","",'COPY 20200720'!BU84)</f>
        <v/>
      </c>
      <c r="BV84" t="str">
        <f>IF('COPY 20200720'!BV84="","",'COPY 20200720'!BV84)</f>
        <v/>
      </c>
      <c r="BW84" t="str">
        <f>IF('COPY 20200720'!BW84="","",'COPY 20200720'!BW84)</f>
        <v/>
      </c>
      <c r="BX84" t="str">
        <f>IF('COPY 20200720'!BX84="","",'COPY 20200720'!BX84)</f>
        <v/>
      </c>
      <c r="BY84" t="str">
        <f>IF('COPY 20200720'!BY84="","",'COPY 20200720'!BY84)</f>
        <v/>
      </c>
      <c r="BZ84" t="str">
        <f>IF('COPY 20200720'!BZ84="","",'COPY 20200720'!BZ84)</f>
        <v/>
      </c>
      <c r="CA84" t="str">
        <f>IF('COPY 20200720'!CA84="","",'COPY 20200720'!CA84)</f>
        <v/>
      </c>
      <c r="CB84" t="str">
        <f>IF('COPY 20200720'!CB84="","",'COPY 20200720'!CB84)</f>
        <v/>
      </c>
      <c r="CC84" t="str">
        <f>IF('COPY 20200720'!CC84="","",'COPY 20200720'!CC84)</f>
        <v/>
      </c>
      <c r="CD84" t="str">
        <f>IF('COPY 20200720'!CD84="","",'COPY 20200720'!CD84)</f>
        <v/>
      </c>
      <c r="CE84" t="str">
        <f>IF('COPY 20200720'!CE84="","",'COPY 20200720'!CE84)</f>
        <v/>
      </c>
      <c r="CF84" t="str">
        <f>IF('COPY 20200720'!CF84="","",'COPY 20200720'!CF84)</f>
        <v/>
      </c>
      <c r="CG84" t="str">
        <f>IF('COPY 20200720'!CG84="","",'COPY 20200720'!CG84)</f>
        <v/>
      </c>
      <c r="CH84" t="str">
        <f>IF('COPY 20200720'!CH84="","",'COPY 20200720'!CH84)</f>
        <v/>
      </c>
      <c r="CI84" t="str">
        <f>IF('COPY 20200720'!CI84="","",'COPY 20200720'!CI84)</f>
        <v/>
      </c>
      <c r="CJ84" t="str">
        <f>IF('COPY 20200720'!CJ84="","",'COPY 20200720'!CJ84)</f>
        <v/>
      </c>
      <c r="CK84" t="str">
        <f>IF('COPY 20200720'!CK84="","",'COPY 20200720'!CK84)</f>
        <v/>
      </c>
      <c r="CL84" t="str">
        <f>IF('COPY 20200720'!CL84="","",'COPY 20200720'!CL84)</f>
        <v/>
      </c>
      <c r="CM84" t="str">
        <f>IF('COPY 20200720'!CM84="","",'COPY 20200720'!CM84)</f>
        <v/>
      </c>
    </row>
    <row r="85" spans="2:91">
      <c r="B85" s="42" t="str">
        <f>'COPY 20200720'!B85</f>
        <v>081</v>
      </c>
      <c r="C85" s="8" t="str">
        <f>'COPY 20200720'!C85</f>
        <v>COVER HOOK R RH/LH</v>
      </c>
      <c r="D85" s="8" t="str">
        <f>IF('COPY 20200720'!D85="","",'COPY 20200720'!D85)</f>
        <v>INJ</v>
      </c>
      <c r="E85" s="8"/>
      <c r="F85" s="9"/>
      <c r="G85" s="10"/>
      <c r="H85" s="11"/>
      <c r="I85" s="12"/>
      <c r="J85" s="13"/>
      <c r="K85" s="10"/>
      <c r="L85" s="13"/>
      <c r="M85" s="14"/>
      <c r="N85" s="15"/>
      <c r="O85" s="16"/>
      <c r="P85" s="27"/>
      <c r="Q85" s="17"/>
      <c r="R85" s="17"/>
      <c r="S85" s="33"/>
      <c r="T85" s="33"/>
      <c r="U85" s="31"/>
      <c r="V85">
        <f>IF('COPY 20200720'!V85="","",'COPY 20200720'!V85)</f>
        <v>44034</v>
      </c>
      <c r="W85" t="str">
        <f>IF('COPY 20200720'!W85="","",'COPY 20200720'!W85)</f>
        <v/>
      </c>
      <c r="X85" t="str">
        <f>IF('COPY 20200720'!X85="","",'COPY 20200720'!X85)</f>
        <v/>
      </c>
      <c r="Y85" t="str">
        <f>IF('COPY 20200720'!Y85="","",'COPY 20200720'!Y85)</f>
        <v/>
      </c>
      <c r="Z85" t="str">
        <f>IF('COPY 20200720'!Z85="","",'COPY 20200720'!Z85)</f>
        <v/>
      </c>
      <c r="AA85" t="str">
        <f>IF('COPY 20200720'!AA85="","",'COPY 20200720'!AA85)</f>
        <v/>
      </c>
      <c r="AB85" t="str">
        <f>IF('COPY 20200720'!AB85="","",'COPY 20200720'!AB85)</f>
        <v/>
      </c>
      <c r="AC85" t="str">
        <f>IF('COPY 20200720'!AC85="","",'COPY 20200720'!AC85)</f>
        <v/>
      </c>
      <c r="AD85" t="str">
        <f>IF('COPY 20200720'!AD85="","",'COPY 20200720'!AD85)</f>
        <v/>
      </c>
      <c r="AE85" t="str">
        <f>IF('COPY 20200720'!AE85="","",'COPY 20200720'!AE85)</f>
        <v/>
      </c>
      <c r="AF85" t="str">
        <f>IF('COPY 20200720'!AF85="","",'COPY 20200720'!AF85)</f>
        <v/>
      </c>
      <c r="AG85" t="str">
        <f>IF('COPY 20200720'!AG85="","",'COPY 20200720'!AG85)</f>
        <v/>
      </c>
      <c r="AH85" t="str">
        <f>IF('COPY 20200720'!AH85="","",'COPY 20200720'!AH85)</f>
        <v/>
      </c>
      <c r="AI85" t="str">
        <f>IF('COPY 20200720'!AI85="","",'COPY 20200720'!AI85)</f>
        <v/>
      </c>
      <c r="AJ85" t="str">
        <f>IF('COPY 20200720'!AJ85="","",'COPY 20200720'!AJ85)</f>
        <v/>
      </c>
      <c r="AK85" t="str">
        <f>IF('COPY 20200720'!AK85="","",'COPY 20200720'!AK85)</f>
        <v/>
      </c>
      <c r="AL85" t="str">
        <f>IF('COPY 20200720'!AL85="","",'COPY 20200720'!AL85)</f>
        <v/>
      </c>
      <c r="AM85" t="str">
        <f>IF('COPY 20200720'!AM85="","",'COPY 20200720'!AM85)</f>
        <v/>
      </c>
      <c r="AN85" t="str">
        <f>IF('COPY 20200720'!AN85="","",'COPY 20200720'!AN85)</f>
        <v/>
      </c>
      <c r="AO85">
        <f>IF('COPY 20200720'!AO85="","",'COPY 20200720'!AO85)</f>
        <v>44034</v>
      </c>
      <c r="AP85" t="str">
        <f>IF('COPY 20200720'!AP85="","",'COPY 20200720'!AP85)</f>
        <v/>
      </c>
      <c r="AQ85" t="str">
        <f>IF('COPY 20200720'!AQ85="","",'COPY 20200720'!AQ85)</f>
        <v/>
      </c>
      <c r="AR85" t="str">
        <f>IF('COPY 20200720'!AR85="","",'COPY 20200720'!AR85)</f>
        <v/>
      </c>
      <c r="AS85" t="str">
        <f>IF('COPY 20200720'!AS85="","",'COPY 20200720'!AS85)</f>
        <v/>
      </c>
      <c r="AT85" t="str">
        <f>IF('COPY 20200720'!AT85="","",'COPY 20200720'!AT85)</f>
        <v/>
      </c>
      <c r="AU85" t="str">
        <f>IF('COPY 20200720'!AU85="","",'COPY 20200720'!AU85)</f>
        <v/>
      </c>
      <c r="AV85" t="str">
        <f>IF('COPY 20200720'!AV85="","",'COPY 20200720'!AV85)</f>
        <v/>
      </c>
      <c r="AW85" t="str">
        <f>IF('COPY 20200720'!AW85="","",'COPY 20200720'!AW85)</f>
        <v/>
      </c>
      <c r="AX85" t="str">
        <f>IF('COPY 20200720'!AX85="","",'COPY 20200720'!AX85)</f>
        <v/>
      </c>
      <c r="AY85" t="str">
        <f>IF('COPY 20200720'!AY85="","",'COPY 20200720'!AY85)</f>
        <v/>
      </c>
      <c r="AZ85" t="str">
        <f>IF('COPY 20200720'!AZ85="","",'COPY 20200720'!AZ85)</f>
        <v/>
      </c>
      <c r="BA85" t="str">
        <f>IF('COPY 20200720'!BA85="","",'COPY 20200720'!BA85)</f>
        <v/>
      </c>
      <c r="BB85" t="str">
        <f>IF('COPY 20200720'!BB85="","",'COPY 20200720'!BB85)</f>
        <v/>
      </c>
      <c r="BC85" t="str">
        <f>IF('COPY 20200720'!BC85="","",'COPY 20200720'!BC85)</f>
        <v/>
      </c>
      <c r="BD85" t="str">
        <f>IF('COPY 20200720'!BD85="","",'COPY 20200720'!BD85)</f>
        <v/>
      </c>
      <c r="BE85" t="str">
        <f>IF('COPY 20200720'!BE85="","",'COPY 20200720'!BE85)</f>
        <v/>
      </c>
      <c r="BF85" t="str">
        <f>IF('COPY 20200720'!BF85="","",'COPY 20200720'!BF85)</f>
        <v/>
      </c>
      <c r="BG85" t="str">
        <f>IF('COPY 20200720'!BG85="","",'COPY 20200720'!BG85)</f>
        <v/>
      </c>
      <c r="BH85" t="str">
        <f>IF('COPY 20200720'!BH85="","",'COPY 20200720'!BH85)</f>
        <v/>
      </c>
      <c r="BI85" t="str">
        <f>IF('COPY 20200720'!BI85="","",'COPY 20200720'!BI85)</f>
        <v/>
      </c>
      <c r="BJ85" t="str">
        <f>IF('COPY 20200720'!BJ85="","",'COPY 20200720'!BJ85)</f>
        <v/>
      </c>
      <c r="BK85" t="str">
        <f>IF('COPY 20200720'!BK85="","",'COPY 20200720'!BK85)</f>
        <v/>
      </c>
      <c r="BL85" t="str">
        <f>IF('COPY 20200720'!BL85="","",'COPY 20200720'!BL85)</f>
        <v/>
      </c>
      <c r="BM85" t="str">
        <f>IF('COPY 20200720'!BM85="","",'COPY 20200720'!BM85)</f>
        <v/>
      </c>
      <c r="BN85" t="str">
        <f>IF('COPY 20200720'!BN85="","",'COPY 20200720'!BN85)</f>
        <v/>
      </c>
      <c r="BO85">
        <f>IF('COPY 20200720'!BO85="","",'COPY 20200720'!BO85)</f>
        <v>44034</v>
      </c>
      <c r="BP85" t="str">
        <f>IF('COPY 20200720'!BP85="","",'COPY 20200720'!BP85)</f>
        <v/>
      </c>
      <c r="BQ85" t="str">
        <f>IF('COPY 20200720'!BQ85="","",'COPY 20200720'!BQ85)</f>
        <v/>
      </c>
      <c r="BR85" t="str">
        <f>IF('COPY 20200720'!BR85="","",'COPY 20200720'!BR85)</f>
        <v/>
      </c>
      <c r="BS85" t="str">
        <f>IF('COPY 20200720'!BS85="","",'COPY 20200720'!BS85)</f>
        <v/>
      </c>
      <c r="BT85" t="str">
        <f>IF('COPY 20200720'!BT85="","",'COPY 20200720'!BT85)</f>
        <v/>
      </c>
      <c r="BU85" t="str">
        <f>IF('COPY 20200720'!BU85="","",'COPY 20200720'!BU85)</f>
        <v/>
      </c>
      <c r="BV85" t="str">
        <f>IF('COPY 20200720'!BV85="","",'COPY 20200720'!BV85)</f>
        <v/>
      </c>
      <c r="BW85" t="str">
        <f>IF('COPY 20200720'!BW85="","",'COPY 20200720'!BW85)</f>
        <v/>
      </c>
      <c r="BX85" t="str">
        <f>IF('COPY 20200720'!BX85="","",'COPY 20200720'!BX85)</f>
        <v/>
      </c>
      <c r="BY85" t="str">
        <f>IF('COPY 20200720'!BY85="","",'COPY 20200720'!BY85)</f>
        <v/>
      </c>
      <c r="BZ85" t="str">
        <f>IF('COPY 20200720'!BZ85="","",'COPY 20200720'!BZ85)</f>
        <v/>
      </c>
      <c r="CA85" t="str">
        <f>IF('COPY 20200720'!CA85="","",'COPY 20200720'!CA85)</f>
        <v/>
      </c>
      <c r="CB85" t="str">
        <f>IF('COPY 20200720'!CB85="","",'COPY 20200720'!CB85)</f>
        <v/>
      </c>
      <c r="CC85" t="str">
        <f>IF('COPY 20200720'!CC85="","",'COPY 20200720'!CC85)</f>
        <v/>
      </c>
      <c r="CD85" t="str">
        <f>IF('COPY 20200720'!CD85="","",'COPY 20200720'!CD85)</f>
        <v/>
      </c>
      <c r="CE85" t="str">
        <f>IF('COPY 20200720'!CE85="","",'COPY 20200720'!CE85)</f>
        <v/>
      </c>
      <c r="CF85" t="str">
        <f>IF('COPY 20200720'!CF85="","",'COPY 20200720'!CF85)</f>
        <v/>
      </c>
      <c r="CG85" t="str">
        <f>IF('COPY 20200720'!CG85="","",'COPY 20200720'!CG85)</f>
        <v/>
      </c>
      <c r="CH85" t="str">
        <f>IF('COPY 20200720'!CH85="","",'COPY 20200720'!CH85)</f>
        <v/>
      </c>
      <c r="CI85" t="str">
        <f>IF('COPY 20200720'!CI85="","",'COPY 20200720'!CI85)</f>
        <v/>
      </c>
      <c r="CJ85" t="str">
        <f>IF('COPY 20200720'!CJ85="","",'COPY 20200720'!CJ85)</f>
        <v/>
      </c>
      <c r="CK85" t="str">
        <f>IF('COPY 20200720'!CK85="","",'COPY 20200720'!CK85)</f>
        <v/>
      </c>
      <c r="CL85" t="str">
        <f>IF('COPY 20200720'!CL85="","",'COPY 20200720'!CL85)</f>
        <v/>
      </c>
      <c r="CM85" t="str">
        <f>IF('COPY 20200720'!CM85="","",'COPY 20200720'!CM85)</f>
        <v/>
      </c>
    </row>
    <row r="86" spans="2:91">
      <c r="B86" s="42" t="str">
        <f>'COPY 20200720'!B86</f>
        <v>082</v>
      </c>
      <c r="C86" s="8" t="str">
        <f>'COPY 20200720'!C86</f>
        <v>BRKT CD DECK RH/LH</v>
      </c>
      <c r="D86" s="8" t="str">
        <f>IF('COPY 20200720'!D86="","",'COPY 20200720'!D86)</f>
        <v>PRESS</v>
      </c>
      <c r="E86" s="8"/>
      <c r="F86" s="9"/>
      <c r="G86" s="10"/>
      <c r="H86" s="11"/>
      <c r="I86" s="12"/>
      <c r="J86" s="13"/>
      <c r="K86" s="10"/>
      <c r="L86" s="13"/>
      <c r="M86" s="14"/>
      <c r="N86" s="15"/>
      <c r="O86" s="16"/>
      <c r="P86" s="16"/>
      <c r="Q86" s="16"/>
      <c r="R86" s="16"/>
      <c r="S86" s="33"/>
      <c r="T86" s="33"/>
      <c r="U86" s="18"/>
      <c r="V86">
        <f>IF('COPY 20200720'!V86="","",'COPY 20200720'!V86)</f>
        <v>44034</v>
      </c>
      <c r="W86" t="str">
        <f>IF('COPY 20200720'!W86="","",'COPY 20200720'!W86)</f>
        <v/>
      </c>
      <c r="X86" t="str">
        <f>IF('COPY 20200720'!X86="","",'COPY 20200720'!X86)</f>
        <v/>
      </c>
      <c r="Y86" t="str">
        <f>IF('COPY 20200720'!Y86="","",'COPY 20200720'!Y86)</f>
        <v/>
      </c>
      <c r="Z86" t="str">
        <f>IF('COPY 20200720'!Z86="","",'COPY 20200720'!Z86)</f>
        <v/>
      </c>
      <c r="AA86" t="str">
        <f>IF('COPY 20200720'!AA86="","",'COPY 20200720'!AA86)</f>
        <v/>
      </c>
      <c r="AB86" t="str">
        <f>IF('COPY 20200720'!AB86="","",'COPY 20200720'!AB86)</f>
        <v/>
      </c>
      <c r="AC86" t="str">
        <f>IF('COPY 20200720'!AC86="","",'COPY 20200720'!AC86)</f>
        <v/>
      </c>
      <c r="AD86" t="str">
        <f>IF('COPY 20200720'!AD86="","",'COPY 20200720'!AD86)</f>
        <v/>
      </c>
      <c r="AE86" t="str">
        <f>IF('COPY 20200720'!AE86="","",'COPY 20200720'!AE86)</f>
        <v/>
      </c>
      <c r="AF86" t="str">
        <f>IF('COPY 20200720'!AF86="","",'COPY 20200720'!AF86)</f>
        <v/>
      </c>
      <c r="AG86" t="str">
        <f>IF('COPY 20200720'!AG86="","",'COPY 20200720'!AG86)</f>
        <v/>
      </c>
      <c r="AH86" t="str">
        <f>IF('COPY 20200720'!AH86="","",'COPY 20200720'!AH86)</f>
        <v/>
      </c>
      <c r="AI86" t="str">
        <f>IF('COPY 20200720'!AI86="","",'COPY 20200720'!AI86)</f>
        <v/>
      </c>
      <c r="AJ86" t="str">
        <f>IF('COPY 20200720'!AJ86="","",'COPY 20200720'!AJ86)</f>
        <v/>
      </c>
      <c r="AK86" t="str">
        <f>IF('COPY 20200720'!AK86="","",'COPY 20200720'!AK86)</f>
        <v/>
      </c>
      <c r="AL86" t="str">
        <f>IF('COPY 20200720'!AL86="","",'COPY 20200720'!AL86)</f>
        <v/>
      </c>
      <c r="AM86" t="str">
        <f>IF('COPY 20200720'!AM86="","",'COPY 20200720'!AM86)</f>
        <v/>
      </c>
      <c r="AN86" t="str">
        <f>IF('COPY 20200720'!AN86="","",'COPY 20200720'!AN86)</f>
        <v/>
      </c>
      <c r="AO86" t="str">
        <f>IF('COPY 20200720'!AO86="","",'COPY 20200720'!AO86)</f>
        <v/>
      </c>
      <c r="AP86" t="str">
        <f>IF('COPY 20200720'!AP86="","",'COPY 20200720'!AP86)</f>
        <v/>
      </c>
      <c r="AQ86" t="str">
        <f>IF('COPY 20200720'!AQ86="","",'COPY 20200720'!AQ86)</f>
        <v/>
      </c>
      <c r="AR86">
        <f>IF('COPY 20200720'!AR86="","",'COPY 20200720'!AR86)</f>
        <v>44034</v>
      </c>
      <c r="AS86" t="str">
        <f>IF('COPY 20200720'!AS86="","",'COPY 20200720'!AS86)</f>
        <v/>
      </c>
      <c r="AT86" t="str">
        <f>IF('COPY 20200720'!AT86="","",'COPY 20200720'!AT86)</f>
        <v/>
      </c>
      <c r="AU86" t="str">
        <f>IF('COPY 20200720'!AU86="","",'COPY 20200720'!AU86)</f>
        <v/>
      </c>
      <c r="AV86" t="str">
        <f>IF('COPY 20200720'!AV86="","",'COPY 20200720'!AV86)</f>
        <v/>
      </c>
      <c r="AW86" t="str">
        <f>IF('COPY 20200720'!AW86="","",'COPY 20200720'!AW86)</f>
        <v/>
      </c>
      <c r="AX86" t="str">
        <f>IF('COPY 20200720'!AX86="","",'COPY 20200720'!AX86)</f>
        <v/>
      </c>
      <c r="AY86" t="str">
        <f>IF('COPY 20200720'!AY86="","",'COPY 20200720'!AY86)</f>
        <v/>
      </c>
      <c r="AZ86" t="str">
        <f>IF('COPY 20200720'!AZ86="","",'COPY 20200720'!AZ86)</f>
        <v/>
      </c>
      <c r="BA86" t="str">
        <f>IF('COPY 20200720'!BA86="","",'COPY 20200720'!BA86)</f>
        <v/>
      </c>
      <c r="BB86" t="str">
        <f>IF('COPY 20200720'!BB86="","",'COPY 20200720'!BB86)</f>
        <v/>
      </c>
      <c r="BC86" t="str">
        <f>IF('COPY 20200720'!BC86="","",'COPY 20200720'!BC86)</f>
        <v/>
      </c>
      <c r="BD86" t="str">
        <f>IF('COPY 20200720'!BD86="","",'COPY 20200720'!BD86)</f>
        <v/>
      </c>
      <c r="BE86" t="str">
        <f>IF('COPY 20200720'!BE86="","",'COPY 20200720'!BE86)</f>
        <v/>
      </c>
      <c r="BF86" t="str">
        <f>IF('COPY 20200720'!BF86="","",'COPY 20200720'!BF86)</f>
        <v/>
      </c>
      <c r="BG86" t="str">
        <f>IF('COPY 20200720'!BG86="","",'COPY 20200720'!BG86)</f>
        <v/>
      </c>
      <c r="BH86" t="str">
        <f>IF('COPY 20200720'!BH86="","",'COPY 20200720'!BH86)</f>
        <v/>
      </c>
      <c r="BI86" t="str">
        <f>IF('COPY 20200720'!BI86="","",'COPY 20200720'!BI86)</f>
        <v/>
      </c>
      <c r="BJ86" t="str">
        <f>IF('COPY 20200720'!BJ86="","",'COPY 20200720'!BJ86)</f>
        <v/>
      </c>
      <c r="BK86" t="str">
        <f>IF('COPY 20200720'!BK86="","",'COPY 20200720'!BK86)</f>
        <v/>
      </c>
      <c r="BL86" t="str">
        <f>IF('COPY 20200720'!BL86="","",'COPY 20200720'!BL86)</f>
        <v/>
      </c>
      <c r="BM86" t="str">
        <f>IF('COPY 20200720'!BM86="","",'COPY 20200720'!BM86)</f>
        <v/>
      </c>
      <c r="BN86" t="str">
        <f>IF('COPY 20200720'!BN86="","",'COPY 20200720'!BN86)</f>
        <v/>
      </c>
      <c r="BO86" t="str">
        <f>IF('COPY 20200720'!BO86="","",'COPY 20200720'!BO86)</f>
        <v/>
      </c>
      <c r="BP86" t="str">
        <f>IF('COPY 20200720'!BP86="","",'COPY 20200720'!BP86)</f>
        <v/>
      </c>
      <c r="BQ86" t="str">
        <f>IF('COPY 20200720'!BQ86="","",'COPY 20200720'!BQ86)</f>
        <v/>
      </c>
      <c r="BR86" t="str">
        <f>IF('COPY 20200720'!BR86="","",'COPY 20200720'!BR86)</f>
        <v/>
      </c>
      <c r="BS86" t="str">
        <f>IF('COPY 20200720'!BS86="","",'COPY 20200720'!BS86)</f>
        <v/>
      </c>
      <c r="BT86" t="str">
        <f>IF('COPY 20200720'!BT86="","",'COPY 20200720'!BT86)</f>
        <v/>
      </c>
      <c r="BU86" t="str">
        <f>IF('COPY 20200720'!BU86="","",'COPY 20200720'!BU86)</f>
        <v/>
      </c>
      <c r="BV86" t="str">
        <f>IF('COPY 20200720'!BV86="","",'COPY 20200720'!BV86)</f>
        <v/>
      </c>
      <c r="BW86" t="str">
        <f>IF('COPY 20200720'!BW86="","",'COPY 20200720'!BW86)</f>
        <v/>
      </c>
      <c r="BX86" t="str">
        <f>IF('COPY 20200720'!BX86="","",'COPY 20200720'!BX86)</f>
        <v/>
      </c>
      <c r="BY86" t="str">
        <f>IF('COPY 20200720'!BY86="","",'COPY 20200720'!BY86)</f>
        <v/>
      </c>
      <c r="BZ86" t="str">
        <f>IF('COPY 20200720'!BZ86="","",'COPY 20200720'!BZ86)</f>
        <v/>
      </c>
      <c r="CA86" t="str">
        <f>IF('COPY 20200720'!CA86="","",'COPY 20200720'!CA86)</f>
        <v/>
      </c>
      <c r="CB86" t="str">
        <f>IF('COPY 20200720'!CB86="","",'COPY 20200720'!CB86)</f>
        <v/>
      </c>
      <c r="CC86" t="str">
        <f>IF('COPY 20200720'!CC86="","",'COPY 20200720'!CC86)</f>
        <v/>
      </c>
      <c r="CD86" t="str">
        <f>IF('COPY 20200720'!CD86="","",'COPY 20200720'!CD86)</f>
        <v/>
      </c>
      <c r="CE86" t="str">
        <f>IF('COPY 20200720'!CE86="","",'COPY 20200720'!CE86)</f>
        <v/>
      </c>
      <c r="CF86" t="str">
        <f>IF('COPY 20200720'!CF86="","",'COPY 20200720'!CF86)</f>
        <v/>
      </c>
      <c r="CG86" t="str">
        <f>IF('COPY 20200720'!CG86="","",'COPY 20200720'!CG86)</f>
        <v/>
      </c>
      <c r="CH86" t="str">
        <f>IF('COPY 20200720'!CH86="","",'COPY 20200720'!CH86)</f>
        <v/>
      </c>
      <c r="CI86" t="str">
        <f>IF('COPY 20200720'!CI86="","",'COPY 20200720'!CI86)</f>
        <v/>
      </c>
      <c r="CJ86" t="str">
        <f>IF('COPY 20200720'!CJ86="","",'COPY 20200720'!CJ86)</f>
        <v/>
      </c>
      <c r="CK86" t="str">
        <f>IF('COPY 20200720'!CK86="","",'COPY 20200720'!CK86)</f>
        <v/>
      </c>
      <c r="CL86">
        <f>IF('COPY 20200720'!CL86="","",'COPY 20200720'!CL86)</f>
        <v>44047</v>
      </c>
      <c r="CM86" t="str">
        <f>IF('COPY 20200720'!CM86="","",'COPY 20200720'!CM86)</f>
        <v/>
      </c>
    </row>
    <row r="87" spans="2:91">
      <c r="B87" s="42" t="str">
        <f>'COPY 20200720'!B87</f>
        <v>083</v>
      </c>
      <c r="C87" s="8" t="str">
        <f>'COPY 20200720'!C87</f>
        <v>INSULATOR DR F</v>
      </c>
      <c r="D87" s="8" t="str">
        <f>IF('COPY 20200720'!D87="","",'COPY 20200720'!D87)</f>
        <v>INSULATOR</v>
      </c>
      <c r="E87" s="8"/>
      <c r="F87" s="9"/>
      <c r="G87" s="10"/>
      <c r="H87" s="11"/>
      <c r="I87" s="12"/>
      <c r="J87" s="13"/>
      <c r="K87" s="10"/>
      <c r="L87" s="13"/>
      <c r="M87" s="14"/>
      <c r="N87" s="15"/>
      <c r="O87" s="16"/>
      <c r="P87" s="16"/>
      <c r="Q87" s="16"/>
      <c r="R87" s="16"/>
      <c r="S87" s="33"/>
      <c r="T87" s="33"/>
      <c r="U87" s="18"/>
      <c r="V87">
        <f>IF('COPY 20200720'!V87="","",'COPY 20200720'!V87)</f>
        <v>0.19090000000000001</v>
      </c>
      <c r="W87" t="str">
        <f>IF('COPY 20200720'!W87="","",'COPY 20200720'!W87)</f>
        <v>NO Q</v>
      </c>
      <c r="X87" t="str">
        <f>IF('COPY 20200720'!X87="","",'COPY 20200720'!X87)</f>
        <v/>
      </c>
      <c r="Y87" t="str">
        <f>IF('COPY 20200720'!Y87="","",'COPY 20200720'!Y87)</f>
        <v/>
      </c>
      <c r="Z87" t="str">
        <f>IF('COPY 20200720'!Z87="","",'COPY 20200720'!Z87)</f>
        <v/>
      </c>
      <c r="AA87" t="str">
        <f>IF('COPY 20200720'!AA87="","",'COPY 20200720'!AA87)</f>
        <v/>
      </c>
      <c r="AB87" t="str">
        <f>IF('COPY 20200720'!AB87="","",'COPY 20200720'!AB87)</f>
        <v/>
      </c>
      <c r="AC87" t="str">
        <f>IF('COPY 20200720'!AC87="","",'COPY 20200720'!AC87)</f>
        <v/>
      </c>
      <c r="AD87" t="str">
        <f>IF('COPY 20200720'!AD87="","",'COPY 20200720'!AD87)</f>
        <v/>
      </c>
      <c r="AE87" t="str">
        <f>IF('COPY 20200720'!AE87="","",'COPY 20200720'!AE87)</f>
        <v/>
      </c>
      <c r="AF87" t="str">
        <f>IF('COPY 20200720'!AF87="","",'COPY 20200720'!AF87)</f>
        <v/>
      </c>
      <c r="AG87" t="str">
        <f>IF('COPY 20200720'!AG87="","",'COPY 20200720'!AG87)</f>
        <v/>
      </c>
      <c r="AH87" t="str">
        <f>IF('COPY 20200720'!AH87="","",'COPY 20200720'!AH87)</f>
        <v/>
      </c>
      <c r="AI87" t="str">
        <f>IF('COPY 20200720'!AI87="","",'COPY 20200720'!AI87)</f>
        <v/>
      </c>
      <c r="AJ87" t="str">
        <f>IF('COPY 20200720'!AJ87="","",'COPY 20200720'!AJ87)</f>
        <v/>
      </c>
      <c r="AK87" t="str">
        <f>IF('COPY 20200720'!AK87="","",'COPY 20200720'!AK87)</f>
        <v/>
      </c>
      <c r="AL87" t="str">
        <f>IF('COPY 20200720'!AL87="","",'COPY 20200720'!AL87)</f>
        <v/>
      </c>
      <c r="AM87" t="str">
        <f>IF('COPY 20200720'!AM87="","",'COPY 20200720'!AM87)</f>
        <v/>
      </c>
      <c r="AN87" t="str">
        <f>IF('COPY 20200720'!AN87="","",'COPY 20200720'!AN87)</f>
        <v/>
      </c>
      <c r="AO87" t="str">
        <f>IF('COPY 20200720'!AO87="","",'COPY 20200720'!AO87)</f>
        <v/>
      </c>
      <c r="AP87" t="str">
        <f>IF('COPY 20200720'!AP87="","",'COPY 20200720'!AP87)</f>
        <v/>
      </c>
      <c r="AQ87" t="str">
        <f>IF('COPY 20200720'!AQ87="","",'COPY 20200720'!AQ87)</f>
        <v/>
      </c>
      <c r="AR87" t="str">
        <f>IF('COPY 20200720'!AR87="","",'COPY 20200720'!AR87)</f>
        <v/>
      </c>
      <c r="AS87" t="str">
        <f>IF('COPY 20200720'!AS87="","",'COPY 20200720'!AS87)</f>
        <v/>
      </c>
      <c r="AT87" t="str">
        <f>IF('COPY 20200720'!AT87="","",'COPY 20200720'!AT87)</f>
        <v/>
      </c>
      <c r="AU87" t="str">
        <f>IF('COPY 20200720'!AU87="","",'COPY 20200720'!AU87)</f>
        <v/>
      </c>
      <c r="AV87" t="str">
        <f>IF('COPY 20200720'!AV87="","",'COPY 20200720'!AV87)</f>
        <v/>
      </c>
      <c r="AW87" t="str">
        <f>IF('COPY 20200720'!AW87="","",'COPY 20200720'!AW87)</f>
        <v/>
      </c>
      <c r="AX87" t="str">
        <f>IF('COPY 20200720'!AX87="","",'COPY 20200720'!AX87)</f>
        <v/>
      </c>
      <c r="AY87" t="str">
        <f>IF('COPY 20200720'!AY87="","",'COPY 20200720'!AY87)</f>
        <v/>
      </c>
      <c r="AZ87" t="str">
        <f>IF('COPY 20200720'!AZ87="","",'COPY 20200720'!AZ87)</f>
        <v/>
      </c>
      <c r="BA87" t="s">
        <v>513</v>
      </c>
      <c r="BB87" t="s">
        <v>513</v>
      </c>
      <c r="BC87" t="str">
        <f>IF('COPY 20200720'!BC87="","",'COPY 20200720'!BC87)</f>
        <v/>
      </c>
      <c r="BD87" t="str">
        <f>IF('COPY 20200720'!BD87="","",'COPY 20200720'!BD87)</f>
        <v/>
      </c>
      <c r="BE87" t="str">
        <f>IF('COPY 20200720'!BE87="","",'COPY 20200720'!BE87)</f>
        <v/>
      </c>
      <c r="BF87" t="str">
        <f>IF('COPY 20200720'!BF87="","",'COPY 20200720'!BF87)</f>
        <v/>
      </c>
      <c r="BG87" t="str">
        <f>IF('COPY 20200720'!BG87="","",'COPY 20200720'!BG87)</f>
        <v/>
      </c>
      <c r="BH87" t="str">
        <f>IF('COPY 20200720'!BH87="","",'COPY 20200720'!BH87)</f>
        <v/>
      </c>
      <c r="BI87" t="str">
        <f>IF('COPY 20200720'!BI87="","",'COPY 20200720'!BI87)</f>
        <v/>
      </c>
      <c r="BJ87" t="str">
        <f>IF('COPY 20200720'!BJ87="","",'COPY 20200720'!BJ87)</f>
        <v/>
      </c>
      <c r="BK87" t="str">
        <f>IF('COPY 20200720'!BK87="","",'COPY 20200720'!BK87)</f>
        <v/>
      </c>
      <c r="BL87" t="str">
        <f>IF('COPY 20200720'!BL87="","",'COPY 20200720'!BL87)</f>
        <v/>
      </c>
      <c r="BM87" t="str">
        <f>IF('COPY 20200720'!BM87="","",'COPY 20200720'!BM87)</f>
        <v/>
      </c>
      <c r="BN87" t="str">
        <f>IF('COPY 20200720'!BN87="","",'COPY 20200720'!BN87)</f>
        <v/>
      </c>
      <c r="BO87" t="str">
        <f>IF('COPY 20200720'!BO87="","",'COPY 20200720'!BO87)</f>
        <v/>
      </c>
      <c r="BP87" t="str">
        <f>IF('COPY 20200720'!BP87="","",'COPY 20200720'!BP87)</f>
        <v/>
      </c>
      <c r="BQ87" t="str">
        <f>IF('COPY 20200720'!BQ87="","",'COPY 20200720'!BQ87)</f>
        <v/>
      </c>
      <c r="BR87" t="str">
        <f>IF('COPY 20200720'!BR87="","",'COPY 20200720'!BR87)</f>
        <v/>
      </c>
      <c r="BS87" t="str">
        <f>IF('COPY 20200720'!BS87="","",'COPY 20200720'!BS87)</f>
        <v/>
      </c>
      <c r="BT87" t="str">
        <f>IF('COPY 20200720'!BT87="","",'COPY 20200720'!BT87)</f>
        <v/>
      </c>
      <c r="BU87" t="str">
        <f>IF('COPY 20200720'!BU87="","",'COPY 20200720'!BU87)</f>
        <v/>
      </c>
      <c r="BV87" t="str">
        <f>IF('COPY 20200720'!BV87="","",'COPY 20200720'!BV87)</f>
        <v/>
      </c>
      <c r="BW87" t="str">
        <f>IF('COPY 20200720'!BW87="","",'COPY 20200720'!BW87)</f>
        <v/>
      </c>
      <c r="BX87" t="str">
        <f>IF('COPY 20200720'!BX87="","",'COPY 20200720'!BX87)</f>
        <v/>
      </c>
      <c r="BY87" t="str">
        <f>IF('COPY 20200720'!BY87="","",'COPY 20200720'!BY87)</f>
        <v/>
      </c>
      <c r="BZ87" t="str">
        <f>IF('COPY 20200720'!BZ87="","",'COPY 20200720'!BZ87)</f>
        <v/>
      </c>
      <c r="CA87" t="str">
        <f>IF('COPY 20200720'!CA87="","",'COPY 20200720'!CA87)</f>
        <v/>
      </c>
      <c r="CB87" t="str">
        <f>IF('COPY 20200720'!CB87="","",'COPY 20200720'!CB87)</f>
        <v/>
      </c>
      <c r="CC87" t="str">
        <f>IF('COPY 20200720'!CC87="","",'COPY 20200720'!CC87)</f>
        <v/>
      </c>
      <c r="CD87" t="str">
        <f>IF('COPY 20200720'!CD87="","",'COPY 20200720'!CD87)</f>
        <v/>
      </c>
      <c r="CE87" t="str">
        <f>IF('COPY 20200720'!CE87="","",'COPY 20200720'!CE87)</f>
        <v/>
      </c>
      <c r="CF87" t="str">
        <f>IF('COPY 20200720'!CF87="","",'COPY 20200720'!CF87)</f>
        <v/>
      </c>
      <c r="CG87" t="str">
        <f>IF('COPY 20200720'!CG87="","",'COPY 20200720'!CG87)</f>
        <v/>
      </c>
      <c r="CH87" t="str">
        <f>IF('COPY 20200720'!CH87="","",'COPY 20200720'!CH87)</f>
        <v/>
      </c>
      <c r="CI87" t="str">
        <f>IF('COPY 20200720'!CI87="","",'COPY 20200720'!CI87)</f>
        <v/>
      </c>
      <c r="CJ87" t="str">
        <f>IF('COPY 20200720'!CJ87="","",'COPY 20200720'!CJ87)</f>
        <v/>
      </c>
      <c r="CK87" t="str">
        <f>IF('COPY 20200720'!CK87="","",'COPY 20200720'!CK87)</f>
        <v/>
      </c>
      <c r="CL87" t="str">
        <f>IF('COPY 20200720'!CL87="","",'COPY 20200720'!CL87)</f>
        <v/>
      </c>
      <c r="CM87" t="str">
        <f>IF('COPY 20200720'!CM87="","",'COPY 20200720'!CM87)</f>
        <v/>
      </c>
    </row>
    <row r="88" spans="2:91">
      <c r="B88" s="42" t="str">
        <f>'COPY 20200720'!B88</f>
        <v>084</v>
      </c>
      <c r="C88" s="8" t="str">
        <f>'COPY 20200720'!C88</f>
        <v>INSULATOR DR R</v>
      </c>
      <c r="D88" s="8" t="str">
        <f>IF('COPY 20200720'!D88="","",'COPY 20200720'!D88)</f>
        <v>INSULATOR</v>
      </c>
      <c r="E88" s="8"/>
      <c r="F88" s="9"/>
      <c r="G88" s="10"/>
      <c r="H88" s="11"/>
      <c r="I88" s="12"/>
      <c r="J88" s="13"/>
      <c r="K88" s="10"/>
      <c r="L88" s="13"/>
      <c r="M88" s="14"/>
      <c r="N88" s="15"/>
      <c r="O88" s="16"/>
      <c r="P88" s="16"/>
      <c r="Q88" s="16"/>
      <c r="R88" s="16"/>
      <c r="S88" s="33"/>
      <c r="T88" s="33"/>
      <c r="U88" s="18"/>
      <c r="V88">
        <f>IF('COPY 20200720'!V88="","",'COPY 20200720'!V88)</f>
        <v>0.19090000000000001</v>
      </c>
      <c r="W88" t="str">
        <f>IF('COPY 20200720'!W88="","",'COPY 20200720'!W88)</f>
        <v>NO Q</v>
      </c>
      <c r="X88" t="str">
        <f>IF('COPY 20200720'!X88="","",'COPY 20200720'!X88)</f>
        <v/>
      </c>
      <c r="Y88" t="str">
        <f>IF('COPY 20200720'!Y88="","",'COPY 20200720'!Y88)</f>
        <v/>
      </c>
      <c r="Z88" t="str">
        <f>IF('COPY 20200720'!Z88="","",'COPY 20200720'!Z88)</f>
        <v/>
      </c>
      <c r="AA88" t="str">
        <f>IF('COPY 20200720'!AA88="","",'COPY 20200720'!AA88)</f>
        <v/>
      </c>
      <c r="AB88" t="str">
        <f>IF('COPY 20200720'!AB88="","",'COPY 20200720'!AB88)</f>
        <v/>
      </c>
      <c r="AC88" t="str">
        <f>IF('COPY 20200720'!AC88="","",'COPY 20200720'!AC88)</f>
        <v/>
      </c>
      <c r="AD88" t="str">
        <f>IF('COPY 20200720'!AD88="","",'COPY 20200720'!AD88)</f>
        <v/>
      </c>
      <c r="AE88" t="str">
        <f>IF('COPY 20200720'!AE88="","",'COPY 20200720'!AE88)</f>
        <v/>
      </c>
      <c r="AF88" t="str">
        <f>IF('COPY 20200720'!AF88="","",'COPY 20200720'!AF88)</f>
        <v/>
      </c>
      <c r="AG88" t="str">
        <f>IF('COPY 20200720'!AG88="","",'COPY 20200720'!AG88)</f>
        <v/>
      </c>
      <c r="AH88" t="str">
        <f>IF('COPY 20200720'!AH88="","",'COPY 20200720'!AH88)</f>
        <v/>
      </c>
      <c r="AI88" t="str">
        <f>IF('COPY 20200720'!AI88="","",'COPY 20200720'!AI88)</f>
        <v/>
      </c>
      <c r="AJ88" t="str">
        <f>IF('COPY 20200720'!AJ88="","",'COPY 20200720'!AJ88)</f>
        <v/>
      </c>
      <c r="AK88" t="str">
        <f>IF('COPY 20200720'!AK88="","",'COPY 20200720'!AK88)</f>
        <v/>
      </c>
      <c r="AL88" t="str">
        <f>IF('COPY 20200720'!AL88="","",'COPY 20200720'!AL88)</f>
        <v/>
      </c>
      <c r="AM88" t="str">
        <f>IF('COPY 20200720'!AM88="","",'COPY 20200720'!AM88)</f>
        <v/>
      </c>
      <c r="AN88" t="str">
        <f>IF('COPY 20200720'!AN88="","",'COPY 20200720'!AN88)</f>
        <v/>
      </c>
      <c r="AO88" t="str">
        <f>IF('COPY 20200720'!AO88="","",'COPY 20200720'!AO88)</f>
        <v/>
      </c>
      <c r="AP88" t="str">
        <f>IF('COPY 20200720'!AP88="","",'COPY 20200720'!AP88)</f>
        <v/>
      </c>
      <c r="AQ88" t="str">
        <f>IF('COPY 20200720'!AQ88="","",'COPY 20200720'!AQ88)</f>
        <v/>
      </c>
      <c r="AR88" t="str">
        <f>IF('COPY 20200720'!AR88="","",'COPY 20200720'!AR88)</f>
        <v/>
      </c>
      <c r="AS88" t="str">
        <f>IF('COPY 20200720'!AS88="","",'COPY 20200720'!AS88)</f>
        <v/>
      </c>
      <c r="AT88" t="str">
        <f>IF('COPY 20200720'!AT88="","",'COPY 20200720'!AT88)</f>
        <v/>
      </c>
      <c r="AU88" t="str">
        <f>IF('COPY 20200720'!AU88="","",'COPY 20200720'!AU88)</f>
        <v/>
      </c>
      <c r="AV88" t="str">
        <f>IF('COPY 20200720'!AV88="","",'COPY 20200720'!AV88)</f>
        <v/>
      </c>
      <c r="AW88" t="str">
        <f>IF('COPY 20200720'!AW88="","",'COPY 20200720'!AW88)</f>
        <v/>
      </c>
      <c r="AX88" t="str">
        <f>IF('COPY 20200720'!AX88="","",'COPY 20200720'!AX88)</f>
        <v/>
      </c>
      <c r="AY88" t="str">
        <f>IF('COPY 20200720'!AY88="","",'COPY 20200720'!AY88)</f>
        <v/>
      </c>
      <c r="AZ88" t="str">
        <f>IF('COPY 20200720'!AZ88="","",'COPY 20200720'!AZ88)</f>
        <v/>
      </c>
      <c r="BA88" t="s">
        <v>513</v>
      </c>
      <c r="BB88" t="s">
        <v>513</v>
      </c>
      <c r="BC88" t="str">
        <f>IF('COPY 20200720'!BC88="","",'COPY 20200720'!BC88)</f>
        <v/>
      </c>
      <c r="BD88" t="str">
        <f>IF('COPY 20200720'!BD88="","",'COPY 20200720'!BD88)</f>
        <v/>
      </c>
      <c r="BE88" t="str">
        <f>IF('COPY 20200720'!BE88="","",'COPY 20200720'!BE88)</f>
        <v/>
      </c>
      <c r="BF88" t="str">
        <f>IF('COPY 20200720'!BF88="","",'COPY 20200720'!BF88)</f>
        <v/>
      </c>
      <c r="BG88" t="str">
        <f>IF('COPY 20200720'!BG88="","",'COPY 20200720'!BG88)</f>
        <v/>
      </c>
      <c r="BH88" t="str">
        <f>IF('COPY 20200720'!BH88="","",'COPY 20200720'!BH88)</f>
        <v/>
      </c>
      <c r="BI88" t="str">
        <f>IF('COPY 20200720'!BI88="","",'COPY 20200720'!BI88)</f>
        <v/>
      </c>
      <c r="BJ88" t="str">
        <f>IF('COPY 20200720'!BJ88="","",'COPY 20200720'!BJ88)</f>
        <v/>
      </c>
      <c r="BK88" t="str">
        <f>IF('COPY 20200720'!BK88="","",'COPY 20200720'!BK88)</f>
        <v/>
      </c>
      <c r="BL88" t="str">
        <f>IF('COPY 20200720'!BL88="","",'COPY 20200720'!BL88)</f>
        <v/>
      </c>
      <c r="BM88" t="str">
        <f>IF('COPY 20200720'!BM88="","",'COPY 20200720'!BM88)</f>
        <v/>
      </c>
      <c r="BN88" t="str">
        <f>IF('COPY 20200720'!BN88="","",'COPY 20200720'!BN88)</f>
        <v/>
      </c>
      <c r="BO88" t="str">
        <f>IF('COPY 20200720'!BO88="","",'COPY 20200720'!BO88)</f>
        <v/>
      </c>
      <c r="BP88" t="str">
        <f>IF('COPY 20200720'!BP88="","",'COPY 20200720'!BP88)</f>
        <v/>
      </c>
      <c r="BQ88" t="str">
        <f>IF('COPY 20200720'!BQ88="","",'COPY 20200720'!BQ88)</f>
        <v/>
      </c>
      <c r="BR88" t="str">
        <f>IF('COPY 20200720'!BR88="","",'COPY 20200720'!BR88)</f>
        <v/>
      </c>
      <c r="BS88" t="str">
        <f>IF('COPY 20200720'!BS88="","",'COPY 20200720'!BS88)</f>
        <v/>
      </c>
      <c r="BT88" t="str">
        <f>IF('COPY 20200720'!BT88="","",'COPY 20200720'!BT88)</f>
        <v/>
      </c>
      <c r="BU88" t="str">
        <f>IF('COPY 20200720'!BU88="","",'COPY 20200720'!BU88)</f>
        <v/>
      </c>
      <c r="BV88" t="str">
        <f>IF('COPY 20200720'!BV88="","",'COPY 20200720'!BV88)</f>
        <v/>
      </c>
      <c r="BW88" t="str">
        <f>IF('COPY 20200720'!BW88="","",'COPY 20200720'!BW88)</f>
        <v/>
      </c>
      <c r="BX88" t="str">
        <f>IF('COPY 20200720'!BX88="","",'COPY 20200720'!BX88)</f>
        <v/>
      </c>
      <c r="BY88" t="str">
        <f>IF('COPY 20200720'!BY88="","",'COPY 20200720'!BY88)</f>
        <v/>
      </c>
      <c r="BZ88" t="str">
        <f>IF('COPY 20200720'!BZ88="","",'COPY 20200720'!BZ88)</f>
        <v/>
      </c>
      <c r="CA88" t="str">
        <f>IF('COPY 20200720'!CA88="","",'COPY 20200720'!CA88)</f>
        <v/>
      </c>
      <c r="CB88" t="str">
        <f>IF('COPY 20200720'!CB88="","",'COPY 20200720'!CB88)</f>
        <v/>
      </c>
      <c r="CC88" t="str">
        <f>IF('COPY 20200720'!CC88="","",'COPY 20200720'!CC88)</f>
        <v/>
      </c>
      <c r="CD88" t="str">
        <f>IF('COPY 20200720'!CD88="","",'COPY 20200720'!CD88)</f>
        <v/>
      </c>
      <c r="CE88" t="str">
        <f>IF('COPY 20200720'!CE88="","",'COPY 20200720'!CE88)</f>
        <v/>
      </c>
      <c r="CF88" t="str">
        <f>IF('COPY 20200720'!CF88="","",'COPY 20200720'!CF88)</f>
        <v/>
      </c>
      <c r="CG88" t="str">
        <f>IF('COPY 20200720'!CG88="","",'COPY 20200720'!CG88)</f>
        <v/>
      </c>
      <c r="CH88" t="str">
        <f>IF('COPY 20200720'!CH88="","",'COPY 20200720'!CH88)</f>
        <v/>
      </c>
      <c r="CI88" t="str">
        <f>IF('COPY 20200720'!CI88="","",'COPY 20200720'!CI88)</f>
        <v/>
      </c>
      <c r="CJ88" t="str">
        <f>IF('COPY 20200720'!CJ88="","",'COPY 20200720'!CJ88)</f>
        <v/>
      </c>
      <c r="CK88" t="str">
        <f>IF('COPY 20200720'!CK88="","",'COPY 20200720'!CK88)</f>
        <v/>
      </c>
      <c r="CL88" t="str">
        <f>IF('COPY 20200720'!CL88="","",'COPY 20200720'!CL88)</f>
        <v/>
      </c>
      <c r="CM88" t="str">
        <f>IF('COPY 20200720'!CM88="","",'COPY 20200720'!CM88)</f>
        <v/>
      </c>
    </row>
    <row r="89" spans="2:91">
      <c r="B89" s="42" t="str">
        <f>'COPY 20200720'!B89</f>
        <v>085</v>
      </c>
      <c r="C89" s="8" t="str">
        <f>'COPY 20200720'!C89</f>
        <v>INSULATOR RF STD</v>
      </c>
      <c r="D89" s="8" t="str">
        <f>IF('COPY 20200720'!D89="","",'COPY 20200720'!D89)</f>
        <v>INSULATOR</v>
      </c>
      <c r="E89" s="8"/>
      <c r="F89" s="9"/>
      <c r="G89" s="10"/>
      <c r="H89" s="11"/>
      <c r="I89" s="12"/>
      <c r="J89" s="13"/>
      <c r="K89" s="10"/>
      <c r="L89" s="13"/>
      <c r="M89" s="14"/>
      <c r="N89" s="15"/>
      <c r="O89" s="16"/>
      <c r="P89" s="16"/>
      <c r="Q89" s="16"/>
      <c r="R89" s="16"/>
      <c r="S89" s="33"/>
      <c r="T89" s="33"/>
      <c r="U89" s="18"/>
      <c r="V89">
        <f>IF('COPY 20200720'!V89="","",'COPY 20200720'!V89)</f>
        <v>2.9095</v>
      </c>
      <c r="W89" t="str">
        <f>IF('COPY 20200720'!W89="","",'COPY 20200720'!W89)</f>
        <v>NO Q</v>
      </c>
      <c r="X89" t="str">
        <f>IF('COPY 20200720'!X89="","",'COPY 20200720'!X89)</f>
        <v/>
      </c>
      <c r="Y89" t="str">
        <f>IF('COPY 20200720'!Y89="","",'COPY 20200720'!Y89)</f>
        <v/>
      </c>
      <c r="Z89" t="str">
        <f>IF('COPY 20200720'!Z89="","",'COPY 20200720'!Z89)</f>
        <v/>
      </c>
      <c r="AA89" t="str">
        <f>IF('COPY 20200720'!AA89="","",'COPY 20200720'!AA89)</f>
        <v/>
      </c>
      <c r="AB89" t="str">
        <f>IF('COPY 20200720'!AB89="","",'COPY 20200720'!AB89)</f>
        <v/>
      </c>
      <c r="AC89" t="str">
        <f>IF('COPY 20200720'!AC89="","",'COPY 20200720'!AC89)</f>
        <v/>
      </c>
      <c r="AD89" t="str">
        <f>IF('COPY 20200720'!AD89="","",'COPY 20200720'!AD89)</f>
        <v/>
      </c>
      <c r="AE89" t="str">
        <f>IF('COPY 20200720'!AE89="","",'COPY 20200720'!AE89)</f>
        <v/>
      </c>
      <c r="AF89" t="str">
        <f>IF('COPY 20200720'!AF89="","",'COPY 20200720'!AF89)</f>
        <v/>
      </c>
      <c r="AG89" t="str">
        <f>IF('COPY 20200720'!AG89="","",'COPY 20200720'!AG89)</f>
        <v/>
      </c>
      <c r="AH89" t="str">
        <f>IF('COPY 20200720'!AH89="","",'COPY 20200720'!AH89)</f>
        <v/>
      </c>
      <c r="AI89" t="str">
        <f>IF('COPY 20200720'!AI89="","",'COPY 20200720'!AI89)</f>
        <v/>
      </c>
      <c r="AJ89" t="str">
        <f>IF('COPY 20200720'!AJ89="","",'COPY 20200720'!AJ89)</f>
        <v/>
      </c>
      <c r="AK89" t="str">
        <f>IF('COPY 20200720'!AK89="","",'COPY 20200720'!AK89)</f>
        <v/>
      </c>
      <c r="AL89" t="str">
        <f>IF('COPY 20200720'!AL89="","",'COPY 20200720'!AL89)</f>
        <v/>
      </c>
      <c r="AM89" t="str">
        <f>IF('COPY 20200720'!AM89="","",'COPY 20200720'!AM89)</f>
        <v/>
      </c>
      <c r="AN89" t="str">
        <f>IF('COPY 20200720'!AN89="","",'COPY 20200720'!AN89)</f>
        <v/>
      </c>
      <c r="AO89" t="str">
        <f>IF('COPY 20200720'!AO89="","",'COPY 20200720'!AO89)</f>
        <v/>
      </c>
      <c r="AP89" t="str">
        <f>IF('COPY 20200720'!AP89="","",'COPY 20200720'!AP89)</f>
        <v/>
      </c>
      <c r="AQ89" t="str">
        <f>IF('COPY 20200720'!AQ89="","",'COPY 20200720'!AQ89)</f>
        <v/>
      </c>
      <c r="AR89" t="str">
        <f>IF('COPY 20200720'!AR89="","",'COPY 20200720'!AR89)</f>
        <v/>
      </c>
      <c r="AS89" t="str">
        <f>IF('COPY 20200720'!AS89="","",'COPY 20200720'!AS89)</f>
        <v/>
      </c>
      <c r="AT89" t="str">
        <f>IF('COPY 20200720'!AT89="","",'COPY 20200720'!AT89)</f>
        <v/>
      </c>
      <c r="AU89" t="str">
        <f>IF('COPY 20200720'!AU89="","",'COPY 20200720'!AU89)</f>
        <v/>
      </c>
      <c r="AV89" t="str">
        <f>IF('COPY 20200720'!AV89="","",'COPY 20200720'!AV89)</f>
        <v/>
      </c>
      <c r="AW89" t="str">
        <f>IF('COPY 20200720'!AW89="","",'COPY 20200720'!AW89)</f>
        <v/>
      </c>
      <c r="AX89" t="str">
        <f>IF('COPY 20200720'!AX89="","",'COPY 20200720'!AX89)</f>
        <v/>
      </c>
      <c r="AY89" t="str">
        <f>IF('COPY 20200720'!AY89="","",'COPY 20200720'!AY89)</f>
        <v/>
      </c>
      <c r="AZ89" t="str">
        <f>IF('COPY 20200720'!AZ89="","",'COPY 20200720'!AZ89)</f>
        <v/>
      </c>
      <c r="BA89" t="s">
        <v>513</v>
      </c>
      <c r="BB89" t="s">
        <v>513</v>
      </c>
      <c r="BC89" t="str">
        <f>IF('COPY 20200720'!BC89="","",'COPY 20200720'!BC89)</f>
        <v/>
      </c>
      <c r="BD89" t="str">
        <f>IF('COPY 20200720'!BD89="","",'COPY 20200720'!BD89)</f>
        <v/>
      </c>
      <c r="BE89" t="str">
        <f>IF('COPY 20200720'!BE89="","",'COPY 20200720'!BE89)</f>
        <v/>
      </c>
      <c r="BF89" t="str">
        <f>IF('COPY 20200720'!BF89="","",'COPY 20200720'!BF89)</f>
        <v/>
      </c>
      <c r="BG89" t="str">
        <f>IF('COPY 20200720'!BG89="","",'COPY 20200720'!BG89)</f>
        <v/>
      </c>
      <c r="BH89" t="str">
        <f>IF('COPY 20200720'!BH89="","",'COPY 20200720'!BH89)</f>
        <v/>
      </c>
      <c r="BI89" t="str">
        <f>IF('COPY 20200720'!BI89="","",'COPY 20200720'!BI89)</f>
        <v/>
      </c>
      <c r="BJ89" t="str">
        <f>IF('COPY 20200720'!BJ89="","",'COPY 20200720'!BJ89)</f>
        <v/>
      </c>
      <c r="BK89" t="str">
        <f>IF('COPY 20200720'!BK89="","",'COPY 20200720'!BK89)</f>
        <v/>
      </c>
      <c r="BL89" t="str">
        <f>IF('COPY 20200720'!BL89="","",'COPY 20200720'!BL89)</f>
        <v/>
      </c>
      <c r="BM89" t="str">
        <f>IF('COPY 20200720'!BM89="","",'COPY 20200720'!BM89)</f>
        <v/>
      </c>
      <c r="BN89" t="str">
        <f>IF('COPY 20200720'!BN89="","",'COPY 20200720'!BN89)</f>
        <v/>
      </c>
      <c r="BO89" t="str">
        <f>IF('COPY 20200720'!BO89="","",'COPY 20200720'!BO89)</f>
        <v/>
      </c>
      <c r="BP89" t="str">
        <f>IF('COPY 20200720'!BP89="","",'COPY 20200720'!BP89)</f>
        <v/>
      </c>
      <c r="BQ89" t="str">
        <f>IF('COPY 20200720'!BQ89="","",'COPY 20200720'!BQ89)</f>
        <v/>
      </c>
      <c r="BR89" t="str">
        <f>IF('COPY 20200720'!BR89="","",'COPY 20200720'!BR89)</f>
        <v/>
      </c>
      <c r="BS89" t="str">
        <f>IF('COPY 20200720'!BS89="","",'COPY 20200720'!BS89)</f>
        <v/>
      </c>
      <c r="BT89" t="str">
        <f>IF('COPY 20200720'!BT89="","",'COPY 20200720'!BT89)</f>
        <v/>
      </c>
      <c r="BU89" t="str">
        <f>IF('COPY 20200720'!BU89="","",'COPY 20200720'!BU89)</f>
        <v/>
      </c>
      <c r="BV89" t="str">
        <f>IF('COPY 20200720'!BV89="","",'COPY 20200720'!BV89)</f>
        <v/>
      </c>
      <c r="BW89" t="str">
        <f>IF('COPY 20200720'!BW89="","",'COPY 20200720'!BW89)</f>
        <v/>
      </c>
      <c r="BX89" t="str">
        <f>IF('COPY 20200720'!BX89="","",'COPY 20200720'!BX89)</f>
        <v/>
      </c>
      <c r="BY89" t="str">
        <f>IF('COPY 20200720'!BY89="","",'COPY 20200720'!BY89)</f>
        <v/>
      </c>
      <c r="BZ89" t="str">
        <f>IF('COPY 20200720'!BZ89="","",'COPY 20200720'!BZ89)</f>
        <v/>
      </c>
      <c r="CA89" t="str">
        <f>IF('COPY 20200720'!CA89="","",'COPY 20200720'!CA89)</f>
        <v/>
      </c>
      <c r="CB89" t="str">
        <f>IF('COPY 20200720'!CB89="","",'COPY 20200720'!CB89)</f>
        <v/>
      </c>
      <c r="CC89" t="str">
        <f>IF('COPY 20200720'!CC89="","",'COPY 20200720'!CC89)</f>
        <v/>
      </c>
      <c r="CD89" t="str">
        <f>IF('COPY 20200720'!CD89="","",'COPY 20200720'!CD89)</f>
        <v/>
      </c>
      <c r="CE89" t="str">
        <f>IF('COPY 20200720'!CE89="","",'COPY 20200720'!CE89)</f>
        <v/>
      </c>
      <c r="CF89" t="str">
        <f>IF('COPY 20200720'!CF89="","",'COPY 20200720'!CF89)</f>
        <v/>
      </c>
      <c r="CG89" t="str">
        <f>IF('COPY 20200720'!CG89="","",'COPY 20200720'!CG89)</f>
        <v/>
      </c>
      <c r="CH89" t="str">
        <f>IF('COPY 20200720'!CH89="","",'COPY 20200720'!CH89)</f>
        <v/>
      </c>
      <c r="CI89" t="str">
        <f>IF('COPY 20200720'!CI89="","",'COPY 20200720'!CI89)</f>
        <v/>
      </c>
      <c r="CJ89" t="str">
        <f>IF('COPY 20200720'!CJ89="","",'COPY 20200720'!CJ89)</f>
        <v/>
      </c>
      <c r="CK89" t="str">
        <f>IF('COPY 20200720'!CK89="","",'COPY 20200720'!CK89)</f>
        <v/>
      </c>
      <c r="CL89" t="str">
        <f>IF('COPY 20200720'!CL89="","",'COPY 20200720'!CL89)</f>
        <v/>
      </c>
      <c r="CM89" t="str">
        <f>IF('COPY 20200720'!CM89="","",'COPY 20200720'!CM89)</f>
        <v/>
      </c>
    </row>
    <row r="90" spans="2:91">
      <c r="B90" s="42" t="str">
        <f>'COPY 20200720'!B90</f>
        <v>086</v>
      </c>
      <c r="C90" s="8" t="str">
        <f>'COPY 20200720'!C90</f>
        <v>INSULATOR RF SUN</v>
      </c>
      <c r="D90" s="8" t="str">
        <f>IF('COPY 20200720'!D90="","",'COPY 20200720'!D90)</f>
        <v>INSULATOR</v>
      </c>
      <c r="E90" s="8"/>
      <c r="F90" s="9"/>
      <c r="G90" s="10"/>
      <c r="H90" s="11"/>
      <c r="I90" s="12"/>
      <c r="J90" s="13"/>
      <c r="K90" s="10"/>
      <c r="L90" s="13"/>
      <c r="M90" s="14"/>
      <c r="N90" s="15"/>
      <c r="O90" s="16"/>
      <c r="P90" s="16"/>
      <c r="Q90" s="16"/>
      <c r="R90" s="16"/>
      <c r="S90" s="33"/>
      <c r="T90" s="33"/>
      <c r="U90" s="18"/>
      <c r="V90">
        <f>IF('COPY 20200720'!V90="","",'COPY 20200720'!V90)</f>
        <v>1.2282000000000002</v>
      </c>
      <c r="W90" t="str">
        <f>IF('COPY 20200720'!W90="","",'COPY 20200720'!W90)</f>
        <v>NO Q</v>
      </c>
      <c r="X90" t="str">
        <f>IF('COPY 20200720'!X90="","",'COPY 20200720'!X90)</f>
        <v/>
      </c>
      <c r="Y90" t="str">
        <f>IF('COPY 20200720'!Y90="","",'COPY 20200720'!Y90)</f>
        <v/>
      </c>
      <c r="Z90" t="str">
        <f>IF('COPY 20200720'!Z90="","",'COPY 20200720'!Z90)</f>
        <v/>
      </c>
      <c r="AA90" t="str">
        <f>IF('COPY 20200720'!AA90="","",'COPY 20200720'!AA90)</f>
        <v/>
      </c>
      <c r="AB90" t="str">
        <f>IF('COPY 20200720'!AB90="","",'COPY 20200720'!AB90)</f>
        <v/>
      </c>
      <c r="AC90" t="str">
        <f>IF('COPY 20200720'!AC90="","",'COPY 20200720'!AC90)</f>
        <v/>
      </c>
      <c r="AD90" t="str">
        <f>IF('COPY 20200720'!AD90="","",'COPY 20200720'!AD90)</f>
        <v/>
      </c>
      <c r="AE90" t="str">
        <f>IF('COPY 20200720'!AE90="","",'COPY 20200720'!AE90)</f>
        <v/>
      </c>
      <c r="AF90" t="str">
        <f>IF('COPY 20200720'!AF90="","",'COPY 20200720'!AF90)</f>
        <v/>
      </c>
      <c r="AG90" t="str">
        <f>IF('COPY 20200720'!AG90="","",'COPY 20200720'!AG90)</f>
        <v/>
      </c>
      <c r="AH90" t="str">
        <f>IF('COPY 20200720'!AH90="","",'COPY 20200720'!AH90)</f>
        <v/>
      </c>
      <c r="AI90" t="str">
        <f>IF('COPY 20200720'!AI90="","",'COPY 20200720'!AI90)</f>
        <v/>
      </c>
      <c r="AJ90" t="str">
        <f>IF('COPY 20200720'!AJ90="","",'COPY 20200720'!AJ90)</f>
        <v/>
      </c>
      <c r="AK90" t="str">
        <f>IF('COPY 20200720'!AK90="","",'COPY 20200720'!AK90)</f>
        <v/>
      </c>
      <c r="AL90" t="str">
        <f>IF('COPY 20200720'!AL90="","",'COPY 20200720'!AL90)</f>
        <v/>
      </c>
      <c r="AM90" t="str">
        <f>IF('COPY 20200720'!AM90="","",'COPY 20200720'!AM90)</f>
        <v/>
      </c>
      <c r="AN90" t="str">
        <f>IF('COPY 20200720'!AN90="","",'COPY 20200720'!AN90)</f>
        <v/>
      </c>
      <c r="AO90" t="str">
        <f>IF('COPY 20200720'!AO90="","",'COPY 20200720'!AO90)</f>
        <v/>
      </c>
      <c r="AP90" t="str">
        <f>IF('COPY 20200720'!AP90="","",'COPY 20200720'!AP90)</f>
        <v/>
      </c>
      <c r="AQ90" t="str">
        <f>IF('COPY 20200720'!AQ90="","",'COPY 20200720'!AQ90)</f>
        <v/>
      </c>
      <c r="AR90" t="str">
        <f>IF('COPY 20200720'!AR90="","",'COPY 20200720'!AR90)</f>
        <v/>
      </c>
      <c r="AS90" t="str">
        <f>IF('COPY 20200720'!AS90="","",'COPY 20200720'!AS90)</f>
        <v/>
      </c>
      <c r="AT90" t="str">
        <f>IF('COPY 20200720'!AT90="","",'COPY 20200720'!AT90)</f>
        <v/>
      </c>
      <c r="AU90" t="str">
        <f>IF('COPY 20200720'!AU90="","",'COPY 20200720'!AU90)</f>
        <v/>
      </c>
      <c r="AV90" t="str">
        <f>IF('COPY 20200720'!AV90="","",'COPY 20200720'!AV90)</f>
        <v/>
      </c>
      <c r="AW90" t="str">
        <f>IF('COPY 20200720'!AW90="","",'COPY 20200720'!AW90)</f>
        <v/>
      </c>
      <c r="AX90" t="str">
        <f>IF('COPY 20200720'!AX90="","",'COPY 20200720'!AX90)</f>
        <v/>
      </c>
      <c r="AY90" t="str">
        <f>IF('COPY 20200720'!AY90="","",'COPY 20200720'!AY90)</f>
        <v/>
      </c>
      <c r="AZ90" t="str">
        <f>IF('COPY 20200720'!AZ90="","",'COPY 20200720'!AZ90)</f>
        <v/>
      </c>
      <c r="BA90" t="s">
        <v>513</v>
      </c>
      <c r="BB90" t="s">
        <v>513</v>
      </c>
      <c r="BC90" t="str">
        <f>IF('COPY 20200720'!BC90="","",'COPY 20200720'!BC90)</f>
        <v/>
      </c>
      <c r="BD90" t="str">
        <f>IF('COPY 20200720'!BD90="","",'COPY 20200720'!BD90)</f>
        <v/>
      </c>
      <c r="BE90" t="str">
        <f>IF('COPY 20200720'!BE90="","",'COPY 20200720'!BE90)</f>
        <v/>
      </c>
      <c r="BF90" t="str">
        <f>IF('COPY 20200720'!BF90="","",'COPY 20200720'!BF90)</f>
        <v/>
      </c>
      <c r="BG90" t="str">
        <f>IF('COPY 20200720'!BG90="","",'COPY 20200720'!BG90)</f>
        <v/>
      </c>
      <c r="BH90" t="str">
        <f>IF('COPY 20200720'!BH90="","",'COPY 20200720'!BH90)</f>
        <v/>
      </c>
      <c r="BI90" t="str">
        <f>IF('COPY 20200720'!BI90="","",'COPY 20200720'!BI90)</f>
        <v/>
      </c>
      <c r="BJ90" t="str">
        <f>IF('COPY 20200720'!BJ90="","",'COPY 20200720'!BJ90)</f>
        <v/>
      </c>
      <c r="BK90" t="str">
        <f>IF('COPY 20200720'!BK90="","",'COPY 20200720'!BK90)</f>
        <v/>
      </c>
      <c r="BL90" t="str">
        <f>IF('COPY 20200720'!BL90="","",'COPY 20200720'!BL90)</f>
        <v/>
      </c>
      <c r="BM90" t="str">
        <f>IF('COPY 20200720'!BM90="","",'COPY 20200720'!BM90)</f>
        <v/>
      </c>
      <c r="BN90" t="str">
        <f>IF('COPY 20200720'!BN90="","",'COPY 20200720'!BN90)</f>
        <v/>
      </c>
      <c r="BO90" t="str">
        <f>IF('COPY 20200720'!BO90="","",'COPY 20200720'!BO90)</f>
        <v/>
      </c>
      <c r="BP90" t="str">
        <f>IF('COPY 20200720'!BP90="","",'COPY 20200720'!BP90)</f>
        <v/>
      </c>
      <c r="BQ90" t="str">
        <f>IF('COPY 20200720'!BQ90="","",'COPY 20200720'!BQ90)</f>
        <v/>
      </c>
      <c r="BR90" t="str">
        <f>IF('COPY 20200720'!BR90="","",'COPY 20200720'!BR90)</f>
        <v/>
      </c>
      <c r="BS90" t="str">
        <f>IF('COPY 20200720'!BS90="","",'COPY 20200720'!BS90)</f>
        <v/>
      </c>
      <c r="BT90" t="str">
        <f>IF('COPY 20200720'!BT90="","",'COPY 20200720'!BT90)</f>
        <v/>
      </c>
      <c r="BU90" t="str">
        <f>IF('COPY 20200720'!BU90="","",'COPY 20200720'!BU90)</f>
        <v/>
      </c>
      <c r="BV90" t="str">
        <f>IF('COPY 20200720'!BV90="","",'COPY 20200720'!BV90)</f>
        <v/>
      </c>
      <c r="BW90" t="str">
        <f>IF('COPY 20200720'!BW90="","",'COPY 20200720'!BW90)</f>
        <v/>
      </c>
      <c r="BX90" t="str">
        <f>IF('COPY 20200720'!BX90="","",'COPY 20200720'!BX90)</f>
        <v/>
      </c>
      <c r="BY90" t="str">
        <f>IF('COPY 20200720'!BY90="","",'COPY 20200720'!BY90)</f>
        <v/>
      </c>
      <c r="BZ90" t="str">
        <f>IF('COPY 20200720'!BZ90="","",'COPY 20200720'!BZ90)</f>
        <v/>
      </c>
      <c r="CA90" t="str">
        <f>IF('COPY 20200720'!CA90="","",'COPY 20200720'!CA90)</f>
        <v/>
      </c>
      <c r="CB90" t="str">
        <f>IF('COPY 20200720'!CB90="","",'COPY 20200720'!CB90)</f>
        <v/>
      </c>
      <c r="CC90" t="str">
        <f>IF('COPY 20200720'!CC90="","",'COPY 20200720'!CC90)</f>
        <v/>
      </c>
      <c r="CD90" t="str">
        <f>IF('COPY 20200720'!CD90="","",'COPY 20200720'!CD90)</f>
        <v/>
      </c>
      <c r="CE90" t="str">
        <f>IF('COPY 20200720'!CE90="","",'COPY 20200720'!CE90)</f>
        <v/>
      </c>
      <c r="CF90" t="str">
        <f>IF('COPY 20200720'!CF90="","",'COPY 20200720'!CF90)</f>
        <v/>
      </c>
      <c r="CG90" t="str">
        <f>IF('COPY 20200720'!CG90="","",'COPY 20200720'!CG90)</f>
        <v/>
      </c>
      <c r="CH90" t="str">
        <f>IF('COPY 20200720'!CH90="","",'COPY 20200720'!CH90)</f>
        <v/>
      </c>
      <c r="CI90" t="str">
        <f>IF('COPY 20200720'!CI90="","",'COPY 20200720'!CI90)</f>
        <v/>
      </c>
      <c r="CJ90" t="str">
        <f>IF('COPY 20200720'!CJ90="","",'COPY 20200720'!CJ90)</f>
        <v/>
      </c>
      <c r="CK90" t="str">
        <f>IF('COPY 20200720'!CK90="","",'COPY 20200720'!CK90)</f>
        <v/>
      </c>
      <c r="CL90" t="str">
        <f>IF('COPY 20200720'!CL90="","",'COPY 20200720'!CL90)</f>
        <v/>
      </c>
      <c r="CM90" t="str">
        <f>IF('COPY 20200720'!CM90="","",'COPY 20200720'!CM90)</f>
        <v/>
      </c>
    </row>
    <row r="91" spans="2:91">
      <c r="B91" s="42" t="str">
        <f>'COPY 20200720'!B91</f>
        <v>087</v>
      </c>
      <c r="C91" s="8" t="str">
        <f>'COPY 20200720'!C91</f>
        <v>INSULATOR RR</v>
      </c>
      <c r="D91" s="8" t="str">
        <f>IF('COPY 20200720'!D91="","",'COPY 20200720'!D91)</f>
        <v>INSULATOR</v>
      </c>
      <c r="E91" s="8"/>
      <c r="F91" s="9"/>
      <c r="G91" s="10"/>
      <c r="H91" s="11"/>
      <c r="I91" s="12"/>
      <c r="J91" s="13"/>
      <c r="K91" s="10"/>
      <c r="L91" s="13"/>
      <c r="M91" s="14"/>
      <c r="N91" s="15"/>
      <c r="O91" s="16"/>
      <c r="P91" s="16"/>
      <c r="Q91" s="16"/>
      <c r="R91" s="16"/>
      <c r="S91" s="33"/>
      <c r="T91" s="33"/>
      <c r="U91" s="18"/>
      <c r="V91">
        <f>IF('COPY 20200720'!V91="","",'COPY 20200720'!V91)</f>
        <v>6.9000000000000006E-2</v>
      </c>
      <c r="W91" t="str">
        <f>IF('COPY 20200720'!W91="","",'COPY 20200720'!W91)</f>
        <v>NO Q</v>
      </c>
      <c r="X91" t="str">
        <f>IF('COPY 20200720'!X91="","",'COPY 20200720'!X91)</f>
        <v/>
      </c>
      <c r="Y91" t="str">
        <f>IF('COPY 20200720'!Y91="","",'COPY 20200720'!Y91)</f>
        <v/>
      </c>
      <c r="Z91" t="str">
        <f>IF('COPY 20200720'!Z91="","",'COPY 20200720'!Z91)</f>
        <v/>
      </c>
      <c r="AA91" t="str">
        <f>IF('COPY 20200720'!AA91="","",'COPY 20200720'!AA91)</f>
        <v/>
      </c>
      <c r="AB91" t="str">
        <f>IF('COPY 20200720'!AB91="","",'COPY 20200720'!AB91)</f>
        <v/>
      </c>
      <c r="AC91" t="str">
        <f>IF('COPY 20200720'!AC91="","",'COPY 20200720'!AC91)</f>
        <v/>
      </c>
      <c r="AD91" t="str">
        <f>IF('COPY 20200720'!AD91="","",'COPY 20200720'!AD91)</f>
        <v/>
      </c>
      <c r="AE91" t="str">
        <f>IF('COPY 20200720'!AE91="","",'COPY 20200720'!AE91)</f>
        <v/>
      </c>
      <c r="AF91" t="str">
        <f>IF('COPY 20200720'!AF91="","",'COPY 20200720'!AF91)</f>
        <v/>
      </c>
      <c r="AG91" t="str">
        <f>IF('COPY 20200720'!AG91="","",'COPY 20200720'!AG91)</f>
        <v/>
      </c>
      <c r="AH91" t="str">
        <f>IF('COPY 20200720'!AH91="","",'COPY 20200720'!AH91)</f>
        <v/>
      </c>
      <c r="AI91" t="str">
        <f>IF('COPY 20200720'!AI91="","",'COPY 20200720'!AI91)</f>
        <v/>
      </c>
      <c r="AJ91" t="str">
        <f>IF('COPY 20200720'!AJ91="","",'COPY 20200720'!AJ91)</f>
        <v/>
      </c>
      <c r="AK91" t="str">
        <f>IF('COPY 20200720'!AK91="","",'COPY 20200720'!AK91)</f>
        <v/>
      </c>
      <c r="AL91" t="str">
        <f>IF('COPY 20200720'!AL91="","",'COPY 20200720'!AL91)</f>
        <v/>
      </c>
      <c r="AM91" t="str">
        <f>IF('COPY 20200720'!AM91="","",'COPY 20200720'!AM91)</f>
        <v/>
      </c>
      <c r="AN91" t="str">
        <f>IF('COPY 20200720'!AN91="","",'COPY 20200720'!AN91)</f>
        <v/>
      </c>
      <c r="AO91" t="str">
        <f>IF('COPY 20200720'!AO91="","",'COPY 20200720'!AO91)</f>
        <v/>
      </c>
      <c r="AP91" t="str">
        <f>IF('COPY 20200720'!AP91="","",'COPY 20200720'!AP91)</f>
        <v/>
      </c>
      <c r="AQ91" t="str">
        <f>IF('COPY 20200720'!AQ91="","",'COPY 20200720'!AQ91)</f>
        <v/>
      </c>
      <c r="AR91" t="str">
        <f>IF('COPY 20200720'!AR91="","",'COPY 20200720'!AR91)</f>
        <v/>
      </c>
      <c r="AS91" t="str">
        <f>IF('COPY 20200720'!AS91="","",'COPY 20200720'!AS91)</f>
        <v/>
      </c>
      <c r="AT91" t="str">
        <f>IF('COPY 20200720'!AT91="","",'COPY 20200720'!AT91)</f>
        <v/>
      </c>
      <c r="AU91" t="str">
        <f>IF('COPY 20200720'!AU91="","",'COPY 20200720'!AU91)</f>
        <v/>
      </c>
      <c r="AV91" t="str">
        <f>IF('COPY 20200720'!AV91="","",'COPY 20200720'!AV91)</f>
        <v/>
      </c>
      <c r="AW91" t="str">
        <f>IF('COPY 20200720'!AW91="","",'COPY 20200720'!AW91)</f>
        <v/>
      </c>
      <c r="AX91" t="str">
        <f>IF('COPY 20200720'!AX91="","",'COPY 20200720'!AX91)</f>
        <v/>
      </c>
      <c r="AY91" t="str">
        <f>IF('COPY 20200720'!AY91="","",'COPY 20200720'!AY91)</f>
        <v/>
      </c>
      <c r="AZ91" t="str">
        <f>IF('COPY 20200720'!AZ91="","",'COPY 20200720'!AZ91)</f>
        <v/>
      </c>
      <c r="BA91">
        <f>2800/217032</f>
        <v>1.2901323307162078E-2</v>
      </c>
      <c r="BB91">
        <f>IF('COPY 20200720'!BB91="","",'COPY 20200720'!BB91)</f>
        <v>0.1388924</v>
      </c>
      <c r="BC91" t="str">
        <f>IF('COPY 20200720'!BC91="","",'COPY 20200720'!BC91)</f>
        <v/>
      </c>
      <c r="BD91" t="str">
        <f>IF('COPY 20200720'!BD91="","",'COPY 20200720'!BD91)</f>
        <v/>
      </c>
      <c r="BE91" t="str">
        <f>IF('COPY 20200720'!BE91="","",'COPY 20200720'!BE91)</f>
        <v/>
      </c>
      <c r="BF91" t="str">
        <f>IF('COPY 20200720'!BF91="","",'COPY 20200720'!BF91)</f>
        <v/>
      </c>
      <c r="BG91" t="str">
        <f>IF('COPY 20200720'!BG91="","",'COPY 20200720'!BG91)</f>
        <v/>
      </c>
      <c r="BH91" t="str">
        <f>IF('COPY 20200720'!BH91="","",'COPY 20200720'!BH91)</f>
        <v/>
      </c>
      <c r="BI91" t="str">
        <f>IF('COPY 20200720'!BI91="","",'COPY 20200720'!BI91)</f>
        <v/>
      </c>
      <c r="BJ91" t="str">
        <f>IF('COPY 20200720'!BJ91="","",'COPY 20200720'!BJ91)</f>
        <v/>
      </c>
      <c r="BK91" t="str">
        <f>IF('COPY 20200720'!BK91="","",'COPY 20200720'!BK91)</f>
        <v/>
      </c>
      <c r="BL91" t="str">
        <f>IF('COPY 20200720'!BL91="","",'COPY 20200720'!BL91)</f>
        <v/>
      </c>
      <c r="BM91" t="str">
        <f>IF('COPY 20200720'!BM91="","",'COPY 20200720'!BM91)</f>
        <v/>
      </c>
      <c r="BN91" t="str">
        <f>IF('COPY 20200720'!BN91="","",'COPY 20200720'!BN91)</f>
        <v/>
      </c>
      <c r="BO91" t="str">
        <f>IF('COPY 20200720'!BO91="","",'COPY 20200720'!BO91)</f>
        <v/>
      </c>
      <c r="BP91" t="str">
        <f>IF('COPY 20200720'!BP91="","",'COPY 20200720'!BP91)</f>
        <v/>
      </c>
      <c r="BQ91" t="str">
        <f>IF('COPY 20200720'!BQ91="","",'COPY 20200720'!BQ91)</f>
        <v/>
      </c>
      <c r="BR91" t="str">
        <f>IF('COPY 20200720'!BR91="","",'COPY 20200720'!BR91)</f>
        <v/>
      </c>
      <c r="BS91" t="str">
        <f>IF('COPY 20200720'!BS91="","",'COPY 20200720'!BS91)</f>
        <v/>
      </c>
      <c r="BT91" t="str">
        <f>IF('COPY 20200720'!BT91="","",'COPY 20200720'!BT91)</f>
        <v/>
      </c>
      <c r="BU91" t="str">
        <f>IF('COPY 20200720'!BU91="","",'COPY 20200720'!BU91)</f>
        <v/>
      </c>
      <c r="BV91" t="str">
        <f>IF('COPY 20200720'!BV91="","",'COPY 20200720'!BV91)</f>
        <v/>
      </c>
      <c r="BW91" t="str">
        <f>IF('COPY 20200720'!BW91="","",'COPY 20200720'!BW91)</f>
        <v/>
      </c>
      <c r="BX91" t="str">
        <f>IF('COPY 20200720'!BX91="","",'COPY 20200720'!BX91)</f>
        <v/>
      </c>
      <c r="BY91" t="str">
        <f>IF('COPY 20200720'!BY91="","",'COPY 20200720'!BY91)</f>
        <v/>
      </c>
      <c r="BZ91" t="str">
        <f>IF('COPY 20200720'!BZ91="","",'COPY 20200720'!BZ91)</f>
        <v/>
      </c>
      <c r="CA91" t="str">
        <f>IF('COPY 20200720'!CA91="","",'COPY 20200720'!CA91)</f>
        <v/>
      </c>
      <c r="CB91" t="str">
        <f>IF('COPY 20200720'!CB91="","",'COPY 20200720'!CB91)</f>
        <v/>
      </c>
      <c r="CC91" t="str">
        <f>IF('COPY 20200720'!CC91="","",'COPY 20200720'!CC91)</f>
        <v/>
      </c>
      <c r="CD91" t="str">
        <f>IF('COPY 20200720'!CD91="","",'COPY 20200720'!CD91)</f>
        <v/>
      </c>
      <c r="CE91" t="str">
        <f>IF('COPY 20200720'!CE91="","",'COPY 20200720'!CE91)</f>
        <v/>
      </c>
      <c r="CF91" t="str">
        <f>IF('COPY 20200720'!CF91="","",'COPY 20200720'!CF91)</f>
        <v/>
      </c>
      <c r="CG91" t="str">
        <f>IF('COPY 20200720'!CG91="","",'COPY 20200720'!CG91)</f>
        <v/>
      </c>
      <c r="CH91" t="str">
        <f>IF('COPY 20200720'!CH91="","",'COPY 20200720'!CH91)</f>
        <v/>
      </c>
      <c r="CI91" t="str">
        <f>IF('COPY 20200720'!CI91="","",'COPY 20200720'!CI91)</f>
        <v/>
      </c>
      <c r="CJ91" t="str">
        <f>IF('COPY 20200720'!CJ91="","",'COPY 20200720'!CJ91)</f>
        <v/>
      </c>
      <c r="CK91" t="str">
        <f>IF('COPY 20200720'!CK91="","",'COPY 20200720'!CK91)</f>
        <v/>
      </c>
      <c r="CL91" t="str">
        <f>IF('COPY 20200720'!CL91="","",'COPY 20200720'!CL91)</f>
        <v/>
      </c>
      <c r="CM91" t="str">
        <f>IF('COPY 20200720'!CM91="","",'COPY 20200720'!CM91)</f>
        <v/>
      </c>
    </row>
    <row r="92" spans="2:91">
      <c r="B92" s="42" t="str">
        <f>'COPY 20200720'!B92</f>
        <v>088</v>
      </c>
      <c r="C92" s="8" t="str">
        <f>'COPY 20200720'!C92</f>
        <v>INSULATOR F</v>
      </c>
      <c r="D92" s="8" t="str">
        <f>IF('COPY 20200720'!D92="","",'COPY 20200720'!D92)</f>
        <v>INSULATOR</v>
      </c>
      <c r="E92" s="8"/>
      <c r="F92" s="9"/>
      <c r="G92" s="10"/>
      <c r="H92" s="11"/>
      <c r="I92" s="12"/>
      <c r="J92" s="13"/>
      <c r="K92" s="10"/>
      <c r="L92" s="13"/>
      <c r="M92" s="14"/>
      <c r="N92" s="15"/>
      <c r="O92" s="16"/>
      <c r="P92" s="16"/>
      <c r="Q92" s="16"/>
      <c r="R92" s="16"/>
      <c r="S92" s="33"/>
      <c r="T92" s="33"/>
      <c r="U92" s="18"/>
      <c r="V92">
        <f>IF('COPY 20200720'!V92="","",'COPY 20200720'!V92)</f>
        <v>4.5999999999999999E-2</v>
      </c>
      <c r="W92" t="str">
        <f>IF('COPY 20200720'!W92="","",'COPY 20200720'!W92)</f>
        <v>NO Q</v>
      </c>
      <c r="X92" t="str">
        <f>IF('COPY 20200720'!X92="","",'COPY 20200720'!X92)</f>
        <v/>
      </c>
      <c r="Y92" t="str">
        <f>IF('COPY 20200720'!Y92="","",'COPY 20200720'!Y92)</f>
        <v/>
      </c>
      <c r="Z92" t="str">
        <f>IF('COPY 20200720'!Z92="","",'COPY 20200720'!Z92)</f>
        <v/>
      </c>
      <c r="AA92" t="str">
        <f>IF('COPY 20200720'!AA92="","",'COPY 20200720'!AA92)</f>
        <v/>
      </c>
      <c r="AB92" t="str">
        <f>IF('COPY 20200720'!AB92="","",'COPY 20200720'!AB92)</f>
        <v/>
      </c>
      <c r="AC92" t="str">
        <f>IF('COPY 20200720'!AC92="","",'COPY 20200720'!AC92)</f>
        <v/>
      </c>
      <c r="AD92" t="str">
        <f>IF('COPY 20200720'!AD92="","",'COPY 20200720'!AD92)</f>
        <v/>
      </c>
      <c r="AE92" t="str">
        <f>IF('COPY 20200720'!AE92="","",'COPY 20200720'!AE92)</f>
        <v/>
      </c>
      <c r="AF92" t="str">
        <f>IF('COPY 20200720'!AF92="","",'COPY 20200720'!AF92)</f>
        <v/>
      </c>
      <c r="AG92" t="str">
        <f>IF('COPY 20200720'!AG92="","",'COPY 20200720'!AG92)</f>
        <v/>
      </c>
      <c r="AH92" t="str">
        <f>IF('COPY 20200720'!AH92="","",'COPY 20200720'!AH92)</f>
        <v/>
      </c>
      <c r="AI92" t="str">
        <f>IF('COPY 20200720'!AI92="","",'COPY 20200720'!AI92)</f>
        <v/>
      </c>
      <c r="AJ92" t="str">
        <f>IF('COPY 20200720'!AJ92="","",'COPY 20200720'!AJ92)</f>
        <v/>
      </c>
      <c r="AK92" t="str">
        <f>IF('COPY 20200720'!AK92="","",'COPY 20200720'!AK92)</f>
        <v/>
      </c>
      <c r="AL92" t="str">
        <f>IF('COPY 20200720'!AL92="","",'COPY 20200720'!AL92)</f>
        <v/>
      </c>
      <c r="AM92" t="str">
        <f>IF('COPY 20200720'!AM92="","",'COPY 20200720'!AM92)</f>
        <v/>
      </c>
      <c r="AN92" t="str">
        <f>IF('COPY 20200720'!AN92="","",'COPY 20200720'!AN92)</f>
        <v/>
      </c>
      <c r="AO92" t="str">
        <f>IF('COPY 20200720'!AO92="","",'COPY 20200720'!AO92)</f>
        <v/>
      </c>
      <c r="AP92" t="str">
        <f>IF('COPY 20200720'!AP92="","",'COPY 20200720'!AP92)</f>
        <v/>
      </c>
      <c r="AQ92" t="str">
        <f>IF('COPY 20200720'!AQ92="","",'COPY 20200720'!AQ92)</f>
        <v/>
      </c>
      <c r="AR92" t="str">
        <f>IF('COPY 20200720'!AR92="","",'COPY 20200720'!AR92)</f>
        <v/>
      </c>
      <c r="AS92" t="str">
        <f>IF('COPY 20200720'!AS92="","",'COPY 20200720'!AS92)</f>
        <v/>
      </c>
      <c r="AT92" t="str">
        <f>IF('COPY 20200720'!AT92="","",'COPY 20200720'!AT92)</f>
        <v/>
      </c>
      <c r="AU92" t="str">
        <f>IF('COPY 20200720'!AU92="","",'COPY 20200720'!AU92)</f>
        <v/>
      </c>
      <c r="AV92" t="str">
        <f>IF('COPY 20200720'!AV92="","",'COPY 20200720'!AV92)</f>
        <v/>
      </c>
      <c r="AW92" t="str">
        <f>IF('COPY 20200720'!AW92="","",'COPY 20200720'!AW92)</f>
        <v/>
      </c>
      <c r="AX92" t="str">
        <f>IF('COPY 20200720'!AX92="","",'COPY 20200720'!AX92)</f>
        <v/>
      </c>
      <c r="AY92" t="str">
        <f>IF('COPY 20200720'!AY92="","",'COPY 20200720'!AY92)</f>
        <v/>
      </c>
      <c r="AZ92" t="str">
        <f>IF('COPY 20200720'!AZ92="","",'COPY 20200720'!AZ92)</f>
        <v/>
      </c>
      <c r="BA92">
        <f>IF('COPY 20200720'!BA92="","",'COPY 20200720'!BA92)</f>
        <v>4.5999999999999999E-2</v>
      </c>
      <c r="BB92">
        <f>IF('COPY 20200720'!BB92="","",'COPY 20200720'!BB92)</f>
        <v>0.12281425</v>
      </c>
      <c r="BC92" t="str">
        <f>IF('COPY 20200720'!BC92="","",'COPY 20200720'!BC92)</f>
        <v/>
      </c>
      <c r="BD92" t="str">
        <f>IF('COPY 20200720'!BD92="","",'COPY 20200720'!BD92)</f>
        <v/>
      </c>
      <c r="BE92" t="str">
        <f>IF('COPY 20200720'!BE92="","",'COPY 20200720'!BE92)</f>
        <v/>
      </c>
      <c r="BF92" t="str">
        <f>IF('COPY 20200720'!BF92="","",'COPY 20200720'!BF92)</f>
        <v/>
      </c>
      <c r="BG92" t="str">
        <f>IF('COPY 20200720'!BG92="","",'COPY 20200720'!BG92)</f>
        <v/>
      </c>
      <c r="BH92" t="str">
        <f>IF('COPY 20200720'!BH92="","",'COPY 20200720'!BH92)</f>
        <v/>
      </c>
      <c r="BI92" t="str">
        <f>IF('COPY 20200720'!BI92="","",'COPY 20200720'!BI92)</f>
        <v/>
      </c>
      <c r="BJ92" t="str">
        <f>IF('COPY 20200720'!BJ92="","",'COPY 20200720'!BJ92)</f>
        <v/>
      </c>
      <c r="BK92" t="str">
        <f>IF('COPY 20200720'!BK92="","",'COPY 20200720'!BK92)</f>
        <v/>
      </c>
      <c r="BL92" t="str">
        <f>IF('COPY 20200720'!BL92="","",'COPY 20200720'!BL92)</f>
        <v/>
      </c>
      <c r="BM92" t="str">
        <f>IF('COPY 20200720'!BM92="","",'COPY 20200720'!BM92)</f>
        <v/>
      </c>
      <c r="BN92" t="str">
        <f>IF('COPY 20200720'!BN92="","",'COPY 20200720'!BN92)</f>
        <v/>
      </c>
      <c r="BO92" t="str">
        <f>IF('COPY 20200720'!BO92="","",'COPY 20200720'!BO92)</f>
        <v/>
      </c>
      <c r="BP92" t="str">
        <f>IF('COPY 20200720'!BP92="","",'COPY 20200720'!BP92)</f>
        <v/>
      </c>
      <c r="BQ92" t="str">
        <f>IF('COPY 20200720'!BQ92="","",'COPY 20200720'!BQ92)</f>
        <v/>
      </c>
      <c r="BR92" t="str">
        <f>IF('COPY 20200720'!BR92="","",'COPY 20200720'!BR92)</f>
        <v/>
      </c>
      <c r="BS92" t="str">
        <f>IF('COPY 20200720'!BS92="","",'COPY 20200720'!BS92)</f>
        <v/>
      </c>
      <c r="BT92" t="str">
        <f>IF('COPY 20200720'!BT92="","",'COPY 20200720'!BT92)</f>
        <v/>
      </c>
      <c r="BU92" t="str">
        <f>IF('COPY 20200720'!BU92="","",'COPY 20200720'!BU92)</f>
        <v/>
      </c>
      <c r="BV92" t="str">
        <f>IF('COPY 20200720'!BV92="","",'COPY 20200720'!BV92)</f>
        <v/>
      </c>
      <c r="BW92" t="str">
        <f>IF('COPY 20200720'!BW92="","",'COPY 20200720'!BW92)</f>
        <v/>
      </c>
      <c r="BX92" t="str">
        <f>IF('COPY 20200720'!BX92="","",'COPY 20200720'!BX92)</f>
        <v/>
      </c>
      <c r="BY92" t="str">
        <f>IF('COPY 20200720'!BY92="","",'COPY 20200720'!BY92)</f>
        <v/>
      </c>
      <c r="BZ92" t="str">
        <f>IF('COPY 20200720'!BZ92="","",'COPY 20200720'!BZ92)</f>
        <v/>
      </c>
      <c r="CA92" t="str">
        <f>IF('COPY 20200720'!CA92="","",'COPY 20200720'!CA92)</f>
        <v/>
      </c>
      <c r="CB92" t="str">
        <f>IF('COPY 20200720'!CB92="","",'COPY 20200720'!CB92)</f>
        <v/>
      </c>
      <c r="CC92" t="str">
        <f>IF('COPY 20200720'!CC92="","",'COPY 20200720'!CC92)</f>
        <v/>
      </c>
      <c r="CD92" t="str">
        <f>IF('COPY 20200720'!CD92="","",'COPY 20200720'!CD92)</f>
        <v/>
      </c>
      <c r="CE92" t="str">
        <f>IF('COPY 20200720'!CE92="","",'COPY 20200720'!CE92)</f>
        <v/>
      </c>
      <c r="CF92" t="str">
        <f>IF('COPY 20200720'!CF92="","",'COPY 20200720'!CF92)</f>
        <v/>
      </c>
      <c r="CG92" t="str">
        <f>IF('COPY 20200720'!CG92="","",'COPY 20200720'!CG92)</f>
        <v/>
      </c>
      <c r="CH92" t="str">
        <f>IF('COPY 20200720'!CH92="","",'COPY 20200720'!CH92)</f>
        <v/>
      </c>
      <c r="CI92" t="str">
        <f>IF('COPY 20200720'!CI92="","",'COPY 20200720'!CI92)</f>
        <v/>
      </c>
      <c r="CJ92" t="str">
        <f>IF('COPY 20200720'!CJ92="","",'COPY 20200720'!CJ92)</f>
        <v/>
      </c>
      <c r="CK92" t="str">
        <f>IF('COPY 20200720'!CK92="","",'COPY 20200720'!CK92)</f>
        <v/>
      </c>
      <c r="CL92" t="str">
        <f>IF('COPY 20200720'!CL92="","",'COPY 20200720'!CL92)</f>
        <v/>
      </c>
      <c r="CM92" t="str">
        <f>IF('COPY 20200720'!CM92="","",'COPY 20200720'!CM92)</f>
        <v/>
      </c>
    </row>
    <row r="93" spans="2:91">
      <c r="B93" s="42" t="str">
        <f>'COPY 20200720'!B93</f>
        <v>089</v>
      </c>
      <c r="C93" s="8" t="str">
        <f>'COPY 20200720'!C93</f>
        <v>TAPE PAD RF D RH/LH</v>
      </c>
      <c r="D93" s="8" t="str">
        <f>IF('COPY 20200720'!D93="","",'COPY 20200720'!D93)</f>
        <v>TAPE</v>
      </c>
      <c r="E93" s="8"/>
      <c r="F93" s="9"/>
      <c r="G93" s="10"/>
      <c r="H93" s="11"/>
      <c r="I93" s="12"/>
      <c r="J93" s="13"/>
      <c r="K93" s="10"/>
      <c r="L93" s="13"/>
      <c r="M93" s="14"/>
      <c r="N93" s="15"/>
      <c r="O93" s="16"/>
      <c r="P93" s="16"/>
      <c r="Q93" s="16"/>
      <c r="R93" s="16"/>
      <c r="S93" s="33"/>
      <c r="T93" s="33"/>
      <c r="U93" s="18"/>
      <c r="V93">
        <f>IF('COPY 20200720'!V93="","",'COPY 20200720'!V93)</f>
        <v>0.16819999999999999</v>
      </c>
      <c r="W93" t="str">
        <f>IF('COPY 20200720'!W93="","",'COPY 20200720'!W93)</f>
        <v/>
      </c>
      <c r="X93" t="str">
        <f>IF('COPY 20200720'!X93="","",'COPY 20200720'!X93)</f>
        <v/>
      </c>
      <c r="Y93" t="str">
        <f>IF('COPY 20200720'!Y93="","",'COPY 20200720'!Y93)</f>
        <v/>
      </c>
      <c r="Z93" t="str">
        <f>IF('COPY 20200720'!Z93="","",'COPY 20200720'!Z93)</f>
        <v/>
      </c>
      <c r="AA93" t="str">
        <f>IF('COPY 20200720'!AA93="","",'COPY 20200720'!AA93)</f>
        <v/>
      </c>
      <c r="AB93" t="str">
        <f>IF('COPY 20200720'!AB93="","",'COPY 20200720'!AB93)</f>
        <v/>
      </c>
      <c r="AC93" t="str">
        <f>IF('COPY 20200720'!AC93="","",'COPY 20200720'!AC93)</f>
        <v/>
      </c>
      <c r="AD93" t="str">
        <f>IF('COPY 20200720'!AD93="","",'COPY 20200720'!AD93)</f>
        <v/>
      </c>
      <c r="AE93" t="str">
        <f>IF('COPY 20200720'!AE93="","",'COPY 20200720'!AE93)</f>
        <v/>
      </c>
      <c r="AF93" t="str">
        <f>IF('COPY 20200720'!AF93="","",'COPY 20200720'!AF93)</f>
        <v/>
      </c>
      <c r="AG93" t="str">
        <f>IF('COPY 20200720'!AG93="","",'COPY 20200720'!AG93)</f>
        <v/>
      </c>
      <c r="AH93" t="s">
        <v>513</v>
      </c>
      <c r="AI93" t="str">
        <f>IF('COPY 20200720'!AI93="","",'COPY 20200720'!AI93)</f>
        <v/>
      </c>
      <c r="AJ93" t="str">
        <f>IF('COPY 20200720'!AJ93="","",'COPY 20200720'!AJ93)</f>
        <v/>
      </c>
      <c r="AK93" t="str">
        <f>IF('COPY 20200720'!AK93="","",'COPY 20200720'!AK93)</f>
        <v/>
      </c>
      <c r="AL93" t="str">
        <f>IF('COPY 20200720'!AL93="","",'COPY 20200720'!AL93)</f>
        <v/>
      </c>
      <c r="AM93" t="str">
        <f>IF('COPY 20200720'!AM93="","",'COPY 20200720'!AM93)</f>
        <v/>
      </c>
      <c r="AN93" t="str">
        <f>IF('COPY 20200720'!AN93="","",'COPY 20200720'!AN93)</f>
        <v/>
      </c>
      <c r="AO93" t="str">
        <f>IF('COPY 20200720'!AO93="","",'COPY 20200720'!AO93)</f>
        <v/>
      </c>
      <c r="AP93" t="str">
        <f>IF('COPY 20200720'!AP93="","",'COPY 20200720'!AP93)</f>
        <v/>
      </c>
      <c r="AQ93" t="str">
        <f>IF('COPY 20200720'!AQ93="","",'COPY 20200720'!AQ93)</f>
        <v/>
      </c>
      <c r="AR93" t="str">
        <f>IF('COPY 20200720'!AR93="","",'COPY 20200720'!AR93)</f>
        <v/>
      </c>
      <c r="AS93" t="str">
        <f>IF('COPY 20200720'!AS93="","",'COPY 20200720'!AS93)</f>
        <v/>
      </c>
      <c r="AT93" t="str">
        <f>IF('COPY 20200720'!AT93="","",'COPY 20200720'!AT93)</f>
        <v/>
      </c>
      <c r="AU93" t="str">
        <f>IF('COPY 20200720'!AU93="","",'COPY 20200720'!AU93)</f>
        <v/>
      </c>
      <c r="AV93" t="str">
        <f>IF('COPY 20200720'!AV93="","",'COPY 20200720'!AV93)</f>
        <v/>
      </c>
      <c r="AW93" t="str">
        <f>IF('COPY 20200720'!AW93="","",'COPY 20200720'!AW93)</f>
        <v/>
      </c>
      <c r="AX93" t="str">
        <f>IF('COPY 20200720'!AX93="","",'COPY 20200720'!AX93)</f>
        <v/>
      </c>
      <c r="AY93" t="str">
        <f>IF('COPY 20200720'!AY93="","",'COPY 20200720'!AY93)</f>
        <v/>
      </c>
      <c r="AZ93" t="str">
        <f>IF('COPY 20200720'!AZ93="","",'COPY 20200720'!AZ93)</f>
        <v/>
      </c>
      <c r="BA93" t="str">
        <f>IF('COPY 20200720'!BA93="","",'COPY 20200720'!BA93)</f>
        <v/>
      </c>
      <c r="BB93" t="str">
        <f>IF('COPY 20200720'!BB93="","",'COPY 20200720'!BB93)</f>
        <v/>
      </c>
      <c r="BC93" t="str">
        <f>IF('COPY 20200720'!BC93="","",'COPY 20200720'!BC93)</f>
        <v/>
      </c>
      <c r="BD93" t="str">
        <f>IF('COPY 20200720'!BD93="","",'COPY 20200720'!BD93)</f>
        <v/>
      </c>
      <c r="BE93" t="str">
        <f>IF('COPY 20200720'!BE93="","",'COPY 20200720'!BE93)</f>
        <v/>
      </c>
      <c r="BF93" t="str">
        <f>IF('COPY 20200720'!BF93="","",'COPY 20200720'!BF93)</f>
        <v/>
      </c>
      <c r="BG93" t="str">
        <f>IF('COPY 20200720'!BG93="","",'COPY 20200720'!BG93)</f>
        <v/>
      </c>
      <c r="BH93" t="str">
        <f>IF('COPY 20200720'!BH93="","",'COPY 20200720'!BH93)</f>
        <v/>
      </c>
      <c r="BI93">
        <f>IF('COPY 20200720'!BI93="","",'COPY 20200720'!BI93)</f>
        <v>44032</v>
      </c>
      <c r="BJ93" t="str">
        <f>IF('COPY 20200720'!BJ93="","",'COPY 20200720'!BJ93)</f>
        <v/>
      </c>
      <c r="BK93" t="str">
        <f>IF('COPY 20200720'!BK93="","",'COPY 20200720'!BK93)</f>
        <v/>
      </c>
      <c r="BL93" t="str">
        <f>IF('COPY 20200720'!BL93="","",'COPY 20200720'!BL93)</f>
        <v/>
      </c>
      <c r="BM93" t="str">
        <f>IF('COPY 20200720'!BM93="","",'COPY 20200720'!BM93)</f>
        <v/>
      </c>
      <c r="BN93" t="str">
        <f>IF('COPY 20200720'!BN93="","",'COPY 20200720'!BN93)</f>
        <v/>
      </c>
      <c r="BO93" t="str">
        <f>IF('COPY 20200720'!BO93="","",'COPY 20200720'!BO93)</f>
        <v/>
      </c>
      <c r="BP93" t="str">
        <f>IF('COPY 20200720'!BP93="","",'COPY 20200720'!BP93)</f>
        <v/>
      </c>
      <c r="BQ93" t="str">
        <f>IF('COPY 20200720'!BQ93="","",'COPY 20200720'!BQ93)</f>
        <v/>
      </c>
      <c r="BR93" t="str">
        <f>IF('COPY 20200720'!BR93="","",'COPY 20200720'!BR93)</f>
        <v/>
      </c>
      <c r="BS93" t="str">
        <f>IF('COPY 20200720'!BS93="","",'COPY 20200720'!BS93)</f>
        <v/>
      </c>
      <c r="BT93" t="str">
        <f>IF('COPY 20200720'!BT93="","",'COPY 20200720'!BT93)</f>
        <v/>
      </c>
      <c r="BU93" t="str">
        <f>IF('COPY 20200720'!BU93="","",'COPY 20200720'!BU93)</f>
        <v/>
      </c>
      <c r="BV93" t="str">
        <f>IF('COPY 20200720'!BV93="","",'COPY 20200720'!BV93)</f>
        <v/>
      </c>
      <c r="BW93" t="str">
        <f>IF('COPY 20200720'!BW93="","",'COPY 20200720'!BW93)</f>
        <v/>
      </c>
      <c r="BX93" t="str">
        <f>IF('COPY 20200720'!BX93="","",'COPY 20200720'!BX93)</f>
        <v/>
      </c>
      <c r="BY93" t="str">
        <f>IF('COPY 20200720'!BY93="","",'COPY 20200720'!BY93)</f>
        <v/>
      </c>
      <c r="BZ93" t="str">
        <f>IF('COPY 20200720'!BZ93="","",'COPY 20200720'!BZ93)</f>
        <v/>
      </c>
      <c r="CA93" t="str">
        <f>IF('COPY 20200720'!CA93="","",'COPY 20200720'!CA93)</f>
        <v/>
      </c>
      <c r="CB93" t="str">
        <f>IF('COPY 20200720'!CB93="","",'COPY 20200720'!CB93)</f>
        <v/>
      </c>
      <c r="CC93">
        <f>IF('COPY 20200720'!CC93="","",'COPY 20200720'!CC93)</f>
        <v>44032</v>
      </c>
      <c r="CD93">
        <f>IF('COPY 20200720'!CD93="","",'COPY 20200720'!CD93)</f>
        <v>44032</v>
      </c>
      <c r="CE93" t="str">
        <f>IF('COPY 20200720'!CE93="","",'COPY 20200720'!CE93)</f>
        <v/>
      </c>
      <c r="CF93" t="str">
        <f>IF('COPY 20200720'!CF93="","",'COPY 20200720'!CF93)</f>
        <v/>
      </c>
      <c r="CG93" t="str">
        <f>IF('COPY 20200720'!CG93="","",'COPY 20200720'!CG93)</f>
        <v/>
      </c>
      <c r="CH93" t="str">
        <f>IF('COPY 20200720'!CH93="","",'COPY 20200720'!CH93)</f>
        <v/>
      </c>
      <c r="CI93" t="str">
        <f>IF('COPY 20200720'!CI93="","",'COPY 20200720'!CI93)</f>
        <v/>
      </c>
      <c r="CJ93" t="str">
        <f>IF('COPY 20200720'!CJ93="","",'COPY 20200720'!CJ93)</f>
        <v/>
      </c>
      <c r="CK93" t="str">
        <f>IF('COPY 20200720'!CK93="","",'COPY 20200720'!CK93)</f>
        <v/>
      </c>
      <c r="CL93" t="str">
        <f>IF('COPY 20200720'!CL93="","",'COPY 20200720'!CL93)</f>
        <v/>
      </c>
      <c r="CM93" t="str">
        <f>IF('COPY 20200720'!CM93="","",'COPY 20200720'!CM93)</f>
        <v/>
      </c>
    </row>
    <row r="94" spans="2:91">
      <c r="B94" s="42" t="str">
        <f>'COPY 20200720'!B94</f>
        <v>090</v>
      </c>
      <c r="C94" s="8" t="str">
        <f>'COPY 20200720'!C94</f>
        <v>SEAL STD A</v>
      </c>
      <c r="D94" s="8" t="str">
        <f>IF('COPY 20200720'!D94="","",'COPY 20200720'!D94)</f>
        <v>TAPE</v>
      </c>
      <c r="E94" s="8"/>
      <c r="F94" s="9"/>
      <c r="G94" s="10"/>
      <c r="H94" s="11"/>
      <c r="I94" s="12"/>
      <c r="J94" s="13"/>
      <c r="K94" s="10"/>
      <c r="L94" s="13"/>
      <c r="M94" s="14"/>
      <c r="N94" s="15"/>
      <c r="O94" s="16"/>
      <c r="P94" s="16"/>
      <c r="Q94" s="16"/>
      <c r="R94" s="16"/>
      <c r="S94" s="33"/>
      <c r="T94" s="33"/>
      <c r="U94" s="18"/>
      <c r="V94">
        <f>IF('COPY 20200720'!V94="","",'COPY 20200720'!V94)</f>
        <v>0.24909999999999999</v>
      </c>
      <c r="W94" t="str">
        <f>IF('COPY 20200720'!W94="","",'COPY 20200720'!W94)</f>
        <v/>
      </c>
      <c r="X94" t="str">
        <f>IF('COPY 20200720'!X94="","",'COPY 20200720'!X94)</f>
        <v/>
      </c>
      <c r="Y94" t="str">
        <f>IF('COPY 20200720'!Y94="","",'COPY 20200720'!Y94)</f>
        <v/>
      </c>
      <c r="Z94" t="str">
        <f>IF('COPY 20200720'!Z94="","",'COPY 20200720'!Z94)</f>
        <v/>
      </c>
      <c r="AA94" t="str">
        <f>IF('COPY 20200720'!AA94="","",'COPY 20200720'!AA94)</f>
        <v/>
      </c>
      <c r="AB94" t="str">
        <f>IF('COPY 20200720'!AB94="","",'COPY 20200720'!AB94)</f>
        <v/>
      </c>
      <c r="AC94" t="str">
        <f>IF('COPY 20200720'!AC94="","",'COPY 20200720'!AC94)</f>
        <v/>
      </c>
      <c r="AD94" t="str">
        <f>IF('COPY 20200720'!AD94="","",'COPY 20200720'!AD94)</f>
        <v/>
      </c>
      <c r="AE94" t="str">
        <f>IF('COPY 20200720'!AE94="","",'COPY 20200720'!AE94)</f>
        <v/>
      </c>
      <c r="AF94" t="str">
        <f>IF('COPY 20200720'!AF94="","",'COPY 20200720'!AF94)</f>
        <v/>
      </c>
      <c r="AG94" t="str">
        <f>IF('COPY 20200720'!AG94="","",'COPY 20200720'!AG94)</f>
        <v/>
      </c>
      <c r="AH94" t="s">
        <v>513</v>
      </c>
      <c r="AI94" t="str">
        <f>IF('COPY 20200720'!AI94="","",'COPY 20200720'!AI94)</f>
        <v/>
      </c>
      <c r="AJ94" t="str">
        <f>IF('COPY 20200720'!AJ94="","",'COPY 20200720'!AJ94)</f>
        <v/>
      </c>
      <c r="AK94" t="str">
        <f>IF('COPY 20200720'!AK94="","",'COPY 20200720'!AK94)</f>
        <v/>
      </c>
      <c r="AL94" t="str">
        <f>IF('COPY 20200720'!AL94="","",'COPY 20200720'!AL94)</f>
        <v/>
      </c>
      <c r="AM94" t="str">
        <f>IF('COPY 20200720'!AM94="","",'COPY 20200720'!AM94)</f>
        <v/>
      </c>
      <c r="AN94" t="str">
        <f>IF('COPY 20200720'!AN94="","",'COPY 20200720'!AN94)</f>
        <v/>
      </c>
      <c r="AO94" t="str">
        <f>IF('COPY 20200720'!AO94="","",'COPY 20200720'!AO94)</f>
        <v/>
      </c>
      <c r="AP94" t="str">
        <f>IF('COPY 20200720'!AP94="","",'COPY 20200720'!AP94)</f>
        <v/>
      </c>
      <c r="AQ94" t="str">
        <f>IF('COPY 20200720'!AQ94="","",'COPY 20200720'!AQ94)</f>
        <v/>
      </c>
      <c r="AR94" t="str">
        <f>IF('COPY 20200720'!AR94="","",'COPY 20200720'!AR94)</f>
        <v/>
      </c>
      <c r="AS94" t="str">
        <f>IF('COPY 20200720'!AS94="","",'COPY 20200720'!AS94)</f>
        <v/>
      </c>
      <c r="AT94" t="str">
        <f>IF('COPY 20200720'!AT94="","",'COPY 20200720'!AT94)</f>
        <v/>
      </c>
      <c r="AU94" t="str">
        <f>IF('COPY 20200720'!AU94="","",'COPY 20200720'!AU94)</f>
        <v/>
      </c>
      <c r="AV94" t="str">
        <f>IF('COPY 20200720'!AV94="","",'COPY 20200720'!AV94)</f>
        <v/>
      </c>
      <c r="AW94" t="str">
        <f>IF('COPY 20200720'!AW94="","",'COPY 20200720'!AW94)</f>
        <v/>
      </c>
      <c r="AX94" t="str">
        <f>IF('COPY 20200720'!AX94="","",'COPY 20200720'!AX94)</f>
        <v/>
      </c>
      <c r="AY94" t="str">
        <f>IF('COPY 20200720'!AY94="","",'COPY 20200720'!AY94)</f>
        <v/>
      </c>
      <c r="AZ94" t="str">
        <f>IF('COPY 20200720'!AZ94="","",'COPY 20200720'!AZ94)</f>
        <v/>
      </c>
      <c r="BA94" t="str">
        <f>IF('COPY 20200720'!BA94="","",'COPY 20200720'!BA94)</f>
        <v/>
      </c>
      <c r="BB94" t="str">
        <f>IF('COPY 20200720'!BB94="","",'COPY 20200720'!BB94)</f>
        <v/>
      </c>
      <c r="BC94" t="str">
        <f>IF('COPY 20200720'!BC94="","",'COPY 20200720'!BC94)</f>
        <v/>
      </c>
      <c r="BD94" t="str">
        <f>IF('COPY 20200720'!BD94="","",'COPY 20200720'!BD94)</f>
        <v/>
      </c>
      <c r="BE94" t="str">
        <f>IF('COPY 20200720'!BE94="","",'COPY 20200720'!BE94)</f>
        <v/>
      </c>
      <c r="BF94" t="str">
        <f>IF('COPY 20200720'!BF94="","",'COPY 20200720'!BF94)</f>
        <v/>
      </c>
      <c r="BG94" t="str">
        <f>IF('COPY 20200720'!BG94="","",'COPY 20200720'!BG94)</f>
        <v/>
      </c>
      <c r="BH94" t="str">
        <f>IF('COPY 20200720'!BH94="","",'COPY 20200720'!BH94)</f>
        <v/>
      </c>
      <c r="BI94">
        <f>IF('COPY 20200720'!BI94="","",'COPY 20200720'!BI94)</f>
        <v>44032</v>
      </c>
      <c r="BJ94" t="str">
        <f>IF('COPY 20200720'!BJ94="","",'COPY 20200720'!BJ94)</f>
        <v/>
      </c>
      <c r="BK94" t="str">
        <f>IF('COPY 20200720'!BK94="","",'COPY 20200720'!BK94)</f>
        <v/>
      </c>
      <c r="BL94" t="str">
        <f>IF('COPY 20200720'!BL94="","",'COPY 20200720'!BL94)</f>
        <v/>
      </c>
      <c r="BM94" t="str">
        <f>IF('COPY 20200720'!BM94="","",'COPY 20200720'!BM94)</f>
        <v/>
      </c>
      <c r="BN94" t="str">
        <f>IF('COPY 20200720'!BN94="","",'COPY 20200720'!BN94)</f>
        <v/>
      </c>
      <c r="BO94" t="str">
        <f>IF('COPY 20200720'!BO94="","",'COPY 20200720'!BO94)</f>
        <v/>
      </c>
      <c r="BP94" t="str">
        <f>IF('COPY 20200720'!BP94="","",'COPY 20200720'!BP94)</f>
        <v/>
      </c>
      <c r="BQ94" t="str">
        <f>IF('COPY 20200720'!BQ94="","",'COPY 20200720'!BQ94)</f>
        <v/>
      </c>
      <c r="BR94" t="str">
        <f>IF('COPY 20200720'!BR94="","",'COPY 20200720'!BR94)</f>
        <v/>
      </c>
      <c r="BS94" t="str">
        <f>IF('COPY 20200720'!BS94="","",'COPY 20200720'!BS94)</f>
        <v/>
      </c>
      <c r="BT94" t="str">
        <f>IF('COPY 20200720'!BT94="","",'COPY 20200720'!BT94)</f>
        <v/>
      </c>
      <c r="BU94" t="str">
        <f>IF('COPY 20200720'!BU94="","",'COPY 20200720'!BU94)</f>
        <v/>
      </c>
      <c r="BV94" t="str">
        <f>IF('COPY 20200720'!BV94="","",'COPY 20200720'!BV94)</f>
        <v/>
      </c>
      <c r="BW94" t="str">
        <f>IF('COPY 20200720'!BW94="","",'COPY 20200720'!BW94)</f>
        <v/>
      </c>
      <c r="BX94" t="str">
        <f>IF('COPY 20200720'!BX94="","",'COPY 20200720'!BX94)</f>
        <v/>
      </c>
      <c r="BY94" t="str">
        <f>IF('COPY 20200720'!BY94="","",'COPY 20200720'!BY94)</f>
        <v/>
      </c>
      <c r="BZ94" t="str">
        <f>IF('COPY 20200720'!BZ94="","",'COPY 20200720'!BZ94)</f>
        <v/>
      </c>
      <c r="CA94" t="str">
        <f>IF('COPY 20200720'!CA94="","",'COPY 20200720'!CA94)</f>
        <v/>
      </c>
      <c r="CB94" t="str">
        <f>IF('COPY 20200720'!CB94="","",'COPY 20200720'!CB94)</f>
        <v/>
      </c>
      <c r="CC94">
        <f>IF('COPY 20200720'!CC94="","",'COPY 20200720'!CC94)</f>
        <v>44032</v>
      </c>
      <c r="CD94">
        <f>IF('COPY 20200720'!CD94="","",'COPY 20200720'!CD94)</f>
        <v>44032</v>
      </c>
      <c r="CE94" t="str">
        <f>IF('COPY 20200720'!CE94="","",'COPY 20200720'!CE94)</f>
        <v/>
      </c>
      <c r="CF94" t="str">
        <f>IF('COPY 20200720'!CF94="","",'COPY 20200720'!CF94)</f>
        <v/>
      </c>
      <c r="CG94" t="str">
        <f>IF('COPY 20200720'!CG94="","",'COPY 20200720'!CG94)</f>
        <v/>
      </c>
      <c r="CH94" t="str">
        <f>IF('COPY 20200720'!CH94="","",'COPY 20200720'!CH94)</f>
        <v/>
      </c>
      <c r="CI94" t="str">
        <f>IF('COPY 20200720'!CI94="","",'COPY 20200720'!CI94)</f>
        <v/>
      </c>
      <c r="CJ94" t="str">
        <f>IF('COPY 20200720'!CJ94="","",'COPY 20200720'!CJ94)</f>
        <v/>
      </c>
      <c r="CK94" t="str">
        <f>IF('COPY 20200720'!CK94="","",'COPY 20200720'!CK94)</f>
        <v/>
      </c>
      <c r="CL94" t="str">
        <f>IF('COPY 20200720'!CL94="","",'COPY 20200720'!CL94)</f>
        <v/>
      </c>
      <c r="CM94" t="str">
        <f>IF('COPY 20200720'!CM94="","",'COPY 20200720'!CM94)</f>
        <v/>
      </c>
    </row>
    <row r="95" spans="2:91">
      <c r="B95" s="42" t="str">
        <f>'COPY 20200720'!B95</f>
        <v>091</v>
      </c>
      <c r="C95" s="8" t="str">
        <f>'COPY 20200720'!C95</f>
        <v>SEAL SD RH/LH</v>
      </c>
      <c r="D95" s="8" t="str">
        <f>IF('COPY 20200720'!D95="","",'COPY 20200720'!D95)</f>
        <v>TAPE</v>
      </c>
      <c r="E95" s="8"/>
      <c r="F95" s="9"/>
      <c r="G95" s="10"/>
      <c r="H95" s="11"/>
      <c r="I95" s="12"/>
      <c r="J95" s="13"/>
      <c r="K95" s="10"/>
      <c r="L95" s="13"/>
      <c r="M95" s="14"/>
      <c r="N95" s="15"/>
      <c r="O95" s="16"/>
      <c r="P95" s="16"/>
      <c r="Q95" s="16"/>
      <c r="R95" s="16"/>
      <c r="S95" s="33"/>
      <c r="T95" s="33"/>
      <c r="U95" s="18"/>
      <c r="V95">
        <f>IF('COPY 20200720'!V95="","",'COPY 20200720'!V95)</f>
        <v>0.62209999999999999</v>
      </c>
      <c r="W95" t="str">
        <f>IF('COPY 20200720'!W95="","",'COPY 20200720'!W95)</f>
        <v/>
      </c>
      <c r="X95" t="str">
        <f>IF('COPY 20200720'!X95="","",'COPY 20200720'!X95)</f>
        <v/>
      </c>
      <c r="Y95" t="str">
        <f>IF('COPY 20200720'!Y95="","",'COPY 20200720'!Y95)</f>
        <v/>
      </c>
      <c r="Z95" t="str">
        <f>IF('COPY 20200720'!Z95="","",'COPY 20200720'!Z95)</f>
        <v/>
      </c>
      <c r="AA95" t="str">
        <f>IF('COPY 20200720'!AA95="","",'COPY 20200720'!AA95)</f>
        <v/>
      </c>
      <c r="AB95" t="str">
        <f>IF('COPY 20200720'!AB95="","",'COPY 20200720'!AB95)</f>
        <v/>
      </c>
      <c r="AC95" t="str">
        <f>IF('COPY 20200720'!AC95="","",'COPY 20200720'!AC95)</f>
        <v/>
      </c>
      <c r="AD95" t="str">
        <f>IF('COPY 20200720'!AD95="","",'COPY 20200720'!AD95)</f>
        <v/>
      </c>
      <c r="AE95" t="str">
        <f>IF('COPY 20200720'!AE95="","",'COPY 20200720'!AE95)</f>
        <v/>
      </c>
      <c r="AF95" t="str">
        <f>IF('COPY 20200720'!AF95="","",'COPY 20200720'!AF95)</f>
        <v/>
      </c>
      <c r="AG95" t="str">
        <f>IF('COPY 20200720'!AG95="","",'COPY 20200720'!AG95)</f>
        <v/>
      </c>
      <c r="AH95" t="s">
        <v>513</v>
      </c>
      <c r="AI95" t="str">
        <f>IF('COPY 20200720'!AI95="","",'COPY 20200720'!AI95)</f>
        <v/>
      </c>
      <c r="AJ95" t="str">
        <f>IF('COPY 20200720'!AJ95="","",'COPY 20200720'!AJ95)</f>
        <v/>
      </c>
      <c r="AK95" t="str">
        <f>IF('COPY 20200720'!AK95="","",'COPY 20200720'!AK95)</f>
        <v/>
      </c>
      <c r="AL95" t="str">
        <f>IF('COPY 20200720'!AL95="","",'COPY 20200720'!AL95)</f>
        <v/>
      </c>
      <c r="AM95" t="str">
        <f>IF('COPY 20200720'!AM95="","",'COPY 20200720'!AM95)</f>
        <v/>
      </c>
      <c r="AN95" t="str">
        <f>IF('COPY 20200720'!AN95="","",'COPY 20200720'!AN95)</f>
        <v/>
      </c>
      <c r="AO95" t="str">
        <f>IF('COPY 20200720'!AO95="","",'COPY 20200720'!AO95)</f>
        <v/>
      </c>
      <c r="AP95" t="str">
        <f>IF('COPY 20200720'!AP95="","",'COPY 20200720'!AP95)</f>
        <v/>
      </c>
      <c r="AQ95" t="str">
        <f>IF('COPY 20200720'!AQ95="","",'COPY 20200720'!AQ95)</f>
        <v/>
      </c>
      <c r="AR95" t="str">
        <f>IF('COPY 20200720'!AR95="","",'COPY 20200720'!AR95)</f>
        <v/>
      </c>
      <c r="AS95" t="str">
        <f>IF('COPY 20200720'!AS95="","",'COPY 20200720'!AS95)</f>
        <v/>
      </c>
      <c r="AT95" t="str">
        <f>IF('COPY 20200720'!AT95="","",'COPY 20200720'!AT95)</f>
        <v/>
      </c>
      <c r="AU95" t="str">
        <f>IF('COPY 20200720'!AU95="","",'COPY 20200720'!AU95)</f>
        <v/>
      </c>
      <c r="AV95" t="str">
        <f>IF('COPY 20200720'!AV95="","",'COPY 20200720'!AV95)</f>
        <v/>
      </c>
      <c r="AW95" t="str">
        <f>IF('COPY 20200720'!AW95="","",'COPY 20200720'!AW95)</f>
        <v/>
      </c>
      <c r="AX95" t="str">
        <f>IF('COPY 20200720'!AX95="","",'COPY 20200720'!AX95)</f>
        <v/>
      </c>
      <c r="AY95" t="str">
        <f>IF('COPY 20200720'!AY95="","",'COPY 20200720'!AY95)</f>
        <v/>
      </c>
      <c r="AZ95" t="str">
        <f>IF('COPY 20200720'!AZ95="","",'COPY 20200720'!AZ95)</f>
        <v/>
      </c>
      <c r="BA95" t="str">
        <f>IF('COPY 20200720'!BA95="","",'COPY 20200720'!BA95)</f>
        <v/>
      </c>
      <c r="BB95" t="str">
        <f>IF('COPY 20200720'!BB95="","",'COPY 20200720'!BB95)</f>
        <v/>
      </c>
      <c r="BC95" t="str">
        <f>IF('COPY 20200720'!BC95="","",'COPY 20200720'!BC95)</f>
        <v/>
      </c>
      <c r="BD95" t="str">
        <f>IF('COPY 20200720'!BD95="","",'COPY 20200720'!BD95)</f>
        <v/>
      </c>
      <c r="BE95" t="str">
        <f>IF('COPY 20200720'!BE95="","",'COPY 20200720'!BE95)</f>
        <v/>
      </c>
      <c r="BF95" t="str">
        <f>IF('COPY 20200720'!BF95="","",'COPY 20200720'!BF95)</f>
        <v/>
      </c>
      <c r="BG95" t="str">
        <f>IF('COPY 20200720'!BG95="","",'COPY 20200720'!BG95)</f>
        <v/>
      </c>
      <c r="BH95" t="str">
        <f>IF('COPY 20200720'!BH95="","",'COPY 20200720'!BH95)</f>
        <v/>
      </c>
      <c r="BI95">
        <f>IF('COPY 20200720'!BI95="","",'COPY 20200720'!BI95)</f>
        <v>44032</v>
      </c>
      <c r="BJ95" t="str">
        <f>IF('COPY 20200720'!BJ95="","",'COPY 20200720'!BJ95)</f>
        <v/>
      </c>
      <c r="BK95" t="str">
        <f>IF('COPY 20200720'!BK95="","",'COPY 20200720'!BK95)</f>
        <v/>
      </c>
      <c r="BL95" t="str">
        <f>IF('COPY 20200720'!BL95="","",'COPY 20200720'!BL95)</f>
        <v/>
      </c>
      <c r="BM95" t="str">
        <f>IF('COPY 20200720'!BM95="","",'COPY 20200720'!BM95)</f>
        <v/>
      </c>
      <c r="BN95" t="str">
        <f>IF('COPY 20200720'!BN95="","",'COPY 20200720'!BN95)</f>
        <v/>
      </c>
      <c r="BO95" t="str">
        <f>IF('COPY 20200720'!BO95="","",'COPY 20200720'!BO95)</f>
        <v/>
      </c>
      <c r="BP95" t="str">
        <f>IF('COPY 20200720'!BP95="","",'COPY 20200720'!BP95)</f>
        <v/>
      </c>
      <c r="BQ95" t="str">
        <f>IF('COPY 20200720'!BQ95="","",'COPY 20200720'!BQ95)</f>
        <v/>
      </c>
      <c r="BR95" t="str">
        <f>IF('COPY 20200720'!BR95="","",'COPY 20200720'!BR95)</f>
        <v/>
      </c>
      <c r="BS95" t="str">
        <f>IF('COPY 20200720'!BS95="","",'COPY 20200720'!BS95)</f>
        <v/>
      </c>
      <c r="BT95" t="str">
        <f>IF('COPY 20200720'!BT95="","",'COPY 20200720'!BT95)</f>
        <v/>
      </c>
      <c r="BU95" t="str">
        <f>IF('COPY 20200720'!BU95="","",'COPY 20200720'!BU95)</f>
        <v/>
      </c>
      <c r="BV95" t="str">
        <f>IF('COPY 20200720'!BV95="","",'COPY 20200720'!BV95)</f>
        <v/>
      </c>
      <c r="BW95" t="str">
        <f>IF('COPY 20200720'!BW95="","",'COPY 20200720'!BW95)</f>
        <v/>
      </c>
      <c r="BX95" t="str">
        <f>IF('COPY 20200720'!BX95="","",'COPY 20200720'!BX95)</f>
        <v/>
      </c>
      <c r="BY95" t="str">
        <f>IF('COPY 20200720'!BY95="","",'COPY 20200720'!BY95)</f>
        <v/>
      </c>
      <c r="BZ95" t="str">
        <f>IF('COPY 20200720'!BZ95="","",'COPY 20200720'!BZ95)</f>
        <v/>
      </c>
      <c r="CA95" t="str">
        <f>IF('COPY 20200720'!CA95="","",'COPY 20200720'!CA95)</f>
        <v/>
      </c>
      <c r="CB95" t="str">
        <f>IF('COPY 20200720'!CB95="","",'COPY 20200720'!CB95)</f>
        <v/>
      </c>
      <c r="CC95">
        <f>IF('COPY 20200720'!CC95="","",'COPY 20200720'!CC95)</f>
        <v>44032</v>
      </c>
      <c r="CD95">
        <f>IF('COPY 20200720'!CD95="","",'COPY 20200720'!CD95)</f>
        <v>44032</v>
      </c>
      <c r="CE95" t="str">
        <f>IF('COPY 20200720'!CE95="","",'COPY 20200720'!CE95)</f>
        <v/>
      </c>
      <c r="CF95" t="str">
        <f>IF('COPY 20200720'!CF95="","",'COPY 20200720'!CF95)</f>
        <v/>
      </c>
      <c r="CG95" t="str">
        <f>IF('COPY 20200720'!CG95="","",'COPY 20200720'!CG95)</f>
        <v/>
      </c>
      <c r="CH95" t="str">
        <f>IF('COPY 20200720'!CH95="","",'COPY 20200720'!CH95)</f>
        <v/>
      </c>
      <c r="CI95" t="str">
        <f>IF('COPY 20200720'!CI95="","",'COPY 20200720'!CI95)</f>
        <v/>
      </c>
      <c r="CJ95" t="str">
        <f>IF('COPY 20200720'!CJ95="","",'COPY 20200720'!CJ95)</f>
        <v/>
      </c>
      <c r="CK95" t="str">
        <f>IF('COPY 20200720'!CK95="","",'COPY 20200720'!CK95)</f>
        <v/>
      </c>
      <c r="CL95" t="str">
        <f>IF('COPY 20200720'!CL95="","",'COPY 20200720'!CL95)</f>
        <v/>
      </c>
      <c r="CM95" t="str">
        <f>IF('COPY 20200720'!CM95="","",'COPY 20200720'!CM95)</f>
        <v/>
      </c>
    </row>
    <row r="96" spans="2:91">
      <c r="B96" s="42" t="str">
        <f>'COPY 20200720'!B96</f>
        <v>092</v>
      </c>
      <c r="C96" s="8" t="str">
        <f>'COPY 20200720'!C96</f>
        <v>SEAL D</v>
      </c>
      <c r="D96" s="8" t="str">
        <f>IF('COPY 20200720'!D96="","",'COPY 20200720'!D96)</f>
        <v>TAPE</v>
      </c>
      <c r="E96" s="8"/>
      <c r="F96" s="9"/>
      <c r="G96" s="10"/>
      <c r="H96" s="11"/>
      <c r="I96" s="12"/>
      <c r="J96" s="13"/>
      <c r="K96" s="10"/>
      <c r="L96" s="13"/>
      <c r="M96" s="14"/>
      <c r="N96" s="15"/>
      <c r="O96" s="16"/>
      <c r="P96" s="16"/>
      <c r="Q96" s="16"/>
      <c r="R96" s="16"/>
      <c r="S96" s="33"/>
      <c r="T96" s="33"/>
      <c r="U96" s="18"/>
      <c r="V96">
        <f>IF('COPY 20200720'!V96="","",'COPY 20200720'!V96)</f>
        <v>0.1052</v>
      </c>
      <c r="W96" t="str">
        <f>IF('COPY 20200720'!W96="","",'COPY 20200720'!W96)</f>
        <v/>
      </c>
      <c r="X96" t="str">
        <f>IF('COPY 20200720'!X96="","",'COPY 20200720'!X96)</f>
        <v/>
      </c>
      <c r="Y96" t="str">
        <f>IF('COPY 20200720'!Y96="","",'COPY 20200720'!Y96)</f>
        <v/>
      </c>
      <c r="Z96" t="str">
        <f>IF('COPY 20200720'!Z96="","",'COPY 20200720'!Z96)</f>
        <v/>
      </c>
      <c r="AA96" t="str">
        <f>IF('COPY 20200720'!AA96="","",'COPY 20200720'!AA96)</f>
        <v/>
      </c>
      <c r="AB96" t="str">
        <f>IF('COPY 20200720'!AB96="","",'COPY 20200720'!AB96)</f>
        <v/>
      </c>
      <c r="AC96" t="str">
        <f>IF('COPY 20200720'!AC96="","",'COPY 20200720'!AC96)</f>
        <v/>
      </c>
      <c r="AD96" t="str">
        <f>IF('COPY 20200720'!AD96="","",'COPY 20200720'!AD96)</f>
        <v/>
      </c>
      <c r="AE96" t="str">
        <f>IF('COPY 20200720'!AE96="","",'COPY 20200720'!AE96)</f>
        <v/>
      </c>
      <c r="AF96" t="str">
        <f>IF('COPY 20200720'!AF96="","",'COPY 20200720'!AF96)</f>
        <v/>
      </c>
      <c r="AG96" t="str">
        <f>IF('COPY 20200720'!AG96="","",'COPY 20200720'!AG96)</f>
        <v/>
      </c>
      <c r="AH96" t="s">
        <v>513</v>
      </c>
      <c r="AI96" t="str">
        <f>IF('COPY 20200720'!AI96="","",'COPY 20200720'!AI96)</f>
        <v/>
      </c>
      <c r="AJ96" t="str">
        <f>IF('COPY 20200720'!AJ96="","",'COPY 20200720'!AJ96)</f>
        <v/>
      </c>
      <c r="AK96" t="str">
        <f>IF('COPY 20200720'!AK96="","",'COPY 20200720'!AK96)</f>
        <v/>
      </c>
      <c r="AL96" t="str">
        <f>IF('COPY 20200720'!AL96="","",'COPY 20200720'!AL96)</f>
        <v/>
      </c>
      <c r="AM96" t="str">
        <f>IF('COPY 20200720'!AM96="","",'COPY 20200720'!AM96)</f>
        <v/>
      </c>
      <c r="AN96" t="str">
        <f>IF('COPY 20200720'!AN96="","",'COPY 20200720'!AN96)</f>
        <v/>
      </c>
      <c r="AO96" t="str">
        <f>IF('COPY 20200720'!AO96="","",'COPY 20200720'!AO96)</f>
        <v/>
      </c>
      <c r="AP96" t="str">
        <f>IF('COPY 20200720'!AP96="","",'COPY 20200720'!AP96)</f>
        <v/>
      </c>
      <c r="AQ96" t="str">
        <f>IF('COPY 20200720'!AQ96="","",'COPY 20200720'!AQ96)</f>
        <v/>
      </c>
      <c r="AR96" t="str">
        <f>IF('COPY 20200720'!AR96="","",'COPY 20200720'!AR96)</f>
        <v/>
      </c>
      <c r="AS96" t="str">
        <f>IF('COPY 20200720'!AS96="","",'COPY 20200720'!AS96)</f>
        <v/>
      </c>
      <c r="AT96" t="str">
        <f>IF('COPY 20200720'!AT96="","",'COPY 20200720'!AT96)</f>
        <v/>
      </c>
      <c r="AU96" t="str">
        <f>IF('COPY 20200720'!AU96="","",'COPY 20200720'!AU96)</f>
        <v/>
      </c>
      <c r="AV96" t="str">
        <f>IF('COPY 20200720'!AV96="","",'COPY 20200720'!AV96)</f>
        <v/>
      </c>
      <c r="AW96" t="str">
        <f>IF('COPY 20200720'!AW96="","",'COPY 20200720'!AW96)</f>
        <v/>
      </c>
      <c r="AX96" t="str">
        <f>IF('COPY 20200720'!AX96="","",'COPY 20200720'!AX96)</f>
        <v/>
      </c>
      <c r="AY96" t="str">
        <f>IF('COPY 20200720'!AY96="","",'COPY 20200720'!AY96)</f>
        <v/>
      </c>
      <c r="AZ96" t="str">
        <f>IF('COPY 20200720'!AZ96="","",'COPY 20200720'!AZ96)</f>
        <v/>
      </c>
      <c r="BA96" t="str">
        <f>IF('COPY 20200720'!BA96="","",'COPY 20200720'!BA96)</f>
        <v/>
      </c>
      <c r="BB96" t="str">
        <f>IF('COPY 20200720'!BB96="","",'COPY 20200720'!BB96)</f>
        <v/>
      </c>
      <c r="BC96" t="str">
        <f>IF('COPY 20200720'!BC96="","",'COPY 20200720'!BC96)</f>
        <v/>
      </c>
      <c r="BD96" t="str">
        <f>IF('COPY 20200720'!BD96="","",'COPY 20200720'!BD96)</f>
        <v/>
      </c>
      <c r="BE96" t="str">
        <f>IF('COPY 20200720'!BE96="","",'COPY 20200720'!BE96)</f>
        <v/>
      </c>
      <c r="BF96" t="str">
        <f>IF('COPY 20200720'!BF96="","",'COPY 20200720'!BF96)</f>
        <v/>
      </c>
      <c r="BG96" t="str">
        <f>IF('COPY 20200720'!BG96="","",'COPY 20200720'!BG96)</f>
        <v/>
      </c>
      <c r="BH96" t="str">
        <f>IF('COPY 20200720'!BH96="","",'COPY 20200720'!BH96)</f>
        <v/>
      </c>
      <c r="BI96">
        <f>IF('COPY 20200720'!BI96="","",'COPY 20200720'!BI96)</f>
        <v>44032</v>
      </c>
      <c r="BJ96" t="str">
        <f>IF('COPY 20200720'!BJ96="","",'COPY 20200720'!BJ96)</f>
        <v/>
      </c>
      <c r="BK96" t="str">
        <f>IF('COPY 20200720'!BK96="","",'COPY 20200720'!BK96)</f>
        <v/>
      </c>
      <c r="BL96" t="str">
        <f>IF('COPY 20200720'!BL96="","",'COPY 20200720'!BL96)</f>
        <v/>
      </c>
      <c r="BM96" t="str">
        <f>IF('COPY 20200720'!BM96="","",'COPY 20200720'!BM96)</f>
        <v/>
      </c>
      <c r="BN96" t="str">
        <f>IF('COPY 20200720'!BN96="","",'COPY 20200720'!BN96)</f>
        <v/>
      </c>
      <c r="BO96" t="str">
        <f>IF('COPY 20200720'!BO96="","",'COPY 20200720'!BO96)</f>
        <v/>
      </c>
      <c r="BP96" t="str">
        <f>IF('COPY 20200720'!BP96="","",'COPY 20200720'!BP96)</f>
        <v/>
      </c>
      <c r="BQ96" t="str">
        <f>IF('COPY 20200720'!BQ96="","",'COPY 20200720'!BQ96)</f>
        <v/>
      </c>
      <c r="BR96" t="str">
        <f>IF('COPY 20200720'!BR96="","",'COPY 20200720'!BR96)</f>
        <v/>
      </c>
      <c r="BS96" t="str">
        <f>IF('COPY 20200720'!BS96="","",'COPY 20200720'!BS96)</f>
        <v/>
      </c>
      <c r="BT96" t="str">
        <f>IF('COPY 20200720'!BT96="","",'COPY 20200720'!BT96)</f>
        <v/>
      </c>
      <c r="BU96" t="str">
        <f>IF('COPY 20200720'!BU96="","",'COPY 20200720'!BU96)</f>
        <v/>
      </c>
      <c r="BV96" t="str">
        <f>IF('COPY 20200720'!BV96="","",'COPY 20200720'!BV96)</f>
        <v/>
      </c>
      <c r="BW96" t="str">
        <f>IF('COPY 20200720'!BW96="","",'COPY 20200720'!BW96)</f>
        <v/>
      </c>
      <c r="BX96" t="str">
        <f>IF('COPY 20200720'!BX96="","",'COPY 20200720'!BX96)</f>
        <v/>
      </c>
      <c r="BY96" t="str">
        <f>IF('COPY 20200720'!BY96="","",'COPY 20200720'!BY96)</f>
        <v/>
      </c>
      <c r="BZ96" t="str">
        <f>IF('COPY 20200720'!BZ96="","",'COPY 20200720'!BZ96)</f>
        <v/>
      </c>
      <c r="CA96" t="str">
        <f>IF('COPY 20200720'!CA96="","",'COPY 20200720'!CA96)</f>
        <v/>
      </c>
      <c r="CB96" t="str">
        <f>IF('COPY 20200720'!CB96="","",'COPY 20200720'!CB96)</f>
        <v/>
      </c>
      <c r="CC96">
        <f>IF('COPY 20200720'!CC96="","",'COPY 20200720'!CC96)</f>
        <v>44032</v>
      </c>
      <c r="CD96">
        <f>IF('COPY 20200720'!CD96="","",'COPY 20200720'!CD96)</f>
        <v>44032</v>
      </c>
      <c r="CE96" t="str">
        <f>IF('COPY 20200720'!CE96="","",'COPY 20200720'!CE96)</f>
        <v/>
      </c>
      <c r="CF96" t="str">
        <f>IF('COPY 20200720'!CF96="","",'COPY 20200720'!CF96)</f>
        <v/>
      </c>
      <c r="CG96" t="str">
        <f>IF('COPY 20200720'!CG96="","",'COPY 20200720'!CG96)</f>
        <v/>
      </c>
      <c r="CH96" t="str">
        <f>IF('COPY 20200720'!CH96="","",'COPY 20200720'!CH96)</f>
        <v/>
      </c>
      <c r="CI96" t="str">
        <f>IF('COPY 20200720'!CI96="","",'COPY 20200720'!CI96)</f>
        <v/>
      </c>
      <c r="CJ96" t="str">
        <f>IF('COPY 20200720'!CJ96="","",'COPY 20200720'!CJ96)</f>
        <v/>
      </c>
      <c r="CK96" t="str">
        <f>IF('COPY 20200720'!CK96="","",'COPY 20200720'!CK96)</f>
        <v/>
      </c>
      <c r="CL96" t="str">
        <f>IF('COPY 20200720'!CL96="","",'COPY 20200720'!CL96)</f>
        <v/>
      </c>
      <c r="CM96" t="str">
        <f>IF('COPY 20200720'!CM96="","",'COPY 20200720'!CM96)</f>
        <v/>
      </c>
    </row>
    <row r="97" spans="2:91">
      <c r="B97" s="42" t="str">
        <f>'COPY 20200720'!B97</f>
        <v>093</v>
      </c>
      <c r="C97" s="8" t="str">
        <f>'COPY 20200720'!C97</f>
        <v>TAPE PROTECTOR</v>
      </c>
      <c r="D97" s="8" t="str">
        <f>IF('COPY 20200720'!D97="","",'COPY 20200720'!D97)</f>
        <v>TAPE</v>
      </c>
      <c r="E97" s="8"/>
      <c r="F97" s="9"/>
      <c r="G97" s="10"/>
      <c r="H97" s="11"/>
      <c r="I97" s="12"/>
      <c r="J97" s="13"/>
      <c r="K97" s="10"/>
      <c r="L97" s="13"/>
      <c r="M97" s="14"/>
      <c r="N97" s="15"/>
      <c r="O97" s="16"/>
      <c r="P97" s="16"/>
      <c r="Q97" s="16"/>
      <c r="R97" s="16"/>
      <c r="S97" s="33"/>
      <c r="T97" s="33"/>
      <c r="U97" s="18"/>
      <c r="V97">
        <f>IF('COPY 20200720'!V97="","",'COPY 20200720'!V97)</f>
        <v>0.186</v>
      </c>
      <c r="W97" t="str">
        <f>IF('COPY 20200720'!W97="","",'COPY 20200720'!W97)</f>
        <v/>
      </c>
      <c r="X97" t="str">
        <f>IF('COPY 20200720'!X97="","",'COPY 20200720'!X97)</f>
        <v/>
      </c>
      <c r="Y97" t="str">
        <f>IF('COPY 20200720'!Y97="","",'COPY 20200720'!Y97)</f>
        <v/>
      </c>
      <c r="Z97" t="str">
        <f>IF('COPY 20200720'!Z97="","",'COPY 20200720'!Z97)</f>
        <v/>
      </c>
      <c r="AA97" t="str">
        <f>IF('COPY 20200720'!AA97="","",'COPY 20200720'!AA97)</f>
        <v/>
      </c>
      <c r="AB97" t="str">
        <f>IF('COPY 20200720'!AB97="","",'COPY 20200720'!AB97)</f>
        <v/>
      </c>
      <c r="AC97" t="str">
        <f>IF('COPY 20200720'!AC97="","",'COPY 20200720'!AC97)</f>
        <v/>
      </c>
      <c r="AD97" t="str">
        <f>IF('COPY 20200720'!AD97="","",'COPY 20200720'!AD97)</f>
        <v/>
      </c>
      <c r="AE97" t="str">
        <f>IF('COPY 20200720'!AE97="","",'COPY 20200720'!AE97)</f>
        <v/>
      </c>
      <c r="AF97" t="str">
        <f>IF('COPY 20200720'!AF97="","",'COPY 20200720'!AF97)</f>
        <v/>
      </c>
      <c r="AG97" t="str">
        <f>IF('COPY 20200720'!AG97="","",'COPY 20200720'!AG97)</f>
        <v/>
      </c>
      <c r="AH97" t="s">
        <v>513</v>
      </c>
      <c r="AI97" t="str">
        <f>IF('COPY 20200720'!AI97="","",'COPY 20200720'!AI97)</f>
        <v/>
      </c>
      <c r="AJ97" t="str">
        <f>IF('COPY 20200720'!AJ97="","",'COPY 20200720'!AJ97)</f>
        <v/>
      </c>
      <c r="AK97" t="str">
        <f>IF('COPY 20200720'!AK97="","",'COPY 20200720'!AK97)</f>
        <v/>
      </c>
      <c r="AL97" t="str">
        <f>IF('COPY 20200720'!AL97="","",'COPY 20200720'!AL97)</f>
        <v/>
      </c>
      <c r="AM97" t="str">
        <f>IF('COPY 20200720'!AM97="","",'COPY 20200720'!AM97)</f>
        <v/>
      </c>
      <c r="AN97" t="str">
        <f>IF('COPY 20200720'!AN97="","",'COPY 20200720'!AN97)</f>
        <v/>
      </c>
      <c r="AO97" t="str">
        <f>IF('COPY 20200720'!AO97="","",'COPY 20200720'!AO97)</f>
        <v/>
      </c>
      <c r="AP97" t="str">
        <f>IF('COPY 20200720'!AP97="","",'COPY 20200720'!AP97)</f>
        <v/>
      </c>
      <c r="AQ97" t="str">
        <f>IF('COPY 20200720'!AQ97="","",'COPY 20200720'!AQ97)</f>
        <v/>
      </c>
      <c r="AR97" t="str">
        <f>IF('COPY 20200720'!AR97="","",'COPY 20200720'!AR97)</f>
        <v/>
      </c>
      <c r="AS97" t="str">
        <f>IF('COPY 20200720'!AS97="","",'COPY 20200720'!AS97)</f>
        <v/>
      </c>
      <c r="AT97" t="str">
        <f>IF('COPY 20200720'!AT97="","",'COPY 20200720'!AT97)</f>
        <v/>
      </c>
      <c r="AU97" t="str">
        <f>IF('COPY 20200720'!AU97="","",'COPY 20200720'!AU97)</f>
        <v/>
      </c>
      <c r="AV97" t="str">
        <f>IF('COPY 20200720'!AV97="","",'COPY 20200720'!AV97)</f>
        <v/>
      </c>
      <c r="AW97" t="str">
        <f>IF('COPY 20200720'!AW97="","",'COPY 20200720'!AW97)</f>
        <v/>
      </c>
      <c r="AX97" t="str">
        <f>IF('COPY 20200720'!AX97="","",'COPY 20200720'!AX97)</f>
        <v/>
      </c>
      <c r="AY97" t="str">
        <f>IF('COPY 20200720'!AY97="","",'COPY 20200720'!AY97)</f>
        <v/>
      </c>
      <c r="AZ97" t="str">
        <f>IF('COPY 20200720'!AZ97="","",'COPY 20200720'!AZ97)</f>
        <v/>
      </c>
      <c r="BA97" t="str">
        <f>IF('COPY 20200720'!BA97="","",'COPY 20200720'!BA97)</f>
        <v/>
      </c>
      <c r="BB97" t="str">
        <f>IF('COPY 20200720'!BB97="","",'COPY 20200720'!BB97)</f>
        <v/>
      </c>
      <c r="BC97" t="str">
        <f>IF('COPY 20200720'!BC97="","",'COPY 20200720'!BC97)</f>
        <v/>
      </c>
      <c r="BD97" t="str">
        <f>IF('COPY 20200720'!BD97="","",'COPY 20200720'!BD97)</f>
        <v/>
      </c>
      <c r="BE97" t="str">
        <f>IF('COPY 20200720'!BE97="","",'COPY 20200720'!BE97)</f>
        <v/>
      </c>
      <c r="BF97" t="str">
        <f>IF('COPY 20200720'!BF97="","",'COPY 20200720'!BF97)</f>
        <v/>
      </c>
      <c r="BG97" t="str">
        <f>IF('COPY 20200720'!BG97="","",'COPY 20200720'!BG97)</f>
        <v/>
      </c>
      <c r="BH97" t="str">
        <f>IF('COPY 20200720'!BH97="","",'COPY 20200720'!BH97)</f>
        <v/>
      </c>
      <c r="BI97">
        <f>IF('COPY 20200720'!BI97="","",'COPY 20200720'!BI97)</f>
        <v>44032</v>
      </c>
      <c r="BJ97" t="str">
        <f>IF('COPY 20200720'!BJ97="","",'COPY 20200720'!BJ97)</f>
        <v/>
      </c>
      <c r="BK97" t="str">
        <f>IF('COPY 20200720'!BK97="","",'COPY 20200720'!BK97)</f>
        <v/>
      </c>
      <c r="BL97" t="str">
        <f>IF('COPY 20200720'!BL97="","",'COPY 20200720'!BL97)</f>
        <v/>
      </c>
      <c r="BM97" t="str">
        <f>IF('COPY 20200720'!BM97="","",'COPY 20200720'!BM97)</f>
        <v/>
      </c>
      <c r="BN97" t="str">
        <f>IF('COPY 20200720'!BN97="","",'COPY 20200720'!BN97)</f>
        <v/>
      </c>
      <c r="BO97" t="str">
        <f>IF('COPY 20200720'!BO97="","",'COPY 20200720'!BO97)</f>
        <v/>
      </c>
      <c r="BP97" t="str">
        <f>IF('COPY 20200720'!BP97="","",'COPY 20200720'!BP97)</f>
        <v/>
      </c>
      <c r="BQ97" t="str">
        <f>IF('COPY 20200720'!BQ97="","",'COPY 20200720'!BQ97)</f>
        <v/>
      </c>
      <c r="BR97" t="str">
        <f>IF('COPY 20200720'!BR97="","",'COPY 20200720'!BR97)</f>
        <v/>
      </c>
      <c r="BS97" t="str">
        <f>IF('COPY 20200720'!BS97="","",'COPY 20200720'!BS97)</f>
        <v/>
      </c>
      <c r="BT97" t="str">
        <f>IF('COPY 20200720'!BT97="","",'COPY 20200720'!BT97)</f>
        <v/>
      </c>
      <c r="BU97" t="str">
        <f>IF('COPY 20200720'!BU97="","",'COPY 20200720'!BU97)</f>
        <v/>
      </c>
      <c r="BV97" t="str">
        <f>IF('COPY 20200720'!BV97="","",'COPY 20200720'!BV97)</f>
        <v/>
      </c>
      <c r="BW97" t="str">
        <f>IF('COPY 20200720'!BW97="","",'COPY 20200720'!BW97)</f>
        <v/>
      </c>
      <c r="BX97" t="str">
        <f>IF('COPY 20200720'!BX97="","",'COPY 20200720'!BX97)</f>
        <v/>
      </c>
      <c r="BY97" t="str">
        <f>IF('COPY 20200720'!BY97="","",'COPY 20200720'!BY97)</f>
        <v/>
      </c>
      <c r="BZ97" t="str">
        <f>IF('COPY 20200720'!BZ97="","",'COPY 20200720'!BZ97)</f>
        <v/>
      </c>
      <c r="CA97" t="str">
        <f>IF('COPY 20200720'!CA97="","",'COPY 20200720'!CA97)</f>
        <v/>
      </c>
      <c r="CB97" t="str">
        <f>IF('COPY 20200720'!CB97="","",'COPY 20200720'!CB97)</f>
        <v/>
      </c>
      <c r="CC97">
        <f>IF('COPY 20200720'!CC97="","",'COPY 20200720'!CC97)</f>
        <v>44032</v>
      </c>
      <c r="CD97">
        <f>IF('COPY 20200720'!CD97="","",'COPY 20200720'!CD97)</f>
        <v>44032</v>
      </c>
      <c r="CE97" t="str">
        <f>IF('COPY 20200720'!CE97="","",'COPY 20200720'!CE97)</f>
        <v/>
      </c>
      <c r="CF97" t="str">
        <f>IF('COPY 20200720'!CF97="","",'COPY 20200720'!CF97)</f>
        <v/>
      </c>
      <c r="CG97" t="str">
        <f>IF('COPY 20200720'!CG97="","",'COPY 20200720'!CG97)</f>
        <v/>
      </c>
      <c r="CH97" t="str">
        <f>IF('COPY 20200720'!CH97="","",'COPY 20200720'!CH97)</f>
        <v/>
      </c>
      <c r="CI97" t="str">
        <f>IF('COPY 20200720'!CI97="","",'COPY 20200720'!CI97)</f>
        <v/>
      </c>
      <c r="CJ97" t="str">
        <f>IF('COPY 20200720'!CJ97="","",'COPY 20200720'!CJ97)</f>
        <v/>
      </c>
      <c r="CK97" t="str">
        <f>IF('COPY 20200720'!CK97="","",'COPY 20200720'!CK97)</f>
        <v/>
      </c>
      <c r="CL97" t="str">
        <f>IF('COPY 20200720'!CL97="","",'COPY 20200720'!CL97)</f>
        <v/>
      </c>
      <c r="CM97" t="str">
        <f>IF('COPY 20200720'!CM97="","",'COPY 20200720'!CM97)</f>
        <v/>
      </c>
    </row>
    <row r="98" spans="2:91">
      <c r="B98" s="42" t="str">
        <f>'COPY 20200720'!B98</f>
        <v>094</v>
      </c>
      <c r="C98" s="8" t="str">
        <f>'COPY 20200720'!C98</f>
        <v>TAPE FENDER D</v>
      </c>
      <c r="D98" s="8" t="str">
        <f>IF('COPY 20200720'!D98="","",'COPY 20200720'!D98)</f>
        <v>TAPE</v>
      </c>
      <c r="E98" s="8"/>
      <c r="F98" s="9"/>
      <c r="G98" s="10"/>
      <c r="H98" s="11"/>
      <c r="I98" s="12"/>
      <c r="J98" s="13"/>
      <c r="K98" s="10"/>
      <c r="L98" s="13"/>
      <c r="M98" s="14"/>
      <c r="N98" s="15"/>
      <c r="O98" s="16"/>
      <c r="P98" s="16"/>
      <c r="Q98" s="16"/>
      <c r="R98" s="16"/>
      <c r="S98" s="33"/>
      <c r="T98" s="33"/>
      <c r="U98" s="18"/>
      <c r="V98">
        <f>IF('COPY 20200720'!V98="","",'COPY 20200720'!V98)</f>
        <v>0.22450000000000001</v>
      </c>
      <c r="W98" t="str">
        <f>IF('COPY 20200720'!W98="","",'COPY 20200720'!W98)</f>
        <v/>
      </c>
      <c r="X98" t="str">
        <f>IF('COPY 20200720'!X98="","",'COPY 20200720'!X98)</f>
        <v/>
      </c>
      <c r="Y98" t="str">
        <f>IF('COPY 20200720'!Y98="","",'COPY 20200720'!Y98)</f>
        <v/>
      </c>
      <c r="Z98" t="str">
        <f>IF('COPY 20200720'!Z98="","",'COPY 20200720'!Z98)</f>
        <v/>
      </c>
      <c r="AA98" t="str">
        <f>IF('COPY 20200720'!AA98="","",'COPY 20200720'!AA98)</f>
        <v/>
      </c>
      <c r="AB98" t="str">
        <f>IF('COPY 20200720'!AB98="","",'COPY 20200720'!AB98)</f>
        <v/>
      </c>
      <c r="AC98" t="str">
        <f>IF('COPY 20200720'!AC98="","",'COPY 20200720'!AC98)</f>
        <v/>
      </c>
      <c r="AD98" t="str">
        <f>IF('COPY 20200720'!AD98="","",'COPY 20200720'!AD98)</f>
        <v/>
      </c>
      <c r="AE98" t="str">
        <f>IF('COPY 20200720'!AE98="","",'COPY 20200720'!AE98)</f>
        <v/>
      </c>
      <c r="AF98" t="str">
        <f>IF('COPY 20200720'!AF98="","",'COPY 20200720'!AF98)</f>
        <v/>
      </c>
      <c r="AG98" t="str">
        <f>IF('COPY 20200720'!AG98="","",'COPY 20200720'!AG98)</f>
        <v/>
      </c>
      <c r="AH98" t="s">
        <v>513</v>
      </c>
      <c r="AI98" t="str">
        <f>IF('COPY 20200720'!AI98="","",'COPY 20200720'!AI98)</f>
        <v/>
      </c>
      <c r="AJ98" t="str">
        <f>IF('COPY 20200720'!AJ98="","",'COPY 20200720'!AJ98)</f>
        <v/>
      </c>
      <c r="AK98" t="str">
        <f>IF('COPY 20200720'!AK98="","",'COPY 20200720'!AK98)</f>
        <v/>
      </c>
      <c r="AL98" t="str">
        <f>IF('COPY 20200720'!AL98="","",'COPY 20200720'!AL98)</f>
        <v/>
      </c>
      <c r="AM98" t="str">
        <f>IF('COPY 20200720'!AM98="","",'COPY 20200720'!AM98)</f>
        <v/>
      </c>
      <c r="AN98" t="str">
        <f>IF('COPY 20200720'!AN98="","",'COPY 20200720'!AN98)</f>
        <v/>
      </c>
      <c r="AO98" t="str">
        <f>IF('COPY 20200720'!AO98="","",'COPY 20200720'!AO98)</f>
        <v/>
      </c>
      <c r="AP98" t="str">
        <f>IF('COPY 20200720'!AP98="","",'COPY 20200720'!AP98)</f>
        <v/>
      </c>
      <c r="AQ98" t="str">
        <f>IF('COPY 20200720'!AQ98="","",'COPY 20200720'!AQ98)</f>
        <v/>
      </c>
      <c r="AR98" t="str">
        <f>IF('COPY 20200720'!AR98="","",'COPY 20200720'!AR98)</f>
        <v/>
      </c>
      <c r="AS98" t="str">
        <f>IF('COPY 20200720'!AS98="","",'COPY 20200720'!AS98)</f>
        <v/>
      </c>
      <c r="AT98" t="str">
        <f>IF('COPY 20200720'!AT98="","",'COPY 20200720'!AT98)</f>
        <v/>
      </c>
      <c r="AU98" t="str">
        <f>IF('COPY 20200720'!AU98="","",'COPY 20200720'!AU98)</f>
        <v/>
      </c>
      <c r="AV98" t="str">
        <f>IF('COPY 20200720'!AV98="","",'COPY 20200720'!AV98)</f>
        <v/>
      </c>
      <c r="AW98" t="str">
        <f>IF('COPY 20200720'!AW98="","",'COPY 20200720'!AW98)</f>
        <v/>
      </c>
      <c r="AX98" t="str">
        <f>IF('COPY 20200720'!AX98="","",'COPY 20200720'!AX98)</f>
        <v/>
      </c>
      <c r="AY98" t="str">
        <f>IF('COPY 20200720'!AY98="","",'COPY 20200720'!AY98)</f>
        <v/>
      </c>
      <c r="AZ98" t="str">
        <f>IF('COPY 20200720'!AZ98="","",'COPY 20200720'!AZ98)</f>
        <v/>
      </c>
      <c r="BA98" t="str">
        <f>IF('COPY 20200720'!BA98="","",'COPY 20200720'!BA98)</f>
        <v/>
      </c>
      <c r="BB98" t="str">
        <f>IF('COPY 20200720'!BB98="","",'COPY 20200720'!BB98)</f>
        <v/>
      </c>
      <c r="BC98" t="str">
        <f>IF('COPY 20200720'!BC98="","",'COPY 20200720'!BC98)</f>
        <v/>
      </c>
      <c r="BD98" t="str">
        <f>IF('COPY 20200720'!BD98="","",'COPY 20200720'!BD98)</f>
        <v/>
      </c>
      <c r="BE98" t="str">
        <f>IF('COPY 20200720'!BE98="","",'COPY 20200720'!BE98)</f>
        <v/>
      </c>
      <c r="BF98" t="str">
        <f>IF('COPY 20200720'!BF98="","",'COPY 20200720'!BF98)</f>
        <v/>
      </c>
      <c r="BG98" t="str">
        <f>IF('COPY 20200720'!BG98="","",'COPY 20200720'!BG98)</f>
        <v/>
      </c>
      <c r="BH98" t="str">
        <f>IF('COPY 20200720'!BH98="","",'COPY 20200720'!BH98)</f>
        <v/>
      </c>
      <c r="BI98">
        <f>IF('COPY 20200720'!BI98="","",'COPY 20200720'!BI98)</f>
        <v>44032</v>
      </c>
      <c r="BJ98" t="str">
        <f>IF('COPY 20200720'!BJ98="","",'COPY 20200720'!BJ98)</f>
        <v/>
      </c>
      <c r="BK98" t="str">
        <f>IF('COPY 20200720'!BK98="","",'COPY 20200720'!BK98)</f>
        <v/>
      </c>
      <c r="BL98" t="str">
        <f>IF('COPY 20200720'!BL98="","",'COPY 20200720'!BL98)</f>
        <v/>
      </c>
      <c r="BM98" t="str">
        <f>IF('COPY 20200720'!BM98="","",'COPY 20200720'!BM98)</f>
        <v/>
      </c>
      <c r="BN98" t="str">
        <f>IF('COPY 20200720'!BN98="","",'COPY 20200720'!BN98)</f>
        <v/>
      </c>
      <c r="BO98" t="str">
        <f>IF('COPY 20200720'!BO98="","",'COPY 20200720'!BO98)</f>
        <v/>
      </c>
      <c r="BP98" t="str">
        <f>IF('COPY 20200720'!BP98="","",'COPY 20200720'!BP98)</f>
        <v/>
      </c>
      <c r="BQ98" t="str">
        <f>IF('COPY 20200720'!BQ98="","",'COPY 20200720'!BQ98)</f>
        <v/>
      </c>
      <c r="BR98" t="str">
        <f>IF('COPY 20200720'!BR98="","",'COPY 20200720'!BR98)</f>
        <v/>
      </c>
      <c r="BS98" t="str">
        <f>IF('COPY 20200720'!BS98="","",'COPY 20200720'!BS98)</f>
        <v/>
      </c>
      <c r="BT98" t="str">
        <f>IF('COPY 20200720'!BT98="","",'COPY 20200720'!BT98)</f>
        <v/>
      </c>
      <c r="BU98" t="str">
        <f>IF('COPY 20200720'!BU98="","",'COPY 20200720'!BU98)</f>
        <v/>
      </c>
      <c r="BV98" t="str">
        <f>IF('COPY 20200720'!BV98="","",'COPY 20200720'!BV98)</f>
        <v/>
      </c>
      <c r="BW98" t="str">
        <f>IF('COPY 20200720'!BW98="","",'COPY 20200720'!BW98)</f>
        <v/>
      </c>
      <c r="BX98" t="str">
        <f>IF('COPY 20200720'!BX98="","",'COPY 20200720'!BX98)</f>
        <v/>
      </c>
      <c r="BY98" t="str">
        <f>IF('COPY 20200720'!BY98="","",'COPY 20200720'!BY98)</f>
        <v/>
      </c>
      <c r="BZ98" t="str">
        <f>IF('COPY 20200720'!BZ98="","",'COPY 20200720'!BZ98)</f>
        <v/>
      </c>
      <c r="CA98" t="str">
        <f>IF('COPY 20200720'!CA98="","",'COPY 20200720'!CA98)</f>
        <v/>
      </c>
      <c r="CB98" t="str">
        <f>IF('COPY 20200720'!CB98="","",'COPY 20200720'!CB98)</f>
        <v/>
      </c>
      <c r="CC98">
        <f>IF('COPY 20200720'!CC98="","",'COPY 20200720'!CC98)</f>
        <v>44032</v>
      </c>
      <c r="CD98">
        <f>IF('COPY 20200720'!CD98="","",'COPY 20200720'!CD98)</f>
        <v>44032</v>
      </c>
      <c r="CE98" t="str">
        <f>IF('COPY 20200720'!CE98="","",'COPY 20200720'!CE98)</f>
        <v/>
      </c>
      <c r="CF98" t="str">
        <f>IF('COPY 20200720'!CF98="","",'COPY 20200720'!CF98)</f>
        <v/>
      </c>
      <c r="CG98" t="str">
        <f>IF('COPY 20200720'!CG98="","",'COPY 20200720'!CG98)</f>
        <v/>
      </c>
      <c r="CH98" t="str">
        <f>IF('COPY 20200720'!CH98="","",'COPY 20200720'!CH98)</f>
        <v/>
      </c>
      <c r="CI98" t="str">
        <f>IF('COPY 20200720'!CI98="","",'COPY 20200720'!CI98)</f>
        <v/>
      </c>
      <c r="CJ98" t="str">
        <f>IF('COPY 20200720'!CJ98="","",'COPY 20200720'!CJ98)</f>
        <v/>
      </c>
      <c r="CK98" t="str">
        <f>IF('COPY 20200720'!CK98="","",'COPY 20200720'!CK98)</f>
        <v/>
      </c>
      <c r="CL98" t="str">
        <f>IF('COPY 20200720'!CL98="","",'COPY 20200720'!CL98)</f>
        <v/>
      </c>
      <c r="CM98" t="str">
        <f>IF('COPY 20200720'!CM98="","",'COPY 20200720'!CM98)</f>
        <v/>
      </c>
    </row>
    <row r="99" spans="2:91">
      <c r="B99" s="42" t="str">
        <f>'COPY 20200720'!B99</f>
        <v>095</v>
      </c>
      <c r="C99" s="8" t="str">
        <f>'COPY 20200720'!C99</f>
        <v>TAPE FENDER C</v>
      </c>
      <c r="D99" s="8" t="str">
        <f>IF('COPY 20200720'!D99="","",'COPY 20200720'!D99)</f>
        <v>TAPE</v>
      </c>
      <c r="E99" s="8"/>
      <c r="F99" s="9"/>
      <c r="G99" s="10"/>
      <c r="H99" s="11"/>
      <c r="I99" s="12"/>
      <c r="J99" s="13"/>
      <c r="K99" s="10"/>
      <c r="L99" s="13"/>
      <c r="M99" s="14"/>
      <c r="N99" s="15"/>
      <c r="O99" s="16"/>
      <c r="P99" s="16"/>
      <c r="Q99" s="16"/>
      <c r="R99" s="16"/>
      <c r="S99" s="33"/>
      <c r="T99" s="33"/>
      <c r="U99" s="18"/>
      <c r="V99">
        <f>IF('COPY 20200720'!V99="","",'COPY 20200720'!V99)</f>
        <v>0.19600000000000001</v>
      </c>
      <c r="W99" t="str">
        <f>IF('COPY 20200720'!W99="","",'COPY 20200720'!W99)</f>
        <v/>
      </c>
      <c r="X99" t="str">
        <f>IF('COPY 20200720'!X99="","",'COPY 20200720'!X99)</f>
        <v/>
      </c>
      <c r="Y99" t="str">
        <f>IF('COPY 20200720'!Y99="","",'COPY 20200720'!Y99)</f>
        <v/>
      </c>
      <c r="Z99" t="str">
        <f>IF('COPY 20200720'!Z99="","",'COPY 20200720'!Z99)</f>
        <v/>
      </c>
      <c r="AA99" t="str">
        <f>IF('COPY 20200720'!AA99="","",'COPY 20200720'!AA99)</f>
        <v/>
      </c>
      <c r="AB99" t="str">
        <f>IF('COPY 20200720'!AB99="","",'COPY 20200720'!AB99)</f>
        <v/>
      </c>
      <c r="AC99" t="str">
        <f>IF('COPY 20200720'!AC99="","",'COPY 20200720'!AC99)</f>
        <v/>
      </c>
      <c r="AD99" t="str">
        <f>IF('COPY 20200720'!AD99="","",'COPY 20200720'!AD99)</f>
        <v/>
      </c>
      <c r="AE99" t="str">
        <f>IF('COPY 20200720'!AE99="","",'COPY 20200720'!AE99)</f>
        <v/>
      </c>
      <c r="AF99" t="str">
        <f>IF('COPY 20200720'!AF99="","",'COPY 20200720'!AF99)</f>
        <v/>
      </c>
      <c r="AG99" t="str">
        <f>IF('COPY 20200720'!AG99="","",'COPY 20200720'!AG99)</f>
        <v/>
      </c>
      <c r="AH99" t="s">
        <v>513</v>
      </c>
      <c r="AI99" t="str">
        <f>IF('COPY 20200720'!AI99="","",'COPY 20200720'!AI99)</f>
        <v/>
      </c>
      <c r="AJ99" t="str">
        <f>IF('COPY 20200720'!AJ99="","",'COPY 20200720'!AJ99)</f>
        <v/>
      </c>
      <c r="AK99" t="str">
        <f>IF('COPY 20200720'!AK99="","",'COPY 20200720'!AK99)</f>
        <v/>
      </c>
      <c r="AL99" t="str">
        <f>IF('COPY 20200720'!AL99="","",'COPY 20200720'!AL99)</f>
        <v/>
      </c>
      <c r="AM99" t="str">
        <f>IF('COPY 20200720'!AM99="","",'COPY 20200720'!AM99)</f>
        <v/>
      </c>
      <c r="AN99" t="str">
        <f>IF('COPY 20200720'!AN99="","",'COPY 20200720'!AN99)</f>
        <v/>
      </c>
      <c r="AO99" t="str">
        <f>IF('COPY 20200720'!AO99="","",'COPY 20200720'!AO99)</f>
        <v/>
      </c>
      <c r="AP99" t="str">
        <f>IF('COPY 20200720'!AP99="","",'COPY 20200720'!AP99)</f>
        <v/>
      </c>
      <c r="AQ99" t="str">
        <f>IF('COPY 20200720'!AQ99="","",'COPY 20200720'!AQ99)</f>
        <v/>
      </c>
      <c r="AR99" t="str">
        <f>IF('COPY 20200720'!AR99="","",'COPY 20200720'!AR99)</f>
        <v/>
      </c>
      <c r="AS99" t="str">
        <f>IF('COPY 20200720'!AS99="","",'COPY 20200720'!AS99)</f>
        <v/>
      </c>
      <c r="AT99" t="str">
        <f>IF('COPY 20200720'!AT99="","",'COPY 20200720'!AT99)</f>
        <v/>
      </c>
      <c r="AU99" t="str">
        <f>IF('COPY 20200720'!AU99="","",'COPY 20200720'!AU99)</f>
        <v/>
      </c>
      <c r="AV99" t="str">
        <f>IF('COPY 20200720'!AV99="","",'COPY 20200720'!AV99)</f>
        <v/>
      </c>
      <c r="AW99" t="str">
        <f>IF('COPY 20200720'!AW99="","",'COPY 20200720'!AW99)</f>
        <v/>
      </c>
      <c r="AX99" t="str">
        <f>IF('COPY 20200720'!AX99="","",'COPY 20200720'!AX99)</f>
        <v/>
      </c>
      <c r="AY99" t="str">
        <f>IF('COPY 20200720'!AY99="","",'COPY 20200720'!AY99)</f>
        <v/>
      </c>
      <c r="AZ99" t="str">
        <f>IF('COPY 20200720'!AZ99="","",'COPY 20200720'!AZ99)</f>
        <v/>
      </c>
      <c r="BA99" t="str">
        <f>IF('COPY 20200720'!BA99="","",'COPY 20200720'!BA99)</f>
        <v/>
      </c>
      <c r="BB99" t="str">
        <f>IF('COPY 20200720'!BB99="","",'COPY 20200720'!BB99)</f>
        <v/>
      </c>
      <c r="BC99" t="str">
        <f>IF('COPY 20200720'!BC99="","",'COPY 20200720'!BC99)</f>
        <v/>
      </c>
      <c r="BD99" t="str">
        <f>IF('COPY 20200720'!BD99="","",'COPY 20200720'!BD99)</f>
        <v/>
      </c>
      <c r="BE99" t="str">
        <f>IF('COPY 20200720'!BE99="","",'COPY 20200720'!BE99)</f>
        <v/>
      </c>
      <c r="BF99" t="str">
        <f>IF('COPY 20200720'!BF99="","",'COPY 20200720'!BF99)</f>
        <v/>
      </c>
      <c r="BG99" t="str">
        <f>IF('COPY 20200720'!BG99="","",'COPY 20200720'!BG99)</f>
        <v/>
      </c>
      <c r="BH99" t="str">
        <f>IF('COPY 20200720'!BH99="","",'COPY 20200720'!BH99)</f>
        <v/>
      </c>
      <c r="BI99">
        <f>IF('COPY 20200720'!BI99="","",'COPY 20200720'!BI99)</f>
        <v>44032</v>
      </c>
      <c r="BJ99" t="str">
        <f>IF('COPY 20200720'!BJ99="","",'COPY 20200720'!BJ99)</f>
        <v/>
      </c>
      <c r="BK99" t="str">
        <f>IF('COPY 20200720'!BK99="","",'COPY 20200720'!BK99)</f>
        <v/>
      </c>
      <c r="BL99" t="str">
        <f>IF('COPY 20200720'!BL99="","",'COPY 20200720'!BL99)</f>
        <v/>
      </c>
      <c r="BM99" t="str">
        <f>IF('COPY 20200720'!BM99="","",'COPY 20200720'!BM99)</f>
        <v/>
      </c>
      <c r="BN99" t="str">
        <f>IF('COPY 20200720'!BN99="","",'COPY 20200720'!BN99)</f>
        <v/>
      </c>
      <c r="BO99" t="str">
        <f>IF('COPY 20200720'!BO99="","",'COPY 20200720'!BO99)</f>
        <v/>
      </c>
      <c r="BP99" t="str">
        <f>IF('COPY 20200720'!BP99="","",'COPY 20200720'!BP99)</f>
        <v/>
      </c>
      <c r="BQ99" t="str">
        <f>IF('COPY 20200720'!BQ99="","",'COPY 20200720'!BQ99)</f>
        <v/>
      </c>
      <c r="BR99" t="str">
        <f>IF('COPY 20200720'!BR99="","",'COPY 20200720'!BR99)</f>
        <v/>
      </c>
      <c r="BS99" t="str">
        <f>IF('COPY 20200720'!BS99="","",'COPY 20200720'!BS99)</f>
        <v/>
      </c>
      <c r="BT99" t="str">
        <f>IF('COPY 20200720'!BT99="","",'COPY 20200720'!BT99)</f>
        <v/>
      </c>
      <c r="BU99" t="str">
        <f>IF('COPY 20200720'!BU99="","",'COPY 20200720'!BU99)</f>
        <v/>
      </c>
      <c r="BV99" t="str">
        <f>IF('COPY 20200720'!BV99="","",'COPY 20200720'!BV99)</f>
        <v/>
      </c>
      <c r="BW99" t="str">
        <f>IF('COPY 20200720'!BW99="","",'COPY 20200720'!BW99)</f>
        <v/>
      </c>
      <c r="BX99" t="str">
        <f>IF('COPY 20200720'!BX99="","",'COPY 20200720'!BX99)</f>
        <v/>
      </c>
      <c r="BY99" t="str">
        <f>IF('COPY 20200720'!BY99="","",'COPY 20200720'!BY99)</f>
        <v/>
      </c>
      <c r="BZ99" t="str">
        <f>IF('COPY 20200720'!BZ99="","",'COPY 20200720'!BZ99)</f>
        <v/>
      </c>
      <c r="CA99" t="str">
        <f>IF('COPY 20200720'!CA99="","",'COPY 20200720'!CA99)</f>
        <v/>
      </c>
      <c r="CB99" t="str">
        <f>IF('COPY 20200720'!CB99="","",'COPY 20200720'!CB99)</f>
        <v/>
      </c>
      <c r="CC99" t="str">
        <f>IF('COPY 20200720'!CC99="","",'COPY 20200720'!CC99)</f>
        <v>-</v>
      </c>
      <c r="CD99" t="s">
        <v>513</v>
      </c>
      <c r="CE99" t="str">
        <f>IF('COPY 20200720'!CE99="","",'COPY 20200720'!CE99)</f>
        <v/>
      </c>
      <c r="CF99" t="str">
        <f>IF('COPY 20200720'!CF99="","",'COPY 20200720'!CF99)</f>
        <v/>
      </c>
      <c r="CG99" t="str">
        <f>IF('COPY 20200720'!CG99="","",'COPY 20200720'!CG99)</f>
        <v/>
      </c>
      <c r="CH99" t="str">
        <f>IF('COPY 20200720'!CH99="","",'COPY 20200720'!CH99)</f>
        <v/>
      </c>
      <c r="CI99" t="str">
        <f>IF('COPY 20200720'!CI99="","",'COPY 20200720'!CI99)</f>
        <v/>
      </c>
      <c r="CJ99" t="str">
        <f>IF('COPY 20200720'!CJ99="","",'COPY 20200720'!CJ99)</f>
        <v/>
      </c>
      <c r="CK99" t="str">
        <f>IF('COPY 20200720'!CK99="","",'COPY 20200720'!CK99)</f>
        <v/>
      </c>
      <c r="CL99" t="str">
        <f>IF('COPY 20200720'!CL99="","",'COPY 20200720'!CL99)</f>
        <v/>
      </c>
      <c r="CM99" t="str">
        <f>IF('COPY 20200720'!CM99="","",'COPY 20200720'!CM99)</f>
        <v/>
      </c>
    </row>
    <row r="100" spans="2:91">
      <c r="B100" s="42" t="str">
        <f>'COPY 20200720'!B100</f>
        <v>096</v>
      </c>
      <c r="C100" s="8" t="str">
        <f>'COPY 20200720'!C100</f>
        <v>TAPE FENDER B</v>
      </c>
      <c r="D100" s="8" t="str">
        <f>IF('COPY 20200720'!D100="","",'COPY 20200720'!D100)</f>
        <v>TAPE</v>
      </c>
      <c r="E100" s="8"/>
      <c r="F100" s="9"/>
      <c r="G100" s="10"/>
      <c r="H100" s="11"/>
      <c r="I100" s="12"/>
      <c r="J100" s="13"/>
      <c r="K100" s="10"/>
      <c r="L100" s="13"/>
      <c r="M100" s="14"/>
      <c r="N100" s="15"/>
      <c r="O100" s="16"/>
      <c r="P100" s="16"/>
      <c r="Q100" s="16"/>
      <c r="R100" s="16"/>
      <c r="S100" s="33"/>
      <c r="T100" s="33"/>
      <c r="U100" s="18"/>
      <c r="V100">
        <f>IF('COPY 20200720'!V100="","",'COPY 20200720'!V100)</f>
        <v>5.3900000000000003E-2</v>
      </c>
      <c r="W100" t="str">
        <f>IF('COPY 20200720'!W100="","",'COPY 20200720'!W100)</f>
        <v/>
      </c>
      <c r="X100" t="str">
        <f>IF('COPY 20200720'!X100="","",'COPY 20200720'!X100)</f>
        <v/>
      </c>
      <c r="Y100" t="str">
        <f>IF('COPY 20200720'!Y100="","",'COPY 20200720'!Y100)</f>
        <v/>
      </c>
      <c r="Z100" t="str">
        <f>IF('COPY 20200720'!Z100="","",'COPY 20200720'!Z100)</f>
        <v/>
      </c>
      <c r="AA100" t="str">
        <f>IF('COPY 20200720'!AA100="","",'COPY 20200720'!AA100)</f>
        <v/>
      </c>
      <c r="AB100" t="str">
        <f>IF('COPY 20200720'!AB100="","",'COPY 20200720'!AB100)</f>
        <v/>
      </c>
      <c r="AC100" t="str">
        <f>IF('COPY 20200720'!AC100="","",'COPY 20200720'!AC100)</f>
        <v/>
      </c>
      <c r="AD100" t="str">
        <f>IF('COPY 20200720'!AD100="","",'COPY 20200720'!AD100)</f>
        <v/>
      </c>
      <c r="AE100" t="str">
        <f>IF('COPY 20200720'!AE100="","",'COPY 20200720'!AE100)</f>
        <v/>
      </c>
      <c r="AF100" t="str">
        <f>IF('COPY 20200720'!AF100="","",'COPY 20200720'!AF100)</f>
        <v/>
      </c>
      <c r="AG100" t="str">
        <f>IF('COPY 20200720'!AG100="","",'COPY 20200720'!AG100)</f>
        <v/>
      </c>
      <c r="AH100" t="s">
        <v>513</v>
      </c>
      <c r="AI100" t="str">
        <f>IF('COPY 20200720'!AI100="","",'COPY 20200720'!AI100)</f>
        <v/>
      </c>
      <c r="AJ100" t="str">
        <f>IF('COPY 20200720'!AJ100="","",'COPY 20200720'!AJ100)</f>
        <v/>
      </c>
      <c r="AK100" t="str">
        <f>IF('COPY 20200720'!AK100="","",'COPY 20200720'!AK100)</f>
        <v/>
      </c>
      <c r="AL100" t="str">
        <f>IF('COPY 20200720'!AL100="","",'COPY 20200720'!AL100)</f>
        <v/>
      </c>
      <c r="AM100" t="str">
        <f>IF('COPY 20200720'!AM100="","",'COPY 20200720'!AM100)</f>
        <v/>
      </c>
      <c r="AN100" t="str">
        <f>IF('COPY 20200720'!AN100="","",'COPY 20200720'!AN100)</f>
        <v/>
      </c>
      <c r="AO100" t="str">
        <f>IF('COPY 20200720'!AO100="","",'COPY 20200720'!AO100)</f>
        <v/>
      </c>
      <c r="AP100" t="str">
        <f>IF('COPY 20200720'!AP100="","",'COPY 20200720'!AP100)</f>
        <v/>
      </c>
      <c r="AQ100" t="str">
        <f>IF('COPY 20200720'!AQ100="","",'COPY 20200720'!AQ100)</f>
        <v/>
      </c>
      <c r="AR100" t="str">
        <f>IF('COPY 20200720'!AR100="","",'COPY 20200720'!AR100)</f>
        <v/>
      </c>
      <c r="AS100" t="str">
        <f>IF('COPY 20200720'!AS100="","",'COPY 20200720'!AS100)</f>
        <v/>
      </c>
      <c r="AT100" t="str">
        <f>IF('COPY 20200720'!AT100="","",'COPY 20200720'!AT100)</f>
        <v/>
      </c>
      <c r="AU100" t="str">
        <f>IF('COPY 20200720'!AU100="","",'COPY 20200720'!AU100)</f>
        <v/>
      </c>
      <c r="AV100" t="str">
        <f>IF('COPY 20200720'!AV100="","",'COPY 20200720'!AV100)</f>
        <v/>
      </c>
      <c r="AW100" t="str">
        <f>IF('COPY 20200720'!AW100="","",'COPY 20200720'!AW100)</f>
        <v/>
      </c>
      <c r="AX100" t="str">
        <f>IF('COPY 20200720'!AX100="","",'COPY 20200720'!AX100)</f>
        <v/>
      </c>
      <c r="AY100" t="str">
        <f>IF('COPY 20200720'!AY100="","",'COPY 20200720'!AY100)</f>
        <v/>
      </c>
      <c r="AZ100" t="str">
        <f>IF('COPY 20200720'!AZ100="","",'COPY 20200720'!AZ100)</f>
        <v/>
      </c>
      <c r="BA100" t="str">
        <f>IF('COPY 20200720'!BA100="","",'COPY 20200720'!BA100)</f>
        <v/>
      </c>
      <c r="BB100" t="str">
        <f>IF('COPY 20200720'!BB100="","",'COPY 20200720'!BB100)</f>
        <v/>
      </c>
      <c r="BC100" t="str">
        <f>IF('COPY 20200720'!BC100="","",'COPY 20200720'!BC100)</f>
        <v/>
      </c>
      <c r="BD100" t="str">
        <f>IF('COPY 20200720'!BD100="","",'COPY 20200720'!BD100)</f>
        <v/>
      </c>
      <c r="BE100" t="str">
        <f>IF('COPY 20200720'!BE100="","",'COPY 20200720'!BE100)</f>
        <v/>
      </c>
      <c r="BF100" t="str">
        <f>IF('COPY 20200720'!BF100="","",'COPY 20200720'!BF100)</f>
        <v/>
      </c>
      <c r="BG100" t="str">
        <f>IF('COPY 20200720'!BG100="","",'COPY 20200720'!BG100)</f>
        <v/>
      </c>
      <c r="BH100" t="str">
        <f>IF('COPY 20200720'!BH100="","",'COPY 20200720'!BH100)</f>
        <v/>
      </c>
      <c r="BI100">
        <f>IF('COPY 20200720'!BI100="","",'COPY 20200720'!BI100)</f>
        <v>44032</v>
      </c>
      <c r="BJ100" t="str">
        <f>IF('COPY 20200720'!BJ100="","",'COPY 20200720'!BJ100)</f>
        <v/>
      </c>
      <c r="BK100" t="str">
        <f>IF('COPY 20200720'!BK100="","",'COPY 20200720'!BK100)</f>
        <v/>
      </c>
      <c r="BL100" t="str">
        <f>IF('COPY 20200720'!BL100="","",'COPY 20200720'!BL100)</f>
        <v/>
      </c>
      <c r="BM100" t="str">
        <f>IF('COPY 20200720'!BM100="","",'COPY 20200720'!BM100)</f>
        <v/>
      </c>
      <c r="BN100" t="str">
        <f>IF('COPY 20200720'!BN100="","",'COPY 20200720'!BN100)</f>
        <v/>
      </c>
      <c r="BO100" t="str">
        <f>IF('COPY 20200720'!BO100="","",'COPY 20200720'!BO100)</f>
        <v/>
      </c>
      <c r="BP100" t="str">
        <f>IF('COPY 20200720'!BP100="","",'COPY 20200720'!BP100)</f>
        <v/>
      </c>
      <c r="BQ100" t="str">
        <f>IF('COPY 20200720'!BQ100="","",'COPY 20200720'!BQ100)</f>
        <v/>
      </c>
      <c r="BR100" t="str">
        <f>IF('COPY 20200720'!BR100="","",'COPY 20200720'!BR100)</f>
        <v/>
      </c>
      <c r="BS100" t="str">
        <f>IF('COPY 20200720'!BS100="","",'COPY 20200720'!BS100)</f>
        <v/>
      </c>
      <c r="BT100" t="str">
        <f>IF('COPY 20200720'!BT100="","",'COPY 20200720'!BT100)</f>
        <v/>
      </c>
      <c r="BU100" t="str">
        <f>IF('COPY 20200720'!BU100="","",'COPY 20200720'!BU100)</f>
        <v/>
      </c>
      <c r="BV100" t="str">
        <f>IF('COPY 20200720'!BV100="","",'COPY 20200720'!BV100)</f>
        <v/>
      </c>
      <c r="BW100" t="str">
        <f>IF('COPY 20200720'!BW100="","",'COPY 20200720'!BW100)</f>
        <v/>
      </c>
      <c r="BX100" t="str">
        <f>IF('COPY 20200720'!BX100="","",'COPY 20200720'!BX100)</f>
        <v/>
      </c>
      <c r="BY100" t="str">
        <f>IF('COPY 20200720'!BY100="","",'COPY 20200720'!BY100)</f>
        <v/>
      </c>
      <c r="BZ100" t="str">
        <f>IF('COPY 20200720'!BZ100="","",'COPY 20200720'!BZ100)</f>
        <v/>
      </c>
      <c r="CA100" t="str">
        <f>IF('COPY 20200720'!CA100="","",'COPY 20200720'!CA100)</f>
        <v/>
      </c>
      <c r="CB100" t="str">
        <f>IF('COPY 20200720'!CB100="","",'COPY 20200720'!CB100)</f>
        <v/>
      </c>
      <c r="CC100">
        <f>IF('COPY 20200720'!CC100="","",'COPY 20200720'!CC100)</f>
        <v>44032</v>
      </c>
      <c r="CD100">
        <f>IF('COPY 20200720'!CD100="","",'COPY 20200720'!CD100)</f>
        <v>44032</v>
      </c>
      <c r="CE100" t="str">
        <f>IF('COPY 20200720'!CE100="","",'COPY 20200720'!CE100)</f>
        <v/>
      </c>
      <c r="CF100" t="str">
        <f>IF('COPY 20200720'!CF100="","",'COPY 20200720'!CF100)</f>
        <v/>
      </c>
      <c r="CG100" t="str">
        <f>IF('COPY 20200720'!CG100="","",'COPY 20200720'!CG100)</f>
        <v/>
      </c>
      <c r="CH100" t="str">
        <f>IF('COPY 20200720'!CH100="","",'COPY 20200720'!CH100)</f>
        <v/>
      </c>
      <c r="CI100" t="str">
        <f>IF('COPY 20200720'!CI100="","",'COPY 20200720'!CI100)</f>
        <v/>
      </c>
      <c r="CJ100" t="str">
        <f>IF('COPY 20200720'!CJ100="","",'COPY 20200720'!CJ100)</f>
        <v/>
      </c>
      <c r="CK100" t="str">
        <f>IF('COPY 20200720'!CK100="","",'COPY 20200720'!CK100)</f>
        <v/>
      </c>
      <c r="CL100" t="str">
        <f>IF('COPY 20200720'!CL100="","",'COPY 20200720'!CL100)</f>
        <v/>
      </c>
      <c r="CM100" t="str">
        <f>IF('COPY 20200720'!CM100="","",'COPY 20200720'!CM100)</f>
        <v/>
      </c>
    </row>
    <row r="101" spans="2:91">
      <c r="B101" s="42" t="str">
        <f>'COPY 20200720'!B101</f>
        <v>097</v>
      </c>
      <c r="C101" s="8" t="str">
        <f>'COPY 20200720'!C101</f>
        <v>TAPE FENDER A</v>
      </c>
      <c r="D101" s="8" t="str">
        <f>IF('COPY 20200720'!D101="","",'COPY 20200720'!D101)</f>
        <v>TAPE</v>
      </c>
      <c r="E101" s="8"/>
      <c r="F101" s="9"/>
      <c r="G101" s="10"/>
      <c r="H101" s="11"/>
      <c r="I101" s="12"/>
      <c r="J101" s="13"/>
      <c r="K101" s="10"/>
      <c r="L101" s="13"/>
      <c r="M101" s="14"/>
      <c r="N101" s="15"/>
      <c r="O101" s="16"/>
      <c r="P101" s="16"/>
      <c r="Q101" s="16"/>
      <c r="R101" s="16"/>
      <c r="S101" s="33"/>
      <c r="T101" s="33"/>
      <c r="U101" s="18"/>
      <c r="V101">
        <f>IF('COPY 20200720'!V101="","",'COPY 20200720'!V101)</f>
        <v>0.34649999999999997</v>
      </c>
      <c r="W101" t="str">
        <f>IF('COPY 20200720'!W101="","",'COPY 20200720'!W101)</f>
        <v/>
      </c>
      <c r="X101" t="str">
        <f>IF('COPY 20200720'!X101="","",'COPY 20200720'!X101)</f>
        <v/>
      </c>
      <c r="Y101" t="str">
        <f>IF('COPY 20200720'!Y101="","",'COPY 20200720'!Y101)</f>
        <v/>
      </c>
      <c r="Z101" t="str">
        <f>IF('COPY 20200720'!Z101="","",'COPY 20200720'!Z101)</f>
        <v/>
      </c>
      <c r="AA101" t="str">
        <f>IF('COPY 20200720'!AA101="","",'COPY 20200720'!AA101)</f>
        <v/>
      </c>
      <c r="AB101" t="str">
        <f>IF('COPY 20200720'!AB101="","",'COPY 20200720'!AB101)</f>
        <v/>
      </c>
      <c r="AC101" t="str">
        <f>IF('COPY 20200720'!AC101="","",'COPY 20200720'!AC101)</f>
        <v/>
      </c>
      <c r="AD101" t="str">
        <f>IF('COPY 20200720'!AD101="","",'COPY 20200720'!AD101)</f>
        <v/>
      </c>
      <c r="AE101" t="str">
        <f>IF('COPY 20200720'!AE101="","",'COPY 20200720'!AE101)</f>
        <v/>
      </c>
      <c r="AF101" t="str">
        <f>IF('COPY 20200720'!AF101="","",'COPY 20200720'!AF101)</f>
        <v/>
      </c>
      <c r="AG101" t="str">
        <f>IF('COPY 20200720'!AG101="","",'COPY 20200720'!AG101)</f>
        <v/>
      </c>
      <c r="AH101" t="s">
        <v>513</v>
      </c>
      <c r="AI101" t="str">
        <f>IF('COPY 20200720'!AI101="","",'COPY 20200720'!AI101)</f>
        <v/>
      </c>
      <c r="AJ101" t="str">
        <f>IF('COPY 20200720'!AJ101="","",'COPY 20200720'!AJ101)</f>
        <v/>
      </c>
      <c r="AK101" t="str">
        <f>IF('COPY 20200720'!AK101="","",'COPY 20200720'!AK101)</f>
        <v/>
      </c>
      <c r="AL101" t="str">
        <f>IF('COPY 20200720'!AL101="","",'COPY 20200720'!AL101)</f>
        <v/>
      </c>
      <c r="AM101" t="str">
        <f>IF('COPY 20200720'!AM101="","",'COPY 20200720'!AM101)</f>
        <v/>
      </c>
      <c r="AN101" t="str">
        <f>IF('COPY 20200720'!AN101="","",'COPY 20200720'!AN101)</f>
        <v/>
      </c>
      <c r="AO101" t="str">
        <f>IF('COPY 20200720'!AO101="","",'COPY 20200720'!AO101)</f>
        <v/>
      </c>
      <c r="AP101" t="str">
        <f>IF('COPY 20200720'!AP101="","",'COPY 20200720'!AP101)</f>
        <v/>
      </c>
      <c r="AQ101" t="str">
        <f>IF('COPY 20200720'!AQ101="","",'COPY 20200720'!AQ101)</f>
        <v/>
      </c>
      <c r="AR101" t="str">
        <f>IF('COPY 20200720'!AR101="","",'COPY 20200720'!AR101)</f>
        <v/>
      </c>
      <c r="AS101" t="str">
        <f>IF('COPY 20200720'!AS101="","",'COPY 20200720'!AS101)</f>
        <v/>
      </c>
      <c r="AT101" t="str">
        <f>IF('COPY 20200720'!AT101="","",'COPY 20200720'!AT101)</f>
        <v/>
      </c>
      <c r="AU101" t="str">
        <f>IF('COPY 20200720'!AU101="","",'COPY 20200720'!AU101)</f>
        <v/>
      </c>
      <c r="AV101" t="str">
        <f>IF('COPY 20200720'!AV101="","",'COPY 20200720'!AV101)</f>
        <v/>
      </c>
      <c r="AW101" t="str">
        <f>IF('COPY 20200720'!AW101="","",'COPY 20200720'!AW101)</f>
        <v/>
      </c>
      <c r="AX101" t="str">
        <f>IF('COPY 20200720'!AX101="","",'COPY 20200720'!AX101)</f>
        <v/>
      </c>
      <c r="AY101" t="str">
        <f>IF('COPY 20200720'!AY101="","",'COPY 20200720'!AY101)</f>
        <v/>
      </c>
      <c r="AZ101" t="str">
        <f>IF('COPY 20200720'!AZ101="","",'COPY 20200720'!AZ101)</f>
        <v/>
      </c>
      <c r="BA101" t="str">
        <f>IF('COPY 20200720'!BA101="","",'COPY 20200720'!BA101)</f>
        <v/>
      </c>
      <c r="BB101" t="str">
        <f>IF('COPY 20200720'!BB101="","",'COPY 20200720'!BB101)</f>
        <v/>
      </c>
      <c r="BC101" t="str">
        <f>IF('COPY 20200720'!BC101="","",'COPY 20200720'!BC101)</f>
        <v/>
      </c>
      <c r="BD101" t="str">
        <f>IF('COPY 20200720'!BD101="","",'COPY 20200720'!BD101)</f>
        <v/>
      </c>
      <c r="BE101" t="str">
        <f>IF('COPY 20200720'!BE101="","",'COPY 20200720'!BE101)</f>
        <v/>
      </c>
      <c r="BF101" t="str">
        <f>IF('COPY 20200720'!BF101="","",'COPY 20200720'!BF101)</f>
        <v/>
      </c>
      <c r="BG101" t="str">
        <f>IF('COPY 20200720'!BG101="","",'COPY 20200720'!BG101)</f>
        <v/>
      </c>
      <c r="BH101" t="str">
        <f>IF('COPY 20200720'!BH101="","",'COPY 20200720'!BH101)</f>
        <v/>
      </c>
      <c r="BI101">
        <f>IF('COPY 20200720'!BI101="","",'COPY 20200720'!BI101)</f>
        <v>44032</v>
      </c>
      <c r="BJ101" t="str">
        <f>IF('COPY 20200720'!BJ101="","",'COPY 20200720'!BJ101)</f>
        <v/>
      </c>
      <c r="BK101" t="str">
        <f>IF('COPY 20200720'!BK101="","",'COPY 20200720'!BK101)</f>
        <v/>
      </c>
      <c r="BL101" t="str">
        <f>IF('COPY 20200720'!BL101="","",'COPY 20200720'!BL101)</f>
        <v/>
      </c>
      <c r="BM101" t="str">
        <f>IF('COPY 20200720'!BM101="","",'COPY 20200720'!BM101)</f>
        <v/>
      </c>
      <c r="BN101" t="str">
        <f>IF('COPY 20200720'!BN101="","",'COPY 20200720'!BN101)</f>
        <v/>
      </c>
      <c r="BO101" t="str">
        <f>IF('COPY 20200720'!BO101="","",'COPY 20200720'!BO101)</f>
        <v/>
      </c>
      <c r="BP101" t="str">
        <f>IF('COPY 20200720'!BP101="","",'COPY 20200720'!BP101)</f>
        <v/>
      </c>
      <c r="BQ101" t="str">
        <f>IF('COPY 20200720'!BQ101="","",'COPY 20200720'!BQ101)</f>
        <v/>
      </c>
      <c r="BR101" t="str">
        <f>IF('COPY 20200720'!BR101="","",'COPY 20200720'!BR101)</f>
        <v/>
      </c>
      <c r="BS101" t="str">
        <f>IF('COPY 20200720'!BS101="","",'COPY 20200720'!BS101)</f>
        <v/>
      </c>
      <c r="BT101" t="str">
        <f>IF('COPY 20200720'!BT101="","",'COPY 20200720'!BT101)</f>
        <v/>
      </c>
      <c r="BU101" t="str">
        <f>IF('COPY 20200720'!BU101="","",'COPY 20200720'!BU101)</f>
        <v/>
      </c>
      <c r="BV101" t="str">
        <f>IF('COPY 20200720'!BV101="","",'COPY 20200720'!BV101)</f>
        <v/>
      </c>
      <c r="BW101" t="str">
        <f>IF('COPY 20200720'!BW101="","",'COPY 20200720'!BW101)</f>
        <v/>
      </c>
      <c r="BX101" t="str">
        <f>IF('COPY 20200720'!BX101="","",'COPY 20200720'!BX101)</f>
        <v/>
      </c>
      <c r="BY101" t="str">
        <f>IF('COPY 20200720'!BY101="","",'COPY 20200720'!BY101)</f>
        <v/>
      </c>
      <c r="BZ101" t="str">
        <f>IF('COPY 20200720'!BZ101="","",'COPY 20200720'!BZ101)</f>
        <v/>
      </c>
      <c r="CA101" t="str">
        <f>IF('COPY 20200720'!CA101="","",'COPY 20200720'!CA101)</f>
        <v/>
      </c>
      <c r="CB101" t="str">
        <f>IF('COPY 20200720'!CB101="","",'COPY 20200720'!CB101)</f>
        <v/>
      </c>
      <c r="CC101">
        <f>IF('COPY 20200720'!CC101="","",'COPY 20200720'!CC101)</f>
        <v>44032</v>
      </c>
      <c r="CD101">
        <f>IF('COPY 20200720'!CD101="","",'COPY 20200720'!CD101)</f>
        <v>44032</v>
      </c>
      <c r="CE101" t="str">
        <f>IF('COPY 20200720'!CE101="","",'COPY 20200720'!CE101)</f>
        <v/>
      </c>
      <c r="CF101" t="str">
        <f>IF('COPY 20200720'!CF101="","",'COPY 20200720'!CF101)</f>
        <v/>
      </c>
      <c r="CG101" t="str">
        <f>IF('COPY 20200720'!CG101="","",'COPY 20200720'!CG101)</f>
        <v/>
      </c>
      <c r="CH101" t="str">
        <f>IF('COPY 20200720'!CH101="","",'COPY 20200720'!CH101)</f>
        <v/>
      </c>
      <c r="CI101" t="str">
        <f>IF('COPY 20200720'!CI101="","",'COPY 20200720'!CI101)</f>
        <v/>
      </c>
      <c r="CJ101" t="str">
        <f>IF('COPY 20200720'!CJ101="","",'COPY 20200720'!CJ101)</f>
        <v/>
      </c>
      <c r="CK101" t="str">
        <f>IF('COPY 20200720'!CK101="","",'COPY 20200720'!CK101)</f>
        <v/>
      </c>
      <c r="CL101" t="str">
        <f>IF('COPY 20200720'!CL101="","",'COPY 20200720'!CL101)</f>
        <v/>
      </c>
      <c r="CM101" t="str">
        <f>IF('COPY 20200720'!CM101="","",'COPY 20200720'!CM101)</f>
        <v/>
      </c>
    </row>
    <row r="102" spans="2:91">
      <c r="B102" s="42" t="str">
        <f>'COPY 20200720'!B102</f>
        <v>098</v>
      </c>
      <c r="C102" s="8" t="str">
        <f>'COPY 20200720'!C102</f>
        <v>TAPE INN FENDER D</v>
      </c>
      <c r="D102" s="8" t="str">
        <f>IF('COPY 20200720'!D102="","",'COPY 20200720'!D102)</f>
        <v>TAPE</v>
      </c>
      <c r="E102" s="8"/>
      <c r="F102" s="9"/>
      <c r="G102" s="10"/>
      <c r="H102" s="11"/>
      <c r="I102" s="12"/>
      <c r="J102" s="13"/>
      <c r="K102" s="10"/>
      <c r="L102" s="13"/>
      <c r="M102" s="14"/>
      <c r="N102" s="15"/>
      <c r="O102" s="16"/>
      <c r="P102" s="16"/>
      <c r="Q102" s="16"/>
      <c r="R102" s="16"/>
      <c r="S102" s="33"/>
      <c r="T102" s="33"/>
      <c r="U102" s="18"/>
      <c r="V102">
        <f>IF('COPY 20200720'!V102="","",'COPY 20200720'!V102)</f>
        <v>0.159</v>
      </c>
      <c r="W102" t="str">
        <f>IF('COPY 20200720'!W102="","",'COPY 20200720'!W102)</f>
        <v/>
      </c>
      <c r="X102" t="str">
        <f>IF('COPY 20200720'!X102="","",'COPY 20200720'!X102)</f>
        <v/>
      </c>
      <c r="Y102" t="str">
        <f>IF('COPY 20200720'!Y102="","",'COPY 20200720'!Y102)</f>
        <v/>
      </c>
      <c r="Z102" t="str">
        <f>IF('COPY 20200720'!Z102="","",'COPY 20200720'!Z102)</f>
        <v/>
      </c>
      <c r="AA102" t="str">
        <f>IF('COPY 20200720'!AA102="","",'COPY 20200720'!AA102)</f>
        <v/>
      </c>
      <c r="AB102" t="str">
        <f>IF('COPY 20200720'!AB102="","",'COPY 20200720'!AB102)</f>
        <v/>
      </c>
      <c r="AC102" t="str">
        <f>IF('COPY 20200720'!AC102="","",'COPY 20200720'!AC102)</f>
        <v/>
      </c>
      <c r="AD102" t="str">
        <f>IF('COPY 20200720'!AD102="","",'COPY 20200720'!AD102)</f>
        <v/>
      </c>
      <c r="AE102" t="str">
        <f>IF('COPY 20200720'!AE102="","",'COPY 20200720'!AE102)</f>
        <v/>
      </c>
      <c r="AF102" t="str">
        <f>IF('COPY 20200720'!AF102="","",'COPY 20200720'!AF102)</f>
        <v/>
      </c>
      <c r="AG102" t="str">
        <f>IF('COPY 20200720'!AG102="","",'COPY 20200720'!AG102)</f>
        <v/>
      </c>
      <c r="AH102" t="s">
        <v>513</v>
      </c>
      <c r="AI102" t="str">
        <f>IF('COPY 20200720'!AI102="","",'COPY 20200720'!AI102)</f>
        <v/>
      </c>
      <c r="AJ102" t="str">
        <f>IF('COPY 20200720'!AJ102="","",'COPY 20200720'!AJ102)</f>
        <v/>
      </c>
      <c r="AK102" t="str">
        <f>IF('COPY 20200720'!AK102="","",'COPY 20200720'!AK102)</f>
        <v/>
      </c>
      <c r="AL102" t="str">
        <f>IF('COPY 20200720'!AL102="","",'COPY 20200720'!AL102)</f>
        <v/>
      </c>
      <c r="AM102" t="str">
        <f>IF('COPY 20200720'!AM102="","",'COPY 20200720'!AM102)</f>
        <v/>
      </c>
      <c r="AN102" t="str">
        <f>IF('COPY 20200720'!AN102="","",'COPY 20200720'!AN102)</f>
        <v/>
      </c>
      <c r="AO102" t="str">
        <f>IF('COPY 20200720'!AO102="","",'COPY 20200720'!AO102)</f>
        <v/>
      </c>
      <c r="AP102" t="str">
        <f>IF('COPY 20200720'!AP102="","",'COPY 20200720'!AP102)</f>
        <v/>
      </c>
      <c r="AQ102" t="str">
        <f>IF('COPY 20200720'!AQ102="","",'COPY 20200720'!AQ102)</f>
        <v/>
      </c>
      <c r="AR102" t="str">
        <f>IF('COPY 20200720'!AR102="","",'COPY 20200720'!AR102)</f>
        <v/>
      </c>
      <c r="AS102" t="str">
        <f>IF('COPY 20200720'!AS102="","",'COPY 20200720'!AS102)</f>
        <v/>
      </c>
      <c r="AT102" t="str">
        <f>IF('COPY 20200720'!AT102="","",'COPY 20200720'!AT102)</f>
        <v/>
      </c>
      <c r="AU102" t="str">
        <f>IF('COPY 20200720'!AU102="","",'COPY 20200720'!AU102)</f>
        <v/>
      </c>
      <c r="AV102" t="str">
        <f>IF('COPY 20200720'!AV102="","",'COPY 20200720'!AV102)</f>
        <v/>
      </c>
      <c r="AW102" t="str">
        <f>IF('COPY 20200720'!AW102="","",'COPY 20200720'!AW102)</f>
        <v/>
      </c>
      <c r="AX102" t="str">
        <f>IF('COPY 20200720'!AX102="","",'COPY 20200720'!AX102)</f>
        <v/>
      </c>
      <c r="AY102" t="str">
        <f>IF('COPY 20200720'!AY102="","",'COPY 20200720'!AY102)</f>
        <v/>
      </c>
      <c r="AZ102" t="str">
        <f>IF('COPY 20200720'!AZ102="","",'COPY 20200720'!AZ102)</f>
        <v/>
      </c>
      <c r="BA102" t="str">
        <f>IF('COPY 20200720'!BA102="","",'COPY 20200720'!BA102)</f>
        <v/>
      </c>
      <c r="BB102" t="str">
        <f>IF('COPY 20200720'!BB102="","",'COPY 20200720'!BB102)</f>
        <v/>
      </c>
      <c r="BC102" t="str">
        <f>IF('COPY 20200720'!BC102="","",'COPY 20200720'!BC102)</f>
        <v/>
      </c>
      <c r="BD102" t="str">
        <f>IF('COPY 20200720'!BD102="","",'COPY 20200720'!BD102)</f>
        <v/>
      </c>
      <c r="BE102" t="str">
        <f>IF('COPY 20200720'!BE102="","",'COPY 20200720'!BE102)</f>
        <v/>
      </c>
      <c r="BF102" t="str">
        <f>IF('COPY 20200720'!BF102="","",'COPY 20200720'!BF102)</f>
        <v/>
      </c>
      <c r="BG102" t="str">
        <f>IF('COPY 20200720'!BG102="","",'COPY 20200720'!BG102)</f>
        <v/>
      </c>
      <c r="BH102" t="str">
        <f>IF('COPY 20200720'!BH102="","",'COPY 20200720'!BH102)</f>
        <v/>
      </c>
      <c r="BI102">
        <f>IF('COPY 20200720'!BI102="","",'COPY 20200720'!BI102)</f>
        <v>44032</v>
      </c>
      <c r="BJ102" t="str">
        <f>IF('COPY 20200720'!BJ102="","",'COPY 20200720'!BJ102)</f>
        <v/>
      </c>
      <c r="BK102" t="str">
        <f>IF('COPY 20200720'!BK102="","",'COPY 20200720'!BK102)</f>
        <v/>
      </c>
      <c r="BL102" t="str">
        <f>IF('COPY 20200720'!BL102="","",'COPY 20200720'!BL102)</f>
        <v/>
      </c>
      <c r="BM102" t="str">
        <f>IF('COPY 20200720'!BM102="","",'COPY 20200720'!BM102)</f>
        <v/>
      </c>
      <c r="BN102" t="str">
        <f>IF('COPY 20200720'!BN102="","",'COPY 20200720'!BN102)</f>
        <v/>
      </c>
      <c r="BO102" t="str">
        <f>IF('COPY 20200720'!BO102="","",'COPY 20200720'!BO102)</f>
        <v/>
      </c>
      <c r="BP102" t="str">
        <f>IF('COPY 20200720'!BP102="","",'COPY 20200720'!BP102)</f>
        <v/>
      </c>
      <c r="BQ102" t="str">
        <f>IF('COPY 20200720'!BQ102="","",'COPY 20200720'!BQ102)</f>
        <v/>
      </c>
      <c r="BR102" t="str">
        <f>IF('COPY 20200720'!BR102="","",'COPY 20200720'!BR102)</f>
        <v/>
      </c>
      <c r="BS102" t="str">
        <f>IF('COPY 20200720'!BS102="","",'COPY 20200720'!BS102)</f>
        <v/>
      </c>
      <c r="BT102" t="str">
        <f>IF('COPY 20200720'!BT102="","",'COPY 20200720'!BT102)</f>
        <v/>
      </c>
      <c r="BU102" t="str">
        <f>IF('COPY 20200720'!BU102="","",'COPY 20200720'!BU102)</f>
        <v/>
      </c>
      <c r="BV102" t="str">
        <f>IF('COPY 20200720'!BV102="","",'COPY 20200720'!BV102)</f>
        <v/>
      </c>
      <c r="BW102" t="str">
        <f>IF('COPY 20200720'!BW102="","",'COPY 20200720'!BW102)</f>
        <v/>
      </c>
      <c r="BX102" t="str">
        <f>IF('COPY 20200720'!BX102="","",'COPY 20200720'!BX102)</f>
        <v/>
      </c>
      <c r="BY102" t="str">
        <f>IF('COPY 20200720'!BY102="","",'COPY 20200720'!BY102)</f>
        <v/>
      </c>
      <c r="BZ102" t="str">
        <f>IF('COPY 20200720'!BZ102="","",'COPY 20200720'!BZ102)</f>
        <v/>
      </c>
      <c r="CA102" t="str">
        <f>IF('COPY 20200720'!CA102="","",'COPY 20200720'!CA102)</f>
        <v/>
      </c>
      <c r="CB102" t="str">
        <f>IF('COPY 20200720'!CB102="","",'COPY 20200720'!CB102)</f>
        <v/>
      </c>
      <c r="CC102" t="str">
        <f>IF('COPY 20200720'!CC102="","",'COPY 20200720'!CC102)</f>
        <v>-</v>
      </c>
      <c r="CD102" t="s">
        <v>513</v>
      </c>
      <c r="CE102" t="str">
        <f>IF('COPY 20200720'!CE102="","",'COPY 20200720'!CE102)</f>
        <v/>
      </c>
      <c r="CF102" t="str">
        <f>IF('COPY 20200720'!CF102="","",'COPY 20200720'!CF102)</f>
        <v/>
      </c>
      <c r="CG102" t="str">
        <f>IF('COPY 20200720'!CG102="","",'COPY 20200720'!CG102)</f>
        <v/>
      </c>
      <c r="CH102" t="str">
        <f>IF('COPY 20200720'!CH102="","",'COPY 20200720'!CH102)</f>
        <v/>
      </c>
      <c r="CI102" t="str">
        <f>IF('COPY 20200720'!CI102="","",'COPY 20200720'!CI102)</f>
        <v/>
      </c>
      <c r="CJ102" t="str">
        <f>IF('COPY 20200720'!CJ102="","",'COPY 20200720'!CJ102)</f>
        <v/>
      </c>
      <c r="CK102" t="str">
        <f>IF('COPY 20200720'!CK102="","",'COPY 20200720'!CK102)</f>
        <v/>
      </c>
      <c r="CL102" t="str">
        <f>IF('COPY 20200720'!CL102="","",'COPY 20200720'!CL102)</f>
        <v/>
      </c>
      <c r="CM102" t="str">
        <f>IF('COPY 20200720'!CM102="","",'COPY 20200720'!CM102)</f>
        <v/>
      </c>
    </row>
    <row r="103" spans="2:91">
      <c r="B103" s="42" t="str">
        <f>'COPY 20200720'!B103</f>
        <v>099</v>
      </c>
      <c r="C103" s="8" t="str">
        <f>'COPY 20200720'!C103</f>
        <v>TAPE INN FENDER A</v>
      </c>
      <c r="D103" s="8" t="str">
        <f>IF('COPY 20200720'!D103="","",'COPY 20200720'!D103)</f>
        <v>TAPE</v>
      </c>
      <c r="E103" s="8"/>
      <c r="F103" s="9"/>
      <c r="G103" s="10"/>
      <c r="H103" s="11"/>
      <c r="I103" s="12"/>
      <c r="J103" s="13"/>
      <c r="K103" s="10"/>
      <c r="L103" s="13"/>
      <c r="M103" s="14"/>
      <c r="N103" s="15"/>
      <c r="O103" s="16"/>
      <c r="P103" s="16"/>
      <c r="Q103" s="16"/>
      <c r="R103" s="16"/>
      <c r="S103" s="33"/>
      <c r="T103" s="33"/>
      <c r="U103" s="18"/>
      <c r="V103">
        <f>IF('COPY 20200720'!V103="","",'COPY 20200720'!V103)</f>
        <v>6.9800000000000001E-2</v>
      </c>
      <c r="W103" t="str">
        <f>IF('COPY 20200720'!W103="","",'COPY 20200720'!W103)</f>
        <v/>
      </c>
      <c r="X103" t="str">
        <f>IF('COPY 20200720'!X103="","",'COPY 20200720'!X103)</f>
        <v/>
      </c>
      <c r="Y103" t="str">
        <f>IF('COPY 20200720'!Y103="","",'COPY 20200720'!Y103)</f>
        <v/>
      </c>
      <c r="Z103" t="str">
        <f>IF('COPY 20200720'!Z103="","",'COPY 20200720'!Z103)</f>
        <v/>
      </c>
      <c r="AA103" t="str">
        <f>IF('COPY 20200720'!AA103="","",'COPY 20200720'!AA103)</f>
        <v/>
      </c>
      <c r="AB103" t="str">
        <f>IF('COPY 20200720'!AB103="","",'COPY 20200720'!AB103)</f>
        <v/>
      </c>
      <c r="AC103" t="str">
        <f>IF('COPY 20200720'!AC103="","",'COPY 20200720'!AC103)</f>
        <v/>
      </c>
      <c r="AD103" t="str">
        <f>IF('COPY 20200720'!AD103="","",'COPY 20200720'!AD103)</f>
        <v/>
      </c>
      <c r="AE103" t="str">
        <f>IF('COPY 20200720'!AE103="","",'COPY 20200720'!AE103)</f>
        <v/>
      </c>
      <c r="AF103" t="str">
        <f>IF('COPY 20200720'!AF103="","",'COPY 20200720'!AF103)</f>
        <v/>
      </c>
      <c r="AG103" t="str">
        <f>IF('COPY 20200720'!AG103="","",'COPY 20200720'!AG103)</f>
        <v/>
      </c>
      <c r="AH103" t="s">
        <v>513</v>
      </c>
      <c r="AI103" t="str">
        <f>IF('COPY 20200720'!AI103="","",'COPY 20200720'!AI103)</f>
        <v/>
      </c>
      <c r="AJ103" t="str">
        <f>IF('COPY 20200720'!AJ103="","",'COPY 20200720'!AJ103)</f>
        <v/>
      </c>
      <c r="AK103" t="str">
        <f>IF('COPY 20200720'!AK103="","",'COPY 20200720'!AK103)</f>
        <v/>
      </c>
      <c r="AL103" t="str">
        <f>IF('COPY 20200720'!AL103="","",'COPY 20200720'!AL103)</f>
        <v/>
      </c>
      <c r="AM103" t="str">
        <f>IF('COPY 20200720'!AM103="","",'COPY 20200720'!AM103)</f>
        <v/>
      </c>
      <c r="AN103" t="str">
        <f>IF('COPY 20200720'!AN103="","",'COPY 20200720'!AN103)</f>
        <v/>
      </c>
      <c r="AO103" t="str">
        <f>IF('COPY 20200720'!AO103="","",'COPY 20200720'!AO103)</f>
        <v/>
      </c>
      <c r="AP103" t="str">
        <f>IF('COPY 20200720'!AP103="","",'COPY 20200720'!AP103)</f>
        <v/>
      </c>
      <c r="AQ103" t="str">
        <f>IF('COPY 20200720'!AQ103="","",'COPY 20200720'!AQ103)</f>
        <v/>
      </c>
      <c r="AR103" t="str">
        <f>IF('COPY 20200720'!AR103="","",'COPY 20200720'!AR103)</f>
        <v/>
      </c>
      <c r="AS103" t="str">
        <f>IF('COPY 20200720'!AS103="","",'COPY 20200720'!AS103)</f>
        <v/>
      </c>
      <c r="AT103" t="str">
        <f>IF('COPY 20200720'!AT103="","",'COPY 20200720'!AT103)</f>
        <v/>
      </c>
      <c r="AU103" t="str">
        <f>IF('COPY 20200720'!AU103="","",'COPY 20200720'!AU103)</f>
        <v/>
      </c>
      <c r="AV103" t="str">
        <f>IF('COPY 20200720'!AV103="","",'COPY 20200720'!AV103)</f>
        <v/>
      </c>
      <c r="AW103" t="str">
        <f>IF('COPY 20200720'!AW103="","",'COPY 20200720'!AW103)</f>
        <v/>
      </c>
      <c r="AX103" t="str">
        <f>IF('COPY 20200720'!AX103="","",'COPY 20200720'!AX103)</f>
        <v/>
      </c>
      <c r="AY103" t="str">
        <f>IF('COPY 20200720'!AY103="","",'COPY 20200720'!AY103)</f>
        <v/>
      </c>
      <c r="AZ103" t="str">
        <f>IF('COPY 20200720'!AZ103="","",'COPY 20200720'!AZ103)</f>
        <v/>
      </c>
      <c r="BA103" t="str">
        <f>IF('COPY 20200720'!BA103="","",'COPY 20200720'!BA103)</f>
        <v/>
      </c>
      <c r="BB103" t="str">
        <f>IF('COPY 20200720'!BB103="","",'COPY 20200720'!BB103)</f>
        <v/>
      </c>
      <c r="BC103" t="str">
        <f>IF('COPY 20200720'!BC103="","",'COPY 20200720'!BC103)</f>
        <v/>
      </c>
      <c r="BD103" t="str">
        <f>IF('COPY 20200720'!BD103="","",'COPY 20200720'!BD103)</f>
        <v/>
      </c>
      <c r="BE103" t="str">
        <f>IF('COPY 20200720'!BE103="","",'COPY 20200720'!BE103)</f>
        <v/>
      </c>
      <c r="BF103" t="str">
        <f>IF('COPY 20200720'!BF103="","",'COPY 20200720'!BF103)</f>
        <v/>
      </c>
      <c r="BG103" t="str">
        <f>IF('COPY 20200720'!BG103="","",'COPY 20200720'!BG103)</f>
        <v/>
      </c>
      <c r="BH103" t="str">
        <f>IF('COPY 20200720'!BH103="","",'COPY 20200720'!BH103)</f>
        <v/>
      </c>
      <c r="BI103">
        <f>IF('COPY 20200720'!BI103="","",'COPY 20200720'!BI103)</f>
        <v>44032</v>
      </c>
      <c r="BJ103" t="str">
        <f>IF('COPY 20200720'!BJ103="","",'COPY 20200720'!BJ103)</f>
        <v/>
      </c>
      <c r="BK103" t="str">
        <f>IF('COPY 20200720'!BK103="","",'COPY 20200720'!BK103)</f>
        <v/>
      </c>
      <c r="BL103" t="str">
        <f>IF('COPY 20200720'!BL103="","",'COPY 20200720'!BL103)</f>
        <v/>
      </c>
      <c r="BM103" t="str">
        <f>IF('COPY 20200720'!BM103="","",'COPY 20200720'!BM103)</f>
        <v/>
      </c>
      <c r="BN103" t="str">
        <f>IF('COPY 20200720'!BN103="","",'COPY 20200720'!BN103)</f>
        <v/>
      </c>
      <c r="BO103" t="str">
        <f>IF('COPY 20200720'!BO103="","",'COPY 20200720'!BO103)</f>
        <v/>
      </c>
      <c r="BP103" t="str">
        <f>IF('COPY 20200720'!BP103="","",'COPY 20200720'!BP103)</f>
        <v/>
      </c>
      <c r="BQ103" t="str">
        <f>IF('COPY 20200720'!BQ103="","",'COPY 20200720'!BQ103)</f>
        <v/>
      </c>
      <c r="BR103" t="str">
        <f>IF('COPY 20200720'!BR103="","",'COPY 20200720'!BR103)</f>
        <v/>
      </c>
      <c r="BS103" t="str">
        <f>IF('COPY 20200720'!BS103="","",'COPY 20200720'!BS103)</f>
        <v/>
      </c>
      <c r="BT103" t="str">
        <f>IF('COPY 20200720'!BT103="","",'COPY 20200720'!BT103)</f>
        <v/>
      </c>
      <c r="BU103" t="str">
        <f>IF('COPY 20200720'!BU103="","",'COPY 20200720'!BU103)</f>
        <v/>
      </c>
      <c r="BV103" t="str">
        <f>IF('COPY 20200720'!BV103="","",'COPY 20200720'!BV103)</f>
        <v/>
      </c>
      <c r="BW103" t="str">
        <f>IF('COPY 20200720'!BW103="","",'COPY 20200720'!BW103)</f>
        <v/>
      </c>
      <c r="BX103" t="str">
        <f>IF('COPY 20200720'!BX103="","",'COPY 20200720'!BX103)</f>
        <v/>
      </c>
      <c r="BY103" t="str">
        <f>IF('COPY 20200720'!BY103="","",'COPY 20200720'!BY103)</f>
        <v/>
      </c>
      <c r="BZ103" t="str">
        <f>IF('COPY 20200720'!BZ103="","",'COPY 20200720'!BZ103)</f>
        <v/>
      </c>
      <c r="CA103" t="str">
        <f>IF('COPY 20200720'!CA103="","",'COPY 20200720'!CA103)</f>
        <v/>
      </c>
      <c r="CB103" t="str">
        <f>IF('COPY 20200720'!CB103="","",'COPY 20200720'!CB103)</f>
        <v/>
      </c>
      <c r="CC103" t="str">
        <f>IF('COPY 20200720'!CC103="","",'COPY 20200720'!CC103)</f>
        <v>-</v>
      </c>
      <c r="CD103" t="s">
        <v>513</v>
      </c>
      <c r="CE103" t="str">
        <f>IF('COPY 20200720'!CE103="","",'COPY 20200720'!CE103)</f>
        <v/>
      </c>
      <c r="CF103" t="str">
        <f>IF('COPY 20200720'!CF103="","",'COPY 20200720'!CF103)</f>
        <v/>
      </c>
      <c r="CG103" t="str">
        <f>IF('COPY 20200720'!CG103="","",'COPY 20200720'!CG103)</f>
        <v/>
      </c>
      <c r="CH103" t="str">
        <f>IF('COPY 20200720'!CH103="","",'COPY 20200720'!CH103)</f>
        <v/>
      </c>
      <c r="CI103" t="str">
        <f>IF('COPY 20200720'!CI103="","",'COPY 20200720'!CI103)</f>
        <v/>
      </c>
      <c r="CJ103" t="str">
        <f>IF('COPY 20200720'!CJ103="","",'COPY 20200720'!CJ103)</f>
        <v/>
      </c>
      <c r="CK103" t="str">
        <f>IF('COPY 20200720'!CK103="","",'COPY 20200720'!CK103)</f>
        <v/>
      </c>
      <c r="CL103" t="str">
        <f>IF('COPY 20200720'!CL103="","",'COPY 20200720'!CL103)</f>
        <v/>
      </c>
      <c r="CM103" t="str">
        <f>IF('COPY 20200720'!CM103="","",'COPY 20200720'!CM103)</f>
        <v/>
      </c>
    </row>
    <row r="104" spans="2:91">
      <c r="B104" s="42" t="str">
        <f>'COPY 20200720'!B104</f>
        <v>100</v>
      </c>
      <c r="C104" s="8" t="str">
        <f>'COPY 20200720'!C104</f>
        <v>TAPE PROTECTOR</v>
      </c>
      <c r="D104" s="8" t="str">
        <f>IF('COPY 20200720'!D104="","",'COPY 20200720'!D104)</f>
        <v>TAPE</v>
      </c>
      <c r="E104" s="8"/>
      <c r="F104" s="9"/>
      <c r="G104" s="10"/>
      <c r="H104" s="11"/>
      <c r="I104" s="12"/>
      <c r="J104" s="13"/>
      <c r="K104" s="10"/>
      <c r="L104" s="13"/>
      <c r="M104" s="14"/>
      <c r="N104" s="15"/>
      <c r="O104" s="16"/>
      <c r="P104" s="16"/>
      <c r="Q104" s="16"/>
      <c r="R104" s="16"/>
      <c r="S104" s="33"/>
      <c r="T104" s="33"/>
      <c r="U104" s="18"/>
      <c r="V104">
        <f>IF('COPY 20200720'!V104="","",'COPY 20200720'!V104)</f>
        <v>0.21590000000000001</v>
      </c>
      <c r="W104" t="str">
        <f>IF('COPY 20200720'!W104="","",'COPY 20200720'!W104)</f>
        <v/>
      </c>
      <c r="X104" t="str">
        <f>IF('COPY 20200720'!X104="","",'COPY 20200720'!X104)</f>
        <v/>
      </c>
      <c r="Y104" t="str">
        <f>IF('COPY 20200720'!Y104="","",'COPY 20200720'!Y104)</f>
        <v/>
      </c>
      <c r="Z104" t="str">
        <f>IF('COPY 20200720'!Z104="","",'COPY 20200720'!Z104)</f>
        <v/>
      </c>
      <c r="AA104" t="str">
        <f>IF('COPY 20200720'!AA104="","",'COPY 20200720'!AA104)</f>
        <v/>
      </c>
      <c r="AB104" t="str">
        <f>IF('COPY 20200720'!AB104="","",'COPY 20200720'!AB104)</f>
        <v/>
      </c>
      <c r="AC104" t="str">
        <f>IF('COPY 20200720'!AC104="","",'COPY 20200720'!AC104)</f>
        <v/>
      </c>
      <c r="AD104" t="str">
        <f>IF('COPY 20200720'!AD104="","",'COPY 20200720'!AD104)</f>
        <v/>
      </c>
      <c r="AE104" t="str">
        <f>IF('COPY 20200720'!AE104="","",'COPY 20200720'!AE104)</f>
        <v/>
      </c>
      <c r="AF104" t="str">
        <f>IF('COPY 20200720'!AF104="","",'COPY 20200720'!AF104)</f>
        <v/>
      </c>
      <c r="AG104" t="str">
        <f>IF('COPY 20200720'!AG104="","",'COPY 20200720'!AG104)</f>
        <v/>
      </c>
      <c r="AH104" t="s">
        <v>513</v>
      </c>
      <c r="AI104" t="str">
        <f>IF('COPY 20200720'!AI104="","",'COPY 20200720'!AI104)</f>
        <v/>
      </c>
      <c r="AJ104" t="str">
        <f>IF('COPY 20200720'!AJ104="","",'COPY 20200720'!AJ104)</f>
        <v/>
      </c>
      <c r="AK104" t="str">
        <f>IF('COPY 20200720'!AK104="","",'COPY 20200720'!AK104)</f>
        <v/>
      </c>
      <c r="AL104" t="str">
        <f>IF('COPY 20200720'!AL104="","",'COPY 20200720'!AL104)</f>
        <v/>
      </c>
      <c r="AM104" t="str">
        <f>IF('COPY 20200720'!AM104="","",'COPY 20200720'!AM104)</f>
        <v/>
      </c>
      <c r="AN104" t="str">
        <f>IF('COPY 20200720'!AN104="","",'COPY 20200720'!AN104)</f>
        <v/>
      </c>
      <c r="AO104" t="str">
        <f>IF('COPY 20200720'!AO104="","",'COPY 20200720'!AO104)</f>
        <v/>
      </c>
      <c r="AP104" t="str">
        <f>IF('COPY 20200720'!AP104="","",'COPY 20200720'!AP104)</f>
        <v/>
      </c>
      <c r="AQ104" t="str">
        <f>IF('COPY 20200720'!AQ104="","",'COPY 20200720'!AQ104)</f>
        <v/>
      </c>
      <c r="AR104" t="str">
        <f>IF('COPY 20200720'!AR104="","",'COPY 20200720'!AR104)</f>
        <v/>
      </c>
      <c r="AS104" t="str">
        <f>IF('COPY 20200720'!AS104="","",'COPY 20200720'!AS104)</f>
        <v/>
      </c>
      <c r="AT104" t="str">
        <f>IF('COPY 20200720'!AT104="","",'COPY 20200720'!AT104)</f>
        <v/>
      </c>
      <c r="AU104" t="str">
        <f>IF('COPY 20200720'!AU104="","",'COPY 20200720'!AU104)</f>
        <v/>
      </c>
      <c r="AV104" t="str">
        <f>IF('COPY 20200720'!AV104="","",'COPY 20200720'!AV104)</f>
        <v/>
      </c>
      <c r="AW104" t="str">
        <f>IF('COPY 20200720'!AW104="","",'COPY 20200720'!AW104)</f>
        <v/>
      </c>
      <c r="AX104" t="str">
        <f>IF('COPY 20200720'!AX104="","",'COPY 20200720'!AX104)</f>
        <v/>
      </c>
      <c r="AY104" t="str">
        <f>IF('COPY 20200720'!AY104="","",'COPY 20200720'!AY104)</f>
        <v/>
      </c>
      <c r="AZ104" t="str">
        <f>IF('COPY 20200720'!AZ104="","",'COPY 20200720'!AZ104)</f>
        <v/>
      </c>
      <c r="BA104" t="str">
        <f>IF('COPY 20200720'!BA104="","",'COPY 20200720'!BA104)</f>
        <v/>
      </c>
      <c r="BB104" t="str">
        <f>IF('COPY 20200720'!BB104="","",'COPY 20200720'!BB104)</f>
        <v/>
      </c>
      <c r="BC104" t="str">
        <f>IF('COPY 20200720'!BC104="","",'COPY 20200720'!BC104)</f>
        <v/>
      </c>
      <c r="BD104" t="str">
        <f>IF('COPY 20200720'!BD104="","",'COPY 20200720'!BD104)</f>
        <v/>
      </c>
      <c r="BE104" t="str">
        <f>IF('COPY 20200720'!BE104="","",'COPY 20200720'!BE104)</f>
        <v/>
      </c>
      <c r="BF104" t="str">
        <f>IF('COPY 20200720'!BF104="","",'COPY 20200720'!BF104)</f>
        <v/>
      </c>
      <c r="BG104" t="str">
        <f>IF('COPY 20200720'!BG104="","",'COPY 20200720'!BG104)</f>
        <v/>
      </c>
      <c r="BH104" t="str">
        <f>IF('COPY 20200720'!BH104="","",'COPY 20200720'!BH104)</f>
        <v/>
      </c>
      <c r="BI104">
        <f>IF('COPY 20200720'!BI104="","",'COPY 20200720'!BI104)</f>
        <v>44032</v>
      </c>
      <c r="BJ104" t="str">
        <f>IF('COPY 20200720'!BJ104="","",'COPY 20200720'!BJ104)</f>
        <v/>
      </c>
      <c r="BK104" t="str">
        <f>IF('COPY 20200720'!BK104="","",'COPY 20200720'!BK104)</f>
        <v/>
      </c>
      <c r="BL104" t="str">
        <f>IF('COPY 20200720'!BL104="","",'COPY 20200720'!BL104)</f>
        <v/>
      </c>
      <c r="BM104" t="str">
        <f>IF('COPY 20200720'!BM104="","",'COPY 20200720'!BM104)</f>
        <v/>
      </c>
      <c r="BN104" t="str">
        <f>IF('COPY 20200720'!BN104="","",'COPY 20200720'!BN104)</f>
        <v/>
      </c>
      <c r="BO104" t="str">
        <f>IF('COPY 20200720'!BO104="","",'COPY 20200720'!BO104)</f>
        <v/>
      </c>
      <c r="BP104" t="str">
        <f>IF('COPY 20200720'!BP104="","",'COPY 20200720'!BP104)</f>
        <v/>
      </c>
      <c r="BQ104" t="str">
        <f>IF('COPY 20200720'!BQ104="","",'COPY 20200720'!BQ104)</f>
        <v/>
      </c>
      <c r="BR104" t="str">
        <f>IF('COPY 20200720'!BR104="","",'COPY 20200720'!BR104)</f>
        <v/>
      </c>
      <c r="BS104" t="str">
        <f>IF('COPY 20200720'!BS104="","",'COPY 20200720'!BS104)</f>
        <v/>
      </c>
      <c r="BT104" t="str">
        <f>IF('COPY 20200720'!BT104="","",'COPY 20200720'!BT104)</f>
        <v/>
      </c>
      <c r="BU104" t="str">
        <f>IF('COPY 20200720'!BU104="","",'COPY 20200720'!BU104)</f>
        <v/>
      </c>
      <c r="BV104" t="str">
        <f>IF('COPY 20200720'!BV104="","",'COPY 20200720'!BV104)</f>
        <v/>
      </c>
      <c r="BW104" t="str">
        <f>IF('COPY 20200720'!BW104="","",'COPY 20200720'!BW104)</f>
        <v/>
      </c>
      <c r="BX104" t="str">
        <f>IF('COPY 20200720'!BX104="","",'COPY 20200720'!BX104)</f>
        <v/>
      </c>
      <c r="BY104" t="str">
        <f>IF('COPY 20200720'!BY104="","",'COPY 20200720'!BY104)</f>
        <v/>
      </c>
      <c r="BZ104">
        <f>IF('COPY 20200720'!BZ104="","",'COPY 20200720'!BZ104)</f>
        <v>44040</v>
      </c>
      <c r="CA104" t="str">
        <f>IF('COPY 20200720'!CA104="","",'COPY 20200720'!CA104)</f>
        <v/>
      </c>
      <c r="CB104" t="str">
        <f>IF('COPY 20200720'!CB104="","",'COPY 20200720'!CB104)</f>
        <v/>
      </c>
      <c r="CC104">
        <f>IF('COPY 20200720'!CC104="","",'COPY 20200720'!CC104)</f>
        <v>44032</v>
      </c>
      <c r="CD104">
        <f>IF('COPY 20200720'!CD104="","",'COPY 20200720'!CD104)</f>
        <v>44032</v>
      </c>
      <c r="CE104" t="str">
        <f>IF('COPY 20200720'!CE104="","",'COPY 20200720'!CE104)</f>
        <v/>
      </c>
      <c r="CF104" t="str">
        <f>IF('COPY 20200720'!CF104="","",'COPY 20200720'!CF104)</f>
        <v/>
      </c>
      <c r="CG104" t="str">
        <f>IF('COPY 20200720'!CG104="","",'COPY 20200720'!CG104)</f>
        <v/>
      </c>
      <c r="CH104" t="str">
        <f>IF('COPY 20200720'!CH104="","",'COPY 20200720'!CH104)</f>
        <v/>
      </c>
      <c r="CI104" t="str">
        <f>IF('COPY 20200720'!CI104="","",'COPY 20200720'!CI104)</f>
        <v/>
      </c>
      <c r="CJ104" t="str">
        <f>IF('COPY 20200720'!CJ104="","",'COPY 20200720'!CJ104)</f>
        <v/>
      </c>
      <c r="CK104" t="str">
        <f>IF('COPY 20200720'!CK104="","",'COPY 20200720'!CK104)</f>
        <v/>
      </c>
      <c r="CL104" t="str">
        <f>IF('COPY 20200720'!CL104="","",'COPY 20200720'!CL104)</f>
        <v/>
      </c>
      <c r="CM104" t="str">
        <f>IF('COPY 20200720'!CM104="","",'COPY 20200720'!CM104)</f>
        <v/>
      </c>
    </row>
    <row r="105" spans="2:91">
      <c r="B105" s="42" t="str">
        <f>'COPY 20200720'!B105</f>
        <v>101</v>
      </c>
      <c r="C105" s="8" t="str">
        <f>'COPY 20200720'!C105</f>
        <v>TAPE R QTR D RH/LH</v>
      </c>
      <c r="D105" s="8" t="str">
        <f>IF('COPY 20200720'!D105="","",'COPY 20200720'!D105)</f>
        <v>TAPE</v>
      </c>
      <c r="E105" s="8"/>
      <c r="F105" s="9"/>
      <c r="G105" s="10"/>
      <c r="H105" s="11"/>
      <c r="I105" s="12"/>
      <c r="J105" s="13"/>
      <c r="K105" s="10"/>
      <c r="L105" s="13"/>
      <c r="M105" s="14"/>
      <c r="N105" s="15"/>
      <c r="O105" s="16"/>
      <c r="P105" s="16"/>
      <c r="Q105" s="16"/>
      <c r="R105" s="16"/>
      <c r="S105" s="33"/>
      <c r="T105" s="33"/>
      <c r="U105" s="18"/>
      <c r="V105">
        <f>IF('COPY 20200720'!V105="","",'COPY 20200720'!V105)</f>
        <v>9.98E-2</v>
      </c>
      <c r="W105" t="str">
        <f>IF('COPY 20200720'!W105="","",'COPY 20200720'!W105)</f>
        <v/>
      </c>
      <c r="X105" t="str">
        <f>IF('COPY 20200720'!X105="","",'COPY 20200720'!X105)</f>
        <v/>
      </c>
      <c r="Y105" t="str">
        <f>IF('COPY 20200720'!Y105="","",'COPY 20200720'!Y105)</f>
        <v/>
      </c>
      <c r="Z105" t="str">
        <f>IF('COPY 20200720'!Z105="","",'COPY 20200720'!Z105)</f>
        <v/>
      </c>
      <c r="AA105" t="str">
        <f>IF('COPY 20200720'!AA105="","",'COPY 20200720'!AA105)</f>
        <v/>
      </c>
      <c r="AB105" t="str">
        <f>IF('COPY 20200720'!AB105="","",'COPY 20200720'!AB105)</f>
        <v/>
      </c>
      <c r="AC105" t="str">
        <f>IF('COPY 20200720'!AC105="","",'COPY 20200720'!AC105)</f>
        <v/>
      </c>
      <c r="AD105" t="str">
        <f>IF('COPY 20200720'!AD105="","",'COPY 20200720'!AD105)</f>
        <v/>
      </c>
      <c r="AE105" t="str">
        <f>IF('COPY 20200720'!AE105="","",'COPY 20200720'!AE105)</f>
        <v/>
      </c>
      <c r="AF105" t="str">
        <f>IF('COPY 20200720'!AF105="","",'COPY 20200720'!AF105)</f>
        <v/>
      </c>
      <c r="AG105" t="str">
        <f>IF('COPY 20200720'!AG105="","",'COPY 20200720'!AG105)</f>
        <v/>
      </c>
      <c r="AH105" t="s">
        <v>513</v>
      </c>
      <c r="AI105" t="str">
        <f>IF('COPY 20200720'!AI105="","",'COPY 20200720'!AI105)</f>
        <v/>
      </c>
      <c r="AJ105" t="str">
        <f>IF('COPY 20200720'!AJ105="","",'COPY 20200720'!AJ105)</f>
        <v/>
      </c>
      <c r="AK105" t="str">
        <f>IF('COPY 20200720'!AK105="","",'COPY 20200720'!AK105)</f>
        <v/>
      </c>
      <c r="AL105" t="str">
        <f>IF('COPY 20200720'!AL105="","",'COPY 20200720'!AL105)</f>
        <v/>
      </c>
      <c r="AM105" t="str">
        <f>IF('COPY 20200720'!AM105="","",'COPY 20200720'!AM105)</f>
        <v/>
      </c>
      <c r="AN105" t="str">
        <f>IF('COPY 20200720'!AN105="","",'COPY 20200720'!AN105)</f>
        <v/>
      </c>
      <c r="AO105" t="str">
        <f>IF('COPY 20200720'!AO105="","",'COPY 20200720'!AO105)</f>
        <v/>
      </c>
      <c r="AP105" t="str">
        <f>IF('COPY 20200720'!AP105="","",'COPY 20200720'!AP105)</f>
        <v/>
      </c>
      <c r="AQ105" t="str">
        <f>IF('COPY 20200720'!AQ105="","",'COPY 20200720'!AQ105)</f>
        <v/>
      </c>
      <c r="AR105" t="str">
        <f>IF('COPY 20200720'!AR105="","",'COPY 20200720'!AR105)</f>
        <v/>
      </c>
      <c r="AS105" t="str">
        <f>IF('COPY 20200720'!AS105="","",'COPY 20200720'!AS105)</f>
        <v/>
      </c>
      <c r="AT105" t="str">
        <f>IF('COPY 20200720'!AT105="","",'COPY 20200720'!AT105)</f>
        <v/>
      </c>
      <c r="AU105" t="str">
        <f>IF('COPY 20200720'!AU105="","",'COPY 20200720'!AU105)</f>
        <v/>
      </c>
      <c r="AV105" t="str">
        <f>IF('COPY 20200720'!AV105="","",'COPY 20200720'!AV105)</f>
        <v/>
      </c>
      <c r="AW105" t="str">
        <f>IF('COPY 20200720'!AW105="","",'COPY 20200720'!AW105)</f>
        <v/>
      </c>
      <c r="AX105" t="str">
        <f>IF('COPY 20200720'!AX105="","",'COPY 20200720'!AX105)</f>
        <v/>
      </c>
      <c r="AY105" t="str">
        <f>IF('COPY 20200720'!AY105="","",'COPY 20200720'!AY105)</f>
        <v/>
      </c>
      <c r="AZ105" t="str">
        <f>IF('COPY 20200720'!AZ105="","",'COPY 20200720'!AZ105)</f>
        <v/>
      </c>
      <c r="BA105" t="str">
        <f>IF('COPY 20200720'!BA105="","",'COPY 20200720'!BA105)</f>
        <v/>
      </c>
      <c r="BB105" t="str">
        <f>IF('COPY 20200720'!BB105="","",'COPY 20200720'!BB105)</f>
        <v/>
      </c>
      <c r="BC105" t="str">
        <f>IF('COPY 20200720'!BC105="","",'COPY 20200720'!BC105)</f>
        <v/>
      </c>
      <c r="BD105" t="str">
        <f>IF('COPY 20200720'!BD105="","",'COPY 20200720'!BD105)</f>
        <v/>
      </c>
      <c r="BE105" t="str">
        <f>IF('COPY 20200720'!BE105="","",'COPY 20200720'!BE105)</f>
        <v/>
      </c>
      <c r="BF105" t="str">
        <f>IF('COPY 20200720'!BF105="","",'COPY 20200720'!BF105)</f>
        <v/>
      </c>
      <c r="BG105" t="str">
        <f>IF('COPY 20200720'!BG105="","",'COPY 20200720'!BG105)</f>
        <v/>
      </c>
      <c r="BH105" t="str">
        <f>IF('COPY 20200720'!BH105="","",'COPY 20200720'!BH105)</f>
        <v/>
      </c>
      <c r="BI105">
        <f>IF('COPY 20200720'!BI105="","",'COPY 20200720'!BI105)</f>
        <v>44032</v>
      </c>
      <c r="BJ105" t="str">
        <f>IF('COPY 20200720'!BJ105="","",'COPY 20200720'!BJ105)</f>
        <v/>
      </c>
      <c r="BK105" t="str">
        <f>IF('COPY 20200720'!BK105="","",'COPY 20200720'!BK105)</f>
        <v/>
      </c>
      <c r="BL105" t="str">
        <f>IF('COPY 20200720'!BL105="","",'COPY 20200720'!BL105)</f>
        <v/>
      </c>
      <c r="BM105" t="str">
        <f>IF('COPY 20200720'!BM105="","",'COPY 20200720'!BM105)</f>
        <v/>
      </c>
      <c r="BN105" t="str">
        <f>IF('COPY 20200720'!BN105="","",'COPY 20200720'!BN105)</f>
        <v/>
      </c>
      <c r="BO105" t="str">
        <f>IF('COPY 20200720'!BO105="","",'COPY 20200720'!BO105)</f>
        <v/>
      </c>
      <c r="BP105" t="str">
        <f>IF('COPY 20200720'!BP105="","",'COPY 20200720'!BP105)</f>
        <v/>
      </c>
      <c r="BQ105" t="str">
        <f>IF('COPY 20200720'!BQ105="","",'COPY 20200720'!BQ105)</f>
        <v/>
      </c>
      <c r="BR105" t="str">
        <f>IF('COPY 20200720'!BR105="","",'COPY 20200720'!BR105)</f>
        <v/>
      </c>
      <c r="BS105" t="str">
        <f>IF('COPY 20200720'!BS105="","",'COPY 20200720'!BS105)</f>
        <v/>
      </c>
      <c r="BT105" t="str">
        <f>IF('COPY 20200720'!BT105="","",'COPY 20200720'!BT105)</f>
        <v/>
      </c>
      <c r="BU105" t="str">
        <f>IF('COPY 20200720'!BU105="","",'COPY 20200720'!BU105)</f>
        <v/>
      </c>
      <c r="BV105" t="str">
        <f>IF('COPY 20200720'!BV105="","",'COPY 20200720'!BV105)</f>
        <v/>
      </c>
      <c r="BW105" t="str">
        <f>IF('COPY 20200720'!BW105="","",'COPY 20200720'!BW105)</f>
        <v/>
      </c>
      <c r="BX105" t="str">
        <f>IF('COPY 20200720'!BX105="","",'COPY 20200720'!BX105)</f>
        <v/>
      </c>
      <c r="BY105" t="str">
        <f>IF('COPY 20200720'!BY105="","",'COPY 20200720'!BY105)</f>
        <v/>
      </c>
      <c r="BZ105" t="str">
        <f>IF('COPY 20200720'!BZ105="","",'COPY 20200720'!BZ105)</f>
        <v/>
      </c>
      <c r="CA105" t="str">
        <f>IF('COPY 20200720'!CA105="","",'COPY 20200720'!CA105)</f>
        <v/>
      </c>
      <c r="CB105" t="str">
        <f>IF('COPY 20200720'!CB105="","",'COPY 20200720'!CB105)</f>
        <v/>
      </c>
      <c r="CC105" t="str">
        <f>IF('COPY 20200720'!CC105="","",'COPY 20200720'!CC105)</f>
        <v>-</v>
      </c>
      <c r="CD105" t="s">
        <v>513</v>
      </c>
      <c r="CE105" t="str">
        <f>IF('COPY 20200720'!CE105="","",'COPY 20200720'!CE105)</f>
        <v/>
      </c>
      <c r="CF105" t="str">
        <f>IF('COPY 20200720'!CF105="","",'COPY 20200720'!CF105)</f>
        <v/>
      </c>
      <c r="CG105" t="str">
        <f>IF('COPY 20200720'!CG105="","",'COPY 20200720'!CG105)</f>
        <v/>
      </c>
      <c r="CH105" t="str">
        <f>IF('COPY 20200720'!CH105="","",'COPY 20200720'!CH105)</f>
        <v/>
      </c>
      <c r="CI105" t="str">
        <f>IF('COPY 20200720'!CI105="","",'COPY 20200720'!CI105)</f>
        <v/>
      </c>
      <c r="CJ105" t="str">
        <f>IF('COPY 20200720'!CJ105="","",'COPY 20200720'!CJ105)</f>
        <v/>
      </c>
      <c r="CK105" t="str">
        <f>IF('COPY 20200720'!CK105="","",'COPY 20200720'!CK105)</f>
        <v/>
      </c>
      <c r="CL105" t="str">
        <f>IF('COPY 20200720'!CL105="","",'COPY 20200720'!CL105)</f>
        <v/>
      </c>
      <c r="CM105" t="str">
        <f>IF('COPY 20200720'!CM105="","",'COPY 20200720'!CM105)</f>
        <v/>
      </c>
    </row>
    <row r="106" spans="2:91">
      <c r="B106" s="42" t="str">
        <f>'COPY 20200720'!B106</f>
        <v>102</v>
      </c>
      <c r="C106" s="8" t="str">
        <f>'COPY 20200720'!C106</f>
        <v>TAPE R QTR C</v>
      </c>
      <c r="D106" s="8" t="str">
        <f>IF('COPY 20200720'!D106="","",'COPY 20200720'!D106)</f>
        <v>TAPE</v>
      </c>
      <c r="E106" s="8"/>
      <c r="F106" s="9"/>
      <c r="G106" s="10"/>
      <c r="H106" s="11"/>
      <c r="I106" s="12"/>
      <c r="J106" s="13"/>
      <c r="K106" s="10"/>
      <c r="L106" s="13"/>
      <c r="M106" s="14"/>
      <c r="N106" s="15"/>
      <c r="O106" s="16"/>
      <c r="P106" s="16"/>
      <c r="Q106" s="16"/>
      <c r="R106" s="16"/>
      <c r="S106" s="33"/>
      <c r="T106" s="33"/>
      <c r="U106" s="18"/>
      <c r="V106">
        <f>IF('COPY 20200720'!V106="","",'COPY 20200720'!V106)</f>
        <v>6.2899999999999998E-2</v>
      </c>
      <c r="W106" t="str">
        <f>IF('COPY 20200720'!W106="","",'COPY 20200720'!W106)</f>
        <v/>
      </c>
      <c r="X106" t="str">
        <f>IF('COPY 20200720'!X106="","",'COPY 20200720'!X106)</f>
        <v/>
      </c>
      <c r="Y106" t="str">
        <f>IF('COPY 20200720'!Y106="","",'COPY 20200720'!Y106)</f>
        <v/>
      </c>
      <c r="Z106" t="str">
        <f>IF('COPY 20200720'!Z106="","",'COPY 20200720'!Z106)</f>
        <v/>
      </c>
      <c r="AA106" t="str">
        <f>IF('COPY 20200720'!AA106="","",'COPY 20200720'!AA106)</f>
        <v/>
      </c>
      <c r="AB106" t="str">
        <f>IF('COPY 20200720'!AB106="","",'COPY 20200720'!AB106)</f>
        <v/>
      </c>
      <c r="AC106" t="str">
        <f>IF('COPY 20200720'!AC106="","",'COPY 20200720'!AC106)</f>
        <v/>
      </c>
      <c r="AD106" t="str">
        <f>IF('COPY 20200720'!AD106="","",'COPY 20200720'!AD106)</f>
        <v/>
      </c>
      <c r="AE106" t="str">
        <f>IF('COPY 20200720'!AE106="","",'COPY 20200720'!AE106)</f>
        <v/>
      </c>
      <c r="AF106" t="str">
        <f>IF('COPY 20200720'!AF106="","",'COPY 20200720'!AF106)</f>
        <v/>
      </c>
      <c r="AG106" t="str">
        <f>IF('COPY 20200720'!AG106="","",'COPY 20200720'!AG106)</f>
        <v/>
      </c>
      <c r="AH106" t="s">
        <v>513</v>
      </c>
      <c r="AI106" t="str">
        <f>IF('COPY 20200720'!AI106="","",'COPY 20200720'!AI106)</f>
        <v/>
      </c>
      <c r="AJ106" t="str">
        <f>IF('COPY 20200720'!AJ106="","",'COPY 20200720'!AJ106)</f>
        <v/>
      </c>
      <c r="AK106" t="str">
        <f>IF('COPY 20200720'!AK106="","",'COPY 20200720'!AK106)</f>
        <v/>
      </c>
      <c r="AL106" t="str">
        <f>IF('COPY 20200720'!AL106="","",'COPY 20200720'!AL106)</f>
        <v/>
      </c>
      <c r="AM106" t="str">
        <f>IF('COPY 20200720'!AM106="","",'COPY 20200720'!AM106)</f>
        <v/>
      </c>
      <c r="AN106" t="str">
        <f>IF('COPY 20200720'!AN106="","",'COPY 20200720'!AN106)</f>
        <v/>
      </c>
      <c r="AO106" t="str">
        <f>IF('COPY 20200720'!AO106="","",'COPY 20200720'!AO106)</f>
        <v/>
      </c>
      <c r="AP106" t="str">
        <f>IF('COPY 20200720'!AP106="","",'COPY 20200720'!AP106)</f>
        <v/>
      </c>
      <c r="AQ106" t="str">
        <f>IF('COPY 20200720'!AQ106="","",'COPY 20200720'!AQ106)</f>
        <v/>
      </c>
      <c r="AR106" t="str">
        <f>IF('COPY 20200720'!AR106="","",'COPY 20200720'!AR106)</f>
        <v/>
      </c>
      <c r="AS106" t="str">
        <f>IF('COPY 20200720'!AS106="","",'COPY 20200720'!AS106)</f>
        <v/>
      </c>
      <c r="AT106" t="str">
        <f>IF('COPY 20200720'!AT106="","",'COPY 20200720'!AT106)</f>
        <v/>
      </c>
      <c r="AU106" t="str">
        <f>IF('COPY 20200720'!AU106="","",'COPY 20200720'!AU106)</f>
        <v/>
      </c>
      <c r="AV106" t="str">
        <f>IF('COPY 20200720'!AV106="","",'COPY 20200720'!AV106)</f>
        <v/>
      </c>
      <c r="AW106" t="str">
        <f>IF('COPY 20200720'!AW106="","",'COPY 20200720'!AW106)</f>
        <v/>
      </c>
      <c r="AX106" t="str">
        <f>IF('COPY 20200720'!AX106="","",'COPY 20200720'!AX106)</f>
        <v/>
      </c>
      <c r="AY106" t="str">
        <f>IF('COPY 20200720'!AY106="","",'COPY 20200720'!AY106)</f>
        <v/>
      </c>
      <c r="AZ106" t="str">
        <f>IF('COPY 20200720'!AZ106="","",'COPY 20200720'!AZ106)</f>
        <v/>
      </c>
      <c r="BA106" t="str">
        <f>IF('COPY 20200720'!BA106="","",'COPY 20200720'!BA106)</f>
        <v/>
      </c>
      <c r="BB106" t="str">
        <f>IF('COPY 20200720'!BB106="","",'COPY 20200720'!BB106)</f>
        <v/>
      </c>
      <c r="BC106" t="str">
        <f>IF('COPY 20200720'!BC106="","",'COPY 20200720'!BC106)</f>
        <v/>
      </c>
      <c r="BD106" t="str">
        <f>IF('COPY 20200720'!BD106="","",'COPY 20200720'!BD106)</f>
        <v/>
      </c>
      <c r="BE106" t="str">
        <f>IF('COPY 20200720'!BE106="","",'COPY 20200720'!BE106)</f>
        <v/>
      </c>
      <c r="BF106" t="str">
        <f>IF('COPY 20200720'!BF106="","",'COPY 20200720'!BF106)</f>
        <v/>
      </c>
      <c r="BG106" t="str">
        <f>IF('COPY 20200720'!BG106="","",'COPY 20200720'!BG106)</f>
        <v/>
      </c>
      <c r="BH106" t="str">
        <f>IF('COPY 20200720'!BH106="","",'COPY 20200720'!BH106)</f>
        <v/>
      </c>
      <c r="BI106">
        <f>IF('COPY 20200720'!BI106="","",'COPY 20200720'!BI106)</f>
        <v>44032</v>
      </c>
      <c r="BJ106" t="str">
        <f>IF('COPY 20200720'!BJ106="","",'COPY 20200720'!BJ106)</f>
        <v/>
      </c>
      <c r="BK106" t="str">
        <f>IF('COPY 20200720'!BK106="","",'COPY 20200720'!BK106)</f>
        <v/>
      </c>
      <c r="BL106" t="str">
        <f>IF('COPY 20200720'!BL106="","",'COPY 20200720'!BL106)</f>
        <v/>
      </c>
      <c r="BM106" t="str">
        <f>IF('COPY 20200720'!BM106="","",'COPY 20200720'!BM106)</f>
        <v/>
      </c>
      <c r="BN106" t="str">
        <f>IF('COPY 20200720'!BN106="","",'COPY 20200720'!BN106)</f>
        <v/>
      </c>
      <c r="BO106" t="str">
        <f>IF('COPY 20200720'!BO106="","",'COPY 20200720'!BO106)</f>
        <v/>
      </c>
      <c r="BP106" t="str">
        <f>IF('COPY 20200720'!BP106="","",'COPY 20200720'!BP106)</f>
        <v/>
      </c>
      <c r="BQ106" t="str">
        <f>IF('COPY 20200720'!BQ106="","",'COPY 20200720'!BQ106)</f>
        <v/>
      </c>
      <c r="BR106" t="str">
        <f>IF('COPY 20200720'!BR106="","",'COPY 20200720'!BR106)</f>
        <v/>
      </c>
      <c r="BS106" t="str">
        <f>IF('COPY 20200720'!BS106="","",'COPY 20200720'!BS106)</f>
        <v/>
      </c>
      <c r="BT106" t="str">
        <f>IF('COPY 20200720'!BT106="","",'COPY 20200720'!BT106)</f>
        <v/>
      </c>
      <c r="BU106" t="str">
        <f>IF('COPY 20200720'!BU106="","",'COPY 20200720'!BU106)</f>
        <v/>
      </c>
      <c r="BV106" t="str">
        <f>IF('COPY 20200720'!BV106="","",'COPY 20200720'!BV106)</f>
        <v/>
      </c>
      <c r="BW106" t="str">
        <f>IF('COPY 20200720'!BW106="","",'COPY 20200720'!BW106)</f>
        <v/>
      </c>
      <c r="BX106" t="str">
        <f>IF('COPY 20200720'!BX106="","",'COPY 20200720'!BX106)</f>
        <v/>
      </c>
      <c r="BY106" t="str">
        <f>IF('COPY 20200720'!BY106="","",'COPY 20200720'!BY106)</f>
        <v/>
      </c>
      <c r="BZ106" t="str">
        <f>IF('COPY 20200720'!BZ106="","",'COPY 20200720'!BZ106)</f>
        <v/>
      </c>
      <c r="CA106" t="str">
        <f>IF('COPY 20200720'!CA106="","",'COPY 20200720'!CA106)</f>
        <v/>
      </c>
      <c r="CB106" t="str">
        <f>IF('COPY 20200720'!CB106="","",'COPY 20200720'!CB106)</f>
        <v/>
      </c>
      <c r="CC106">
        <f>IF('COPY 20200720'!CC106="","",'COPY 20200720'!CC106)</f>
        <v>44032</v>
      </c>
      <c r="CD106">
        <f>IF('COPY 20200720'!CD106="","",'COPY 20200720'!CD106)</f>
        <v>44032</v>
      </c>
      <c r="CE106" t="str">
        <f>IF('COPY 20200720'!CE106="","",'COPY 20200720'!CE106)</f>
        <v/>
      </c>
      <c r="CF106" t="str">
        <f>IF('COPY 20200720'!CF106="","",'COPY 20200720'!CF106)</f>
        <v/>
      </c>
      <c r="CG106" t="str">
        <f>IF('COPY 20200720'!CG106="","",'COPY 20200720'!CG106)</f>
        <v/>
      </c>
      <c r="CH106" t="str">
        <f>IF('COPY 20200720'!CH106="","",'COPY 20200720'!CH106)</f>
        <v/>
      </c>
      <c r="CI106" t="str">
        <f>IF('COPY 20200720'!CI106="","",'COPY 20200720'!CI106)</f>
        <v/>
      </c>
      <c r="CJ106" t="str">
        <f>IF('COPY 20200720'!CJ106="","",'COPY 20200720'!CJ106)</f>
        <v/>
      </c>
      <c r="CK106" t="str">
        <f>IF('COPY 20200720'!CK106="","",'COPY 20200720'!CK106)</f>
        <v/>
      </c>
      <c r="CL106" t="str">
        <f>IF('COPY 20200720'!CL106="","",'COPY 20200720'!CL106)</f>
        <v/>
      </c>
      <c r="CM106" t="str">
        <f>IF('COPY 20200720'!CM106="","",'COPY 20200720'!CM106)</f>
        <v/>
      </c>
    </row>
    <row r="107" spans="2:91">
      <c r="B107" s="42" t="str">
        <f>'COPY 20200720'!B107</f>
        <v>103</v>
      </c>
      <c r="C107" s="8" t="str">
        <f>'COPY 20200720'!C107</f>
        <v>TAPE R QTR B</v>
      </c>
      <c r="D107" s="8" t="str">
        <f>IF('COPY 20200720'!D107="","",'COPY 20200720'!D107)</f>
        <v>TAPE</v>
      </c>
      <c r="E107" s="8"/>
      <c r="F107" s="9"/>
      <c r="G107" s="10"/>
      <c r="H107" s="11"/>
      <c r="I107" s="12"/>
      <c r="J107" s="13"/>
      <c r="K107" s="10"/>
      <c r="L107" s="13"/>
      <c r="M107" s="14"/>
      <c r="N107" s="15"/>
      <c r="O107" s="16"/>
      <c r="P107" s="16"/>
      <c r="Q107" s="16"/>
      <c r="R107" s="16"/>
      <c r="S107" s="33"/>
      <c r="T107" s="33"/>
      <c r="U107" s="18"/>
      <c r="V107">
        <f>IF('COPY 20200720'!V107="","",'COPY 20200720'!V107)</f>
        <v>0.29609999999999997</v>
      </c>
      <c r="W107" t="str">
        <f>IF('COPY 20200720'!W107="","",'COPY 20200720'!W107)</f>
        <v/>
      </c>
      <c r="X107" t="str">
        <f>IF('COPY 20200720'!X107="","",'COPY 20200720'!X107)</f>
        <v/>
      </c>
      <c r="Y107" t="str">
        <f>IF('COPY 20200720'!Y107="","",'COPY 20200720'!Y107)</f>
        <v/>
      </c>
      <c r="Z107" t="str">
        <f>IF('COPY 20200720'!Z107="","",'COPY 20200720'!Z107)</f>
        <v/>
      </c>
      <c r="AA107" t="str">
        <f>IF('COPY 20200720'!AA107="","",'COPY 20200720'!AA107)</f>
        <v/>
      </c>
      <c r="AB107" t="str">
        <f>IF('COPY 20200720'!AB107="","",'COPY 20200720'!AB107)</f>
        <v/>
      </c>
      <c r="AC107" t="str">
        <f>IF('COPY 20200720'!AC107="","",'COPY 20200720'!AC107)</f>
        <v/>
      </c>
      <c r="AD107" t="str">
        <f>IF('COPY 20200720'!AD107="","",'COPY 20200720'!AD107)</f>
        <v/>
      </c>
      <c r="AE107" t="str">
        <f>IF('COPY 20200720'!AE107="","",'COPY 20200720'!AE107)</f>
        <v/>
      </c>
      <c r="AF107" t="str">
        <f>IF('COPY 20200720'!AF107="","",'COPY 20200720'!AF107)</f>
        <v/>
      </c>
      <c r="AG107" t="str">
        <f>IF('COPY 20200720'!AG107="","",'COPY 20200720'!AG107)</f>
        <v/>
      </c>
      <c r="AH107" t="s">
        <v>513</v>
      </c>
      <c r="AI107" t="str">
        <f>IF('COPY 20200720'!AI107="","",'COPY 20200720'!AI107)</f>
        <v/>
      </c>
      <c r="AJ107" t="str">
        <f>IF('COPY 20200720'!AJ107="","",'COPY 20200720'!AJ107)</f>
        <v/>
      </c>
      <c r="AK107" t="str">
        <f>IF('COPY 20200720'!AK107="","",'COPY 20200720'!AK107)</f>
        <v/>
      </c>
      <c r="AL107" t="str">
        <f>IF('COPY 20200720'!AL107="","",'COPY 20200720'!AL107)</f>
        <v/>
      </c>
      <c r="AM107" t="str">
        <f>IF('COPY 20200720'!AM107="","",'COPY 20200720'!AM107)</f>
        <v/>
      </c>
      <c r="AN107" t="str">
        <f>IF('COPY 20200720'!AN107="","",'COPY 20200720'!AN107)</f>
        <v/>
      </c>
      <c r="AO107" t="str">
        <f>IF('COPY 20200720'!AO107="","",'COPY 20200720'!AO107)</f>
        <v/>
      </c>
      <c r="AP107" t="str">
        <f>IF('COPY 20200720'!AP107="","",'COPY 20200720'!AP107)</f>
        <v/>
      </c>
      <c r="AQ107" t="str">
        <f>IF('COPY 20200720'!AQ107="","",'COPY 20200720'!AQ107)</f>
        <v/>
      </c>
      <c r="AR107" t="str">
        <f>IF('COPY 20200720'!AR107="","",'COPY 20200720'!AR107)</f>
        <v/>
      </c>
      <c r="AS107" t="str">
        <f>IF('COPY 20200720'!AS107="","",'COPY 20200720'!AS107)</f>
        <v/>
      </c>
      <c r="AT107" t="str">
        <f>IF('COPY 20200720'!AT107="","",'COPY 20200720'!AT107)</f>
        <v/>
      </c>
      <c r="AU107" t="str">
        <f>IF('COPY 20200720'!AU107="","",'COPY 20200720'!AU107)</f>
        <v/>
      </c>
      <c r="AV107" t="str">
        <f>IF('COPY 20200720'!AV107="","",'COPY 20200720'!AV107)</f>
        <v/>
      </c>
      <c r="AW107" t="str">
        <f>IF('COPY 20200720'!AW107="","",'COPY 20200720'!AW107)</f>
        <v/>
      </c>
      <c r="AX107" t="str">
        <f>IF('COPY 20200720'!AX107="","",'COPY 20200720'!AX107)</f>
        <v/>
      </c>
      <c r="AY107" t="str">
        <f>IF('COPY 20200720'!AY107="","",'COPY 20200720'!AY107)</f>
        <v/>
      </c>
      <c r="AZ107" t="str">
        <f>IF('COPY 20200720'!AZ107="","",'COPY 20200720'!AZ107)</f>
        <v/>
      </c>
      <c r="BA107" t="str">
        <f>IF('COPY 20200720'!BA107="","",'COPY 20200720'!BA107)</f>
        <v/>
      </c>
      <c r="BB107" t="str">
        <f>IF('COPY 20200720'!BB107="","",'COPY 20200720'!BB107)</f>
        <v/>
      </c>
      <c r="BC107" t="str">
        <f>IF('COPY 20200720'!BC107="","",'COPY 20200720'!BC107)</f>
        <v/>
      </c>
      <c r="BD107" t="str">
        <f>IF('COPY 20200720'!BD107="","",'COPY 20200720'!BD107)</f>
        <v/>
      </c>
      <c r="BE107" t="str">
        <f>IF('COPY 20200720'!BE107="","",'COPY 20200720'!BE107)</f>
        <v/>
      </c>
      <c r="BF107" t="str">
        <f>IF('COPY 20200720'!BF107="","",'COPY 20200720'!BF107)</f>
        <v/>
      </c>
      <c r="BG107" t="str">
        <f>IF('COPY 20200720'!BG107="","",'COPY 20200720'!BG107)</f>
        <v/>
      </c>
      <c r="BH107" t="str">
        <f>IF('COPY 20200720'!BH107="","",'COPY 20200720'!BH107)</f>
        <v/>
      </c>
      <c r="BI107">
        <f>IF('COPY 20200720'!BI107="","",'COPY 20200720'!BI107)</f>
        <v>44032</v>
      </c>
      <c r="BJ107" t="str">
        <f>IF('COPY 20200720'!BJ107="","",'COPY 20200720'!BJ107)</f>
        <v/>
      </c>
      <c r="BK107" t="str">
        <f>IF('COPY 20200720'!BK107="","",'COPY 20200720'!BK107)</f>
        <v/>
      </c>
      <c r="BL107" t="str">
        <f>IF('COPY 20200720'!BL107="","",'COPY 20200720'!BL107)</f>
        <v/>
      </c>
      <c r="BM107" t="str">
        <f>IF('COPY 20200720'!BM107="","",'COPY 20200720'!BM107)</f>
        <v/>
      </c>
      <c r="BN107" t="str">
        <f>IF('COPY 20200720'!BN107="","",'COPY 20200720'!BN107)</f>
        <v/>
      </c>
      <c r="BO107" t="str">
        <f>IF('COPY 20200720'!BO107="","",'COPY 20200720'!BO107)</f>
        <v/>
      </c>
      <c r="BP107" t="str">
        <f>IF('COPY 20200720'!BP107="","",'COPY 20200720'!BP107)</f>
        <v/>
      </c>
      <c r="BQ107" t="str">
        <f>IF('COPY 20200720'!BQ107="","",'COPY 20200720'!BQ107)</f>
        <v/>
      </c>
      <c r="BR107" t="str">
        <f>IF('COPY 20200720'!BR107="","",'COPY 20200720'!BR107)</f>
        <v/>
      </c>
      <c r="BS107" t="str">
        <f>IF('COPY 20200720'!BS107="","",'COPY 20200720'!BS107)</f>
        <v/>
      </c>
      <c r="BT107" t="str">
        <f>IF('COPY 20200720'!BT107="","",'COPY 20200720'!BT107)</f>
        <v/>
      </c>
      <c r="BU107" t="str">
        <f>IF('COPY 20200720'!BU107="","",'COPY 20200720'!BU107)</f>
        <v/>
      </c>
      <c r="BV107" t="str">
        <f>IF('COPY 20200720'!BV107="","",'COPY 20200720'!BV107)</f>
        <v/>
      </c>
      <c r="BW107" t="str">
        <f>IF('COPY 20200720'!BW107="","",'COPY 20200720'!BW107)</f>
        <v/>
      </c>
      <c r="BX107" t="str">
        <f>IF('COPY 20200720'!BX107="","",'COPY 20200720'!BX107)</f>
        <v/>
      </c>
      <c r="BY107" t="str">
        <f>IF('COPY 20200720'!BY107="","",'COPY 20200720'!BY107)</f>
        <v/>
      </c>
      <c r="BZ107" t="str">
        <f>IF('COPY 20200720'!BZ107="","",'COPY 20200720'!BZ107)</f>
        <v/>
      </c>
      <c r="CA107" t="str">
        <f>IF('COPY 20200720'!CA107="","",'COPY 20200720'!CA107)</f>
        <v/>
      </c>
      <c r="CB107" t="str">
        <f>IF('COPY 20200720'!CB107="","",'COPY 20200720'!CB107)</f>
        <v/>
      </c>
      <c r="CC107">
        <f>IF('COPY 20200720'!CC107="","",'COPY 20200720'!CC107)</f>
        <v>44032</v>
      </c>
      <c r="CD107">
        <f>IF('COPY 20200720'!CD107="","",'COPY 20200720'!CD107)</f>
        <v>44032</v>
      </c>
      <c r="CE107" t="str">
        <f>IF('COPY 20200720'!CE107="","",'COPY 20200720'!CE107)</f>
        <v/>
      </c>
      <c r="CF107" t="str">
        <f>IF('COPY 20200720'!CF107="","",'COPY 20200720'!CF107)</f>
        <v/>
      </c>
      <c r="CG107" t="str">
        <f>IF('COPY 20200720'!CG107="","",'COPY 20200720'!CG107)</f>
        <v/>
      </c>
      <c r="CH107" t="str">
        <f>IF('COPY 20200720'!CH107="","",'COPY 20200720'!CH107)</f>
        <v/>
      </c>
      <c r="CI107" t="str">
        <f>IF('COPY 20200720'!CI107="","",'COPY 20200720'!CI107)</f>
        <v/>
      </c>
      <c r="CJ107" t="str">
        <f>IF('COPY 20200720'!CJ107="","",'COPY 20200720'!CJ107)</f>
        <v/>
      </c>
      <c r="CK107" t="str">
        <f>IF('COPY 20200720'!CK107="","",'COPY 20200720'!CK107)</f>
        <v/>
      </c>
      <c r="CL107" t="str">
        <f>IF('COPY 20200720'!CL107="","",'COPY 20200720'!CL107)</f>
        <v/>
      </c>
      <c r="CM107" t="str">
        <f>IF('COPY 20200720'!CM107="","",'COPY 20200720'!CM107)</f>
        <v/>
      </c>
    </row>
    <row r="108" spans="2:91">
      <c r="B108" s="42" t="str">
        <f>'COPY 20200720'!B108</f>
        <v>104</v>
      </c>
      <c r="C108" s="8" t="str">
        <f>'COPY 20200720'!C108</f>
        <v>TAPE R QTR A</v>
      </c>
      <c r="D108" s="8" t="str">
        <f>IF('COPY 20200720'!D108="","",'COPY 20200720'!D108)</f>
        <v>TAPE</v>
      </c>
      <c r="E108" s="8"/>
      <c r="F108" s="9"/>
      <c r="G108" s="10"/>
      <c r="H108" s="11"/>
      <c r="I108" s="12"/>
      <c r="J108" s="13"/>
      <c r="K108" s="10"/>
      <c r="L108" s="13"/>
      <c r="M108" s="14"/>
      <c r="N108" s="15"/>
      <c r="O108" s="16"/>
      <c r="P108" s="16"/>
      <c r="Q108" s="16"/>
      <c r="R108" s="16"/>
      <c r="S108" s="33"/>
      <c r="T108" s="33"/>
      <c r="U108" s="18"/>
      <c r="V108">
        <f>IF('COPY 20200720'!V108="","",'COPY 20200720'!V108)</f>
        <v>0.33129999999999998</v>
      </c>
      <c r="W108" t="str">
        <f>IF('COPY 20200720'!W108="","",'COPY 20200720'!W108)</f>
        <v/>
      </c>
      <c r="X108" t="str">
        <f>IF('COPY 20200720'!X108="","",'COPY 20200720'!X108)</f>
        <v/>
      </c>
      <c r="Y108" t="str">
        <f>IF('COPY 20200720'!Y108="","",'COPY 20200720'!Y108)</f>
        <v/>
      </c>
      <c r="Z108" t="str">
        <f>IF('COPY 20200720'!Z108="","",'COPY 20200720'!Z108)</f>
        <v/>
      </c>
      <c r="AA108" t="str">
        <f>IF('COPY 20200720'!AA108="","",'COPY 20200720'!AA108)</f>
        <v/>
      </c>
      <c r="AB108" t="str">
        <f>IF('COPY 20200720'!AB108="","",'COPY 20200720'!AB108)</f>
        <v/>
      </c>
      <c r="AC108" t="str">
        <f>IF('COPY 20200720'!AC108="","",'COPY 20200720'!AC108)</f>
        <v/>
      </c>
      <c r="AD108" t="str">
        <f>IF('COPY 20200720'!AD108="","",'COPY 20200720'!AD108)</f>
        <v/>
      </c>
      <c r="AE108" t="str">
        <f>IF('COPY 20200720'!AE108="","",'COPY 20200720'!AE108)</f>
        <v/>
      </c>
      <c r="AF108" t="str">
        <f>IF('COPY 20200720'!AF108="","",'COPY 20200720'!AF108)</f>
        <v/>
      </c>
      <c r="AG108" t="str">
        <f>IF('COPY 20200720'!AG108="","",'COPY 20200720'!AG108)</f>
        <v/>
      </c>
      <c r="AH108" t="s">
        <v>513</v>
      </c>
      <c r="AI108" t="str">
        <f>IF('COPY 20200720'!AI108="","",'COPY 20200720'!AI108)</f>
        <v/>
      </c>
      <c r="AJ108" t="str">
        <f>IF('COPY 20200720'!AJ108="","",'COPY 20200720'!AJ108)</f>
        <v/>
      </c>
      <c r="AK108" t="str">
        <f>IF('COPY 20200720'!AK108="","",'COPY 20200720'!AK108)</f>
        <v/>
      </c>
      <c r="AL108" t="str">
        <f>IF('COPY 20200720'!AL108="","",'COPY 20200720'!AL108)</f>
        <v/>
      </c>
      <c r="AM108" t="str">
        <f>IF('COPY 20200720'!AM108="","",'COPY 20200720'!AM108)</f>
        <v/>
      </c>
      <c r="AN108" t="str">
        <f>IF('COPY 20200720'!AN108="","",'COPY 20200720'!AN108)</f>
        <v/>
      </c>
      <c r="AO108" t="str">
        <f>IF('COPY 20200720'!AO108="","",'COPY 20200720'!AO108)</f>
        <v/>
      </c>
      <c r="AP108" t="str">
        <f>IF('COPY 20200720'!AP108="","",'COPY 20200720'!AP108)</f>
        <v/>
      </c>
      <c r="AQ108" t="str">
        <f>IF('COPY 20200720'!AQ108="","",'COPY 20200720'!AQ108)</f>
        <v/>
      </c>
      <c r="AR108" t="str">
        <f>IF('COPY 20200720'!AR108="","",'COPY 20200720'!AR108)</f>
        <v/>
      </c>
      <c r="AS108" t="str">
        <f>IF('COPY 20200720'!AS108="","",'COPY 20200720'!AS108)</f>
        <v/>
      </c>
      <c r="AT108" t="str">
        <f>IF('COPY 20200720'!AT108="","",'COPY 20200720'!AT108)</f>
        <v/>
      </c>
      <c r="AU108" t="str">
        <f>IF('COPY 20200720'!AU108="","",'COPY 20200720'!AU108)</f>
        <v/>
      </c>
      <c r="AV108" t="str">
        <f>IF('COPY 20200720'!AV108="","",'COPY 20200720'!AV108)</f>
        <v/>
      </c>
      <c r="AW108" t="str">
        <f>IF('COPY 20200720'!AW108="","",'COPY 20200720'!AW108)</f>
        <v/>
      </c>
      <c r="AX108" t="str">
        <f>IF('COPY 20200720'!AX108="","",'COPY 20200720'!AX108)</f>
        <v/>
      </c>
      <c r="AY108" t="str">
        <f>IF('COPY 20200720'!AY108="","",'COPY 20200720'!AY108)</f>
        <v/>
      </c>
      <c r="AZ108" t="str">
        <f>IF('COPY 20200720'!AZ108="","",'COPY 20200720'!AZ108)</f>
        <v/>
      </c>
      <c r="BA108" t="str">
        <f>IF('COPY 20200720'!BA108="","",'COPY 20200720'!BA108)</f>
        <v/>
      </c>
      <c r="BB108" t="str">
        <f>IF('COPY 20200720'!BB108="","",'COPY 20200720'!BB108)</f>
        <v/>
      </c>
      <c r="BC108" t="str">
        <f>IF('COPY 20200720'!BC108="","",'COPY 20200720'!BC108)</f>
        <v/>
      </c>
      <c r="BD108" t="str">
        <f>IF('COPY 20200720'!BD108="","",'COPY 20200720'!BD108)</f>
        <v/>
      </c>
      <c r="BE108" t="str">
        <f>IF('COPY 20200720'!BE108="","",'COPY 20200720'!BE108)</f>
        <v/>
      </c>
      <c r="BF108" t="str">
        <f>IF('COPY 20200720'!BF108="","",'COPY 20200720'!BF108)</f>
        <v/>
      </c>
      <c r="BG108" t="str">
        <f>IF('COPY 20200720'!BG108="","",'COPY 20200720'!BG108)</f>
        <v/>
      </c>
      <c r="BH108" t="str">
        <f>IF('COPY 20200720'!BH108="","",'COPY 20200720'!BH108)</f>
        <v/>
      </c>
      <c r="BI108">
        <f>IF('COPY 20200720'!BI108="","",'COPY 20200720'!BI108)</f>
        <v>44032</v>
      </c>
      <c r="BJ108" t="str">
        <f>IF('COPY 20200720'!BJ108="","",'COPY 20200720'!BJ108)</f>
        <v/>
      </c>
      <c r="BK108" t="str">
        <f>IF('COPY 20200720'!BK108="","",'COPY 20200720'!BK108)</f>
        <v/>
      </c>
      <c r="BL108" t="str">
        <f>IF('COPY 20200720'!BL108="","",'COPY 20200720'!BL108)</f>
        <v/>
      </c>
      <c r="BM108" t="str">
        <f>IF('COPY 20200720'!BM108="","",'COPY 20200720'!BM108)</f>
        <v/>
      </c>
      <c r="BN108" t="str">
        <f>IF('COPY 20200720'!BN108="","",'COPY 20200720'!BN108)</f>
        <v/>
      </c>
      <c r="BO108" t="str">
        <f>IF('COPY 20200720'!BO108="","",'COPY 20200720'!BO108)</f>
        <v/>
      </c>
      <c r="BP108" t="str">
        <f>IF('COPY 20200720'!BP108="","",'COPY 20200720'!BP108)</f>
        <v/>
      </c>
      <c r="BQ108" t="str">
        <f>IF('COPY 20200720'!BQ108="","",'COPY 20200720'!BQ108)</f>
        <v/>
      </c>
      <c r="BR108" t="str">
        <f>IF('COPY 20200720'!BR108="","",'COPY 20200720'!BR108)</f>
        <v/>
      </c>
      <c r="BS108" t="str">
        <f>IF('COPY 20200720'!BS108="","",'COPY 20200720'!BS108)</f>
        <v/>
      </c>
      <c r="BT108" t="str">
        <f>IF('COPY 20200720'!BT108="","",'COPY 20200720'!BT108)</f>
        <v/>
      </c>
      <c r="BU108" t="str">
        <f>IF('COPY 20200720'!BU108="","",'COPY 20200720'!BU108)</f>
        <v/>
      </c>
      <c r="BV108" t="str">
        <f>IF('COPY 20200720'!BV108="","",'COPY 20200720'!BV108)</f>
        <v/>
      </c>
      <c r="BW108" t="str">
        <f>IF('COPY 20200720'!BW108="","",'COPY 20200720'!BW108)</f>
        <v/>
      </c>
      <c r="BX108" t="str">
        <f>IF('COPY 20200720'!BX108="","",'COPY 20200720'!BX108)</f>
        <v/>
      </c>
      <c r="BY108" t="str">
        <f>IF('COPY 20200720'!BY108="","",'COPY 20200720'!BY108)</f>
        <v/>
      </c>
      <c r="BZ108" t="str">
        <f>IF('COPY 20200720'!BZ108="","",'COPY 20200720'!BZ108)</f>
        <v/>
      </c>
      <c r="CA108" t="str">
        <f>IF('COPY 20200720'!CA108="","",'COPY 20200720'!CA108)</f>
        <v/>
      </c>
      <c r="CB108" t="str">
        <f>IF('COPY 20200720'!CB108="","",'COPY 20200720'!CB108)</f>
        <v/>
      </c>
      <c r="CC108">
        <f>IF('COPY 20200720'!CC108="","",'COPY 20200720'!CC108)</f>
        <v>44032</v>
      </c>
      <c r="CD108">
        <f>IF('COPY 20200720'!CD108="","",'COPY 20200720'!CD108)</f>
        <v>44032</v>
      </c>
      <c r="CE108" t="str">
        <f>IF('COPY 20200720'!CE108="","",'COPY 20200720'!CE108)</f>
        <v/>
      </c>
      <c r="CF108" t="str">
        <f>IF('COPY 20200720'!CF108="","",'COPY 20200720'!CF108)</f>
        <v/>
      </c>
      <c r="CG108" t="str">
        <f>IF('COPY 20200720'!CG108="","",'COPY 20200720'!CG108)</f>
        <v/>
      </c>
      <c r="CH108" t="str">
        <f>IF('COPY 20200720'!CH108="","",'COPY 20200720'!CH108)</f>
        <v/>
      </c>
      <c r="CI108" t="str">
        <f>IF('COPY 20200720'!CI108="","",'COPY 20200720'!CI108)</f>
        <v/>
      </c>
      <c r="CJ108" t="str">
        <f>IF('COPY 20200720'!CJ108="","",'COPY 20200720'!CJ108)</f>
        <v/>
      </c>
      <c r="CK108" t="str">
        <f>IF('COPY 20200720'!CK108="","",'COPY 20200720'!CK108)</f>
        <v/>
      </c>
      <c r="CL108" t="str">
        <f>IF('COPY 20200720'!CL108="","",'COPY 20200720'!CL108)</f>
        <v/>
      </c>
      <c r="CM108" t="str">
        <f>IF('COPY 20200720'!CM108="","",'COPY 20200720'!CM108)</f>
        <v/>
      </c>
    </row>
    <row r="109" spans="2:91">
      <c r="B109" s="42" t="str">
        <f>'COPY 20200720'!B109</f>
        <v>105</v>
      </c>
      <c r="C109" s="8" t="str">
        <f>'COPY 20200720'!C109</f>
        <v>TAPE F DR E</v>
      </c>
      <c r="D109" s="8" t="str">
        <f>IF('COPY 20200720'!D109="","",'COPY 20200720'!D109)</f>
        <v>TAPE</v>
      </c>
      <c r="E109" s="8"/>
      <c r="F109" s="9"/>
      <c r="G109" s="10"/>
      <c r="H109" s="11"/>
      <c r="I109" s="12"/>
      <c r="J109" s="13"/>
      <c r="K109" s="10"/>
      <c r="L109" s="13"/>
      <c r="M109" s="14"/>
      <c r="N109" s="15"/>
      <c r="O109" s="16"/>
      <c r="P109" s="16"/>
      <c r="Q109" s="16"/>
      <c r="R109" s="16"/>
      <c r="S109" s="33"/>
      <c r="T109" s="33"/>
      <c r="U109" s="18"/>
      <c r="V109">
        <f>IF('COPY 20200720'!V109="","",'COPY 20200720'!V109)</f>
        <v>4.41E-2</v>
      </c>
      <c r="W109" t="str">
        <f>IF('COPY 20200720'!W109="","",'COPY 20200720'!W109)</f>
        <v/>
      </c>
      <c r="X109" t="str">
        <f>IF('COPY 20200720'!X109="","",'COPY 20200720'!X109)</f>
        <v/>
      </c>
      <c r="Y109" t="str">
        <f>IF('COPY 20200720'!Y109="","",'COPY 20200720'!Y109)</f>
        <v/>
      </c>
      <c r="Z109" t="str">
        <f>IF('COPY 20200720'!Z109="","",'COPY 20200720'!Z109)</f>
        <v/>
      </c>
      <c r="AA109" t="str">
        <f>IF('COPY 20200720'!AA109="","",'COPY 20200720'!AA109)</f>
        <v/>
      </c>
      <c r="AB109" t="str">
        <f>IF('COPY 20200720'!AB109="","",'COPY 20200720'!AB109)</f>
        <v/>
      </c>
      <c r="AC109" t="str">
        <f>IF('COPY 20200720'!AC109="","",'COPY 20200720'!AC109)</f>
        <v/>
      </c>
      <c r="AD109" t="str">
        <f>IF('COPY 20200720'!AD109="","",'COPY 20200720'!AD109)</f>
        <v/>
      </c>
      <c r="AE109" t="str">
        <f>IF('COPY 20200720'!AE109="","",'COPY 20200720'!AE109)</f>
        <v/>
      </c>
      <c r="AF109" t="str">
        <f>IF('COPY 20200720'!AF109="","",'COPY 20200720'!AF109)</f>
        <v/>
      </c>
      <c r="AG109" t="str">
        <f>IF('COPY 20200720'!AG109="","",'COPY 20200720'!AG109)</f>
        <v/>
      </c>
      <c r="AH109" t="s">
        <v>513</v>
      </c>
      <c r="AI109" t="str">
        <f>IF('COPY 20200720'!AI109="","",'COPY 20200720'!AI109)</f>
        <v/>
      </c>
      <c r="AJ109" t="str">
        <f>IF('COPY 20200720'!AJ109="","",'COPY 20200720'!AJ109)</f>
        <v/>
      </c>
      <c r="AK109" t="str">
        <f>IF('COPY 20200720'!AK109="","",'COPY 20200720'!AK109)</f>
        <v/>
      </c>
      <c r="AL109" t="str">
        <f>IF('COPY 20200720'!AL109="","",'COPY 20200720'!AL109)</f>
        <v/>
      </c>
      <c r="AM109" t="str">
        <f>IF('COPY 20200720'!AM109="","",'COPY 20200720'!AM109)</f>
        <v/>
      </c>
      <c r="AN109" t="str">
        <f>IF('COPY 20200720'!AN109="","",'COPY 20200720'!AN109)</f>
        <v/>
      </c>
      <c r="AO109" t="str">
        <f>IF('COPY 20200720'!AO109="","",'COPY 20200720'!AO109)</f>
        <v/>
      </c>
      <c r="AP109" t="str">
        <f>IF('COPY 20200720'!AP109="","",'COPY 20200720'!AP109)</f>
        <v/>
      </c>
      <c r="AQ109" t="str">
        <f>IF('COPY 20200720'!AQ109="","",'COPY 20200720'!AQ109)</f>
        <v/>
      </c>
      <c r="AR109" t="str">
        <f>IF('COPY 20200720'!AR109="","",'COPY 20200720'!AR109)</f>
        <v/>
      </c>
      <c r="AS109" t="str">
        <f>IF('COPY 20200720'!AS109="","",'COPY 20200720'!AS109)</f>
        <v/>
      </c>
      <c r="AT109" t="str">
        <f>IF('COPY 20200720'!AT109="","",'COPY 20200720'!AT109)</f>
        <v/>
      </c>
      <c r="AU109" t="str">
        <f>IF('COPY 20200720'!AU109="","",'COPY 20200720'!AU109)</f>
        <v/>
      </c>
      <c r="AV109" t="str">
        <f>IF('COPY 20200720'!AV109="","",'COPY 20200720'!AV109)</f>
        <v/>
      </c>
      <c r="AW109" t="str">
        <f>IF('COPY 20200720'!AW109="","",'COPY 20200720'!AW109)</f>
        <v/>
      </c>
      <c r="AX109" t="str">
        <f>IF('COPY 20200720'!AX109="","",'COPY 20200720'!AX109)</f>
        <v/>
      </c>
      <c r="AY109" t="str">
        <f>IF('COPY 20200720'!AY109="","",'COPY 20200720'!AY109)</f>
        <v/>
      </c>
      <c r="AZ109" t="str">
        <f>IF('COPY 20200720'!AZ109="","",'COPY 20200720'!AZ109)</f>
        <v/>
      </c>
      <c r="BA109" t="str">
        <f>IF('COPY 20200720'!BA109="","",'COPY 20200720'!BA109)</f>
        <v/>
      </c>
      <c r="BB109" t="str">
        <f>IF('COPY 20200720'!BB109="","",'COPY 20200720'!BB109)</f>
        <v/>
      </c>
      <c r="BC109" t="str">
        <f>IF('COPY 20200720'!BC109="","",'COPY 20200720'!BC109)</f>
        <v/>
      </c>
      <c r="BD109" t="str">
        <f>IF('COPY 20200720'!BD109="","",'COPY 20200720'!BD109)</f>
        <v/>
      </c>
      <c r="BE109" t="str">
        <f>IF('COPY 20200720'!BE109="","",'COPY 20200720'!BE109)</f>
        <v/>
      </c>
      <c r="BF109" t="str">
        <f>IF('COPY 20200720'!BF109="","",'COPY 20200720'!BF109)</f>
        <v/>
      </c>
      <c r="BG109" t="str">
        <f>IF('COPY 20200720'!BG109="","",'COPY 20200720'!BG109)</f>
        <v/>
      </c>
      <c r="BH109" t="str">
        <f>IF('COPY 20200720'!BH109="","",'COPY 20200720'!BH109)</f>
        <v/>
      </c>
      <c r="BI109">
        <f>IF('COPY 20200720'!BI109="","",'COPY 20200720'!BI109)</f>
        <v>44032</v>
      </c>
      <c r="BJ109" t="str">
        <f>IF('COPY 20200720'!BJ109="","",'COPY 20200720'!BJ109)</f>
        <v/>
      </c>
      <c r="BK109" t="str">
        <f>IF('COPY 20200720'!BK109="","",'COPY 20200720'!BK109)</f>
        <v/>
      </c>
      <c r="BL109" t="str">
        <f>IF('COPY 20200720'!BL109="","",'COPY 20200720'!BL109)</f>
        <v/>
      </c>
      <c r="BM109" t="str">
        <f>IF('COPY 20200720'!BM109="","",'COPY 20200720'!BM109)</f>
        <v/>
      </c>
      <c r="BN109" t="str">
        <f>IF('COPY 20200720'!BN109="","",'COPY 20200720'!BN109)</f>
        <v/>
      </c>
      <c r="BO109" t="str">
        <f>IF('COPY 20200720'!BO109="","",'COPY 20200720'!BO109)</f>
        <v/>
      </c>
      <c r="BP109" t="str">
        <f>IF('COPY 20200720'!BP109="","",'COPY 20200720'!BP109)</f>
        <v/>
      </c>
      <c r="BQ109" t="str">
        <f>IF('COPY 20200720'!BQ109="","",'COPY 20200720'!BQ109)</f>
        <v/>
      </c>
      <c r="BR109" t="str">
        <f>IF('COPY 20200720'!BR109="","",'COPY 20200720'!BR109)</f>
        <v/>
      </c>
      <c r="BS109" t="str">
        <f>IF('COPY 20200720'!BS109="","",'COPY 20200720'!BS109)</f>
        <v/>
      </c>
      <c r="BT109" t="str">
        <f>IF('COPY 20200720'!BT109="","",'COPY 20200720'!BT109)</f>
        <v/>
      </c>
      <c r="BU109" t="str">
        <f>IF('COPY 20200720'!BU109="","",'COPY 20200720'!BU109)</f>
        <v/>
      </c>
      <c r="BV109" t="str">
        <f>IF('COPY 20200720'!BV109="","",'COPY 20200720'!BV109)</f>
        <v/>
      </c>
      <c r="BW109" t="str">
        <f>IF('COPY 20200720'!BW109="","",'COPY 20200720'!BW109)</f>
        <v/>
      </c>
      <c r="BX109" t="str">
        <f>IF('COPY 20200720'!BX109="","",'COPY 20200720'!BX109)</f>
        <v/>
      </c>
      <c r="BY109" t="str">
        <f>IF('COPY 20200720'!BY109="","",'COPY 20200720'!BY109)</f>
        <v/>
      </c>
      <c r="BZ109" t="str">
        <f>IF('COPY 20200720'!BZ109="","",'COPY 20200720'!BZ109)</f>
        <v/>
      </c>
      <c r="CA109" t="str">
        <f>IF('COPY 20200720'!CA109="","",'COPY 20200720'!CA109)</f>
        <v/>
      </c>
      <c r="CB109" t="str">
        <f>IF('COPY 20200720'!CB109="","",'COPY 20200720'!CB109)</f>
        <v/>
      </c>
      <c r="CC109" t="str">
        <f>IF('COPY 20200720'!CC109="","",'COPY 20200720'!CC109)</f>
        <v>-</v>
      </c>
      <c r="CD109" t="s">
        <v>513</v>
      </c>
      <c r="CE109" t="str">
        <f>IF('COPY 20200720'!CE109="","",'COPY 20200720'!CE109)</f>
        <v/>
      </c>
      <c r="CF109" t="str">
        <f>IF('COPY 20200720'!CF109="","",'COPY 20200720'!CF109)</f>
        <v/>
      </c>
      <c r="CG109" t="str">
        <f>IF('COPY 20200720'!CG109="","",'COPY 20200720'!CG109)</f>
        <v/>
      </c>
      <c r="CH109" t="str">
        <f>IF('COPY 20200720'!CH109="","",'COPY 20200720'!CH109)</f>
        <v/>
      </c>
      <c r="CI109" t="str">
        <f>IF('COPY 20200720'!CI109="","",'COPY 20200720'!CI109)</f>
        <v/>
      </c>
      <c r="CJ109" t="str">
        <f>IF('COPY 20200720'!CJ109="","",'COPY 20200720'!CJ109)</f>
        <v/>
      </c>
      <c r="CK109" t="str">
        <f>IF('COPY 20200720'!CK109="","",'COPY 20200720'!CK109)</f>
        <v/>
      </c>
      <c r="CL109" t="str">
        <f>IF('COPY 20200720'!CL109="","",'COPY 20200720'!CL109)</f>
        <v/>
      </c>
      <c r="CM109" t="str">
        <f>IF('COPY 20200720'!CM109="","",'COPY 20200720'!CM109)</f>
        <v/>
      </c>
    </row>
    <row r="110" spans="2:91">
      <c r="B110" s="42" t="str">
        <f>'COPY 20200720'!B110</f>
        <v>106</v>
      </c>
      <c r="C110" s="8" t="str">
        <f>'COPY 20200720'!C110</f>
        <v>TAPE F DR D</v>
      </c>
      <c r="D110" s="8" t="str">
        <f>IF('COPY 20200720'!D110="","",'COPY 20200720'!D110)</f>
        <v>TAPE</v>
      </c>
      <c r="E110" s="8"/>
      <c r="F110" s="9"/>
      <c r="G110" s="10"/>
      <c r="H110" s="11"/>
      <c r="I110" s="12"/>
      <c r="J110" s="13"/>
      <c r="K110" s="10"/>
      <c r="L110" s="13"/>
      <c r="M110" s="14"/>
      <c r="N110" s="15"/>
      <c r="O110" s="16"/>
      <c r="P110" s="16"/>
      <c r="Q110" s="16"/>
      <c r="R110" s="16"/>
      <c r="S110" s="33"/>
      <c r="T110" s="33"/>
      <c r="U110" s="18"/>
      <c r="V110">
        <f>IF('COPY 20200720'!V110="","",'COPY 20200720'!V110)</f>
        <v>5.5E-2</v>
      </c>
      <c r="W110" t="str">
        <f>IF('COPY 20200720'!W110="","",'COPY 20200720'!W110)</f>
        <v/>
      </c>
      <c r="X110" t="str">
        <f>IF('COPY 20200720'!X110="","",'COPY 20200720'!X110)</f>
        <v/>
      </c>
      <c r="Y110" t="str">
        <f>IF('COPY 20200720'!Y110="","",'COPY 20200720'!Y110)</f>
        <v/>
      </c>
      <c r="Z110" t="str">
        <f>IF('COPY 20200720'!Z110="","",'COPY 20200720'!Z110)</f>
        <v/>
      </c>
      <c r="AA110" t="str">
        <f>IF('COPY 20200720'!AA110="","",'COPY 20200720'!AA110)</f>
        <v/>
      </c>
      <c r="AB110" t="str">
        <f>IF('COPY 20200720'!AB110="","",'COPY 20200720'!AB110)</f>
        <v/>
      </c>
      <c r="AC110" t="str">
        <f>IF('COPY 20200720'!AC110="","",'COPY 20200720'!AC110)</f>
        <v/>
      </c>
      <c r="AD110" t="str">
        <f>IF('COPY 20200720'!AD110="","",'COPY 20200720'!AD110)</f>
        <v/>
      </c>
      <c r="AE110" t="str">
        <f>IF('COPY 20200720'!AE110="","",'COPY 20200720'!AE110)</f>
        <v/>
      </c>
      <c r="AF110" t="str">
        <f>IF('COPY 20200720'!AF110="","",'COPY 20200720'!AF110)</f>
        <v/>
      </c>
      <c r="AG110" t="str">
        <f>IF('COPY 20200720'!AG110="","",'COPY 20200720'!AG110)</f>
        <v/>
      </c>
      <c r="AH110" t="s">
        <v>513</v>
      </c>
      <c r="AI110" t="str">
        <f>IF('COPY 20200720'!AI110="","",'COPY 20200720'!AI110)</f>
        <v/>
      </c>
      <c r="AJ110" t="str">
        <f>IF('COPY 20200720'!AJ110="","",'COPY 20200720'!AJ110)</f>
        <v/>
      </c>
      <c r="AK110" t="str">
        <f>IF('COPY 20200720'!AK110="","",'COPY 20200720'!AK110)</f>
        <v/>
      </c>
      <c r="AL110" t="str">
        <f>IF('COPY 20200720'!AL110="","",'COPY 20200720'!AL110)</f>
        <v/>
      </c>
      <c r="AM110" t="str">
        <f>IF('COPY 20200720'!AM110="","",'COPY 20200720'!AM110)</f>
        <v/>
      </c>
      <c r="AN110" t="str">
        <f>IF('COPY 20200720'!AN110="","",'COPY 20200720'!AN110)</f>
        <v/>
      </c>
      <c r="AO110" t="str">
        <f>IF('COPY 20200720'!AO110="","",'COPY 20200720'!AO110)</f>
        <v/>
      </c>
      <c r="AP110" t="str">
        <f>IF('COPY 20200720'!AP110="","",'COPY 20200720'!AP110)</f>
        <v/>
      </c>
      <c r="AQ110" t="str">
        <f>IF('COPY 20200720'!AQ110="","",'COPY 20200720'!AQ110)</f>
        <v/>
      </c>
      <c r="AR110" t="str">
        <f>IF('COPY 20200720'!AR110="","",'COPY 20200720'!AR110)</f>
        <v/>
      </c>
      <c r="AS110" t="str">
        <f>IF('COPY 20200720'!AS110="","",'COPY 20200720'!AS110)</f>
        <v/>
      </c>
      <c r="AT110" t="str">
        <f>IF('COPY 20200720'!AT110="","",'COPY 20200720'!AT110)</f>
        <v/>
      </c>
      <c r="AU110" t="str">
        <f>IF('COPY 20200720'!AU110="","",'COPY 20200720'!AU110)</f>
        <v/>
      </c>
      <c r="AV110" t="str">
        <f>IF('COPY 20200720'!AV110="","",'COPY 20200720'!AV110)</f>
        <v/>
      </c>
      <c r="AW110" t="str">
        <f>IF('COPY 20200720'!AW110="","",'COPY 20200720'!AW110)</f>
        <v/>
      </c>
      <c r="AX110" t="str">
        <f>IF('COPY 20200720'!AX110="","",'COPY 20200720'!AX110)</f>
        <v/>
      </c>
      <c r="AY110" t="str">
        <f>IF('COPY 20200720'!AY110="","",'COPY 20200720'!AY110)</f>
        <v/>
      </c>
      <c r="AZ110" t="str">
        <f>IF('COPY 20200720'!AZ110="","",'COPY 20200720'!AZ110)</f>
        <v/>
      </c>
      <c r="BA110" t="str">
        <f>IF('COPY 20200720'!BA110="","",'COPY 20200720'!BA110)</f>
        <v/>
      </c>
      <c r="BB110" t="str">
        <f>IF('COPY 20200720'!BB110="","",'COPY 20200720'!BB110)</f>
        <v/>
      </c>
      <c r="BC110" t="str">
        <f>IF('COPY 20200720'!BC110="","",'COPY 20200720'!BC110)</f>
        <v/>
      </c>
      <c r="BD110" t="str">
        <f>IF('COPY 20200720'!BD110="","",'COPY 20200720'!BD110)</f>
        <v/>
      </c>
      <c r="BE110" t="str">
        <f>IF('COPY 20200720'!BE110="","",'COPY 20200720'!BE110)</f>
        <v/>
      </c>
      <c r="BF110" t="str">
        <f>IF('COPY 20200720'!BF110="","",'COPY 20200720'!BF110)</f>
        <v/>
      </c>
      <c r="BG110" t="str">
        <f>IF('COPY 20200720'!BG110="","",'COPY 20200720'!BG110)</f>
        <v/>
      </c>
      <c r="BH110" t="str">
        <f>IF('COPY 20200720'!BH110="","",'COPY 20200720'!BH110)</f>
        <v/>
      </c>
      <c r="BI110">
        <f>IF('COPY 20200720'!BI110="","",'COPY 20200720'!BI110)</f>
        <v>44032</v>
      </c>
      <c r="BJ110" t="str">
        <f>IF('COPY 20200720'!BJ110="","",'COPY 20200720'!BJ110)</f>
        <v/>
      </c>
      <c r="BK110" t="str">
        <f>IF('COPY 20200720'!BK110="","",'COPY 20200720'!BK110)</f>
        <v/>
      </c>
      <c r="BL110" t="str">
        <f>IF('COPY 20200720'!BL110="","",'COPY 20200720'!BL110)</f>
        <v/>
      </c>
      <c r="BM110" t="str">
        <f>IF('COPY 20200720'!BM110="","",'COPY 20200720'!BM110)</f>
        <v/>
      </c>
      <c r="BN110" t="str">
        <f>IF('COPY 20200720'!BN110="","",'COPY 20200720'!BN110)</f>
        <v/>
      </c>
      <c r="BO110" t="str">
        <f>IF('COPY 20200720'!BO110="","",'COPY 20200720'!BO110)</f>
        <v/>
      </c>
      <c r="BP110" t="str">
        <f>IF('COPY 20200720'!BP110="","",'COPY 20200720'!BP110)</f>
        <v/>
      </c>
      <c r="BQ110" t="str">
        <f>IF('COPY 20200720'!BQ110="","",'COPY 20200720'!BQ110)</f>
        <v/>
      </c>
      <c r="BR110" t="str">
        <f>IF('COPY 20200720'!BR110="","",'COPY 20200720'!BR110)</f>
        <v/>
      </c>
      <c r="BS110" t="str">
        <f>IF('COPY 20200720'!BS110="","",'COPY 20200720'!BS110)</f>
        <v/>
      </c>
      <c r="BT110" t="str">
        <f>IF('COPY 20200720'!BT110="","",'COPY 20200720'!BT110)</f>
        <v/>
      </c>
      <c r="BU110" t="str">
        <f>IF('COPY 20200720'!BU110="","",'COPY 20200720'!BU110)</f>
        <v/>
      </c>
      <c r="BV110" t="str">
        <f>IF('COPY 20200720'!BV110="","",'COPY 20200720'!BV110)</f>
        <v/>
      </c>
      <c r="BW110" t="str">
        <f>IF('COPY 20200720'!BW110="","",'COPY 20200720'!BW110)</f>
        <v/>
      </c>
      <c r="BX110" t="str">
        <f>IF('COPY 20200720'!BX110="","",'COPY 20200720'!BX110)</f>
        <v/>
      </c>
      <c r="BY110" t="str">
        <f>IF('COPY 20200720'!BY110="","",'COPY 20200720'!BY110)</f>
        <v/>
      </c>
      <c r="BZ110" t="str">
        <f>IF('COPY 20200720'!BZ110="","",'COPY 20200720'!BZ110)</f>
        <v/>
      </c>
      <c r="CA110" t="str">
        <f>IF('COPY 20200720'!CA110="","",'COPY 20200720'!CA110)</f>
        <v/>
      </c>
      <c r="CB110" t="str">
        <f>IF('COPY 20200720'!CB110="","",'COPY 20200720'!CB110)</f>
        <v/>
      </c>
      <c r="CC110" t="str">
        <f>IF('COPY 20200720'!CC110="","",'COPY 20200720'!CC110)</f>
        <v>-</v>
      </c>
      <c r="CD110" t="s">
        <v>513</v>
      </c>
      <c r="CE110" t="str">
        <f>IF('COPY 20200720'!CE110="","",'COPY 20200720'!CE110)</f>
        <v/>
      </c>
      <c r="CF110" t="str">
        <f>IF('COPY 20200720'!CF110="","",'COPY 20200720'!CF110)</f>
        <v/>
      </c>
      <c r="CG110" t="str">
        <f>IF('COPY 20200720'!CG110="","",'COPY 20200720'!CG110)</f>
        <v/>
      </c>
      <c r="CH110" t="str">
        <f>IF('COPY 20200720'!CH110="","",'COPY 20200720'!CH110)</f>
        <v/>
      </c>
      <c r="CI110" t="str">
        <f>IF('COPY 20200720'!CI110="","",'COPY 20200720'!CI110)</f>
        <v/>
      </c>
      <c r="CJ110" t="str">
        <f>IF('COPY 20200720'!CJ110="","",'COPY 20200720'!CJ110)</f>
        <v/>
      </c>
      <c r="CK110" t="str">
        <f>IF('COPY 20200720'!CK110="","",'COPY 20200720'!CK110)</f>
        <v/>
      </c>
      <c r="CL110" t="str">
        <f>IF('COPY 20200720'!CL110="","",'COPY 20200720'!CL110)</f>
        <v/>
      </c>
      <c r="CM110" t="str">
        <f>IF('COPY 20200720'!CM110="","",'COPY 20200720'!CM110)</f>
        <v/>
      </c>
    </row>
    <row r="111" spans="2:91">
      <c r="B111" s="42" t="str">
        <f>'COPY 20200720'!B111</f>
        <v>107</v>
      </c>
      <c r="C111" s="8" t="str">
        <f>'COPY 20200720'!C111</f>
        <v>TAPE F DR C</v>
      </c>
      <c r="D111" s="8" t="str">
        <f>IF('COPY 20200720'!D111="","",'COPY 20200720'!D111)</f>
        <v>TAPE</v>
      </c>
      <c r="E111" s="8"/>
      <c r="F111" s="9"/>
      <c r="G111" s="10"/>
      <c r="H111" s="11"/>
      <c r="I111" s="12"/>
      <c r="J111" s="13"/>
      <c r="K111" s="10"/>
      <c r="L111" s="13"/>
      <c r="M111" s="14"/>
      <c r="N111" s="15"/>
      <c r="O111" s="16"/>
      <c r="P111" s="16"/>
      <c r="Q111" s="16"/>
      <c r="R111" s="16"/>
      <c r="S111" s="33"/>
      <c r="T111" s="33"/>
      <c r="U111" s="18"/>
      <c r="V111">
        <f>IF('COPY 20200720'!V111="","",'COPY 20200720'!V111)</f>
        <v>0.53480000000000005</v>
      </c>
      <c r="W111" t="str">
        <f>IF('COPY 20200720'!W111="","",'COPY 20200720'!W111)</f>
        <v/>
      </c>
      <c r="X111" t="str">
        <f>IF('COPY 20200720'!X111="","",'COPY 20200720'!X111)</f>
        <v/>
      </c>
      <c r="Y111" t="str">
        <f>IF('COPY 20200720'!Y111="","",'COPY 20200720'!Y111)</f>
        <v/>
      </c>
      <c r="Z111" t="str">
        <f>IF('COPY 20200720'!Z111="","",'COPY 20200720'!Z111)</f>
        <v/>
      </c>
      <c r="AA111" t="str">
        <f>IF('COPY 20200720'!AA111="","",'COPY 20200720'!AA111)</f>
        <v/>
      </c>
      <c r="AB111" t="str">
        <f>IF('COPY 20200720'!AB111="","",'COPY 20200720'!AB111)</f>
        <v/>
      </c>
      <c r="AC111" t="str">
        <f>IF('COPY 20200720'!AC111="","",'COPY 20200720'!AC111)</f>
        <v/>
      </c>
      <c r="AD111" t="str">
        <f>IF('COPY 20200720'!AD111="","",'COPY 20200720'!AD111)</f>
        <v/>
      </c>
      <c r="AE111" t="str">
        <f>IF('COPY 20200720'!AE111="","",'COPY 20200720'!AE111)</f>
        <v/>
      </c>
      <c r="AF111" t="str">
        <f>IF('COPY 20200720'!AF111="","",'COPY 20200720'!AF111)</f>
        <v/>
      </c>
      <c r="AG111" t="str">
        <f>IF('COPY 20200720'!AG111="","",'COPY 20200720'!AG111)</f>
        <v/>
      </c>
      <c r="AH111" t="s">
        <v>513</v>
      </c>
      <c r="AI111" t="str">
        <f>IF('COPY 20200720'!AI111="","",'COPY 20200720'!AI111)</f>
        <v/>
      </c>
      <c r="AJ111" t="str">
        <f>IF('COPY 20200720'!AJ111="","",'COPY 20200720'!AJ111)</f>
        <v/>
      </c>
      <c r="AK111" t="str">
        <f>IF('COPY 20200720'!AK111="","",'COPY 20200720'!AK111)</f>
        <v/>
      </c>
      <c r="AL111" t="str">
        <f>IF('COPY 20200720'!AL111="","",'COPY 20200720'!AL111)</f>
        <v/>
      </c>
      <c r="AM111" t="str">
        <f>IF('COPY 20200720'!AM111="","",'COPY 20200720'!AM111)</f>
        <v/>
      </c>
      <c r="AN111" t="str">
        <f>IF('COPY 20200720'!AN111="","",'COPY 20200720'!AN111)</f>
        <v/>
      </c>
      <c r="AO111" t="str">
        <f>IF('COPY 20200720'!AO111="","",'COPY 20200720'!AO111)</f>
        <v/>
      </c>
      <c r="AP111" t="str">
        <f>IF('COPY 20200720'!AP111="","",'COPY 20200720'!AP111)</f>
        <v/>
      </c>
      <c r="AQ111" t="str">
        <f>IF('COPY 20200720'!AQ111="","",'COPY 20200720'!AQ111)</f>
        <v/>
      </c>
      <c r="AR111" t="str">
        <f>IF('COPY 20200720'!AR111="","",'COPY 20200720'!AR111)</f>
        <v/>
      </c>
      <c r="AS111" t="str">
        <f>IF('COPY 20200720'!AS111="","",'COPY 20200720'!AS111)</f>
        <v/>
      </c>
      <c r="AT111" t="str">
        <f>IF('COPY 20200720'!AT111="","",'COPY 20200720'!AT111)</f>
        <v/>
      </c>
      <c r="AU111" t="str">
        <f>IF('COPY 20200720'!AU111="","",'COPY 20200720'!AU111)</f>
        <v/>
      </c>
      <c r="AV111" t="str">
        <f>IF('COPY 20200720'!AV111="","",'COPY 20200720'!AV111)</f>
        <v/>
      </c>
      <c r="AW111" t="str">
        <f>IF('COPY 20200720'!AW111="","",'COPY 20200720'!AW111)</f>
        <v/>
      </c>
      <c r="AX111" t="str">
        <f>IF('COPY 20200720'!AX111="","",'COPY 20200720'!AX111)</f>
        <v/>
      </c>
      <c r="AY111" t="str">
        <f>IF('COPY 20200720'!AY111="","",'COPY 20200720'!AY111)</f>
        <v/>
      </c>
      <c r="AZ111" t="str">
        <f>IF('COPY 20200720'!AZ111="","",'COPY 20200720'!AZ111)</f>
        <v/>
      </c>
      <c r="BA111" t="str">
        <f>IF('COPY 20200720'!BA111="","",'COPY 20200720'!BA111)</f>
        <v/>
      </c>
      <c r="BB111" t="str">
        <f>IF('COPY 20200720'!BB111="","",'COPY 20200720'!BB111)</f>
        <v/>
      </c>
      <c r="BC111" t="str">
        <f>IF('COPY 20200720'!BC111="","",'COPY 20200720'!BC111)</f>
        <v/>
      </c>
      <c r="BD111" t="str">
        <f>IF('COPY 20200720'!BD111="","",'COPY 20200720'!BD111)</f>
        <v/>
      </c>
      <c r="BE111" t="str">
        <f>IF('COPY 20200720'!BE111="","",'COPY 20200720'!BE111)</f>
        <v/>
      </c>
      <c r="BF111" t="str">
        <f>IF('COPY 20200720'!BF111="","",'COPY 20200720'!BF111)</f>
        <v/>
      </c>
      <c r="BG111" t="str">
        <f>IF('COPY 20200720'!BG111="","",'COPY 20200720'!BG111)</f>
        <v/>
      </c>
      <c r="BH111" t="str">
        <f>IF('COPY 20200720'!BH111="","",'COPY 20200720'!BH111)</f>
        <v/>
      </c>
      <c r="BI111">
        <f>IF('COPY 20200720'!BI111="","",'COPY 20200720'!BI111)</f>
        <v>44032</v>
      </c>
      <c r="BJ111" t="str">
        <f>IF('COPY 20200720'!BJ111="","",'COPY 20200720'!BJ111)</f>
        <v/>
      </c>
      <c r="BK111" t="str">
        <f>IF('COPY 20200720'!BK111="","",'COPY 20200720'!BK111)</f>
        <v/>
      </c>
      <c r="BL111" t="str">
        <f>IF('COPY 20200720'!BL111="","",'COPY 20200720'!BL111)</f>
        <v/>
      </c>
      <c r="BM111" t="str">
        <f>IF('COPY 20200720'!BM111="","",'COPY 20200720'!BM111)</f>
        <v/>
      </c>
      <c r="BN111" t="str">
        <f>IF('COPY 20200720'!BN111="","",'COPY 20200720'!BN111)</f>
        <v/>
      </c>
      <c r="BO111" t="str">
        <f>IF('COPY 20200720'!BO111="","",'COPY 20200720'!BO111)</f>
        <v/>
      </c>
      <c r="BP111" t="str">
        <f>IF('COPY 20200720'!BP111="","",'COPY 20200720'!BP111)</f>
        <v/>
      </c>
      <c r="BQ111" t="str">
        <f>IF('COPY 20200720'!BQ111="","",'COPY 20200720'!BQ111)</f>
        <v/>
      </c>
      <c r="BR111" t="str">
        <f>IF('COPY 20200720'!BR111="","",'COPY 20200720'!BR111)</f>
        <v/>
      </c>
      <c r="BS111" t="str">
        <f>IF('COPY 20200720'!BS111="","",'COPY 20200720'!BS111)</f>
        <v/>
      </c>
      <c r="BT111" t="str">
        <f>IF('COPY 20200720'!BT111="","",'COPY 20200720'!BT111)</f>
        <v/>
      </c>
      <c r="BU111" t="str">
        <f>IF('COPY 20200720'!BU111="","",'COPY 20200720'!BU111)</f>
        <v/>
      </c>
      <c r="BV111" t="str">
        <f>IF('COPY 20200720'!BV111="","",'COPY 20200720'!BV111)</f>
        <v/>
      </c>
      <c r="BW111" t="str">
        <f>IF('COPY 20200720'!BW111="","",'COPY 20200720'!BW111)</f>
        <v/>
      </c>
      <c r="BX111" t="str">
        <f>IF('COPY 20200720'!BX111="","",'COPY 20200720'!BX111)</f>
        <v/>
      </c>
      <c r="BY111" t="str">
        <f>IF('COPY 20200720'!BY111="","",'COPY 20200720'!BY111)</f>
        <v/>
      </c>
      <c r="BZ111" t="str">
        <f>IF('COPY 20200720'!BZ111="","",'COPY 20200720'!BZ111)</f>
        <v/>
      </c>
      <c r="CA111" t="str">
        <f>IF('COPY 20200720'!CA111="","",'COPY 20200720'!CA111)</f>
        <v/>
      </c>
      <c r="CB111" t="str">
        <f>IF('COPY 20200720'!CB111="","",'COPY 20200720'!CB111)</f>
        <v/>
      </c>
      <c r="CC111">
        <f>IF('COPY 20200720'!CC111="","",'COPY 20200720'!CC111)</f>
        <v>44032</v>
      </c>
      <c r="CD111">
        <f>IF('COPY 20200720'!CD111="","",'COPY 20200720'!CD111)</f>
        <v>44032</v>
      </c>
      <c r="CE111" t="str">
        <f>IF('COPY 20200720'!CE111="","",'COPY 20200720'!CE111)</f>
        <v/>
      </c>
      <c r="CF111" t="str">
        <f>IF('COPY 20200720'!CF111="","",'COPY 20200720'!CF111)</f>
        <v/>
      </c>
      <c r="CG111" t="str">
        <f>IF('COPY 20200720'!CG111="","",'COPY 20200720'!CG111)</f>
        <v/>
      </c>
      <c r="CH111" t="str">
        <f>IF('COPY 20200720'!CH111="","",'COPY 20200720'!CH111)</f>
        <v/>
      </c>
      <c r="CI111" t="str">
        <f>IF('COPY 20200720'!CI111="","",'COPY 20200720'!CI111)</f>
        <v/>
      </c>
      <c r="CJ111" t="str">
        <f>IF('COPY 20200720'!CJ111="","",'COPY 20200720'!CJ111)</f>
        <v/>
      </c>
      <c r="CK111" t="str">
        <f>IF('COPY 20200720'!CK111="","",'COPY 20200720'!CK111)</f>
        <v/>
      </c>
      <c r="CL111" t="str">
        <f>IF('COPY 20200720'!CL111="","",'COPY 20200720'!CL111)</f>
        <v/>
      </c>
      <c r="CM111" t="str">
        <f>IF('COPY 20200720'!CM111="","",'COPY 20200720'!CM111)</f>
        <v/>
      </c>
    </row>
    <row r="112" spans="2:91">
      <c r="B112" s="42" t="str">
        <f>'COPY 20200720'!B112</f>
        <v>108</v>
      </c>
      <c r="C112" s="8" t="str">
        <f>'COPY 20200720'!C112</f>
        <v>TAPE F DR B</v>
      </c>
      <c r="D112" s="8" t="str">
        <f>IF('COPY 20200720'!D112="","",'COPY 20200720'!D112)</f>
        <v>TAPE</v>
      </c>
      <c r="E112" s="8"/>
      <c r="F112" s="9"/>
      <c r="G112" s="10"/>
      <c r="H112" s="11"/>
      <c r="I112" s="12"/>
      <c r="J112" s="13"/>
      <c r="K112" s="10"/>
      <c r="L112" s="13"/>
      <c r="M112" s="14"/>
      <c r="N112" s="15"/>
      <c r="O112" s="16"/>
      <c r="P112" s="16"/>
      <c r="Q112" s="16"/>
      <c r="R112" s="16"/>
      <c r="S112" s="33"/>
      <c r="T112" s="33"/>
      <c r="U112" s="18"/>
      <c r="V112">
        <f>IF('COPY 20200720'!V112="","",'COPY 20200720'!V112)</f>
        <v>0.52559999999999996</v>
      </c>
      <c r="W112" t="str">
        <f>IF('COPY 20200720'!W112="","",'COPY 20200720'!W112)</f>
        <v/>
      </c>
      <c r="X112" t="str">
        <f>IF('COPY 20200720'!X112="","",'COPY 20200720'!X112)</f>
        <v/>
      </c>
      <c r="Y112" t="str">
        <f>IF('COPY 20200720'!Y112="","",'COPY 20200720'!Y112)</f>
        <v/>
      </c>
      <c r="Z112" t="str">
        <f>IF('COPY 20200720'!Z112="","",'COPY 20200720'!Z112)</f>
        <v/>
      </c>
      <c r="AA112" t="str">
        <f>IF('COPY 20200720'!AA112="","",'COPY 20200720'!AA112)</f>
        <v/>
      </c>
      <c r="AB112" t="str">
        <f>IF('COPY 20200720'!AB112="","",'COPY 20200720'!AB112)</f>
        <v/>
      </c>
      <c r="AC112" t="str">
        <f>IF('COPY 20200720'!AC112="","",'COPY 20200720'!AC112)</f>
        <v/>
      </c>
      <c r="AD112" t="str">
        <f>IF('COPY 20200720'!AD112="","",'COPY 20200720'!AD112)</f>
        <v/>
      </c>
      <c r="AE112" t="str">
        <f>IF('COPY 20200720'!AE112="","",'COPY 20200720'!AE112)</f>
        <v/>
      </c>
      <c r="AF112" t="str">
        <f>IF('COPY 20200720'!AF112="","",'COPY 20200720'!AF112)</f>
        <v/>
      </c>
      <c r="AG112" t="str">
        <f>IF('COPY 20200720'!AG112="","",'COPY 20200720'!AG112)</f>
        <v/>
      </c>
      <c r="AH112" t="s">
        <v>513</v>
      </c>
      <c r="AI112" t="str">
        <f>IF('COPY 20200720'!AI112="","",'COPY 20200720'!AI112)</f>
        <v/>
      </c>
      <c r="AJ112" t="str">
        <f>IF('COPY 20200720'!AJ112="","",'COPY 20200720'!AJ112)</f>
        <v/>
      </c>
      <c r="AK112" t="str">
        <f>IF('COPY 20200720'!AK112="","",'COPY 20200720'!AK112)</f>
        <v/>
      </c>
      <c r="AL112" t="str">
        <f>IF('COPY 20200720'!AL112="","",'COPY 20200720'!AL112)</f>
        <v/>
      </c>
      <c r="AM112" t="str">
        <f>IF('COPY 20200720'!AM112="","",'COPY 20200720'!AM112)</f>
        <v/>
      </c>
      <c r="AN112" t="str">
        <f>IF('COPY 20200720'!AN112="","",'COPY 20200720'!AN112)</f>
        <v/>
      </c>
      <c r="AO112" t="str">
        <f>IF('COPY 20200720'!AO112="","",'COPY 20200720'!AO112)</f>
        <v/>
      </c>
      <c r="AP112" t="str">
        <f>IF('COPY 20200720'!AP112="","",'COPY 20200720'!AP112)</f>
        <v/>
      </c>
      <c r="AQ112" t="str">
        <f>IF('COPY 20200720'!AQ112="","",'COPY 20200720'!AQ112)</f>
        <v/>
      </c>
      <c r="AR112" t="str">
        <f>IF('COPY 20200720'!AR112="","",'COPY 20200720'!AR112)</f>
        <v/>
      </c>
      <c r="AS112" t="str">
        <f>IF('COPY 20200720'!AS112="","",'COPY 20200720'!AS112)</f>
        <v/>
      </c>
      <c r="AT112" t="str">
        <f>IF('COPY 20200720'!AT112="","",'COPY 20200720'!AT112)</f>
        <v/>
      </c>
      <c r="AU112" t="str">
        <f>IF('COPY 20200720'!AU112="","",'COPY 20200720'!AU112)</f>
        <v/>
      </c>
      <c r="AV112" t="str">
        <f>IF('COPY 20200720'!AV112="","",'COPY 20200720'!AV112)</f>
        <v/>
      </c>
      <c r="AW112" t="str">
        <f>IF('COPY 20200720'!AW112="","",'COPY 20200720'!AW112)</f>
        <v/>
      </c>
      <c r="AX112" t="str">
        <f>IF('COPY 20200720'!AX112="","",'COPY 20200720'!AX112)</f>
        <v/>
      </c>
      <c r="AY112" t="str">
        <f>IF('COPY 20200720'!AY112="","",'COPY 20200720'!AY112)</f>
        <v/>
      </c>
      <c r="AZ112" t="str">
        <f>IF('COPY 20200720'!AZ112="","",'COPY 20200720'!AZ112)</f>
        <v/>
      </c>
      <c r="BA112" t="str">
        <f>IF('COPY 20200720'!BA112="","",'COPY 20200720'!BA112)</f>
        <v/>
      </c>
      <c r="BB112" t="str">
        <f>IF('COPY 20200720'!BB112="","",'COPY 20200720'!BB112)</f>
        <v/>
      </c>
      <c r="BC112" t="str">
        <f>IF('COPY 20200720'!BC112="","",'COPY 20200720'!BC112)</f>
        <v/>
      </c>
      <c r="BD112" t="str">
        <f>IF('COPY 20200720'!BD112="","",'COPY 20200720'!BD112)</f>
        <v/>
      </c>
      <c r="BE112" t="str">
        <f>IF('COPY 20200720'!BE112="","",'COPY 20200720'!BE112)</f>
        <v/>
      </c>
      <c r="BF112" t="str">
        <f>IF('COPY 20200720'!BF112="","",'COPY 20200720'!BF112)</f>
        <v/>
      </c>
      <c r="BG112" t="str">
        <f>IF('COPY 20200720'!BG112="","",'COPY 20200720'!BG112)</f>
        <v/>
      </c>
      <c r="BH112" t="str">
        <f>IF('COPY 20200720'!BH112="","",'COPY 20200720'!BH112)</f>
        <v/>
      </c>
      <c r="BI112">
        <f>IF('COPY 20200720'!BI112="","",'COPY 20200720'!BI112)</f>
        <v>44032</v>
      </c>
      <c r="BJ112" t="str">
        <f>IF('COPY 20200720'!BJ112="","",'COPY 20200720'!BJ112)</f>
        <v/>
      </c>
      <c r="BK112" t="str">
        <f>IF('COPY 20200720'!BK112="","",'COPY 20200720'!BK112)</f>
        <v/>
      </c>
      <c r="BL112" t="str">
        <f>IF('COPY 20200720'!BL112="","",'COPY 20200720'!BL112)</f>
        <v/>
      </c>
      <c r="BM112" t="str">
        <f>IF('COPY 20200720'!BM112="","",'COPY 20200720'!BM112)</f>
        <v/>
      </c>
      <c r="BN112" t="str">
        <f>IF('COPY 20200720'!BN112="","",'COPY 20200720'!BN112)</f>
        <v/>
      </c>
      <c r="BO112" t="str">
        <f>IF('COPY 20200720'!BO112="","",'COPY 20200720'!BO112)</f>
        <v/>
      </c>
      <c r="BP112" t="str">
        <f>IF('COPY 20200720'!BP112="","",'COPY 20200720'!BP112)</f>
        <v/>
      </c>
      <c r="BQ112" t="str">
        <f>IF('COPY 20200720'!BQ112="","",'COPY 20200720'!BQ112)</f>
        <v/>
      </c>
      <c r="BR112" t="str">
        <f>IF('COPY 20200720'!BR112="","",'COPY 20200720'!BR112)</f>
        <v/>
      </c>
      <c r="BS112" t="str">
        <f>IF('COPY 20200720'!BS112="","",'COPY 20200720'!BS112)</f>
        <v/>
      </c>
      <c r="BT112" t="str">
        <f>IF('COPY 20200720'!BT112="","",'COPY 20200720'!BT112)</f>
        <v/>
      </c>
      <c r="BU112" t="str">
        <f>IF('COPY 20200720'!BU112="","",'COPY 20200720'!BU112)</f>
        <v/>
      </c>
      <c r="BV112" t="str">
        <f>IF('COPY 20200720'!BV112="","",'COPY 20200720'!BV112)</f>
        <v/>
      </c>
      <c r="BW112" t="str">
        <f>IF('COPY 20200720'!BW112="","",'COPY 20200720'!BW112)</f>
        <v/>
      </c>
      <c r="BX112" t="str">
        <f>IF('COPY 20200720'!BX112="","",'COPY 20200720'!BX112)</f>
        <v/>
      </c>
      <c r="BY112" t="str">
        <f>IF('COPY 20200720'!BY112="","",'COPY 20200720'!BY112)</f>
        <v/>
      </c>
      <c r="BZ112" t="str">
        <f>IF('COPY 20200720'!BZ112="","",'COPY 20200720'!BZ112)</f>
        <v/>
      </c>
      <c r="CA112" t="str">
        <f>IF('COPY 20200720'!CA112="","",'COPY 20200720'!CA112)</f>
        <v/>
      </c>
      <c r="CB112" t="str">
        <f>IF('COPY 20200720'!CB112="","",'COPY 20200720'!CB112)</f>
        <v/>
      </c>
      <c r="CC112">
        <f>IF('COPY 20200720'!CC112="","",'COPY 20200720'!CC112)</f>
        <v>44032</v>
      </c>
      <c r="CD112">
        <f>IF('COPY 20200720'!CD112="","",'COPY 20200720'!CD112)</f>
        <v>44032</v>
      </c>
      <c r="CE112" t="str">
        <f>IF('COPY 20200720'!CE112="","",'COPY 20200720'!CE112)</f>
        <v/>
      </c>
      <c r="CF112" t="str">
        <f>IF('COPY 20200720'!CF112="","",'COPY 20200720'!CF112)</f>
        <v/>
      </c>
      <c r="CG112" t="str">
        <f>IF('COPY 20200720'!CG112="","",'COPY 20200720'!CG112)</f>
        <v/>
      </c>
      <c r="CH112" t="str">
        <f>IF('COPY 20200720'!CH112="","",'COPY 20200720'!CH112)</f>
        <v/>
      </c>
      <c r="CI112" t="str">
        <f>IF('COPY 20200720'!CI112="","",'COPY 20200720'!CI112)</f>
        <v/>
      </c>
      <c r="CJ112" t="str">
        <f>IF('COPY 20200720'!CJ112="","",'COPY 20200720'!CJ112)</f>
        <v/>
      </c>
      <c r="CK112" t="str">
        <f>IF('COPY 20200720'!CK112="","",'COPY 20200720'!CK112)</f>
        <v/>
      </c>
      <c r="CL112" t="str">
        <f>IF('COPY 20200720'!CL112="","",'COPY 20200720'!CL112)</f>
        <v/>
      </c>
      <c r="CM112" t="str">
        <f>IF('COPY 20200720'!CM112="","",'COPY 20200720'!CM112)</f>
        <v/>
      </c>
    </row>
    <row r="113" spans="2:91">
      <c r="B113" s="42" t="str">
        <f>'COPY 20200720'!B113</f>
        <v>109</v>
      </c>
      <c r="C113" s="8" t="str">
        <f>'COPY 20200720'!C113</f>
        <v>TAPE UPR E</v>
      </c>
      <c r="D113" s="8" t="str">
        <f>IF('COPY 20200720'!D113="","",'COPY 20200720'!D113)</f>
        <v>TAPE</v>
      </c>
      <c r="E113" s="8"/>
      <c r="F113" s="9"/>
      <c r="G113" s="10"/>
      <c r="H113" s="11"/>
      <c r="I113" s="12"/>
      <c r="J113" s="13"/>
      <c r="K113" s="10"/>
      <c r="L113" s="13"/>
      <c r="M113" s="14"/>
      <c r="N113" s="15"/>
      <c r="O113" s="16"/>
      <c r="P113" s="16"/>
      <c r="Q113" s="16"/>
      <c r="R113" s="16"/>
      <c r="S113" s="33"/>
      <c r="T113" s="33"/>
      <c r="U113" s="18"/>
      <c r="V113">
        <f>IF('COPY 20200720'!V113="","",'COPY 20200720'!V113)</f>
        <v>0.22270000000000001</v>
      </c>
      <c r="W113" t="str">
        <f>IF('COPY 20200720'!W113="","",'COPY 20200720'!W113)</f>
        <v/>
      </c>
      <c r="X113" t="str">
        <f>IF('COPY 20200720'!X113="","",'COPY 20200720'!X113)</f>
        <v/>
      </c>
      <c r="Y113" t="str">
        <f>IF('COPY 20200720'!Y113="","",'COPY 20200720'!Y113)</f>
        <v/>
      </c>
      <c r="Z113" t="str">
        <f>IF('COPY 20200720'!Z113="","",'COPY 20200720'!Z113)</f>
        <v/>
      </c>
      <c r="AA113" t="str">
        <f>IF('COPY 20200720'!AA113="","",'COPY 20200720'!AA113)</f>
        <v/>
      </c>
      <c r="AB113" t="str">
        <f>IF('COPY 20200720'!AB113="","",'COPY 20200720'!AB113)</f>
        <v/>
      </c>
      <c r="AC113" t="str">
        <f>IF('COPY 20200720'!AC113="","",'COPY 20200720'!AC113)</f>
        <v/>
      </c>
      <c r="AD113" t="str">
        <f>IF('COPY 20200720'!AD113="","",'COPY 20200720'!AD113)</f>
        <v/>
      </c>
      <c r="AE113" t="str">
        <f>IF('COPY 20200720'!AE113="","",'COPY 20200720'!AE113)</f>
        <v/>
      </c>
      <c r="AF113" t="str">
        <f>IF('COPY 20200720'!AF113="","",'COPY 20200720'!AF113)</f>
        <v/>
      </c>
      <c r="AG113" t="str">
        <f>IF('COPY 20200720'!AG113="","",'COPY 20200720'!AG113)</f>
        <v/>
      </c>
      <c r="AH113" t="s">
        <v>513</v>
      </c>
      <c r="AI113" t="str">
        <f>IF('COPY 20200720'!AI113="","",'COPY 20200720'!AI113)</f>
        <v/>
      </c>
      <c r="AJ113" t="str">
        <f>IF('COPY 20200720'!AJ113="","",'COPY 20200720'!AJ113)</f>
        <v/>
      </c>
      <c r="AK113" t="str">
        <f>IF('COPY 20200720'!AK113="","",'COPY 20200720'!AK113)</f>
        <v/>
      </c>
      <c r="AL113" t="str">
        <f>IF('COPY 20200720'!AL113="","",'COPY 20200720'!AL113)</f>
        <v/>
      </c>
      <c r="AM113" t="str">
        <f>IF('COPY 20200720'!AM113="","",'COPY 20200720'!AM113)</f>
        <v/>
      </c>
      <c r="AN113" t="str">
        <f>IF('COPY 20200720'!AN113="","",'COPY 20200720'!AN113)</f>
        <v/>
      </c>
      <c r="AO113" t="str">
        <f>IF('COPY 20200720'!AO113="","",'COPY 20200720'!AO113)</f>
        <v/>
      </c>
      <c r="AP113" t="str">
        <f>IF('COPY 20200720'!AP113="","",'COPY 20200720'!AP113)</f>
        <v/>
      </c>
      <c r="AQ113" t="str">
        <f>IF('COPY 20200720'!AQ113="","",'COPY 20200720'!AQ113)</f>
        <v/>
      </c>
      <c r="AR113" t="str">
        <f>IF('COPY 20200720'!AR113="","",'COPY 20200720'!AR113)</f>
        <v/>
      </c>
      <c r="AS113" t="str">
        <f>IF('COPY 20200720'!AS113="","",'COPY 20200720'!AS113)</f>
        <v/>
      </c>
      <c r="AT113" t="str">
        <f>IF('COPY 20200720'!AT113="","",'COPY 20200720'!AT113)</f>
        <v/>
      </c>
      <c r="AU113" t="str">
        <f>IF('COPY 20200720'!AU113="","",'COPY 20200720'!AU113)</f>
        <v/>
      </c>
      <c r="AV113" t="str">
        <f>IF('COPY 20200720'!AV113="","",'COPY 20200720'!AV113)</f>
        <v/>
      </c>
      <c r="AW113" t="str">
        <f>IF('COPY 20200720'!AW113="","",'COPY 20200720'!AW113)</f>
        <v/>
      </c>
      <c r="AX113" t="str">
        <f>IF('COPY 20200720'!AX113="","",'COPY 20200720'!AX113)</f>
        <v/>
      </c>
      <c r="AY113" t="str">
        <f>IF('COPY 20200720'!AY113="","",'COPY 20200720'!AY113)</f>
        <v/>
      </c>
      <c r="AZ113" t="str">
        <f>IF('COPY 20200720'!AZ113="","",'COPY 20200720'!AZ113)</f>
        <v/>
      </c>
      <c r="BA113" t="str">
        <f>IF('COPY 20200720'!BA113="","",'COPY 20200720'!BA113)</f>
        <v/>
      </c>
      <c r="BB113" t="str">
        <f>IF('COPY 20200720'!BB113="","",'COPY 20200720'!BB113)</f>
        <v/>
      </c>
      <c r="BC113" t="str">
        <f>IF('COPY 20200720'!BC113="","",'COPY 20200720'!BC113)</f>
        <v/>
      </c>
      <c r="BD113" t="str">
        <f>IF('COPY 20200720'!BD113="","",'COPY 20200720'!BD113)</f>
        <v/>
      </c>
      <c r="BE113" t="str">
        <f>IF('COPY 20200720'!BE113="","",'COPY 20200720'!BE113)</f>
        <v/>
      </c>
      <c r="BF113" t="str">
        <f>IF('COPY 20200720'!BF113="","",'COPY 20200720'!BF113)</f>
        <v/>
      </c>
      <c r="BG113" t="str">
        <f>IF('COPY 20200720'!BG113="","",'COPY 20200720'!BG113)</f>
        <v/>
      </c>
      <c r="BH113" t="str">
        <f>IF('COPY 20200720'!BH113="","",'COPY 20200720'!BH113)</f>
        <v/>
      </c>
      <c r="BI113">
        <f>IF('COPY 20200720'!BI113="","",'COPY 20200720'!BI113)</f>
        <v>44032</v>
      </c>
      <c r="BJ113" t="str">
        <f>IF('COPY 20200720'!BJ113="","",'COPY 20200720'!BJ113)</f>
        <v/>
      </c>
      <c r="BK113" t="str">
        <f>IF('COPY 20200720'!BK113="","",'COPY 20200720'!BK113)</f>
        <v/>
      </c>
      <c r="BL113" t="str">
        <f>IF('COPY 20200720'!BL113="","",'COPY 20200720'!BL113)</f>
        <v/>
      </c>
      <c r="BM113" t="str">
        <f>IF('COPY 20200720'!BM113="","",'COPY 20200720'!BM113)</f>
        <v/>
      </c>
      <c r="BN113" t="str">
        <f>IF('COPY 20200720'!BN113="","",'COPY 20200720'!BN113)</f>
        <v/>
      </c>
      <c r="BO113" t="str">
        <f>IF('COPY 20200720'!BO113="","",'COPY 20200720'!BO113)</f>
        <v/>
      </c>
      <c r="BP113" t="str">
        <f>IF('COPY 20200720'!BP113="","",'COPY 20200720'!BP113)</f>
        <v/>
      </c>
      <c r="BQ113" t="str">
        <f>IF('COPY 20200720'!BQ113="","",'COPY 20200720'!BQ113)</f>
        <v/>
      </c>
      <c r="BR113" t="str">
        <f>IF('COPY 20200720'!BR113="","",'COPY 20200720'!BR113)</f>
        <v/>
      </c>
      <c r="BS113" t="str">
        <f>IF('COPY 20200720'!BS113="","",'COPY 20200720'!BS113)</f>
        <v/>
      </c>
      <c r="BT113" t="str">
        <f>IF('COPY 20200720'!BT113="","",'COPY 20200720'!BT113)</f>
        <v/>
      </c>
      <c r="BU113" t="str">
        <f>IF('COPY 20200720'!BU113="","",'COPY 20200720'!BU113)</f>
        <v/>
      </c>
      <c r="BV113" t="str">
        <f>IF('COPY 20200720'!BV113="","",'COPY 20200720'!BV113)</f>
        <v/>
      </c>
      <c r="BW113" t="str">
        <f>IF('COPY 20200720'!BW113="","",'COPY 20200720'!BW113)</f>
        <v/>
      </c>
      <c r="BX113" t="str">
        <f>IF('COPY 20200720'!BX113="","",'COPY 20200720'!BX113)</f>
        <v/>
      </c>
      <c r="BY113" t="str">
        <f>IF('COPY 20200720'!BY113="","",'COPY 20200720'!BY113)</f>
        <v/>
      </c>
      <c r="BZ113" t="str">
        <f>IF('COPY 20200720'!BZ113="","",'COPY 20200720'!BZ113)</f>
        <v/>
      </c>
      <c r="CA113" t="str">
        <f>IF('COPY 20200720'!CA113="","",'COPY 20200720'!CA113)</f>
        <v/>
      </c>
      <c r="CB113" t="str">
        <f>IF('COPY 20200720'!CB113="","",'COPY 20200720'!CB113)</f>
        <v/>
      </c>
      <c r="CC113">
        <f>IF('COPY 20200720'!CC113="","",'COPY 20200720'!CC113)</f>
        <v>44032</v>
      </c>
      <c r="CD113">
        <f>IF('COPY 20200720'!CD113="","",'COPY 20200720'!CD113)</f>
        <v>44032</v>
      </c>
      <c r="CE113" t="str">
        <f>IF('COPY 20200720'!CE113="","",'COPY 20200720'!CE113)</f>
        <v/>
      </c>
      <c r="CF113" t="str">
        <f>IF('COPY 20200720'!CF113="","",'COPY 20200720'!CF113)</f>
        <v/>
      </c>
      <c r="CG113" t="str">
        <f>IF('COPY 20200720'!CG113="","",'COPY 20200720'!CG113)</f>
        <v/>
      </c>
      <c r="CH113" t="str">
        <f>IF('COPY 20200720'!CH113="","",'COPY 20200720'!CH113)</f>
        <v/>
      </c>
      <c r="CI113" t="str">
        <f>IF('COPY 20200720'!CI113="","",'COPY 20200720'!CI113)</f>
        <v/>
      </c>
      <c r="CJ113" t="str">
        <f>IF('COPY 20200720'!CJ113="","",'COPY 20200720'!CJ113)</f>
        <v/>
      </c>
      <c r="CK113" t="str">
        <f>IF('COPY 20200720'!CK113="","",'COPY 20200720'!CK113)</f>
        <v/>
      </c>
      <c r="CL113" t="str">
        <f>IF('COPY 20200720'!CL113="","",'COPY 20200720'!CL113)</f>
        <v/>
      </c>
      <c r="CM113" t="str">
        <f>IF('COPY 20200720'!CM113="","",'COPY 20200720'!CM113)</f>
        <v/>
      </c>
    </row>
    <row r="114" spans="2:91">
      <c r="B114" s="42" t="str">
        <f>'COPY 20200720'!B114</f>
        <v>110</v>
      </c>
      <c r="C114" s="8" t="str">
        <f>'COPY 20200720'!C114</f>
        <v>TAPE UPR D</v>
      </c>
      <c r="D114" s="8" t="str">
        <f>IF('COPY 20200720'!D114="","",'COPY 20200720'!D114)</f>
        <v>TAPE</v>
      </c>
      <c r="E114" s="8"/>
      <c r="F114" s="9"/>
      <c r="G114" s="10"/>
      <c r="H114" s="11"/>
      <c r="I114" s="12"/>
      <c r="J114" s="13"/>
      <c r="K114" s="10"/>
      <c r="L114" s="13"/>
      <c r="M114" s="14"/>
      <c r="N114" s="15"/>
      <c r="O114" s="16"/>
      <c r="P114" s="16"/>
      <c r="Q114" s="16"/>
      <c r="R114" s="16"/>
      <c r="S114" s="33"/>
      <c r="T114" s="33"/>
      <c r="U114" s="18"/>
      <c r="V114">
        <f>IF('COPY 20200720'!V114="","",'COPY 20200720'!V114)</f>
        <v>0.25559999999999999</v>
      </c>
      <c r="W114" t="str">
        <f>IF('COPY 20200720'!W114="","",'COPY 20200720'!W114)</f>
        <v/>
      </c>
      <c r="X114" t="str">
        <f>IF('COPY 20200720'!X114="","",'COPY 20200720'!X114)</f>
        <v/>
      </c>
      <c r="Y114" t="str">
        <f>IF('COPY 20200720'!Y114="","",'COPY 20200720'!Y114)</f>
        <v/>
      </c>
      <c r="Z114" t="str">
        <f>IF('COPY 20200720'!Z114="","",'COPY 20200720'!Z114)</f>
        <v/>
      </c>
      <c r="AA114" t="str">
        <f>IF('COPY 20200720'!AA114="","",'COPY 20200720'!AA114)</f>
        <v/>
      </c>
      <c r="AB114" t="str">
        <f>IF('COPY 20200720'!AB114="","",'COPY 20200720'!AB114)</f>
        <v/>
      </c>
      <c r="AC114" t="str">
        <f>IF('COPY 20200720'!AC114="","",'COPY 20200720'!AC114)</f>
        <v/>
      </c>
      <c r="AD114" t="str">
        <f>IF('COPY 20200720'!AD114="","",'COPY 20200720'!AD114)</f>
        <v/>
      </c>
      <c r="AE114" t="str">
        <f>IF('COPY 20200720'!AE114="","",'COPY 20200720'!AE114)</f>
        <v/>
      </c>
      <c r="AF114" t="str">
        <f>IF('COPY 20200720'!AF114="","",'COPY 20200720'!AF114)</f>
        <v/>
      </c>
      <c r="AG114" t="str">
        <f>IF('COPY 20200720'!AG114="","",'COPY 20200720'!AG114)</f>
        <v/>
      </c>
      <c r="AH114" t="s">
        <v>513</v>
      </c>
      <c r="AI114" t="str">
        <f>IF('COPY 20200720'!AI114="","",'COPY 20200720'!AI114)</f>
        <v/>
      </c>
      <c r="AJ114" t="str">
        <f>IF('COPY 20200720'!AJ114="","",'COPY 20200720'!AJ114)</f>
        <v/>
      </c>
      <c r="AK114" t="str">
        <f>IF('COPY 20200720'!AK114="","",'COPY 20200720'!AK114)</f>
        <v/>
      </c>
      <c r="AL114" t="str">
        <f>IF('COPY 20200720'!AL114="","",'COPY 20200720'!AL114)</f>
        <v/>
      </c>
      <c r="AM114" t="str">
        <f>IF('COPY 20200720'!AM114="","",'COPY 20200720'!AM114)</f>
        <v/>
      </c>
      <c r="AN114" t="str">
        <f>IF('COPY 20200720'!AN114="","",'COPY 20200720'!AN114)</f>
        <v/>
      </c>
      <c r="AO114" t="str">
        <f>IF('COPY 20200720'!AO114="","",'COPY 20200720'!AO114)</f>
        <v/>
      </c>
      <c r="AP114" t="str">
        <f>IF('COPY 20200720'!AP114="","",'COPY 20200720'!AP114)</f>
        <v/>
      </c>
      <c r="AQ114" t="str">
        <f>IF('COPY 20200720'!AQ114="","",'COPY 20200720'!AQ114)</f>
        <v/>
      </c>
      <c r="AR114" t="str">
        <f>IF('COPY 20200720'!AR114="","",'COPY 20200720'!AR114)</f>
        <v/>
      </c>
      <c r="AS114" t="str">
        <f>IF('COPY 20200720'!AS114="","",'COPY 20200720'!AS114)</f>
        <v/>
      </c>
      <c r="AT114" t="str">
        <f>IF('COPY 20200720'!AT114="","",'COPY 20200720'!AT114)</f>
        <v/>
      </c>
      <c r="AU114" t="str">
        <f>IF('COPY 20200720'!AU114="","",'COPY 20200720'!AU114)</f>
        <v/>
      </c>
      <c r="AV114" t="str">
        <f>IF('COPY 20200720'!AV114="","",'COPY 20200720'!AV114)</f>
        <v/>
      </c>
      <c r="AW114" t="str">
        <f>IF('COPY 20200720'!AW114="","",'COPY 20200720'!AW114)</f>
        <v/>
      </c>
      <c r="AX114" t="str">
        <f>IF('COPY 20200720'!AX114="","",'COPY 20200720'!AX114)</f>
        <v/>
      </c>
      <c r="AY114" t="str">
        <f>IF('COPY 20200720'!AY114="","",'COPY 20200720'!AY114)</f>
        <v/>
      </c>
      <c r="AZ114" t="str">
        <f>IF('COPY 20200720'!AZ114="","",'COPY 20200720'!AZ114)</f>
        <v/>
      </c>
      <c r="BA114" t="str">
        <f>IF('COPY 20200720'!BA114="","",'COPY 20200720'!BA114)</f>
        <v/>
      </c>
      <c r="BB114" t="str">
        <f>IF('COPY 20200720'!BB114="","",'COPY 20200720'!BB114)</f>
        <v/>
      </c>
      <c r="BC114" t="str">
        <f>IF('COPY 20200720'!BC114="","",'COPY 20200720'!BC114)</f>
        <v/>
      </c>
      <c r="BD114" t="str">
        <f>IF('COPY 20200720'!BD114="","",'COPY 20200720'!BD114)</f>
        <v/>
      </c>
      <c r="BE114" t="str">
        <f>IF('COPY 20200720'!BE114="","",'COPY 20200720'!BE114)</f>
        <v/>
      </c>
      <c r="BF114" t="str">
        <f>IF('COPY 20200720'!BF114="","",'COPY 20200720'!BF114)</f>
        <v/>
      </c>
      <c r="BG114" t="str">
        <f>IF('COPY 20200720'!BG114="","",'COPY 20200720'!BG114)</f>
        <v/>
      </c>
      <c r="BH114" t="str">
        <f>IF('COPY 20200720'!BH114="","",'COPY 20200720'!BH114)</f>
        <v/>
      </c>
      <c r="BI114">
        <f>IF('COPY 20200720'!BI114="","",'COPY 20200720'!BI114)</f>
        <v>44032</v>
      </c>
      <c r="BJ114" t="str">
        <f>IF('COPY 20200720'!BJ114="","",'COPY 20200720'!BJ114)</f>
        <v/>
      </c>
      <c r="BK114" t="str">
        <f>IF('COPY 20200720'!BK114="","",'COPY 20200720'!BK114)</f>
        <v/>
      </c>
      <c r="BL114" t="str">
        <f>IF('COPY 20200720'!BL114="","",'COPY 20200720'!BL114)</f>
        <v/>
      </c>
      <c r="BM114" t="str">
        <f>IF('COPY 20200720'!BM114="","",'COPY 20200720'!BM114)</f>
        <v/>
      </c>
      <c r="BN114" t="str">
        <f>IF('COPY 20200720'!BN114="","",'COPY 20200720'!BN114)</f>
        <v/>
      </c>
      <c r="BO114" t="str">
        <f>IF('COPY 20200720'!BO114="","",'COPY 20200720'!BO114)</f>
        <v/>
      </c>
      <c r="BP114" t="str">
        <f>IF('COPY 20200720'!BP114="","",'COPY 20200720'!BP114)</f>
        <v/>
      </c>
      <c r="BQ114" t="str">
        <f>IF('COPY 20200720'!BQ114="","",'COPY 20200720'!BQ114)</f>
        <v/>
      </c>
      <c r="BR114" t="str">
        <f>IF('COPY 20200720'!BR114="","",'COPY 20200720'!BR114)</f>
        <v/>
      </c>
      <c r="BS114" t="str">
        <f>IF('COPY 20200720'!BS114="","",'COPY 20200720'!BS114)</f>
        <v/>
      </c>
      <c r="BT114" t="str">
        <f>IF('COPY 20200720'!BT114="","",'COPY 20200720'!BT114)</f>
        <v/>
      </c>
      <c r="BU114" t="str">
        <f>IF('COPY 20200720'!BU114="","",'COPY 20200720'!BU114)</f>
        <v/>
      </c>
      <c r="BV114" t="str">
        <f>IF('COPY 20200720'!BV114="","",'COPY 20200720'!BV114)</f>
        <v/>
      </c>
      <c r="BW114" t="str">
        <f>IF('COPY 20200720'!BW114="","",'COPY 20200720'!BW114)</f>
        <v/>
      </c>
      <c r="BX114" t="str">
        <f>IF('COPY 20200720'!BX114="","",'COPY 20200720'!BX114)</f>
        <v/>
      </c>
      <c r="BY114" t="str">
        <f>IF('COPY 20200720'!BY114="","",'COPY 20200720'!BY114)</f>
        <v/>
      </c>
      <c r="BZ114" t="str">
        <f>IF('COPY 20200720'!BZ114="","",'COPY 20200720'!BZ114)</f>
        <v/>
      </c>
      <c r="CA114" t="str">
        <f>IF('COPY 20200720'!CA114="","",'COPY 20200720'!CA114)</f>
        <v/>
      </c>
      <c r="CB114" t="str">
        <f>IF('COPY 20200720'!CB114="","",'COPY 20200720'!CB114)</f>
        <v/>
      </c>
      <c r="CC114">
        <f>IF('COPY 20200720'!CC114="","",'COPY 20200720'!CC114)</f>
        <v>44032</v>
      </c>
      <c r="CD114">
        <f>IF('COPY 20200720'!CD114="","",'COPY 20200720'!CD114)</f>
        <v>44032</v>
      </c>
      <c r="CE114" t="str">
        <f>IF('COPY 20200720'!CE114="","",'COPY 20200720'!CE114)</f>
        <v/>
      </c>
      <c r="CF114" t="str">
        <f>IF('COPY 20200720'!CF114="","",'COPY 20200720'!CF114)</f>
        <v/>
      </c>
      <c r="CG114" t="str">
        <f>IF('COPY 20200720'!CG114="","",'COPY 20200720'!CG114)</f>
        <v/>
      </c>
      <c r="CH114" t="str">
        <f>IF('COPY 20200720'!CH114="","",'COPY 20200720'!CH114)</f>
        <v/>
      </c>
      <c r="CI114" t="str">
        <f>IF('COPY 20200720'!CI114="","",'COPY 20200720'!CI114)</f>
        <v/>
      </c>
      <c r="CJ114" t="str">
        <f>IF('COPY 20200720'!CJ114="","",'COPY 20200720'!CJ114)</f>
        <v/>
      </c>
      <c r="CK114" t="str">
        <f>IF('COPY 20200720'!CK114="","",'COPY 20200720'!CK114)</f>
        <v/>
      </c>
      <c r="CL114" t="str">
        <f>IF('COPY 20200720'!CL114="","",'COPY 20200720'!CL114)</f>
        <v/>
      </c>
      <c r="CM114" t="str">
        <f>IF('COPY 20200720'!CM114="","",'COPY 20200720'!CM114)</f>
        <v/>
      </c>
    </row>
    <row r="115" spans="2:91">
      <c r="B115" s="42" t="str">
        <f>'COPY 20200720'!B115</f>
        <v>111</v>
      </c>
      <c r="C115" s="8" t="str">
        <f>'COPY 20200720'!C115</f>
        <v>TAPE INN C RH/LH</v>
      </c>
      <c r="D115" s="8" t="str">
        <f>IF('COPY 20200720'!D115="","",'COPY 20200720'!D115)</f>
        <v>TAPE</v>
      </c>
      <c r="E115" s="8"/>
      <c r="F115" s="9"/>
      <c r="G115" s="10"/>
      <c r="H115" s="11"/>
      <c r="I115" s="12"/>
      <c r="J115" s="13"/>
      <c r="K115" s="10"/>
      <c r="L115" s="13"/>
      <c r="M115" s="14"/>
      <c r="N115" s="15"/>
      <c r="O115" s="16"/>
      <c r="P115" s="16"/>
      <c r="Q115" s="16"/>
      <c r="R115" s="16"/>
      <c r="S115" s="33"/>
      <c r="T115" s="33"/>
      <c r="U115" s="18"/>
      <c r="V115">
        <f>IF('COPY 20200720'!V115="","",'COPY 20200720'!V115)</f>
        <v>6.4100000000000004E-2</v>
      </c>
      <c r="W115" t="str">
        <f>IF('COPY 20200720'!W115="","",'COPY 20200720'!W115)</f>
        <v/>
      </c>
      <c r="X115" t="str">
        <f>IF('COPY 20200720'!X115="","",'COPY 20200720'!X115)</f>
        <v/>
      </c>
      <c r="Y115" t="str">
        <f>IF('COPY 20200720'!Y115="","",'COPY 20200720'!Y115)</f>
        <v/>
      </c>
      <c r="Z115" t="str">
        <f>IF('COPY 20200720'!Z115="","",'COPY 20200720'!Z115)</f>
        <v/>
      </c>
      <c r="AA115" t="str">
        <f>IF('COPY 20200720'!AA115="","",'COPY 20200720'!AA115)</f>
        <v/>
      </c>
      <c r="AB115" t="str">
        <f>IF('COPY 20200720'!AB115="","",'COPY 20200720'!AB115)</f>
        <v/>
      </c>
      <c r="AC115" t="str">
        <f>IF('COPY 20200720'!AC115="","",'COPY 20200720'!AC115)</f>
        <v/>
      </c>
      <c r="AD115" t="str">
        <f>IF('COPY 20200720'!AD115="","",'COPY 20200720'!AD115)</f>
        <v/>
      </c>
      <c r="AE115" t="str">
        <f>IF('COPY 20200720'!AE115="","",'COPY 20200720'!AE115)</f>
        <v/>
      </c>
      <c r="AF115" t="str">
        <f>IF('COPY 20200720'!AF115="","",'COPY 20200720'!AF115)</f>
        <v/>
      </c>
      <c r="AG115" t="str">
        <f>IF('COPY 20200720'!AG115="","",'COPY 20200720'!AG115)</f>
        <v/>
      </c>
      <c r="AH115" t="s">
        <v>513</v>
      </c>
      <c r="AI115" t="str">
        <f>IF('COPY 20200720'!AI115="","",'COPY 20200720'!AI115)</f>
        <v/>
      </c>
      <c r="AJ115" t="str">
        <f>IF('COPY 20200720'!AJ115="","",'COPY 20200720'!AJ115)</f>
        <v/>
      </c>
      <c r="AK115" t="str">
        <f>IF('COPY 20200720'!AK115="","",'COPY 20200720'!AK115)</f>
        <v/>
      </c>
      <c r="AL115" t="str">
        <f>IF('COPY 20200720'!AL115="","",'COPY 20200720'!AL115)</f>
        <v/>
      </c>
      <c r="AM115" t="str">
        <f>IF('COPY 20200720'!AM115="","",'COPY 20200720'!AM115)</f>
        <v/>
      </c>
      <c r="AN115" t="str">
        <f>IF('COPY 20200720'!AN115="","",'COPY 20200720'!AN115)</f>
        <v/>
      </c>
      <c r="AO115" t="str">
        <f>IF('COPY 20200720'!AO115="","",'COPY 20200720'!AO115)</f>
        <v/>
      </c>
      <c r="AP115" t="str">
        <f>IF('COPY 20200720'!AP115="","",'COPY 20200720'!AP115)</f>
        <v/>
      </c>
      <c r="AQ115" t="str">
        <f>IF('COPY 20200720'!AQ115="","",'COPY 20200720'!AQ115)</f>
        <v/>
      </c>
      <c r="AR115" t="str">
        <f>IF('COPY 20200720'!AR115="","",'COPY 20200720'!AR115)</f>
        <v/>
      </c>
      <c r="AS115" t="str">
        <f>IF('COPY 20200720'!AS115="","",'COPY 20200720'!AS115)</f>
        <v/>
      </c>
      <c r="AT115" t="str">
        <f>IF('COPY 20200720'!AT115="","",'COPY 20200720'!AT115)</f>
        <v/>
      </c>
      <c r="AU115" t="str">
        <f>IF('COPY 20200720'!AU115="","",'COPY 20200720'!AU115)</f>
        <v/>
      </c>
      <c r="AV115" t="str">
        <f>IF('COPY 20200720'!AV115="","",'COPY 20200720'!AV115)</f>
        <v/>
      </c>
      <c r="AW115" t="str">
        <f>IF('COPY 20200720'!AW115="","",'COPY 20200720'!AW115)</f>
        <v/>
      </c>
      <c r="AX115" t="str">
        <f>IF('COPY 20200720'!AX115="","",'COPY 20200720'!AX115)</f>
        <v/>
      </c>
      <c r="AY115" t="str">
        <f>IF('COPY 20200720'!AY115="","",'COPY 20200720'!AY115)</f>
        <v/>
      </c>
      <c r="AZ115" t="str">
        <f>IF('COPY 20200720'!AZ115="","",'COPY 20200720'!AZ115)</f>
        <v/>
      </c>
      <c r="BA115" t="str">
        <f>IF('COPY 20200720'!BA115="","",'COPY 20200720'!BA115)</f>
        <v/>
      </c>
      <c r="BB115" t="str">
        <f>IF('COPY 20200720'!BB115="","",'COPY 20200720'!BB115)</f>
        <v/>
      </c>
      <c r="BC115" t="str">
        <f>IF('COPY 20200720'!BC115="","",'COPY 20200720'!BC115)</f>
        <v/>
      </c>
      <c r="BD115" t="str">
        <f>IF('COPY 20200720'!BD115="","",'COPY 20200720'!BD115)</f>
        <v/>
      </c>
      <c r="BE115" t="str">
        <f>IF('COPY 20200720'!BE115="","",'COPY 20200720'!BE115)</f>
        <v/>
      </c>
      <c r="BF115" t="str">
        <f>IF('COPY 20200720'!BF115="","",'COPY 20200720'!BF115)</f>
        <v/>
      </c>
      <c r="BG115" t="str">
        <f>IF('COPY 20200720'!BG115="","",'COPY 20200720'!BG115)</f>
        <v/>
      </c>
      <c r="BH115" t="str">
        <f>IF('COPY 20200720'!BH115="","",'COPY 20200720'!BH115)</f>
        <v/>
      </c>
      <c r="BI115">
        <f>IF('COPY 20200720'!BI115="","",'COPY 20200720'!BI115)</f>
        <v>44032</v>
      </c>
      <c r="BJ115" t="str">
        <f>IF('COPY 20200720'!BJ115="","",'COPY 20200720'!BJ115)</f>
        <v/>
      </c>
      <c r="BK115" t="str">
        <f>IF('COPY 20200720'!BK115="","",'COPY 20200720'!BK115)</f>
        <v/>
      </c>
      <c r="BL115" t="str">
        <f>IF('COPY 20200720'!BL115="","",'COPY 20200720'!BL115)</f>
        <v/>
      </c>
      <c r="BM115" t="str">
        <f>IF('COPY 20200720'!BM115="","",'COPY 20200720'!BM115)</f>
        <v/>
      </c>
      <c r="BN115" t="str">
        <f>IF('COPY 20200720'!BN115="","",'COPY 20200720'!BN115)</f>
        <v/>
      </c>
      <c r="BO115" t="str">
        <f>IF('COPY 20200720'!BO115="","",'COPY 20200720'!BO115)</f>
        <v/>
      </c>
      <c r="BP115" t="str">
        <f>IF('COPY 20200720'!BP115="","",'COPY 20200720'!BP115)</f>
        <v/>
      </c>
      <c r="BQ115" t="str">
        <f>IF('COPY 20200720'!BQ115="","",'COPY 20200720'!BQ115)</f>
        <v/>
      </c>
      <c r="BR115" t="str">
        <f>IF('COPY 20200720'!BR115="","",'COPY 20200720'!BR115)</f>
        <v/>
      </c>
      <c r="BS115" t="str">
        <f>IF('COPY 20200720'!BS115="","",'COPY 20200720'!BS115)</f>
        <v/>
      </c>
      <c r="BT115" t="str">
        <f>IF('COPY 20200720'!BT115="","",'COPY 20200720'!BT115)</f>
        <v/>
      </c>
      <c r="BU115" t="str">
        <f>IF('COPY 20200720'!BU115="","",'COPY 20200720'!BU115)</f>
        <v/>
      </c>
      <c r="BV115" t="str">
        <f>IF('COPY 20200720'!BV115="","",'COPY 20200720'!BV115)</f>
        <v/>
      </c>
      <c r="BW115" t="str">
        <f>IF('COPY 20200720'!BW115="","",'COPY 20200720'!BW115)</f>
        <v/>
      </c>
      <c r="BX115" t="str">
        <f>IF('COPY 20200720'!BX115="","",'COPY 20200720'!BX115)</f>
        <v/>
      </c>
      <c r="BY115" t="str">
        <f>IF('COPY 20200720'!BY115="","",'COPY 20200720'!BY115)</f>
        <v/>
      </c>
      <c r="BZ115" t="str">
        <f>IF('COPY 20200720'!BZ115="","",'COPY 20200720'!BZ115)</f>
        <v/>
      </c>
      <c r="CA115" t="str">
        <f>IF('COPY 20200720'!CA115="","",'COPY 20200720'!CA115)</f>
        <v/>
      </c>
      <c r="CB115" t="str">
        <f>IF('COPY 20200720'!CB115="","",'COPY 20200720'!CB115)</f>
        <v/>
      </c>
      <c r="CC115" t="str">
        <f>IF('COPY 20200720'!CC115="","",'COPY 20200720'!CC115)</f>
        <v>-</v>
      </c>
      <c r="CD115" t="s">
        <v>513</v>
      </c>
      <c r="CE115" t="str">
        <f>IF('COPY 20200720'!CE115="","",'COPY 20200720'!CE115)</f>
        <v/>
      </c>
      <c r="CF115" t="str">
        <f>IF('COPY 20200720'!CF115="","",'COPY 20200720'!CF115)</f>
        <v/>
      </c>
      <c r="CG115" t="str">
        <f>IF('COPY 20200720'!CG115="","",'COPY 20200720'!CG115)</f>
        <v/>
      </c>
      <c r="CH115" t="str">
        <f>IF('COPY 20200720'!CH115="","",'COPY 20200720'!CH115)</f>
        <v/>
      </c>
      <c r="CI115" t="str">
        <f>IF('COPY 20200720'!CI115="","",'COPY 20200720'!CI115)</f>
        <v/>
      </c>
      <c r="CJ115" t="str">
        <f>IF('COPY 20200720'!CJ115="","",'COPY 20200720'!CJ115)</f>
        <v/>
      </c>
      <c r="CK115" t="str">
        <f>IF('COPY 20200720'!CK115="","",'COPY 20200720'!CK115)</f>
        <v/>
      </c>
      <c r="CL115" t="str">
        <f>IF('COPY 20200720'!CL115="","",'COPY 20200720'!CL115)</f>
        <v/>
      </c>
      <c r="CM115" t="str">
        <f>IF('COPY 20200720'!CM115="","",'COPY 20200720'!CM115)</f>
        <v/>
      </c>
    </row>
    <row r="116" spans="2:91">
      <c r="B116" s="42" t="str">
        <f>'COPY 20200720'!B116</f>
        <v>112</v>
      </c>
      <c r="C116" s="8" t="str">
        <f>'COPY 20200720'!C116</f>
        <v>TAPE INN B</v>
      </c>
      <c r="D116" s="8" t="str">
        <f>IF('COPY 20200720'!D116="","",'COPY 20200720'!D116)</f>
        <v>TAPE</v>
      </c>
      <c r="E116" s="8"/>
      <c r="F116" s="9"/>
      <c r="G116" s="10"/>
      <c r="H116" s="11"/>
      <c r="I116" s="12"/>
      <c r="J116" s="13"/>
      <c r="K116" s="10"/>
      <c r="L116" s="13"/>
      <c r="M116" s="14"/>
      <c r="N116" s="15"/>
      <c r="O116" s="16"/>
      <c r="P116" s="16"/>
      <c r="Q116" s="16"/>
      <c r="R116" s="16"/>
      <c r="S116" s="33"/>
      <c r="T116" s="33"/>
      <c r="U116" s="18"/>
      <c r="V116">
        <f>IF('COPY 20200720'!V116="","",'COPY 20200720'!V116)</f>
        <v>0.1057</v>
      </c>
      <c r="W116" t="str">
        <f>IF('COPY 20200720'!W116="","",'COPY 20200720'!W116)</f>
        <v/>
      </c>
      <c r="X116" t="str">
        <f>IF('COPY 20200720'!X116="","",'COPY 20200720'!X116)</f>
        <v/>
      </c>
      <c r="Y116" t="str">
        <f>IF('COPY 20200720'!Y116="","",'COPY 20200720'!Y116)</f>
        <v/>
      </c>
      <c r="Z116" t="str">
        <f>IF('COPY 20200720'!Z116="","",'COPY 20200720'!Z116)</f>
        <v/>
      </c>
      <c r="AA116" t="str">
        <f>IF('COPY 20200720'!AA116="","",'COPY 20200720'!AA116)</f>
        <v/>
      </c>
      <c r="AB116" t="str">
        <f>IF('COPY 20200720'!AB116="","",'COPY 20200720'!AB116)</f>
        <v/>
      </c>
      <c r="AC116" t="str">
        <f>IF('COPY 20200720'!AC116="","",'COPY 20200720'!AC116)</f>
        <v/>
      </c>
      <c r="AD116" t="str">
        <f>IF('COPY 20200720'!AD116="","",'COPY 20200720'!AD116)</f>
        <v/>
      </c>
      <c r="AE116" t="str">
        <f>IF('COPY 20200720'!AE116="","",'COPY 20200720'!AE116)</f>
        <v/>
      </c>
      <c r="AF116" t="str">
        <f>IF('COPY 20200720'!AF116="","",'COPY 20200720'!AF116)</f>
        <v/>
      </c>
      <c r="AG116" t="str">
        <f>IF('COPY 20200720'!AG116="","",'COPY 20200720'!AG116)</f>
        <v/>
      </c>
      <c r="AH116" t="s">
        <v>513</v>
      </c>
      <c r="AI116" t="str">
        <f>IF('COPY 20200720'!AI116="","",'COPY 20200720'!AI116)</f>
        <v/>
      </c>
      <c r="AJ116" t="str">
        <f>IF('COPY 20200720'!AJ116="","",'COPY 20200720'!AJ116)</f>
        <v/>
      </c>
      <c r="AK116" t="str">
        <f>IF('COPY 20200720'!AK116="","",'COPY 20200720'!AK116)</f>
        <v/>
      </c>
      <c r="AL116" t="str">
        <f>IF('COPY 20200720'!AL116="","",'COPY 20200720'!AL116)</f>
        <v/>
      </c>
      <c r="AM116" t="str">
        <f>IF('COPY 20200720'!AM116="","",'COPY 20200720'!AM116)</f>
        <v/>
      </c>
      <c r="AN116" t="str">
        <f>IF('COPY 20200720'!AN116="","",'COPY 20200720'!AN116)</f>
        <v/>
      </c>
      <c r="AO116" t="str">
        <f>IF('COPY 20200720'!AO116="","",'COPY 20200720'!AO116)</f>
        <v/>
      </c>
      <c r="AP116" t="str">
        <f>IF('COPY 20200720'!AP116="","",'COPY 20200720'!AP116)</f>
        <v/>
      </c>
      <c r="AQ116" t="str">
        <f>IF('COPY 20200720'!AQ116="","",'COPY 20200720'!AQ116)</f>
        <v/>
      </c>
      <c r="AR116" t="str">
        <f>IF('COPY 20200720'!AR116="","",'COPY 20200720'!AR116)</f>
        <v/>
      </c>
      <c r="AS116" t="str">
        <f>IF('COPY 20200720'!AS116="","",'COPY 20200720'!AS116)</f>
        <v/>
      </c>
      <c r="AT116" t="str">
        <f>IF('COPY 20200720'!AT116="","",'COPY 20200720'!AT116)</f>
        <v/>
      </c>
      <c r="AU116" t="str">
        <f>IF('COPY 20200720'!AU116="","",'COPY 20200720'!AU116)</f>
        <v/>
      </c>
      <c r="AV116" t="str">
        <f>IF('COPY 20200720'!AV116="","",'COPY 20200720'!AV116)</f>
        <v/>
      </c>
      <c r="AW116" t="str">
        <f>IF('COPY 20200720'!AW116="","",'COPY 20200720'!AW116)</f>
        <v/>
      </c>
      <c r="AX116" t="str">
        <f>IF('COPY 20200720'!AX116="","",'COPY 20200720'!AX116)</f>
        <v/>
      </c>
      <c r="AY116" t="str">
        <f>IF('COPY 20200720'!AY116="","",'COPY 20200720'!AY116)</f>
        <v/>
      </c>
      <c r="AZ116" t="str">
        <f>IF('COPY 20200720'!AZ116="","",'COPY 20200720'!AZ116)</f>
        <v/>
      </c>
      <c r="BA116" t="str">
        <f>IF('COPY 20200720'!BA116="","",'COPY 20200720'!BA116)</f>
        <v/>
      </c>
      <c r="BB116" t="str">
        <f>IF('COPY 20200720'!BB116="","",'COPY 20200720'!BB116)</f>
        <v/>
      </c>
      <c r="BC116" t="str">
        <f>IF('COPY 20200720'!BC116="","",'COPY 20200720'!BC116)</f>
        <v/>
      </c>
      <c r="BD116" t="str">
        <f>IF('COPY 20200720'!BD116="","",'COPY 20200720'!BD116)</f>
        <v/>
      </c>
      <c r="BE116" t="str">
        <f>IF('COPY 20200720'!BE116="","",'COPY 20200720'!BE116)</f>
        <v/>
      </c>
      <c r="BF116" t="str">
        <f>IF('COPY 20200720'!BF116="","",'COPY 20200720'!BF116)</f>
        <v/>
      </c>
      <c r="BG116" t="str">
        <f>IF('COPY 20200720'!BG116="","",'COPY 20200720'!BG116)</f>
        <v/>
      </c>
      <c r="BH116" t="str">
        <f>IF('COPY 20200720'!BH116="","",'COPY 20200720'!BH116)</f>
        <v/>
      </c>
      <c r="BI116">
        <f>IF('COPY 20200720'!BI116="","",'COPY 20200720'!BI116)</f>
        <v>44032</v>
      </c>
      <c r="BJ116" t="str">
        <f>IF('COPY 20200720'!BJ116="","",'COPY 20200720'!BJ116)</f>
        <v/>
      </c>
      <c r="BK116" t="str">
        <f>IF('COPY 20200720'!BK116="","",'COPY 20200720'!BK116)</f>
        <v/>
      </c>
      <c r="BL116" t="str">
        <f>IF('COPY 20200720'!BL116="","",'COPY 20200720'!BL116)</f>
        <v/>
      </c>
      <c r="BM116" t="str">
        <f>IF('COPY 20200720'!BM116="","",'COPY 20200720'!BM116)</f>
        <v/>
      </c>
      <c r="BN116" t="str">
        <f>IF('COPY 20200720'!BN116="","",'COPY 20200720'!BN116)</f>
        <v/>
      </c>
      <c r="BO116" t="str">
        <f>IF('COPY 20200720'!BO116="","",'COPY 20200720'!BO116)</f>
        <v/>
      </c>
      <c r="BP116" t="str">
        <f>IF('COPY 20200720'!BP116="","",'COPY 20200720'!BP116)</f>
        <v/>
      </c>
      <c r="BQ116" t="str">
        <f>IF('COPY 20200720'!BQ116="","",'COPY 20200720'!BQ116)</f>
        <v/>
      </c>
      <c r="BR116" t="str">
        <f>IF('COPY 20200720'!BR116="","",'COPY 20200720'!BR116)</f>
        <v/>
      </c>
      <c r="BS116" t="str">
        <f>IF('COPY 20200720'!BS116="","",'COPY 20200720'!BS116)</f>
        <v/>
      </c>
      <c r="BT116" t="str">
        <f>IF('COPY 20200720'!BT116="","",'COPY 20200720'!BT116)</f>
        <v/>
      </c>
      <c r="BU116" t="str">
        <f>IF('COPY 20200720'!BU116="","",'COPY 20200720'!BU116)</f>
        <v/>
      </c>
      <c r="BV116" t="str">
        <f>IF('COPY 20200720'!BV116="","",'COPY 20200720'!BV116)</f>
        <v/>
      </c>
      <c r="BW116" t="str">
        <f>IF('COPY 20200720'!BW116="","",'COPY 20200720'!BW116)</f>
        <v/>
      </c>
      <c r="BX116" t="str">
        <f>IF('COPY 20200720'!BX116="","",'COPY 20200720'!BX116)</f>
        <v/>
      </c>
      <c r="BY116" t="str">
        <f>IF('COPY 20200720'!BY116="","",'COPY 20200720'!BY116)</f>
        <v/>
      </c>
      <c r="BZ116" t="str">
        <f>IF('COPY 20200720'!BZ116="","",'COPY 20200720'!BZ116)</f>
        <v/>
      </c>
      <c r="CA116" t="str">
        <f>IF('COPY 20200720'!CA116="","",'COPY 20200720'!CA116)</f>
        <v/>
      </c>
      <c r="CB116" t="str">
        <f>IF('COPY 20200720'!CB116="","",'COPY 20200720'!CB116)</f>
        <v/>
      </c>
      <c r="CC116">
        <f>IF('COPY 20200720'!CC116="","",'COPY 20200720'!CC116)</f>
        <v>44032</v>
      </c>
      <c r="CD116">
        <f>IF('COPY 20200720'!CD116="","",'COPY 20200720'!CD116)</f>
        <v>44032</v>
      </c>
      <c r="CE116" t="str">
        <f>IF('COPY 20200720'!CE116="","",'COPY 20200720'!CE116)</f>
        <v/>
      </c>
      <c r="CF116" t="str">
        <f>IF('COPY 20200720'!CF116="","",'COPY 20200720'!CF116)</f>
        <v/>
      </c>
      <c r="CG116" t="str">
        <f>IF('COPY 20200720'!CG116="","",'COPY 20200720'!CG116)</f>
        <v/>
      </c>
      <c r="CH116" t="str">
        <f>IF('COPY 20200720'!CH116="","",'COPY 20200720'!CH116)</f>
        <v/>
      </c>
      <c r="CI116" t="str">
        <f>IF('COPY 20200720'!CI116="","",'COPY 20200720'!CI116)</f>
        <v/>
      </c>
      <c r="CJ116" t="str">
        <f>IF('COPY 20200720'!CJ116="","",'COPY 20200720'!CJ116)</f>
        <v/>
      </c>
      <c r="CK116" t="str">
        <f>IF('COPY 20200720'!CK116="","",'COPY 20200720'!CK116)</f>
        <v/>
      </c>
      <c r="CL116" t="str">
        <f>IF('COPY 20200720'!CL116="","",'COPY 20200720'!CL116)</f>
        <v/>
      </c>
      <c r="CM116" t="str">
        <f>IF('COPY 20200720'!CM116="","",'COPY 20200720'!CM116)</f>
        <v/>
      </c>
    </row>
    <row r="117" spans="2:91">
      <c r="B117" s="42" t="str">
        <f>'COPY 20200720'!B117</f>
        <v>113</v>
      </c>
      <c r="C117" s="8" t="str">
        <f>'COPY 20200720'!C117</f>
        <v>TAPE INN A RH/LH</v>
      </c>
      <c r="D117" s="8" t="str">
        <f>IF('COPY 20200720'!D117="","",'COPY 20200720'!D117)</f>
        <v>TAPE</v>
      </c>
      <c r="E117" s="8"/>
      <c r="F117" s="9"/>
      <c r="G117" s="10"/>
      <c r="H117" s="11"/>
      <c r="I117" s="12"/>
      <c r="J117" s="13"/>
      <c r="K117" s="10"/>
      <c r="L117" s="13"/>
      <c r="M117" s="14"/>
      <c r="N117" s="15"/>
      <c r="O117" s="16"/>
      <c r="P117" s="16"/>
      <c r="Q117" s="16"/>
      <c r="R117" s="16"/>
      <c r="S117" s="33"/>
      <c r="T117" s="33"/>
      <c r="U117" s="18"/>
      <c r="V117">
        <f>IF('COPY 20200720'!V117="","",'COPY 20200720'!V117)</f>
        <v>0.27229999999999999</v>
      </c>
      <c r="W117" t="str">
        <f>IF('COPY 20200720'!W117="","",'COPY 20200720'!W117)</f>
        <v/>
      </c>
      <c r="X117" t="str">
        <f>IF('COPY 20200720'!X117="","",'COPY 20200720'!X117)</f>
        <v/>
      </c>
      <c r="Y117" t="str">
        <f>IF('COPY 20200720'!Y117="","",'COPY 20200720'!Y117)</f>
        <v/>
      </c>
      <c r="Z117" t="str">
        <f>IF('COPY 20200720'!Z117="","",'COPY 20200720'!Z117)</f>
        <v/>
      </c>
      <c r="AA117" t="str">
        <f>IF('COPY 20200720'!AA117="","",'COPY 20200720'!AA117)</f>
        <v/>
      </c>
      <c r="AB117" t="str">
        <f>IF('COPY 20200720'!AB117="","",'COPY 20200720'!AB117)</f>
        <v/>
      </c>
      <c r="AC117" t="str">
        <f>IF('COPY 20200720'!AC117="","",'COPY 20200720'!AC117)</f>
        <v/>
      </c>
      <c r="AD117" t="str">
        <f>IF('COPY 20200720'!AD117="","",'COPY 20200720'!AD117)</f>
        <v/>
      </c>
      <c r="AE117" t="str">
        <f>IF('COPY 20200720'!AE117="","",'COPY 20200720'!AE117)</f>
        <v/>
      </c>
      <c r="AF117" t="str">
        <f>IF('COPY 20200720'!AF117="","",'COPY 20200720'!AF117)</f>
        <v/>
      </c>
      <c r="AG117" t="str">
        <f>IF('COPY 20200720'!AG117="","",'COPY 20200720'!AG117)</f>
        <v/>
      </c>
      <c r="AH117" t="s">
        <v>513</v>
      </c>
      <c r="AI117" t="str">
        <f>IF('COPY 20200720'!AI117="","",'COPY 20200720'!AI117)</f>
        <v/>
      </c>
      <c r="AJ117" t="str">
        <f>IF('COPY 20200720'!AJ117="","",'COPY 20200720'!AJ117)</f>
        <v/>
      </c>
      <c r="AK117" t="str">
        <f>IF('COPY 20200720'!AK117="","",'COPY 20200720'!AK117)</f>
        <v/>
      </c>
      <c r="AL117" t="str">
        <f>IF('COPY 20200720'!AL117="","",'COPY 20200720'!AL117)</f>
        <v/>
      </c>
      <c r="AM117" t="str">
        <f>IF('COPY 20200720'!AM117="","",'COPY 20200720'!AM117)</f>
        <v/>
      </c>
      <c r="AN117" t="str">
        <f>IF('COPY 20200720'!AN117="","",'COPY 20200720'!AN117)</f>
        <v/>
      </c>
      <c r="AO117" t="str">
        <f>IF('COPY 20200720'!AO117="","",'COPY 20200720'!AO117)</f>
        <v/>
      </c>
      <c r="AP117" t="str">
        <f>IF('COPY 20200720'!AP117="","",'COPY 20200720'!AP117)</f>
        <v/>
      </c>
      <c r="AQ117" t="str">
        <f>IF('COPY 20200720'!AQ117="","",'COPY 20200720'!AQ117)</f>
        <v/>
      </c>
      <c r="AR117" t="str">
        <f>IF('COPY 20200720'!AR117="","",'COPY 20200720'!AR117)</f>
        <v/>
      </c>
      <c r="AS117" t="str">
        <f>IF('COPY 20200720'!AS117="","",'COPY 20200720'!AS117)</f>
        <v/>
      </c>
      <c r="AT117" t="str">
        <f>IF('COPY 20200720'!AT117="","",'COPY 20200720'!AT117)</f>
        <v/>
      </c>
      <c r="AU117" t="str">
        <f>IF('COPY 20200720'!AU117="","",'COPY 20200720'!AU117)</f>
        <v/>
      </c>
      <c r="AV117" t="str">
        <f>IF('COPY 20200720'!AV117="","",'COPY 20200720'!AV117)</f>
        <v/>
      </c>
      <c r="AW117" t="str">
        <f>IF('COPY 20200720'!AW117="","",'COPY 20200720'!AW117)</f>
        <v/>
      </c>
      <c r="AX117" t="str">
        <f>IF('COPY 20200720'!AX117="","",'COPY 20200720'!AX117)</f>
        <v/>
      </c>
      <c r="AY117" t="str">
        <f>IF('COPY 20200720'!AY117="","",'COPY 20200720'!AY117)</f>
        <v/>
      </c>
      <c r="AZ117" t="str">
        <f>IF('COPY 20200720'!AZ117="","",'COPY 20200720'!AZ117)</f>
        <v/>
      </c>
      <c r="BA117" t="str">
        <f>IF('COPY 20200720'!BA117="","",'COPY 20200720'!BA117)</f>
        <v/>
      </c>
      <c r="BB117" t="str">
        <f>IF('COPY 20200720'!BB117="","",'COPY 20200720'!BB117)</f>
        <v/>
      </c>
      <c r="BC117" t="str">
        <f>IF('COPY 20200720'!BC117="","",'COPY 20200720'!BC117)</f>
        <v/>
      </c>
      <c r="BD117" t="str">
        <f>IF('COPY 20200720'!BD117="","",'COPY 20200720'!BD117)</f>
        <v/>
      </c>
      <c r="BE117" t="str">
        <f>IF('COPY 20200720'!BE117="","",'COPY 20200720'!BE117)</f>
        <v/>
      </c>
      <c r="BF117" t="str">
        <f>IF('COPY 20200720'!BF117="","",'COPY 20200720'!BF117)</f>
        <v/>
      </c>
      <c r="BG117" t="str">
        <f>IF('COPY 20200720'!BG117="","",'COPY 20200720'!BG117)</f>
        <v/>
      </c>
      <c r="BH117" t="str">
        <f>IF('COPY 20200720'!BH117="","",'COPY 20200720'!BH117)</f>
        <v/>
      </c>
      <c r="BI117">
        <f>IF('COPY 20200720'!BI117="","",'COPY 20200720'!BI117)</f>
        <v>44032</v>
      </c>
      <c r="BJ117" t="str">
        <f>IF('COPY 20200720'!BJ117="","",'COPY 20200720'!BJ117)</f>
        <v/>
      </c>
      <c r="BK117" t="str">
        <f>IF('COPY 20200720'!BK117="","",'COPY 20200720'!BK117)</f>
        <v/>
      </c>
      <c r="BL117" t="str">
        <f>IF('COPY 20200720'!BL117="","",'COPY 20200720'!BL117)</f>
        <v/>
      </c>
      <c r="BM117" t="str">
        <f>IF('COPY 20200720'!BM117="","",'COPY 20200720'!BM117)</f>
        <v/>
      </c>
      <c r="BN117" t="str">
        <f>IF('COPY 20200720'!BN117="","",'COPY 20200720'!BN117)</f>
        <v/>
      </c>
      <c r="BO117" t="str">
        <f>IF('COPY 20200720'!BO117="","",'COPY 20200720'!BO117)</f>
        <v/>
      </c>
      <c r="BP117" t="str">
        <f>IF('COPY 20200720'!BP117="","",'COPY 20200720'!BP117)</f>
        <v/>
      </c>
      <c r="BQ117" t="str">
        <f>IF('COPY 20200720'!BQ117="","",'COPY 20200720'!BQ117)</f>
        <v/>
      </c>
      <c r="BR117" t="str">
        <f>IF('COPY 20200720'!BR117="","",'COPY 20200720'!BR117)</f>
        <v/>
      </c>
      <c r="BS117" t="str">
        <f>IF('COPY 20200720'!BS117="","",'COPY 20200720'!BS117)</f>
        <v/>
      </c>
      <c r="BT117" t="str">
        <f>IF('COPY 20200720'!BT117="","",'COPY 20200720'!BT117)</f>
        <v/>
      </c>
      <c r="BU117" t="str">
        <f>IF('COPY 20200720'!BU117="","",'COPY 20200720'!BU117)</f>
        <v/>
      </c>
      <c r="BV117" t="str">
        <f>IF('COPY 20200720'!BV117="","",'COPY 20200720'!BV117)</f>
        <v/>
      </c>
      <c r="BW117" t="str">
        <f>IF('COPY 20200720'!BW117="","",'COPY 20200720'!BW117)</f>
        <v/>
      </c>
      <c r="BX117" t="str">
        <f>IF('COPY 20200720'!BX117="","",'COPY 20200720'!BX117)</f>
        <v/>
      </c>
      <c r="BY117" t="str">
        <f>IF('COPY 20200720'!BY117="","",'COPY 20200720'!BY117)</f>
        <v/>
      </c>
      <c r="BZ117" t="str">
        <f>IF('COPY 20200720'!BZ117="","",'COPY 20200720'!BZ117)</f>
        <v/>
      </c>
      <c r="CA117" t="str">
        <f>IF('COPY 20200720'!CA117="","",'COPY 20200720'!CA117)</f>
        <v/>
      </c>
      <c r="CB117" t="str">
        <f>IF('COPY 20200720'!CB117="","",'COPY 20200720'!CB117)</f>
        <v/>
      </c>
      <c r="CC117">
        <f>IF('COPY 20200720'!CC117="","",'COPY 20200720'!CC117)</f>
        <v>44032</v>
      </c>
      <c r="CD117">
        <f>IF('COPY 20200720'!CD117="","",'COPY 20200720'!CD117)</f>
        <v>44032</v>
      </c>
      <c r="CE117" t="str">
        <f>IF('COPY 20200720'!CE117="","",'COPY 20200720'!CE117)</f>
        <v/>
      </c>
      <c r="CF117" t="str">
        <f>IF('COPY 20200720'!CF117="","",'COPY 20200720'!CF117)</f>
        <v/>
      </c>
      <c r="CG117" t="str">
        <f>IF('COPY 20200720'!CG117="","",'COPY 20200720'!CG117)</f>
        <v/>
      </c>
      <c r="CH117" t="str">
        <f>IF('COPY 20200720'!CH117="","",'COPY 20200720'!CH117)</f>
        <v/>
      </c>
      <c r="CI117" t="str">
        <f>IF('COPY 20200720'!CI117="","",'COPY 20200720'!CI117)</f>
        <v/>
      </c>
      <c r="CJ117" t="str">
        <f>IF('COPY 20200720'!CJ117="","",'COPY 20200720'!CJ117)</f>
        <v/>
      </c>
      <c r="CK117" t="str">
        <f>IF('COPY 20200720'!CK117="","",'COPY 20200720'!CK117)</f>
        <v/>
      </c>
      <c r="CL117" t="str">
        <f>IF('COPY 20200720'!CL117="","",'COPY 20200720'!CL117)</f>
        <v/>
      </c>
      <c r="CM117" t="str">
        <f>IF('COPY 20200720'!CM117="","",'COPY 20200720'!CM117)</f>
        <v/>
      </c>
    </row>
    <row r="118" spans="2:91">
      <c r="B118" s="42" t="str">
        <f>'COPY 20200720'!B118</f>
        <v>114</v>
      </c>
      <c r="C118" s="8" t="str">
        <f>'COPY 20200720'!C118</f>
        <v>TAPE INR R RH/LH</v>
      </c>
      <c r="D118" s="8" t="str">
        <f>IF('COPY 20200720'!D118="","",'COPY 20200720'!D118)</f>
        <v>TAPE</v>
      </c>
      <c r="E118" s="8"/>
      <c r="F118" s="9"/>
      <c r="G118" s="10"/>
      <c r="H118" s="11"/>
      <c r="I118" s="12"/>
      <c r="J118" s="13"/>
      <c r="K118" s="10"/>
      <c r="L118" s="13"/>
      <c r="M118" s="14"/>
      <c r="N118" s="15"/>
      <c r="O118" s="16"/>
      <c r="P118" s="16"/>
      <c r="Q118" s="16"/>
      <c r="R118" s="16"/>
      <c r="S118" s="33"/>
      <c r="T118" s="33"/>
      <c r="U118" s="18"/>
      <c r="V118">
        <f>IF('COPY 20200720'!V118="","",'COPY 20200720'!V118)</f>
        <v>0.44519999999999998</v>
      </c>
      <c r="W118" t="str">
        <f>IF('COPY 20200720'!W118="","",'COPY 20200720'!W118)</f>
        <v/>
      </c>
      <c r="X118" t="str">
        <f>IF('COPY 20200720'!X118="","",'COPY 20200720'!X118)</f>
        <v/>
      </c>
      <c r="Y118" t="str">
        <f>IF('COPY 20200720'!Y118="","",'COPY 20200720'!Y118)</f>
        <v/>
      </c>
      <c r="Z118" t="str">
        <f>IF('COPY 20200720'!Z118="","",'COPY 20200720'!Z118)</f>
        <v/>
      </c>
      <c r="AA118" t="str">
        <f>IF('COPY 20200720'!AA118="","",'COPY 20200720'!AA118)</f>
        <v/>
      </c>
      <c r="AB118" t="str">
        <f>IF('COPY 20200720'!AB118="","",'COPY 20200720'!AB118)</f>
        <v/>
      </c>
      <c r="AC118" t="str">
        <f>IF('COPY 20200720'!AC118="","",'COPY 20200720'!AC118)</f>
        <v/>
      </c>
      <c r="AD118" t="str">
        <f>IF('COPY 20200720'!AD118="","",'COPY 20200720'!AD118)</f>
        <v/>
      </c>
      <c r="AE118" t="str">
        <f>IF('COPY 20200720'!AE118="","",'COPY 20200720'!AE118)</f>
        <v/>
      </c>
      <c r="AF118" t="str">
        <f>IF('COPY 20200720'!AF118="","",'COPY 20200720'!AF118)</f>
        <v/>
      </c>
      <c r="AG118" t="str">
        <f>IF('COPY 20200720'!AG118="","",'COPY 20200720'!AG118)</f>
        <v/>
      </c>
      <c r="AH118" t="s">
        <v>513</v>
      </c>
      <c r="AI118" t="str">
        <f>IF('COPY 20200720'!AI118="","",'COPY 20200720'!AI118)</f>
        <v/>
      </c>
      <c r="AJ118" t="str">
        <f>IF('COPY 20200720'!AJ118="","",'COPY 20200720'!AJ118)</f>
        <v/>
      </c>
      <c r="AK118" t="str">
        <f>IF('COPY 20200720'!AK118="","",'COPY 20200720'!AK118)</f>
        <v/>
      </c>
      <c r="AL118" t="str">
        <f>IF('COPY 20200720'!AL118="","",'COPY 20200720'!AL118)</f>
        <v/>
      </c>
      <c r="AM118" t="str">
        <f>IF('COPY 20200720'!AM118="","",'COPY 20200720'!AM118)</f>
        <v/>
      </c>
      <c r="AN118" t="str">
        <f>IF('COPY 20200720'!AN118="","",'COPY 20200720'!AN118)</f>
        <v/>
      </c>
      <c r="AO118" t="str">
        <f>IF('COPY 20200720'!AO118="","",'COPY 20200720'!AO118)</f>
        <v/>
      </c>
      <c r="AP118" t="str">
        <f>IF('COPY 20200720'!AP118="","",'COPY 20200720'!AP118)</f>
        <v/>
      </c>
      <c r="AQ118" t="str">
        <f>IF('COPY 20200720'!AQ118="","",'COPY 20200720'!AQ118)</f>
        <v/>
      </c>
      <c r="AR118" t="str">
        <f>IF('COPY 20200720'!AR118="","",'COPY 20200720'!AR118)</f>
        <v/>
      </c>
      <c r="AS118" t="str">
        <f>IF('COPY 20200720'!AS118="","",'COPY 20200720'!AS118)</f>
        <v/>
      </c>
      <c r="AT118" t="str">
        <f>IF('COPY 20200720'!AT118="","",'COPY 20200720'!AT118)</f>
        <v/>
      </c>
      <c r="AU118" t="str">
        <f>IF('COPY 20200720'!AU118="","",'COPY 20200720'!AU118)</f>
        <v/>
      </c>
      <c r="AV118" t="str">
        <f>IF('COPY 20200720'!AV118="","",'COPY 20200720'!AV118)</f>
        <v/>
      </c>
      <c r="AW118" t="str">
        <f>IF('COPY 20200720'!AW118="","",'COPY 20200720'!AW118)</f>
        <v/>
      </c>
      <c r="AX118" t="str">
        <f>IF('COPY 20200720'!AX118="","",'COPY 20200720'!AX118)</f>
        <v/>
      </c>
      <c r="AY118" t="str">
        <f>IF('COPY 20200720'!AY118="","",'COPY 20200720'!AY118)</f>
        <v/>
      </c>
      <c r="AZ118" t="str">
        <f>IF('COPY 20200720'!AZ118="","",'COPY 20200720'!AZ118)</f>
        <v/>
      </c>
      <c r="BA118" t="str">
        <f>IF('COPY 20200720'!BA118="","",'COPY 20200720'!BA118)</f>
        <v/>
      </c>
      <c r="BB118" t="str">
        <f>IF('COPY 20200720'!BB118="","",'COPY 20200720'!BB118)</f>
        <v/>
      </c>
      <c r="BC118" t="str">
        <f>IF('COPY 20200720'!BC118="","",'COPY 20200720'!BC118)</f>
        <v/>
      </c>
      <c r="BD118" t="str">
        <f>IF('COPY 20200720'!BD118="","",'COPY 20200720'!BD118)</f>
        <v/>
      </c>
      <c r="BE118" t="str">
        <f>IF('COPY 20200720'!BE118="","",'COPY 20200720'!BE118)</f>
        <v/>
      </c>
      <c r="BF118" t="str">
        <f>IF('COPY 20200720'!BF118="","",'COPY 20200720'!BF118)</f>
        <v/>
      </c>
      <c r="BG118" t="str">
        <f>IF('COPY 20200720'!BG118="","",'COPY 20200720'!BG118)</f>
        <v/>
      </c>
      <c r="BH118" t="str">
        <f>IF('COPY 20200720'!BH118="","",'COPY 20200720'!BH118)</f>
        <v/>
      </c>
      <c r="BI118">
        <f>IF('COPY 20200720'!BI118="","",'COPY 20200720'!BI118)</f>
        <v>44032</v>
      </c>
      <c r="BJ118" t="str">
        <f>IF('COPY 20200720'!BJ118="","",'COPY 20200720'!BJ118)</f>
        <v/>
      </c>
      <c r="BK118" t="str">
        <f>IF('COPY 20200720'!BK118="","",'COPY 20200720'!BK118)</f>
        <v/>
      </c>
      <c r="BL118" t="str">
        <f>IF('COPY 20200720'!BL118="","",'COPY 20200720'!BL118)</f>
        <v/>
      </c>
      <c r="BM118" t="str">
        <f>IF('COPY 20200720'!BM118="","",'COPY 20200720'!BM118)</f>
        <v/>
      </c>
      <c r="BN118" t="str">
        <f>IF('COPY 20200720'!BN118="","",'COPY 20200720'!BN118)</f>
        <v/>
      </c>
      <c r="BO118" t="str">
        <f>IF('COPY 20200720'!BO118="","",'COPY 20200720'!BO118)</f>
        <v/>
      </c>
      <c r="BP118" t="str">
        <f>IF('COPY 20200720'!BP118="","",'COPY 20200720'!BP118)</f>
        <v/>
      </c>
      <c r="BQ118" t="str">
        <f>IF('COPY 20200720'!BQ118="","",'COPY 20200720'!BQ118)</f>
        <v/>
      </c>
      <c r="BR118" t="str">
        <f>IF('COPY 20200720'!BR118="","",'COPY 20200720'!BR118)</f>
        <v/>
      </c>
      <c r="BS118" t="str">
        <f>IF('COPY 20200720'!BS118="","",'COPY 20200720'!BS118)</f>
        <v/>
      </c>
      <c r="BT118" t="str">
        <f>IF('COPY 20200720'!BT118="","",'COPY 20200720'!BT118)</f>
        <v/>
      </c>
      <c r="BU118" t="str">
        <f>IF('COPY 20200720'!BU118="","",'COPY 20200720'!BU118)</f>
        <v/>
      </c>
      <c r="BV118" t="str">
        <f>IF('COPY 20200720'!BV118="","",'COPY 20200720'!BV118)</f>
        <v/>
      </c>
      <c r="BW118" t="str">
        <f>IF('COPY 20200720'!BW118="","",'COPY 20200720'!BW118)</f>
        <v/>
      </c>
      <c r="BX118" t="str">
        <f>IF('COPY 20200720'!BX118="","",'COPY 20200720'!BX118)</f>
        <v/>
      </c>
      <c r="BY118" t="str">
        <f>IF('COPY 20200720'!BY118="","",'COPY 20200720'!BY118)</f>
        <v/>
      </c>
      <c r="BZ118" t="str">
        <f>IF('COPY 20200720'!BZ118="","",'COPY 20200720'!BZ118)</f>
        <v/>
      </c>
      <c r="CA118" t="str">
        <f>IF('COPY 20200720'!CA118="","",'COPY 20200720'!CA118)</f>
        <v/>
      </c>
      <c r="CB118" t="str">
        <f>IF('COPY 20200720'!CB118="","",'COPY 20200720'!CB118)</f>
        <v/>
      </c>
      <c r="CC118">
        <f>IF('COPY 20200720'!CC118="","",'COPY 20200720'!CC118)</f>
        <v>44032</v>
      </c>
      <c r="CD118">
        <f>IF('COPY 20200720'!CD118="","",'COPY 20200720'!CD118)</f>
        <v>44032</v>
      </c>
      <c r="CE118" t="str">
        <f>IF('COPY 20200720'!CE118="","",'COPY 20200720'!CE118)</f>
        <v/>
      </c>
      <c r="CF118" t="str">
        <f>IF('COPY 20200720'!CF118="","",'COPY 20200720'!CF118)</f>
        <v/>
      </c>
      <c r="CG118" t="str">
        <f>IF('COPY 20200720'!CG118="","",'COPY 20200720'!CG118)</f>
        <v/>
      </c>
      <c r="CH118" t="str">
        <f>IF('COPY 20200720'!CH118="","",'COPY 20200720'!CH118)</f>
        <v/>
      </c>
      <c r="CI118" t="str">
        <f>IF('COPY 20200720'!CI118="","",'COPY 20200720'!CI118)</f>
        <v/>
      </c>
      <c r="CJ118" t="str">
        <f>IF('COPY 20200720'!CJ118="","",'COPY 20200720'!CJ118)</f>
        <v/>
      </c>
      <c r="CK118" t="str">
        <f>IF('COPY 20200720'!CK118="","",'COPY 20200720'!CK118)</f>
        <v/>
      </c>
      <c r="CL118" t="str">
        <f>IF('COPY 20200720'!CL118="","",'COPY 20200720'!CL118)</f>
        <v/>
      </c>
      <c r="CM118" t="str">
        <f>IF('COPY 20200720'!CM118="","",'COPY 20200720'!CM118)</f>
        <v/>
      </c>
    </row>
    <row r="119" spans="2:91">
      <c r="B119" s="42" t="str">
        <f>'COPY 20200720'!B119</f>
        <v>115</v>
      </c>
      <c r="C119" s="8" t="str">
        <f>'COPY 20200720'!C119</f>
        <v>TAPE INR F RH/LH</v>
      </c>
      <c r="D119" s="8" t="str">
        <f>IF('COPY 20200720'!D119="","",'COPY 20200720'!D119)</f>
        <v>TAPE</v>
      </c>
      <c r="E119" s="8"/>
      <c r="F119" s="9"/>
      <c r="G119" s="10"/>
      <c r="H119" s="11"/>
      <c r="I119" s="12"/>
      <c r="J119" s="13"/>
      <c r="K119" s="10"/>
      <c r="L119" s="13"/>
      <c r="M119" s="14"/>
      <c r="N119" s="15"/>
      <c r="O119" s="16"/>
      <c r="P119" s="16"/>
      <c r="Q119" s="16"/>
      <c r="R119" s="16"/>
      <c r="S119" s="33"/>
      <c r="T119" s="33"/>
      <c r="U119" s="18"/>
      <c r="V119">
        <f>IF('COPY 20200720'!V119="","",'COPY 20200720'!V119)</f>
        <v>0.36609999999999998</v>
      </c>
      <c r="W119" t="str">
        <f>IF('COPY 20200720'!W119="","",'COPY 20200720'!W119)</f>
        <v/>
      </c>
      <c r="X119" t="str">
        <f>IF('COPY 20200720'!X119="","",'COPY 20200720'!X119)</f>
        <v/>
      </c>
      <c r="Y119" t="str">
        <f>IF('COPY 20200720'!Y119="","",'COPY 20200720'!Y119)</f>
        <v/>
      </c>
      <c r="Z119" t="str">
        <f>IF('COPY 20200720'!Z119="","",'COPY 20200720'!Z119)</f>
        <v/>
      </c>
      <c r="AA119" t="str">
        <f>IF('COPY 20200720'!AA119="","",'COPY 20200720'!AA119)</f>
        <v/>
      </c>
      <c r="AB119" t="str">
        <f>IF('COPY 20200720'!AB119="","",'COPY 20200720'!AB119)</f>
        <v/>
      </c>
      <c r="AC119" t="str">
        <f>IF('COPY 20200720'!AC119="","",'COPY 20200720'!AC119)</f>
        <v/>
      </c>
      <c r="AD119" t="str">
        <f>IF('COPY 20200720'!AD119="","",'COPY 20200720'!AD119)</f>
        <v/>
      </c>
      <c r="AE119" t="str">
        <f>IF('COPY 20200720'!AE119="","",'COPY 20200720'!AE119)</f>
        <v/>
      </c>
      <c r="AF119" t="str">
        <f>IF('COPY 20200720'!AF119="","",'COPY 20200720'!AF119)</f>
        <v/>
      </c>
      <c r="AG119" t="str">
        <f>IF('COPY 20200720'!AG119="","",'COPY 20200720'!AG119)</f>
        <v/>
      </c>
      <c r="AH119" t="s">
        <v>513</v>
      </c>
      <c r="AI119" t="str">
        <f>IF('COPY 20200720'!AI119="","",'COPY 20200720'!AI119)</f>
        <v/>
      </c>
      <c r="AJ119" t="str">
        <f>IF('COPY 20200720'!AJ119="","",'COPY 20200720'!AJ119)</f>
        <v/>
      </c>
      <c r="AK119" t="str">
        <f>IF('COPY 20200720'!AK119="","",'COPY 20200720'!AK119)</f>
        <v/>
      </c>
      <c r="AL119" t="str">
        <f>IF('COPY 20200720'!AL119="","",'COPY 20200720'!AL119)</f>
        <v/>
      </c>
      <c r="AM119" t="str">
        <f>IF('COPY 20200720'!AM119="","",'COPY 20200720'!AM119)</f>
        <v/>
      </c>
      <c r="AN119" t="str">
        <f>IF('COPY 20200720'!AN119="","",'COPY 20200720'!AN119)</f>
        <v/>
      </c>
      <c r="AO119" t="str">
        <f>IF('COPY 20200720'!AO119="","",'COPY 20200720'!AO119)</f>
        <v/>
      </c>
      <c r="AP119" t="str">
        <f>IF('COPY 20200720'!AP119="","",'COPY 20200720'!AP119)</f>
        <v/>
      </c>
      <c r="AQ119" t="str">
        <f>IF('COPY 20200720'!AQ119="","",'COPY 20200720'!AQ119)</f>
        <v/>
      </c>
      <c r="AR119" t="str">
        <f>IF('COPY 20200720'!AR119="","",'COPY 20200720'!AR119)</f>
        <v/>
      </c>
      <c r="AS119" t="str">
        <f>IF('COPY 20200720'!AS119="","",'COPY 20200720'!AS119)</f>
        <v/>
      </c>
      <c r="AT119" t="str">
        <f>IF('COPY 20200720'!AT119="","",'COPY 20200720'!AT119)</f>
        <v/>
      </c>
      <c r="AU119" t="str">
        <f>IF('COPY 20200720'!AU119="","",'COPY 20200720'!AU119)</f>
        <v/>
      </c>
      <c r="AV119" t="str">
        <f>IF('COPY 20200720'!AV119="","",'COPY 20200720'!AV119)</f>
        <v/>
      </c>
      <c r="AW119" t="str">
        <f>IF('COPY 20200720'!AW119="","",'COPY 20200720'!AW119)</f>
        <v/>
      </c>
      <c r="AX119" t="str">
        <f>IF('COPY 20200720'!AX119="","",'COPY 20200720'!AX119)</f>
        <v/>
      </c>
      <c r="AY119" t="str">
        <f>IF('COPY 20200720'!AY119="","",'COPY 20200720'!AY119)</f>
        <v/>
      </c>
      <c r="AZ119" t="str">
        <f>IF('COPY 20200720'!AZ119="","",'COPY 20200720'!AZ119)</f>
        <v/>
      </c>
      <c r="BA119" t="str">
        <f>IF('COPY 20200720'!BA119="","",'COPY 20200720'!BA119)</f>
        <v/>
      </c>
      <c r="BB119" t="str">
        <f>IF('COPY 20200720'!BB119="","",'COPY 20200720'!BB119)</f>
        <v/>
      </c>
      <c r="BC119" t="str">
        <f>IF('COPY 20200720'!BC119="","",'COPY 20200720'!BC119)</f>
        <v/>
      </c>
      <c r="BD119" t="str">
        <f>IF('COPY 20200720'!BD119="","",'COPY 20200720'!BD119)</f>
        <v/>
      </c>
      <c r="BE119" t="str">
        <f>IF('COPY 20200720'!BE119="","",'COPY 20200720'!BE119)</f>
        <v/>
      </c>
      <c r="BF119" t="str">
        <f>IF('COPY 20200720'!BF119="","",'COPY 20200720'!BF119)</f>
        <v/>
      </c>
      <c r="BG119" t="str">
        <f>IF('COPY 20200720'!BG119="","",'COPY 20200720'!BG119)</f>
        <v/>
      </c>
      <c r="BH119" t="str">
        <f>IF('COPY 20200720'!BH119="","",'COPY 20200720'!BH119)</f>
        <v/>
      </c>
      <c r="BI119">
        <f>IF('COPY 20200720'!BI119="","",'COPY 20200720'!BI119)</f>
        <v>44032</v>
      </c>
      <c r="BJ119" t="str">
        <f>IF('COPY 20200720'!BJ119="","",'COPY 20200720'!BJ119)</f>
        <v/>
      </c>
      <c r="BK119" t="str">
        <f>IF('COPY 20200720'!BK119="","",'COPY 20200720'!BK119)</f>
        <v/>
      </c>
      <c r="BL119" t="str">
        <f>IF('COPY 20200720'!BL119="","",'COPY 20200720'!BL119)</f>
        <v/>
      </c>
      <c r="BM119" t="str">
        <f>IF('COPY 20200720'!BM119="","",'COPY 20200720'!BM119)</f>
        <v/>
      </c>
      <c r="BN119" t="str">
        <f>IF('COPY 20200720'!BN119="","",'COPY 20200720'!BN119)</f>
        <v/>
      </c>
      <c r="BO119" t="str">
        <f>IF('COPY 20200720'!BO119="","",'COPY 20200720'!BO119)</f>
        <v/>
      </c>
      <c r="BP119" t="str">
        <f>IF('COPY 20200720'!BP119="","",'COPY 20200720'!BP119)</f>
        <v/>
      </c>
      <c r="BQ119" t="str">
        <f>IF('COPY 20200720'!BQ119="","",'COPY 20200720'!BQ119)</f>
        <v/>
      </c>
      <c r="BR119" t="str">
        <f>IF('COPY 20200720'!BR119="","",'COPY 20200720'!BR119)</f>
        <v/>
      </c>
      <c r="BS119" t="str">
        <f>IF('COPY 20200720'!BS119="","",'COPY 20200720'!BS119)</f>
        <v/>
      </c>
      <c r="BT119" t="str">
        <f>IF('COPY 20200720'!BT119="","",'COPY 20200720'!BT119)</f>
        <v/>
      </c>
      <c r="BU119" t="str">
        <f>IF('COPY 20200720'!BU119="","",'COPY 20200720'!BU119)</f>
        <v/>
      </c>
      <c r="BV119" t="str">
        <f>IF('COPY 20200720'!BV119="","",'COPY 20200720'!BV119)</f>
        <v/>
      </c>
      <c r="BW119" t="str">
        <f>IF('COPY 20200720'!BW119="","",'COPY 20200720'!BW119)</f>
        <v/>
      </c>
      <c r="BX119" t="str">
        <f>IF('COPY 20200720'!BX119="","",'COPY 20200720'!BX119)</f>
        <v/>
      </c>
      <c r="BY119" t="str">
        <f>IF('COPY 20200720'!BY119="","",'COPY 20200720'!BY119)</f>
        <v/>
      </c>
      <c r="BZ119" t="str">
        <f>IF('COPY 20200720'!BZ119="","",'COPY 20200720'!BZ119)</f>
        <v/>
      </c>
      <c r="CA119" t="str">
        <f>IF('COPY 20200720'!CA119="","",'COPY 20200720'!CA119)</f>
        <v/>
      </c>
      <c r="CB119" t="str">
        <f>IF('COPY 20200720'!CB119="","",'COPY 20200720'!CB119)</f>
        <v/>
      </c>
      <c r="CC119">
        <f>IF('COPY 20200720'!CC119="","",'COPY 20200720'!CC119)</f>
        <v>44032</v>
      </c>
      <c r="CD119">
        <f>IF('COPY 20200720'!CD119="","",'COPY 20200720'!CD119)</f>
        <v>44032</v>
      </c>
      <c r="CE119" t="str">
        <f>IF('COPY 20200720'!CE119="","",'COPY 20200720'!CE119)</f>
        <v/>
      </c>
      <c r="CF119" t="str">
        <f>IF('COPY 20200720'!CF119="","",'COPY 20200720'!CF119)</f>
        <v/>
      </c>
      <c r="CG119" t="str">
        <f>IF('COPY 20200720'!CG119="","",'COPY 20200720'!CG119)</f>
        <v/>
      </c>
      <c r="CH119" t="str">
        <f>IF('COPY 20200720'!CH119="","",'COPY 20200720'!CH119)</f>
        <v/>
      </c>
      <c r="CI119" t="str">
        <f>IF('COPY 20200720'!CI119="","",'COPY 20200720'!CI119)</f>
        <v/>
      </c>
      <c r="CJ119" t="str">
        <f>IF('COPY 20200720'!CJ119="","",'COPY 20200720'!CJ119)</f>
        <v/>
      </c>
      <c r="CK119" t="str">
        <f>IF('COPY 20200720'!CK119="","",'COPY 20200720'!CK119)</f>
        <v/>
      </c>
      <c r="CL119" t="str">
        <f>IF('COPY 20200720'!CL119="","",'COPY 20200720'!CL119)</f>
        <v/>
      </c>
      <c r="CM119" t="str">
        <f>IF('COPY 20200720'!CM119="","",'COPY 20200720'!CM119)</f>
        <v/>
      </c>
    </row>
    <row r="120" spans="2:91">
      <c r="B120" s="42" t="str">
        <f>'COPY 20200720'!B120</f>
        <v>116</v>
      </c>
      <c r="C120" s="8" t="str">
        <f>'COPY 20200720'!C120</f>
        <v>TAPE INN A RH/LH</v>
      </c>
      <c r="D120" s="8" t="str">
        <f>IF('COPY 20200720'!D120="","",'COPY 20200720'!D120)</f>
        <v>TAPE</v>
      </c>
      <c r="E120" s="8"/>
      <c r="F120" s="9"/>
      <c r="G120" s="10"/>
      <c r="H120" s="11"/>
      <c r="I120" s="12"/>
      <c r="J120" s="13"/>
      <c r="K120" s="10"/>
      <c r="L120" s="13"/>
      <c r="M120" s="14"/>
      <c r="N120" s="15"/>
      <c r="O120" s="16"/>
      <c r="P120" s="16"/>
      <c r="Q120" s="16"/>
      <c r="R120" s="16"/>
      <c r="S120" s="33"/>
      <c r="T120" s="33"/>
      <c r="U120" s="18"/>
      <c r="V120">
        <f>IF('COPY 20200720'!V120="","",'COPY 20200720'!V120)</f>
        <v>0.20269999999999999</v>
      </c>
      <c r="W120" t="str">
        <f>IF('COPY 20200720'!W120="","",'COPY 20200720'!W120)</f>
        <v/>
      </c>
      <c r="X120" t="str">
        <f>IF('COPY 20200720'!X120="","",'COPY 20200720'!X120)</f>
        <v/>
      </c>
      <c r="Y120" t="str">
        <f>IF('COPY 20200720'!Y120="","",'COPY 20200720'!Y120)</f>
        <v/>
      </c>
      <c r="Z120" t="str">
        <f>IF('COPY 20200720'!Z120="","",'COPY 20200720'!Z120)</f>
        <v/>
      </c>
      <c r="AA120" t="str">
        <f>IF('COPY 20200720'!AA120="","",'COPY 20200720'!AA120)</f>
        <v/>
      </c>
      <c r="AB120" t="str">
        <f>IF('COPY 20200720'!AB120="","",'COPY 20200720'!AB120)</f>
        <v/>
      </c>
      <c r="AC120" t="str">
        <f>IF('COPY 20200720'!AC120="","",'COPY 20200720'!AC120)</f>
        <v/>
      </c>
      <c r="AD120" t="str">
        <f>IF('COPY 20200720'!AD120="","",'COPY 20200720'!AD120)</f>
        <v/>
      </c>
      <c r="AE120" t="str">
        <f>IF('COPY 20200720'!AE120="","",'COPY 20200720'!AE120)</f>
        <v/>
      </c>
      <c r="AF120" t="str">
        <f>IF('COPY 20200720'!AF120="","",'COPY 20200720'!AF120)</f>
        <v/>
      </c>
      <c r="AG120" t="str">
        <f>IF('COPY 20200720'!AG120="","",'COPY 20200720'!AG120)</f>
        <v/>
      </c>
      <c r="AH120" t="s">
        <v>513</v>
      </c>
      <c r="AI120" t="str">
        <f>IF('COPY 20200720'!AI120="","",'COPY 20200720'!AI120)</f>
        <v/>
      </c>
      <c r="AJ120" t="str">
        <f>IF('COPY 20200720'!AJ120="","",'COPY 20200720'!AJ120)</f>
        <v/>
      </c>
      <c r="AK120" t="str">
        <f>IF('COPY 20200720'!AK120="","",'COPY 20200720'!AK120)</f>
        <v/>
      </c>
      <c r="AL120" t="str">
        <f>IF('COPY 20200720'!AL120="","",'COPY 20200720'!AL120)</f>
        <v/>
      </c>
      <c r="AM120" t="str">
        <f>IF('COPY 20200720'!AM120="","",'COPY 20200720'!AM120)</f>
        <v/>
      </c>
      <c r="AN120" t="str">
        <f>IF('COPY 20200720'!AN120="","",'COPY 20200720'!AN120)</f>
        <v/>
      </c>
      <c r="AO120" t="str">
        <f>IF('COPY 20200720'!AO120="","",'COPY 20200720'!AO120)</f>
        <v/>
      </c>
      <c r="AP120" t="str">
        <f>IF('COPY 20200720'!AP120="","",'COPY 20200720'!AP120)</f>
        <v/>
      </c>
      <c r="AQ120" t="str">
        <f>IF('COPY 20200720'!AQ120="","",'COPY 20200720'!AQ120)</f>
        <v/>
      </c>
      <c r="AR120" t="str">
        <f>IF('COPY 20200720'!AR120="","",'COPY 20200720'!AR120)</f>
        <v/>
      </c>
      <c r="AS120" t="str">
        <f>IF('COPY 20200720'!AS120="","",'COPY 20200720'!AS120)</f>
        <v/>
      </c>
      <c r="AT120" t="str">
        <f>IF('COPY 20200720'!AT120="","",'COPY 20200720'!AT120)</f>
        <v/>
      </c>
      <c r="AU120" t="str">
        <f>IF('COPY 20200720'!AU120="","",'COPY 20200720'!AU120)</f>
        <v/>
      </c>
      <c r="AV120" t="str">
        <f>IF('COPY 20200720'!AV120="","",'COPY 20200720'!AV120)</f>
        <v/>
      </c>
      <c r="AW120" t="str">
        <f>IF('COPY 20200720'!AW120="","",'COPY 20200720'!AW120)</f>
        <v/>
      </c>
      <c r="AX120" t="str">
        <f>IF('COPY 20200720'!AX120="","",'COPY 20200720'!AX120)</f>
        <v/>
      </c>
      <c r="AY120" t="str">
        <f>IF('COPY 20200720'!AY120="","",'COPY 20200720'!AY120)</f>
        <v/>
      </c>
      <c r="AZ120" t="str">
        <f>IF('COPY 20200720'!AZ120="","",'COPY 20200720'!AZ120)</f>
        <v/>
      </c>
      <c r="BA120" t="str">
        <f>IF('COPY 20200720'!BA120="","",'COPY 20200720'!BA120)</f>
        <v/>
      </c>
      <c r="BB120" t="str">
        <f>IF('COPY 20200720'!BB120="","",'COPY 20200720'!BB120)</f>
        <v/>
      </c>
      <c r="BC120" t="str">
        <f>IF('COPY 20200720'!BC120="","",'COPY 20200720'!BC120)</f>
        <v/>
      </c>
      <c r="BD120" t="str">
        <f>IF('COPY 20200720'!BD120="","",'COPY 20200720'!BD120)</f>
        <v/>
      </c>
      <c r="BE120" t="str">
        <f>IF('COPY 20200720'!BE120="","",'COPY 20200720'!BE120)</f>
        <v/>
      </c>
      <c r="BF120" t="str">
        <f>IF('COPY 20200720'!BF120="","",'COPY 20200720'!BF120)</f>
        <v/>
      </c>
      <c r="BG120" t="str">
        <f>IF('COPY 20200720'!BG120="","",'COPY 20200720'!BG120)</f>
        <v/>
      </c>
      <c r="BH120" t="str">
        <f>IF('COPY 20200720'!BH120="","",'COPY 20200720'!BH120)</f>
        <v/>
      </c>
      <c r="BI120">
        <f>IF('COPY 20200720'!BI120="","",'COPY 20200720'!BI120)</f>
        <v>44032</v>
      </c>
      <c r="BJ120" t="str">
        <f>IF('COPY 20200720'!BJ120="","",'COPY 20200720'!BJ120)</f>
        <v/>
      </c>
      <c r="BK120" t="str">
        <f>IF('COPY 20200720'!BK120="","",'COPY 20200720'!BK120)</f>
        <v/>
      </c>
      <c r="BL120" t="str">
        <f>IF('COPY 20200720'!BL120="","",'COPY 20200720'!BL120)</f>
        <v/>
      </c>
      <c r="BM120" t="str">
        <f>IF('COPY 20200720'!BM120="","",'COPY 20200720'!BM120)</f>
        <v/>
      </c>
      <c r="BN120" t="str">
        <f>IF('COPY 20200720'!BN120="","",'COPY 20200720'!BN120)</f>
        <v/>
      </c>
      <c r="BO120" t="str">
        <f>IF('COPY 20200720'!BO120="","",'COPY 20200720'!BO120)</f>
        <v/>
      </c>
      <c r="BP120" t="str">
        <f>IF('COPY 20200720'!BP120="","",'COPY 20200720'!BP120)</f>
        <v/>
      </c>
      <c r="BQ120" t="str">
        <f>IF('COPY 20200720'!BQ120="","",'COPY 20200720'!BQ120)</f>
        <v/>
      </c>
      <c r="BR120" t="str">
        <f>IF('COPY 20200720'!BR120="","",'COPY 20200720'!BR120)</f>
        <v/>
      </c>
      <c r="BS120" t="str">
        <f>IF('COPY 20200720'!BS120="","",'COPY 20200720'!BS120)</f>
        <v/>
      </c>
      <c r="BT120" t="str">
        <f>IF('COPY 20200720'!BT120="","",'COPY 20200720'!BT120)</f>
        <v/>
      </c>
      <c r="BU120" t="str">
        <f>IF('COPY 20200720'!BU120="","",'COPY 20200720'!BU120)</f>
        <v/>
      </c>
      <c r="BV120" t="str">
        <f>IF('COPY 20200720'!BV120="","",'COPY 20200720'!BV120)</f>
        <v/>
      </c>
      <c r="BW120" t="str">
        <f>IF('COPY 20200720'!BW120="","",'COPY 20200720'!BW120)</f>
        <v/>
      </c>
      <c r="BX120" t="str">
        <f>IF('COPY 20200720'!BX120="","",'COPY 20200720'!BX120)</f>
        <v/>
      </c>
      <c r="BY120" t="str">
        <f>IF('COPY 20200720'!BY120="","",'COPY 20200720'!BY120)</f>
        <v/>
      </c>
      <c r="BZ120" t="str">
        <f>IF('COPY 20200720'!BZ120="","",'COPY 20200720'!BZ120)</f>
        <v/>
      </c>
      <c r="CA120" t="str">
        <f>IF('COPY 20200720'!CA120="","",'COPY 20200720'!CA120)</f>
        <v/>
      </c>
      <c r="CB120" t="str">
        <f>IF('COPY 20200720'!CB120="","",'COPY 20200720'!CB120)</f>
        <v/>
      </c>
      <c r="CC120">
        <f>IF('COPY 20200720'!CC120="","",'COPY 20200720'!CC120)</f>
        <v>44032</v>
      </c>
      <c r="CD120">
        <f>IF('COPY 20200720'!CD120="","",'COPY 20200720'!CD120)</f>
        <v>44032</v>
      </c>
      <c r="CE120" t="str">
        <f>IF('COPY 20200720'!CE120="","",'COPY 20200720'!CE120)</f>
        <v/>
      </c>
      <c r="CF120" t="str">
        <f>IF('COPY 20200720'!CF120="","",'COPY 20200720'!CF120)</f>
        <v/>
      </c>
      <c r="CG120" t="str">
        <f>IF('COPY 20200720'!CG120="","",'COPY 20200720'!CG120)</f>
        <v/>
      </c>
      <c r="CH120" t="str">
        <f>IF('COPY 20200720'!CH120="","",'COPY 20200720'!CH120)</f>
        <v/>
      </c>
      <c r="CI120" t="str">
        <f>IF('COPY 20200720'!CI120="","",'COPY 20200720'!CI120)</f>
        <v/>
      </c>
      <c r="CJ120" t="str">
        <f>IF('COPY 20200720'!CJ120="","",'COPY 20200720'!CJ120)</f>
        <v/>
      </c>
      <c r="CK120" t="str">
        <f>IF('COPY 20200720'!CK120="","",'COPY 20200720'!CK120)</f>
        <v/>
      </c>
      <c r="CL120" t="str">
        <f>IF('COPY 20200720'!CL120="","",'COPY 20200720'!CL120)</f>
        <v/>
      </c>
      <c r="CM120" t="str">
        <f>IF('COPY 20200720'!CM120="","",'COPY 20200720'!CM120)</f>
        <v/>
      </c>
    </row>
    <row r="121" spans="2:91">
      <c r="B121" s="42" t="str">
        <f>'COPY 20200720'!B121</f>
        <v>117</v>
      </c>
      <c r="C121" s="8" t="str">
        <f>'COPY 20200720'!C121</f>
        <v>TAPE R D R B</v>
      </c>
      <c r="D121" s="8" t="str">
        <f>IF('COPY 20200720'!D121="","",'COPY 20200720'!D121)</f>
        <v>TAPE</v>
      </c>
      <c r="E121" s="8"/>
      <c r="F121" s="9"/>
      <c r="G121" s="10"/>
      <c r="H121" s="11"/>
      <c r="I121" s="12"/>
      <c r="J121" s="13"/>
      <c r="K121" s="10"/>
      <c r="L121" s="13"/>
      <c r="M121" s="14"/>
      <c r="N121" s="15"/>
      <c r="O121" s="16"/>
      <c r="P121" s="16"/>
      <c r="Q121" s="16"/>
      <c r="R121" s="16"/>
      <c r="S121" s="33"/>
      <c r="T121" s="33"/>
      <c r="U121" s="18"/>
      <c r="V121">
        <f>IF('COPY 20200720'!V121="","",'COPY 20200720'!V121)</f>
        <v>0.35649999999999998</v>
      </c>
      <c r="W121" t="str">
        <f>IF('COPY 20200720'!W121="","",'COPY 20200720'!W121)</f>
        <v/>
      </c>
      <c r="X121" t="str">
        <f>IF('COPY 20200720'!X121="","",'COPY 20200720'!X121)</f>
        <v/>
      </c>
      <c r="Y121" t="str">
        <f>IF('COPY 20200720'!Y121="","",'COPY 20200720'!Y121)</f>
        <v/>
      </c>
      <c r="Z121" t="str">
        <f>IF('COPY 20200720'!Z121="","",'COPY 20200720'!Z121)</f>
        <v/>
      </c>
      <c r="AA121" t="str">
        <f>IF('COPY 20200720'!AA121="","",'COPY 20200720'!AA121)</f>
        <v/>
      </c>
      <c r="AB121" t="str">
        <f>IF('COPY 20200720'!AB121="","",'COPY 20200720'!AB121)</f>
        <v/>
      </c>
      <c r="AC121" t="str">
        <f>IF('COPY 20200720'!AC121="","",'COPY 20200720'!AC121)</f>
        <v/>
      </c>
      <c r="AD121" t="str">
        <f>IF('COPY 20200720'!AD121="","",'COPY 20200720'!AD121)</f>
        <v/>
      </c>
      <c r="AE121" t="str">
        <f>IF('COPY 20200720'!AE121="","",'COPY 20200720'!AE121)</f>
        <v/>
      </c>
      <c r="AF121" t="str">
        <f>IF('COPY 20200720'!AF121="","",'COPY 20200720'!AF121)</f>
        <v/>
      </c>
      <c r="AG121" t="str">
        <f>IF('COPY 20200720'!AG121="","",'COPY 20200720'!AG121)</f>
        <v/>
      </c>
      <c r="AH121" t="s">
        <v>513</v>
      </c>
      <c r="AI121" t="str">
        <f>IF('COPY 20200720'!AI121="","",'COPY 20200720'!AI121)</f>
        <v/>
      </c>
      <c r="AJ121" t="str">
        <f>IF('COPY 20200720'!AJ121="","",'COPY 20200720'!AJ121)</f>
        <v/>
      </c>
      <c r="AK121" t="str">
        <f>IF('COPY 20200720'!AK121="","",'COPY 20200720'!AK121)</f>
        <v/>
      </c>
      <c r="AL121" t="str">
        <f>IF('COPY 20200720'!AL121="","",'COPY 20200720'!AL121)</f>
        <v/>
      </c>
      <c r="AM121" t="str">
        <f>IF('COPY 20200720'!AM121="","",'COPY 20200720'!AM121)</f>
        <v/>
      </c>
      <c r="AN121" t="str">
        <f>IF('COPY 20200720'!AN121="","",'COPY 20200720'!AN121)</f>
        <v/>
      </c>
      <c r="AO121" t="str">
        <f>IF('COPY 20200720'!AO121="","",'COPY 20200720'!AO121)</f>
        <v/>
      </c>
      <c r="AP121" t="str">
        <f>IF('COPY 20200720'!AP121="","",'COPY 20200720'!AP121)</f>
        <v/>
      </c>
      <c r="AQ121" t="str">
        <f>IF('COPY 20200720'!AQ121="","",'COPY 20200720'!AQ121)</f>
        <v/>
      </c>
      <c r="AR121" t="str">
        <f>IF('COPY 20200720'!AR121="","",'COPY 20200720'!AR121)</f>
        <v/>
      </c>
      <c r="AS121" t="str">
        <f>IF('COPY 20200720'!AS121="","",'COPY 20200720'!AS121)</f>
        <v/>
      </c>
      <c r="AT121" t="str">
        <f>IF('COPY 20200720'!AT121="","",'COPY 20200720'!AT121)</f>
        <v/>
      </c>
      <c r="AU121" t="str">
        <f>IF('COPY 20200720'!AU121="","",'COPY 20200720'!AU121)</f>
        <v/>
      </c>
      <c r="AV121" t="str">
        <f>IF('COPY 20200720'!AV121="","",'COPY 20200720'!AV121)</f>
        <v/>
      </c>
      <c r="AW121" t="str">
        <f>IF('COPY 20200720'!AW121="","",'COPY 20200720'!AW121)</f>
        <v/>
      </c>
      <c r="AX121" t="str">
        <f>IF('COPY 20200720'!AX121="","",'COPY 20200720'!AX121)</f>
        <v/>
      </c>
      <c r="AY121" t="str">
        <f>IF('COPY 20200720'!AY121="","",'COPY 20200720'!AY121)</f>
        <v/>
      </c>
      <c r="AZ121" t="str">
        <f>IF('COPY 20200720'!AZ121="","",'COPY 20200720'!AZ121)</f>
        <v/>
      </c>
      <c r="BA121" t="str">
        <f>IF('COPY 20200720'!BA121="","",'COPY 20200720'!BA121)</f>
        <v/>
      </c>
      <c r="BB121" t="str">
        <f>IF('COPY 20200720'!BB121="","",'COPY 20200720'!BB121)</f>
        <v/>
      </c>
      <c r="BC121" t="str">
        <f>IF('COPY 20200720'!BC121="","",'COPY 20200720'!BC121)</f>
        <v/>
      </c>
      <c r="BD121" t="str">
        <f>IF('COPY 20200720'!BD121="","",'COPY 20200720'!BD121)</f>
        <v/>
      </c>
      <c r="BE121" t="str">
        <f>IF('COPY 20200720'!BE121="","",'COPY 20200720'!BE121)</f>
        <v/>
      </c>
      <c r="BF121" t="str">
        <f>IF('COPY 20200720'!BF121="","",'COPY 20200720'!BF121)</f>
        <v/>
      </c>
      <c r="BG121" t="str">
        <f>IF('COPY 20200720'!BG121="","",'COPY 20200720'!BG121)</f>
        <v/>
      </c>
      <c r="BH121" t="str">
        <f>IF('COPY 20200720'!BH121="","",'COPY 20200720'!BH121)</f>
        <v/>
      </c>
      <c r="BI121">
        <f>IF('COPY 20200720'!BI121="","",'COPY 20200720'!BI121)</f>
        <v>44032</v>
      </c>
      <c r="BJ121" t="str">
        <f>IF('COPY 20200720'!BJ121="","",'COPY 20200720'!BJ121)</f>
        <v/>
      </c>
      <c r="BK121" t="str">
        <f>IF('COPY 20200720'!BK121="","",'COPY 20200720'!BK121)</f>
        <v/>
      </c>
      <c r="BL121" t="str">
        <f>IF('COPY 20200720'!BL121="","",'COPY 20200720'!BL121)</f>
        <v/>
      </c>
      <c r="BM121" t="str">
        <f>IF('COPY 20200720'!BM121="","",'COPY 20200720'!BM121)</f>
        <v/>
      </c>
      <c r="BN121" t="str">
        <f>IF('COPY 20200720'!BN121="","",'COPY 20200720'!BN121)</f>
        <v/>
      </c>
      <c r="BO121" t="str">
        <f>IF('COPY 20200720'!BO121="","",'COPY 20200720'!BO121)</f>
        <v/>
      </c>
      <c r="BP121" t="str">
        <f>IF('COPY 20200720'!BP121="","",'COPY 20200720'!BP121)</f>
        <v/>
      </c>
      <c r="BQ121" t="str">
        <f>IF('COPY 20200720'!BQ121="","",'COPY 20200720'!BQ121)</f>
        <v/>
      </c>
      <c r="BR121" t="str">
        <f>IF('COPY 20200720'!BR121="","",'COPY 20200720'!BR121)</f>
        <v/>
      </c>
      <c r="BS121" t="str">
        <f>IF('COPY 20200720'!BS121="","",'COPY 20200720'!BS121)</f>
        <v/>
      </c>
      <c r="BT121" t="str">
        <f>IF('COPY 20200720'!BT121="","",'COPY 20200720'!BT121)</f>
        <v/>
      </c>
      <c r="BU121" t="str">
        <f>IF('COPY 20200720'!BU121="","",'COPY 20200720'!BU121)</f>
        <v/>
      </c>
      <c r="BV121" t="str">
        <f>IF('COPY 20200720'!BV121="","",'COPY 20200720'!BV121)</f>
        <v/>
      </c>
      <c r="BW121" t="str">
        <f>IF('COPY 20200720'!BW121="","",'COPY 20200720'!BW121)</f>
        <v/>
      </c>
      <c r="BX121" t="str">
        <f>IF('COPY 20200720'!BX121="","",'COPY 20200720'!BX121)</f>
        <v/>
      </c>
      <c r="BY121" t="str">
        <f>IF('COPY 20200720'!BY121="","",'COPY 20200720'!BY121)</f>
        <v/>
      </c>
      <c r="BZ121" t="str">
        <f>IF('COPY 20200720'!BZ121="","",'COPY 20200720'!BZ121)</f>
        <v/>
      </c>
      <c r="CA121" t="str">
        <f>IF('COPY 20200720'!CA121="","",'COPY 20200720'!CA121)</f>
        <v/>
      </c>
      <c r="CB121" t="str">
        <f>IF('COPY 20200720'!CB121="","",'COPY 20200720'!CB121)</f>
        <v/>
      </c>
      <c r="CC121">
        <f>IF('COPY 20200720'!CC121="","",'COPY 20200720'!CC121)</f>
        <v>44032</v>
      </c>
      <c r="CD121">
        <f>IF('COPY 20200720'!CD121="","",'COPY 20200720'!CD121)</f>
        <v>44032</v>
      </c>
      <c r="CE121" t="str">
        <f>IF('COPY 20200720'!CE121="","",'COPY 20200720'!CE121)</f>
        <v/>
      </c>
      <c r="CF121" t="str">
        <f>IF('COPY 20200720'!CF121="","",'COPY 20200720'!CF121)</f>
        <v/>
      </c>
      <c r="CG121" t="str">
        <f>IF('COPY 20200720'!CG121="","",'COPY 20200720'!CG121)</f>
        <v/>
      </c>
      <c r="CH121" t="str">
        <f>IF('COPY 20200720'!CH121="","",'COPY 20200720'!CH121)</f>
        <v/>
      </c>
      <c r="CI121" t="str">
        <f>IF('COPY 20200720'!CI121="","",'COPY 20200720'!CI121)</f>
        <v/>
      </c>
      <c r="CJ121" t="str">
        <f>IF('COPY 20200720'!CJ121="","",'COPY 20200720'!CJ121)</f>
        <v/>
      </c>
      <c r="CK121" t="str">
        <f>IF('COPY 20200720'!CK121="","",'COPY 20200720'!CK121)</f>
        <v/>
      </c>
      <c r="CL121" t="str">
        <f>IF('COPY 20200720'!CL121="","",'COPY 20200720'!CL121)</f>
        <v/>
      </c>
      <c r="CM121" t="str">
        <f>IF('COPY 20200720'!CM121="","",'COPY 20200720'!CM121)</f>
        <v/>
      </c>
    </row>
    <row r="122" spans="2:91">
      <c r="B122" s="42" t="str">
        <f>'COPY 20200720'!B122</f>
        <v>118</v>
      </c>
      <c r="C122" s="8" t="str">
        <f>'COPY 20200720'!C122</f>
        <v>TAPE R DR C</v>
      </c>
      <c r="D122" s="8" t="str">
        <f>IF('COPY 20200720'!D122="","",'COPY 20200720'!D122)</f>
        <v>TAPE</v>
      </c>
      <c r="E122" s="8"/>
      <c r="F122" s="9"/>
      <c r="G122" s="10"/>
      <c r="H122" s="11"/>
      <c r="I122" s="12"/>
      <c r="J122" s="13"/>
      <c r="K122" s="10"/>
      <c r="L122" s="13"/>
      <c r="M122" s="14"/>
      <c r="N122" s="15"/>
      <c r="O122" s="16"/>
      <c r="P122" s="16"/>
      <c r="Q122" s="16"/>
      <c r="R122" s="16"/>
      <c r="S122" s="33"/>
      <c r="T122" s="33"/>
      <c r="U122" s="18"/>
      <c r="V122">
        <f>IF('COPY 20200720'!V122="","",'COPY 20200720'!V122)</f>
        <v>0.31690000000000002</v>
      </c>
      <c r="W122" t="str">
        <f>IF('COPY 20200720'!W122="","",'COPY 20200720'!W122)</f>
        <v/>
      </c>
      <c r="X122" t="str">
        <f>IF('COPY 20200720'!X122="","",'COPY 20200720'!X122)</f>
        <v/>
      </c>
      <c r="Y122" t="str">
        <f>IF('COPY 20200720'!Y122="","",'COPY 20200720'!Y122)</f>
        <v/>
      </c>
      <c r="Z122" t="str">
        <f>IF('COPY 20200720'!Z122="","",'COPY 20200720'!Z122)</f>
        <v/>
      </c>
      <c r="AA122" t="str">
        <f>IF('COPY 20200720'!AA122="","",'COPY 20200720'!AA122)</f>
        <v/>
      </c>
      <c r="AB122" t="str">
        <f>IF('COPY 20200720'!AB122="","",'COPY 20200720'!AB122)</f>
        <v/>
      </c>
      <c r="AC122" t="str">
        <f>IF('COPY 20200720'!AC122="","",'COPY 20200720'!AC122)</f>
        <v/>
      </c>
      <c r="AD122" t="str">
        <f>IF('COPY 20200720'!AD122="","",'COPY 20200720'!AD122)</f>
        <v/>
      </c>
      <c r="AE122" t="str">
        <f>IF('COPY 20200720'!AE122="","",'COPY 20200720'!AE122)</f>
        <v/>
      </c>
      <c r="AF122" t="str">
        <f>IF('COPY 20200720'!AF122="","",'COPY 20200720'!AF122)</f>
        <v/>
      </c>
      <c r="AG122" t="str">
        <f>IF('COPY 20200720'!AG122="","",'COPY 20200720'!AG122)</f>
        <v/>
      </c>
      <c r="AH122" t="s">
        <v>513</v>
      </c>
      <c r="AI122" t="str">
        <f>IF('COPY 20200720'!AI122="","",'COPY 20200720'!AI122)</f>
        <v/>
      </c>
      <c r="AJ122" t="str">
        <f>IF('COPY 20200720'!AJ122="","",'COPY 20200720'!AJ122)</f>
        <v/>
      </c>
      <c r="AK122" t="str">
        <f>IF('COPY 20200720'!AK122="","",'COPY 20200720'!AK122)</f>
        <v/>
      </c>
      <c r="AL122" t="str">
        <f>IF('COPY 20200720'!AL122="","",'COPY 20200720'!AL122)</f>
        <v/>
      </c>
      <c r="AM122" t="str">
        <f>IF('COPY 20200720'!AM122="","",'COPY 20200720'!AM122)</f>
        <v/>
      </c>
      <c r="AN122" t="str">
        <f>IF('COPY 20200720'!AN122="","",'COPY 20200720'!AN122)</f>
        <v/>
      </c>
      <c r="AO122" t="str">
        <f>IF('COPY 20200720'!AO122="","",'COPY 20200720'!AO122)</f>
        <v/>
      </c>
      <c r="AP122" t="str">
        <f>IF('COPY 20200720'!AP122="","",'COPY 20200720'!AP122)</f>
        <v/>
      </c>
      <c r="AQ122" t="str">
        <f>IF('COPY 20200720'!AQ122="","",'COPY 20200720'!AQ122)</f>
        <v/>
      </c>
      <c r="AR122" t="str">
        <f>IF('COPY 20200720'!AR122="","",'COPY 20200720'!AR122)</f>
        <v/>
      </c>
      <c r="AS122" t="str">
        <f>IF('COPY 20200720'!AS122="","",'COPY 20200720'!AS122)</f>
        <v/>
      </c>
      <c r="AT122" t="str">
        <f>IF('COPY 20200720'!AT122="","",'COPY 20200720'!AT122)</f>
        <v/>
      </c>
      <c r="AU122" t="str">
        <f>IF('COPY 20200720'!AU122="","",'COPY 20200720'!AU122)</f>
        <v/>
      </c>
      <c r="AV122" t="str">
        <f>IF('COPY 20200720'!AV122="","",'COPY 20200720'!AV122)</f>
        <v/>
      </c>
      <c r="AW122" t="str">
        <f>IF('COPY 20200720'!AW122="","",'COPY 20200720'!AW122)</f>
        <v/>
      </c>
      <c r="AX122" t="str">
        <f>IF('COPY 20200720'!AX122="","",'COPY 20200720'!AX122)</f>
        <v/>
      </c>
      <c r="AY122" t="str">
        <f>IF('COPY 20200720'!AY122="","",'COPY 20200720'!AY122)</f>
        <v/>
      </c>
      <c r="AZ122" t="str">
        <f>IF('COPY 20200720'!AZ122="","",'COPY 20200720'!AZ122)</f>
        <v/>
      </c>
      <c r="BA122" t="str">
        <f>IF('COPY 20200720'!BA122="","",'COPY 20200720'!BA122)</f>
        <v/>
      </c>
      <c r="BB122" t="str">
        <f>IF('COPY 20200720'!BB122="","",'COPY 20200720'!BB122)</f>
        <v/>
      </c>
      <c r="BC122" t="str">
        <f>IF('COPY 20200720'!BC122="","",'COPY 20200720'!BC122)</f>
        <v/>
      </c>
      <c r="BD122" t="str">
        <f>IF('COPY 20200720'!BD122="","",'COPY 20200720'!BD122)</f>
        <v/>
      </c>
      <c r="BE122" t="str">
        <f>IF('COPY 20200720'!BE122="","",'COPY 20200720'!BE122)</f>
        <v/>
      </c>
      <c r="BF122" t="str">
        <f>IF('COPY 20200720'!BF122="","",'COPY 20200720'!BF122)</f>
        <v/>
      </c>
      <c r="BG122" t="str">
        <f>IF('COPY 20200720'!BG122="","",'COPY 20200720'!BG122)</f>
        <v/>
      </c>
      <c r="BH122" t="str">
        <f>IF('COPY 20200720'!BH122="","",'COPY 20200720'!BH122)</f>
        <v/>
      </c>
      <c r="BI122">
        <f>IF('COPY 20200720'!BI122="","",'COPY 20200720'!BI122)</f>
        <v>44032</v>
      </c>
      <c r="BJ122" t="str">
        <f>IF('COPY 20200720'!BJ122="","",'COPY 20200720'!BJ122)</f>
        <v/>
      </c>
      <c r="BK122" t="str">
        <f>IF('COPY 20200720'!BK122="","",'COPY 20200720'!BK122)</f>
        <v/>
      </c>
      <c r="BL122" t="str">
        <f>IF('COPY 20200720'!BL122="","",'COPY 20200720'!BL122)</f>
        <v/>
      </c>
      <c r="BM122" t="str">
        <f>IF('COPY 20200720'!BM122="","",'COPY 20200720'!BM122)</f>
        <v/>
      </c>
      <c r="BN122" t="str">
        <f>IF('COPY 20200720'!BN122="","",'COPY 20200720'!BN122)</f>
        <v/>
      </c>
      <c r="BO122" t="str">
        <f>IF('COPY 20200720'!BO122="","",'COPY 20200720'!BO122)</f>
        <v/>
      </c>
      <c r="BP122" t="str">
        <f>IF('COPY 20200720'!BP122="","",'COPY 20200720'!BP122)</f>
        <v/>
      </c>
      <c r="BQ122" t="str">
        <f>IF('COPY 20200720'!BQ122="","",'COPY 20200720'!BQ122)</f>
        <v/>
      </c>
      <c r="BR122" t="str">
        <f>IF('COPY 20200720'!BR122="","",'COPY 20200720'!BR122)</f>
        <v/>
      </c>
      <c r="BS122" t="str">
        <f>IF('COPY 20200720'!BS122="","",'COPY 20200720'!BS122)</f>
        <v/>
      </c>
      <c r="BT122" t="str">
        <f>IF('COPY 20200720'!BT122="","",'COPY 20200720'!BT122)</f>
        <v/>
      </c>
      <c r="BU122" t="str">
        <f>IF('COPY 20200720'!BU122="","",'COPY 20200720'!BU122)</f>
        <v/>
      </c>
      <c r="BV122" t="str">
        <f>IF('COPY 20200720'!BV122="","",'COPY 20200720'!BV122)</f>
        <v/>
      </c>
      <c r="BW122" t="str">
        <f>IF('COPY 20200720'!BW122="","",'COPY 20200720'!BW122)</f>
        <v/>
      </c>
      <c r="BX122" t="str">
        <f>IF('COPY 20200720'!BX122="","",'COPY 20200720'!BX122)</f>
        <v/>
      </c>
      <c r="BY122" t="str">
        <f>IF('COPY 20200720'!BY122="","",'COPY 20200720'!BY122)</f>
        <v/>
      </c>
      <c r="BZ122" t="str">
        <f>IF('COPY 20200720'!BZ122="","",'COPY 20200720'!BZ122)</f>
        <v/>
      </c>
      <c r="CA122" t="str">
        <f>IF('COPY 20200720'!CA122="","",'COPY 20200720'!CA122)</f>
        <v/>
      </c>
      <c r="CB122" t="str">
        <f>IF('COPY 20200720'!CB122="","",'COPY 20200720'!CB122)</f>
        <v/>
      </c>
      <c r="CC122">
        <f>IF('COPY 20200720'!CC122="","",'COPY 20200720'!CC122)</f>
        <v>44032</v>
      </c>
      <c r="CD122">
        <f>IF('COPY 20200720'!CD122="","",'COPY 20200720'!CD122)</f>
        <v>44032</v>
      </c>
      <c r="CE122" t="str">
        <f>IF('COPY 20200720'!CE122="","",'COPY 20200720'!CE122)</f>
        <v/>
      </c>
      <c r="CF122" t="str">
        <f>IF('COPY 20200720'!CF122="","",'COPY 20200720'!CF122)</f>
        <v/>
      </c>
      <c r="CG122" t="str">
        <f>IF('COPY 20200720'!CG122="","",'COPY 20200720'!CG122)</f>
        <v/>
      </c>
      <c r="CH122" t="str">
        <f>IF('COPY 20200720'!CH122="","",'COPY 20200720'!CH122)</f>
        <v/>
      </c>
      <c r="CI122" t="str">
        <f>IF('COPY 20200720'!CI122="","",'COPY 20200720'!CI122)</f>
        <v/>
      </c>
      <c r="CJ122" t="str">
        <f>IF('COPY 20200720'!CJ122="","",'COPY 20200720'!CJ122)</f>
        <v/>
      </c>
      <c r="CK122" t="str">
        <f>IF('COPY 20200720'!CK122="","",'COPY 20200720'!CK122)</f>
        <v/>
      </c>
      <c r="CL122" t="str">
        <f>IF('COPY 20200720'!CL122="","",'COPY 20200720'!CL122)</f>
        <v/>
      </c>
      <c r="CM122" t="str">
        <f>IF('COPY 20200720'!CM122="","",'COPY 20200720'!CM122)</f>
        <v/>
      </c>
    </row>
    <row r="123" spans="2:91">
      <c r="B123" s="42" t="str">
        <f>'COPY 20200720'!B123</f>
        <v>119</v>
      </c>
      <c r="C123" s="8" t="str">
        <f>'COPY 20200720'!C123</f>
        <v>TAPE R DR D</v>
      </c>
      <c r="D123" s="8" t="str">
        <f>IF('COPY 20200720'!D123="","",'COPY 20200720'!D123)</f>
        <v>TAPE</v>
      </c>
      <c r="E123" s="8"/>
      <c r="F123" s="9"/>
      <c r="G123" s="10"/>
      <c r="H123" s="11"/>
      <c r="I123" s="12"/>
      <c r="J123" s="13"/>
      <c r="K123" s="10"/>
      <c r="L123" s="13"/>
      <c r="M123" s="14"/>
      <c r="N123" s="15"/>
      <c r="O123" s="16"/>
      <c r="P123" s="16"/>
      <c r="Q123" s="16"/>
      <c r="R123" s="16"/>
      <c r="S123" s="33"/>
      <c r="T123" s="33"/>
      <c r="U123" s="18"/>
      <c r="V123">
        <f>IF('COPY 20200720'!V123="","",'COPY 20200720'!V123)</f>
        <v>4.3999999999999997E-2</v>
      </c>
      <c r="W123" t="str">
        <f>IF('COPY 20200720'!W123="","",'COPY 20200720'!W123)</f>
        <v/>
      </c>
      <c r="X123" t="str">
        <f>IF('COPY 20200720'!X123="","",'COPY 20200720'!X123)</f>
        <v/>
      </c>
      <c r="Y123" t="str">
        <f>IF('COPY 20200720'!Y123="","",'COPY 20200720'!Y123)</f>
        <v/>
      </c>
      <c r="Z123" t="str">
        <f>IF('COPY 20200720'!Z123="","",'COPY 20200720'!Z123)</f>
        <v/>
      </c>
      <c r="AA123" t="str">
        <f>IF('COPY 20200720'!AA123="","",'COPY 20200720'!AA123)</f>
        <v/>
      </c>
      <c r="AB123" t="str">
        <f>IF('COPY 20200720'!AB123="","",'COPY 20200720'!AB123)</f>
        <v/>
      </c>
      <c r="AC123" t="str">
        <f>IF('COPY 20200720'!AC123="","",'COPY 20200720'!AC123)</f>
        <v/>
      </c>
      <c r="AD123" t="str">
        <f>IF('COPY 20200720'!AD123="","",'COPY 20200720'!AD123)</f>
        <v/>
      </c>
      <c r="AE123" t="str">
        <f>IF('COPY 20200720'!AE123="","",'COPY 20200720'!AE123)</f>
        <v/>
      </c>
      <c r="AF123" t="str">
        <f>IF('COPY 20200720'!AF123="","",'COPY 20200720'!AF123)</f>
        <v/>
      </c>
      <c r="AG123" t="str">
        <f>IF('COPY 20200720'!AG123="","",'COPY 20200720'!AG123)</f>
        <v/>
      </c>
      <c r="AH123" t="s">
        <v>513</v>
      </c>
      <c r="AI123" t="str">
        <f>IF('COPY 20200720'!AI123="","",'COPY 20200720'!AI123)</f>
        <v/>
      </c>
      <c r="AJ123" t="str">
        <f>IF('COPY 20200720'!AJ123="","",'COPY 20200720'!AJ123)</f>
        <v/>
      </c>
      <c r="AK123" t="str">
        <f>IF('COPY 20200720'!AK123="","",'COPY 20200720'!AK123)</f>
        <v/>
      </c>
      <c r="AL123" t="str">
        <f>IF('COPY 20200720'!AL123="","",'COPY 20200720'!AL123)</f>
        <v/>
      </c>
      <c r="AM123" t="str">
        <f>IF('COPY 20200720'!AM123="","",'COPY 20200720'!AM123)</f>
        <v/>
      </c>
      <c r="AN123" t="str">
        <f>IF('COPY 20200720'!AN123="","",'COPY 20200720'!AN123)</f>
        <v/>
      </c>
      <c r="AO123" t="str">
        <f>IF('COPY 20200720'!AO123="","",'COPY 20200720'!AO123)</f>
        <v/>
      </c>
      <c r="AP123" t="str">
        <f>IF('COPY 20200720'!AP123="","",'COPY 20200720'!AP123)</f>
        <v/>
      </c>
      <c r="AQ123" t="str">
        <f>IF('COPY 20200720'!AQ123="","",'COPY 20200720'!AQ123)</f>
        <v/>
      </c>
      <c r="AR123" t="str">
        <f>IF('COPY 20200720'!AR123="","",'COPY 20200720'!AR123)</f>
        <v/>
      </c>
      <c r="AS123" t="str">
        <f>IF('COPY 20200720'!AS123="","",'COPY 20200720'!AS123)</f>
        <v/>
      </c>
      <c r="AT123" t="str">
        <f>IF('COPY 20200720'!AT123="","",'COPY 20200720'!AT123)</f>
        <v/>
      </c>
      <c r="AU123" t="str">
        <f>IF('COPY 20200720'!AU123="","",'COPY 20200720'!AU123)</f>
        <v/>
      </c>
      <c r="AV123" t="str">
        <f>IF('COPY 20200720'!AV123="","",'COPY 20200720'!AV123)</f>
        <v/>
      </c>
      <c r="AW123" t="str">
        <f>IF('COPY 20200720'!AW123="","",'COPY 20200720'!AW123)</f>
        <v/>
      </c>
      <c r="AX123" t="str">
        <f>IF('COPY 20200720'!AX123="","",'COPY 20200720'!AX123)</f>
        <v/>
      </c>
      <c r="AY123" t="str">
        <f>IF('COPY 20200720'!AY123="","",'COPY 20200720'!AY123)</f>
        <v/>
      </c>
      <c r="AZ123" t="str">
        <f>IF('COPY 20200720'!AZ123="","",'COPY 20200720'!AZ123)</f>
        <v/>
      </c>
      <c r="BA123" t="str">
        <f>IF('COPY 20200720'!BA123="","",'COPY 20200720'!BA123)</f>
        <v/>
      </c>
      <c r="BB123" t="str">
        <f>IF('COPY 20200720'!BB123="","",'COPY 20200720'!BB123)</f>
        <v/>
      </c>
      <c r="BC123" t="str">
        <f>IF('COPY 20200720'!BC123="","",'COPY 20200720'!BC123)</f>
        <v/>
      </c>
      <c r="BD123" t="str">
        <f>IF('COPY 20200720'!BD123="","",'COPY 20200720'!BD123)</f>
        <v/>
      </c>
      <c r="BE123" t="str">
        <f>IF('COPY 20200720'!BE123="","",'COPY 20200720'!BE123)</f>
        <v/>
      </c>
      <c r="BF123" t="str">
        <f>IF('COPY 20200720'!BF123="","",'COPY 20200720'!BF123)</f>
        <v/>
      </c>
      <c r="BG123" t="str">
        <f>IF('COPY 20200720'!BG123="","",'COPY 20200720'!BG123)</f>
        <v/>
      </c>
      <c r="BH123" t="str">
        <f>IF('COPY 20200720'!BH123="","",'COPY 20200720'!BH123)</f>
        <v/>
      </c>
      <c r="BI123">
        <f>IF('COPY 20200720'!BI123="","",'COPY 20200720'!BI123)</f>
        <v>44032</v>
      </c>
      <c r="BJ123" t="str">
        <f>IF('COPY 20200720'!BJ123="","",'COPY 20200720'!BJ123)</f>
        <v/>
      </c>
      <c r="BK123" t="str">
        <f>IF('COPY 20200720'!BK123="","",'COPY 20200720'!BK123)</f>
        <v/>
      </c>
      <c r="BL123" t="str">
        <f>IF('COPY 20200720'!BL123="","",'COPY 20200720'!BL123)</f>
        <v/>
      </c>
      <c r="BM123" t="str">
        <f>IF('COPY 20200720'!BM123="","",'COPY 20200720'!BM123)</f>
        <v/>
      </c>
      <c r="BN123" t="str">
        <f>IF('COPY 20200720'!BN123="","",'COPY 20200720'!BN123)</f>
        <v/>
      </c>
      <c r="BO123" t="str">
        <f>IF('COPY 20200720'!BO123="","",'COPY 20200720'!BO123)</f>
        <v/>
      </c>
      <c r="BP123" t="str">
        <f>IF('COPY 20200720'!BP123="","",'COPY 20200720'!BP123)</f>
        <v/>
      </c>
      <c r="BQ123" t="str">
        <f>IF('COPY 20200720'!BQ123="","",'COPY 20200720'!BQ123)</f>
        <v/>
      </c>
      <c r="BR123" t="str">
        <f>IF('COPY 20200720'!BR123="","",'COPY 20200720'!BR123)</f>
        <v/>
      </c>
      <c r="BS123" t="str">
        <f>IF('COPY 20200720'!BS123="","",'COPY 20200720'!BS123)</f>
        <v/>
      </c>
      <c r="BT123" t="str">
        <f>IF('COPY 20200720'!BT123="","",'COPY 20200720'!BT123)</f>
        <v/>
      </c>
      <c r="BU123" t="str">
        <f>IF('COPY 20200720'!BU123="","",'COPY 20200720'!BU123)</f>
        <v/>
      </c>
      <c r="BV123" t="str">
        <f>IF('COPY 20200720'!BV123="","",'COPY 20200720'!BV123)</f>
        <v/>
      </c>
      <c r="BW123" t="str">
        <f>IF('COPY 20200720'!BW123="","",'COPY 20200720'!BW123)</f>
        <v/>
      </c>
      <c r="BX123" t="str">
        <f>IF('COPY 20200720'!BX123="","",'COPY 20200720'!BX123)</f>
        <v/>
      </c>
      <c r="BY123" t="str">
        <f>IF('COPY 20200720'!BY123="","",'COPY 20200720'!BY123)</f>
        <v/>
      </c>
      <c r="BZ123" t="str">
        <f>IF('COPY 20200720'!BZ123="","",'COPY 20200720'!BZ123)</f>
        <v/>
      </c>
      <c r="CA123" t="str">
        <f>IF('COPY 20200720'!CA123="","",'COPY 20200720'!CA123)</f>
        <v/>
      </c>
      <c r="CB123" t="str">
        <f>IF('COPY 20200720'!CB123="","",'COPY 20200720'!CB123)</f>
        <v/>
      </c>
      <c r="CC123">
        <f>IF('COPY 20200720'!CC123="","",'COPY 20200720'!CC123)</f>
        <v>44032</v>
      </c>
      <c r="CD123">
        <f>IF('COPY 20200720'!CD123="","",'COPY 20200720'!CD123)</f>
        <v>44032</v>
      </c>
      <c r="CE123" t="str">
        <f>IF('COPY 20200720'!CE123="","",'COPY 20200720'!CE123)</f>
        <v/>
      </c>
      <c r="CF123" t="str">
        <f>IF('COPY 20200720'!CF123="","",'COPY 20200720'!CF123)</f>
        <v/>
      </c>
      <c r="CG123" t="str">
        <f>IF('COPY 20200720'!CG123="","",'COPY 20200720'!CG123)</f>
        <v/>
      </c>
      <c r="CH123" t="str">
        <f>IF('COPY 20200720'!CH123="","",'COPY 20200720'!CH123)</f>
        <v/>
      </c>
      <c r="CI123" t="str">
        <f>IF('COPY 20200720'!CI123="","",'COPY 20200720'!CI123)</f>
        <v/>
      </c>
      <c r="CJ123" t="str">
        <f>IF('COPY 20200720'!CJ123="","",'COPY 20200720'!CJ123)</f>
        <v/>
      </c>
      <c r="CK123" t="str">
        <f>IF('COPY 20200720'!CK123="","",'COPY 20200720'!CK123)</f>
        <v/>
      </c>
      <c r="CL123" t="str">
        <f>IF('COPY 20200720'!CL123="","",'COPY 20200720'!CL123)</f>
        <v/>
      </c>
      <c r="CM123" t="str">
        <f>IF('COPY 20200720'!CM123="","",'COPY 20200720'!CM123)</f>
        <v/>
      </c>
    </row>
    <row r="124" spans="2:91">
      <c r="B124" s="42" t="str">
        <f>'COPY 20200720'!B124</f>
        <v>120</v>
      </c>
      <c r="C124" s="8" t="str">
        <f>'COPY 20200720'!C124</f>
        <v>TAPE R DR E RH/LH</v>
      </c>
      <c r="D124" s="8" t="str">
        <f>IF('COPY 20200720'!D124="","",'COPY 20200720'!D124)</f>
        <v>TAPE</v>
      </c>
      <c r="E124" s="8"/>
      <c r="F124" s="9"/>
      <c r="G124" s="10"/>
      <c r="H124" s="11"/>
      <c r="I124" s="12"/>
      <c r="J124" s="13"/>
      <c r="K124" s="10"/>
      <c r="L124" s="13"/>
      <c r="M124" s="14"/>
      <c r="N124" s="15"/>
      <c r="O124" s="16"/>
      <c r="P124" s="16"/>
      <c r="Q124" s="16"/>
      <c r="R124" s="16"/>
      <c r="S124" s="33"/>
      <c r="T124" s="33"/>
      <c r="U124" s="18"/>
      <c r="V124">
        <f>IF('COPY 20200720'!V124="","",'COPY 20200720'!V124)</f>
        <v>0.152</v>
      </c>
      <c r="W124" t="str">
        <f>IF('COPY 20200720'!W124="","",'COPY 20200720'!W124)</f>
        <v/>
      </c>
      <c r="X124" t="str">
        <f>IF('COPY 20200720'!X124="","",'COPY 20200720'!X124)</f>
        <v/>
      </c>
      <c r="Y124" t="str">
        <f>IF('COPY 20200720'!Y124="","",'COPY 20200720'!Y124)</f>
        <v/>
      </c>
      <c r="Z124" t="str">
        <f>IF('COPY 20200720'!Z124="","",'COPY 20200720'!Z124)</f>
        <v/>
      </c>
      <c r="AA124" t="str">
        <f>IF('COPY 20200720'!AA124="","",'COPY 20200720'!AA124)</f>
        <v/>
      </c>
      <c r="AB124" t="str">
        <f>IF('COPY 20200720'!AB124="","",'COPY 20200720'!AB124)</f>
        <v/>
      </c>
      <c r="AC124" t="str">
        <f>IF('COPY 20200720'!AC124="","",'COPY 20200720'!AC124)</f>
        <v/>
      </c>
      <c r="AD124" t="str">
        <f>IF('COPY 20200720'!AD124="","",'COPY 20200720'!AD124)</f>
        <v/>
      </c>
      <c r="AE124" t="str">
        <f>IF('COPY 20200720'!AE124="","",'COPY 20200720'!AE124)</f>
        <v/>
      </c>
      <c r="AF124" t="str">
        <f>IF('COPY 20200720'!AF124="","",'COPY 20200720'!AF124)</f>
        <v/>
      </c>
      <c r="AG124" t="str">
        <f>IF('COPY 20200720'!AG124="","",'COPY 20200720'!AG124)</f>
        <v/>
      </c>
      <c r="AH124" t="s">
        <v>513</v>
      </c>
      <c r="AI124" t="str">
        <f>IF('COPY 20200720'!AI124="","",'COPY 20200720'!AI124)</f>
        <v/>
      </c>
      <c r="AJ124" t="str">
        <f>IF('COPY 20200720'!AJ124="","",'COPY 20200720'!AJ124)</f>
        <v/>
      </c>
      <c r="AK124" t="str">
        <f>IF('COPY 20200720'!AK124="","",'COPY 20200720'!AK124)</f>
        <v/>
      </c>
      <c r="AL124" t="str">
        <f>IF('COPY 20200720'!AL124="","",'COPY 20200720'!AL124)</f>
        <v/>
      </c>
      <c r="AM124" t="str">
        <f>IF('COPY 20200720'!AM124="","",'COPY 20200720'!AM124)</f>
        <v/>
      </c>
      <c r="AN124" t="str">
        <f>IF('COPY 20200720'!AN124="","",'COPY 20200720'!AN124)</f>
        <v/>
      </c>
      <c r="AO124" t="str">
        <f>IF('COPY 20200720'!AO124="","",'COPY 20200720'!AO124)</f>
        <v/>
      </c>
      <c r="AP124" t="str">
        <f>IF('COPY 20200720'!AP124="","",'COPY 20200720'!AP124)</f>
        <v/>
      </c>
      <c r="AQ124" t="str">
        <f>IF('COPY 20200720'!AQ124="","",'COPY 20200720'!AQ124)</f>
        <v/>
      </c>
      <c r="AR124" t="str">
        <f>IF('COPY 20200720'!AR124="","",'COPY 20200720'!AR124)</f>
        <v/>
      </c>
      <c r="AS124" t="str">
        <f>IF('COPY 20200720'!AS124="","",'COPY 20200720'!AS124)</f>
        <v/>
      </c>
      <c r="AT124" t="str">
        <f>IF('COPY 20200720'!AT124="","",'COPY 20200720'!AT124)</f>
        <v/>
      </c>
      <c r="AU124" t="str">
        <f>IF('COPY 20200720'!AU124="","",'COPY 20200720'!AU124)</f>
        <v/>
      </c>
      <c r="AV124" t="str">
        <f>IF('COPY 20200720'!AV124="","",'COPY 20200720'!AV124)</f>
        <v/>
      </c>
      <c r="AW124" t="str">
        <f>IF('COPY 20200720'!AW124="","",'COPY 20200720'!AW124)</f>
        <v/>
      </c>
      <c r="AX124" t="str">
        <f>IF('COPY 20200720'!AX124="","",'COPY 20200720'!AX124)</f>
        <v/>
      </c>
      <c r="AY124" t="str">
        <f>IF('COPY 20200720'!AY124="","",'COPY 20200720'!AY124)</f>
        <v/>
      </c>
      <c r="AZ124" t="str">
        <f>IF('COPY 20200720'!AZ124="","",'COPY 20200720'!AZ124)</f>
        <v/>
      </c>
      <c r="BA124" t="str">
        <f>IF('COPY 20200720'!BA124="","",'COPY 20200720'!BA124)</f>
        <v/>
      </c>
      <c r="BB124" t="str">
        <f>IF('COPY 20200720'!BB124="","",'COPY 20200720'!BB124)</f>
        <v/>
      </c>
      <c r="BC124" t="str">
        <f>IF('COPY 20200720'!BC124="","",'COPY 20200720'!BC124)</f>
        <v/>
      </c>
      <c r="BD124" t="str">
        <f>IF('COPY 20200720'!BD124="","",'COPY 20200720'!BD124)</f>
        <v/>
      </c>
      <c r="BE124" t="str">
        <f>IF('COPY 20200720'!BE124="","",'COPY 20200720'!BE124)</f>
        <v/>
      </c>
      <c r="BF124" t="str">
        <f>IF('COPY 20200720'!BF124="","",'COPY 20200720'!BF124)</f>
        <v/>
      </c>
      <c r="BG124" t="str">
        <f>IF('COPY 20200720'!BG124="","",'COPY 20200720'!BG124)</f>
        <v/>
      </c>
      <c r="BH124" t="str">
        <f>IF('COPY 20200720'!BH124="","",'COPY 20200720'!BH124)</f>
        <v/>
      </c>
      <c r="BI124">
        <f>IF('COPY 20200720'!BI124="","",'COPY 20200720'!BI124)</f>
        <v>44032</v>
      </c>
      <c r="BJ124" t="str">
        <f>IF('COPY 20200720'!BJ124="","",'COPY 20200720'!BJ124)</f>
        <v/>
      </c>
      <c r="BK124" t="str">
        <f>IF('COPY 20200720'!BK124="","",'COPY 20200720'!BK124)</f>
        <v/>
      </c>
      <c r="BL124" t="str">
        <f>IF('COPY 20200720'!BL124="","",'COPY 20200720'!BL124)</f>
        <v/>
      </c>
      <c r="BM124" t="str">
        <f>IF('COPY 20200720'!BM124="","",'COPY 20200720'!BM124)</f>
        <v/>
      </c>
      <c r="BN124" t="str">
        <f>IF('COPY 20200720'!BN124="","",'COPY 20200720'!BN124)</f>
        <v/>
      </c>
      <c r="BO124" t="str">
        <f>IF('COPY 20200720'!BO124="","",'COPY 20200720'!BO124)</f>
        <v/>
      </c>
      <c r="BP124" t="str">
        <f>IF('COPY 20200720'!BP124="","",'COPY 20200720'!BP124)</f>
        <v/>
      </c>
      <c r="BQ124" t="str">
        <f>IF('COPY 20200720'!BQ124="","",'COPY 20200720'!BQ124)</f>
        <v/>
      </c>
      <c r="BR124" t="str">
        <f>IF('COPY 20200720'!BR124="","",'COPY 20200720'!BR124)</f>
        <v/>
      </c>
      <c r="BS124" t="str">
        <f>IF('COPY 20200720'!BS124="","",'COPY 20200720'!BS124)</f>
        <v/>
      </c>
      <c r="BT124" t="str">
        <f>IF('COPY 20200720'!BT124="","",'COPY 20200720'!BT124)</f>
        <v/>
      </c>
      <c r="BU124" t="str">
        <f>IF('COPY 20200720'!BU124="","",'COPY 20200720'!BU124)</f>
        <v/>
      </c>
      <c r="BV124" t="str">
        <f>IF('COPY 20200720'!BV124="","",'COPY 20200720'!BV124)</f>
        <v/>
      </c>
      <c r="BW124" t="str">
        <f>IF('COPY 20200720'!BW124="","",'COPY 20200720'!BW124)</f>
        <v/>
      </c>
      <c r="BX124" t="str">
        <f>IF('COPY 20200720'!BX124="","",'COPY 20200720'!BX124)</f>
        <v/>
      </c>
      <c r="BY124" t="str">
        <f>IF('COPY 20200720'!BY124="","",'COPY 20200720'!BY124)</f>
        <v/>
      </c>
      <c r="BZ124" t="str">
        <f>IF('COPY 20200720'!BZ124="","",'COPY 20200720'!BZ124)</f>
        <v/>
      </c>
      <c r="CA124" t="str">
        <f>IF('COPY 20200720'!CA124="","",'COPY 20200720'!CA124)</f>
        <v/>
      </c>
      <c r="CB124" t="str">
        <f>IF('COPY 20200720'!CB124="","",'COPY 20200720'!CB124)</f>
        <v/>
      </c>
      <c r="CC124" t="str">
        <f>IF('COPY 20200720'!CC124="","",'COPY 20200720'!CC124)</f>
        <v>-</v>
      </c>
      <c r="CD124" t="s">
        <v>513</v>
      </c>
      <c r="CE124" t="str">
        <f>IF('COPY 20200720'!CE124="","",'COPY 20200720'!CE124)</f>
        <v/>
      </c>
      <c r="CF124" t="str">
        <f>IF('COPY 20200720'!CF124="","",'COPY 20200720'!CF124)</f>
        <v/>
      </c>
      <c r="CG124" t="str">
        <f>IF('COPY 20200720'!CG124="","",'COPY 20200720'!CG124)</f>
        <v/>
      </c>
      <c r="CH124" t="str">
        <f>IF('COPY 20200720'!CH124="","",'COPY 20200720'!CH124)</f>
        <v/>
      </c>
      <c r="CI124" t="str">
        <f>IF('COPY 20200720'!CI124="","",'COPY 20200720'!CI124)</f>
        <v/>
      </c>
      <c r="CJ124" t="str">
        <f>IF('COPY 20200720'!CJ124="","",'COPY 20200720'!CJ124)</f>
        <v/>
      </c>
      <c r="CK124" t="str">
        <f>IF('COPY 20200720'!CK124="","",'COPY 20200720'!CK124)</f>
        <v/>
      </c>
      <c r="CL124" t="str">
        <f>IF('COPY 20200720'!CL124="","",'COPY 20200720'!CL124)</f>
        <v/>
      </c>
      <c r="CM124" t="str">
        <f>IF('COPY 20200720'!CM124="","",'COPY 20200720'!CM124)</f>
        <v/>
      </c>
    </row>
    <row r="125" spans="2:91">
      <c r="B125" s="42" t="str">
        <f>'COPY 20200720'!B125</f>
        <v>121</v>
      </c>
      <c r="C125" s="8" t="str">
        <f>'COPY 20200720'!C125</f>
        <v>PAD DR F RH/LH</v>
      </c>
      <c r="D125" s="8" t="str">
        <f>IF('COPY 20200720'!D125="","",'COPY 20200720'!D125)</f>
        <v>OTHER</v>
      </c>
      <c r="E125" s="8"/>
      <c r="F125" s="9"/>
      <c r="G125" s="10"/>
      <c r="H125" s="11"/>
      <c r="I125" s="12"/>
      <c r="J125" s="13"/>
      <c r="K125" s="10"/>
      <c r="L125" s="13"/>
      <c r="M125" s="14"/>
      <c r="N125" s="15"/>
      <c r="O125" s="16"/>
      <c r="P125" s="16"/>
      <c r="Q125" s="16"/>
      <c r="R125" s="16"/>
      <c r="S125" s="33"/>
      <c r="T125" s="33"/>
      <c r="U125" s="18"/>
      <c r="V125">
        <f>IF('COPY 20200720'!V125="","",'COPY 20200720'!V125)</f>
        <v>2.1494948801499998</v>
      </c>
      <c r="W125" t="str">
        <f>IF('COPY 20200720'!W125="","",'COPY 20200720'!W125)</f>
        <v/>
      </c>
      <c r="X125" t="str">
        <f>IF('COPY 20200720'!X125="","",'COPY 20200720'!X125)</f>
        <v/>
      </c>
      <c r="Y125" t="str">
        <f>IF('COPY 20200720'!Y125="","",'COPY 20200720'!Y125)</f>
        <v/>
      </c>
      <c r="Z125" t="str">
        <f>IF('COPY 20200720'!Z125="","",'COPY 20200720'!Z125)</f>
        <v/>
      </c>
      <c r="AA125" t="str">
        <f>IF('COPY 20200720'!AA125="","",'COPY 20200720'!AA125)</f>
        <v/>
      </c>
      <c r="AB125" t="str">
        <f>IF('COPY 20200720'!AB125="","",'COPY 20200720'!AB125)</f>
        <v/>
      </c>
      <c r="AC125" t="str">
        <f>IF('COPY 20200720'!AC125="","",'COPY 20200720'!AC125)</f>
        <v/>
      </c>
      <c r="AD125" t="str">
        <f>IF('COPY 20200720'!AD125="","",'COPY 20200720'!AD125)</f>
        <v/>
      </c>
      <c r="AE125" t="str">
        <f>IF('COPY 20200720'!AE125="","",'COPY 20200720'!AE125)</f>
        <v/>
      </c>
      <c r="AF125" t="str">
        <f>IF('COPY 20200720'!AF125="","",'COPY 20200720'!AF125)</f>
        <v/>
      </c>
      <c r="AG125" t="str">
        <f>IF('COPY 20200720'!AG125="","",'COPY 20200720'!AG125)</f>
        <v/>
      </c>
      <c r="AH125" t="str">
        <f>IF('COPY 20200720'!AH125="","",'COPY 20200720'!AH125)</f>
        <v/>
      </c>
      <c r="AI125" t="str">
        <f>IF('COPY 20200720'!AI125="","",'COPY 20200720'!AI125)</f>
        <v/>
      </c>
      <c r="AJ125" t="str">
        <f>IF('COPY 20200720'!AJ125="","",'COPY 20200720'!AJ125)</f>
        <v/>
      </c>
      <c r="AK125" t="str">
        <f>IF('COPY 20200720'!AK125="","",'COPY 20200720'!AK125)</f>
        <v/>
      </c>
      <c r="AL125" t="str">
        <f>IF('COPY 20200720'!AL125="","",'COPY 20200720'!AL125)</f>
        <v/>
      </c>
      <c r="AM125" t="str">
        <f>IF('COPY 20200720'!AM125="","",'COPY 20200720'!AM125)</f>
        <v/>
      </c>
      <c r="AN125" t="str">
        <f>IF('COPY 20200720'!AN125="","",'COPY 20200720'!AN125)</f>
        <v/>
      </c>
      <c r="AO125" t="str">
        <f>IF('COPY 20200720'!AO125="","",'COPY 20200720'!AO125)</f>
        <v/>
      </c>
      <c r="AP125" t="str">
        <f>IF('COPY 20200720'!AP125="","",'COPY 20200720'!AP125)</f>
        <v/>
      </c>
      <c r="AQ125" t="str">
        <f>IF('COPY 20200720'!AQ125="","",'COPY 20200720'!AQ125)</f>
        <v/>
      </c>
      <c r="AR125" t="str">
        <f>IF('COPY 20200720'!AR125="","",'COPY 20200720'!AR125)</f>
        <v/>
      </c>
      <c r="AS125" t="str">
        <f>IF('COPY 20200720'!AS125="","",'COPY 20200720'!AS125)</f>
        <v/>
      </c>
      <c r="AT125" t="s">
        <v>513</v>
      </c>
      <c r="AU125" t="str">
        <f>IF('COPY 20200720'!AU125="","",'COPY 20200720'!AU125)</f>
        <v/>
      </c>
      <c r="AV125" t="str">
        <f>IF('COPY 20200720'!AV125="","",'COPY 20200720'!AV125)</f>
        <v/>
      </c>
      <c r="AW125" t="str">
        <f>IF('COPY 20200720'!AW125="","",'COPY 20200720'!AW125)</f>
        <v/>
      </c>
      <c r="AX125" t="str">
        <f>IF('COPY 20200720'!AX125="","",'COPY 20200720'!AX125)</f>
        <v/>
      </c>
      <c r="AY125" t="str">
        <f>IF('COPY 20200720'!AY125="","",'COPY 20200720'!AY125)</f>
        <v/>
      </c>
      <c r="AZ125" t="str">
        <f>IF('COPY 20200720'!AZ125="","",'COPY 20200720'!AZ125)</f>
        <v/>
      </c>
      <c r="BA125" t="str">
        <f>IF('COPY 20200720'!BA125="","",'COPY 20200720'!BA125)</f>
        <v/>
      </c>
      <c r="BB125" t="str">
        <f>IF('COPY 20200720'!BB125="","",'COPY 20200720'!BB125)</f>
        <v/>
      </c>
      <c r="BC125" t="str">
        <f>IF('COPY 20200720'!BC125="","",'COPY 20200720'!BC125)</f>
        <v/>
      </c>
      <c r="BD125" t="str">
        <f>IF('COPY 20200720'!BD125="","",'COPY 20200720'!BD125)</f>
        <v/>
      </c>
      <c r="BE125" t="str">
        <f>IF('COPY 20200720'!BE125="","",'COPY 20200720'!BE125)</f>
        <v/>
      </c>
      <c r="BF125" t="str">
        <f>IF('COPY 20200720'!BF125="","",'COPY 20200720'!BF125)</f>
        <v/>
      </c>
      <c r="BG125" t="str">
        <f>IF('COPY 20200720'!BG125="","",'COPY 20200720'!BG125)</f>
        <v/>
      </c>
      <c r="BH125" t="str">
        <f>IF('COPY 20200720'!BH125="","",'COPY 20200720'!BH125)</f>
        <v/>
      </c>
      <c r="BI125" t="str">
        <f>IF('COPY 20200720'!BI125="","",'COPY 20200720'!BI125)</f>
        <v/>
      </c>
      <c r="BJ125" t="str">
        <f>IF('COPY 20200720'!BJ125="","",'COPY 20200720'!BJ125)</f>
        <v/>
      </c>
      <c r="BK125" t="str">
        <f>IF('COPY 20200720'!BK125="","",'COPY 20200720'!BK125)</f>
        <v/>
      </c>
      <c r="BL125" t="str">
        <f>IF('COPY 20200720'!BL125="","",'COPY 20200720'!BL125)</f>
        <v/>
      </c>
      <c r="BM125" t="str">
        <f>IF('COPY 20200720'!BM125="","",'COPY 20200720'!BM125)</f>
        <v/>
      </c>
      <c r="BN125" t="str">
        <f>IF('COPY 20200720'!BN125="","",'COPY 20200720'!BN125)</f>
        <v/>
      </c>
      <c r="BO125" t="str">
        <f>IF('COPY 20200720'!BO125="","",'COPY 20200720'!BO125)</f>
        <v/>
      </c>
      <c r="BP125" t="str">
        <f>IF('COPY 20200720'!BP125="","",'COPY 20200720'!BP125)</f>
        <v/>
      </c>
      <c r="BQ125" t="str">
        <f>IF('COPY 20200720'!BQ125="","",'COPY 20200720'!BQ125)</f>
        <v/>
      </c>
      <c r="BR125" t="str">
        <f>IF('COPY 20200720'!BR125="","",'COPY 20200720'!BR125)</f>
        <v/>
      </c>
      <c r="BS125" t="str">
        <f>IF('COPY 20200720'!BS125="","",'COPY 20200720'!BS125)</f>
        <v/>
      </c>
      <c r="BT125" t="str">
        <f>IF('COPY 20200720'!BT125="","",'COPY 20200720'!BT125)</f>
        <v/>
      </c>
      <c r="BU125" t="str">
        <f>IF('COPY 20200720'!BU125="","",'COPY 20200720'!BU125)</f>
        <v/>
      </c>
      <c r="BV125" t="str">
        <f>IF('COPY 20200720'!BV125="","",'COPY 20200720'!BV125)</f>
        <v/>
      </c>
      <c r="BW125" t="str">
        <f>IF('COPY 20200720'!BW125="","",'COPY 20200720'!BW125)</f>
        <v/>
      </c>
      <c r="BX125" t="str">
        <f>IF('COPY 20200720'!BX125="","",'COPY 20200720'!BX125)</f>
        <v/>
      </c>
      <c r="BY125" t="str">
        <f>IF('COPY 20200720'!BY125="","",'COPY 20200720'!BY125)</f>
        <v/>
      </c>
      <c r="BZ125" t="str">
        <f>IF('COPY 20200720'!BZ125="","",'COPY 20200720'!BZ125)</f>
        <v/>
      </c>
      <c r="CA125" t="str">
        <f>IF('COPY 20200720'!CA125="","",'COPY 20200720'!CA125)</f>
        <v/>
      </c>
      <c r="CB125" t="str">
        <f>IF('COPY 20200720'!CB125="","",'COPY 20200720'!CB125)</f>
        <v/>
      </c>
      <c r="CC125" t="str">
        <f>IF('COPY 20200720'!CC125="","",'COPY 20200720'!CC125)</f>
        <v/>
      </c>
      <c r="CD125" t="str">
        <f>IF('COPY 20200720'!CD125="","",'COPY 20200720'!CD125)</f>
        <v/>
      </c>
      <c r="CE125" t="str">
        <f>IF('COPY 20200720'!CE125="","",'COPY 20200720'!CE125)</f>
        <v/>
      </c>
      <c r="CF125" t="str">
        <f>IF('COPY 20200720'!CF125="","",'COPY 20200720'!CF125)</f>
        <v/>
      </c>
      <c r="CG125" t="str">
        <f>IF('COPY 20200720'!CG125="","",'COPY 20200720'!CG125)</f>
        <v/>
      </c>
      <c r="CH125" t="str">
        <f>IF('COPY 20200720'!CH125="","",'COPY 20200720'!CH125)</f>
        <v/>
      </c>
      <c r="CI125" t="str">
        <f>IF('COPY 20200720'!CI125="","",'COPY 20200720'!CI125)</f>
        <v/>
      </c>
      <c r="CJ125" t="str">
        <f>IF('COPY 20200720'!CJ125="","",'COPY 20200720'!CJ125)</f>
        <v/>
      </c>
      <c r="CK125" t="str">
        <f>IF('COPY 20200720'!CK125="","",'COPY 20200720'!CK125)</f>
        <v/>
      </c>
      <c r="CL125" t="str">
        <f>IF('COPY 20200720'!CL125="","",'COPY 20200720'!CL125)</f>
        <v/>
      </c>
      <c r="CM125" t="str">
        <f>IF('COPY 20200720'!CM125="","",'COPY 20200720'!CM125)</f>
        <v>NO Q</v>
      </c>
    </row>
    <row r="126" spans="2:91">
      <c r="B126" s="42" t="str">
        <f>'COPY 20200720'!B126</f>
        <v>122</v>
      </c>
      <c r="C126" s="8" t="str">
        <f>'COPY 20200720'!C126</f>
        <v>CUSHION ARM F RH/LH</v>
      </c>
      <c r="D126" s="8" t="str">
        <f>IF('COPY 20200720'!D126="","",'COPY 20200720'!D126)</f>
        <v>OTHER</v>
      </c>
      <c r="E126" s="8"/>
      <c r="F126" s="9"/>
      <c r="G126" s="10"/>
      <c r="H126" s="11"/>
      <c r="I126" s="12"/>
      <c r="J126" s="13"/>
      <c r="K126" s="10"/>
      <c r="L126" s="13"/>
      <c r="M126" s="14"/>
      <c r="N126" s="15"/>
      <c r="O126" s="16"/>
      <c r="P126" s="16"/>
      <c r="Q126" s="16"/>
      <c r="R126" s="16"/>
      <c r="S126" s="33"/>
      <c r="T126" s="33"/>
      <c r="U126" s="18"/>
      <c r="V126">
        <f>IF('COPY 20200720'!V126="","",'COPY 20200720'!V126)</f>
        <v>44040</v>
      </c>
      <c r="W126" t="str">
        <f>IF('COPY 20200720'!W126="","",'COPY 20200720'!W126)</f>
        <v/>
      </c>
      <c r="X126" t="str">
        <f>IF('COPY 20200720'!X126="","",'COPY 20200720'!X126)</f>
        <v/>
      </c>
      <c r="Y126" t="str">
        <f>IF('COPY 20200720'!Y126="","",'COPY 20200720'!Y126)</f>
        <v/>
      </c>
      <c r="Z126" t="str">
        <f>IF('COPY 20200720'!Z126="","",'COPY 20200720'!Z126)</f>
        <v/>
      </c>
      <c r="AA126" t="str">
        <f>IF('COPY 20200720'!AA126="","",'COPY 20200720'!AA126)</f>
        <v/>
      </c>
      <c r="AB126" t="str">
        <f>IF('COPY 20200720'!AB126="","",'COPY 20200720'!AB126)</f>
        <v/>
      </c>
      <c r="AC126" t="str">
        <f>IF('COPY 20200720'!AC126="","",'COPY 20200720'!AC126)</f>
        <v/>
      </c>
      <c r="AD126" t="str">
        <f>IF('COPY 20200720'!AD126="","",'COPY 20200720'!AD126)</f>
        <v/>
      </c>
      <c r="AE126" t="str">
        <f>IF('COPY 20200720'!AE126="","",'COPY 20200720'!AE126)</f>
        <v/>
      </c>
      <c r="AF126" t="str">
        <f>IF('COPY 20200720'!AF126="","",'COPY 20200720'!AF126)</f>
        <v/>
      </c>
      <c r="AG126" t="str">
        <f>IF('COPY 20200720'!AG126="","",'COPY 20200720'!AG126)</f>
        <v/>
      </c>
      <c r="AH126" t="str">
        <f>IF('COPY 20200720'!AH126="","",'COPY 20200720'!AH126)</f>
        <v/>
      </c>
      <c r="AI126" t="str">
        <f>IF('COPY 20200720'!AI126="","",'COPY 20200720'!AI126)</f>
        <v/>
      </c>
      <c r="AJ126" t="str">
        <f>IF('COPY 20200720'!AJ126="","",'COPY 20200720'!AJ126)</f>
        <v/>
      </c>
      <c r="AK126" t="str">
        <f>IF('COPY 20200720'!AK126="","",'COPY 20200720'!AK126)</f>
        <v/>
      </c>
      <c r="AL126" t="str">
        <f>IF('COPY 20200720'!AL126="","",'COPY 20200720'!AL126)</f>
        <v/>
      </c>
      <c r="AM126" t="str">
        <f>IF('COPY 20200720'!AM126="","",'COPY 20200720'!AM126)</f>
        <v/>
      </c>
      <c r="AN126" t="str">
        <f>IF('COPY 20200720'!AN126="","",'COPY 20200720'!AN126)</f>
        <v/>
      </c>
      <c r="AO126" t="str">
        <f>IF('COPY 20200720'!AO126="","",'COPY 20200720'!AO126)</f>
        <v/>
      </c>
      <c r="AP126" t="str">
        <f>IF('COPY 20200720'!AP126="","",'COPY 20200720'!AP126)</f>
        <v/>
      </c>
      <c r="AQ126" t="str">
        <f>IF('COPY 20200720'!AQ126="","",'COPY 20200720'!AQ126)</f>
        <v/>
      </c>
      <c r="AR126" t="str">
        <f>IF('COPY 20200720'!AR126="","",'COPY 20200720'!AR126)</f>
        <v/>
      </c>
      <c r="AS126" t="str">
        <f>IF('COPY 20200720'!AS126="","",'COPY 20200720'!AS126)</f>
        <v/>
      </c>
      <c r="AT126" t="str">
        <f>IF('COPY 20200720'!AT126="","",'COPY 20200720'!AT126)</f>
        <v/>
      </c>
      <c r="AU126" t="str">
        <f>IF('COPY 20200720'!AU126="","",'COPY 20200720'!AU126)</f>
        <v>NO Q</v>
      </c>
      <c r="AV126" t="str">
        <f>IF('COPY 20200720'!AV126="","",'COPY 20200720'!AV126)</f>
        <v/>
      </c>
      <c r="AW126" t="str">
        <f>IF('COPY 20200720'!AW126="","",'COPY 20200720'!AW126)</f>
        <v/>
      </c>
      <c r="AX126" t="str">
        <f>IF('COPY 20200720'!AX126="","",'COPY 20200720'!AX126)</f>
        <v/>
      </c>
      <c r="AY126" t="str">
        <f>IF('COPY 20200720'!AY126="","",'COPY 20200720'!AY126)</f>
        <v/>
      </c>
      <c r="AZ126" t="str">
        <f>IF('COPY 20200720'!AZ126="","",'COPY 20200720'!AZ126)</f>
        <v/>
      </c>
      <c r="BA126" t="str">
        <f>IF('COPY 20200720'!BA126="","",'COPY 20200720'!BA126)</f>
        <v/>
      </c>
      <c r="BB126" t="str">
        <f>IF('COPY 20200720'!BB126="","",'COPY 20200720'!BB126)</f>
        <v/>
      </c>
      <c r="BC126" t="str">
        <f>IF('COPY 20200720'!BC126="","",'COPY 20200720'!BC126)</f>
        <v/>
      </c>
      <c r="BD126" t="str">
        <f>IF('COPY 20200720'!BD126="","",'COPY 20200720'!BD126)</f>
        <v/>
      </c>
      <c r="BE126" t="str">
        <f>IF('COPY 20200720'!BE126="","",'COPY 20200720'!BE126)</f>
        <v/>
      </c>
      <c r="BF126" t="str">
        <f>IF('COPY 20200720'!BF126="","",'COPY 20200720'!BF126)</f>
        <v/>
      </c>
      <c r="BG126" t="str">
        <f>IF('COPY 20200720'!BG126="","",'COPY 20200720'!BG126)</f>
        <v/>
      </c>
      <c r="BH126" t="str">
        <f>IF('COPY 20200720'!BH126="","",'COPY 20200720'!BH126)</f>
        <v/>
      </c>
      <c r="BI126" t="str">
        <f>IF('COPY 20200720'!BI126="","",'COPY 20200720'!BI126)</f>
        <v/>
      </c>
      <c r="BJ126" t="str">
        <f>IF('COPY 20200720'!BJ126="","",'COPY 20200720'!BJ126)</f>
        <v/>
      </c>
      <c r="BK126" t="str">
        <f>IF('COPY 20200720'!BK126="","",'COPY 20200720'!BK126)</f>
        <v/>
      </c>
      <c r="BL126" t="str">
        <f>IF('COPY 20200720'!BL126="","",'COPY 20200720'!BL126)</f>
        <v/>
      </c>
      <c r="BM126" t="str">
        <f>IF('COPY 20200720'!BM126="","",'COPY 20200720'!BM126)</f>
        <v/>
      </c>
      <c r="BN126" t="str">
        <f>IF('COPY 20200720'!BN126="","",'COPY 20200720'!BN126)</f>
        <v/>
      </c>
      <c r="BO126" t="str">
        <f>IF('COPY 20200720'!BO126="","",'COPY 20200720'!BO126)</f>
        <v/>
      </c>
      <c r="BP126" t="str">
        <f>IF('COPY 20200720'!BP126="","",'COPY 20200720'!BP126)</f>
        <v/>
      </c>
      <c r="BQ126" t="str">
        <f>IF('COPY 20200720'!BQ126="","",'COPY 20200720'!BQ126)</f>
        <v/>
      </c>
      <c r="BR126" t="str">
        <f>IF('COPY 20200720'!BR126="","",'COPY 20200720'!BR126)</f>
        <v/>
      </c>
      <c r="BS126" t="str">
        <f>IF('COPY 20200720'!BS126="","",'COPY 20200720'!BS126)</f>
        <v/>
      </c>
      <c r="BT126" t="str">
        <f>IF('COPY 20200720'!BT126="","",'COPY 20200720'!BT126)</f>
        <v/>
      </c>
      <c r="BU126" t="str">
        <f>IF('COPY 20200720'!BU126="","",'COPY 20200720'!BU126)</f>
        <v/>
      </c>
      <c r="BV126" t="str">
        <f>IF('COPY 20200720'!BV126="","",'COPY 20200720'!BV126)</f>
        <v/>
      </c>
      <c r="BW126" t="str">
        <f>IF('COPY 20200720'!BW126="","",'COPY 20200720'!BW126)</f>
        <v/>
      </c>
      <c r="BX126" t="str">
        <f>IF('COPY 20200720'!BX126="","",'COPY 20200720'!BX126)</f>
        <v/>
      </c>
      <c r="BY126" t="str">
        <f>IF('COPY 20200720'!BY126="","",'COPY 20200720'!BY126)</f>
        <v/>
      </c>
      <c r="BZ126" t="str">
        <f>IF('COPY 20200720'!BZ126="","",'COPY 20200720'!BZ126)</f>
        <v/>
      </c>
      <c r="CA126" t="str">
        <f>IF('COPY 20200720'!CA126="","",'COPY 20200720'!CA126)</f>
        <v/>
      </c>
      <c r="CB126" t="str">
        <f>IF('COPY 20200720'!CB126="","",'COPY 20200720'!CB126)</f>
        <v/>
      </c>
      <c r="CC126">
        <f>IF('COPY 20200720'!CC126="","",'COPY 20200720'!CC126)</f>
        <v>44040</v>
      </c>
      <c r="CD126">
        <f>IF('COPY 20200720'!CD126="","",'COPY 20200720'!CD126)</f>
        <v>44040</v>
      </c>
      <c r="CE126" t="str">
        <f>IF('COPY 20200720'!CE126="","",'COPY 20200720'!CE126)</f>
        <v/>
      </c>
      <c r="CF126" t="str">
        <f>IF('COPY 20200720'!CF126="","",'COPY 20200720'!CF126)</f>
        <v/>
      </c>
      <c r="CG126" t="str">
        <f>IF('COPY 20200720'!CG126="","",'COPY 20200720'!CG126)</f>
        <v/>
      </c>
      <c r="CH126" t="str">
        <f>IF('COPY 20200720'!CH126="","",'COPY 20200720'!CH126)</f>
        <v/>
      </c>
      <c r="CI126" t="str">
        <f>IF('COPY 20200720'!CI126="","",'COPY 20200720'!CI126)</f>
        <v/>
      </c>
      <c r="CJ126" t="str">
        <f>IF('COPY 20200720'!CJ126="","",'COPY 20200720'!CJ126)</f>
        <v/>
      </c>
      <c r="CK126" t="str">
        <f>IF('COPY 20200720'!CK126="","",'COPY 20200720'!CK126)</f>
        <v/>
      </c>
      <c r="CL126" t="str">
        <f>IF('COPY 20200720'!CL126="","",'COPY 20200720'!CL126)</f>
        <v/>
      </c>
      <c r="CM126" t="str">
        <f>IF('COPY 20200720'!CM126="","",'COPY 20200720'!CM126)</f>
        <v/>
      </c>
    </row>
    <row r="127" spans="2:91">
      <c r="B127" s="42" t="str">
        <f>'COPY 20200720'!B127</f>
        <v>123</v>
      </c>
      <c r="C127" s="8" t="str">
        <f>'COPY 20200720'!C127</f>
        <v>CUSHION ARM R RH/LH</v>
      </c>
      <c r="D127" s="8" t="str">
        <f>IF('COPY 20200720'!D127="","",'COPY 20200720'!D127)</f>
        <v>OTHER</v>
      </c>
      <c r="E127" s="8"/>
      <c r="F127" s="9"/>
      <c r="G127" s="10"/>
      <c r="H127" s="11"/>
      <c r="I127" s="12"/>
      <c r="J127" s="13"/>
      <c r="K127" s="10"/>
      <c r="L127" s="13"/>
      <c r="M127" s="14"/>
      <c r="N127" s="15"/>
      <c r="O127" s="16"/>
      <c r="P127" s="16"/>
      <c r="Q127" s="16"/>
      <c r="R127" s="16"/>
      <c r="S127" s="33"/>
      <c r="T127" s="33"/>
      <c r="U127" s="18"/>
      <c r="V127">
        <f>IF('COPY 20200720'!V127="","",'COPY 20200720'!V127)</f>
        <v>44040</v>
      </c>
      <c r="W127" t="str">
        <f>IF('COPY 20200720'!W127="","",'COPY 20200720'!W127)</f>
        <v/>
      </c>
      <c r="X127" t="str">
        <f>IF('COPY 20200720'!X127="","",'COPY 20200720'!X127)</f>
        <v/>
      </c>
      <c r="Y127" t="str">
        <f>IF('COPY 20200720'!Y127="","",'COPY 20200720'!Y127)</f>
        <v/>
      </c>
      <c r="Z127" t="str">
        <f>IF('COPY 20200720'!Z127="","",'COPY 20200720'!Z127)</f>
        <v/>
      </c>
      <c r="AA127" t="str">
        <f>IF('COPY 20200720'!AA127="","",'COPY 20200720'!AA127)</f>
        <v/>
      </c>
      <c r="AB127" t="str">
        <f>IF('COPY 20200720'!AB127="","",'COPY 20200720'!AB127)</f>
        <v/>
      </c>
      <c r="AC127" t="str">
        <f>IF('COPY 20200720'!AC127="","",'COPY 20200720'!AC127)</f>
        <v/>
      </c>
      <c r="AD127" t="str">
        <f>IF('COPY 20200720'!AD127="","",'COPY 20200720'!AD127)</f>
        <v/>
      </c>
      <c r="AE127" t="str">
        <f>IF('COPY 20200720'!AE127="","",'COPY 20200720'!AE127)</f>
        <v/>
      </c>
      <c r="AF127" t="str">
        <f>IF('COPY 20200720'!AF127="","",'COPY 20200720'!AF127)</f>
        <v/>
      </c>
      <c r="AG127" t="str">
        <f>IF('COPY 20200720'!AG127="","",'COPY 20200720'!AG127)</f>
        <v/>
      </c>
      <c r="AH127" t="str">
        <f>IF('COPY 20200720'!AH127="","",'COPY 20200720'!AH127)</f>
        <v/>
      </c>
      <c r="AI127" t="str">
        <f>IF('COPY 20200720'!AI127="","",'COPY 20200720'!AI127)</f>
        <v/>
      </c>
      <c r="AJ127" t="str">
        <f>IF('COPY 20200720'!AJ127="","",'COPY 20200720'!AJ127)</f>
        <v/>
      </c>
      <c r="AK127" t="str">
        <f>IF('COPY 20200720'!AK127="","",'COPY 20200720'!AK127)</f>
        <v/>
      </c>
      <c r="AL127" t="str">
        <f>IF('COPY 20200720'!AL127="","",'COPY 20200720'!AL127)</f>
        <v/>
      </c>
      <c r="AM127" t="str">
        <f>IF('COPY 20200720'!AM127="","",'COPY 20200720'!AM127)</f>
        <v/>
      </c>
      <c r="AN127" t="str">
        <f>IF('COPY 20200720'!AN127="","",'COPY 20200720'!AN127)</f>
        <v/>
      </c>
      <c r="AO127" t="str">
        <f>IF('COPY 20200720'!AO127="","",'COPY 20200720'!AO127)</f>
        <v/>
      </c>
      <c r="AP127" t="str">
        <f>IF('COPY 20200720'!AP127="","",'COPY 20200720'!AP127)</f>
        <v/>
      </c>
      <c r="AQ127" t="str">
        <f>IF('COPY 20200720'!AQ127="","",'COPY 20200720'!AQ127)</f>
        <v/>
      </c>
      <c r="AR127" t="str">
        <f>IF('COPY 20200720'!AR127="","",'COPY 20200720'!AR127)</f>
        <v/>
      </c>
      <c r="AS127" t="str">
        <f>IF('COPY 20200720'!AS127="","",'COPY 20200720'!AS127)</f>
        <v/>
      </c>
      <c r="AT127" t="str">
        <f>IF('COPY 20200720'!AT127="","",'COPY 20200720'!AT127)</f>
        <v/>
      </c>
      <c r="AU127" t="str">
        <f>IF('COPY 20200720'!AU127="","",'COPY 20200720'!AU127)</f>
        <v>NO Q</v>
      </c>
      <c r="AV127" t="str">
        <f>IF('COPY 20200720'!AV127="","",'COPY 20200720'!AV127)</f>
        <v/>
      </c>
      <c r="AW127" t="str">
        <f>IF('COPY 20200720'!AW127="","",'COPY 20200720'!AW127)</f>
        <v/>
      </c>
      <c r="AX127" t="str">
        <f>IF('COPY 20200720'!AX127="","",'COPY 20200720'!AX127)</f>
        <v/>
      </c>
      <c r="AY127" t="str">
        <f>IF('COPY 20200720'!AY127="","",'COPY 20200720'!AY127)</f>
        <v/>
      </c>
      <c r="AZ127" t="str">
        <f>IF('COPY 20200720'!AZ127="","",'COPY 20200720'!AZ127)</f>
        <v/>
      </c>
      <c r="BA127" t="str">
        <f>IF('COPY 20200720'!BA127="","",'COPY 20200720'!BA127)</f>
        <v/>
      </c>
      <c r="BB127" t="str">
        <f>IF('COPY 20200720'!BB127="","",'COPY 20200720'!BB127)</f>
        <v/>
      </c>
      <c r="BC127" t="str">
        <f>IF('COPY 20200720'!BC127="","",'COPY 20200720'!BC127)</f>
        <v/>
      </c>
      <c r="BD127" t="str">
        <f>IF('COPY 20200720'!BD127="","",'COPY 20200720'!BD127)</f>
        <v/>
      </c>
      <c r="BE127" t="str">
        <f>IF('COPY 20200720'!BE127="","",'COPY 20200720'!BE127)</f>
        <v/>
      </c>
      <c r="BF127" t="str">
        <f>IF('COPY 20200720'!BF127="","",'COPY 20200720'!BF127)</f>
        <v/>
      </c>
      <c r="BG127" t="str">
        <f>IF('COPY 20200720'!BG127="","",'COPY 20200720'!BG127)</f>
        <v/>
      </c>
      <c r="BH127" t="str">
        <f>IF('COPY 20200720'!BH127="","",'COPY 20200720'!BH127)</f>
        <v/>
      </c>
      <c r="BI127" t="str">
        <f>IF('COPY 20200720'!BI127="","",'COPY 20200720'!BI127)</f>
        <v/>
      </c>
      <c r="BJ127" t="str">
        <f>IF('COPY 20200720'!BJ127="","",'COPY 20200720'!BJ127)</f>
        <v/>
      </c>
      <c r="BK127" t="str">
        <f>IF('COPY 20200720'!BK127="","",'COPY 20200720'!BK127)</f>
        <v/>
      </c>
      <c r="BL127" t="str">
        <f>IF('COPY 20200720'!BL127="","",'COPY 20200720'!BL127)</f>
        <v/>
      </c>
      <c r="BM127" t="str">
        <f>IF('COPY 20200720'!BM127="","",'COPY 20200720'!BM127)</f>
        <v/>
      </c>
      <c r="BN127" t="str">
        <f>IF('COPY 20200720'!BN127="","",'COPY 20200720'!BN127)</f>
        <v/>
      </c>
      <c r="BO127" t="str">
        <f>IF('COPY 20200720'!BO127="","",'COPY 20200720'!BO127)</f>
        <v/>
      </c>
      <c r="BP127" t="str">
        <f>IF('COPY 20200720'!BP127="","",'COPY 20200720'!BP127)</f>
        <v/>
      </c>
      <c r="BQ127" t="str">
        <f>IF('COPY 20200720'!BQ127="","",'COPY 20200720'!BQ127)</f>
        <v/>
      </c>
      <c r="BR127" t="str">
        <f>IF('COPY 20200720'!BR127="","",'COPY 20200720'!BR127)</f>
        <v/>
      </c>
      <c r="BS127" t="str">
        <f>IF('COPY 20200720'!BS127="","",'COPY 20200720'!BS127)</f>
        <v/>
      </c>
      <c r="BT127" t="str">
        <f>IF('COPY 20200720'!BT127="","",'COPY 20200720'!BT127)</f>
        <v/>
      </c>
      <c r="BU127" t="str">
        <f>IF('COPY 20200720'!BU127="","",'COPY 20200720'!BU127)</f>
        <v/>
      </c>
      <c r="BV127" t="str">
        <f>IF('COPY 20200720'!BV127="","",'COPY 20200720'!BV127)</f>
        <v/>
      </c>
      <c r="BW127" t="str">
        <f>IF('COPY 20200720'!BW127="","",'COPY 20200720'!BW127)</f>
        <v/>
      </c>
      <c r="BX127" t="str">
        <f>IF('COPY 20200720'!BX127="","",'COPY 20200720'!BX127)</f>
        <v/>
      </c>
      <c r="BY127" t="str">
        <f>IF('COPY 20200720'!BY127="","",'COPY 20200720'!BY127)</f>
        <v/>
      </c>
      <c r="BZ127" t="str">
        <f>IF('COPY 20200720'!BZ127="","",'COPY 20200720'!BZ127)</f>
        <v/>
      </c>
      <c r="CA127" t="str">
        <f>IF('COPY 20200720'!CA127="","",'COPY 20200720'!CA127)</f>
        <v/>
      </c>
      <c r="CB127" t="str">
        <f>IF('COPY 20200720'!CB127="","",'COPY 20200720'!CB127)</f>
        <v/>
      </c>
      <c r="CC127">
        <f>IF('COPY 20200720'!CC127="","",'COPY 20200720'!CC127)</f>
        <v>44040</v>
      </c>
      <c r="CD127">
        <f>IF('COPY 20200720'!CD127="","",'COPY 20200720'!CD127)</f>
        <v>44040</v>
      </c>
      <c r="CE127" t="str">
        <f>IF('COPY 20200720'!CE127="","",'COPY 20200720'!CE127)</f>
        <v/>
      </c>
      <c r="CF127" t="str">
        <f>IF('COPY 20200720'!CF127="","",'COPY 20200720'!CF127)</f>
        <v/>
      </c>
      <c r="CG127" t="str">
        <f>IF('COPY 20200720'!CG127="","",'COPY 20200720'!CG127)</f>
        <v/>
      </c>
      <c r="CH127" t="str">
        <f>IF('COPY 20200720'!CH127="","",'COPY 20200720'!CH127)</f>
        <v/>
      </c>
      <c r="CI127" t="str">
        <f>IF('COPY 20200720'!CI127="","",'COPY 20200720'!CI127)</f>
        <v/>
      </c>
      <c r="CJ127" t="str">
        <f>IF('COPY 20200720'!CJ127="","",'COPY 20200720'!CJ127)</f>
        <v/>
      </c>
      <c r="CK127" t="str">
        <f>IF('COPY 20200720'!CK127="","",'COPY 20200720'!CK127)</f>
        <v/>
      </c>
      <c r="CL127" t="str">
        <f>IF('COPY 20200720'!CL127="","",'COPY 20200720'!CL127)</f>
        <v/>
      </c>
      <c r="CM127" t="str">
        <f>IF('COPY 20200720'!CM127="","",'COPY 20200720'!CM127)</f>
        <v/>
      </c>
    </row>
    <row r="128" spans="2:91">
      <c r="B128" s="42" t="str">
        <f>'COPY 20200720'!B128</f>
        <v>124</v>
      </c>
      <c r="C128" s="8" t="str">
        <f>'COPY 20200720'!C128</f>
        <v>SPACER RF STD</v>
      </c>
      <c r="D128" s="8" t="str">
        <f>IF('COPY 20200720'!D128="","",'COPY 20200720'!D128)</f>
        <v>OTHER</v>
      </c>
      <c r="E128" s="8"/>
      <c r="F128" s="9"/>
      <c r="G128" s="10"/>
      <c r="H128" s="11"/>
      <c r="I128" s="12"/>
      <c r="J128" s="13"/>
      <c r="K128" s="10"/>
      <c r="L128" s="13"/>
      <c r="M128" s="14"/>
      <c r="N128" s="15"/>
      <c r="O128" s="16"/>
      <c r="P128" s="16"/>
      <c r="Q128" s="16"/>
      <c r="R128" s="16"/>
      <c r="S128" s="33"/>
      <c r="T128" s="33"/>
      <c r="U128" s="18"/>
      <c r="V128">
        <f>IF('COPY 20200720'!V128="","",'COPY 20200720'!V128)</f>
        <v>44032</v>
      </c>
      <c r="W128" t="str">
        <f>IF('COPY 20200720'!W128="","",'COPY 20200720'!W128)</f>
        <v/>
      </c>
      <c r="X128" t="str">
        <f>IF('COPY 20200720'!X128="","",'COPY 20200720'!X128)</f>
        <v/>
      </c>
      <c r="Y128" t="str">
        <f>IF('COPY 20200720'!Y128="","",'COPY 20200720'!Y128)</f>
        <v/>
      </c>
      <c r="Z128" t="str">
        <f>IF('COPY 20200720'!Z128="","",'COPY 20200720'!Z128)</f>
        <v/>
      </c>
      <c r="AA128" t="str">
        <f>IF('COPY 20200720'!AA128="","",'COPY 20200720'!AA128)</f>
        <v/>
      </c>
      <c r="AB128" t="str">
        <f>IF('COPY 20200720'!AB128="","",'COPY 20200720'!AB128)</f>
        <v/>
      </c>
      <c r="AC128" t="str">
        <f>IF('COPY 20200720'!AC128="","",'COPY 20200720'!AC128)</f>
        <v/>
      </c>
      <c r="AD128" t="str">
        <f>IF('COPY 20200720'!AD128="","",'COPY 20200720'!AD128)</f>
        <v/>
      </c>
      <c r="AE128" t="str">
        <f>IF('COPY 20200720'!AE128="","",'COPY 20200720'!AE128)</f>
        <v/>
      </c>
      <c r="AF128" t="str">
        <f>IF('COPY 20200720'!AF128="","",'COPY 20200720'!AF128)</f>
        <v/>
      </c>
      <c r="AG128" t="str">
        <f>IF('COPY 20200720'!AG128="","",'COPY 20200720'!AG128)</f>
        <v/>
      </c>
      <c r="AH128">
        <f>IF('COPY 20200720'!AH128="","",'COPY 20200720'!AH128)</f>
        <v>44032</v>
      </c>
      <c r="AI128" t="str">
        <f>IF('COPY 20200720'!AI128="","",'COPY 20200720'!AI128)</f>
        <v/>
      </c>
      <c r="AJ128" t="str">
        <f>IF('COPY 20200720'!AJ128="","",'COPY 20200720'!AJ128)</f>
        <v/>
      </c>
      <c r="AK128" t="str">
        <f>IF('COPY 20200720'!AK128="","",'COPY 20200720'!AK128)</f>
        <v/>
      </c>
      <c r="AL128" t="str">
        <f>IF('COPY 20200720'!AL128="","",'COPY 20200720'!AL128)</f>
        <v/>
      </c>
      <c r="AM128" t="str">
        <f>IF('COPY 20200720'!AM128="","",'COPY 20200720'!AM128)</f>
        <v/>
      </c>
      <c r="AN128" t="str">
        <f>IF('COPY 20200720'!AN128="","",'COPY 20200720'!AN128)</f>
        <v/>
      </c>
      <c r="AO128" t="str">
        <f>IF('COPY 20200720'!AO128="","",'COPY 20200720'!AO128)</f>
        <v/>
      </c>
      <c r="AP128" t="str">
        <f>IF('COPY 20200720'!AP128="","",'COPY 20200720'!AP128)</f>
        <v/>
      </c>
      <c r="AQ128" t="str">
        <f>IF('COPY 20200720'!AQ128="","",'COPY 20200720'!AQ128)</f>
        <v/>
      </c>
      <c r="AR128" t="str">
        <f>IF('COPY 20200720'!AR128="","",'COPY 20200720'!AR128)</f>
        <v/>
      </c>
      <c r="AS128" t="str">
        <f>IF('COPY 20200720'!AS128="","",'COPY 20200720'!AS128)</f>
        <v/>
      </c>
      <c r="AT128" t="str">
        <f>IF('COPY 20200720'!AT128="","",'COPY 20200720'!AT128)</f>
        <v/>
      </c>
      <c r="AU128" t="str">
        <f>IF('COPY 20200720'!AU128="","",'COPY 20200720'!AU128)</f>
        <v/>
      </c>
      <c r="AV128" t="str">
        <f>IF('COPY 20200720'!AV128="","",'COPY 20200720'!AV128)</f>
        <v/>
      </c>
      <c r="AW128" t="str">
        <f>IF('COPY 20200720'!AW128="","",'COPY 20200720'!AW128)</f>
        <v/>
      </c>
      <c r="AX128" t="str">
        <f>IF('COPY 20200720'!AX128="","",'COPY 20200720'!AX128)</f>
        <v/>
      </c>
      <c r="AY128" t="str">
        <f>IF('COPY 20200720'!AY128="","",'COPY 20200720'!AY128)</f>
        <v/>
      </c>
      <c r="AZ128" t="str">
        <f>IF('COPY 20200720'!AZ128="","",'COPY 20200720'!AZ128)</f>
        <v/>
      </c>
      <c r="BA128" t="str">
        <f>IF('COPY 20200720'!BA128="","",'COPY 20200720'!BA128)</f>
        <v/>
      </c>
      <c r="BB128" t="str">
        <f>IF('COPY 20200720'!BB128="","",'COPY 20200720'!BB128)</f>
        <v/>
      </c>
      <c r="BC128" t="str">
        <f>IF('COPY 20200720'!BC128="","",'COPY 20200720'!BC128)</f>
        <v/>
      </c>
      <c r="BD128" t="str">
        <f>IF('COPY 20200720'!BD128="","",'COPY 20200720'!BD128)</f>
        <v/>
      </c>
      <c r="BE128" t="str">
        <f>IF('COPY 20200720'!BE128="","",'COPY 20200720'!BE128)</f>
        <v/>
      </c>
      <c r="BF128" t="str">
        <f>IF('COPY 20200720'!BF128="","",'COPY 20200720'!BF128)</f>
        <v/>
      </c>
      <c r="BG128" t="str">
        <f>IF('COPY 20200720'!BG128="","",'COPY 20200720'!BG128)</f>
        <v/>
      </c>
      <c r="BH128" t="str">
        <f>IF('COPY 20200720'!BH128="","",'COPY 20200720'!BH128)</f>
        <v/>
      </c>
      <c r="BI128">
        <f>IF('COPY 20200720'!BI128="","",'COPY 20200720'!BI128)</f>
        <v>44032</v>
      </c>
      <c r="BJ128" t="str">
        <f>IF('COPY 20200720'!BJ128="","",'COPY 20200720'!BJ128)</f>
        <v/>
      </c>
      <c r="BK128" t="str">
        <f>IF('COPY 20200720'!BK128="","",'COPY 20200720'!BK128)</f>
        <v/>
      </c>
      <c r="BL128" t="str">
        <f>IF('COPY 20200720'!BL128="","",'COPY 20200720'!BL128)</f>
        <v/>
      </c>
      <c r="BM128" t="str">
        <f>IF('COPY 20200720'!BM128="","",'COPY 20200720'!BM128)</f>
        <v/>
      </c>
      <c r="BN128" t="str">
        <f>IF('COPY 20200720'!BN128="","",'COPY 20200720'!BN128)</f>
        <v/>
      </c>
      <c r="BO128" t="str">
        <f>IF('COPY 20200720'!BO128="","",'COPY 20200720'!BO128)</f>
        <v/>
      </c>
      <c r="BP128" t="str">
        <f>IF('COPY 20200720'!BP128="","",'COPY 20200720'!BP128)</f>
        <v/>
      </c>
      <c r="BQ128" t="str">
        <f>IF('COPY 20200720'!BQ128="","",'COPY 20200720'!BQ128)</f>
        <v/>
      </c>
      <c r="BR128" t="str">
        <f>IF('COPY 20200720'!BR128="","",'COPY 20200720'!BR128)</f>
        <v/>
      </c>
      <c r="BS128" t="str">
        <f>IF('COPY 20200720'!BS128="","",'COPY 20200720'!BS128)</f>
        <v/>
      </c>
      <c r="BT128" t="str">
        <f>IF('COPY 20200720'!BT128="","",'COPY 20200720'!BT128)</f>
        <v/>
      </c>
      <c r="BU128" t="str">
        <f>IF('COPY 20200720'!BU128="","",'COPY 20200720'!BU128)</f>
        <v/>
      </c>
      <c r="BV128" t="str">
        <f>IF('COPY 20200720'!BV128="","",'COPY 20200720'!BV128)</f>
        <v/>
      </c>
      <c r="BW128" t="str">
        <f>IF('COPY 20200720'!BW128="","",'COPY 20200720'!BW128)</f>
        <v/>
      </c>
      <c r="BX128" t="str">
        <f>IF('COPY 20200720'!BX128="","",'COPY 20200720'!BX128)</f>
        <v/>
      </c>
      <c r="BY128" t="str">
        <f>IF('COPY 20200720'!BY128="","",'COPY 20200720'!BY128)</f>
        <v/>
      </c>
      <c r="BZ128" t="str">
        <f>IF('COPY 20200720'!BZ128="","",'COPY 20200720'!BZ128)</f>
        <v/>
      </c>
      <c r="CA128" t="str">
        <f>IF('COPY 20200720'!CA128="","",'COPY 20200720'!CA128)</f>
        <v/>
      </c>
      <c r="CB128" t="str">
        <f>IF('COPY 20200720'!CB128="","",'COPY 20200720'!CB128)</f>
        <v/>
      </c>
      <c r="CC128">
        <f>IF('COPY 20200720'!CC128="","",'COPY 20200720'!CC128)</f>
        <v>44032</v>
      </c>
      <c r="CD128">
        <f>IF('COPY 20200720'!CD128="","",'COPY 20200720'!CD128)</f>
        <v>44032</v>
      </c>
      <c r="CE128" t="str">
        <f>IF('COPY 20200720'!CE128="","",'COPY 20200720'!CE128)</f>
        <v/>
      </c>
      <c r="CF128" t="str">
        <f>IF('COPY 20200720'!CF128="","",'COPY 20200720'!CF128)</f>
        <v/>
      </c>
      <c r="CG128" t="str">
        <f>IF('COPY 20200720'!CG128="","",'COPY 20200720'!CG128)</f>
        <v/>
      </c>
      <c r="CH128" t="str">
        <f>IF('COPY 20200720'!CH128="","",'COPY 20200720'!CH128)</f>
        <v/>
      </c>
      <c r="CI128" t="str">
        <f>IF('COPY 20200720'!CI128="","",'COPY 20200720'!CI128)</f>
        <v/>
      </c>
      <c r="CJ128" t="str">
        <f>IF('COPY 20200720'!CJ128="","",'COPY 20200720'!CJ128)</f>
        <v/>
      </c>
      <c r="CK128" t="str">
        <f>IF('COPY 20200720'!CK128="","",'COPY 20200720'!CK128)</f>
        <v/>
      </c>
      <c r="CL128" t="str">
        <f>IF('COPY 20200720'!CL128="","",'COPY 20200720'!CL128)</f>
        <v/>
      </c>
      <c r="CM128" t="str">
        <f>IF('COPY 20200720'!CM128="","",'COPY 20200720'!CM128)</f>
        <v/>
      </c>
    </row>
    <row r="129" spans="2:91">
      <c r="B129" s="42" t="str">
        <f>'COPY 20200720'!B129</f>
        <v>125</v>
      </c>
      <c r="C129" s="8" t="str">
        <f>'COPY 20200720'!C129</f>
        <v>CUSHION RR A</v>
      </c>
      <c r="D129" s="8" t="str">
        <f>IF('COPY 20200720'!D129="","",'COPY 20200720'!D129)</f>
        <v>OTHER</v>
      </c>
      <c r="E129" s="8"/>
      <c r="F129" s="9"/>
      <c r="G129" s="10"/>
      <c r="H129" s="11"/>
      <c r="I129" s="12"/>
      <c r="J129" s="13"/>
      <c r="K129" s="10"/>
      <c r="L129" s="13"/>
      <c r="M129" s="14"/>
      <c r="N129" s="15"/>
      <c r="O129" s="16"/>
      <c r="P129" s="16"/>
      <c r="Q129" s="16"/>
      <c r="R129" s="16"/>
      <c r="S129" s="33"/>
      <c r="T129" s="33"/>
      <c r="U129" s="18"/>
      <c r="V129">
        <f>IF('COPY 20200720'!V129="","",'COPY 20200720'!V129)</f>
        <v>44032</v>
      </c>
      <c r="W129" t="str">
        <f>IF('COPY 20200720'!W129="","",'COPY 20200720'!W129)</f>
        <v/>
      </c>
      <c r="X129" t="str">
        <f>IF('COPY 20200720'!X129="","",'COPY 20200720'!X129)</f>
        <v/>
      </c>
      <c r="Y129" t="str">
        <f>IF('COPY 20200720'!Y129="","",'COPY 20200720'!Y129)</f>
        <v/>
      </c>
      <c r="Z129" t="str">
        <f>IF('COPY 20200720'!Z129="","",'COPY 20200720'!Z129)</f>
        <v/>
      </c>
      <c r="AA129" t="str">
        <f>IF('COPY 20200720'!AA129="","",'COPY 20200720'!AA129)</f>
        <v/>
      </c>
      <c r="AB129" t="str">
        <f>IF('COPY 20200720'!AB129="","",'COPY 20200720'!AB129)</f>
        <v/>
      </c>
      <c r="AC129" t="str">
        <f>IF('COPY 20200720'!AC129="","",'COPY 20200720'!AC129)</f>
        <v/>
      </c>
      <c r="AD129" t="str">
        <f>IF('COPY 20200720'!AD129="","",'COPY 20200720'!AD129)</f>
        <v/>
      </c>
      <c r="AE129" t="str">
        <f>IF('COPY 20200720'!AE129="","",'COPY 20200720'!AE129)</f>
        <v/>
      </c>
      <c r="AF129" t="str">
        <f>IF('COPY 20200720'!AF129="","",'COPY 20200720'!AF129)</f>
        <v/>
      </c>
      <c r="AG129" t="str">
        <f>IF('COPY 20200720'!AG129="","",'COPY 20200720'!AG129)</f>
        <v/>
      </c>
      <c r="AH129">
        <f>IF('COPY 20200720'!AH129="","",'COPY 20200720'!AH129)</f>
        <v>44032</v>
      </c>
      <c r="AI129" t="str">
        <f>IF('COPY 20200720'!AI129="","",'COPY 20200720'!AI129)</f>
        <v/>
      </c>
      <c r="AJ129" t="str">
        <f>IF('COPY 20200720'!AJ129="","",'COPY 20200720'!AJ129)</f>
        <v/>
      </c>
      <c r="AK129" t="str">
        <f>IF('COPY 20200720'!AK129="","",'COPY 20200720'!AK129)</f>
        <v/>
      </c>
      <c r="AL129" t="str">
        <f>IF('COPY 20200720'!AL129="","",'COPY 20200720'!AL129)</f>
        <v/>
      </c>
      <c r="AM129" t="str">
        <f>IF('COPY 20200720'!AM129="","",'COPY 20200720'!AM129)</f>
        <v/>
      </c>
      <c r="AN129" t="str">
        <f>IF('COPY 20200720'!AN129="","",'COPY 20200720'!AN129)</f>
        <v/>
      </c>
      <c r="AO129" t="str">
        <f>IF('COPY 20200720'!AO129="","",'COPY 20200720'!AO129)</f>
        <v/>
      </c>
      <c r="AP129" t="str">
        <f>IF('COPY 20200720'!AP129="","",'COPY 20200720'!AP129)</f>
        <v/>
      </c>
      <c r="AQ129" t="str">
        <f>IF('COPY 20200720'!AQ129="","",'COPY 20200720'!AQ129)</f>
        <v/>
      </c>
      <c r="AR129" t="str">
        <f>IF('COPY 20200720'!AR129="","",'COPY 20200720'!AR129)</f>
        <v/>
      </c>
      <c r="AS129" t="str">
        <f>IF('COPY 20200720'!AS129="","",'COPY 20200720'!AS129)</f>
        <v/>
      </c>
      <c r="AT129" t="str">
        <f>IF('COPY 20200720'!AT129="","",'COPY 20200720'!AT129)</f>
        <v/>
      </c>
      <c r="AU129" t="str">
        <f>IF('COPY 20200720'!AU129="","",'COPY 20200720'!AU129)</f>
        <v/>
      </c>
      <c r="AV129" t="str">
        <f>IF('COPY 20200720'!AV129="","",'COPY 20200720'!AV129)</f>
        <v/>
      </c>
      <c r="AW129" t="str">
        <f>IF('COPY 20200720'!AW129="","",'COPY 20200720'!AW129)</f>
        <v/>
      </c>
      <c r="AX129" t="str">
        <f>IF('COPY 20200720'!AX129="","",'COPY 20200720'!AX129)</f>
        <v/>
      </c>
      <c r="AY129" t="str">
        <f>IF('COPY 20200720'!AY129="","",'COPY 20200720'!AY129)</f>
        <v/>
      </c>
      <c r="AZ129" t="str">
        <f>IF('COPY 20200720'!AZ129="","",'COPY 20200720'!AZ129)</f>
        <v/>
      </c>
      <c r="BA129" t="str">
        <f>IF('COPY 20200720'!BA129="","",'COPY 20200720'!BA129)</f>
        <v/>
      </c>
      <c r="BB129" t="str">
        <f>IF('COPY 20200720'!BB129="","",'COPY 20200720'!BB129)</f>
        <v/>
      </c>
      <c r="BC129" t="str">
        <f>IF('COPY 20200720'!BC129="","",'COPY 20200720'!BC129)</f>
        <v/>
      </c>
      <c r="BD129" t="str">
        <f>IF('COPY 20200720'!BD129="","",'COPY 20200720'!BD129)</f>
        <v/>
      </c>
      <c r="BE129" t="str">
        <f>IF('COPY 20200720'!BE129="","",'COPY 20200720'!BE129)</f>
        <v/>
      </c>
      <c r="BF129" t="str">
        <f>IF('COPY 20200720'!BF129="","",'COPY 20200720'!BF129)</f>
        <v/>
      </c>
      <c r="BG129" t="str">
        <f>IF('COPY 20200720'!BG129="","",'COPY 20200720'!BG129)</f>
        <v/>
      </c>
      <c r="BH129" t="str">
        <f>IF('COPY 20200720'!BH129="","",'COPY 20200720'!BH129)</f>
        <v/>
      </c>
      <c r="BI129">
        <f>IF('COPY 20200720'!BI129="","",'COPY 20200720'!BI129)</f>
        <v>44032</v>
      </c>
      <c r="BJ129" t="str">
        <f>IF('COPY 20200720'!BJ129="","",'COPY 20200720'!BJ129)</f>
        <v/>
      </c>
      <c r="BK129" t="str">
        <f>IF('COPY 20200720'!BK129="","",'COPY 20200720'!BK129)</f>
        <v/>
      </c>
      <c r="BL129" t="str">
        <f>IF('COPY 20200720'!BL129="","",'COPY 20200720'!BL129)</f>
        <v/>
      </c>
      <c r="BM129" t="str">
        <f>IF('COPY 20200720'!BM129="","",'COPY 20200720'!BM129)</f>
        <v/>
      </c>
      <c r="BN129" t="str">
        <f>IF('COPY 20200720'!BN129="","",'COPY 20200720'!BN129)</f>
        <v/>
      </c>
      <c r="BO129" t="str">
        <f>IF('COPY 20200720'!BO129="","",'COPY 20200720'!BO129)</f>
        <v/>
      </c>
      <c r="BP129" t="str">
        <f>IF('COPY 20200720'!BP129="","",'COPY 20200720'!BP129)</f>
        <v/>
      </c>
      <c r="BQ129" t="str">
        <f>IF('COPY 20200720'!BQ129="","",'COPY 20200720'!BQ129)</f>
        <v/>
      </c>
      <c r="BR129" t="str">
        <f>IF('COPY 20200720'!BR129="","",'COPY 20200720'!BR129)</f>
        <v/>
      </c>
      <c r="BS129" t="str">
        <f>IF('COPY 20200720'!BS129="","",'COPY 20200720'!BS129)</f>
        <v/>
      </c>
      <c r="BT129" t="str">
        <f>IF('COPY 20200720'!BT129="","",'COPY 20200720'!BT129)</f>
        <v/>
      </c>
      <c r="BU129" t="str">
        <f>IF('COPY 20200720'!BU129="","",'COPY 20200720'!BU129)</f>
        <v/>
      </c>
      <c r="BV129" t="str">
        <f>IF('COPY 20200720'!BV129="","",'COPY 20200720'!BV129)</f>
        <v/>
      </c>
      <c r="BW129" t="str">
        <f>IF('COPY 20200720'!BW129="","",'COPY 20200720'!BW129)</f>
        <v/>
      </c>
      <c r="BX129" t="str">
        <f>IF('COPY 20200720'!BX129="","",'COPY 20200720'!BX129)</f>
        <v/>
      </c>
      <c r="BY129" t="str">
        <f>IF('COPY 20200720'!BY129="","",'COPY 20200720'!BY129)</f>
        <v/>
      </c>
      <c r="BZ129" t="str">
        <f>IF('COPY 20200720'!BZ129="","",'COPY 20200720'!BZ129)</f>
        <v/>
      </c>
      <c r="CA129" t="str">
        <f>IF('COPY 20200720'!CA129="","",'COPY 20200720'!CA129)</f>
        <v/>
      </c>
      <c r="CB129" t="str">
        <f>IF('COPY 20200720'!CB129="","",'COPY 20200720'!CB129)</f>
        <v/>
      </c>
      <c r="CC129">
        <f>IF('COPY 20200720'!CC129="","",'COPY 20200720'!CC129)</f>
        <v>44032</v>
      </c>
      <c r="CD129">
        <f>IF('COPY 20200720'!CD129="","",'COPY 20200720'!CD129)</f>
        <v>44032</v>
      </c>
      <c r="CE129" t="str">
        <f>IF('COPY 20200720'!CE129="","",'COPY 20200720'!CE129)</f>
        <v/>
      </c>
      <c r="CF129" t="str">
        <f>IF('COPY 20200720'!CF129="","",'COPY 20200720'!CF129)</f>
        <v/>
      </c>
      <c r="CG129" t="str">
        <f>IF('COPY 20200720'!CG129="","",'COPY 20200720'!CG129)</f>
        <v/>
      </c>
      <c r="CH129" t="str">
        <f>IF('COPY 20200720'!CH129="","",'COPY 20200720'!CH129)</f>
        <v/>
      </c>
      <c r="CI129" t="str">
        <f>IF('COPY 20200720'!CI129="","",'COPY 20200720'!CI129)</f>
        <v/>
      </c>
      <c r="CJ129" t="str">
        <f>IF('COPY 20200720'!CJ129="","",'COPY 20200720'!CJ129)</f>
        <v/>
      </c>
      <c r="CK129" t="str">
        <f>IF('COPY 20200720'!CK129="","",'COPY 20200720'!CK129)</f>
        <v/>
      </c>
      <c r="CL129" t="str">
        <f>IF('COPY 20200720'!CL129="","",'COPY 20200720'!CL129)</f>
        <v/>
      </c>
      <c r="CM129" t="str">
        <f>IF('COPY 20200720'!CM129="","",'COPY 20200720'!CM129)</f>
        <v/>
      </c>
    </row>
    <row r="130" spans="2:91">
      <c r="B130" s="42" t="str">
        <f>'COPY 20200720'!B130</f>
        <v>126</v>
      </c>
      <c r="C130" s="8" t="str">
        <f>'COPY 20200720'!C130</f>
        <v>CUSHION RR B</v>
      </c>
      <c r="D130" s="8" t="str">
        <f>IF('COPY 20200720'!D130="","",'COPY 20200720'!D130)</f>
        <v>OTHER</v>
      </c>
      <c r="E130" s="8"/>
      <c r="F130" s="9"/>
      <c r="G130" s="10"/>
      <c r="H130" s="11"/>
      <c r="I130" s="12"/>
      <c r="J130" s="13"/>
      <c r="K130" s="10"/>
      <c r="L130" s="13"/>
      <c r="M130" s="14"/>
      <c r="N130" s="15"/>
      <c r="O130" s="16"/>
      <c r="P130" s="16"/>
      <c r="Q130" s="16"/>
      <c r="R130" s="16"/>
      <c r="S130" s="33"/>
      <c r="T130" s="33"/>
      <c r="U130" s="18"/>
      <c r="V130">
        <f>IF('COPY 20200720'!V130="","",'COPY 20200720'!V130)</f>
        <v>44032</v>
      </c>
      <c r="W130" t="str">
        <f>IF('COPY 20200720'!W130="","",'COPY 20200720'!W130)</f>
        <v/>
      </c>
      <c r="X130" t="str">
        <f>IF('COPY 20200720'!X130="","",'COPY 20200720'!X130)</f>
        <v/>
      </c>
      <c r="Y130" t="str">
        <f>IF('COPY 20200720'!Y130="","",'COPY 20200720'!Y130)</f>
        <v/>
      </c>
      <c r="Z130" t="str">
        <f>IF('COPY 20200720'!Z130="","",'COPY 20200720'!Z130)</f>
        <v/>
      </c>
      <c r="AA130" t="str">
        <f>IF('COPY 20200720'!AA130="","",'COPY 20200720'!AA130)</f>
        <v/>
      </c>
      <c r="AB130" t="str">
        <f>IF('COPY 20200720'!AB130="","",'COPY 20200720'!AB130)</f>
        <v/>
      </c>
      <c r="AC130" t="str">
        <f>IF('COPY 20200720'!AC130="","",'COPY 20200720'!AC130)</f>
        <v/>
      </c>
      <c r="AD130" t="str">
        <f>IF('COPY 20200720'!AD130="","",'COPY 20200720'!AD130)</f>
        <v/>
      </c>
      <c r="AE130" t="str">
        <f>IF('COPY 20200720'!AE130="","",'COPY 20200720'!AE130)</f>
        <v/>
      </c>
      <c r="AF130" t="str">
        <f>IF('COPY 20200720'!AF130="","",'COPY 20200720'!AF130)</f>
        <v/>
      </c>
      <c r="AG130" t="str">
        <f>IF('COPY 20200720'!AG130="","",'COPY 20200720'!AG130)</f>
        <v/>
      </c>
      <c r="AH130">
        <f>IF('COPY 20200720'!AH130="","",'COPY 20200720'!AH130)</f>
        <v>44032</v>
      </c>
      <c r="AI130" t="str">
        <f>IF('COPY 20200720'!AI130="","",'COPY 20200720'!AI130)</f>
        <v/>
      </c>
      <c r="AJ130" t="str">
        <f>IF('COPY 20200720'!AJ130="","",'COPY 20200720'!AJ130)</f>
        <v/>
      </c>
      <c r="AK130" t="str">
        <f>IF('COPY 20200720'!AK130="","",'COPY 20200720'!AK130)</f>
        <v/>
      </c>
      <c r="AL130" t="str">
        <f>IF('COPY 20200720'!AL130="","",'COPY 20200720'!AL130)</f>
        <v/>
      </c>
      <c r="AM130" t="str">
        <f>IF('COPY 20200720'!AM130="","",'COPY 20200720'!AM130)</f>
        <v/>
      </c>
      <c r="AN130" t="str">
        <f>IF('COPY 20200720'!AN130="","",'COPY 20200720'!AN130)</f>
        <v/>
      </c>
      <c r="AO130" t="str">
        <f>IF('COPY 20200720'!AO130="","",'COPY 20200720'!AO130)</f>
        <v/>
      </c>
      <c r="AP130" t="str">
        <f>IF('COPY 20200720'!AP130="","",'COPY 20200720'!AP130)</f>
        <v/>
      </c>
      <c r="AQ130" t="str">
        <f>IF('COPY 20200720'!AQ130="","",'COPY 20200720'!AQ130)</f>
        <v/>
      </c>
      <c r="AR130" t="str">
        <f>IF('COPY 20200720'!AR130="","",'COPY 20200720'!AR130)</f>
        <v/>
      </c>
      <c r="AS130" t="str">
        <f>IF('COPY 20200720'!AS130="","",'COPY 20200720'!AS130)</f>
        <v/>
      </c>
      <c r="AT130" t="str">
        <f>IF('COPY 20200720'!AT130="","",'COPY 20200720'!AT130)</f>
        <v/>
      </c>
      <c r="AU130" t="str">
        <f>IF('COPY 20200720'!AU130="","",'COPY 20200720'!AU130)</f>
        <v/>
      </c>
      <c r="AV130" t="str">
        <f>IF('COPY 20200720'!AV130="","",'COPY 20200720'!AV130)</f>
        <v/>
      </c>
      <c r="AW130" t="str">
        <f>IF('COPY 20200720'!AW130="","",'COPY 20200720'!AW130)</f>
        <v/>
      </c>
      <c r="AX130" t="str">
        <f>IF('COPY 20200720'!AX130="","",'COPY 20200720'!AX130)</f>
        <v/>
      </c>
      <c r="AY130" t="str">
        <f>IF('COPY 20200720'!AY130="","",'COPY 20200720'!AY130)</f>
        <v/>
      </c>
      <c r="AZ130" t="str">
        <f>IF('COPY 20200720'!AZ130="","",'COPY 20200720'!AZ130)</f>
        <v/>
      </c>
      <c r="BA130" t="str">
        <f>IF('COPY 20200720'!BA130="","",'COPY 20200720'!BA130)</f>
        <v/>
      </c>
      <c r="BB130" t="str">
        <f>IF('COPY 20200720'!BB130="","",'COPY 20200720'!BB130)</f>
        <v/>
      </c>
      <c r="BC130" t="str">
        <f>IF('COPY 20200720'!BC130="","",'COPY 20200720'!BC130)</f>
        <v/>
      </c>
      <c r="BD130" t="str">
        <f>IF('COPY 20200720'!BD130="","",'COPY 20200720'!BD130)</f>
        <v/>
      </c>
      <c r="BE130" t="str">
        <f>IF('COPY 20200720'!BE130="","",'COPY 20200720'!BE130)</f>
        <v/>
      </c>
      <c r="BF130" t="str">
        <f>IF('COPY 20200720'!BF130="","",'COPY 20200720'!BF130)</f>
        <v/>
      </c>
      <c r="BG130" t="str">
        <f>IF('COPY 20200720'!BG130="","",'COPY 20200720'!BG130)</f>
        <v/>
      </c>
      <c r="BH130" t="str">
        <f>IF('COPY 20200720'!BH130="","",'COPY 20200720'!BH130)</f>
        <v/>
      </c>
      <c r="BI130">
        <f>IF('COPY 20200720'!BI130="","",'COPY 20200720'!BI130)</f>
        <v>44032</v>
      </c>
      <c r="BJ130" t="str">
        <f>IF('COPY 20200720'!BJ130="","",'COPY 20200720'!BJ130)</f>
        <v/>
      </c>
      <c r="BK130" t="str">
        <f>IF('COPY 20200720'!BK130="","",'COPY 20200720'!BK130)</f>
        <v/>
      </c>
      <c r="BL130" t="str">
        <f>IF('COPY 20200720'!BL130="","",'COPY 20200720'!BL130)</f>
        <v/>
      </c>
      <c r="BM130" t="str">
        <f>IF('COPY 20200720'!BM130="","",'COPY 20200720'!BM130)</f>
        <v/>
      </c>
      <c r="BN130" t="str">
        <f>IF('COPY 20200720'!BN130="","",'COPY 20200720'!BN130)</f>
        <v/>
      </c>
      <c r="BO130" t="str">
        <f>IF('COPY 20200720'!BO130="","",'COPY 20200720'!BO130)</f>
        <v/>
      </c>
      <c r="BP130" t="str">
        <f>IF('COPY 20200720'!BP130="","",'COPY 20200720'!BP130)</f>
        <v/>
      </c>
      <c r="BQ130" t="str">
        <f>IF('COPY 20200720'!BQ130="","",'COPY 20200720'!BQ130)</f>
        <v/>
      </c>
      <c r="BR130" t="str">
        <f>IF('COPY 20200720'!BR130="","",'COPY 20200720'!BR130)</f>
        <v/>
      </c>
      <c r="BS130" t="str">
        <f>IF('COPY 20200720'!BS130="","",'COPY 20200720'!BS130)</f>
        <v/>
      </c>
      <c r="BT130" t="str">
        <f>IF('COPY 20200720'!BT130="","",'COPY 20200720'!BT130)</f>
        <v/>
      </c>
      <c r="BU130" t="str">
        <f>IF('COPY 20200720'!BU130="","",'COPY 20200720'!BU130)</f>
        <v/>
      </c>
      <c r="BV130" t="str">
        <f>IF('COPY 20200720'!BV130="","",'COPY 20200720'!BV130)</f>
        <v/>
      </c>
      <c r="BW130" t="str">
        <f>IF('COPY 20200720'!BW130="","",'COPY 20200720'!BW130)</f>
        <v/>
      </c>
      <c r="BX130" t="str">
        <f>IF('COPY 20200720'!BX130="","",'COPY 20200720'!BX130)</f>
        <v/>
      </c>
      <c r="BY130" t="str">
        <f>IF('COPY 20200720'!BY130="","",'COPY 20200720'!BY130)</f>
        <v/>
      </c>
      <c r="BZ130" t="str">
        <f>IF('COPY 20200720'!BZ130="","",'COPY 20200720'!BZ130)</f>
        <v/>
      </c>
      <c r="CA130" t="str">
        <f>IF('COPY 20200720'!CA130="","",'COPY 20200720'!CA130)</f>
        <v/>
      </c>
      <c r="CB130" t="str">
        <f>IF('COPY 20200720'!CB130="","",'COPY 20200720'!CB130)</f>
        <v/>
      </c>
      <c r="CC130">
        <f>IF('COPY 20200720'!CC130="","",'COPY 20200720'!CC130)</f>
        <v>44032</v>
      </c>
      <c r="CD130">
        <f>IF('COPY 20200720'!CD130="","",'COPY 20200720'!CD130)</f>
        <v>44032</v>
      </c>
      <c r="CE130" t="str">
        <f>IF('COPY 20200720'!CE130="","",'COPY 20200720'!CE130)</f>
        <v/>
      </c>
      <c r="CF130" t="str">
        <f>IF('COPY 20200720'!CF130="","",'COPY 20200720'!CF130)</f>
        <v/>
      </c>
      <c r="CG130" t="str">
        <f>IF('COPY 20200720'!CG130="","",'COPY 20200720'!CG130)</f>
        <v/>
      </c>
      <c r="CH130" t="str">
        <f>IF('COPY 20200720'!CH130="","",'COPY 20200720'!CH130)</f>
        <v/>
      </c>
      <c r="CI130" t="str">
        <f>IF('COPY 20200720'!CI130="","",'COPY 20200720'!CI130)</f>
        <v/>
      </c>
      <c r="CJ130" t="str">
        <f>IF('COPY 20200720'!CJ130="","",'COPY 20200720'!CJ130)</f>
        <v/>
      </c>
      <c r="CK130" t="str">
        <f>IF('COPY 20200720'!CK130="","",'COPY 20200720'!CK130)</f>
        <v/>
      </c>
      <c r="CL130" t="str">
        <f>IF('COPY 20200720'!CL130="","",'COPY 20200720'!CL130)</f>
        <v/>
      </c>
      <c r="CM130" t="str">
        <f>IF('COPY 20200720'!CM130="","",'COPY 20200720'!CM130)</f>
        <v/>
      </c>
    </row>
    <row r="131" spans="2:91">
      <c r="B131" s="42" t="str">
        <f>'COPY 20200720'!B131</f>
        <v>127</v>
      </c>
      <c r="C131" s="8" t="str">
        <f>'COPY 20200720'!C131</f>
        <v>CUSHION RR C</v>
      </c>
      <c r="D131" s="8" t="str">
        <f>IF('COPY 20200720'!D131="","",'COPY 20200720'!D131)</f>
        <v>OTHER</v>
      </c>
      <c r="E131" s="8"/>
      <c r="F131" s="9"/>
      <c r="G131" s="10"/>
      <c r="H131" s="11"/>
      <c r="I131" s="12"/>
      <c r="J131" s="13"/>
      <c r="K131" s="10"/>
      <c r="L131" s="13"/>
      <c r="M131" s="14"/>
      <c r="N131" s="15"/>
      <c r="O131" s="16"/>
      <c r="P131" s="16"/>
      <c r="Q131" s="16"/>
      <c r="R131" s="16"/>
      <c r="S131" s="33"/>
      <c r="T131" s="33"/>
      <c r="U131" s="18"/>
      <c r="V131">
        <f>IF('COPY 20200720'!V131="","",'COPY 20200720'!V131)</f>
        <v>44032</v>
      </c>
      <c r="W131" t="str">
        <f>IF('COPY 20200720'!W131="","",'COPY 20200720'!W131)</f>
        <v/>
      </c>
      <c r="X131" t="str">
        <f>IF('COPY 20200720'!X131="","",'COPY 20200720'!X131)</f>
        <v/>
      </c>
      <c r="Y131" t="str">
        <f>IF('COPY 20200720'!Y131="","",'COPY 20200720'!Y131)</f>
        <v/>
      </c>
      <c r="Z131" t="str">
        <f>IF('COPY 20200720'!Z131="","",'COPY 20200720'!Z131)</f>
        <v/>
      </c>
      <c r="AA131" t="str">
        <f>IF('COPY 20200720'!AA131="","",'COPY 20200720'!AA131)</f>
        <v/>
      </c>
      <c r="AB131" t="str">
        <f>IF('COPY 20200720'!AB131="","",'COPY 20200720'!AB131)</f>
        <v/>
      </c>
      <c r="AC131" t="str">
        <f>IF('COPY 20200720'!AC131="","",'COPY 20200720'!AC131)</f>
        <v/>
      </c>
      <c r="AD131" t="str">
        <f>IF('COPY 20200720'!AD131="","",'COPY 20200720'!AD131)</f>
        <v/>
      </c>
      <c r="AE131" t="str">
        <f>IF('COPY 20200720'!AE131="","",'COPY 20200720'!AE131)</f>
        <v/>
      </c>
      <c r="AF131" t="str">
        <f>IF('COPY 20200720'!AF131="","",'COPY 20200720'!AF131)</f>
        <v/>
      </c>
      <c r="AG131" t="str">
        <f>IF('COPY 20200720'!AG131="","",'COPY 20200720'!AG131)</f>
        <v/>
      </c>
      <c r="AH131">
        <f>IF('COPY 20200720'!AH131="","",'COPY 20200720'!AH131)</f>
        <v>44032</v>
      </c>
      <c r="AI131" t="str">
        <f>IF('COPY 20200720'!AI131="","",'COPY 20200720'!AI131)</f>
        <v/>
      </c>
      <c r="AJ131" t="str">
        <f>IF('COPY 20200720'!AJ131="","",'COPY 20200720'!AJ131)</f>
        <v/>
      </c>
      <c r="AK131" t="str">
        <f>IF('COPY 20200720'!AK131="","",'COPY 20200720'!AK131)</f>
        <v/>
      </c>
      <c r="AL131" t="str">
        <f>IF('COPY 20200720'!AL131="","",'COPY 20200720'!AL131)</f>
        <v/>
      </c>
      <c r="AM131" t="str">
        <f>IF('COPY 20200720'!AM131="","",'COPY 20200720'!AM131)</f>
        <v/>
      </c>
      <c r="AN131" t="str">
        <f>IF('COPY 20200720'!AN131="","",'COPY 20200720'!AN131)</f>
        <v/>
      </c>
      <c r="AO131" t="str">
        <f>IF('COPY 20200720'!AO131="","",'COPY 20200720'!AO131)</f>
        <v/>
      </c>
      <c r="AP131" t="str">
        <f>IF('COPY 20200720'!AP131="","",'COPY 20200720'!AP131)</f>
        <v/>
      </c>
      <c r="AQ131" t="str">
        <f>IF('COPY 20200720'!AQ131="","",'COPY 20200720'!AQ131)</f>
        <v/>
      </c>
      <c r="AR131" t="str">
        <f>IF('COPY 20200720'!AR131="","",'COPY 20200720'!AR131)</f>
        <v/>
      </c>
      <c r="AS131" t="str">
        <f>IF('COPY 20200720'!AS131="","",'COPY 20200720'!AS131)</f>
        <v/>
      </c>
      <c r="AT131" t="str">
        <f>IF('COPY 20200720'!AT131="","",'COPY 20200720'!AT131)</f>
        <v/>
      </c>
      <c r="AU131" t="str">
        <f>IF('COPY 20200720'!AU131="","",'COPY 20200720'!AU131)</f>
        <v/>
      </c>
      <c r="AV131" t="str">
        <f>IF('COPY 20200720'!AV131="","",'COPY 20200720'!AV131)</f>
        <v/>
      </c>
      <c r="AW131" t="str">
        <f>IF('COPY 20200720'!AW131="","",'COPY 20200720'!AW131)</f>
        <v/>
      </c>
      <c r="AX131" t="str">
        <f>IF('COPY 20200720'!AX131="","",'COPY 20200720'!AX131)</f>
        <v/>
      </c>
      <c r="AY131" t="str">
        <f>IF('COPY 20200720'!AY131="","",'COPY 20200720'!AY131)</f>
        <v/>
      </c>
      <c r="AZ131" t="str">
        <f>IF('COPY 20200720'!AZ131="","",'COPY 20200720'!AZ131)</f>
        <v/>
      </c>
      <c r="BA131" t="str">
        <f>IF('COPY 20200720'!BA131="","",'COPY 20200720'!BA131)</f>
        <v/>
      </c>
      <c r="BB131" t="str">
        <f>IF('COPY 20200720'!BB131="","",'COPY 20200720'!BB131)</f>
        <v/>
      </c>
      <c r="BC131" t="str">
        <f>IF('COPY 20200720'!BC131="","",'COPY 20200720'!BC131)</f>
        <v/>
      </c>
      <c r="BD131" t="str">
        <f>IF('COPY 20200720'!BD131="","",'COPY 20200720'!BD131)</f>
        <v/>
      </c>
      <c r="BE131" t="str">
        <f>IF('COPY 20200720'!BE131="","",'COPY 20200720'!BE131)</f>
        <v/>
      </c>
      <c r="BF131" t="str">
        <f>IF('COPY 20200720'!BF131="","",'COPY 20200720'!BF131)</f>
        <v/>
      </c>
      <c r="BG131" t="str">
        <f>IF('COPY 20200720'!BG131="","",'COPY 20200720'!BG131)</f>
        <v/>
      </c>
      <c r="BH131" t="str">
        <f>IF('COPY 20200720'!BH131="","",'COPY 20200720'!BH131)</f>
        <v/>
      </c>
      <c r="BI131">
        <f>IF('COPY 20200720'!BI131="","",'COPY 20200720'!BI131)</f>
        <v>44032</v>
      </c>
      <c r="BJ131" t="str">
        <f>IF('COPY 20200720'!BJ131="","",'COPY 20200720'!BJ131)</f>
        <v/>
      </c>
      <c r="BK131" t="str">
        <f>IF('COPY 20200720'!BK131="","",'COPY 20200720'!BK131)</f>
        <v/>
      </c>
      <c r="BL131" t="str">
        <f>IF('COPY 20200720'!BL131="","",'COPY 20200720'!BL131)</f>
        <v/>
      </c>
      <c r="BM131" t="str">
        <f>IF('COPY 20200720'!BM131="","",'COPY 20200720'!BM131)</f>
        <v/>
      </c>
      <c r="BN131" t="str">
        <f>IF('COPY 20200720'!BN131="","",'COPY 20200720'!BN131)</f>
        <v/>
      </c>
      <c r="BO131" t="str">
        <f>IF('COPY 20200720'!BO131="","",'COPY 20200720'!BO131)</f>
        <v/>
      </c>
      <c r="BP131" t="str">
        <f>IF('COPY 20200720'!BP131="","",'COPY 20200720'!BP131)</f>
        <v/>
      </c>
      <c r="BQ131" t="str">
        <f>IF('COPY 20200720'!BQ131="","",'COPY 20200720'!BQ131)</f>
        <v/>
      </c>
      <c r="BR131" t="str">
        <f>IF('COPY 20200720'!BR131="","",'COPY 20200720'!BR131)</f>
        <v/>
      </c>
      <c r="BS131" t="str">
        <f>IF('COPY 20200720'!BS131="","",'COPY 20200720'!BS131)</f>
        <v/>
      </c>
      <c r="BT131" t="str">
        <f>IF('COPY 20200720'!BT131="","",'COPY 20200720'!BT131)</f>
        <v/>
      </c>
      <c r="BU131" t="str">
        <f>IF('COPY 20200720'!BU131="","",'COPY 20200720'!BU131)</f>
        <v/>
      </c>
      <c r="BV131" t="str">
        <f>IF('COPY 20200720'!BV131="","",'COPY 20200720'!BV131)</f>
        <v/>
      </c>
      <c r="BW131" t="str">
        <f>IF('COPY 20200720'!BW131="","",'COPY 20200720'!BW131)</f>
        <v/>
      </c>
      <c r="BX131" t="str">
        <f>IF('COPY 20200720'!BX131="","",'COPY 20200720'!BX131)</f>
        <v/>
      </c>
      <c r="BY131" t="str">
        <f>IF('COPY 20200720'!BY131="","",'COPY 20200720'!BY131)</f>
        <v/>
      </c>
      <c r="BZ131" t="str">
        <f>IF('COPY 20200720'!BZ131="","",'COPY 20200720'!BZ131)</f>
        <v/>
      </c>
      <c r="CA131" t="str">
        <f>IF('COPY 20200720'!CA131="","",'COPY 20200720'!CA131)</f>
        <v/>
      </c>
      <c r="CB131" t="str">
        <f>IF('COPY 20200720'!CB131="","",'COPY 20200720'!CB131)</f>
        <v/>
      </c>
      <c r="CC131">
        <f>IF('COPY 20200720'!CC131="","",'COPY 20200720'!CC131)</f>
        <v>44032</v>
      </c>
      <c r="CD131">
        <f>IF('COPY 20200720'!CD131="","",'COPY 20200720'!CD131)</f>
        <v>44032</v>
      </c>
      <c r="CE131" t="str">
        <f>IF('COPY 20200720'!CE131="","",'COPY 20200720'!CE131)</f>
        <v/>
      </c>
      <c r="CF131" t="str">
        <f>IF('COPY 20200720'!CF131="","",'COPY 20200720'!CF131)</f>
        <v/>
      </c>
      <c r="CG131" t="str">
        <f>IF('COPY 20200720'!CG131="","",'COPY 20200720'!CG131)</f>
        <v/>
      </c>
      <c r="CH131" t="str">
        <f>IF('COPY 20200720'!CH131="","",'COPY 20200720'!CH131)</f>
        <v/>
      </c>
      <c r="CI131" t="str">
        <f>IF('COPY 20200720'!CI131="","",'COPY 20200720'!CI131)</f>
        <v/>
      </c>
      <c r="CJ131" t="str">
        <f>IF('COPY 20200720'!CJ131="","",'COPY 20200720'!CJ131)</f>
        <v/>
      </c>
      <c r="CK131" t="str">
        <f>IF('COPY 20200720'!CK131="","",'COPY 20200720'!CK131)</f>
        <v/>
      </c>
      <c r="CL131" t="str">
        <f>IF('COPY 20200720'!CL131="","",'COPY 20200720'!CL131)</f>
        <v/>
      </c>
      <c r="CM131" t="str">
        <f>IF('COPY 20200720'!CM131="","",'COPY 20200720'!CM131)</f>
        <v/>
      </c>
    </row>
    <row r="132" spans="2:91">
      <c r="B132" s="42" t="str">
        <f>'COPY 20200720'!B132</f>
        <v>128</v>
      </c>
      <c r="C132" s="8" t="str">
        <f>'COPY 20200720'!C132</f>
        <v>CUSHION RF RR</v>
      </c>
      <c r="D132" s="8" t="str">
        <f>IF('COPY 20200720'!D132="","",'COPY 20200720'!D132)</f>
        <v>OTHER</v>
      </c>
      <c r="E132" s="8"/>
      <c r="F132" s="9"/>
      <c r="G132" s="10"/>
      <c r="H132" s="11"/>
      <c r="I132" s="12"/>
      <c r="J132" s="13"/>
      <c r="K132" s="10"/>
      <c r="L132" s="13"/>
      <c r="M132" s="14"/>
      <c r="N132" s="15"/>
      <c r="O132" s="16"/>
      <c r="P132" s="16"/>
      <c r="Q132" s="16"/>
      <c r="R132" s="16"/>
      <c r="S132" s="33"/>
      <c r="T132" s="33"/>
      <c r="U132" s="18"/>
      <c r="V132">
        <f>IF('COPY 20200720'!V132="","",'COPY 20200720'!V132)</f>
        <v>44032</v>
      </c>
      <c r="W132" t="str">
        <f>IF('COPY 20200720'!W132="","",'COPY 20200720'!W132)</f>
        <v/>
      </c>
      <c r="X132" t="str">
        <f>IF('COPY 20200720'!X132="","",'COPY 20200720'!X132)</f>
        <v/>
      </c>
      <c r="Y132" t="str">
        <f>IF('COPY 20200720'!Y132="","",'COPY 20200720'!Y132)</f>
        <v/>
      </c>
      <c r="Z132" t="str">
        <f>IF('COPY 20200720'!Z132="","",'COPY 20200720'!Z132)</f>
        <v/>
      </c>
      <c r="AA132" t="str">
        <f>IF('COPY 20200720'!AA132="","",'COPY 20200720'!AA132)</f>
        <v/>
      </c>
      <c r="AB132" t="str">
        <f>IF('COPY 20200720'!AB132="","",'COPY 20200720'!AB132)</f>
        <v/>
      </c>
      <c r="AC132" t="str">
        <f>IF('COPY 20200720'!AC132="","",'COPY 20200720'!AC132)</f>
        <v/>
      </c>
      <c r="AD132" t="str">
        <f>IF('COPY 20200720'!AD132="","",'COPY 20200720'!AD132)</f>
        <v/>
      </c>
      <c r="AE132" t="str">
        <f>IF('COPY 20200720'!AE132="","",'COPY 20200720'!AE132)</f>
        <v/>
      </c>
      <c r="AF132" t="str">
        <f>IF('COPY 20200720'!AF132="","",'COPY 20200720'!AF132)</f>
        <v/>
      </c>
      <c r="AG132" t="str">
        <f>IF('COPY 20200720'!AG132="","",'COPY 20200720'!AG132)</f>
        <v/>
      </c>
      <c r="AH132">
        <f>IF('COPY 20200720'!AH132="","",'COPY 20200720'!AH132)</f>
        <v>44032</v>
      </c>
      <c r="AI132" t="str">
        <f>IF('COPY 20200720'!AI132="","",'COPY 20200720'!AI132)</f>
        <v/>
      </c>
      <c r="AJ132" t="str">
        <f>IF('COPY 20200720'!AJ132="","",'COPY 20200720'!AJ132)</f>
        <v/>
      </c>
      <c r="AK132" t="str">
        <f>IF('COPY 20200720'!AK132="","",'COPY 20200720'!AK132)</f>
        <v/>
      </c>
      <c r="AL132" t="str">
        <f>IF('COPY 20200720'!AL132="","",'COPY 20200720'!AL132)</f>
        <v/>
      </c>
      <c r="AM132" t="str">
        <f>IF('COPY 20200720'!AM132="","",'COPY 20200720'!AM132)</f>
        <v/>
      </c>
      <c r="AN132" t="str">
        <f>IF('COPY 20200720'!AN132="","",'COPY 20200720'!AN132)</f>
        <v/>
      </c>
      <c r="AO132" t="str">
        <f>IF('COPY 20200720'!AO132="","",'COPY 20200720'!AO132)</f>
        <v/>
      </c>
      <c r="AP132" t="str">
        <f>IF('COPY 20200720'!AP132="","",'COPY 20200720'!AP132)</f>
        <v/>
      </c>
      <c r="AQ132" t="str">
        <f>IF('COPY 20200720'!AQ132="","",'COPY 20200720'!AQ132)</f>
        <v/>
      </c>
      <c r="AR132" t="str">
        <f>IF('COPY 20200720'!AR132="","",'COPY 20200720'!AR132)</f>
        <v/>
      </c>
      <c r="AS132" t="str">
        <f>IF('COPY 20200720'!AS132="","",'COPY 20200720'!AS132)</f>
        <v/>
      </c>
      <c r="AT132" t="str">
        <f>IF('COPY 20200720'!AT132="","",'COPY 20200720'!AT132)</f>
        <v/>
      </c>
      <c r="AU132" t="str">
        <f>IF('COPY 20200720'!AU132="","",'COPY 20200720'!AU132)</f>
        <v/>
      </c>
      <c r="AV132" t="str">
        <f>IF('COPY 20200720'!AV132="","",'COPY 20200720'!AV132)</f>
        <v/>
      </c>
      <c r="AW132" t="str">
        <f>IF('COPY 20200720'!AW132="","",'COPY 20200720'!AW132)</f>
        <v/>
      </c>
      <c r="AX132" t="str">
        <f>IF('COPY 20200720'!AX132="","",'COPY 20200720'!AX132)</f>
        <v/>
      </c>
      <c r="AY132" t="str">
        <f>IF('COPY 20200720'!AY132="","",'COPY 20200720'!AY132)</f>
        <v/>
      </c>
      <c r="AZ132" t="str">
        <f>IF('COPY 20200720'!AZ132="","",'COPY 20200720'!AZ132)</f>
        <v/>
      </c>
      <c r="BA132" t="str">
        <f>IF('COPY 20200720'!BA132="","",'COPY 20200720'!BA132)</f>
        <v/>
      </c>
      <c r="BB132" t="str">
        <f>IF('COPY 20200720'!BB132="","",'COPY 20200720'!BB132)</f>
        <v/>
      </c>
      <c r="BC132" t="str">
        <f>IF('COPY 20200720'!BC132="","",'COPY 20200720'!BC132)</f>
        <v/>
      </c>
      <c r="BD132" t="str">
        <f>IF('COPY 20200720'!BD132="","",'COPY 20200720'!BD132)</f>
        <v/>
      </c>
      <c r="BE132" t="str">
        <f>IF('COPY 20200720'!BE132="","",'COPY 20200720'!BE132)</f>
        <v/>
      </c>
      <c r="BF132" t="str">
        <f>IF('COPY 20200720'!BF132="","",'COPY 20200720'!BF132)</f>
        <v/>
      </c>
      <c r="BG132" t="str">
        <f>IF('COPY 20200720'!BG132="","",'COPY 20200720'!BG132)</f>
        <v/>
      </c>
      <c r="BH132" t="str">
        <f>IF('COPY 20200720'!BH132="","",'COPY 20200720'!BH132)</f>
        <v/>
      </c>
      <c r="BI132">
        <f>IF('COPY 20200720'!BI132="","",'COPY 20200720'!BI132)</f>
        <v>44032</v>
      </c>
      <c r="BJ132" t="str">
        <f>IF('COPY 20200720'!BJ132="","",'COPY 20200720'!BJ132)</f>
        <v/>
      </c>
      <c r="BK132" t="str">
        <f>IF('COPY 20200720'!BK132="","",'COPY 20200720'!BK132)</f>
        <v/>
      </c>
      <c r="BL132" t="str">
        <f>IF('COPY 20200720'!BL132="","",'COPY 20200720'!BL132)</f>
        <v/>
      </c>
      <c r="BM132" t="str">
        <f>IF('COPY 20200720'!BM132="","",'COPY 20200720'!BM132)</f>
        <v/>
      </c>
      <c r="BN132" t="str">
        <f>IF('COPY 20200720'!BN132="","",'COPY 20200720'!BN132)</f>
        <v/>
      </c>
      <c r="BO132" t="str">
        <f>IF('COPY 20200720'!BO132="","",'COPY 20200720'!BO132)</f>
        <v/>
      </c>
      <c r="BP132" t="str">
        <f>IF('COPY 20200720'!BP132="","",'COPY 20200720'!BP132)</f>
        <v/>
      </c>
      <c r="BQ132" t="str">
        <f>IF('COPY 20200720'!BQ132="","",'COPY 20200720'!BQ132)</f>
        <v/>
      </c>
      <c r="BR132" t="str">
        <f>IF('COPY 20200720'!BR132="","",'COPY 20200720'!BR132)</f>
        <v/>
      </c>
      <c r="BS132" t="str">
        <f>IF('COPY 20200720'!BS132="","",'COPY 20200720'!BS132)</f>
        <v/>
      </c>
      <c r="BT132" t="str">
        <f>IF('COPY 20200720'!BT132="","",'COPY 20200720'!BT132)</f>
        <v/>
      </c>
      <c r="BU132" t="str">
        <f>IF('COPY 20200720'!BU132="","",'COPY 20200720'!BU132)</f>
        <v/>
      </c>
      <c r="BV132" t="str">
        <f>IF('COPY 20200720'!BV132="","",'COPY 20200720'!BV132)</f>
        <v/>
      </c>
      <c r="BW132" t="str">
        <f>IF('COPY 20200720'!BW132="","",'COPY 20200720'!BW132)</f>
        <v/>
      </c>
      <c r="BX132" t="str">
        <f>IF('COPY 20200720'!BX132="","",'COPY 20200720'!BX132)</f>
        <v/>
      </c>
      <c r="BY132" t="str">
        <f>IF('COPY 20200720'!BY132="","",'COPY 20200720'!BY132)</f>
        <v/>
      </c>
      <c r="BZ132" t="str">
        <f>IF('COPY 20200720'!BZ132="","",'COPY 20200720'!BZ132)</f>
        <v/>
      </c>
      <c r="CA132" t="str">
        <f>IF('COPY 20200720'!CA132="","",'COPY 20200720'!CA132)</f>
        <v/>
      </c>
      <c r="CB132" t="str">
        <f>IF('COPY 20200720'!CB132="","",'COPY 20200720'!CB132)</f>
        <v/>
      </c>
      <c r="CC132">
        <f>IF('COPY 20200720'!CC132="","",'COPY 20200720'!CC132)</f>
        <v>44032</v>
      </c>
      <c r="CD132">
        <f>IF('COPY 20200720'!CD132="","",'COPY 20200720'!CD132)</f>
        <v>44032</v>
      </c>
      <c r="CE132" t="str">
        <f>IF('COPY 20200720'!CE132="","",'COPY 20200720'!CE132)</f>
        <v/>
      </c>
      <c r="CF132" t="str">
        <f>IF('COPY 20200720'!CF132="","",'COPY 20200720'!CF132)</f>
        <v/>
      </c>
      <c r="CG132" t="str">
        <f>IF('COPY 20200720'!CG132="","",'COPY 20200720'!CG132)</f>
        <v/>
      </c>
      <c r="CH132" t="str">
        <f>IF('COPY 20200720'!CH132="","",'COPY 20200720'!CH132)</f>
        <v/>
      </c>
      <c r="CI132" t="str">
        <f>IF('COPY 20200720'!CI132="","",'COPY 20200720'!CI132)</f>
        <v/>
      </c>
      <c r="CJ132" t="str">
        <f>IF('COPY 20200720'!CJ132="","",'COPY 20200720'!CJ132)</f>
        <v/>
      </c>
      <c r="CK132" t="str">
        <f>IF('COPY 20200720'!CK132="","",'COPY 20200720'!CK132)</f>
        <v/>
      </c>
      <c r="CL132" t="str">
        <f>IF('COPY 20200720'!CL132="","",'COPY 20200720'!CL132)</f>
        <v/>
      </c>
      <c r="CM132" t="str">
        <f>IF('COPY 20200720'!CM132="","",'COPY 20200720'!CM132)</f>
        <v/>
      </c>
    </row>
    <row r="133" spans="2:91">
      <c r="B133" s="42" t="str">
        <f>'COPY 20200720'!B133</f>
        <v>129</v>
      </c>
      <c r="C133" s="8" t="str">
        <f>'COPY 20200720'!C133</f>
        <v>PROTECTOR COWL STD</v>
      </c>
      <c r="D133" s="8" t="str">
        <f>IF('COPY 20200720'!D133="","",'COPY 20200720'!D133)</f>
        <v>OTHER</v>
      </c>
      <c r="E133" s="8"/>
      <c r="F133" s="9"/>
      <c r="G133" s="10"/>
      <c r="H133" s="11"/>
      <c r="I133" s="12"/>
      <c r="J133" s="13"/>
      <c r="K133" s="10"/>
      <c r="L133" s="13"/>
      <c r="M133" s="14"/>
      <c r="N133" s="15"/>
      <c r="O133" s="16"/>
      <c r="P133" s="16"/>
      <c r="Q133" s="16"/>
      <c r="R133" s="16"/>
      <c r="S133" s="33"/>
      <c r="T133" s="33"/>
      <c r="U133" s="18"/>
      <c r="V133">
        <f>IF('COPY 20200720'!V133="","",'COPY 20200720'!V133)</f>
        <v>0.57550000000000001</v>
      </c>
      <c r="W133" t="str">
        <f>IF('COPY 20200720'!W133="","",'COPY 20200720'!W133)</f>
        <v/>
      </c>
      <c r="X133" t="str">
        <f>IF('COPY 20200720'!X133="","",'COPY 20200720'!X133)</f>
        <v/>
      </c>
      <c r="Y133" t="str">
        <f>IF('COPY 20200720'!Y133="","",'COPY 20200720'!Y133)</f>
        <v/>
      </c>
      <c r="Z133" t="str">
        <f>IF('COPY 20200720'!Z133="","",'COPY 20200720'!Z133)</f>
        <v/>
      </c>
      <c r="AA133" t="str">
        <f>IF('COPY 20200720'!AA133="","",'COPY 20200720'!AA133)</f>
        <v/>
      </c>
      <c r="AB133" t="str">
        <f>IF('COPY 20200720'!AB133="","",'COPY 20200720'!AB133)</f>
        <v/>
      </c>
      <c r="AC133" t="str">
        <f>IF('COPY 20200720'!AC133="","",'COPY 20200720'!AC133)</f>
        <v/>
      </c>
      <c r="AD133" t="str">
        <f>IF('COPY 20200720'!AD133="","",'COPY 20200720'!AD133)</f>
        <v/>
      </c>
      <c r="AE133" t="str">
        <f>IF('COPY 20200720'!AE133="","",'COPY 20200720'!AE133)</f>
        <v/>
      </c>
      <c r="AF133" t="str">
        <f>IF('COPY 20200720'!AF133="","",'COPY 20200720'!AF133)</f>
        <v/>
      </c>
      <c r="AG133" t="str">
        <f>IF('COPY 20200720'!AG133="","",'COPY 20200720'!AG133)</f>
        <v/>
      </c>
      <c r="AH133" t="str">
        <f>IF('COPY 20200720'!AH133="","",'COPY 20200720'!AH133)</f>
        <v/>
      </c>
      <c r="AI133" t="str">
        <f>IF('COPY 20200720'!AI133="","",'COPY 20200720'!AI133)</f>
        <v/>
      </c>
      <c r="AJ133" t="str">
        <f>IF('COPY 20200720'!AJ133="","",'COPY 20200720'!AJ133)</f>
        <v/>
      </c>
      <c r="AK133" t="str">
        <f>IF('COPY 20200720'!AK133="","",'COPY 20200720'!AK133)</f>
        <v/>
      </c>
      <c r="AL133" t="str">
        <f>IF('COPY 20200720'!AL133="","",'COPY 20200720'!AL133)</f>
        <v/>
      </c>
      <c r="AM133" t="str">
        <f>IF('COPY 20200720'!AM133="","",'COPY 20200720'!AM133)</f>
        <v/>
      </c>
      <c r="AN133" t="str">
        <f>IF('COPY 20200720'!AN133="","",'COPY 20200720'!AN133)</f>
        <v/>
      </c>
      <c r="AO133" t="str">
        <f>IF('COPY 20200720'!AO133="","",'COPY 20200720'!AO133)</f>
        <v/>
      </c>
      <c r="AP133" t="str">
        <f>IF('COPY 20200720'!AP133="","",'COPY 20200720'!AP133)</f>
        <v/>
      </c>
      <c r="AQ133" t="str">
        <f>IF('COPY 20200720'!AQ133="","",'COPY 20200720'!AQ133)</f>
        <v/>
      </c>
      <c r="AR133" t="str">
        <f>IF('COPY 20200720'!AR133="","",'COPY 20200720'!AR133)</f>
        <v/>
      </c>
      <c r="AS133" t="str">
        <f>IF('COPY 20200720'!AS133="","",'COPY 20200720'!AS133)</f>
        <v/>
      </c>
      <c r="AT133" t="str">
        <f>IF('COPY 20200720'!AT133="","",'COPY 20200720'!AT133)</f>
        <v/>
      </c>
      <c r="AU133" t="str">
        <f>IF('COPY 20200720'!AU133="","",'COPY 20200720'!AU133)</f>
        <v/>
      </c>
      <c r="AV133" t="str">
        <f>IF('COPY 20200720'!AV133="","",'COPY 20200720'!AV133)</f>
        <v/>
      </c>
      <c r="AW133" t="str">
        <f>IF('COPY 20200720'!AW133="","",'COPY 20200720'!AW133)</f>
        <v/>
      </c>
      <c r="AX133" t="str">
        <f>IF('COPY 20200720'!AX133="","",'COPY 20200720'!AX133)</f>
        <v/>
      </c>
      <c r="AY133" t="str">
        <f>IF('COPY 20200720'!AY133="","",'COPY 20200720'!AY133)</f>
        <v/>
      </c>
      <c r="AZ133" t="str">
        <f>IF('COPY 20200720'!AZ133="","",'COPY 20200720'!AZ133)</f>
        <v/>
      </c>
      <c r="BA133" t="str">
        <f>IF('COPY 20200720'!BA133="","",'COPY 20200720'!BA133)</f>
        <v/>
      </c>
      <c r="BB133" t="str">
        <f>IF('COPY 20200720'!BB133="","",'COPY 20200720'!BB133)</f>
        <v/>
      </c>
      <c r="BC133" t="str">
        <f>IF('COPY 20200720'!BC133="","",'COPY 20200720'!BC133)</f>
        <v/>
      </c>
      <c r="BD133" t="str">
        <f>IF('COPY 20200720'!BD133="","",'COPY 20200720'!BD133)</f>
        <v/>
      </c>
      <c r="BE133" t="str">
        <f>IF('COPY 20200720'!BE133="","",'COPY 20200720'!BE133)</f>
        <v/>
      </c>
      <c r="BF133" t="str">
        <f>IF('COPY 20200720'!BF133="","",'COPY 20200720'!BF133)</f>
        <v/>
      </c>
      <c r="BG133" t="str">
        <f>IF('COPY 20200720'!BG133="","",'COPY 20200720'!BG133)</f>
        <v/>
      </c>
      <c r="BH133" t="str">
        <f>IF('COPY 20200720'!BH133="","",'COPY 20200720'!BH133)</f>
        <v/>
      </c>
      <c r="BI133" t="str">
        <f>IF('COPY 20200720'!BI133="","",'COPY 20200720'!BI133)</f>
        <v/>
      </c>
      <c r="BJ133" t="str">
        <f>IF('COPY 20200720'!BJ133="","",'COPY 20200720'!BJ133)</f>
        <v/>
      </c>
      <c r="BK133" t="str">
        <f>IF('COPY 20200720'!BK133="","",'COPY 20200720'!BK133)</f>
        <v/>
      </c>
      <c r="BL133" t="str">
        <f>IF('COPY 20200720'!BL133="","",'COPY 20200720'!BL133)</f>
        <v/>
      </c>
      <c r="BM133" t="str">
        <f>IF('COPY 20200720'!BM133="","",'COPY 20200720'!BM133)</f>
        <v/>
      </c>
      <c r="BN133" t="str">
        <f>IF('COPY 20200720'!BN133="","",'COPY 20200720'!BN133)</f>
        <v/>
      </c>
      <c r="BO133" t="str">
        <f>IF('COPY 20200720'!BO133="","",'COPY 20200720'!BO133)</f>
        <v/>
      </c>
      <c r="BP133" t="str">
        <f>IF('COPY 20200720'!BP133="","",'COPY 20200720'!BP133)</f>
        <v/>
      </c>
      <c r="BQ133" t="str">
        <f>IF('COPY 20200720'!BQ133="","",'COPY 20200720'!BQ133)</f>
        <v/>
      </c>
      <c r="BR133" t="str">
        <f>IF('COPY 20200720'!BR133="","",'COPY 20200720'!BR133)</f>
        <v/>
      </c>
      <c r="BS133" t="str">
        <f>IF('COPY 20200720'!BS133="","",'COPY 20200720'!BS133)</f>
        <v/>
      </c>
      <c r="BT133" t="str">
        <f>IF('COPY 20200720'!BT133="","",'COPY 20200720'!BT133)</f>
        <v/>
      </c>
      <c r="BU133" t="str">
        <f>IF('COPY 20200720'!BU133="","",'COPY 20200720'!BU133)</f>
        <v/>
      </c>
      <c r="BV133" t="str">
        <f>IF('COPY 20200720'!BV133="","",'COPY 20200720'!BV133)</f>
        <v/>
      </c>
      <c r="BW133" t="str">
        <f>IF('COPY 20200720'!BW133="","",'COPY 20200720'!BW133)</f>
        <v/>
      </c>
      <c r="BX133" t="str">
        <f>IF('COPY 20200720'!BX133="","",'COPY 20200720'!BX133)</f>
        <v/>
      </c>
      <c r="BY133" t="str">
        <f>IF('COPY 20200720'!BY133="","",'COPY 20200720'!BY133)</f>
        <v/>
      </c>
      <c r="BZ133" t="str">
        <f>IF('COPY 20200720'!BZ133="","",'COPY 20200720'!BZ133)</f>
        <v/>
      </c>
      <c r="CA133" t="str">
        <f>IF('COPY 20200720'!CA133="","",'COPY 20200720'!CA133)</f>
        <v/>
      </c>
      <c r="CB133" t="str">
        <f>IF('COPY 20200720'!CB133="","",'COPY 20200720'!CB133)</f>
        <v/>
      </c>
      <c r="CC133" t="str">
        <f>IF('COPY 20200720'!CC133="","",'COPY 20200720'!CC133)</f>
        <v/>
      </c>
      <c r="CD133" t="str">
        <f>IF('COPY 20200720'!CD133="","",'COPY 20200720'!CD133)</f>
        <v/>
      </c>
      <c r="CE133" t="str">
        <f>IF('COPY 20200720'!CE133="","",'COPY 20200720'!CE133)</f>
        <v/>
      </c>
      <c r="CF133" t="str">
        <f>IF('COPY 20200720'!CF133="","",'COPY 20200720'!CF133)</f>
        <v/>
      </c>
      <c r="CG133" t="str">
        <f>IF('COPY 20200720'!CG133="","",'COPY 20200720'!CG133)</f>
        <v/>
      </c>
      <c r="CH133" t="str">
        <f>IF('COPY 20200720'!CH133="","",'COPY 20200720'!CH133)</f>
        <v/>
      </c>
      <c r="CI133" t="str">
        <f>IF('COPY 20200720'!CI133="","",'COPY 20200720'!CI133)</f>
        <v/>
      </c>
      <c r="CJ133" t="str">
        <f>IF('COPY 20200720'!CJ133="","",'COPY 20200720'!CJ133)</f>
        <v/>
      </c>
      <c r="CK133" t="s">
        <v>513</v>
      </c>
      <c r="CL133" t="str">
        <f>IF('COPY 20200720'!CL133="","",'COPY 20200720'!CL133)</f>
        <v/>
      </c>
      <c r="CM133" t="str">
        <f>IF('COPY 20200720'!CM133="","",'COPY 20200720'!CM133)</f>
        <v/>
      </c>
    </row>
    <row r="134" spans="2:91">
      <c r="B134" s="42" t="str">
        <f>'COPY 20200720'!B134</f>
        <v>130</v>
      </c>
      <c r="C134" s="8" t="str">
        <f>'COPY 20200720'!C134</f>
        <v>CUSHION</v>
      </c>
      <c r="D134" s="8" t="str">
        <f>IF('COPY 20200720'!D134="","",'COPY 20200720'!D134)</f>
        <v>OTHER</v>
      </c>
      <c r="E134" s="8"/>
      <c r="F134" s="9"/>
      <c r="G134" s="10"/>
      <c r="H134" s="11"/>
      <c r="I134" s="12"/>
      <c r="J134" s="13"/>
      <c r="K134" s="10"/>
      <c r="L134" s="13"/>
      <c r="M134" s="14"/>
      <c r="N134" s="15"/>
      <c r="O134" s="16"/>
      <c r="P134" s="16"/>
      <c r="Q134" s="16"/>
      <c r="R134" s="16"/>
      <c r="S134" s="33"/>
      <c r="T134" s="33"/>
      <c r="U134" s="18"/>
      <c r="V134">
        <f>IF('COPY 20200720'!V134="","",'COPY 20200720'!V134)</f>
        <v>1.9900000000000001E-2</v>
      </c>
      <c r="W134" t="str">
        <f>IF('COPY 20200720'!W134="","",'COPY 20200720'!W134)</f>
        <v/>
      </c>
      <c r="X134" t="str">
        <f>IF('COPY 20200720'!X134="","",'COPY 20200720'!X134)</f>
        <v/>
      </c>
      <c r="Y134" t="str">
        <f>IF('COPY 20200720'!Y134="","",'COPY 20200720'!Y134)</f>
        <v/>
      </c>
      <c r="Z134" t="str">
        <f>IF('COPY 20200720'!Z134="","",'COPY 20200720'!Z134)</f>
        <v/>
      </c>
      <c r="AA134" t="str">
        <f>IF('COPY 20200720'!AA134="","",'COPY 20200720'!AA134)</f>
        <v/>
      </c>
      <c r="AB134" t="str">
        <f>IF('COPY 20200720'!AB134="","",'COPY 20200720'!AB134)</f>
        <v/>
      </c>
      <c r="AC134" t="str">
        <f>IF('COPY 20200720'!AC134="","",'COPY 20200720'!AC134)</f>
        <v/>
      </c>
      <c r="AD134" t="str">
        <f>IF('COPY 20200720'!AD134="","",'COPY 20200720'!AD134)</f>
        <v/>
      </c>
      <c r="AE134" t="str">
        <f>IF('COPY 20200720'!AE134="","",'COPY 20200720'!AE134)</f>
        <v/>
      </c>
      <c r="AF134" t="str">
        <f>IF('COPY 20200720'!AF134="","",'COPY 20200720'!AF134)</f>
        <v/>
      </c>
      <c r="AG134" t="str">
        <f>IF('COPY 20200720'!AG134="","",'COPY 20200720'!AG134)</f>
        <v/>
      </c>
      <c r="AH134" t="str">
        <f>IF('COPY 20200720'!AH134="","",'COPY 20200720'!AH134)</f>
        <v/>
      </c>
      <c r="AI134" t="str">
        <f>IF('COPY 20200720'!AI134="","",'COPY 20200720'!AI134)</f>
        <v/>
      </c>
      <c r="AJ134" t="str">
        <f>IF('COPY 20200720'!AJ134="","",'COPY 20200720'!AJ134)</f>
        <v/>
      </c>
      <c r="AK134" t="str">
        <f>IF('COPY 20200720'!AK134="","",'COPY 20200720'!AK134)</f>
        <v/>
      </c>
      <c r="AL134" t="str">
        <f>IF('COPY 20200720'!AL134="","",'COPY 20200720'!AL134)</f>
        <v/>
      </c>
      <c r="AM134" t="str">
        <f>IF('COPY 20200720'!AM134="","",'COPY 20200720'!AM134)</f>
        <v/>
      </c>
      <c r="AN134" t="str">
        <f>IF('COPY 20200720'!AN134="","",'COPY 20200720'!AN134)</f>
        <v/>
      </c>
      <c r="AO134" t="str">
        <f>IF('COPY 20200720'!AO134="","",'COPY 20200720'!AO134)</f>
        <v/>
      </c>
      <c r="AP134" t="str">
        <f>IF('COPY 20200720'!AP134="","",'COPY 20200720'!AP134)</f>
        <v/>
      </c>
      <c r="AQ134" t="str">
        <f>IF('COPY 20200720'!AQ134="","",'COPY 20200720'!AQ134)</f>
        <v/>
      </c>
      <c r="AR134" t="str">
        <f>IF('COPY 20200720'!AR134="","",'COPY 20200720'!AR134)</f>
        <v/>
      </c>
      <c r="AS134" t="str">
        <f>IF('COPY 20200720'!AS134="","",'COPY 20200720'!AS134)</f>
        <v/>
      </c>
      <c r="AT134" t="str">
        <f>IF('COPY 20200720'!AT134="","",'COPY 20200720'!AT134)</f>
        <v/>
      </c>
      <c r="AU134" t="s">
        <v>513</v>
      </c>
      <c r="AV134" t="str">
        <f>IF('COPY 20200720'!AV134="","",'COPY 20200720'!AV134)</f>
        <v/>
      </c>
      <c r="AW134" t="str">
        <f>IF('COPY 20200720'!AW134="","",'COPY 20200720'!AW134)</f>
        <v/>
      </c>
      <c r="AX134" t="str">
        <f>IF('COPY 20200720'!AX134="","",'COPY 20200720'!AX134)</f>
        <v/>
      </c>
      <c r="AY134" t="str">
        <f>IF('COPY 20200720'!AY134="","",'COPY 20200720'!AY134)</f>
        <v/>
      </c>
      <c r="AZ134" t="str">
        <f>IF('COPY 20200720'!AZ134="","",'COPY 20200720'!AZ134)</f>
        <v/>
      </c>
      <c r="BA134" t="str">
        <f>IF('COPY 20200720'!BA134="","",'COPY 20200720'!BA134)</f>
        <v/>
      </c>
      <c r="BB134" t="str">
        <f>IF('COPY 20200720'!BB134="","",'COPY 20200720'!BB134)</f>
        <v/>
      </c>
      <c r="BC134" t="str">
        <f>IF('COPY 20200720'!BC134="","",'COPY 20200720'!BC134)</f>
        <v/>
      </c>
      <c r="BD134" t="str">
        <f>IF('COPY 20200720'!BD134="","",'COPY 20200720'!BD134)</f>
        <v/>
      </c>
      <c r="BE134" t="str">
        <f>IF('COPY 20200720'!BE134="","",'COPY 20200720'!BE134)</f>
        <v/>
      </c>
      <c r="BF134" t="str">
        <f>IF('COPY 20200720'!BF134="","",'COPY 20200720'!BF134)</f>
        <v/>
      </c>
      <c r="BG134" t="str">
        <f>IF('COPY 20200720'!BG134="","",'COPY 20200720'!BG134)</f>
        <v/>
      </c>
      <c r="BH134" t="str">
        <f>IF('COPY 20200720'!BH134="","",'COPY 20200720'!BH134)</f>
        <v/>
      </c>
      <c r="BI134" t="str">
        <f>IF('COPY 20200720'!BI134="","",'COPY 20200720'!BI134)</f>
        <v/>
      </c>
      <c r="BJ134" t="str">
        <f>IF('COPY 20200720'!BJ134="","",'COPY 20200720'!BJ134)</f>
        <v/>
      </c>
      <c r="BK134" t="str">
        <f>IF('COPY 20200720'!BK134="","",'COPY 20200720'!BK134)</f>
        <v/>
      </c>
      <c r="BL134" t="str">
        <f>IF('COPY 20200720'!BL134="","",'COPY 20200720'!BL134)</f>
        <v/>
      </c>
      <c r="BM134" t="str">
        <f>IF('COPY 20200720'!BM134="","",'COPY 20200720'!BM134)</f>
        <v/>
      </c>
      <c r="BN134" t="str">
        <f>IF('COPY 20200720'!BN134="","",'COPY 20200720'!BN134)</f>
        <v/>
      </c>
      <c r="BO134" t="str">
        <f>IF('COPY 20200720'!BO134="","",'COPY 20200720'!BO134)</f>
        <v/>
      </c>
      <c r="BP134" t="str">
        <f>IF('COPY 20200720'!BP134="","",'COPY 20200720'!BP134)</f>
        <v/>
      </c>
      <c r="BQ134" t="str">
        <f>IF('COPY 20200720'!BQ134="","",'COPY 20200720'!BQ134)</f>
        <v/>
      </c>
      <c r="BR134" t="str">
        <f>IF('COPY 20200720'!BR134="","",'COPY 20200720'!BR134)</f>
        <v/>
      </c>
      <c r="BS134" t="str">
        <f>IF('COPY 20200720'!BS134="","",'COPY 20200720'!BS134)</f>
        <v/>
      </c>
      <c r="BT134" t="str">
        <f>IF('COPY 20200720'!BT134="","",'COPY 20200720'!BT134)</f>
        <v/>
      </c>
      <c r="BU134" t="str">
        <f>IF('COPY 20200720'!BU134="","",'COPY 20200720'!BU134)</f>
        <v/>
      </c>
      <c r="BV134" t="str">
        <f>IF('COPY 20200720'!BV134="","",'COPY 20200720'!BV134)</f>
        <v/>
      </c>
      <c r="BW134" t="str">
        <f>IF('COPY 20200720'!BW134="","",'COPY 20200720'!BW134)</f>
        <v/>
      </c>
      <c r="BX134" t="str">
        <f>IF('COPY 20200720'!BX134="","",'COPY 20200720'!BX134)</f>
        <v/>
      </c>
      <c r="BY134" t="str">
        <f>IF('COPY 20200720'!BY134="","",'COPY 20200720'!BY134)</f>
        <v/>
      </c>
      <c r="BZ134" t="str">
        <f>IF('COPY 20200720'!BZ134="","",'COPY 20200720'!BZ134)</f>
        <v/>
      </c>
      <c r="CA134" t="str">
        <f>IF('COPY 20200720'!CA134="","",'COPY 20200720'!CA134)</f>
        <v/>
      </c>
      <c r="CB134" t="str">
        <f>IF('COPY 20200720'!CB134="","",'COPY 20200720'!CB134)</f>
        <v/>
      </c>
      <c r="CC134">
        <f>IF('COPY 20200720'!CC134="","",'COPY 20200720'!CC134)</f>
        <v>44040</v>
      </c>
      <c r="CD134">
        <f>IF('COPY 20200720'!CD134="","",'COPY 20200720'!CD134)</f>
        <v>44040</v>
      </c>
      <c r="CE134" t="str">
        <f>IF('COPY 20200720'!CE134="","",'COPY 20200720'!CE134)</f>
        <v/>
      </c>
      <c r="CF134" t="str">
        <f>IF('COPY 20200720'!CF134="","",'COPY 20200720'!CF134)</f>
        <v/>
      </c>
      <c r="CG134" t="str">
        <f>IF('COPY 20200720'!CG134="","",'COPY 20200720'!CG134)</f>
        <v/>
      </c>
      <c r="CH134" t="str">
        <f>IF('COPY 20200720'!CH134="","",'COPY 20200720'!CH134)</f>
        <v/>
      </c>
      <c r="CI134" t="str">
        <f>IF('COPY 20200720'!CI134="","",'COPY 20200720'!CI134)</f>
        <v/>
      </c>
      <c r="CJ134" t="str">
        <f>IF('COPY 20200720'!CJ134="","",'COPY 20200720'!CJ134)</f>
        <v/>
      </c>
      <c r="CK134" t="str">
        <f>IF('COPY 20200720'!CK134="","",'COPY 20200720'!CK134)</f>
        <v/>
      </c>
      <c r="CL134" t="str">
        <f>IF('COPY 20200720'!CL134="","",'COPY 20200720'!CL134)</f>
        <v/>
      </c>
      <c r="CM134" t="str">
        <f>IF('COPY 20200720'!CM134="","",'COPY 20200720'!CM134)</f>
        <v/>
      </c>
    </row>
    <row r="135" spans="2:91">
      <c r="B135" s="42" t="str">
        <f>'COPY 20200720'!B135</f>
        <v>131</v>
      </c>
      <c r="C135" s="8" t="str">
        <f>'COPY 20200720'!C135</f>
        <v>CLIP</v>
      </c>
      <c r="D135" s="8" t="str">
        <f>IF('COPY 20200720'!D135="","",'COPY 20200720'!D135)</f>
        <v>OTHER</v>
      </c>
      <c r="E135" s="8"/>
      <c r="F135" s="9"/>
      <c r="G135" s="10"/>
      <c r="H135" s="11"/>
      <c r="I135" s="12"/>
      <c r="J135" s="13"/>
      <c r="K135" s="10"/>
      <c r="L135" s="13"/>
      <c r="M135" s="14"/>
      <c r="N135" s="15"/>
      <c r="O135" s="16"/>
      <c r="P135" s="16"/>
      <c r="Q135" s="16"/>
      <c r="R135" s="16"/>
      <c r="S135" s="33"/>
      <c r="T135" s="33"/>
      <c r="U135" s="18"/>
      <c r="V135">
        <f>IF('COPY 20200720'!V135="","",'COPY 20200720'!V135)</f>
        <v>5.8900000000000001E-2</v>
      </c>
      <c r="W135" t="str">
        <f>IF('COPY 20200720'!W135="","",'COPY 20200720'!W135)</f>
        <v/>
      </c>
      <c r="X135" t="str">
        <f>IF('COPY 20200720'!X135="","",'COPY 20200720'!X135)</f>
        <v/>
      </c>
      <c r="Y135" t="str">
        <f>IF('COPY 20200720'!Y135="","",'COPY 20200720'!Y135)</f>
        <v/>
      </c>
      <c r="Z135" t="str">
        <f>IF('COPY 20200720'!Z135="","",'COPY 20200720'!Z135)</f>
        <v/>
      </c>
      <c r="AA135" t="str">
        <f>IF('COPY 20200720'!AA135="","",'COPY 20200720'!AA135)</f>
        <v/>
      </c>
      <c r="AB135" t="str">
        <f>IF('COPY 20200720'!AB135="","",'COPY 20200720'!AB135)</f>
        <v/>
      </c>
      <c r="AC135" t="str">
        <f>IF('COPY 20200720'!AC135="","",'COPY 20200720'!AC135)</f>
        <v/>
      </c>
      <c r="AD135" t="str">
        <f>IF('COPY 20200720'!AD135="","",'COPY 20200720'!AD135)</f>
        <v/>
      </c>
      <c r="AE135" t="str">
        <f>IF('COPY 20200720'!AE135="","",'COPY 20200720'!AE135)</f>
        <v/>
      </c>
      <c r="AF135" t="str">
        <f>IF('COPY 20200720'!AF135="","",'COPY 20200720'!AF135)</f>
        <v/>
      </c>
      <c r="AG135" t="str">
        <f>IF('COPY 20200720'!AG135="","",'COPY 20200720'!AG135)</f>
        <v/>
      </c>
      <c r="AH135" t="str">
        <f>IF('COPY 20200720'!AH135="","",'COPY 20200720'!AH135)</f>
        <v/>
      </c>
      <c r="AI135" t="str">
        <f>IF('COPY 20200720'!AI135="","",'COPY 20200720'!AI135)</f>
        <v/>
      </c>
      <c r="AJ135" t="str">
        <f>IF('COPY 20200720'!AJ135="","",'COPY 20200720'!AJ135)</f>
        <v/>
      </c>
      <c r="AK135" t="str">
        <f>IF('COPY 20200720'!AK135="","",'COPY 20200720'!AK135)</f>
        <v/>
      </c>
      <c r="AL135" t="str">
        <f>IF('COPY 20200720'!AL135="","",'COPY 20200720'!AL135)</f>
        <v/>
      </c>
      <c r="AM135" t="str">
        <f>IF('COPY 20200720'!AM135="","",'COPY 20200720'!AM135)</f>
        <v/>
      </c>
      <c r="AN135" t="str">
        <f>IF('COPY 20200720'!AN135="","",'COPY 20200720'!AN135)</f>
        <v/>
      </c>
      <c r="AO135" t="str">
        <f>IF('COPY 20200720'!AO135="","",'COPY 20200720'!AO135)</f>
        <v/>
      </c>
      <c r="AP135" t="str">
        <f>IF('COPY 20200720'!AP135="","",'COPY 20200720'!AP135)</f>
        <v/>
      </c>
      <c r="AQ135" t="str">
        <f>IF('COPY 20200720'!AQ135="","",'COPY 20200720'!AQ135)</f>
        <v/>
      </c>
      <c r="AR135" t="str">
        <f>IF('COPY 20200720'!AR135="","",'COPY 20200720'!AR135)</f>
        <v/>
      </c>
      <c r="AS135" t="str">
        <f>IF('COPY 20200720'!AS135="","",'COPY 20200720'!AS135)</f>
        <v/>
      </c>
      <c r="AT135" t="str">
        <f>IF('COPY 20200720'!AT135="","",'COPY 20200720'!AT135)</f>
        <v/>
      </c>
      <c r="AU135" t="str">
        <f>IF('COPY 20200720'!AU135="","",'COPY 20200720'!AU135)</f>
        <v/>
      </c>
      <c r="AV135" t="str">
        <f>IF('COPY 20200720'!AV135="","",'COPY 20200720'!AV135)</f>
        <v/>
      </c>
      <c r="AW135" t="str">
        <f>IF('COPY 20200720'!AW135="","",'COPY 20200720'!AW135)</f>
        <v/>
      </c>
      <c r="AX135" t="str">
        <f>IF('COPY 20200720'!AX135="","",'COPY 20200720'!AX135)</f>
        <v/>
      </c>
      <c r="AY135" t="str">
        <f>IF('COPY 20200720'!AY135="","",'COPY 20200720'!AY135)</f>
        <v/>
      </c>
      <c r="AZ135" t="str">
        <f>IF('COPY 20200720'!AZ135="","",'COPY 20200720'!AZ135)</f>
        <v/>
      </c>
      <c r="BA135" t="str">
        <f>IF('COPY 20200720'!BA135="","",'COPY 20200720'!BA135)</f>
        <v/>
      </c>
      <c r="BB135" t="str">
        <f>IF('COPY 20200720'!BB135="","",'COPY 20200720'!BB135)</f>
        <v/>
      </c>
      <c r="BC135" t="str">
        <f>IF('COPY 20200720'!BC135="","",'COPY 20200720'!BC135)</f>
        <v/>
      </c>
      <c r="BD135" t="str">
        <f>IF('COPY 20200720'!BD135="","",'COPY 20200720'!BD135)</f>
        <v/>
      </c>
      <c r="BE135" t="str">
        <f>IF('COPY 20200720'!BE135="","",'COPY 20200720'!BE135)</f>
        <v/>
      </c>
      <c r="BF135" t="str">
        <f>IF('COPY 20200720'!BF135="","",'COPY 20200720'!BF135)</f>
        <v/>
      </c>
      <c r="BG135">
        <f>IF('COPY 20200720'!BG135="","",'COPY 20200720'!BG135)</f>
        <v>5.8900000000000001E-2</v>
      </c>
      <c r="BH135" t="str">
        <f>IF('COPY 20200720'!BH135="","",'COPY 20200720'!BH135)</f>
        <v/>
      </c>
      <c r="BI135" t="str">
        <f>IF('COPY 20200720'!BI135="","",'COPY 20200720'!BI135)</f>
        <v/>
      </c>
      <c r="BJ135" t="str">
        <f>IF('COPY 20200720'!BJ135="","",'COPY 20200720'!BJ135)</f>
        <v/>
      </c>
      <c r="BK135" t="str">
        <f>IF('COPY 20200720'!BK135="","",'COPY 20200720'!BK135)</f>
        <v/>
      </c>
      <c r="BL135" t="str">
        <f>IF('COPY 20200720'!BL135="","",'COPY 20200720'!BL135)</f>
        <v/>
      </c>
      <c r="BM135" t="str">
        <f>IF('COPY 20200720'!BM135="","",'COPY 20200720'!BM135)</f>
        <v/>
      </c>
      <c r="BN135" t="str">
        <f>IF('COPY 20200720'!BN135="","",'COPY 20200720'!BN135)</f>
        <v/>
      </c>
      <c r="BO135" t="str">
        <f>IF('COPY 20200720'!BO135="","",'COPY 20200720'!BO135)</f>
        <v/>
      </c>
      <c r="BP135" t="str">
        <f>IF('COPY 20200720'!BP135="","",'COPY 20200720'!BP135)</f>
        <v/>
      </c>
      <c r="BQ135" t="str">
        <f>IF('COPY 20200720'!BQ135="","",'COPY 20200720'!BQ135)</f>
        <v/>
      </c>
      <c r="BR135" t="str">
        <f>IF('COPY 20200720'!BR135="","",'COPY 20200720'!BR135)</f>
        <v/>
      </c>
      <c r="BS135" t="str">
        <f>IF('COPY 20200720'!BS135="","",'COPY 20200720'!BS135)</f>
        <v/>
      </c>
      <c r="BT135" t="str">
        <f>IF('COPY 20200720'!BT135="","",'COPY 20200720'!BT135)</f>
        <v/>
      </c>
      <c r="BU135" t="str">
        <f>IF('COPY 20200720'!BU135="","",'COPY 20200720'!BU135)</f>
        <v/>
      </c>
      <c r="BV135" t="str">
        <f>IF('COPY 20200720'!BV135="","",'COPY 20200720'!BV135)</f>
        <v/>
      </c>
      <c r="BW135" t="str">
        <f>IF('COPY 20200720'!BW135="","",'COPY 20200720'!BW135)</f>
        <v/>
      </c>
      <c r="BX135" t="str">
        <f>IF('COPY 20200720'!BX135="","",'COPY 20200720'!BX135)</f>
        <v/>
      </c>
      <c r="BY135" t="str">
        <f>IF('COPY 20200720'!BY135="","",'COPY 20200720'!BY135)</f>
        <v/>
      </c>
      <c r="BZ135" t="str">
        <f>IF('COPY 20200720'!BZ135="","",'COPY 20200720'!BZ135)</f>
        <v/>
      </c>
      <c r="CA135" t="str">
        <f>IF('COPY 20200720'!CA135="","",'COPY 20200720'!CA135)</f>
        <v/>
      </c>
      <c r="CB135" t="str">
        <f>IF('COPY 20200720'!CB135="","",'COPY 20200720'!CB135)</f>
        <v/>
      </c>
      <c r="CC135" t="str">
        <f>IF('COPY 20200720'!CC135="","",'COPY 20200720'!CC135)</f>
        <v/>
      </c>
      <c r="CD135" t="str">
        <f>IF('COPY 20200720'!CD135="","",'COPY 20200720'!CD135)</f>
        <v/>
      </c>
      <c r="CE135" t="str">
        <f>IF('COPY 20200720'!CE135="","",'COPY 20200720'!CE135)</f>
        <v/>
      </c>
      <c r="CF135" t="str">
        <f>IF('COPY 20200720'!CF135="","",'COPY 20200720'!CF135)</f>
        <v/>
      </c>
      <c r="CG135" t="str">
        <f>IF('COPY 20200720'!CG135="","",'COPY 20200720'!CG135)</f>
        <v/>
      </c>
      <c r="CH135" t="str">
        <f>IF('COPY 20200720'!CH135="","",'COPY 20200720'!CH135)</f>
        <v/>
      </c>
      <c r="CI135" t="str">
        <f>IF('COPY 20200720'!CI135="","",'COPY 20200720'!CI135)</f>
        <v/>
      </c>
      <c r="CJ135" t="str">
        <f>IF('COPY 20200720'!CJ135="","",'COPY 20200720'!CJ135)</f>
        <v/>
      </c>
      <c r="CK135" t="str">
        <f>IF('COPY 20200720'!CK135="","",'COPY 20200720'!CK135)</f>
        <v/>
      </c>
      <c r="CL135" t="str">
        <f>IF('COPY 20200720'!CL135="","",'COPY 20200720'!CL135)</f>
        <v/>
      </c>
      <c r="CM135" t="str">
        <f>IF('COPY 20200720'!CM135="","",'COPY 20200720'!CM135)</f>
        <v/>
      </c>
    </row>
    <row r="136" spans="2:91">
      <c r="B136" s="42" t="str">
        <f>'COPY 20200720'!B136</f>
        <v>132</v>
      </c>
      <c r="C136" s="8" t="str">
        <f>'COPY 20200720'!C136</f>
        <v>COVER COWL LHD</v>
      </c>
      <c r="D136" s="8" t="str">
        <f>IF('COPY 20200720'!D136="","",'COPY 20200720'!D136)</f>
        <v>INJ</v>
      </c>
      <c r="E136" s="8"/>
      <c r="F136" s="9"/>
      <c r="G136" s="10"/>
      <c r="H136" s="11"/>
      <c r="I136" s="12"/>
      <c r="J136" s="13"/>
      <c r="K136" s="10"/>
      <c r="L136" s="13"/>
      <c r="M136" s="14"/>
      <c r="N136" s="15"/>
      <c r="O136" s="16"/>
      <c r="P136" s="16"/>
      <c r="Q136" s="17"/>
      <c r="R136" s="17"/>
      <c r="S136" s="33"/>
      <c r="T136" s="33"/>
      <c r="U136" s="31"/>
      <c r="V136">
        <f>IF('COPY 20200720'!V136="","",'COPY 20200720'!V136)</f>
        <v>44033</v>
      </c>
      <c r="W136" t="str">
        <f>IF('COPY 20200720'!W136="","",'COPY 20200720'!W136)</f>
        <v/>
      </c>
      <c r="X136" t="str">
        <f>IF('COPY 20200720'!X136="","",'COPY 20200720'!X136)</f>
        <v/>
      </c>
      <c r="Y136" t="str">
        <f>IF('COPY 20200720'!Y136="","",'COPY 20200720'!Y136)</f>
        <v/>
      </c>
      <c r="Z136" t="str">
        <f>IF('COPY 20200720'!Z136="","",'COPY 20200720'!Z136)</f>
        <v/>
      </c>
      <c r="AA136" t="str">
        <f>IF('COPY 20200720'!AA136="","",'COPY 20200720'!AA136)</f>
        <v/>
      </c>
      <c r="AB136" t="str">
        <f>IF('COPY 20200720'!AB136="","",'COPY 20200720'!AB136)</f>
        <v/>
      </c>
      <c r="AC136" t="str">
        <f>IF('COPY 20200720'!AC136="","",'COPY 20200720'!AC136)</f>
        <v/>
      </c>
      <c r="AD136" t="str">
        <f>IF('COPY 20200720'!AD136="","",'COPY 20200720'!AD136)</f>
        <v/>
      </c>
      <c r="AE136" t="str">
        <f>IF('COPY 20200720'!AE136="","",'COPY 20200720'!AE136)</f>
        <v/>
      </c>
      <c r="AF136" t="str">
        <f>IF('COPY 20200720'!AF136="","",'COPY 20200720'!AF136)</f>
        <v/>
      </c>
      <c r="AG136" t="str">
        <f>IF('COPY 20200720'!AG136="","",'COPY 20200720'!AG136)</f>
        <v/>
      </c>
      <c r="AH136" t="str">
        <f>IF('COPY 20200720'!AH136="","",'COPY 20200720'!AH136)</f>
        <v/>
      </c>
      <c r="AI136" t="str">
        <f>IF('COPY 20200720'!AI136="","",'COPY 20200720'!AI136)</f>
        <v/>
      </c>
      <c r="AJ136" t="str">
        <f>IF('COPY 20200720'!AJ136="","",'COPY 20200720'!AJ136)</f>
        <v/>
      </c>
      <c r="AK136" t="str">
        <f>IF('COPY 20200720'!AK136="","",'COPY 20200720'!AK136)</f>
        <v/>
      </c>
      <c r="AL136" t="str">
        <f>IF('COPY 20200720'!AL136="","",'COPY 20200720'!AL136)</f>
        <v/>
      </c>
      <c r="AM136" t="str">
        <f>IF('COPY 20200720'!AM136="","",'COPY 20200720'!AM136)</f>
        <v/>
      </c>
      <c r="AN136" t="str">
        <f>IF('COPY 20200720'!AN136="","",'COPY 20200720'!AN136)</f>
        <v/>
      </c>
      <c r="AO136">
        <f>IF('COPY 20200720'!AO136="","",'COPY 20200720'!AO136)</f>
        <v>44046</v>
      </c>
      <c r="AP136">
        <f>IF('COPY 20200720'!AP136="","",'COPY 20200720'!AP136)</f>
        <v>44033</v>
      </c>
      <c r="AQ136" t="str">
        <f>IF('COPY 20200720'!AQ136="","",'COPY 20200720'!AQ136)</f>
        <v/>
      </c>
      <c r="AR136" t="str">
        <f>IF('COPY 20200720'!AR136="","",'COPY 20200720'!AR136)</f>
        <v/>
      </c>
      <c r="AS136" t="str">
        <f>IF('COPY 20200720'!AS136="","",'COPY 20200720'!AS136)</f>
        <v/>
      </c>
      <c r="AT136" t="str">
        <f>IF('COPY 20200720'!AT136="","",'COPY 20200720'!AT136)</f>
        <v/>
      </c>
      <c r="AU136" t="str">
        <f>IF('COPY 20200720'!AU136="","",'COPY 20200720'!AU136)</f>
        <v/>
      </c>
      <c r="AV136" t="str">
        <f>IF('COPY 20200720'!AV136="","",'COPY 20200720'!AV136)</f>
        <v/>
      </c>
      <c r="AW136" t="str">
        <f>IF('COPY 20200720'!AW136="","",'COPY 20200720'!AW136)</f>
        <v/>
      </c>
      <c r="AX136" t="str">
        <f>IF('COPY 20200720'!AX136="","",'COPY 20200720'!AX136)</f>
        <v/>
      </c>
      <c r="AY136" t="str">
        <f>IF('COPY 20200720'!AY136="","",'COPY 20200720'!AY136)</f>
        <v/>
      </c>
      <c r="AZ136" t="str">
        <f>IF('COPY 20200720'!AZ136="","",'COPY 20200720'!AZ136)</f>
        <v/>
      </c>
      <c r="BA136" t="str">
        <f>IF('COPY 20200720'!BA136="","",'COPY 20200720'!BA136)</f>
        <v/>
      </c>
      <c r="BB136" t="str">
        <f>IF('COPY 20200720'!BB136="","",'COPY 20200720'!BB136)</f>
        <v/>
      </c>
      <c r="BC136" t="str">
        <f>IF('COPY 20200720'!BC136="","",'COPY 20200720'!BC136)</f>
        <v/>
      </c>
      <c r="BD136" t="str">
        <f>IF('COPY 20200720'!BD136="","",'COPY 20200720'!BD136)</f>
        <v/>
      </c>
      <c r="BE136" t="str">
        <f>IF('COPY 20200720'!BE136="","",'COPY 20200720'!BE136)</f>
        <v/>
      </c>
      <c r="BF136" t="str">
        <f>IF('COPY 20200720'!BF136="","",'COPY 20200720'!BF136)</f>
        <v/>
      </c>
      <c r="BG136" t="str">
        <f>IF('COPY 20200720'!BG136="","",'COPY 20200720'!BG136)</f>
        <v/>
      </c>
      <c r="BH136" t="str">
        <f>IF('COPY 20200720'!BH136="","",'COPY 20200720'!BH136)</f>
        <v/>
      </c>
      <c r="BI136" t="str">
        <f>IF('COPY 20200720'!BI136="","",'COPY 20200720'!BI136)</f>
        <v/>
      </c>
      <c r="BJ136" t="str">
        <f>IF('COPY 20200720'!BJ136="","",'COPY 20200720'!BJ136)</f>
        <v/>
      </c>
      <c r="BK136" t="str">
        <f>IF('COPY 20200720'!BK136="","",'COPY 20200720'!BK136)</f>
        <v/>
      </c>
      <c r="BL136" t="str">
        <f>IF('COPY 20200720'!BL136="","",'COPY 20200720'!BL136)</f>
        <v/>
      </c>
      <c r="BM136" t="str">
        <f>IF('COPY 20200720'!BM136="","",'COPY 20200720'!BM136)</f>
        <v/>
      </c>
      <c r="BN136" t="str">
        <f>IF('COPY 20200720'!BN136="","",'COPY 20200720'!BN136)</f>
        <v/>
      </c>
      <c r="BO136">
        <f>IF('COPY 20200720'!BO136="","",'COPY 20200720'!BO136)</f>
        <v>44034</v>
      </c>
      <c r="BP136" t="str">
        <f>IF('COPY 20200720'!BP136="","",'COPY 20200720'!BP136)</f>
        <v/>
      </c>
      <c r="BQ136" t="str">
        <f>IF('COPY 20200720'!BQ136="","",'COPY 20200720'!BQ136)</f>
        <v/>
      </c>
      <c r="BR136" t="str">
        <f>IF('COPY 20200720'!BR136="","",'COPY 20200720'!BR136)</f>
        <v/>
      </c>
      <c r="BS136" t="str">
        <f>IF('COPY 20200720'!BS136="","",'COPY 20200720'!BS136)</f>
        <v/>
      </c>
      <c r="BT136" t="str">
        <f>IF('COPY 20200720'!BT136="","",'COPY 20200720'!BT136)</f>
        <v/>
      </c>
      <c r="BU136" t="str">
        <f>IF('COPY 20200720'!BU136="","",'COPY 20200720'!BU136)</f>
        <v/>
      </c>
      <c r="BV136" t="str">
        <f>IF('COPY 20200720'!BV136="","",'COPY 20200720'!BV136)</f>
        <v/>
      </c>
      <c r="BW136" t="str">
        <f>IF('COPY 20200720'!BW136="","",'COPY 20200720'!BW136)</f>
        <v/>
      </c>
      <c r="BX136" t="str">
        <f>IF('COPY 20200720'!BX136="","",'COPY 20200720'!BX136)</f>
        <v/>
      </c>
      <c r="BY136" t="str">
        <f>IF('COPY 20200720'!BY136="","",'COPY 20200720'!BY136)</f>
        <v/>
      </c>
      <c r="BZ136" t="str">
        <f>IF('COPY 20200720'!BZ136="","",'COPY 20200720'!BZ136)</f>
        <v/>
      </c>
      <c r="CA136" t="str">
        <f>IF('COPY 20200720'!CA136="","",'COPY 20200720'!CA136)</f>
        <v/>
      </c>
      <c r="CB136" t="str">
        <f>IF('COPY 20200720'!CB136="","",'COPY 20200720'!CB136)</f>
        <v/>
      </c>
      <c r="CC136" t="str">
        <f>IF('COPY 20200720'!CC136="","",'COPY 20200720'!CC136)</f>
        <v/>
      </c>
      <c r="CD136" t="str">
        <f>IF('COPY 20200720'!CD136="","",'COPY 20200720'!CD136)</f>
        <v/>
      </c>
      <c r="CE136" t="str">
        <f>IF('COPY 20200720'!CE136="","",'COPY 20200720'!CE136)</f>
        <v/>
      </c>
      <c r="CF136" t="str">
        <f>IF('COPY 20200720'!CF136="","",'COPY 20200720'!CF136)</f>
        <v/>
      </c>
      <c r="CG136" t="str">
        <f>IF('COPY 20200720'!CG136="","",'COPY 20200720'!CG136)</f>
        <v/>
      </c>
      <c r="CH136" t="str">
        <f>IF('COPY 20200720'!CH136="","",'COPY 20200720'!CH136)</f>
        <v/>
      </c>
      <c r="CI136" t="str">
        <f>IF('COPY 20200720'!CI136="","",'COPY 20200720'!CI136)</f>
        <v/>
      </c>
      <c r="CJ136" t="str">
        <f>IF('COPY 20200720'!CJ136="","",'COPY 20200720'!CJ136)</f>
        <v/>
      </c>
      <c r="CK136" t="str">
        <f>IF('COPY 20200720'!CK136="","",'COPY 20200720'!CK136)</f>
        <v/>
      </c>
      <c r="CL136" t="str">
        <f>IF('COPY 20200720'!CL136="","",'COPY 20200720'!CL136)</f>
        <v/>
      </c>
      <c r="CM136" t="str">
        <f>IF('COPY 20200720'!CM136="","",'COPY 20200720'!CM136)</f>
        <v/>
      </c>
    </row>
    <row r="137" spans="2:91">
      <c r="B137" s="42" t="str">
        <f>'COPY 20200720'!B137</f>
        <v>133</v>
      </c>
      <c r="C137" s="8" t="str">
        <f>'COPY 20200720'!C137</f>
        <v>POCKET LID OUT</v>
      </c>
      <c r="D137" s="8" t="str">
        <f>IF('COPY 20200720'!D137="","",'COPY 20200720'!D137)</f>
        <v>INJ</v>
      </c>
      <c r="E137" s="8"/>
      <c r="F137" s="9"/>
      <c r="G137" s="10"/>
      <c r="H137" s="11"/>
      <c r="I137" s="12"/>
      <c r="J137" s="13"/>
      <c r="K137" s="10"/>
      <c r="L137" s="13"/>
      <c r="M137" s="14"/>
      <c r="N137" s="15"/>
      <c r="O137" s="16"/>
      <c r="P137" s="16"/>
      <c r="Q137" s="17"/>
      <c r="R137" s="17"/>
      <c r="S137" s="33"/>
      <c r="T137" s="33"/>
      <c r="U137" s="31"/>
      <c r="V137">
        <f>IF('COPY 20200720'!V137="","",'COPY 20200720'!V137)</f>
        <v>1.7588333499999997</v>
      </c>
      <c r="W137" t="str">
        <f>IF('COPY 20200720'!W137="","",'COPY 20200720'!W137)</f>
        <v/>
      </c>
      <c r="X137" t="str">
        <f>IF('COPY 20200720'!X137="","",'COPY 20200720'!X137)</f>
        <v/>
      </c>
      <c r="Y137" t="str">
        <f>IF('COPY 20200720'!Y137="","",'COPY 20200720'!Y137)</f>
        <v/>
      </c>
      <c r="Z137" t="str">
        <f>IF('COPY 20200720'!Z137="","",'COPY 20200720'!Z137)</f>
        <v/>
      </c>
      <c r="AA137" t="str">
        <f>IF('COPY 20200720'!AA137="","",'COPY 20200720'!AA137)</f>
        <v/>
      </c>
      <c r="AB137" t="str">
        <f>IF('COPY 20200720'!AB137="","",'COPY 20200720'!AB137)</f>
        <v/>
      </c>
      <c r="AC137" t="str">
        <f>IF('COPY 20200720'!AC137="","",'COPY 20200720'!AC137)</f>
        <v/>
      </c>
      <c r="AD137" t="str">
        <f>IF('COPY 20200720'!AD137="","",'COPY 20200720'!AD137)</f>
        <v/>
      </c>
      <c r="AE137" t="str">
        <f>IF('COPY 20200720'!AE137="","",'COPY 20200720'!AE137)</f>
        <v/>
      </c>
      <c r="AF137" s="2" t="s">
        <v>169</v>
      </c>
      <c r="AG137" t="s">
        <v>485</v>
      </c>
      <c r="AH137" t="str">
        <f>IF('COPY 20200720'!AH137="","",'COPY 20200720'!AH137)</f>
        <v/>
      </c>
      <c r="AI137" t="str">
        <f>IF('COPY 20200720'!AI137="","",'COPY 20200720'!AI137)</f>
        <v/>
      </c>
      <c r="AJ137" t="str">
        <f>IF('COPY 20200720'!AJ137="","",'COPY 20200720'!AJ137)</f>
        <v/>
      </c>
      <c r="AK137" t="str">
        <f>IF('COPY 20200720'!AK137="","",'COPY 20200720'!AK137)</f>
        <v/>
      </c>
      <c r="AL137" t="str">
        <f>IF('COPY 20200720'!AL137="","",'COPY 20200720'!AL137)</f>
        <v/>
      </c>
      <c r="AM137" t="str">
        <f>IF('COPY 20200720'!AM137="","",'COPY 20200720'!AM137)</f>
        <v/>
      </c>
      <c r="AN137" t="str">
        <f>IF('COPY 20200720'!AN137="","",'COPY 20200720'!AN137)</f>
        <v/>
      </c>
      <c r="AO137" t="str">
        <f>IF('COPY 20200720'!AO137="","",'COPY 20200720'!AO137)</f>
        <v/>
      </c>
      <c r="AP137">
        <f>IF('COPY 20200720'!AP137="","",'COPY 20200720'!AP137)</f>
        <v>44033</v>
      </c>
      <c r="AQ137" t="str">
        <f>IF('COPY 20200720'!AQ137="","",'COPY 20200720'!AQ137)</f>
        <v/>
      </c>
      <c r="AR137" t="str">
        <f>IF('COPY 20200720'!AR137="","",'COPY 20200720'!AR137)</f>
        <v/>
      </c>
      <c r="AS137" t="str">
        <f>IF('COPY 20200720'!AS137="","",'COPY 20200720'!AS137)</f>
        <v/>
      </c>
      <c r="AT137" t="str">
        <f>IF('COPY 20200720'!AT137="","",'COPY 20200720'!AT137)</f>
        <v/>
      </c>
      <c r="AU137" t="str">
        <f>IF('COPY 20200720'!AU137="","",'COPY 20200720'!AU137)</f>
        <v/>
      </c>
      <c r="AV137" t="str">
        <f>IF('COPY 20200720'!AV137="","",'COPY 20200720'!AV137)</f>
        <v/>
      </c>
      <c r="AW137" t="str">
        <f>IF('COPY 20200720'!AW137="","",'COPY 20200720'!AW137)</f>
        <v/>
      </c>
      <c r="AX137" t="str">
        <f>IF('COPY 20200720'!AX137="","",'COPY 20200720'!AX137)</f>
        <v/>
      </c>
      <c r="AY137" t="str">
        <f>IF('COPY 20200720'!AY137="","",'COPY 20200720'!AY137)</f>
        <v/>
      </c>
      <c r="AZ137" t="str">
        <f>IF('COPY 20200720'!AZ137="","",'COPY 20200720'!AZ137)</f>
        <v/>
      </c>
      <c r="BA137" t="str">
        <f>IF('COPY 20200720'!BA137="","",'COPY 20200720'!BA137)</f>
        <v/>
      </c>
      <c r="BB137" t="str">
        <f>IF('COPY 20200720'!BB137="","",'COPY 20200720'!BB137)</f>
        <v/>
      </c>
      <c r="BC137" t="str">
        <f>IF('COPY 20200720'!BC137="","",'COPY 20200720'!BC137)</f>
        <v/>
      </c>
      <c r="BD137" t="str">
        <f>IF('COPY 20200720'!BD137="","",'COPY 20200720'!BD137)</f>
        <v/>
      </c>
      <c r="BE137" t="str">
        <f>IF('COPY 20200720'!BE137="","",'COPY 20200720'!BE137)</f>
        <v/>
      </c>
      <c r="BF137" t="str">
        <f>IF('COPY 20200720'!BF137="","",'COPY 20200720'!BF137)</f>
        <v/>
      </c>
      <c r="BG137" t="str">
        <f>IF('COPY 20200720'!BG137="","",'COPY 20200720'!BG137)</f>
        <v/>
      </c>
      <c r="BH137" t="str">
        <f>IF('COPY 20200720'!BH137="","",'COPY 20200720'!BH137)</f>
        <v/>
      </c>
      <c r="BI137" t="str">
        <f>IF('COPY 20200720'!BI137="","",'COPY 20200720'!BI137)</f>
        <v/>
      </c>
      <c r="BJ137" t="str">
        <f>IF('COPY 20200720'!BJ137="","",'COPY 20200720'!BJ137)</f>
        <v/>
      </c>
      <c r="BK137" t="s">
        <v>605</v>
      </c>
      <c r="BL137" t="str">
        <f>IF('COPY 20200720'!BL137="","",'COPY 20200720'!BL137)</f>
        <v/>
      </c>
      <c r="BM137" t="str">
        <f>IF('COPY 20200720'!BM137="","",'COPY 20200720'!BM137)</f>
        <v/>
      </c>
      <c r="BN137" t="str">
        <f>IF('COPY 20200720'!BN137="","",'COPY 20200720'!BN137)</f>
        <v/>
      </c>
      <c r="BO137">
        <f>IF('COPY 20200720'!BO137="","",'COPY 20200720'!BO137)</f>
        <v>44034</v>
      </c>
      <c r="BP137" t="str">
        <f>IF('COPY 20200720'!BP137="","",'COPY 20200720'!BP137)</f>
        <v/>
      </c>
      <c r="BQ137" t="str">
        <f>IF('COPY 20200720'!BQ137="","",'COPY 20200720'!BQ137)</f>
        <v/>
      </c>
      <c r="BR137" t="str">
        <f>IF('COPY 20200720'!BR137="","",'COPY 20200720'!BR137)</f>
        <v/>
      </c>
      <c r="BS137" t="str">
        <f>IF('COPY 20200720'!BS137="","",'COPY 20200720'!BS137)</f>
        <v/>
      </c>
      <c r="BT137" t="str">
        <f>IF('COPY 20200720'!BT137="","",'COPY 20200720'!BT137)</f>
        <v/>
      </c>
      <c r="BU137" t="str">
        <f>IF('COPY 20200720'!BU137="","",'COPY 20200720'!BU137)</f>
        <v/>
      </c>
      <c r="BV137" t="str">
        <f>IF('COPY 20200720'!BV137="","",'COPY 20200720'!BV137)</f>
        <v/>
      </c>
      <c r="BW137" t="str">
        <f>IF('COPY 20200720'!BW137="","",'COPY 20200720'!BW137)</f>
        <v/>
      </c>
      <c r="BX137" t="str">
        <f>IF('COPY 20200720'!BX137="","",'COPY 20200720'!BX137)</f>
        <v/>
      </c>
      <c r="BY137" t="str">
        <f>IF('COPY 20200720'!BY137="","",'COPY 20200720'!BY137)</f>
        <v/>
      </c>
      <c r="BZ137" t="str">
        <f>IF('COPY 20200720'!BZ137="","",'COPY 20200720'!BZ137)</f>
        <v/>
      </c>
      <c r="CA137" t="str">
        <f>IF('COPY 20200720'!CA137="","",'COPY 20200720'!CA137)</f>
        <v/>
      </c>
      <c r="CB137" t="str">
        <f>IF('COPY 20200720'!CB137="","",'COPY 20200720'!CB137)</f>
        <v/>
      </c>
      <c r="CC137" t="str">
        <f>IF('COPY 20200720'!CC137="","",'COPY 20200720'!CC137)</f>
        <v/>
      </c>
      <c r="CD137" t="str">
        <f>IF('COPY 20200720'!CD137="","",'COPY 20200720'!CD137)</f>
        <v/>
      </c>
      <c r="CE137" t="str">
        <f>IF('COPY 20200720'!CE137="","",'COPY 20200720'!CE137)</f>
        <v>-</v>
      </c>
      <c r="CF137" t="s">
        <v>480</v>
      </c>
      <c r="CG137" t="str">
        <f>IF('COPY 20200720'!CG137="","",'COPY 20200720'!CG137)</f>
        <v/>
      </c>
      <c r="CH137" t="str">
        <f>IF('COPY 20200720'!CH137="","",'COPY 20200720'!CH137)</f>
        <v/>
      </c>
      <c r="CI137" t="str">
        <f>IF('COPY 20200720'!CI137="","",'COPY 20200720'!CI137)</f>
        <v/>
      </c>
      <c r="CJ137" t="str">
        <f>IF('COPY 20200720'!CJ137="","",'COPY 20200720'!CJ137)</f>
        <v/>
      </c>
      <c r="CK137" t="str">
        <f>IF('COPY 20200720'!CK137="","",'COPY 20200720'!CK137)</f>
        <v/>
      </c>
      <c r="CL137" t="str">
        <f>IF('COPY 20200720'!CL137="","",'COPY 20200720'!CL137)</f>
        <v/>
      </c>
      <c r="CM137" t="str">
        <f>IF('COPY 20200720'!CM137="","",'COPY 20200720'!CM137)</f>
        <v/>
      </c>
    </row>
    <row r="138" spans="2:91">
      <c r="B138" s="42" t="str">
        <f>'COPY 20200720'!B138</f>
        <v>134</v>
      </c>
      <c r="C138" s="8" t="str">
        <f>'COPY 20200720'!C138</f>
        <v>GARNISH F DR RH/LH</v>
      </c>
      <c r="D138" s="8" t="str">
        <f>IF('COPY 20200720'!D138="","",'COPY 20200720'!D138)</f>
        <v>INJ</v>
      </c>
      <c r="E138" s="8"/>
      <c r="F138" s="9"/>
      <c r="G138" s="10"/>
      <c r="H138" s="11"/>
      <c r="I138" s="12"/>
      <c r="J138" s="24"/>
      <c r="K138" s="10"/>
      <c r="L138" s="13"/>
      <c r="M138" s="14"/>
      <c r="N138" s="15"/>
      <c r="O138" s="16"/>
      <c r="P138" s="16"/>
      <c r="Q138" s="17"/>
      <c r="R138" s="17"/>
      <c r="S138" s="33"/>
      <c r="T138" s="33"/>
      <c r="U138" s="31"/>
      <c r="V138">
        <f>IF('COPY 20200720'!V138="","",'COPY 20200720'!V138)</f>
        <v>1.6606931629955948</v>
      </c>
      <c r="W138" t="str">
        <f>IF('COPY 20200720'!W138="","",'COPY 20200720'!W138)</f>
        <v/>
      </c>
      <c r="X138" t="str">
        <f>IF('COPY 20200720'!X138="","",'COPY 20200720'!X138)</f>
        <v/>
      </c>
      <c r="Y138" t="str">
        <f>IF('COPY 20200720'!Y138="","",'COPY 20200720'!Y138)</f>
        <v/>
      </c>
      <c r="Z138" t="str">
        <f>IF('COPY 20200720'!Z138="","",'COPY 20200720'!Z138)</f>
        <v/>
      </c>
      <c r="AA138" t="str">
        <f>IF('COPY 20200720'!AA138="","",'COPY 20200720'!AA138)</f>
        <v/>
      </c>
      <c r="AB138" t="str">
        <f>IF('COPY 20200720'!AB138="","",'COPY 20200720'!AB138)</f>
        <v/>
      </c>
      <c r="AC138" t="str">
        <f>IF('COPY 20200720'!AC138="","",'COPY 20200720'!AC138)</f>
        <v/>
      </c>
      <c r="AD138" t="s">
        <v>481</v>
      </c>
      <c r="AE138" t="str">
        <f>IF('COPY 20200720'!AE138="","",'COPY 20200720'!AE138)</f>
        <v>-</v>
      </c>
      <c r="AF138">
        <f>IF('COPY 20200720'!AF138="","",'COPY 20200720'!AF138)</f>
        <v>44033</v>
      </c>
      <c r="AG138">
        <f>IF('COPY 20200720'!AG138="","",'COPY 20200720'!AG138)</f>
        <v>44033</v>
      </c>
      <c r="AH138" t="str">
        <f>IF('COPY 20200720'!AH138="","",'COPY 20200720'!AH138)</f>
        <v/>
      </c>
      <c r="AI138" t="str">
        <f>IF('COPY 20200720'!AI138="","",'COPY 20200720'!AI138)</f>
        <v/>
      </c>
      <c r="AJ138" t="str">
        <f>IF('COPY 20200720'!AJ138="","",'COPY 20200720'!AJ138)</f>
        <v/>
      </c>
      <c r="AK138" t="str">
        <f>IF('COPY 20200720'!AK138="","",'COPY 20200720'!AK138)</f>
        <v/>
      </c>
      <c r="AL138" t="str">
        <f>IF('COPY 20200720'!AL138="","",'COPY 20200720'!AL138)</f>
        <v/>
      </c>
      <c r="AM138">
        <f>IF('COPY 20200720'!AM138="","",'COPY 20200720'!AM138)</f>
        <v>44033</v>
      </c>
      <c r="AN138" t="str">
        <f>IF('COPY 20200720'!AN138="","",'COPY 20200720'!AN138)</f>
        <v/>
      </c>
      <c r="AO138" t="str">
        <f>IF('COPY 20200720'!AO138="","",'COPY 20200720'!AO138)</f>
        <v/>
      </c>
      <c r="AP138" t="str">
        <f>IF('COPY 20200720'!AP138="","",'COPY 20200720'!AP138)</f>
        <v/>
      </c>
      <c r="AQ138" t="str">
        <f>IF('COPY 20200720'!AQ138="","",'COPY 20200720'!AQ138)</f>
        <v/>
      </c>
      <c r="AR138" t="str">
        <f>IF('COPY 20200720'!AR138="","",'COPY 20200720'!AR138)</f>
        <v/>
      </c>
      <c r="AS138" t="str">
        <f>IF('COPY 20200720'!AS138="","",'COPY 20200720'!AS138)</f>
        <v/>
      </c>
      <c r="AT138" t="str">
        <f>IF('COPY 20200720'!AT138="","",'COPY 20200720'!AT138)</f>
        <v/>
      </c>
      <c r="AU138" t="str">
        <f>IF('COPY 20200720'!AU138="","",'COPY 20200720'!AU138)</f>
        <v/>
      </c>
      <c r="AV138" t="str">
        <f>IF('COPY 20200720'!AV138="","",'COPY 20200720'!AV138)</f>
        <v/>
      </c>
      <c r="AW138" t="str">
        <f>IF('COPY 20200720'!AW138="","",'COPY 20200720'!AW138)</f>
        <v/>
      </c>
      <c r="AX138" t="str">
        <f>IF('COPY 20200720'!AX138="","",'COPY 20200720'!AX138)</f>
        <v/>
      </c>
      <c r="AY138" t="str">
        <f>IF('COPY 20200720'!AY138="","",'COPY 20200720'!AY138)</f>
        <v/>
      </c>
      <c r="AZ138" t="str">
        <f>IF('COPY 20200720'!AZ138="","",'COPY 20200720'!AZ138)</f>
        <v/>
      </c>
      <c r="BA138" t="str">
        <f>IF('COPY 20200720'!BA138="","",'COPY 20200720'!BA138)</f>
        <v/>
      </c>
      <c r="BB138" t="str">
        <f>IF('COPY 20200720'!BB138="","",'COPY 20200720'!BB138)</f>
        <v/>
      </c>
      <c r="BC138" t="str">
        <f>IF('COPY 20200720'!BC138="","",'COPY 20200720'!BC138)</f>
        <v/>
      </c>
      <c r="BD138" t="str">
        <f>IF('COPY 20200720'!BD138="","",'COPY 20200720'!BD138)</f>
        <v/>
      </c>
      <c r="BE138" t="str">
        <f>IF('COPY 20200720'!BE138="","",'COPY 20200720'!BE138)</f>
        <v/>
      </c>
      <c r="BF138" t="str">
        <f>IF('COPY 20200720'!BF138="","",'COPY 20200720'!BF138)</f>
        <v/>
      </c>
      <c r="BG138" t="str">
        <f>IF('COPY 20200720'!BG138="","",'COPY 20200720'!BG138)</f>
        <v/>
      </c>
      <c r="BH138" t="str">
        <f>IF('COPY 20200720'!BH138="","",'COPY 20200720'!BH138)</f>
        <v/>
      </c>
      <c r="BI138" t="str">
        <f>IF('COPY 20200720'!BI138="","",'COPY 20200720'!BI138)</f>
        <v/>
      </c>
      <c r="BJ138" t="str">
        <f>IF('COPY 20200720'!BJ138="","",'COPY 20200720'!BJ138)</f>
        <v/>
      </c>
      <c r="BK138" t="str">
        <f>IF('COPY 20200720'!BK138="","",'COPY 20200720'!BK138)</f>
        <v/>
      </c>
      <c r="BL138" t="str">
        <f>IF('COPY 20200720'!BL138="","",'COPY 20200720'!BL138)</f>
        <v/>
      </c>
      <c r="BM138" t="str">
        <f>IF('COPY 20200720'!BM138="","",'COPY 20200720'!BM138)</f>
        <v/>
      </c>
      <c r="BN138" t="str">
        <f>IF('COPY 20200720'!BN138="","",'COPY 20200720'!BN138)</f>
        <v/>
      </c>
      <c r="BO138" t="str">
        <f>IF('COPY 20200720'!BO138="","",'COPY 20200720'!BO138)</f>
        <v/>
      </c>
      <c r="BP138" t="str">
        <f>IF('COPY 20200720'!BP138="","",'COPY 20200720'!BP138)</f>
        <v/>
      </c>
      <c r="BQ138" t="str">
        <f>IF('COPY 20200720'!BQ138="","",'COPY 20200720'!BQ138)</f>
        <v/>
      </c>
      <c r="BR138" t="str">
        <f>IF('COPY 20200720'!BR138="","",'COPY 20200720'!BR138)</f>
        <v/>
      </c>
      <c r="BS138" t="str">
        <f>IF('COPY 20200720'!BS138="","",'COPY 20200720'!BS138)</f>
        <v/>
      </c>
      <c r="BT138" t="str">
        <f>IF('COPY 20200720'!BT138="","",'COPY 20200720'!BT138)</f>
        <v/>
      </c>
      <c r="BU138" t="str">
        <f>IF('COPY 20200720'!BU138="","",'COPY 20200720'!BU138)</f>
        <v/>
      </c>
      <c r="BV138" t="str">
        <f>IF('COPY 20200720'!BV138="","",'COPY 20200720'!BV138)</f>
        <v/>
      </c>
      <c r="BW138" t="str">
        <f>IF('COPY 20200720'!BW138="","",'COPY 20200720'!BW138)</f>
        <v/>
      </c>
      <c r="BX138" t="str">
        <f>IF('COPY 20200720'!BX138="","",'COPY 20200720'!BX138)</f>
        <v/>
      </c>
      <c r="BY138" t="str">
        <f>IF('COPY 20200720'!BY138="","",'COPY 20200720'!BY138)</f>
        <v/>
      </c>
      <c r="BZ138" t="str">
        <f>IF('COPY 20200720'!BZ138="","",'COPY 20200720'!BZ138)</f>
        <v/>
      </c>
      <c r="CA138" t="str">
        <f>IF('COPY 20200720'!CA138="","",'COPY 20200720'!CA138)</f>
        <v/>
      </c>
      <c r="CB138" t="str">
        <f>IF('COPY 20200720'!CB138="","",'COPY 20200720'!CB138)</f>
        <v/>
      </c>
      <c r="CC138" t="str">
        <f>IF('COPY 20200720'!CC138="","",'COPY 20200720'!CC138)</f>
        <v/>
      </c>
      <c r="CD138" t="str">
        <f>IF('COPY 20200720'!CD138="","",'COPY 20200720'!CD138)</f>
        <v/>
      </c>
      <c r="CE138" t="s">
        <v>526</v>
      </c>
      <c r="CF138" t="str">
        <f>IF('COPY 20200720'!CF138="","",'COPY 20200720'!CF138)</f>
        <v>-</v>
      </c>
      <c r="CG138" t="str">
        <f>IF('COPY 20200720'!CG138="","",'COPY 20200720'!CG138)</f>
        <v/>
      </c>
      <c r="CH138" t="str">
        <f>IF('COPY 20200720'!CH138="","",'COPY 20200720'!CH138)</f>
        <v/>
      </c>
      <c r="CI138" t="str">
        <f>IF('COPY 20200720'!CI138="","",'COPY 20200720'!CI138)</f>
        <v/>
      </c>
      <c r="CJ138" t="str">
        <f>IF('COPY 20200720'!CJ138="","",'COPY 20200720'!CJ138)</f>
        <v/>
      </c>
      <c r="CK138" t="str">
        <f>IF('COPY 20200720'!CK138="","",'COPY 20200720'!CK138)</f>
        <v/>
      </c>
      <c r="CL138" t="str">
        <f>IF('COPY 20200720'!CL138="","",'COPY 20200720'!CL138)</f>
        <v/>
      </c>
      <c r="CM138" t="str">
        <f>IF('COPY 20200720'!CM138="","",'COPY 20200720'!CM138)</f>
        <v/>
      </c>
    </row>
    <row r="139" spans="2:91">
      <c r="B139" s="42" t="str">
        <f>'COPY 20200720'!B139</f>
        <v>135</v>
      </c>
      <c r="C139" s="8" t="str">
        <f>'COPY 20200720'!C139</f>
        <v>GARNISH R DR AY INNER RH/LH</v>
      </c>
      <c r="D139" s="8" t="str">
        <f>IF('COPY 20200720'!D139="","",'COPY 20200720'!D139)</f>
        <v>INJ</v>
      </c>
      <c r="E139" s="8"/>
      <c r="F139" s="9"/>
      <c r="G139" s="10"/>
      <c r="H139" s="11"/>
      <c r="I139" s="12"/>
      <c r="J139" s="13"/>
      <c r="K139" s="10"/>
      <c r="L139" s="13"/>
      <c r="M139" s="14"/>
      <c r="N139" s="15"/>
      <c r="O139" s="16"/>
      <c r="P139" s="16"/>
      <c r="Q139" s="17"/>
      <c r="R139" s="17"/>
      <c r="S139" s="33"/>
      <c r="T139" s="33"/>
      <c r="U139" s="31"/>
      <c r="V139">
        <f>IF('COPY 20200720'!V139="","",'COPY 20200720'!V139)</f>
        <v>0.45230685864813941</v>
      </c>
      <c r="W139" t="str">
        <f>IF('COPY 20200720'!W139="","",'COPY 20200720'!W139)</f>
        <v/>
      </c>
      <c r="X139" t="str">
        <f>IF('COPY 20200720'!X139="","",'COPY 20200720'!X139)</f>
        <v/>
      </c>
      <c r="Y139" t="str">
        <f>IF('COPY 20200720'!Y139="","",'COPY 20200720'!Y139)</f>
        <v/>
      </c>
      <c r="Z139" t="str">
        <f>IF('COPY 20200720'!Z139="","",'COPY 20200720'!Z139)</f>
        <v/>
      </c>
      <c r="AA139" t="str">
        <f>IF('COPY 20200720'!AA139="","",'COPY 20200720'!AA139)</f>
        <v/>
      </c>
      <c r="AB139" t="str">
        <f>IF('COPY 20200720'!AB139="","",'COPY 20200720'!AB139)</f>
        <v/>
      </c>
      <c r="AC139" t="str">
        <f>IF('COPY 20200720'!AC139="","",'COPY 20200720'!AC139)</f>
        <v/>
      </c>
      <c r="AD139" t="str">
        <f>IF('COPY 20200720'!AD139="","",'COPY 20200720'!AD139)</f>
        <v/>
      </c>
      <c r="AE139" t="str">
        <f>IF('COPY 20200720'!AE139="","",'COPY 20200720'!AE139)</f>
        <v/>
      </c>
      <c r="AF139" t="str">
        <f>IF('COPY 20200720'!AF139="","",'COPY 20200720'!AF139)</f>
        <v/>
      </c>
      <c r="AG139" t="str">
        <f>IF('COPY 20200720'!AG139="","",'COPY 20200720'!AG139)</f>
        <v/>
      </c>
      <c r="AH139" t="str">
        <f>IF('COPY 20200720'!AH139="","",'COPY 20200720'!AH139)</f>
        <v/>
      </c>
      <c r="AI139" t="str">
        <f>IF('COPY 20200720'!AI139="","",'COPY 20200720'!AI139)</f>
        <v/>
      </c>
      <c r="AJ139" t="str">
        <f>IF('COPY 20200720'!AJ139="","",'COPY 20200720'!AJ139)</f>
        <v/>
      </c>
      <c r="AK139" t="str">
        <f>IF('COPY 20200720'!AK139="","",'COPY 20200720'!AK139)</f>
        <v/>
      </c>
      <c r="AL139" t="str">
        <f>IF('COPY 20200720'!AL139="","",'COPY 20200720'!AL139)</f>
        <v/>
      </c>
      <c r="AM139" t="str">
        <f>IF('COPY 20200720'!AM139="","",'COPY 20200720'!AM139)</f>
        <v/>
      </c>
      <c r="AN139" t="str">
        <f>IF('COPY 20200720'!AN139="","",'COPY 20200720'!AN139)</f>
        <v/>
      </c>
      <c r="AO139" t="str">
        <f>IF('COPY 20200720'!AO139="","",'COPY 20200720'!AO139)</f>
        <v/>
      </c>
      <c r="AP139" t="str">
        <f>IF('COPY 20200720'!AP139="","",'COPY 20200720'!AP139)</f>
        <v/>
      </c>
      <c r="AQ139" t="str">
        <f>IF('COPY 20200720'!AQ139="","",'COPY 20200720'!AQ139)</f>
        <v/>
      </c>
      <c r="AR139" t="str">
        <f>IF('COPY 20200720'!AR139="","",'COPY 20200720'!AR139)</f>
        <v/>
      </c>
      <c r="AS139" t="str">
        <f>IF('COPY 20200720'!AS139="","",'COPY 20200720'!AS139)</f>
        <v/>
      </c>
      <c r="AT139" t="str">
        <f>IF('COPY 20200720'!AT139="","",'COPY 20200720'!AT139)</f>
        <v/>
      </c>
      <c r="AU139" t="str">
        <f>IF('COPY 20200720'!AU139="","",'COPY 20200720'!AU139)</f>
        <v/>
      </c>
      <c r="AV139" t="str">
        <f>IF('COPY 20200720'!AV139="","",'COPY 20200720'!AV139)</f>
        <v/>
      </c>
      <c r="AW139" t="str">
        <f>IF('COPY 20200720'!AW139="","",'COPY 20200720'!AW139)</f>
        <v/>
      </c>
      <c r="AX139" t="str">
        <f>IF('COPY 20200720'!AX139="","",'COPY 20200720'!AX139)</f>
        <v/>
      </c>
      <c r="AY139" t="str">
        <f>IF('COPY 20200720'!AY139="","",'COPY 20200720'!AY139)</f>
        <v/>
      </c>
      <c r="AZ139" t="str">
        <f>IF('COPY 20200720'!AZ139="","",'COPY 20200720'!AZ139)</f>
        <v/>
      </c>
      <c r="BA139" t="str">
        <f>IF('COPY 20200720'!BA139="","",'COPY 20200720'!BA139)</f>
        <v/>
      </c>
      <c r="BB139" t="str">
        <f>IF('COPY 20200720'!BB139="","",'COPY 20200720'!BB139)</f>
        <v/>
      </c>
      <c r="BC139" t="str">
        <f>IF('COPY 20200720'!BC139="","",'COPY 20200720'!BC139)</f>
        <v/>
      </c>
      <c r="BD139" t="str">
        <f>IF('COPY 20200720'!BD139="","",'COPY 20200720'!BD139)</f>
        <v/>
      </c>
      <c r="BE139" t="str">
        <f>IF('COPY 20200720'!BE139="","",'COPY 20200720'!BE139)</f>
        <v/>
      </c>
      <c r="BF139" t="str">
        <f>IF('COPY 20200720'!BF139="","",'COPY 20200720'!BF139)</f>
        <v/>
      </c>
      <c r="BG139" t="str">
        <f>IF('COPY 20200720'!BG139="","",'COPY 20200720'!BG139)</f>
        <v/>
      </c>
      <c r="BH139" t="str">
        <f>IF('COPY 20200720'!BH139="","",'COPY 20200720'!BH139)</f>
        <v/>
      </c>
      <c r="BI139" t="str">
        <f>IF('COPY 20200720'!BI139="","",'COPY 20200720'!BI139)</f>
        <v/>
      </c>
      <c r="BJ139" t="str">
        <f>IF('COPY 20200720'!BJ139="","",'COPY 20200720'!BJ139)</f>
        <v/>
      </c>
      <c r="BK139">
        <f>IF('COPY 20200720'!BK139="","",'COPY 20200720'!BK139)</f>
        <v>44036</v>
      </c>
      <c r="BL139" t="str">
        <f>IF('COPY 20200720'!BL139="","",'COPY 20200720'!BL139)</f>
        <v/>
      </c>
      <c r="BM139" t="str">
        <f>IF('COPY 20200720'!BM139="","",'COPY 20200720'!BM139)</f>
        <v/>
      </c>
      <c r="BN139" t="str">
        <f>IF('COPY 20200720'!BN139="","",'COPY 20200720'!BN139)</f>
        <v/>
      </c>
      <c r="BO139" t="str">
        <f>IF('COPY 20200720'!BO139="","",'COPY 20200720'!BO139)</f>
        <v/>
      </c>
      <c r="BP139" t="str">
        <f>IF('COPY 20200720'!BP139="","",'COPY 20200720'!BP139)</f>
        <v/>
      </c>
      <c r="BQ139" t="str">
        <f>IF('COPY 20200720'!BQ139="","",'COPY 20200720'!BQ139)</f>
        <v/>
      </c>
      <c r="BR139" t="str">
        <f>IF('COPY 20200720'!BR139="","",'COPY 20200720'!BR139)</f>
        <v/>
      </c>
      <c r="BS139" t="str">
        <f>IF('COPY 20200720'!BS139="","",'COPY 20200720'!BS139)</f>
        <v/>
      </c>
      <c r="BT139" t="str">
        <f>IF('COPY 20200720'!BT139="","",'COPY 20200720'!BT139)</f>
        <v/>
      </c>
      <c r="BU139" t="str">
        <f>IF('COPY 20200720'!BU139="","",'COPY 20200720'!BU139)</f>
        <v/>
      </c>
      <c r="BV139" t="str">
        <f>IF('COPY 20200720'!BV139="","",'COPY 20200720'!BV139)</f>
        <v/>
      </c>
      <c r="BW139" t="str">
        <f>IF('COPY 20200720'!BW139="","",'COPY 20200720'!BW139)</f>
        <v/>
      </c>
      <c r="BX139" t="str">
        <f>IF('COPY 20200720'!BX139="","",'COPY 20200720'!BX139)</f>
        <v/>
      </c>
      <c r="BY139" t="str">
        <f>IF('COPY 20200720'!BY139="","",'COPY 20200720'!BY139)</f>
        <v/>
      </c>
      <c r="BZ139" t="str">
        <f>IF('COPY 20200720'!BZ139="","",'COPY 20200720'!BZ139)</f>
        <v/>
      </c>
      <c r="CA139" t="str">
        <f>IF('COPY 20200720'!CA139="","",'COPY 20200720'!CA139)</f>
        <v/>
      </c>
      <c r="CB139" t="str">
        <f>IF('COPY 20200720'!CB139="","",'COPY 20200720'!CB139)</f>
        <v/>
      </c>
      <c r="CC139" t="str">
        <f>IF('COPY 20200720'!CC139="","",'COPY 20200720'!CC139)</f>
        <v/>
      </c>
      <c r="CD139" t="str">
        <f>IF('COPY 20200720'!CD139="","",'COPY 20200720'!CD139)</f>
        <v/>
      </c>
      <c r="CE139" t="s">
        <v>510</v>
      </c>
      <c r="CF139" t="str">
        <f>IF('COPY 20200720'!CF139="","",'COPY 20200720'!CF139)</f>
        <v>-</v>
      </c>
      <c r="CG139" t="str">
        <f>IF('COPY 20200720'!CG139="","",'COPY 20200720'!CG139)</f>
        <v/>
      </c>
      <c r="CH139" t="str">
        <f>IF('COPY 20200720'!CH139="","",'COPY 20200720'!CH139)</f>
        <v/>
      </c>
      <c r="CI139" t="str">
        <f>IF('COPY 20200720'!CI139="","",'COPY 20200720'!CI139)</f>
        <v/>
      </c>
      <c r="CJ139" t="str">
        <f>IF('COPY 20200720'!CJ139="","",'COPY 20200720'!CJ139)</f>
        <v/>
      </c>
      <c r="CK139" t="str">
        <f>IF('COPY 20200720'!CK139="","",'COPY 20200720'!CK139)</f>
        <v/>
      </c>
      <c r="CL139" t="str">
        <f>IF('COPY 20200720'!CL139="","",'COPY 20200720'!CL139)</f>
        <v/>
      </c>
      <c r="CM139" t="str">
        <f>IF('COPY 20200720'!CM139="","",'COPY 20200720'!CM139)</f>
        <v/>
      </c>
    </row>
    <row r="140" spans="2:91">
      <c r="B140" s="42" t="str">
        <f>'COPY 20200720'!B140</f>
        <v>136</v>
      </c>
      <c r="C140" s="8" t="str">
        <f>'COPY 20200720'!C140</f>
        <v>INNER AY SD SL F RH/LH</v>
      </c>
      <c r="D140" s="8" t="str">
        <f>IF('COPY 20200720'!D140="","",'COPY 20200720'!D140)</f>
        <v>INJ</v>
      </c>
      <c r="E140" s="8"/>
      <c r="F140" s="9"/>
      <c r="G140" s="10"/>
      <c r="H140" s="11"/>
      <c r="I140" s="12"/>
      <c r="J140" s="13"/>
      <c r="K140" s="10"/>
      <c r="L140" s="13"/>
      <c r="M140" s="14"/>
      <c r="N140" s="15"/>
      <c r="O140" s="16"/>
      <c r="P140" s="16"/>
      <c r="Q140" s="17"/>
      <c r="R140" s="17"/>
      <c r="S140" s="33"/>
      <c r="T140" s="33"/>
      <c r="U140" s="31"/>
      <c r="V140">
        <f>IF('COPY 20200720'!V140="","",'COPY 20200720'!V140)</f>
        <v>0.33587348500000003</v>
      </c>
      <c r="W140" t="str">
        <f>IF('COPY 20200720'!W140="","",'COPY 20200720'!W140)</f>
        <v/>
      </c>
      <c r="X140" t="str">
        <f>IF('COPY 20200720'!X140="","",'COPY 20200720'!X140)</f>
        <v/>
      </c>
      <c r="Y140" t="str">
        <f>IF('COPY 20200720'!Y140="","",'COPY 20200720'!Y140)</f>
        <v/>
      </c>
      <c r="Z140" t="str">
        <f>IF('COPY 20200720'!Z140="","",'COPY 20200720'!Z140)</f>
        <v/>
      </c>
      <c r="AA140" t="str">
        <f>IF('COPY 20200720'!AA140="","",'COPY 20200720'!AA140)</f>
        <v/>
      </c>
      <c r="AB140" t="str">
        <f>IF('COPY 20200720'!AB140="","",'COPY 20200720'!AB140)</f>
        <v/>
      </c>
      <c r="AC140" t="str">
        <f>IF('COPY 20200720'!AC140="","",'COPY 20200720'!AC140)</f>
        <v/>
      </c>
      <c r="AD140" t="str">
        <f>IF('COPY 20200720'!AD140="","",'COPY 20200720'!AD140)</f>
        <v/>
      </c>
      <c r="AE140" t="str">
        <f>IF('COPY 20200720'!AE140="","",'COPY 20200720'!AE140)</f>
        <v/>
      </c>
      <c r="AF140" t="str">
        <f>IF('COPY 20200720'!AF140="","",'COPY 20200720'!AF140)</f>
        <v/>
      </c>
      <c r="AG140" t="str">
        <f>IF('COPY 20200720'!AG140="","",'COPY 20200720'!AG140)</f>
        <v/>
      </c>
      <c r="AH140" t="str">
        <f>IF('COPY 20200720'!AH140="","",'COPY 20200720'!AH140)</f>
        <v/>
      </c>
      <c r="AI140" t="str">
        <f>IF('COPY 20200720'!AI140="","",'COPY 20200720'!AI140)</f>
        <v/>
      </c>
      <c r="AJ140" t="str">
        <f>IF('COPY 20200720'!AJ140="","",'COPY 20200720'!AJ140)</f>
        <v/>
      </c>
      <c r="AK140" t="str">
        <f>IF('COPY 20200720'!AK140="","",'COPY 20200720'!AK140)</f>
        <v/>
      </c>
      <c r="AL140" t="str">
        <f>IF('COPY 20200720'!AL140="","",'COPY 20200720'!AL140)</f>
        <v/>
      </c>
      <c r="AM140" t="str">
        <f>IF('COPY 20200720'!AM140="","",'COPY 20200720'!AM140)</f>
        <v/>
      </c>
      <c r="AN140" t="str">
        <f>IF('COPY 20200720'!AN140="","",'COPY 20200720'!AN140)</f>
        <v/>
      </c>
      <c r="AO140" t="str">
        <f>IF('COPY 20200720'!AO140="","",'COPY 20200720'!AO140)</f>
        <v/>
      </c>
      <c r="AP140" t="str">
        <f>IF('COPY 20200720'!AP140="","",'COPY 20200720'!AP140)</f>
        <v/>
      </c>
      <c r="AQ140" t="str">
        <f>IF('COPY 20200720'!AQ140="","",'COPY 20200720'!AQ140)</f>
        <v/>
      </c>
      <c r="AR140" t="str">
        <f>IF('COPY 20200720'!AR140="","",'COPY 20200720'!AR140)</f>
        <v/>
      </c>
      <c r="AS140" t="str">
        <f>IF('COPY 20200720'!AS140="","",'COPY 20200720'!AS140)</f>
        <v/>
      </c>
      <c r="AT140" t="str">
        <f>IF('COPY 20200720'!AT140="","",'COPY 20200720'!AT140)</f>
        <v/>
      </c>
      <c r="AU140" t="str">
        <f>IF('COPY 20200720'!AU140="","",'COPY 20200720'!AU140)</f>
        <v/>
      </c>
      <c r="AV140" t="str">
        <f>IF('COPY 20200720'!AV140="","",'COPY 20200720'!AV140)</f>
        <v/>
      </c>
      <c r="AW140" t="str">
        <f>IF('COPY 20200720'!AW140="","",'COPY 20200720'!AW140)</f>
        <v/>
      </c>
      <c r="AX140" t="str">
        <f>IF('COPY 20200720'!AX140="","",'COPY 20200720'!AX140)</f>
        <v/>
      </c>
      <c r="AY140" t="str">
        <f>IF('COPY 20200720'!AY140="","",'COPY 20200720'!AY140)</f>
        <v/>
      </c>
      <c r="AZ140" t="str">
        <f>IF('COPY 20200720'!AZ140="","",'COPY 20200720'!AZ140)</f>
        <v/>
      </c>
      <c r="BA140" t="str">
        <f>IF('COPY 20200720'!BA140="","",'COPY 20200720'!BA140)</f>
        <v/>
      </c>
      <c r="BB140" t="str">
        <f>IF('COPY 20200720'!BB140="","",'COPY 20200720'!BB140)</f>
        <v/>
      </c>
      <c r="BC140" t="str">
        <f>IF('COPY 20200720'!BC140="","",'COPY 20200720'!BC140)</f>
        <v/>
      </c>
      <c r="BD140" t="str">
        <f>IF('COPY 20200720'!BD140="","",'COPY 20200720'!BD140)</f>
        <v/>
      </c>
      <c r="BE140" t="str">
        <f>IF('COPY 20200720'!BE140="","",'COPY 20200720'!BE140)</f>
        <v/>
      </c>
      <c r="BF140" t="str">
        <f>IF('COPY 20200720'!BF140="","",'COPY 20200720'!BF140)</f>
        <v/>
      </c>
      <c r="BG140" t="str">
        <f>IF('COPY 20200720'!BG140="","",'COPY 20200720'!BG140)</f>
        <v/>
      </c>
      <c r="BH140" t="str">
        <f>IF('COPY 20200720'!BH140="","",'COPY 20200720'!BH140)</f>
        <v/>
      </c>
      <c r="BI140" t="str">
        <f>IF('COPY 20200720'!BI140="","",'COPY 20200720'!BI140)</f>
        <v/>
      </c>
      <c r="BJ140" t="str">
        <f>IF('COPY 20200720'!BJ140="","",'COPY 20200720'!BJ140)</f>
        <v/>
      </c>
      <c r="BK140" t="s">
        <v>604</v>
      </c>
      <c r="BL140" t="str">
        <f>IF('COPY 20200720'!BL140="","",'COPY 20200720'!BL140)</f>
        <v/>
      </c>
      <c r="BM140" t="str">
        <f>IF('COPY 20200720'!BM140="","",'COPY 20200720'!BM140)</f>
        <v/>
      </c>
      <c r="BN140" t="str">
        <f>IF('COPY 20200720'!BN140="","",'COPY 20200720'!BN140)</f>
        <v/>
      </c>
      <c r="BO140" t="str">
        <f>IF('COPY 20200720'!BO140="","",'COPY 20200720'!BO140)</f>
        <v/>
      </c>
      <c r="BP140" t="str">
        <f>IF('COPY 20200720'!BP140="","",'COPY 20200720'!BP140)</f>
        <v/>
      </c>
      <c r="BQ140" t="str">
        <f>IF('COPY 20200720'!BQ140="","",'COPY 20200720'!BQ140)</f>
        <v/>
      </c>
      <c r="BR140" t="str">
        <f>IF('COPY 20200720'!BR140="","",'COPY 20200720'!BR140)</f>
        <v/>
      </c>
      <c r="BS140" t="str">
        <f>IF('COPY 20200720'!BS140="","",'COPY 20200720'!BS140)</f>
        <v/>
      </c>
      <c r="BT140" t="str">
        <f>IF('COPY 20200720'!BT140="","",'COPY 20200720'!BT140)</f>
        <v/>
      </c>
      <c r="BU140" t="str">
        <f>IF('COPY 20200720'!BU140="","",'COPY 20200720'!BU140)</f>
        <v/>
      </c>
      <c r="BV140" t="str">
        <f>IF('COPY 20200720'!BV140="","",'COPY 20200720'!BV140)</f>
        <v/>
      </c>
      <c r="BW140" t="str">
        <f>IF('COPY 20200720'!BW140="","",'COPY 20200720'!BW140)</f>
        <v/>
      </c>
      <c r="BX140" t="str">
        <f>IF('COPY 20200720'!BX140="","",'COPY 20200720'!BX140)</f>
        <v/>
      </c>
      <c r="BY140" t="str">
        <f>IF('COPY 20200720'!BY140="","",'COPY 20200720'!BY140)</f>
        <v/>
      </c>
      <c r="BZ140" t="str">
        <f>IF('COPY 20200720'!BZ140="","",'COPY 20200720'!BZ140)</f>
        <v/>
      </c>
      <c r="CA140" t="str">
        <f>IF('COPY 20200720'!CA140="","",'COPY 20200720'!CA140)</f>
        <v/>
      </c>
      <c r="CB140" t="str">
        <f>IF('COPY 20200720'!CB140="","",'COPY 20200720'!CB140)</f>
        <v/>
      </c>
      <c r="CC140" t="str">
        <f>IF('COPY 20200720'!CC140="","",'COPY 20200720'!CC140)</f>
        <v/>
      </c>
      <c r="CD140" t="str">
        <f>IF('COPY 20200720'!CD140="","",'COPY 20200720'!CD140)</f>
        <v/>
      </c>
      <c r="CE140" t="s">
        <v>510</v>
      </c>
      <c r="CF140" t="str">
        <f>IF('COPY 20200720'!CF140="","",'COPY 20200720'!CF140)</f>
        <v>-</v>
      </c>
      <c r="CG140" t="str">
        <f>IF('COPY 20200720'!CG140="","",'COPY 20200720'!CG140)</f>
        <v/>
      </c>
      <c r="CH140" t="str">
        <f>IF('COPY 20200720'!CH140="","",'COPY 20200720'!CH140)</f>
        <v/>
      </c>
      <c r="CI140" t="str">
        <f>IF('COPY 20200720'!CI140="","",'COPY 20200720'!CI140)</f>
        <v/>
      </c>
      <c r="CJ140" t="str">
        <f>IF('COPY 20200720'!CJ140="","",'COPY 20200720'!CJ140)</f>
        <v/>
      </c>
      <c r="CK140" t="str">
        <f>IF('COPY 20200720'!CK140="","",'COPY 20200720'!CK140)</f>
        <v/>
      </c>
      <c r="CL140" t="str">
        <f>IF('COPY 20200720'!CL140="","",'COPY 20200720'!CL140)</f>
        <v/>
      </c>
      <c r="CM140" t="str">
        <f>IF('COPY 20200720'!CM140="","",'COPY 20200720'!CM140)</f>
        <v/>
      </c>
    </row>
    <row r="141" spans="2:91">
      <c r="B141" s="42" t="str">
        <f>'COPY 20200720'!B141</f>
        <v>137</v>
      </c>
      <c r="C141" s="48" t="str">
        <f>'COPY 20200720'!C141</f>
        <v>VISOR UPR</v>
      </c>
      <c r="D141" s="48" t="str">
        <f>IF('COPY 20200720'!D141="","",'COPY 20200720'!D141)</f>
        <v>INJ</v>
      </c>
      <c r="E141" s="48"/>
      <c r="F141" s="49"/>
      <c r="G141" s="10"/>
      <c r="H141" s="11"/>
      <c r="I141" s="12"/>
      <c r="J141" s="13"/>
      <c r="K141" s="10"/>
      <c r="L141" s="13"/>
      <c r="M141" s="50"/>
      <c r="N141" s="50"/>
      <c r="O141" s="16"/>
      <c r="P141" s="16"/>
      <c r="Q141" s="17"/>
      <c r="R141" s="17"/>
      <c r="S141" s="51"/>
      <c r="T141" s="51"/>
      <c r="U141" s="49"/>
      <c r="V141">
        <f>IF('COPY 20200720'!V141="","",'COPY 20200720'!V141)</f>
        <v>44041</v>
      </c>
      <c r="W141" t="str">
        <f>IF('COPY 20200720'!W141="","",'COPY 20200720'!W141)</f>
        <v/>
      </c>
      <c r="X141" t="str">
        <f>IF('COPY 20200720'!X141="","",'COPY 20200720'!X141)</f>
        <v/>
      </c>
      <c r="Y141" t="str">
        <f>IF('COPY 20200720'!Y141="","",'COPY 20200720'!Y141)</f>
        <v/>
      </c>
      <c r="Z141" t="str">
        <f>IF('COPY 20200720'!Z141="","",'COPY 20200720'!Z141)</f>
        <v/>
      </c>
      <c r="AA141" t="str">
        <f>IF('COPY 20200720'!AA141="","",'COPY 20200720'!AA141)</f>
        <v/>
      </c>
      <c r="AB141" t="str">
        <f>IF('COPY 20200720'!AB141="","",'COPY 20200720'!AB141)</f>
        <v/>
      </c>
      <c r="AC141" t="str">
        <f>IF('COPY 20200720'!AC141="","",'COPY 20200720'!AC141)</f>
        <v/>
      </c>
      <c r="AD141" t="str">
        <f>IF('COPY 20200720'!AD141="","",'COPY 20200720'!AD141)</f>
        <v/>
      </c>
      <c r="AE141" t="str">
        <f>IF('COPY 20200720'!AE141="","",'COPY 20200720'!AE141)</f>
        <v/>
      </c>
      <c r="AF141" t="str">
        <f>IF('COPY 20200720'!AF141="","",'COPY 20200720'!AF141)</f>
        <v/>
      </c>
      <c r="AG141" t="str">
        <f>IF('COPY 20200720'!AG141="","",'COPY 20200720'!AG141)</f>
        <v/>
      </c>
      <c r="AH141" t="str">
        <f>IF('COPY 20200720'!AH141="","",'COPY 20200720'!AH141)</f>
        <v/>
      </c>
      <c r="AI141" t="str">
        <f>IF('COPY 20200720'!AI141="","",'COPY 20200720'!AI141)</f>
        <v/>
      </c>
      <c r="AJ141" t="str">
        <f>IF('COPY 20200720'!AJ141="","",'COPY 20200720'!AJ141)</f>
        <v/>
      </c>
      <c r="AK141" t="str">
        <f>IF('COPY 20200720'!AK141="","",'COPY 20200720'!AK141)</f>
        <v/>
      </c>
      <c r="AL141" t="str">
        <f>IF('COPY 20200720'!AL141="","",'COPY 20200720'!AL141)</f>
        <v/>
      </c>
      <c r="AM141" t="str">
        <f>IF('COPY 20200720'!AM141="","",'COPY 20200720'!AM141)</f>
        <v/>
      </c>
      <c r="AN141" t="str">
        <f>IF('COPY 20200720'!AN141="","",'COPY 20200720'!AN141)</f>
        <v/>
      </c>
      <c r="AO141" t="str">
        <f>IF('COPY 20200720'!AO141="","",'COPY 20200720'!AO141)</f>
        <v/>
      </c>
      <c r="AP141" t="str">
        <f>IF('COPY 20200720'!AP141="","",'COPY 20200720'!AP141)</f>
        <v/>
      </c>
      <c r="AQ141" t="str">
        <f>IF('COPY 20200720'!AQ141="","",'COPY 20200720'!AQ141)</f>
        <v/>
      </c>
      <c r="AR141" t="str">
        <f>IF('COPY 20200720'!AR141="","",'COPY 20200720'!AR141)</f>
        <v/>
      </c>
      <c r="AS141" t="str">
        <f>IF('COPY 20200720'!AS141="","",'COPY 20200720'!AS141)</f>
        <v/>
      </c>
      <c r="AT141" t="str">
        <f>IF('COPY 20200720'!AT141="","",'COPY 20200720'!AT141)</f>
        <v/>
      </c>
      <c r="AU141" t="str">
        <f>IF('COPY 20200720'!AU141="","",'COPY 20200720'!AU141)</f>
        <v/>
      </c>
      <c r="AV141" t="str">
        <f>IF('COPY 20200720'!AV141="","",'COPY 20200720'!AV141)</f>
        <v/>
      </c>
      <c r="AW141" t="str">
        <f>IF('COPY 20200720'!AW141="","",'COPY 20200720'!AW141)</f>
        <v/>
      </c>
      <c r="AX141" t="str">
        <f>IF('COPY 20200720'!AX141="","",'COPY 20200720'!AX141)</f>
        <v/>
      </c>
      <c r="AY141" t="str">
        <f>IF('COPY 20200720'!AY141="","",'COPY 20200720'!AY141)</f>
        <v/>
      </c>
      <c r="AZ141" t="str">
        <f>IF('COPY 20200720'!AZ141="","",'COPY 20200720'!AZ141)</f>
        <v/>
      </c>
      <c r="BA141" t="str">
        <f>IF('COPY 20200720'!BA141="","",'COPY 20200720'!BA141)</f>
        <v/>
      </c>
      <c r="BB141" t="str">
        <f>IF('COPY 20200720'!BB141="","",'COPY 20200720'!BB141)</f>
        <v/>
      </c>
      <c r="BC141" t="str">
        <f>IF('COPY 20200720'!BC141="","",'COPY 20200720'!BC141)</f>
        <v/>
      </c>
      <c r="BD141" t="str">
        <f>IF('COPY 20200720'!BD141="","",'COPY 20200720'!BD141)</f>
        <v/>
      </c>
      <c r="BE141" t="str">
        <f>IF('COPY 20200720'!BE141="","",'COPY 20200720'!BE141)</f>
        <v/>
      </c>
      <c r="BF141" t="str">
        <f>IF('COPY 20200720'!BF141="","",'COPY 20200720'!BF141)</f>
        <v/>
      </c>
      <c r="BG141" t="str">
        <f>IF('COPY 20200720'!BG141="","",'COPY 20200720'!BG141)</f>
        <v/>
      </c>
      <c r="BH141" t="str">
        <f>IF('COPY 20200720'!BH141="","",'COPY 20200720'!BH141)</f>
        <v/>
      </c>
      <c r="BI141" t="str">
        <f>IF('COPY 20200720'!BI141="","",'COPY 20200720'!BI141)</f>
        <v/>
      </c>
      <c r="BJ141" t="str">
        <f>IF('COPY 20200720'!BJ141="","",'COPY 20200720'!BJ141)</f>
        <v/>
      </c>
      <c r="BK141">
        <f>IF('COPY 20200720'!BK141="","",'COPY 20200720'!BK141)</f>
        <v>44041</v>
      </c>
      <c r="BL141" t="str">
        <f>IF('COPY 20200720'!BL141="","",'COPY 20200720'!BL141)</f>
        <v/>
      </c>
      <c r="BM141" t="str">
        <f>IF('COPY 20200720'!BM141="","",'COPY 20200720'!BM141)</f>
        <v/>
      </c>
      <c r="BN141" t="str">
        <f>IF('COPY 20200720'!BN141="","",'COPY 20200720'!BN141)</f>
        <v/>
      </c>
      <c r="BO141" t="str">
        <f>IF('COPY 20200720'!BO141="","",'COPY 20200720'!BO141)</f>
        <v/>
      </c>
      <c r="BP141" t="str">
        <f>IF('COPY 20200720'!BP141="","",'COPY 20200720'!BP141)</f>
        <v/>
      </c>
      <c r="BQ141" t="str">
        <f>IF('COPY 20200720'!BQ141="","",'COPY 20200720'!BQ141)</f>
        <v/>
      </c>
      <c r="BR141" t="str">
        <f>IF('COPY 20200720'!BR141="","",'COPY 20200720'!BR141)</f>
        <v/>
      </c>
      <c r="BS141" t="str">
        <f>IF('COPY 20200720'!BS141="","",'COPY 20200720'!BS141)</f>
        <v/>
      </c>
      <c r="BT141" t="str">
        <f>IF('COPY 20200720'!BT141="","",'COPY 20200720'!BT141)</f>
        <v/>
      </c>
      <c r="BU141" t="str">
        <f>IF('COPY 20200720'!BU141="","",'COPY 20200720'!BU141)</f>
        <v/>
      </c>
      <c r="BV141" t="str">
        <f>IF('COPY 20200720'!BV141="","",'COPY 20200720'!BV141)</f>
        <v/>
      </c>
      <c r="BW141" t="str">
        <f>IF('COPY 20200720'!BW141="","",'COPY 20200720'!BW141)</f>
        <v/>
      </c>
      <c r="BX141" t="str">
        <f>IF('COPY 20200720'!BX141="","",'COPY 20200720'!BX141)</f>
        <v/>
      </c>
      <c r="BY141" t="str">
        <f>IF('COPY 20200720'!BY141="","",'COPY 20200720'!BY141)</f>
        <v/>
      </c>
      <c r="BZ141" t="str">
        <f>IF('COPY 20200720'!BZ141="","",'COPY 20200720'!BZ141)</f>
        <v/>
      </c>
      <c r="CA141" t="str">
        <f>IF('COPY 20200720'!CA141="","",'COPY 20200720'!CA141)</f>
        <v/>
      </c>
      <c r="CB141" t="str">
        <f>IF('COPY 20200720'!CB141="","",'COPY 20200720'!CB141)</f>
        <v/>
      </c>
      <c r="CC141" t="str">
        <f>IF('COPY 20200720'!CC141="","",'COPY 20200720'!CC141)</f>
        <v/>
      </c>
      <c r="CD141" t="str">
        <f>IF('COPY 20200720'!CD141="","",'COPY 20200720'!CD141)</f>
        <v/>
      </c>
      <c r="CE141">
        <f>IF('COPY 20200720'!CE141="","",'COPY 20200720'!CE141)</f>
        <v>44041</v>
      </c>
      <c r="CF141">
        <f>IF('COPY 20200720'!CF141="","",'COPY 20200720'!CF141)</f>
        <v>44041</v>
      </c>
      <c r="CG141" t="str">
        <f>IF('COPY 20200720'!CG141="","",'COPY 20200720'!CG141)</f>
        <v/>
      </c>
      <c r="CH141" t="str">
        <f>IF('COPY 20200720'!CH141="","",'COPY 20200720'!CH141)</f>
        <v/>
      </c>
      <c r="CI141" t="str">
        <f>IF('COPY 20200720'!CI141="","",'COPY 20200720'!CI141)</f>
        <v/>
      </c>
      <c r="CJ141" t="str">
        <f>IF('COPY 20200720'!CJ141="","",'COPY 20200720'!CJ141)</f>
        <v/>
      </c>
      <c r="CK141" t="str">
        <f>IF('COPY 20200720'!CK141="","",'COPY 20200720'!CK141)</f>
        <v/>
      </c>
      <c r="CL141" t="str">
        <f>IF('COPY 20200720'!CL141="","",'COPY 20200720'!CL141)</f>
        <v/>
      </c>
      <c r="CM141" t="str">
        <f>IF('COPY 20200720'!CM141="","",'COPY 20200720'!CM141)</f>
        <v/>
      </c>
    </row>
    <row r="142" spans="2:91">
      <c r="B142" s="42" t="str">
        <f>'COPY 20200720'!B142</f>
        <v>138</v>
      </c>
      <c r="C142" s="48" t="str">
        <f>'COPY 20200720'!C142</f>
        <v>GRILLE SPKR SD RH/LH</v>
      </c>
      <c r="D142" s="48" t="str">
        <f>IF('COPY 20200720'!D142="","",'COPY 20200720'!D142)</f>
        <v>INJ</v>
      </c>
      <c r="E142" s="48"/>
      <c r="F142" s="49"/>
      <c r="G142" s="10"/>
      <c r="H142" s="11"/>
      <c r="I142" s="48"/>
      <c r="J142" s="48"/>
      <c r="K142" s="10"/>
      <c r="L142" s="13"/>
      <c r="M142" s="50"/>
      <c r="N142" s="50"/>
      <c r="O142" s="16"/>
      <c r="P142" s="16"/>
      <c r="Q142" s="17"/>
      <c r="R142" s="17"/>
      <c r="S142" s="51"/>
      <c r="T142" s="51"/>
      <c r="U142" s="49"/>
      <c r="V142">
        <f>IF('COPY 20200720'!V142="","",'COPY 20200720'!V142)</f>
        <v>0.67911755208987612</v>
      </c>
      <c r="W142" t="str">
        <f>IF('COPY 20200720'!W142="","",'COPY 20200720'!W142)</f>
        <v/>
      </c>
      <c r="X142" t="str">
        <f>IF('COPY 20200720'!X142="","",'COPY 20200720'!X142)</f>
        <v/>
      </c>
      <c r="Y142" t="str">
        <f>IF('COPY 20200720'!Y142="","",'COPY 20200720'!Y142)</f>
        <v/>
      </c>
      <c r="Z142" t="str">
        <f>IF('COPY 20200720'!Z142="","",'COPY 20200720'!Z142)</f>
        <v/>
      </c>
      <c r="AA142" t="str">
        <f>IF('COPY 20200720'!AA142="","",'COPY 20200720'!AA142)</f>
        <v/>
      </c>
      <c r="AB142" t="str">
        <f>IF('COPY 20200720'!AB142="","",'COPY 20200720'!AB142)</f>
        <v/>
      </c>
      <c r="AC142" t="str">
        <f>IF('COPY 20200720'!AC142="","",'COPY 20200720'!AC142)</f>
        <v/>
      </c>
      <c r="AD142" t="str">
        <f>IF('COPY 20200720'!AD142="","",'COPY 20200720'!AD142)</f>
        <v/>
      </c>
      <c r="AE142" t="str">
        <f>IF('COPY 20200720'!AE142="","",'COPY 20200720'!AE142)</f>
        <v/>
      </c>
      <c r="AF142" t="str">
        <f>IF('COPY 20200720'!AF142="","",'COPY 20200720'!AF142)</f>
        <v/>
      </c>
      <c r="AG142" t="str">
        <f>IF('COPY 20200720'!AG142="","",'COPY 20200720'!AG142)</f>
        <v/>
      </c>
      <c r="AH142" t="str">
        <f>IF('COPY 20200720'!AH142="","",'COPY 20200720'!AH142)</f>
        <v/>
      </c>
      <c r="AI142" t="str">
        <f>IF('COPY 20200720'!AI142="","",'COPY 20200720'!AI142)</f>
        <v/>
      </c>
      <c r="AJ142" t="str">
        <f>IF('COPY 20200720'!AJ142="","",'COPY 20200720'!AJ142)</f>
        <v/>
      </c>
      <c r="AK142" t="str">
        <f>IF('COPY 20200720'!AK142="","",'COPY 20200720'!AK142)</f>
        <v/>
      </c>
      <c r="AL142" t="str">
        <f>IF('COPY 20200720'!AL142="","",'COPY 20200720'!AL142)</f>
        <v/>
      </c>
      <c r="AM142" t="str">
        <f>IF('COPY 20200720'!AM142="","",'COPY 20200720'!AM142)</f>
        <v/>
      </c>
      <c r="AN142" t="str">
        <f>IF('COPY 20200720'!AN142="","",'COPY 20200720'!AN142)</f>
        <v/>
      </c>
      <c r="AO142" t="str">
        <f>IF('COPY 20200720'!AO142="","",'COPY 20200720'!AO142)</f>
        <v/>
      </c>
      <c r="AP142" t="str">
        <f>IF('COPY 20200720'!AP142="","",'COPY 20200720'!AP142)</f>
        <v/>
      </c>
      <c r="AQ142" t="str">
        <f>IF('COPY 20200720'!AQ142="","",'COPY 20200720'!AQ142)</f>
        <v/>
      </c>
      <c r="AR142" t="str">
        <f>IF('COPY 20200720'!AR142="","",'COPY 20200720'!AR142)</f>
        <v/>
      </c>
      <c r="AS142" t="str">
        <f>IF('COPY 20200720'!AS142="","",'COPY 20200720'!AS142)</f>
        <v/>
      </c>
      <c r="AT142" t="str">
        <f>IF('COPY 20200720'!AT142="","",'COPY 20200720'!AT142)</f>
        <v/>
      </c>
      <c r="AU142" t="str">
        <f>IF('COPY 20200720'!AU142="","",'COPY 20200720'!AU142)</f>
        <v/>
      </c>
      <c r="AV142" t="str">
        <f>IF('COPY 20200720'!AV142="","",'COPY 20200720'!AV142)</f>
        <v/>
      </c>
      <c r="AW142" t="str">
        <f>IF('COPY 20200720'!AW142="","",'COPY 20200720'!AW142)</f>
        <v/>
      </c>
      <c r="AX142" t="str">
        <f>IF('COPY 20200720'!AX142="","",'COPY 20200720'!AX142)</f>
        <v/>
      </c>
      <c r="AY142" t="str">
        <f>IF('COPY 20200720'!AY142="","",'COPY 20200720'!AY142)</f>
        <v/>
      </c>
      <c r="AZ142" t="str">
        <f>IF('COPY 20200720'!AZ142="","",'COPY 20200720'!AZ142)</f>
        <v/>
      </c>
      <c r="BA142" t="str">
        <f>IF('COPY 20200720'!BA142="","",'COPY 20200720'!BA142)</f>
        <v/>
      </c>
      <c r="BB142" t="str">
        <f>IF('COPY 20200720'!BB142="","",'COPY 20200720'!BB142)</f>
        <v/>
      </c>
      <c r="BC142" t="str">
        <f>IF('COPY 20200720'!BC142="","",'COPY 20200720'!BC142)</f>
        <v/>
      </c>
      <c r="BD142" t="str">
        <f>IF('COPY 20200720'!BD142="","",'COPY 20200720'!BD142)</f>
        <v/>
      </c>
      <c r="BE142" t="str">
        <f>IF('COPY 20200720'!BE142="","",'COPY 20200720'!BE142)</f>
        <v/>
      </c>
      <c r="BF142" t="str">
        <f>IF('COPY 20200720'!BF142="","",'COPY 20200720'!BF142)</f>
        <v/>
      </c>
      <c r="BG142" t="str">
        <f>IF('COPY 20200720'!BG142="","",'COPY 20200720'!BG142)</f>
        <v/>
      </c>
      <c r="BH142" t="str">
        <f>IF('COPY 20200720'!BH142="","",'COPY 20200720'!BH142)</f>
        <v/>
      </c>
      <c r="BI142" t="str">
        <f>IF('COPY 20200720'!BI142="","",'COPY 20200720'!BI142)</f>
        <v/>
      </c>
      <c r="BJ142" t="str">
        <f>IF('COPY 20200720'!BJ142="","",'COPY 20200720'!BJ142)</f>
        <v/>
      </c>
      <c r="BK142">
        <f>IF('COPY 20200720'!BK142="","",'COPY 20200720'!BK142)</f>
        <v>44041</v>
      </c>
      <c r="BL142" t="str">
        <f>IF('COPY 20200720'!BL142="","",'COPY 20200720'!BL142)</f>
        <v/>
      </c>
      <c r="BM142" t="str">
        <f>IF('COPY 20200720'!BM142="","",'COPY 20200720'!BM142)</f>
        <v/>
      </c>
      <c r="BN142" t="str">
        <f>IF('COPY 20200720'!BN142="","",'COPY 20200720'!BN142)</f>
        <v/>
      </c>
      <c r="BO142" t="str">
        <f>IF('COPY 20200720'!BO142="","",'COPY 20200720'!BO142)</f>
        <v/>
      </c>
      <c r="BP142" t="str">
        <f>IF('COPY 20200720'!BP142="","",'COPY 20200720'!BP142)</f>
        <v/>
      </c>
      <c r="BQ142" t="str">
        <f>IF('COPY 20200720'!BQ142="","",'COPY 20200720'!BQ142)</f>
        <v/>
      </c>
      <c r="BR142" t="str">
        <f>IF('COPY 20200720'!BR142="","",'COPY 20200720'!BR142)</f>
        <v/>
      </c>
      <c r="BS142" t="str">
        <f>IF('COPY 20200720'!BS142="","",'COPY 20200720'!BS142)</f>
        <v/>
      </c>
      <c r="BT142" t="str">
        <f>IF('COPY 20200720'!BT142="","",'COPY 20200720'!BT142)</f>
        <v/>
      </c>
      <c r="BU142" t="str">
        <f>IF('COPY 20200720'!BU142="","",'COPY 20200720'!BU142)</f>
        <v/>
      </c>
      <c r="BV142" t="str">
        <f>IF('COPY 20200720'!BV142="","",'COPY 20200720'!BV142)</f>
        <v/>
      </c>
      <c r="BW142" t="str">
        <f>IF('COPY 20200720'!BW142="","",'COPY 20200720'!BW142)</f>
        <v/>
      </c>
      <c r="BX142" t="str">
        <f>IF('COPY 20200720'!BX142="","",'COPY 20200720'!BX142)</f>
        <v/>
      </c>
      <c r="BY142" t="str">
        <f>IF('COPY 20200720'!BY142="","",'COPY 20200720'!BY142)</f>
        <v/>
      </c>
      <c r="BZ142" t="str">
        <f>IF('COPY 20200720'!BZ142="","",'COPY 20200720'!BZ142)</f>
        <v/>
      </c>
      <c r="CA142" t="str">
        <f>IF('COPY 20200720'!CA142="","",'COPY 20200720'!CA142)</f>
        <v/>
      </c>
      <c r="CB142" t="str">
        <f>IF('COPY 20200720'!CB142="","",'COPY 20200720'!CB142)</f>
        <v/>
      </c>
      <c r="CC142" t="str">
        <f>IF('COPY 20200720'!CC142="","",'COPY 20200720'!CC142)</f>
        <v/>
      </c>
      <c r="CD142" t="str">
        <f>IF('COPY 20200720'!CD142="","",'COPY 20200720'!CD142)</f>
        <v/>
      </c>
      <c r="CE142" t="s">
        <v>512</v>
      </c>
      <c r="CF142" s="2" t="s">
        <v>169</v>
      </c>
      <c r="CG142" t="str">
        <f>IF('COPY 20200720'!CG142="","",'COPY 20200720'!CG142)</f>
        <v/>
      </c>
      <c r="CH142" t="str">
        <f>IF('COPY 20200720'!CH142="","",'COPY 20200720'!CH142)</f>
        <v/>
      </c>
      <c r="CI142" t="str">
        <f>IF('COPY 20200720'!CI142="","",'COPY 20200720'!CI142)</f>
        <v/>
      </c>
      <c r="CJ142" t="str">
        <f>IF('COPY 20200720'!CJ142="","",'COPY 20200720'!CJ142)</f>
        <v/>
      </c>
      <c r="CK142" t="str">
        <f>IF('COPY 20200720'!CK142="","",'COPY 20200720'!CK142)</f>
        <v/>
      </c>
      <c r="CL142" t="str">
        <f>IF('COPY 20200720'!CL142="","",'COPY 20200720'!CL142)</f>
        <v/>
      </c>
      <c r="CM142" t="str">
        <f>IF('COPY 20200720'!CM142="","",'COPY 20200720'!CM142)</f>
        <v/>
      </c>
    </row>
    <row r="143" spans="2:91">
      <c r="B143" s="42" t="str">
        <f>'COPY 20200720'!B143</f>
        <v>139</v>
      </c>
      <c r="C143" s="48" t="str">
        <f>'COPY 20200720'!C143</f>
        <v>PANEL CTR LWR</v>
      </c>
      <c r="D143" s="48" t="str">
        <f>IF('COPY 20200720'!D143="","",'COPY 20200720'!D143)</f>
        <v>INJ</v>
      </c>
      <c r="E143" s="48"/>
      <c r="F143" s="49"/>
      <c r="G143" s="10"/>
      <c r="H143" s="11"/>
      <c r="I143" s="48"/>
      <c r="J143" s="48"/>
      <c r="K143" s="10"/>
      <c r="L143" s="13"/>
      <c r="M143" s="50"/>
      <c r="N143" s="50"/>
      <c r="O143" s="16"/>
      <c r="P143" s="16"/>
      <c r="Q143" s="17"/>
      <c r="R143" s="17"/>
      <c r="S143" s="51"/>
      <c r="T143" s="51"/>
      <c r="U143" s="49"/>
      <c r="V143">
        <f>IF('COPY 20200720'!V143="","",'COPY 20200720'!V143)</f>
        <v>44041</v>
      </c>
      <c r="W143" t="str">
        <f>IF('COPY 20200720'!W143="","",'COPY 20200720'!W143)</f>
        <v/>
      </c>
      <c r="X143" t="str">
        <f>IF('COPY 20200720'!X143="","",'COPY 20200720'!X143)</f>
        <v/>
      </c>
      <c r="Y143" t="str">
        <f>IF('COPY 20200720'!Y143="","",'COPY 20200720'!Y143)</f>
        <v/>
      </c>
      <c r="Z143" t="str">
        <f>IF('COPY 20200720'!Z143="","",'COPY 20200720'!Z143)</f>
        <v/>
      </c>
      <c r="AA143" t="str">
        <f>IF('COPY 20200720'!AA143="","",'COPY 20200720'!AA143)</f>
        <v/>
      </c>
      <c r="AB143" t="str">
        <f>IF('COPY 20200720'!AB143="","",'COPY 20200720'!AB143)</f>
        <v/>
      </c>
      <c r="AC143" t="str">
        <f>IF('COPY 20200720'!AC143="","",'COPY 20200720'!AC143)</f>
        <v/>
      </c>
      <c r="AD143" t="str">
        <f>IF('COPY 20200720'!AD143="","",'COPY 20200720'!AD143)</f>
        <v/>
      </c>
      <c r="AE143" t="str">
        <f>IF('COPY 20200720'!AE143="","",'COPY 20200720'!AE143)</f>
        <v/>
      </c>
      <c r="AF143" t="str">
        <f>IF('COPY 20200720'!AF143="","",'COPY 20200720'!AF143)</f>
        <v/>
      </c>
      <c r="AG143" t="str">
        <f>IF('COPY 20200720'!AG143="","",'COPY 20200720'!AG143)</f>
        <v/>
      </c>
      <c r="AH143" t="str">
        <f>IF('COPY 20200720'!AH143="","",'COPY 20200720'!AH143)</f>
        <v/>
      </c>
      <c r="AI143" t="str">
        <f>IF('COPY 20200720'!AI143="","",'COPY 20200720'!AI143)</f>
        <v/>
      </c>
      <c r="AJ143" t="str">
        <f>IF('COPY 20200720'!AJ143="","",'COPY 20200720'!AJ143)</f>
        <v/>
      </c>
      <c r="AK143" t="str">
        <f>IF('COPY 20200720'!AK143="","",'COPY 20200720'!AK143)</f>
        <v/>
      </c>
      <c r="AL143" t="str">
        <f>IF('COPY 20200720'!AL143="","",'COPY 20200720'!AL143)</f>
        <v/>
      </c>
      <c r="AM143" t="str">
        <f>IF('COPY 20200720'!AM143="","",'COPY 20200720'!AM143)</f>
        <v/>
      </c>
      <c r="AN143" t="str">
        <f>IF('COPY 20200720'!AN143="","",'COPY 20200720'!AN143)</f>
        <v/>
      </c>
      <c r="AO143" t="str">
        <f>IF('COPY 20200720'!AO143="","",'COPY 20200720'!AO143)</f>
        <v/>
      </c>
      <c r="AP143" t="str">
        <f>IF('COPY 20200720'!AP143="","",'COPY 20200720'!AP143)</f>
        <v/>
      </c>
      <c r="AQ143" t="str">
        <f>IF('COPY 20200720'!AQ143="","",'COPY 20200720'!AQ143)</f>
        <v/>
      </c>
      <c r="AR143" t="str">
        <f>IF('COPY 20200720'!AR143="","",'COPY 20200720'!AR143)</f>
        <v/>
      </c>
      <c r="AS143" t="str">
        <f>IF('COPY 20200720'!AS143="","",'COPY 20200720'!AS143)</f>
        <v/>
      </c>
      <c r="AT143" t="str">
        <f>IF('COPY 20200720'!AT143="","",'COPY 20200720'!AT143)</f>
        <v/>
      </c>
      <c r="AU143" t="str">
        <f>IF('COPY 20200720'!AU143="","",'COPY 20200720'!AU143)</f>
        <v/>
      </c>
      <c r="AV143" t="str">
        <f>IF('COPY 20200720'!AV143="","",'COPY 20200720'!AV143)</f>
        <v/>
      </c>
      <c r="AW143" t="str">
        <f>IF('COPY 20200720'!AW143="","",'COPY 20200720'!AW143)</f>
        <v/>
      </c>
      <c r="AX143" t="str">
        <f>IF('COPY 20200720'!AX143="","",'COPY 20200720'!AX143)</f>
        <v/>
      </c>
      <c r="AY143" t="str">
        <f>IF('COPY 20200720'!AY143="","",'COPY 20200720'!AY143)</f>
        <v/>
      </c>
      <c r="AZ143" t="str">
        <f>IF('COPY 20200720'!AZ143="","",'COPY 20200720'!AZ143)</f>
        <v/>
      </c>
      <c r="BA143" t="str">
        <f>IF('COPY 20200720'!BA143="","",'COPY 20200720'!BA143)</f>
        <v/>
      </c>
      <c r="BB143" t="str">
        <f>IF('COPY 20200720'!BB143="","",'COPY 20200720'!BB143)</f>
        <v/>
      </c>
      <c r="BC143" t="str">
        <f>IF('COPY 20200720'!BC143="","",'COPY 20200720'!BC143)</f>
        <v/>
      </c>
      <c r="BD143" t="str">
        <f>IF('COPY 20200720'!BD143="","",'COPY 20200720'!BD143)</f>
        <v/>
      </c>
      <c r="BE143" t="str">
        <f>IF('COPY 20200720'!BE143="","",'COPY 20200720'!BE143)</f>
        <v/>
      </c>
      <c r="BF143" t="str">
        <f>IF('COPY 20200720'!BF143="","",'COPY 20200720'!BF143)</f>
        <v/>
      </c>
      <c r="BG143" t="str">
        <f>IF('COPY 20200720'!BG143="","",'COPY 20200720'!BG143)</f>
        <v/>
      </c>
      <c r="BH143" t="str">
        <f>IF('COPY 20200720'!BH143="","",'COPY 20200720'!BH143)</f>
        <v/>
      </c>
      <c r="BI143" t="str">
        <f>IF('COPY 20200720'!BI143="","",'COPY 20200720'!BI143)</f>
        <v/>
      </c>
      <c r="BJ143" t="str">
        <f>IF('COPY 20200720'!BJ143="","",'COPY 20200720'!BJ143)</f>
        <v/>
      </c>
      <c r="BK143">
        <f>IF('COPY 20200720'!BK143="","",'COPY 20200720'!BK143)</f>
        <v>44041</v>
      </c>
      <c r="BL143" t="str">
        <f>IF('COPY 20200720'!BL143="","",'COPY 20200720'!BL143)</f>
        <v/>
      </c>
      <c r="BM143" t="str">
        <f>IF('COPY 20200720'!BM143="","",'COPY 20200720'!BM143)</f>
        <v/>
      </c>
      <c r="BN143" t="str">
        <f>IF('COPY 20200720'!BN143="","",'COPY 20200720'!BN143)</f>
        <v/>
      </c>
      <c r="BO143" t="str">
        <f>IF('COPY 20200720'!BO143="","",'COPY 20200720'!BO143)</f>
        <v/>
      </c>
      <c r="BP143" t="str">
        <f>IF('COPY 20200720'!BP143="","",'COPY 20200720'!BP143)</f>
        <v/>
      </c>
      <c r="BQ143" t="str">
        <f>IF('COPY 20200720'!BQ143="","",'COPY 20200720'!BQ143)</f>
        <v/>
      </c>
      <c r="BR143" t="str">
        <f>IF('COPY 20200720'!BR143="","",'COPY 20200720'!BR143)</f>
        <v/>
      </c>
      <c r="BS143" t="str">
        <f>IF('COPY 20200720'!BS143="","",'COPY 20200720'!BS143)</f>
        <v/>
      </c>
      <c r="BT143" t="str">
        <f>IF('COPY 20200720'!BT143="","",'COPY 20200720'!BT143)</f>
        <v/>
      </c>
      <c r="BU143" t="str">
        <f>IF('COPY 20200720'!BU143="","",'COPY 20200720'!BU143)</f>
        <v/>
      </c>
      <c r="BV143" t="str">
        <f>IF('COPY 20200720'!BV143="","",'COPY 20200720'!BV143)</f>
        <v/>
      </c>
      <c r="BW143" t="str">
        <f>IF('COPY 20200720'!BW143="","",'COPY 20200720'!BW143)</f>
        <v/>
      </c>
      <c r="BX143" t="str">
        <f>IF('COPY 20200720'!BX143="","",'COPY 20200720'!BX143)</f>
        <v/>
      </c>
      <c r="BY143" t="str">
        <f>IF('COPY 20200720'!BY143="","",'COPY 20200720'!BY143)</f>
        <v/>
      </c>
      <c r="BZ143" t="str">
        <f>IF('COPY 20200720'!BZ143="","",'COPY 20200720'!BZ143)</f>
        <v/>
      </c>
      <c r="CA143" t="str">
        <f>IF('COPY 20200720'!CA143="","",'COPY 20200720'!CA143)</f>
        <v/>
      </c>
      <c r="CB143" t="str">
        <f>IF('COPY 20200720'!CB143="","",'COPY 20200720'!CB143)</f>
        <v/>
      </c>
      <c r="CC143" t="str">
        <f>IF('COPY 20200720'!CC143="","",'COPY 20200720'!CC143)</f>
        <v/>
      </c>
      <c r="CD143" t="str">
        <f>IF('COPY 20200720'!CD143="","",'COPY 20200720'!CD143)</f>
        <v/>
      </c>
      <c r="CE143">
        <f>IF('COPY 20200720'!CE143="","",'COPY 20200720'!CE143)</f>
        <v>44041</v>
      </c>
      <c r="CF143">
        <f>IF('COPY 20200720'!CF143="","",'COPY 20200720'!CF143)</f>
        <v>44041</v>
      </c>
      <c r="CG143" t="str">
        <f>IF('COPY 20200720'!CG143="","",'COPY 20200720'!CG143)</f>
        <v/>
      </c>
      <c r="CH143" t="str">
        <f>IF('COPY 20200720'!CH143="","",'COPY 20200720'!CH143)</f>
        <v/>
      </c>
      <c r="CI143" t="str">
        <f>IF('COPY 20200720'!CI143="","",'COPY 20200720'!CI143)</f>
        <v/>
      </c>
      <c r="CJ143" t="str">
        <f>IF('COPY 20200720'!CJ143="","",'COPY 20200720'!CJ143)</f>
        <v/>
      </c>
      <c r="CK143" t="str">
        <f>IF('COPY 20200720'!CK143="","",'COPY 20200720'!CK143)</f>
        <v/>
      </c>
      <c r="CL143" t="str">
        <f>IF('COPY 20200720'!CL143="","",'COPY 20200720'!CL143)</f>
        <v/>
      </c>
      <c r="CM143" t="str">
        <f>IF('COPY 20200720'!CM143="","",'COPY 20200720'!CM143)</f>
        <v/>
      </c>
    </row>
    <row r="144" spans="2:91">
      <c r="B144" s="42" t="str">
        <f>'COPY 20200720'!B144</f>
        <v>140</v>
      </c>
      <c r="C144" s="48" t="str">
        <f>'COPY 20200720'!C144</f>
        <v>PANEL CTR UPR</v>
      </c>
      <c r="D144" s="48" t="str">
        <f>IF('COPY 20200720'!D144="","",'COPY 20200720'!D144)</f>
        <v>INJ</v>
      </c>
      <c r="E144" s="48"/>
      <c r="F144" s="49"/>
      <c r="G144" s="10"/>
      <c r="H144" s="11"/>
      <c r="I144" s="48"/>
      <c r="J144" s="48"/>
      <c r="K144" s="10"/>
      <c r="L144" s="13"/>
      <c r="M144" s="50"/>
      <c r="N144" s="50"/>
      <c r="O144" s="16"/>
      <c r="P144" s="16"/>
      <c r="Q144" s="17"/>
      <c r="R144" s="17"/>
      <c r="S144" s="51"/>
      <c r="T144" s="51"/>
      <c r="U144" s="49"/>
      <c r="V144">
        <f>IF('COPY 20200720'!V144="","",'COPY 20200720'!V144)</f>
        <v>44041</v>
      </c>
      <c r="W144" t="str">
        <f>IF('COPY 20200720'!W144="","",'COPY 20200720'!W144)</f>
        <v/>
      </c>
      <c r="X144" t="str">
        <f>IF('COPY 20200720'!X144="","",'COPY 20200720'!X144)</f>
        <v/>
      </c>
      <c r="Y144" t="str">
        <f>IF('COPY 20200720'!Y144="","",'COPY 20200720'!Y144)</f>
        <v/>
      </c>
      <c r="Z144" t="str">
        <f>IF('COPY 20200720'!Z144="","",'COPY 20200720'!Z144)</f>
        <v/>
      </c>
      <c r="AA144" t="str">
        <f>IF('COPY 20200720'!AA144="","",'COPY 20200720'!AA144)</f>
        <v/>
      </c>
      <c r="AB144" t="str">
        <f>IF('COPY 20200720'!AB144="","",'COPY 20200720'!AB144)</f>
        <v/>
      </c>
      <c r="AC144" t="str">
        <f>IF('COPY 20200720'!AC144="","",'COPY 20200720'!AC144)</f>
        <v/>
      </c>
      <c r="AD144" t="str">
        <f>IF('COPY 20200720'!AD144="","",'COPY 20200720'!AD144)</f>
        <v/>
      </c>
      <c r="AE144" t="str">
        <f>IF('COPY 20200720'!AE144="","",'COPY 20200720'!AE144)</f>
        <v/>
      </c>
      <c r="AF144" t="str">
        <f>IF('COPY 20200720'!AF144="","",'COPY 20200720'!AF144)</f>
        <v/>
      </c>
      <c r="AG144" t="str">
        <f>IF('COPY 20200720'!AG144="","",'COPY 20200720'!AG144)</f>
        <v/>
      </c>
      <c r="AH144" t="str">
        <f>IF('COPY 20200720'!AH144="","",'COPY 20200720'!AH144)</f>
        <v/>
      </c>
      <c r="AI144" t="str">
        <f>IF('COPY 20200720'!AI144="","",'COPY 20200720'!AI144)</f>
        <v/>
      </c>
      <c r="AJ144" t="str">
        <f>IF('COPY 20200720'!AJ144="","",'COPY 20200720'!AJ144)</f>
        <v/>
      </c>
      <c r="AK144" t="str">
        <f>IF('COPY 20200720'!AK144="","",'COPY 20200720'!AK144)</f>
        <v/>
      </c>
      <c r="AL144" t="str">
        <f>IF('COPY 20200720'!AL144="","",'COPY 20200720'!AL144)</f>
        <v/>
      </c>
      <c r="AM144" t="str">
        <f>IF('COPY 20200720'!AM144="","",'COPY 20200720'!AM144)</f>
        <v/>
      </c>
      <c r="AN144" t="str">
        <f>IF('COPY 20200720'!AN144="","",'COPY 20200720'!AN144)</f>
        <v/>
      </c>
      <c r="AO144" t="str">
        <f>IF('COPY 20200720'!AO144="","",'COPY 20200720'!AO144)</f>
        <v/>
      </c>
      <c r="AP144" t="str">
        <f>IF('COPY 20200720'!AP144="","",'COPY 20200720'!AP144)</f>
        <v/>
      </c>
      <c r="AQ144" t="str">
        <f>IF('COPY 20200720'!AQ144="","",'COPY 20200720'!AQ144)</f>
        <v/>
      </c>
      <c r="AR144" t="str">
        <f>IF('COPY 20200720'!AR144="","",'COPY 20200720'!AR144)</f>
        <v/>
      </c>
      <c r="AS144" t="str">
        <f>IF('COPY 20200720'!AS144="","",'COPY 20200720'!AS144)</f>
        <v/>
      </c>
      <c r="AT144" t="str">
        <f>IF('COPY 20200720'!AT144="","",'COPY 20200720'!AT144)</f>
        <v/>
      </c>
      <c r="AU144" t="str">
        <f>IF('COPY 20200720'!AU144="","",'COPY 20200720'!AU144)</f>
        <v/>
      </c>
      <c r="AV144" t="str">
        <f>IF('COPY 20200720'!AV144="","",'COPY 20200720'!AV144)</f>
        <v/>
      </c>
      <c r="AW144" t="str">
        <f>IF('COPY 20200720'!AW144="","",'COPY 20200720'!AW144)</f>
        <v/>
      </c>
      <c r="AX144" t="str">
        <f>IF('COPY 20200720'!AX144="","",'COPY 20200720'!AX144)</f>
        <v/>
      </c>
      <c r="AY144" t="str">
        <f>IF('COPY 20200720'!AY144="","",'COPY 20200720'!AY144)</f>
        <v/>
      </c>
      <c r="AZ144" t="str">
        <f>IF('COPY 20200720'!AZ144="","",'COPY 20200720'!AZ144)</f>
        <v/>
      </c>
      <c r="BA144" t="str">
        <f>IF('COPY 20200720'!BA144="","",'COPY 20200720'!BA144)</f>
        <v/>
      </c>
      <c r="BB144" t="str">
        <f>IF('COPY 20200720'!BB144="","",'COPY 20200720'!BB144)</f>
        <v/>
      </c>
      <c r="BC144" t="str">
        <f>IF('COPY 20200720'!BC144="","",'COPY 20200720'!BC144)</f>
        <v/>
      </c>
      <c r="BD144" t="str">
        <f>IF('COPY 20200720'!BD144="","",'COPY 20200720'!BD144)</f>
        <v/>
      </c>
      <c r="BE144" t="str">
        <f>IF('COPY 20200720'!BE144="","",'COPY 20200720'!BE144)</f>
        <v/>
      </c>
      <c r="BF144" t="str">
        <f>IF('COPY 20200720'!BF144="","",'COPY 20200720'!BF144)</f>
        <v/>
      </c>
      <c r="BG144" t="str">
        <f>IF('COPY 20200720'!BG144="","",'COPY 20200720'!BG144)</f>
        <v/>
      </c>
      <c r="BH144" t="str">
        <f>IF('COPY 20200720'!BH144="","",'COPY 20200720'!BH144)</f>
        <v/>
      </c>
      <c r="BI144" t="str">
        <f>IF('COPY 20200720'!BI144="","",'COPY 20200720'!BI144)</f>
        <v/>
      </c>
      <c r="BJ144" t="str">
        <f>IF('COPY 20200720'!BJ144="","",'COPY 20200720'!BJ144)</f>
        <v/>
      </c>
      <c r="BK144">
        <f>IF('COPY 20200720'!BK144="","",'COPY 20200720'!BK144)</f>
        <v>44041</v>
      </c>
      <c r="BL144" t="str">
        <f>IF('COPY 20200720'!BL144="","",'COPY 20200720'!BL144)</f>
        <v/>
      </c>
      <c r="BM144" t="str">
        <f>IF('COPY 20200720'!BM144="","",'COPY 20200720'!BM144)</f>
        <v/>
      </c>
      <c r="BN144" t="str">
        <f>IF('COPY 20200720'!BN144="","",'COPY 20200720'!BN144)</f>
        <v/>
      </c>
      <c r="BO144" t="str">
        <f>IF('COPY 20200720'!BO144="","",'COPY 20200720'!BO144)</f>
        <v/>
      </c>
      <c r="BP144" t="str">
        <f>IF('COPY 20200720'!BP144="","",'COPY 20200720'!BP144)</f>
        <v/>
      </c>
      <c r="BQ144" t="str">
        <f>IF('COPY 20200720'!BQ144="","",'COPY 20200720'!BQ144)</f>
        <v/>
      </c>
      <c r="BR144" t="str">
        <f>IF('COPY 20200720'!BR144="","",'COPY 20200720'!BR144)</f>
        <v/>
      </c>
      <c r="BS144" t="str">
        <f>IF('COPY 20200720'!BS144="","",'COPY 20200720'!BS144)</f>
        <v/>
      </c>
      <c r="BT144" t="str">
        <f>IF('COPY 20200720'!BT144="","",'COPY 20200720'!BT144)</f>
        <v/>
      </c>
      <c r="BU144" t="str">
        <f>IF('COPY 20200720'!BU144="","",'COPY 20200720'!BU144)</f>
        <v/>
      </c>
      <c r="BV144" t="str">
        <f>IF('COPY 20200720'!BV144="","",'COPY 20200720'!BV144)</f>
        <v/>
      </c>
      <c r="BW144" t="str">
        <f>IF('COPY 20200720'!BW144="","",'COPY 20200720'!BW144)</f>
        <v/>
      </c>
      <c r="BX144" t="str">
        <f>IF('COPY 20200720'!BX144="","",'COPY 20200720'!BX144)</f>
        <v/>
      </c>
      <c r="BY144" t="str">
        <f>IF('COPY 20200720'!BY144="","",'COPY 20200720'!BY144)</f>
        <v/>
      </c>
      <c r="BZ144" t="str">
        <f>IF('COPY 20200720'!BZ144="","",'COPY 20200720'!BZ144)</f>
        <v/>
      </c>
      <c r="CA144" t="str">
        <f>IF('COPY 20200720'!CA144="","",'COPY 20200720'!CA144)</f>
        <v/>
      </c>
      <c r="CB144" t="str">
        <f>IF('COPY 20200720'!CB144="","",'COPY 20200720'!CB144)</f>
        <v/>
      </c>
      <c r="CC144" t="str">
        <f>IF('COPY 20200720'!CC144="","",'COPY 20200720'!CC144)</f>
        <v/>
      </c>
      <c r="CD144" t="str">
        <f>IF('COPY 20200720'!CD144="","",'COPY 20200720'!CD144)</f>
        <v/>
      </c>
      <c r="CE144">
        <f>IF('COPY 20200720'!CE144="","",'COPY 20200720'!CE144)</f>
        <v>44041</v>
      </c>
      <c r="CF144">
        <f>IF('COPY 20200720'!CF144="","",'COPY 20200720'!CF144)</f>
        <v>44041</v>
      </c>
      <c r="CG144" t="str">
        <f>IF('COPY 20200720'!CG144="","",'COPY 20200720'!CG144)</f>
        <v/>
      </c>
      <c r="CH144" t="str">
        <f>IF('COPY 20200720'!CH144="","",'COPY 20200720'!CH144)</f>
        <v/>
      </c>
      <c r="CI144" t="str">
        <f>IF('COPY 20200720'!CI144="","",'COPY 20200720'!CI144)</f>
        <v/>
      </c>
      <c r="CJ144" t="str">
        <f>IF('COPY 20200720'!CJ144="","",'COPY 20200720'!CJ144)</f>
        <v/>
      </c>
      <c r="CK144" t="str">
        <f>IF('COPY 20200720'!CK144="","",'COPY 20200720'!CK144)</f>
        <v/>
      </c>
      <c r="CL144" t="str">
        <f>IF('COPY 20200720'!CL144="","",'COPY 20200720'!CL144)</f>
        <v/>
      </c>
      <c r="CM144" t="str">
        <f>IF('COPY 20200720'!CM144="","",'COPY 20200720'!CM144)</f>
        <v/>
      </c>
    </row>
    <row r="145" spans="2:91">
      <c r="B145" s="42" t="str">
        <f>'COPY 20200720'!B145</f>
        <v>141</v>
      </c>
      <c r="C145" s="60" t="str">
        <f>'COPY 20200720'!C145</f>
        <v>GRILLE SPKR CTR</v>
      </c>
      <c r="D145" s="60" t="str">
        <f>IF('COPY 20200720'!D145="","",'COPY 20200720'!D145)</f>
        <v>INJ</v>
      </c>
      <c r="E145" s="60"/>
      <c r="F145" s="61"/>
      <c r="G145" s="62"/>
      <c r="H145" s="63"/>
      <c r="I145" s="64"/>
      <c r="J145" s="65"/>
      <c r="K145" s="62"/>
      <c r="L145" s="65"/>
      <c r="M145" s="66"/>
      <c r="N145" s="66"/>
      <c r="O145" s="67"/>
      <c r="P145" s="67"/>
      <c r="Q145" s="68"/>
      <c r="R145" s="68"/>
      <c r="S145" s="69"/>
      <c r="T145" s="69"/>
      <c r="U145" s="61"/>
      <c r="V145">
        <f>IF('COPY 20200720'!V145="","",'COPY 20200720'!V145)</f>
        <v>44041</v>
      </c>
      <c r="W145" t="str">
        <f>IF('COPY 20200720'!W145="","",'COPY 20200720'!W145)</f>
        <v/>
      </c>
      <c r="X145" t="str">
        <f>IF('COPY 20200720'!X145="","",'COPY 20200720'!X145)</f>
        <v/>
      </c>
      <c r="Y145" t="str">
        <f>IF('COPY 20200720'!Y145="","",'COPY 20200720'!Y145)</f>
        <v/>
      </c>
      <c r="Z145" t="str">
        <f>IF('COPY 20200720'!Z145="","",'COPY 20200720'!Z145)</f>
        <v/>
      </c>
      <c r="AA145" t="str">
        <f>IF('COPY 20200720'!AA145="","",'COPY 20200720'!AA145)</f>
        <v/>
      </c>
      <c r="AB145" t="str">
        <f>IF('COPY 20200720'!AB145="","",'COPY 20200720'!AB145)</f>
        <v/>
      </c>
      <c r="AC145" t="str">
        <f>IF('COPY 20200720'!AC145="","",'COPY 20200720'!AC145)</f>
        <v/>
      </c>
      <c r="AD145" t="str">
        <f>IF('COPY 20200720'!AD145="","",'COPY 20200720'!AD145)</f>
        <v/>
      </c>
      <c r="AE145" t="str">
        <f>IF('COPY 20200720'!AE145="","",'COPY 20200720'!AE145)</f>
        <v/>
      </c>
      <c r="AF145" t="str">
        <f>IF('COPY 20200720'!AF145="","",'COPY 20200720'!AF145)</f>
        <v/>
      </c>
      <c r="AG145" t="str">
        <f>IF('COPY 20200720'!AG145="","",'COPY 20200720'!AG145)</f>
        <v/>
      </c>
      <c r="AH145" t="str">
        <f>IF('COPY 20200720'!AH145="","",'COPY 20200720'!AH145)</f>
        <v/>
      </c>
      <c r="AI145" t="str">
        <f>IF('COPY 20200720'!AI145="","",'COPY 20200720'!AI145)</f>
        <v/>
      </c>
      <c r="AJ145" t="str">
        <f>IF('COPY 20200720'!AJ145="","",'COPY 20200720'!AJ145)</f>
        <v/>
      </c>
      <c r="AK145" t="str">
        <f>IF('COPY 20200720'!AK145="","",'COPY 20200720'!AK145)</f>
        <v/>
      </c>
      <c r="AL145" t="str">
        <f>IF('COPY 20200720'!AL145="","",'COPY 20200720'!AL145)</f>
        <v/>
      </c>
      <c r="AM145" t="str">
        <f>IF('COPY 20200720'!AM145="","",'COPY 20200720'!AM145)</f>
        <v/>
      </c>
      <c r="AN145" t="str">
        <f>IF('COPY 20200720'!AN145="","",'COPY 20200720'!AN145)</f>
        <v/>
      </c>
      <c r="AO145" t="str">
        <f>IF('COPY 20200720'!AO145="","",'COPY 20200720'!AO145)</f>
        <v/>
      </c>
      <c r="AP145" t="str">
        <f>IF('COPY 20200720'!AP145="","",'COPY 20200720'!AP145)</f>
        <v/>
      </c>
      <c r="AQ145" t="str">
        <f>IF('COPY 20200720'!AQ145="","",'COPY 20200720'!AQ145)</f>
        <v/>
      </c>
      <c r="AR145" t="str">
        <f>IF('COPY 20200720'!AR145="","",'COPY 20200720'!AR145)</f>
        <v/>
      </c>
      <c r="AS145" t="str">
        <f>IF('COPY 20200720'!AS145="","",'COPY 20200720'!AS145)</f>
        <v/>
      </c>
      <c r="AT145" t="str">
        <f>IF('COPY 20200720'!AT145="","",'COPY 20200720'!AT145)</f>
        <v/>
      </c>
      <c r="AU145" t="str">
        <f>IF('COPY 20200720'!AU145="","",'COPY 20200720'!AU145)</f>
        <v/>
      </c>
      <c r="AV145" t="str">
        <f>IF('COPY 20200720'!AV145="","",'COPY 20200720'!AV145)</f>
        <v/>
      </c>
      <c r="AW145" t="str">
        <f>IF('COPY 20200720'!AW145="","",'COPY 20200720'!AW145)</f>
        <v/>
      </c>
      <c r="AX145" t="str">
        <f>IF('COPY 20200720'!AX145="","",'COPY 20200720'!AX145)</f>
        <v/>
      </c>
      <c r="AY145" t="str">
        <f>IF('COPY 20200720'!AY145="","",'COPY 20200720'!AY145)</f>
        <v/>
      </c>
      <c r="AZ145" t="str">
        <f>IF('COPY 20200720'!AZ145="","",'COPY 20200720'!AZ145)</f>
        <v/>
      </c>
      <c r="BA145" t="str">
        <f>IF('COPY 20200720'!BA145="","",'COPY 20200720'!BA145)</f>
        <v/>
      </c>
      <c r="BB145" t="str">
        <f>IF('COPY 20200720'!BB145="","",'COPY 20200720'!BB145)</f>
        <v/>
      </c>
      <c r="BC145" t="str">
        <f>IF('COPY 20200720'!BC145="","",'COPY 20200720'!BC145)</f>
        <v/>
      </c>
      <c r="BD145" t="str">
        <f>IF('COPY 20200720'!BD145="","",'COPY 20200720'!BD145)</f>
        <v/>
      </c>
      <c r="BE145" t="str">
        <f>IF('COPY 20200720'!BE145="","",'COPY 20200720'!BE145)</f>
        <v/>
      </c>
      <c r="BF145" t="str">
        <f>IF('COPY 20200720'!BF145="","",'COPY 20200720'!BF145)</f>
        <v/>
      </c>
      <c r="BG145" t="str">
        <f>IF('COPY 20200720'!BG145="","",'COPY 20200720'!BG145)</f>
        <v/>
      </c>
      <c r="BH145" t="str">
        <f>IF('COPY 20200720'!BH145="","",'COPY 20200720'!BH145)</f>
        <v/>
      </c>
      <c r="BI145" t="str">
        <f>IF('COPY 20200720'!BI145="","",'COPY 20200720'!BI145)</f>
        <v/>
      </c>
      <c r="BJ145" t="str">
        <f>IF('COPY 20200720'!BJ145="","",'COPY 20200720'!BJ145)</f>
        <v/>
      </c>
      <c r="BK145">
        <f>IF('COPY 20200720'!BK145="","",'COPY 20200720'!BK145)</f>
        <v>44041</v>
      </c>
      <c r="BL145" t="str">
        <f>IF('COPY 20200720'!BL145="","",'COPY 20200720'!BL145)</f>
        <v/>
      </c>
      <c r="BM145" t="str">
        <f>IF('COPY 20200720'!BM145="","",'COPY 20200720'!BM145)</f>
        <v/>
      </c>
      <c r="BN145" t="str">
        <f>IF('COPY 20200720'!BN145="","",'COPY 20200720'!BN145)</f>
        <v/>
      </c>
      <c r="BO145" t="str">
        <f>IF('COPY 20200720'!BO145="","",'COPY 20200720'!BO145)</f>
        <v/>
      </c>
      <c r="BP145" t="str">
        <f>IF('COPY 20200720'!BP145="","",'COPY 20200720'!BP145)</f>
        <v/>
      </c>
      <c r="BQ145" t="str">
        <f>IF('COPY 20200720'!BQ145="","",'COPY 20200720'!BQ145)</f>
        <v/>
      </c>
      <c r="BR145" t="str">
        <f>IF('COPY 20200720'!BR145="","",'COPY 20200720'!BR145)</f>
        <v/>
      </c>
      <c r="BS145" t="str">
        <f>IF('COPY 20200720'!BS145="","",'COPY 20200720'!BS145)</f>
        <v/>
      </c>
      <c r="BT145" t="str">
        <f>IF('COPY 20200720'!BT145="","",'COPY 20200720'!BT145)</f>
        <v/>
      </c>
      <c r="BU145" t="str">
        <f>IF('COPY 20200720'!BU145="","",'COPY 20200720'!BU145)</f>
        <v/>
      </c>
      <c r="BV145" t="str">
        <f>IF('COPY 20200720'!BV145="","",'COPY 20200720'!BV145)</f>
        <v/>
      </c>
      <c r="BW145" t="str">
        <f>IF('COPY 20200720'!BW145="","",'COPY 20200720'!BW145)</f>
        <v/>
      </c>
      <c r="BX145" t="str">
        <f>IF('COPY 20200720'!BX145="","",'COPY 20200720'!BX145)</f>
        <v/>
      </c>
      <c r="BY145" t="str">
        <f>IF('COPY 20200720'!BY145="","",'COPY 20200720'!BY145)</f>
        <v/>
      </c>
      <c r="BZ145" t="str">
        <f>IF('COPY 20200720'!BZ145="","",'COPY 20200720'!BZ145)</f>
        <v/>
      </c>
      <c r="CA145" t="str">
        <f>IF('COPY 20200720'!CA145="","",'COPY 20200720'!CA145)</f>
        <v/>
      </c>
      <c r="CB145" t="str">
        <f>IF('COPY 20200720'!CB145="","",'COPY 20200720'!CB145)</f>
        <v/>
      </c>
      <c r="CC145" t="str">
        <f>IF('COPY 20200720'!CC145="","",'COPY 20200720'!CC145)</f>
        <v/>
      </c>
      <c r="CD145" t="str">
        <f>IF('COPY 20200720'!CD145="","",'COPY 20200720'!CD145)</f>
        <v/>
      </c>
      <c r="CE145">
        <f>IF('COPY 20200720'!CE145="","",'COPY 20200720'!CE145)</f>
        <v>44041</v>
      </c>
      <c r="CF145">
        <f>IF('COPY 20200720'!CF145="","",'COPY 20200720'!CF145)</f>
        <v>44041</v>
      </c>
      <c r="CG145" t="str">
        <f>IF('COPY 20200720'!CG145="","",'COPY 20200720'!CG145)</f>
        <v/>
      </c>
      <c r="CH145" t="str">
        <f>IF('COPY 20200720'!CH145="","",'COPY 20200720'!CH145)</f>
        <v/>
      </c>
      <c r="CI145" t="str">
        <f>IF('COPY 20200720'!CI145="","",'COPY 20200720'!CI145)</f>
        <v/>
      </c>
      <c r="CJ145" t="str">
        <f>IF('COPY 20200720'!CJ145="","",'COPY 20200720'!CJ145)</f>
        <v/>
      </c>
      <c r="CK145" t="str">
        <f>IF('COPY 20200720'!CK145="","",'COPY 20200720'!CK145)</f>
        <v/>
      </c>
      <c r="CL145" t="str">
        <f>IF('COPY 20200720'!CL145="","",'COPY 20200720'!CL145)</f>
        <v/>
      </c>
      <c r="CM145" t="str">
        <f>IF('COPY 20200720'!CM145="","",'COPY 20200720'!CM145)</f>
        <v/>
      </c>
    </row>
    <row r="146" spans="2:91">
      <c r="B146" s="42" t="str">
        <f>'COPY 20200720'!B146</f>
        <v>142</v>
      </c>
      <c r="C146" s="48" t="str">
        <f>'COPY 20200720'!C146</f>
        <v>LAMP HOLDER AY P</v>
      </c>
      <c r="D146" s="48" t="str">
        <f>IF('COPY 20200720'!D146="","",'COPY 20200720'!D146)</f>
        <v>INJ</v>
      </c>
      <c r="E146" s="48"/>
      <c r="F146" s="49"/>
      <c r="G146" s="10"/>
      <c r="H146" s="11"/>
      <c r="I146" s="12"/>
      <c r="J146" s="13"/>
      <c r="K146" s="10"/>
      <c r="L146" s="13"/>
      <c r="M146" s="50"/>
      <c r="N146" s="50"/>
      <c r="O146" s="16"/>
      <c r="P146" s="16"/>
      <c r="Q146" s="17"/>
      <c r="R146" s="17"/>
      <c r="S146" s="51"/>
      <c r="T146" s="51"/>
      <c r="U146" s="49"/>
      <c r="V146">
        <f>IF('COPY 20200720'!V146="","",'COPY 20200720'!V146)</f>
        <v>1.254918028746393</v>
      </c>
      <c r="W146" t="str">
        <f>IF('COPY 20200720'!W146="","",'COPY 20200720'!W146)</f>
        <v/>
      </c>
      <c r="X146" t="str">
        <f>IF('COPY 20200720'!X146="","",'COPY 20200720'!X146)</f>
        <v/>
      </c>
      <c r="Y146" t="str">
        <f>IF('COPY 20200720'!Y146="","",'COPY 20200720'!Y146)</f>
        <v/>
      </c>
      <c r="Z146" t="str">
        <f>IF('COPY 20200720'!Z146="","",'COPY 20200720'!Z146)</f>
        <v/>
      </c>
      <c r="AA146" t="str">
        <f>IF('COPY 20200720'!AA146="","",'COPY 20200720'!AA146)</f>
        <v/>
      </c>
      <c r="AB146" t="str">
        <f>IF('COPY 20200720'!AB146="","",'COPY 20200720'!AB146)</f>
        <v/>
      </c>
      <c r="AC146" t="str">
        <f>IF('COPY 20200720'!AC146="","",'COPY 20200720'!AC146)</f>
        <v/>
      </c>
      <c r="AD146" t="str">
        <f>IF('COPY 20200720'!AD146="","",'COPY 20200720'!AD146)</f>
        <v/>
      </c>
      <c r="AE146" t="str">
        <f>IF('COPY 20200720'!AE146="","",'COPY 20200720'!AE146)</f>
        <v/>
      </c>
      <c r="AF146" t="str">
        <f>IF('COPY 20200720'!AF146="","",'COPY 20200720'!AF146)</f>
        <v/>
      </c>
      <c r="AG146" t="str">
        <f>IF('COPY 20200720'!AG146="","",'COPY 20200720'!AG146)</f>
        <v/>
      </c>
      <c r="AH146" t="str">
        <f>IF('COPY 20200720'!AH146="","",'COPY 20200720'!AH146)</f>
        <v/>
      </c>
      <c r="AI146" t="str">
        <f>IF('COPY 20200720'!AI146="","",'COPY 20200720'!AI146)</f>
        <v/>
      </c>
      <c r="AJ146" t="str">
        <f>IF('COPY 20200720'!AJ146="","",'COPY 20200720'!AJ146)</f>
        <v/>
      </c>
      <c r="AK146" t="str">
        <f>IF('COPY 20200720'!AK146="","",'COPY 20200720'!AK146)</f>
        <v/>
      </c>
      <c r="AL146" t="str">
        <f>IF('COPY 20200720'!AL146="","",'COPY 20200720'!AL146)</f>
        <v/>
      </c>
      <c r="AM146" t="str">
        <f>IF('COPY 20200720'!AM146="","",'COPY 20200720'!AM146)</f>
        <v/>
      </c>
      <c r="AN146" t="str">
        <f>IF('COPY 20200720'!AN146="","",'COPY 20200720'!AN146)</f>
        <v/>
      </c>
      <c r="AO146">
        <f>IF('COPY 20200720'!AO146="","",'COPY 20200720'!AO146)</f>
        <v>44046</v>
      </c>
      <c r="AP146" t="str">
        <f>IF('COPY 20200720'!AP146="","",'COPY 20200720'!AP146)</f>
        <v/>
      </c>
      <c r="AQ146" t="str">
        <f>IF('COPY 20200720'!AQ146="","",'COPY 20200720'!AQ146)</f>
        <v/>
      </c>
      <c r="AR146" t="str">
        <f>IF('COPY 20200720'!AR146="","",'COPY 20200720'!AR146)</f>
        <v/>
      </c>
      <c r="AS146" t="str">
        <f>IF('COPY 20200720'!AS146="","",'COPY 20200720'!AS146)</f>
        <v/>
      </c>
      <c r="AT146" t="str">
        <f>IF('COPY 20200720'!AT146="","",'COPY 20200720'!AT146)</f>
        <v/>
      </c>
      <c r="AU146" t="str">
        <f>IF('COPY 20200720'!AU146="","",'COPY 20200720'!AU146)</f>
        <v/>
      </c>
      <c r="AV146" t="str">
        <f>IF('COPY 20200720'!AV146="","",'COPY 20200720'!AV146)</f>
        <v/>
      </c>
      <c r="AW146" t="str">
        <f>IF('COPY 20200720'!AW146="","",'COPY 20200720'!AW146)</f>
        <v/>
      </c>
      <c r="AX146" t="str">
        <f>IF('COPY 20200720'!AX146="","",'COPY 20200720'!AX146)</f>
        <v/>
      </c>
      <c r="AY146" t="str">
        <f>IF('COPY 20200720'!AY146="","",'COPY 20200720'!AY146)</f>
        <v/>
      </c>
      <c r="AZ146" t="str">
        <f>IF('COPY 20200720'!AZ146="","",'COPY 20200720'!AZ146)</f>
        <v/>
      </c>
      <c r="BA146" t="str">
        <f>IF('COPY 20200720'!BA146="","",'COPY 20200720'!BA146)</f>
        <v/>
      </c>
      <c r="BB146" t="str">
        <f>IF('COPY 20200720'!BB146="","",'COPY 20200720'!BB146)</f>
        <v/>
      </c>
      <c r="BC146" t="str">
        <f>IF('COPY 20200720'!BC146="","",'COPY 20200720'!BC146)</f>
        <v/>
      </c>
      <c r="BD146" t="str">
        <f>IF('COPY 20200720'!BD146="","",'COPY 20200720'!BD146)</f>
        <v/>
      </c>
      <c r="BE146" t="str">
        <f>IF('COPY 20200720'!BE146="","",'COPY 20200720'!BE146)</f>
        <v/>
      </c>
      <c r="BF146" t="str">
        <f>IF('COPY 20200720'!BF146="","",'COPY 20200720'!BF146)</f>
        <v/>
      </c>
      <c r="BG146" t="str">
        <f>IF('COPY 20200720'!BG146="","",'COPY 20200720'!BG146)</f>
        <v/>
      </c>
      <c r="BH146" t="str">
        <f>IF('COPY 20200720'!BH146="","",'COPY 20200720'!BH146)</f>
        <v/>
      </c>
      <c r="BI146" t="str">
        <f>IF('COPY 20200720'!BI146="","",'COPY 20200720'!BI146)</f>
        <v/>
      </c>
      <c r="BJ146" t="str">
        <f>IF('COPY 20200720'!BJ146="","",'COPY 20200720'!BJ146)</f>
        <v/>
      </c>
      <c r="BK146">
        <f>IF('COPY 20200720'!BK146="","",'COPY 20200720'!BK146)</f>
        <v>44041</v>
      </c>
      <c r="BL146" t="str">
        <f>IF('COPY 20200720'!BL146="","",'COPY 20200720'!BL146)</f>
        <v/>
      </c>
      <c r="BM146" t="str">
        <f>IF('COPY 20200720'!BM146="","",'COPY 20200720'!BM146)</f>
        <v/>
      </c>
      <c r="BN146" t="str">
        <f>IF('COPY 20200720'!BN146="","",'COPY 20200720'!BN146)</f>
        <v/>
      </c>
      <c r="BO146" t="str">
        <f>IF('COPY 20200720'!BO146="","",'COPY 20200720'!BO146)</f>
        <v/>
      </c>
      <c r="BP146" t="str">
        <f>IF('COPY 20200720'!BP146="","",'COPY 20200720'!BP146)</f>
        <v/>
      </c>
      <c r="BQ146" t="str">
        <f>IF('COPY 20200720'!BQ146="","",'COPY 20200720'!BQ146)</f>
        <v/>
      </c>
      <c r="BR146" t="str">
        <f>IF('COPY 20200720'!BR146="","",'COPY 20200720'!BR146)</f>
        <v/>
      </c>
      <c r="BS146" t="str">
        <f>IF('COPY 20200720'!BS146="","",'COPY 20200720'!BS146)</f>
        <v/>
      </c>
      <c r="BT146" t="str">
        <f>IF('COPY 20200720'!BT146="","",'COPY 20200720'!BT146)</f>
        <v/>
      </c>
      <c r="BU146" t="str">
        <f>IF('COPY 20200720'!BU146="","",'COPY 20200720'!BU146)</f>
        <v/>
      </c>
      <c r="BV146" t="str">
        <f>IF('COPY 20200720'!BV146="","",'COPY 20200720'!BV146)</f>
        <v/>
      </c>
      <c r="BW146" t="str">
        <f>IF('COPY 20200720'!BW146="","",'COPY 20200720'!BW146)</f>
        <v/>
      </c>
      <c r="BX146" t="str">
        <f>IF('COPY 20200720'!BX146="","",'COPY 20200720'!BX146)</f>
        <v/>
      </c>
      <c r="BY146" t="str">
        <f>IF('COPY 20200720'!BY146="","",'COPY 20200720'!BY146)</f>
        <v/>
      </c>
      <c r="BZ146" t="str">
        <f>IF('COPY 20200720'!BZ146="","",'COPY 20200720'!BZ146)</f>
        <v/>
      </c>
      <c r="CA146" t="str">
        <f>IF('COPY 20200720'!CA146="","",'COPY 20200720'!CA146)</f>
        <v/>
      </c>
      <c r="CB146" t="str">
        <f>IF('COPY 20200720'!CB146="","",'COPY 20200720'!CB146)</f>
        <v/>
      </c>
      <c r="CC146" t="str">
        <f>IF('COPY 20200720'!CC146="","",'COPY 20200720'!CC146)</f>
        <v/>
      </c>
      <c r="CD146" t="str">
        <f>IF('COPY 20200720'!CD146="","",'COPY 20200720'!CD146)</f>
        <v/>
      </c>
      <c r="CE146" s="2" t="s">
        <v>169</v>
      </c>
      <c r="CF146" t="s">
        <v>502</v>
      </c>
      <c r="CG146" t="str">
        <f>IF('COPY 20200720'!CG146="","",'COPY 20200720'!CG146)</f>
        <v/>
      </c>
      <c r="CH146" t="str">
        <f>IF('COPY 20200720'!CH146="","",'COPY 20200720'!CH146)</f>
        <v/>
      </c>
      <c r="CI146" t="str">
        <f>IF('COPY 20200720'!CI146="","",'COPY 20200720'!CI146)</f>
        <v/>
      </c>
      <c r="CJ146" t="str">
        <f>IF('COPY 20200720'!CJ146="","",'COPY 20200720'!CJ146)</f>
        <v/>
      </c>
      <c r="CK146" t="str">
        <f>IF('COPY 20200720'!CK146="","",'COPY 20200720'!CK146)</f>
        <v/>
      </c>
      <c r="CL146" t="str">
        <f>IF('COPY 20200720'!CL146="","",'COPY 20200720'!CL146)</f>
        <v/>
      </c>
      <c r="CM146" t="str">
        <f>IF('COPY 20200720'!CM146="","",'COPY 20200720'!CM146)</f>
        <v/>
      </c>
    </row>
    <row r="147" spans="2:91">
      <c r="B147" s="42" t="str">
        <f>'COPY 20200720'!B147</f>
        <v>143</v>
      </c>
      <c r="C147" s="48" t="str">
        <f>'COPY 20200720'!C147</f>
        <v>COVER STRG UPR</v>
      </c>
      <c r="D147" s="48" t="str">
        <f>IF('COPY 20200720'!D147="","",'COPY 20200720'!D147)</f>
        <v>INJ</v>
      </c>
      <c r="E147" s="48"/>
      <c r="F147" s="49"/>
      <c r="G147" s="10"/>
      <c r="H147" s="11"/>
      <c r="I147" s="48"/>
      <c r="J147" s="48"/>
      <c r="K147" s="10"/>
      <c r="L147" s="13"/>
      <c r="M147" s="50"/>
      <c r="N147" s="50"/>
      <c r="O147" s="16"/>
      <c r="P147" s="16"/>
      <c r="Q147" s="17"/>
      <c r="R147" s="17"/>
      <c r="S147" s="51"/>
      <c r="T147" s="51"/>
      <c r="U147" s="49"/>
      <c r="V147">
        <f>IF('COPY 20200720'!V147="","",'COPY 20200720'!V147)</f>
        <v>0.8465282980044696</v>
      </c>
      <c r="W147" t="str">
        <f>IF('COPY 20200720'!W147="","",'COPY 20200720'!W147)</f>
        <v/>
      </c>
      <c r="X147" t="str">
        <f>IF('COPY 20200720'!X147="","",'COPY 20200720'!X147)</f>
        <v/>
      </c>
      <c r="Y147" t="str">
        <f>IF('COPY 20200720'!Y147="","",'COPY 20200720'!Y147)</f>
        <v/>
      </c>
      <c r="Z147" t="str">
        <f>IF('COPY 20200720'!Z147="","",'COPY 20200720'!Z147)</f>
        <v/>
      </c>
      <c r="AA147" t="str">
        <f>IF('COPY 20200720'!AA147="","",'COPY 20200720'!AA147)</f>
        <v/>
      </c>
      <c r="AB147" t="str">
        <f>IF('COPY 20200720'!AB147="","",'COPY 20200720'!AB147)</f>
        <v/>
      </c>
      <c r="AC147" t="str">
        <f>IF('COPY 20200720'!AC147="","",'COPY 20200720'!AC147)</f>
        <v/>
      </c>
      <c r="AD147" t="str">
        <f>IF('COPY 20200720'!AD147="","",'COPY 20200720'!AD147)</f>
        <v/>
      </c>
      <c r="AE147" t="str">
        <f>IF('COPY 20200720'!AE147="","",'COPY 20200720'!AE147)</f>
        <v/>
      </c>
      <c r="AF147" t="str">
        <f>IF('COPY 20200720'!AF147="","",'COPY 20200720'!AF147)</f>
        <v/>
      </c>
      <c r="AG147" t="str">
        <f>IF('COPY 20200720'!AG147="","",'COPY 20200720'!AG147)</f>
        <v/>
      </c>
      <c r="AH147" t="str">
        <f>IF('COPY 20200720'!AH147="","",'COPY 20200720'!AH147)</f>
        <v/>
      </c>
      <c r="AI147" t="str">
        <f>IF('COPY 20200720'!AI147="","",'COPY 20200720'!AI147)</f>
        <v/>
      </c>
      <c r="AJ147" t="str">
        <f>IF('COPY 20200720'!AJ147="","",'COPY 20200720'!AJ147)</f>
        <v/>
      </c>
      <c r="AK147" t="str">
        <f>IF('COPY 20200720'!AK147="","",'COPY 20200720'!AK147)</f>
        <v/>
      </c>
      <c r="AL147" t="str">
        <f>IF('COPY 20200720'!AL147="","",'COPY 20200720'!AL147)</f>
        <v/>
      </c>
      <c r="AM147" t="str">
        <f>IF('COPY 20200720'!AM147="","",'COPY 20200720'!AM147)</f>
        <v/>
      </c>
      <c r="AN147" t="str">
        <f>IF('COPY 20200720'!AN147="","",'COPY 20200720'!AN147)</f>
        <v/>
      </c>
      <c r="AO147">
        <f>IF('COPY 20200720'!AO147="","",'COPY 20200720'!AO147)</f>
        <v>44046</v>
      </c>
      <c r="AP147" t="str">
        <f>IF('COPY 20200720'!AP147="","",'COPY 20200720'!AP147)</f>
        <v/>
      </c>
      <c r="AQ147" t="str">
        <f>IF('COPY 20200720'!AQ147="","",'COPY 20200720'!AQ147)</f>
        <v/>
      </c>
      <c r="AR147" t="str">
        <f>IF('COPY 20200720'!AR147="","",'COPY 20200720'!AR147)</f>
        <v/>
      </c>
      <c r="AS147" t="str">
        <f>IF('COPY 20200720'!AS147="","",'COPY 20200720'!AS147)</f>
        <v/>
      </c>
      <c r="AT147" t="str">
        <f>IF('COPY 20200720'!AT147="","",'COPY 20200720'!AT147)</f>
        <v/>
      </c>
      <c r="AU147" t="str">
        <f>IF('COPY 20200720'!AU147="","",'COPY 20200720'!AU147)</f>
        <v/>
      </c>
      <c r="AV147" t="str">
        <f>IF('COPY 20200720'!AV147="","",'COPY 20200720'!AV147)</f>
        <v/>
      </c>
      <c r="AW147" t="str">
        <f>IF('COPY 20200720'!AW147="","",'COPY 20200720'!AW147)</f>
        <v/>
      </c>
      <c r="AX147" t="str">
        <f>IF('COPY 20200720'!AX147="","",'COPY 20200720'!AX147)</f>
        <v/>
      </c>
      <c r="AY147" t="str">
        <f>IF('COPY 20200720'!AY147="","",'COPY 20200720'!AY147)</f>
        <v/>
      </c>
      <c r="AZ147" t="str">
        <f>IF('COPY 20200720'!AZ147="","",'COPY 20200720'!AZ147)</f>
        <v/>
      </c>
      <c r="BA147" t="str">
        <f>IF('COPY 20200720'!BA147="","",'COPY 20200720'!BA147)</f>
        <v/>
      </c>
      <c r="BB147" t="str">
        <f>IF('COPY 20200720'!BB147="","",'COPY 20200720'!BB147)</f>
        <v/>
      </c>
      <c r="BC147" t="str">
        <f>IF('COPY 20200720'!BC147="","",'COPY 20200720'!BC147)</f>
        <v/>
      </c>
      <c r="BD147" t="str">
        <f>IF('COPY 20200720'!BD147="","",'COPY 20200720'!BD147)</f>
        <v/>
      </c>
      <c r="BE147" t="str">
        <f>IF('COPY 20200720'!BE147="","",'COPY 20200720'!BE147)</f>
        <v/>
      </c>
      <c r="BF147" t="str">
        <f>IF('COPY 20200720'!BF147="","",'COPY 20200720'!BF147)</f>
        <v/>
      </c>
      <c r="BG147" t="str">
        <f>IF('COPY 20200720'!BG147="","",'COPY 20200720'!BG147)</f>
        <v/>
      </c>
      <c r="BH147" t="str">
        <f>IF('COPY 20200720'!BH147="","",'COPY 20200720'!BH147)</f>
        <v/>
      </c>
      <c r="BI147" t="str">
        <f>IF('COPY 20200720'!BI147="","",'COPY 20200720'!BI147)</f>
        <v/>
      </c>
      <c r="BJ147" t="str">
        <f>IF('COPY 20200720'!BJ147="","",'COPY 20200720'!BJ147)</f>
        <v/>
      </c>
      <c r="BK147">
        <f>IF('COPY 20200720'!BK147="","",'COPY 20200720'!BK147)</f>
        <v>44041</v>
      </c>
      <c r="BL147" t="str">
        <f>IF('COPY 20200720'!BL147="","",'COPY 20200720'!BL147)</f>
        <v/>
      </c>
      <c r="BM147" t="str">
        <f>IF('COPY 20200720'!BM147="","",'COPY 20200720'!BM147)</f>
        <v/>
      </c>
      <c r="BN147" t="str">
        <f>IF('COPY 20200720'!BN147="","",'COPY 20200720'!BN147)</f>
        <v/>
      </c>
      <c r="BO147" t="str">
        <f>IF('COPY 20200720'!BO147="","",'COPY 20200720'!BO147)</f>
        <v/>
      </c>
      <c r="BP147" t="str">
        <f>IF('COPY 20200720'!BP147="","",'COPY 20200720'!BP147)</f>
        <v/>
      </c>
      <c r="BQ147" t="str">
        <f>IF('COPY 20200720'!BQ147="","",'COPY 20200720'!BQ147)</f>
        <v/>
      </c>
      <c r="BR147" t="str">
        <f>IF('COPY 20200720'!BR147="","",'COPY 20200720'!BR147)</f>
        <v/>
      </c>
      <c r="BS147" t="str">
        <f>IF('COPY 20200720'!BS147="","",'COPY 20200720'!BS147)</f>
        <v/>
      </c>
      <c r="BT147" t="str">
        <f>IF('COPY 20200720'!BT147="","",'COPY 20200720'!BT147)</f>
        <v/>
      </c>
      <c r="BU147" t="str">
        <f>IF('COPY 20200720'!BU147="","",'COPY 20200720'!BU147)</f>
        <v/>
      </c>
      <c r="BV147" t="str">
        <f>IF('COPY 20200720'!BV147="","",'COPY 20200720'!BV147)</f>
        <v/>
      </c>
      <c r="BW147" t="str">
        <f>IF('COPY 20200720'!BW147="","",'COPY 20200720'!BW147)</f>
        <v/>
      </c>
      <c r="BX147" t="str">
        <f>IF('COPY 20200720'!BX147="","",'COPY 20200720'!BX147)</f>
        <v/>
      </c>
      <c r="BY147" t="str">
        <f>IF('COPY 20200720'!BY147="","",'COPY 20200720'!BY147)</f>
        <v/>
      </c>
      <c r="BZ147" t="str">
        <f>IF('COPY 20200720'!BZ147="","",'COPY 20200720'!BZ147)</f>
        <v/>
      </c>
      <c r="CA147" t="str">
        <f>IF('COPY 20200720'!CA147="","",'COPY 20200720'!CA147)</f>
        <v/>
      </c>
      <c r="CB147" t="str">
        <f>IF('COPY 20200720'!CB147="","",'COPY 20200720'!CB147)</f>
        <v/>
      </c>
      <c r="CC147" t="str">
        <f>IF('COPY 20200720'!CC147="","",'COPY 20200720'!CC147)</f>
        <v/>
      </c>
      <c r="CD147" t="str">
        <f>IF('COPY 20200720'!CD147="","",'COPY 20200720'!CD147)</f>
        <v/>
      </c>
      <c r="CE147" s="2" t="s">
        <v>169</v>
      </c>
      <c r="CF147" t="s">
        <v>511</v>
      </c>
      <c r="CG147" t="str">
        <f>IF('COPY 20200720'!CG147="","",'COPY 20200720'!CG147)</f>
        <v/>
      </c>
      <c r="CH147" t="str">
        <f>IF('COPY 20200720'!CH147="","",'COPY 20200720'!CH147)</f>
        <v/>
      </c>
      <c r="CI147" t="str">
        <f>IF('COPY 20200720'!CI147="","",'COPY 20200720'!CI147)</f>
        <v/>
      </c>
      <c r="CJ147" t="str">
        <f>IF('COPY 20200720'!CJ147="","",'COPY 20200720'!CJ147)</f>
        <v/>
      </c>
      <c r="CK147" t="str">
        <f>IF('COPY 20200720'!CK147="","",'COPY 20200720'!CK147)</f>
        <v/>
      </c>
      <c r="CL147" t="str">
        <f>IF('COPY 20200720'!CL147="","",'COPY 20200720'!CL147)</f>
        <v/>
      </c>
      <c r="CM147" t="str">
        <f>IF('COPY 20200720'!CM147="","",'COPY 20200720'!CM147)</f>
        <v/>
      </c>
    </row>
    <row r="148" spans="2:91">
      <c r="B148" s="42" t="str">
        <f>'COPY 20200720'!B148</f>
        <v>144</v>
      </c>
      <c r="C148" s="48" t="str">
        <f>'COPY 20200720'!C148</f>
        <v>COVER STRG LWR</v>
      </c>
      <c r="D148" s="48" t="str">
        <f>IF('COPY 20200720'!D148="","",'COPY 20200720'!D148)</f>
        <v>INJ</v>
      </c>
      <c r="E148" s="48"/>
      <c r="F148" s="49"/>
      <c r="G148" s="10"/>
      <c r="H148" s="11"/>
      <c r="I148" s="48"/>
      <c r="J148" s="48"/>
      <c r="K148" s="10"/>
      <c r="L148" s="13"/>
      <c r="M148" s="50"/>
      <c r="N148" s="50"/>
      <c r="O148" s="16"/>
      <c r="P148" s="16"/>
      <c r="Q148" s="17"/>
      <c r="R148" s="17"/>
      <c r="S148" s="51"/>
      <c r="T148" s="51"/>
      <c r="U148" s="49"/>
      <c r="V148">
        <f>IF('COPY 20200720'!V148="","",'COPY 20200720'!V148)</f>
        <v>44041</v>
      </c>
      <c r="W148" t="str">
        <f>IF('COPY 20200720'!W148="","",'COPY 20200720'!W148)</f>
        <v/>
      </c>
      <c r="X148" t="str">
        <f>IF('COPY 20200720'!X148="","",'COPY 20200720'!X148)</f>
        <v/>
      </c>
      <c r="Y148" t="str">
        <f>IF('COPY 20200720'!Y148="","",'COPY 20200720'!Y148)</f>
        <v/>
      </c>
      <c r="Z148" t="str">
        <f>IF('COPY 20200720'!Z148="","",'COPY 20200720'!Z148)</f>
        <v/>
      </c>
      <c r="AA148" t="str">
        <f>IF('COPY 20200720'!AA148="","",'COPY 20200720'!AA148)</f>
        <v/>
      </c>
      <c r="AB148" t="str">
        <f>IF('COPY 20200720'!AB148="","",'COPY 20200720'!AB148)</f>
        <v/>
      </c>
      <c r="AC148" t="str">
        <f>IF('COPY 20200720'!AC148="","",'COPY 20200720'!AC148)</f>
        <v/>
      </c>
      <c r="AD148" t="str">
        <f>IF('COPY 20200720'!AD148="","",'COPY 20200720'!AD148)</f>
        <v/>
      </c>
      <c r="AE148" t="str">
        <f>IF('COPY 20200720'!AE148="","",'COPY 20200720'!AE148)</f>
        <v/>
      </c>
      <c r="AF148" t="str">
        <f>IF('COPY 20200720'!AF148="","",'COPY 20200720'!AF148)</f>
        <v/>
      </c>
      <c r="AG148" t="str">
        <f>IF('COPY 20200720'!AG148="","",'COPY 20200720'!AG148)</f>
        <v/>
      </c>
      <c r="AH148" t="str">
        <f>IF('COPY 20200720'!AH148="","",'COPY 20200720'!AH148)</f>
        <v/>
      </c>
      <c r="AI148" t="str">
        <f>IF('COPY 20200720'!AI148="","",'COPY 20200720'!AI148)</f>
        <v/>
      </c>
      <c r="AJ148" t="str">
        <f>IF('COPY 20200720'!AJ148="","",'COPY 20200720'!AJ148)</f>
        <v/>
      </c>
      <c r="AK148" t="str">
        <f>IF('COPY 20200720'!AK148="","",'COPY 20200720'!AK148)</f>
        <v/>
      </c>
      <c r="AL148" t="str">
        <f>IF('COPY 20200720'!AL148="","",'COPY 20200720'!AL148)</f>
        <v/>
      </c>
      <c r="AM148" t="str">
        <f>IF('COPY 20200720'!AM148="","",'COPY 20200720'!AM148)</f>
        <v/>
      </c>
      <c r="AN148" t="str">
        <f>IF('COPY 20200720'!AN148="","",'COPY 20200720'!AN148)</f>
        <v/>
      </c>
      <c r="AO148">
        <f>IF('COPY 20200720'!AO148="","",'COPY 20200720'!AO148)</f>
        <v>44046</v>
      </c>
      <c r="AP148" t="str">
        <f>IF('COPY 20200720'!AP148="","",'COPY 20200720'!AP148)</f>
        <v/>
      </c>
      <c r="AQ148" t="str">
        <f>IF('COPY 20200720'!AQ148="","",'COPY 20200720'!AQ148)</f>
        <v/>
      </c>
      <c r="AR148" t="str">
        <f>IF('COPY 20200720'!AR148="","",'COPY 20200720'!AR148)</f>
        <v/>
      </c>
      <c r="AS148" t="str">
        <f>IF('COPY 20200720'!AS148="","",'COPY 20200720'!AS148)</f>
        <v/>
      </c>
      <c r="AT148" t="str">
        <f>IF('COPY 20200720'!AT148="","",'COPY 20200720'!AT148)</f>
        <v/>
      </c>
      <c r="AU148" t="str">
        <f>IF('COPY 20200720'!AU148="","",'COPY 20200720'!AU148)</f>
        <v/>
      </c>
      <c r="AV148" t="str">
        <f>IF('COPY 20200720'!AV148="","",'COPY 20200720'!AV148)</f>
        <v/>
      </c>
      <c r="AW148" t="str">
        <f>IF('COPY 20200720'!AW148="","",'COPY 20200720'!AW148)</f>
        <v/>
      </c>
      <c r="AX148" t="str">
        <f>IF('COPY 20200720'!AX148="","",'COPY 20200720'!AX148)</f>
        <v/>
      </c>
      <c r="AY148" t="str">
        <f>IF('COPY 20200720'!AY148="","",'COPY 20200720'!AY148)</f>
        <v/>
      </c>
      <c r="AZ148" t="str">
        <f>IF('COPY 20200720'!AZ148="","",'COPY 20200720'!AZ148)</f>
        <v/>
      </c>
      <c r="BA148" t="str">
        <f>IF('COPY 20200720'!BA148="","",'COPY 20200720'!BA148)</f>
        <v/>
      </c>
      <c r="BB148" t="str">
        <f>IF('COPY 20200720'!BB148="","",'COPY 20200720'!BB148)</f>
        <v/>
      </c>
      <c r="BC148" t="str">
        <f>IF('COPY 20200720'!BC148="","",'COPY 20200720'!BC148)</f>
        <v/>
      </c>
      <c r="BD148" t="str">
        <f>IF('COPY 20200720'!BD148="","",'COPY 20200720'!BD148)</f>
        <v/>
      </c>
      <c r="BE148" t="str">
        <f>IF('COPY 20200720'!BE148="","",'COPY 20200720'!BE148)</f>
        <v/>
      </c>
      <c r="BF148" t="str">
        <f>IF('COPY 20200720'!BF148="","",'COPY 20200720'!BF148)</f>
        <v/>
      </c>
      <c r="BG148" t="str">
        <f>IF('COPY 20200720'!BG148="","",'COPY 20200720'!BG148)</f>
        <v/>
      </c>
      <c r="BH148" t="str">
        <f>IF('COPY 20200720'!BH148="","",'COPY 20200720'!BH148)</f>
        <v/>
      </c>
      <c r="BI148" t="str">
        <f>IF('COPY 20200720'!BI148="","",'COPY 20200720'!BI148)</f>
        <v/>
      </c>
      <c r="BJ148" t="str">
        <f>IF('COPY 20200720'!BJ148="","",'COPY 20200720'!BJ148)</f>
        <v/>
      </c>
      <c r="BK148">
        <f>IF('COPY 20200720'!BK148="","",'COPY 20200720'!BK148)</f>
        <v>44041</v>
      </c>
      <c r="BL148" t="str">
        <f>IF('COPY 20200720'!BL148="","",'COPY 20200720'!BL148)</f>
        <v/>
      </c>
      <c r="BM148" t="str">
        <f>IF('COPY 20200720'!BM148="","",'COPY 20200720'!BM148)</f>
        <v/>
      </c>
      <c r="BN148" t="str">
        <f>IF('COPY 20200720'!BN148="","",'COPY 20200720'!BN148)</f>
        <v/>
      </c>
      <c r="BO148" t="str">
        <f>IF('COPY 20200720'!BO148="","",'COPY 20200720'!BO148)</f>
        <v/>
      </c>
      <c r="BP148" t="str">
        <f>IF('COPY 20200720'!BP148="","",'COPY 20200720'!BP148)</f>
        <v/>
      </c>
      <c r="BQ148" t="str">
        <f>IF('COPY 20200720'!BQ148="","",'COPY 20200720'!BQ148)</f>
        <v/>
      </c>
      <c r="BR148" t="str">
        <f>IF('COPY 20200720'!BR148="","",'COPY 20200720'!BR148)</f>
        <v/>
      </c>
      <c r="BS148" t="str">
        <f>IF('COPY 20200720'!BS148="","",'COPY 20200720'!BS148)</f>
        <v/>
      </c>
      <c r="BT148" t="str">
        <f>IF('COPY 20200720'!BT148="","",'COPY 20200720'!BT148)</f>
        <v/>
      </c>
      <c r="BU148" t="str">
        <f>IF('COPY 20200720'!BU148="","",'COPY 20200720'!BU148)</f>
        <v/>
      </c>
      <c r="BV148" t="str">
        <f>IF('COPY 20200720'!BV148="","",'COPY 20200720'!BV148)</f>
        <v/>
      </c>
      <c r="BW148" t="str">
        <f>IF('COPY 20200720'!BW148="","",'COPY 20200720'!BW148)</f>
        <v/>
      </c>
      <c r="BX148" t="str">
        <f>IF('COPY 20200720'!BX148="","",'COPY 20200720'!BX148)</f>
        <v/>
      </c>
      <c r="BY148" t="str">
        <f>IF('COPY 20200720'!BY148="","",'COPY 20200720'!BY148)</f>
        <v/>
      </c>
      <c r="BZ148" t="str">
        <f>IF('COPY 20200720'!BZ148="","",'COPY 20200720'!BZ148)</f>
        <v/>
      </c>
      <c r="CA148" t="str">
        <f>IF('COPY 20200720'!CA148="","",'COPY 20200720'!CA148)</f>
        <v/>
      </c>
      <c r="CB148" t="str">
        <f>IF('COPY 20200720'!CB148="","",'COPY 20200720'!CB148)</f>
        <v/>
      </c>
      <c r="CC148" t="str">
        <f>IF('COPY 20200720'!CC148="","",'COPY 20200720'!CC148)</f>
        <v/>
      </c>
      <c r="CD148" t="str">
        <f>IF('COPY 20200720'!CD148="","",'COPY 20200720'!CD148)</f>
        <v/>
      </c>
      <c r="CE148">
        <f>IF('COPY 20200720'!CE148="","",'COPY 20200720'!CE148)</f>
        <v>44041</v>
      </c>
      <c r="CF148">
        <f>IF('COPY 20200720'!CF148="","",'COPY 20200720'!CF148)</f>
        <v>44041</v>
      </c>
      <c r="CG148" t="str">
        <f>IF('COPY 20200720'!CG148="","",'COPY 20200720'!CG148)</f>
        <v/>
      </c>
      <c r="CH148" t="str">
        <f>IF('COPY 20200720'!CH148="","",'COPY 20200720'!CH148)</f>
        <v/>
      </c>
      <c r="CI148" t="str">
        <f>IF('COPY 20200720'!CI148="","",'COPY 20200720'!CI148)</f>
        <v/>
      </c>
      <c r="CJ148" t="str">
        <f>IF('COPY 20200720'!CJ148="","",'COPY 20200720'!CJ148)</f>
        <v/>
      </c>
      <c r="CK148" t="str">
        <f>IF('COPY 20200720'!CK148="","",'COPY 20200720'!CK148)</f>
        <v/>
      </c>
      <c r="CL148" t="str">
        <f>IF('COPY 20200720'!CL148="","",'COPY 20200720'!CL148)</f>
        <v/>
      </c>
      <c r="CM148" t="str">
        <f>IF('COPY 20200720'!CM148="","",'COPY 20200720'!CM148)</f>
        <v/>
      </c>
    </row>
    <row r="149" spans="2:91">
      <c r="B149" s="42" t="str">
        <f>'COPY 20200720'!B149</f>
        <v>145</v>
      </c>
      <c r="C149" s="48" t="str">
        <f>'COPY 20200720'!C149</f>
        <v>COVER STRG SD</v>
      </c>
      <c r="D149" s="48" t="str">
        <f>IF('COPY 20200720'!D149="","",'COPY 20200720'!D149)</f>
        <v>INJ</v>
      </c>
      <c r="E149" s="48"/>
      <c r="F149" s="49"/>
      <c r="G149" s="10"/>
      <c r="H149" s="11"/>
      <c r="I149" s="48"/>
      <c r="J149" s="48"/>
      <c r="K149" s="10"/>
      <c r="L149" s="13"/>
      <c r="M149" s="50"/>
      <c r="N149" s="50"/>
      <c r="O149" s="38"/>
      <c r="P149" s="38"/>
      <c r="Q149" s="17"/>
      <c r="R149" s="17"/>
      <c r="S149" s="51"/>
      <c r="T149" s="51"/>
      <c r="U149" s="49"/>
      <c r="V149">
        <f>IF('COPY 20200720'!V149="","",'COPY 20200720'!V149)</f>
        <v>0.96709358856528227</v>
      </c>
      <c r="W149" t="str">
        <f>IF('COPY 20200720'!W149="","",'COPY 20200720'!W149)</f>
        <v/>
      </c>
      <c r="X149" t="str">
        <f>IF('COPY 20200720'!X149="","",'COPY 20200720'!X149)</f>
        <v/>
      </c>
      <c r="Y149" t="str">
        <f>IF('COPY 20200720'!Y149="","",'COPY 20200720'!Y149)</f>
        <v/>
      </c>
      <c r="Z149" t="str">
        <f>IF('COPY 20200720'!Z149="","",'COPY 20200720'!Z149)</f>
        <v/>
      </c>
      <c r="AA149" t="str">
        <f>IF('COPY 20200720'!AA149="","",'COPY 20200720'!AA149)</f>
        <v/>
      </c>
      <c r="AB149" t="str">
        <f>IF('COPY 20200720'!AB149="","",'COPY 20200720'!AB149)</f>
        <v/>
      </c>
      <c r="AC149" t="str">
        <f>IF('COPY 20200720'!AC149="","",'COPY 20200720'!AC149)</f>
        <v/>
      </c>
      <c r="AD149" t="str">
        <f>IF('COPY 20200720'!AD149="","",'COPY 20200720'!AD149)</f>
        <v/>
      </c>
      <c r="AE149" t="str">
        <f>IF('COPY 20200720'!AE149="","",'COPY 20200720'!AE149)</f>
        <v/>
      </c>
      <c r="AF149" t="str">
        <f>IF('COPY 20200720'!AF149="","",'COPY 20200720'!AF149)</f>
        <v/>
      </c>
      <c r="AG149" t="str">
        <f>IF('COPY 20200720'!AG149="","",'COPY 20200720'!AG149)</f>
        <v/>
      </c>
      <c r="AH149" t="str">
        <f>IF('COPY 20200720'!AH149="","",'COPY 20200720'!AH149)</f>
        <v/>
      </c>
      <c r="AI149" t="str">
        <f>IF('COPY 20200720'!AI149="","",'COPY 20200720'!AI149)</f>
        <v/>
      </c>
      <c r="AJ149" t="str">
        <f>IF('COPY 20200720'!AJ149="","",'COPY 20200720'!AJ149)</f>
        <v/>
      </c>
      <c r="AK149" t="str">
        <f>IF('COPY 20200720'!AK149="","",'COPY 20200720'!AK149)</f>
        <v/>
      </c>
      <c r="AL149" t="str">
        <f>IF('COPY 20200720'!AL149="","",'COPY 20200720'!AL149)</f>
        <v/>
      </c>
      <c r="AM149" t="str">
        <f>IF('COPY 20200720'!AM149="","",'COPY 20200720'!AM149)</f>
        <v/>
      </c>
      <c r="AN149" t="str">
        <f>IF('COPY 20200720'!AN149="","",'COPY 20200720'!AN149)</f>
        <v/>
      </c>
      <c r="AO149">
        <f>IF('COPY 20200720'!AO149="","",'COPY 20200720'!AO149)</f>
        <v>44046</v>
      </c>
      <c r="AP149" t="str">
        <f>IF('COPY 20200720'!AP149="","",'COPY 20200720'!AP149)</f>
        <v/>
      </c>
      <c r="AQ149" t="str">
        <f>IF('COPY 20200720'!AQ149="","",'COPY 20200720'!AQ149)</f>
        <v/>
      </c>
      <c r="AR149" t="str">
        <f>IF('COPY 20200720'!AR149="","",'COPY 20200720'!AR149)</f>
        <v/>
      </c>
      <c r="AS149" t="str">
        <f>IF('COPY 20200720'!AS149="","",'COPY 20200720'!AS149)</f>
        <v/>
      </c>
      <c r="AT149" t="str">
        <f>IF('COPY 20200720'!AT149="","",'COPY 20200720'!AT149)</f>
        <v/>
      </c>
      <c r="AU149" t="str">
        <f>IF('COPY 20200720'!AU149="","",'COPY 20200720'!AU149)</f>
        <v/>
      </c>
      <c r="AV149" t="str">
        <f>IF('COPY 20200720'!AV149="","",'COPY 20200720'!AV149)</f>
        <v/>
      </c>
      <c r="AW149" t="str">
        <f>IF('COPY 20200720'!AW149="","",'COPY 20200720'!AW149)</f>
        <v/>
      </c>
      <c r="AX149" t="str">
        <f>IF('COPY 20200720'!AX149="","",'COPY 20200720'!AX149)</f>
        <v/>
      </c>
      <c r="AY149" t="str">
        <f>IF('COPY 20200720'!AY149="","",'COPY 20200720'!AY149)</f>
        <v/>
      </c>
      <c r="AZ149" t="str">
        <f>IF('COPY 20200720'!AZ149="","",'COPY 20200720'!AZ149)</f>
        <v/>
      </c>
      <c r="BA149" t="str">
        <f>IF('COPY 20200720'!BA149="","",'COPY 20200720'!BA149)</f>
        <v/>
      </c>
      <c r="BB149" t="str">
        <f>IF('COPY 20200720'!BB149="","",'COPY 20200720'!BB149)</f>
        <v/>
      </c>
      <c r="BC149" t="str">
        <f>IF('COPY 20200720'!BC149="","",'COPY 20200720'!BC149)</f>
        <v/>
      </c>
      <c r="BD149" t="str">
        <f>IF('COPY 20200720'!BD149="","",'COPY 20200720'!BD149)</f>
        <v/>
      </c>
      <c r="BE149" t="str">
        <f>IF('COPY 20200720'!BE149="","",'COPY 20200720'!BE149)</f>
        <v/>
      </c>
      <c r="BF149" t="str">
        <f>IF('COPY 20200720'!BF149="","",'COPY 20200720'!BF149)</f>
        <v/>
      </c>
      <c r="BG149" t="str">
        <f>IF('COPY 20200720'!BG149="","",'COPY 20200720'!BG149)</f>
        <v/>
      </c>
      <c r="BH149" t="str">
        <f>IF('COPY 20200720'!BH149="","",'COPY 20200720'!BH149)</f>
        <v/>
      </c>
      <c r="BI149" t="str">
        <f>IF('COPY 20200720'!BI149="","",'COPY 20200720'!BI149)</f>
        <v/>
      </c>
      <c r="BJ149" t="str">
        <f>IF('COPY 20200720'!BJ149="","",'COPY 20200720'!BJ149)</f>
        <v/>
      </c>
      <c r="BK149">
        <f>IF('COPY 20200720'!BK149="","",'COPY 20200720'!BK149)</f>
        <v>44041</v>
      </c>
      <c r="BL149" t="str">
        <f>IF('COPY 20200720'!BL149="","",'COPY 20200720'!BL149)</f>
        <v/>
      </c>
      <c r="BM149" t="str">
        <f>IF('COPY 20200720'!BM149="","",'COPY 20200720'!BM149)</f>
        <v/>
      </c>
      <c r="BN149" t="str">
        <f>IF('COPY 20200720'!BN149="","",'COPY 20200720'!BN149)</f>
        <v/>
      </c>
      <c r="BO149" t="str">
        <f>IF('COPY 20200720'!BO149="","",'COPY 20200720'!BO149)</f>
        <v/>
      </c>
      <c r="BP149" t="str">
        <f>IF('COPY 20200720'!BP149="","",'COPY 20200720'!BP149)</f>
        <v/>
      </c>
      <c r="BQ149" t="str">
        <f>IF('COPY 20200720'!BQ149="","",'COPY 20200720'!BQ149)</f>
        <v/>
      </c>
      <c r="BR149" t="str">
        <f>IF('COPY 20200720'!BR149="","",'COPY 20200720'!BR149)</f>
        <v/>
      </c>
      <c r="BS149" t="str">
        <f>IF('COPY 20200720'!BS149="","",'COPY 20200720'!BS149)</f>
        <v/>
      </c>
      <c r="BT149" t="str">
        <f>IF('COPY 20200720'!BT149="","",'COPY 20200720'!BT149)</f>
        <v/>
      </c>
      <c r="BU149" t="str">
        <f>IF('COPY 20200720'!BU149="","",'COPY 20200720'!BU149)</f>
        <v/>
      </c>
      <c r="BV149" t="str">
        <f>IF('COPY 20200720'!BV149="","",'COPY 20200720'!BV149)</f>
        <v/>
      </c>
      <c r="BW149" t="str">
        <f>IF('COPY 20200720'!BW149="","",'COPY 20200720'!BW149)</f>
        <v/>
      </c>
      <c r="BX149" t="str">
        <f>IF('COPY 20200720'!BX149="","",'COPY 20200720'!BX149)</f>
        <v/>
      </c>
      <c r="BY149" t="str">
        <f>IF('COPY 20200720'!BY149="","",'COPY 20200720'!BY149)</f>
        <v/>
      </c>
      <c r="BZ149" t="str">
        <f>IF('COPY 20200720'!BZ149="","",'COPY 20200720'!BZ149)</f>
        <v/>
      </c>
      <c r="CA149" t="str">
        <f>IF('COPY 20200720'!CA149="","",'COPY 20200720'!CA149)</f>
        <v/>
      </c>
      <c r="CB149" t="str">
        <f>IF('COPY 20200720'!CB149="","",'COPY 20200720'!CB149)</f>
        <v/>
      </c>
      <c r="CC149" t="str">
        <f>IF('COPY 20200720'!CC149="","",'COPY 20200720'!CC149)</f>
        <v/>
      </c>
      <c r="CD149" t="str">
        <f>IF('COPY 20200720'!CD149="","",'COPY 20200720'!CD149)</f>
        <v/>
      </c>
      <c r="CE149" s="2" t="s">
        <v>169</v>
      </c>
      <c r="CF149" t="s">
        <v>511</v>
      </c>
      <c r="CG149" t="str">
        <f>IF('COPY 20200720'!CG149="","",'COPY 20200720'!CG149)</f>
        <v/>
      </c>
      <c r="CH149" t="str">
        <f>IF('COPY 20200720'!CH149="","",'COPY 20200720'!CH149)</f>
        <v/>
      </c>
      <c r="CI149" t="str">
        <f>IF('COPY 20200720'!CI149="","",'COPY 20200720'!CI149)</f>
        <v/>
      </c>
      <c r="CJ149" t="str">
        <f>IF('COPY 20200720'!CJ149="","",'COPY 20200720'!CJ149)</f>
        <v/>
      </c>
      <c r="CK149" t="str">
        <f>IF('COPY 20200720'!CK149="","",'COPY 20200720'!CK149)</f>
        <v/>
      </c>
      <c r="CL149" t="str">
        <f>IF('COPY 20200720'!CL149="","",'COPY 20200720'!CL149)</f>
        <v/>
      </c>
      <c r="CM149" t="str">
        <f>IF('COPY 20200720'!CM149="","",'COPY 20200720'!CM149)</f>
        <v/>
      </c>
    </row>
    <row r="150" spans="2:91">
      <c r="B150" s="42" t="str">
        <f>'COPY 20200720'!B150</f>
        <v>146</v>
      </c>
      <c r="C150" s="48" t="str">
        <f>'COPY 20200720'!C150</f>
        <v>PANEL START SW</v>
      </c>
      <c r="D150" s="48" t="str">
        <f>IF('COPY 20200720'!D150="","",'COPY 20200720'!D150)</f>
        <v>INJ</v>
      </c>
      <c r="E150" s="48"/>
      <c r="F150" s="49"/>
      <c r="G150" s="10"/>
      <c r="H150" s="11"/>
      <c r="I150" s="48"/>
      <c r="J150" s="48"/>
      <c r="K150" s="10"/>
      <c r="L150" s="13"/>
      <c r="M150" s="50"/>
      <c r="N150" s="50"/>
      <c r="O150" s="16"/>
      <c r="P150" s="16"/>
      <c r="Q150" s="17"/>
      <c r="R150" s="17"/>
      <c r="S150" s="51"/>
      <c r="T150" s="51"/>
      <c r="U150" s="49"/>
      <c r="V150">
        <f>IF('COPY 20200720'!V150="","",'COPY 20200720'!V150)</f>
        <v>44041</v>
      </c>
      <c r="W150" t="str">
        <f>IF('COPY 20200720'!W150="","",'COPY 20200720'!W150)</f>
        <v/>
      </c>
      <c r="X150" t="str">
        <f>IF('COPY 20200720'!X150="","",'COPY 20200720'!X150)</f>
        <v/>
      </c>
      <c r="Y150" t="str">
        <f>IF('COPY 20200720'!Y150="","",'COPY 20200720'!Y150)</f>
        <v/>
      </c>
      <c r="Z150" t="str">
        <f>IF('COPY 20200720'!Z150="","",'COPY 20200720'!Z150)</f>
        <v/>
      </c>
      <c r="AA150" t="str">
        <f>IF('COPY 20200720'!AA150="","",'COPY 20200720'!AA150)</f>
        <v/>
      </c>
      <c r="AB150" t="str">
        <f>IF('COPY 20200720'!AB150="","",'COPY 20200720'!AB150)</f>
        <v/>
      </c>
      <c r="AC150" t="str">
        <f>IF('COPY 20200720'!AC150="","",'COPY 20200720'!AC150)</f>
        <v/>
      </c>
      <c r="AD150" t="str">
        <f>IF('COPY 20200720'!AD150="","",'COPY 20200720'!AD150)</f>
        <v/>
      </c>
      <c r="AE150" t="str">
        <f>IF('COPY 20200720'!AE150="","",'COPY 20200720'!AE150)</f>
        <v/>
      </c>
      <c r="AF150" t="str">
        <f>IF('COPY 20200720'!AF150="","",'COPY 20200720'!AF150)</f>
        <v/>
      </c>
      <c r="AG150" t="str">
        <f>IF('COPY 20200720'!AG150="","",'COPY 20200720'!AG150)</f>
        <v/>
      </c>
      <c r="AH150" t="str">
        <f>IF('COPY 20200720'!AH150="","",'COPY 20200720'!AH150)</f>
        <v/>
      </c>
      <c r="AI150" t="str">
        <f>IF('COPY 20200720'!AI150="","",'COPY 20200720'!AI150)</f>
        <v/>
      </c>
      <c r="AJ150" t="str">
        <f>IF('COPY 20200720'!AJ150="","",'COPY 20200720'!AJ150)</f>
        <v/>
      </c>
      <c r="AK150" t="str">
        <f>IF('COPY 20200720'!AK150="","",'COPY 20200720'!AK150)</f>
        <v/>
      </c>
      <c r="AL150" t="str">
        <f>IF('COPY 20200720'!AL150="","",'COPY 20200720'!AL150)</f>
        <v/>
      </c>
      <c r="AM150" t="str">
        <f>IF('COPY 20200720'!AM150="","",'COPY 20200720'!AM150)</f>
        <v/>
      </c>
      <c r="AN150" t="str">
        <f>IF('COPY 20200720'!AN150="","",'COPY 20200720'!AN150)</f>
        <v/>
      </c>
      <c r="AO150">
        <f>IF('COPY 20200720'!AO150="","",'COPY 20200720'!AO150)</f>
        <v>44046</v>
      </c>
      <c r="AP150" t="str">
        <f>IF('COPY 20200720'!AP150="","",'COPY 20200720'!AP150)</f>
        <v/>
      </c>
      <c r="AQ150" t="str">
        <f>IF('COPY 20200720'!AQ150="","",'COPY 20200720'!AQ150)</f>
        <v/>
      </c>
      <c r="AR150" t="str">
        <f>IF('COPY 20200720'!AR150="","",'COPY 20200720'!AR150)</f>
        <v/>
      </c>
      <c r="AS150" t="str">
        <f>IF('COPY 20200720'!AS150="","",'COPY 20200720'!AS150)</f>
        <v/>
      </c>
      <c r="AT150" t="str">
        <f>IF('COPY 20200720'!AT150="","",'COPY 20200720'!AT150)</f>
        <v/>
      </c>
      <c r="AU150" t="str">
        <f>IF('COPY 20200720'!AU150="","",'COPY 20200720'!AU150)</f>
        <v/>
      </c>
      <c r="AV150" t="str">
        <f>IF('COPY 20200720'!AV150="","",'COPY 20200720'!AV150)</f>
        <v/>
      </c>
      <c r="AW150" t="str">
        <f>IF('COPY 20200720'!AW150="","",'COPY 20200720'!AW150)</f>
        <v/>
      </c>
      <c r="AX150" t="str">
        <f>IF('COPY 20200720'!AX150="","",'COPY 20200720'!AX150)</f>
        <v/>
      </c>
      <c r="AY150" t="str">
        <f>IF('COPY 20200720'!AY150="","",'COPY 20200720'!AY150)</f>
        <v/>
      </c>
      <c r="AZ150" t="str">
        <f>IF('COPY 20200720'!AZ150="","",'COPY 20200720'!AZ150)</f>
        <v/>
      </c>
      <c r="BA150" t="str">
        <f>IF('COPY 20200720'!BA150="","",'COPY 20200720'!BA150)</f>
        <v/>
      </c>
      <c r="BB150" t="str">
        <f>IF('COPY 20200720'!BB150="","",'COPY 20200720'!BB150)</f>
        <v/>
      </c>
      <c r="BC150" t="str">
        <f>IF('COPY 20200720'!BC150="","",'COPY 20200720'!BC150)</f>
        <v/>
      </c>
      <c r="BD150" t="str">
        <f>IF('COPY 20200720'!BD150="","",'COPY 20200720'!BD150)</f>
        <v/>
      </c>
      <c r="BE150" t="str">
        <f>IF('COPY 20200720'!BE150="","",'COPY 20200720'!BE150)</f>
        <v/>
      </c>
      <c r="BF150" t="str">
        <f>IF('COPY 20200720'!BF150="","",'COPY 20200720'!BF150)</f>
        <v/>
      </c>
      <c r="BG150" t="str">
        <f>IF('COPY 20200720'!BG150="","",'COPY 20200720'!BG150)</f>
        <v/>
      </c>
      <c r="BH150" t="str">
        <f>IF('COPY 20200720'!BH150="","",'COPY 20200720'!BH150)</f>
        <v/>
      </c>
      <c r="BI150" t="str">
        <f>IF('COPY 20200720'!BI150="","",'COPY 20200720'!BI150)</f>
        <v/>
      </c>
      <c r="BJ150" t="str">
        <f>IF('COPY 20200720'!BJ150="","",'COPY 20200720'!BJ150)</f>
        <v/>
      </c>
      <c r="BK150">
        <f>IF('COPY 20200720'!BK150="","",'COPY 20200720'!BK150)</f>
        <v>44041</v>
      </c>
      <c r="BL150" t="str">
        <f>IF('COPY 20200720'!BL150="","",'COPY 20200720'!BL150)</f>
        <v/>
      </c>
      <c r="BM150" t="str">
        <f>IF('COPY 20200720'!BM150="","",'COPY 20200720'!BM150)</f>
        <v/>
      </c>
      <c r="BN150" t="str">
        <f>IF('COPY 20200720'!BN150="","",'COPY 20200720'!BN150)</f>
        <v/>
      </c>
      <c r="BO150" t="str">
        <f>IF('COPY 20200720'!BO150="","",'COPY 20200720'!BO150)</f>
        <v/>
      </c>
      <c r="BP150" t="str">
        <f>IF('COPY 20200720'!BP150="","",'COPY 20200720'!BP150)</f>
        <v/>
      </c>
      <c r="BQ150" t="str">
        <f>IF('COPY 20200720'!BQ150="","",'COPY 20200720'!BQ150)</f>
        <v/>
      </c>
      <c r="BR150" t="str">
        <f>IF('COPY 20200720'!BR150="","",'COPY 20200720'!BR150)</f>
        <v/>
      </c>
      <c r="BS150" t="str">
        <f>IF('COPY 20200720'!BS150="","",'COPY 20200720'!BS150)</f>
        <v/>
      </c>
      <c r="BT150" t="str">
        <f>IF('COPY 20200720'!BT150="","",'COPY 20200720'!BT150)</f>
        <v/>
      </c>
      <c r="BU150" t="str">
        <f>IF('COPY 20200720'!BU150="","",'COPY 20200720'!BU150)</f>
        <v/>
      </c>
      <c r="BV150" t="str">
        <f>IF('COPY 20200720'!BV150="","",'COPY 20200720'!BV150)</f>
        <v/>
      </c>
      <c r="BW150" t="str">
        <f>IF('COPY 20200720'!BW150="","",'COPY 20200720'!BW150)</f>
        <v/>
      </c>
      <c r="BX150" t="str">
        <f>IF('COPY 20200720'!BX150="","",'COPY 20200720'!BX150)</f>
        <v/>
      </c>
      <c r="BY150" t="str">
        <f>IF('COPY 20200720'!BY150="","",'COPY 20200720'!BY150)</f>
        <v/>
      </c>
      <c r="BZ150" t="str">
        <f>IF('COPY 20200720'!BZ150="","",'COPY 20200720'!BZ150)</f>
        <v/>
      </c>
      <c r="CA150" t="str">
        <f>IF('COPY 20200720'!CA150="","",'COPY 20200720'!CA150)</f>
        <v/>
      </c>
      <c r="CB150" t="str">
        <f>IF('COPY 20200720'!CB150="","",'COPY 20200720'!CB150)</f>
        <v/>
      </c>
      <c r="CC150" t="str">
        <f>IF('COPY 20200720'!CC150="","",'COPY 20200720'!CC150)</f>
        <v/>
      </c>
      <c r="CD150" t="str">
        <f>IF('COPY 20200720'!CD150="","",'COPY 20200720'!CD150)</f>
        <v/>
      </c>
      <c r="CE150">
        <f>IF('COPY 20200720'!CE150="","",'COPY 20200720'!CE150)</f>
        <v>44041</v>
      </c>
      <c r="CF150">
        <f>IF('COPY 20200720'!CF150="","",'COPY 20200720'!CF150)</f>
        <v>44041</v>
      </c>
      <c r="CG150" t="str">
        <f>IF('COPY 20200720'!CG150="","",'COPY 20200720'!CG150)</f>
        <v/>
      </c>
      <c r="CH150" t="str">
        <f>IF('COPY 20200720'!CH150="","",'COPY 20200720'!CH150)</f>
        <v/>
      </c>
      <c r="CI150" t="str">
        <f>IF('COPY 20200720'!CI150="","",'COPY 20200720'!CI150)</f>
        <v/>
      </c>
      <c r="CJ150" t="str">
        <f>IF('COPY 20200720'!CJ150="","",'COPY 20200720'!CJ150)</f>
        <v/>
      </c>
      <c r="CK150" t="str">
        <f>IF('COPY 20200720'!CK150="","",'COPY 20200720'!CK150)</f>
        <v/>
      </c>
      <c r="CL150" t="str">
        <f>IF('COPY 20200720'!CL150="","",'COPY 20200720'!CL150)</f>
        <v/>
      </c>
      <c r="CM150" t="str">
        <f>IF('COPY 20200720'!CM150="","",'COPY 20200720'!CM150)</f>
        <v/>
      </c>
    </row>
    <row r="151" spans="2:91">
      <c r="B151" s="42" t="str">
        <f>'COPY 20200720'!B151</f>
        <v>147</v>
      </c>
      <c r="C151" s="48" t="str">
        <f>'COPY 20200720'!C151</f>
        <v>BASE CASE SENSOR</v>
      </c>
      <c r="D151" s="48" t="str">
        <f>IF('COPY 20200720'!D151="","",'COPY 20200720'!D151)</f>
        <v>INJ</v>
      </c>
      <c r="E151" s="48"/>
      <c r="F151" s="49"/>
      <c r="G151" s="10"/>
      <c r="H151" s="11"/>
      <c r="I151" s="48"/>
      <c r="J151" s="48"/>
      <c r="K151" s="10"/>
      <c r="L151" s="13"/>
      <c r="M151" s="50"/>
      <c r="N151" s="50"/>
      <c r="O151" s="16"/>
      <c r="P151" s="16"/>
      <c r="Q151" s="17"/>
      <c r="R151" s="17"/>
      <c r="S151" s="51"/>
      <c r="T151" s="51"/>
      <c r="U151" s="49"/>
      <c r="V151">
        <f>IF('COPY 20200720'!V151="","",'COPY 20200720'!V151)</f>
        <v>44046</v>
      </c>
      <c r="W151" t="str">
        <f>IF('COPY 20200720'!W151="","",'COPY 20200720'!W151)</f>
        <v/>
      </c>
      <c r="X151" t="str">
        <f>IF('COPY 20200720'!X151="","",'COPY 20200720'!X151)</f>
        <v/>
      </c>
      <c r="Y151" t="str">
        <f>IF('COPY 20200720'!Y151="","",'COPY 20200720'!Y151)</f>
        <v/>
      </c>
      <c r="Z151" t="str">
        <f>IF('COPY 20200720'!Z151="","",'COPY 20200720'!Z151)</f>
        <v/>
      </c>
      <c r="AA151" t="str">
        <f>IF('COPY 20200720'!AA151="","",'COPY 20200720'!AA151)</f>
        <v/>
      </c>
      <c r="AB151" t="str">
        <f>IF('COPY 20200720'!AB151="","",'COPY 20200720'!AB151)</f>
        <v/>
      </c>
      <c r="AC151" t="str">
        <f>IF('COPY 20200720'!AC151="","",'COPY 20200720'!AC151)</f>
        <v/>
      </c>
      <c r="AD151" t="str">
        <f>IF('COPY 20200720'!AD151="","",'COPY 20200720'!AD151)</f>
        <v/>
      </c>
      <c r="AE151" t="str">
        <f>IF('COPY 20200720'!AE151="","",'COPY 20200720'!AE151)</f>
        <v/>
      </c>
      <c r="AF151" t="str">
        <f>IF('COPY 20200720'!AF151="","",'COPY 20200720'!AF151)</f>
        <v/>
      </c>
      <c r="AG151" t="str">
        <f>IF('COPY 20200720'!AG151="","",'COPY 20200720'!AG151)</f>
        <v/>
      </c>
      <c r="AH151" t="str">
        <f>IF('COPY 20200720'!AH151="","",'COPY 20200720'!AH151)</f>
        <v/>
      </c>
      <c r="AI151" t="str">
        <f>IF('COPY 20200720'!AI151="","",'COPY 20200720'!AI151)</f>
        <v/>
      </c>
      <c r="AJ151" t="str">
        <f>IF('COPY 20200720'!AJ151="","",'COPY 20200720'!AJ151)</f>
        <v/>
      </c>
      <c r="AK151" t="str">
        <f>IF('COPY 20200720'!AK151="","",'COPY 20200720'!AK151)</f>
        <v/>
      </c>
      <c r="AL151" t="str">
        <f>IF('COPY 20200720'!AL151="","",'COPY 20200720'!AL151)</f>
        <v/>
      </c>
      <c r="AM151" t="str">
        <f>IF('COPY 20200720'!AM151="","",'COPY 20200720'!AM151)</f>
        <v/>
      </c>
      <c r="AN151" t="str">
        <f>IF('COPY 20200720'!AN151="","",'COPY 20200720'!AN151)</f>
        <v/>
      </c>
      <c r="AO151">
        <f>IF('COPY 20200720'!AO151="","",'COPY 20200720'!AO151)</f>
        <v>44046</v>
      </c>
      <c r="AP151" t="str">
        <f>IF('COPY 20200720'!AP151="","",'COPY 20200720'!AP151)</f>
        <v/>
      </c>
      <c r="AQ151" t="str">
        <f>IF('COPY 20200720'!AQ151="","",'COPY 20200720'!AQ151)</f>
        <v/>
      </c>
      <c r="AR151" t="str">
        <f>IF('COPY 20200720'!AR151="","",'COPY 20200720'!AR151)</f>
        <v/>
      </c>
      <c r="AS151" t="str">
        <f>IF('COPY 20200720'!AS151="","",'COPY 20200720'!AS151)</f>
        <v/>
      </c>
      <c r="AT151" t="str">
        <f>IF('COPY 20200720'!AT151="","",'COPY 20200720'!AT151)</f>
        <v/>
      </c>
      <c r="AU151" t="str">
        <f>IF('COPY 20200720'!AU151="","",'COPY 20200720'!AU151)</f>
        <v/>
      </c>
      <c r="AV151" t="str">
        <f>IF('COPY 20200720'!AV151="","",'COPY 20200720'!AV151)</f>
        <v/>
      </c>
      <c r="AW151" t="str">
        <f>IF('COPY 20200720'!AW151="","",'COPY 20200720'!AW151)</f>
        <v/>
      </c>
      <c r="AX151" t="str">
        <f>IF('COPY 20200720'!AX151="","",'COPY 20200720'!AX151)</f>
        <v/>
      </c>
      <c r="AY151" t="str">
        <f>IF('COPY 20200720'!AY151="","",'COPY 20200720'!AY151)</f>
        <v/>
      </c>
      <c r="AZ151" t="str">
        <f>IF('COPY 20200720'!AZ151="","",'COPY 20200720'!AZ151)</f>
        <v/>
      </c>
      <c r="BA151" t="str">
        <f>IF('COPY 20200720'!BA151="","",'COPY 20200720'!BA151)</f>
        <v/>
      </c>
      <c r="BB151" t="str">
        <f>IF('COPY 20200720'!BB151="","",'COPY 20200720'!BB151)</f>
        <v/>
      </c>
      <c r="BC151" t="str">
        <f>IF('COPY 20200720'!BC151="","",'COPY 20200720'!BC151)</f>
        <v/>
      </c>
      <c r="BD151" t="str">
        <f>IF('COPY 20200720'!BD151="","",'COPY 20200720'!BD151)</f>
        <v/>
      </c>
      <c r="BE151" t="str">
        <f>IF('COPY 20200720'!BE151="","",'COPY 20200720'!BE151)</f>
        <v/>
      </c>
      <c r="BF151" t="str">
        <f>IF('COPY 20200720'!BF151="","",'COPY 20200720'!BF151)</f>
        <v/>
      </c>
      <c r="BG151" t="str">
        <f>IF('COPY 20200720'!BG151="","",'COPY 20200720'!BG151)</f>
        <v/>
      </c>
      <c r="BH151" t="str">
        <f>IF('COPY 20200720'!BH151="","",'COPY 20200720'!BH151)</f>
        <v/>
      </c>
      <c r="BI151" t="str">
        <f>IF('COPY 20200720'!BI151="","",'COPY 20200720'!BI151)</f>
        <v/>
      </c>
      <c r="BJ151" t="str">
        <f>IF('COPY 20200720'!BJ151="","",'COPY 20200720'!BJ151)</f>
        <v/>
      </c>
      <c r="BK151" t="str">
        <f>IF('COPY 20200720'!BK151="","",'COPY 20200720'!BK151)</f>
        <v/>
      </c>
      <c r="BL151" t="str">
        <f>IF('COPY 20200720'!BL151="","",'COPY 20200720'!BL151)</f>
        <v/>
      </c>
      <c r="BM151" t="str">
        <f>IF('COPY 20200720'!BM151="","",'COPY 20200720'!BM151)</f>
        <v/>
      </c>
      <c r="BN151" t="str">
        <f>IF('COPY 20200720'!BN151="","",'COPY 20200720'!BN151)</f>
        <v/>
      </c>
      <c r="BO151" t="str">
        <f>IF('COPY 20200720'!BO151="","",'COPY 20200720'!BO151)</f>
        <v/>
      </c>
      <c r="BP151" t="str">
        <f>IF('COPY 20200720'!BP151="","",'COPY 20200720'!BP151)</f>
        <v/>
      </c>
      <c r="BQ151" t="str">
        <f>IF('COPY 20200720'!BQ151="","",'COPY 20200720'!BQ151)</f>
        <v/>
      </c>
      <c r="BR151" t="str">
        <f>IF('COPY 20200720'!BR151="","",'COPY 20200720'!BR151)</f>
        <v/>
      </c>
      <c r="BS151" t="str">
        <f>IF('COPY 20200720'!BS151="","",'COPY 20200720'!BS151)</f>
        <v/>
      </c>
      <c r="BT151" t="str">
        <f>IF('COPY 20200720'!BT151="","",'COPY 20200720'!BT151)</f>
        <v/>
      </c>
      <c r="BU151" t="str">
        <f>IF('COPY 20200720'!BU151="","",'COPY 20200720'!BU151)</f>
        <v/>
      </c>
      <c r="BV151" t="str">
        <f>IF('COPY 20200720'!BV151="","",'COPY 20200720'!BV151)</f>
        <v/>
      </c>
      <c r="BW151" t="str">
        <f>IF('COPY 20200720'!BW151="","",'COPY 20200720'!BW151)</f>
        <v/>
      </c>
      <c r="BX151" t="str">
        <f>IF('COPY 20200720'!BX151="","",'COPY 20200720'!BX151)</f>
        <v/>
      </c>
      <c r="BY151" t="str">
        <f>IF('COPY 20200720'!BY151="","",'COPY 20200720'!BY151)</f>
        <v/>
      </c>
      <c r="BZ151" t="str">
        <f>IF('COPY 20200720'!BZ151="","",'COPY 20200720'!BZ151)</f>
        <v/>
      </c>
      <c r="CA151" t="str">
        <f>IF('COPY 20200720'!CA151="","",'COPY 20200720'!CA151)</f>
        <v/>
      </c>
      <c r="CB151" t="str">
        <f>IF('COPY 20200720'!CB151="","",'COPY 20200720'!CB151)</f>
        <v/>
      </c>
      <c r="CC151" t="str">
        <f>IF('COPY 20200720'!CC151="","",'COPY 20200720'!CC151)</f>
        <v/>
      </c>
      <c r="CD151" t="str">
        <f>IF('COPY 20200720'!CD151="","",'COPY 20200720'!CD151)</f>
        <v/>
      </c>
      <c r="CE151" t="str">
        <f>IF('COPY 20200720'!CE151="","",'COPY 20200720'!CE151)</f>
        <v/>
      </c>
      <c r="CF151" t="str">
        <f>IF('COPY 20200720'!CF151="","",'COPY 20200720'!CF151)</f>
        <v/>
      </c>
      <c r="CG151" t="str">
        <f>IF('COPY 20200720'!CG151="","",'COPY 20200720'!CG151)</f>
        <v/>
      </c>
      <c r="CH151" t="str">
        <f>IF('COPY 20200720'!CH151="","",'COPY 20200720'!CH151)</f>
        <v/>
      </c>
      <c r="CI151" t="str">
        <f>IF('COPY 20200720'!CI151="","",'COPY 20200720'!CI151)</f>
        <v/>
      </c>
      <c r="CJ151" t="str">
        <f>IF('COPY 20200720'!CJ151="","",'COPY 20200720'!CJ151)</f>
        <v/>
      </c>
      <c r="CK151" t="str">
        <f>IF('COPY 20200720'!CK151="","",'COPY 20200720'!CK151)</f>
        <v/>
      </c>
      <c r="CL151" t="str">
        <f>IF('COPY 20200720'!CL151="","",'COPY 20200720'!CL151)</f>
        <v/>
      </c>
      <c r="CM151" t="str">
        <f>IF('COPY 20200720'!CM151="","",'COPY 20200720'!CM151)</f>
        <v/>
      </c>
    </row>
    <row r="152" spans="2:91">
      <c r="B152" s="42" t="str">
        <f>'COPY 20200720'!B152</f>
        <v>148</v>
      </c>
      <c r="C152" s="48" t="str">
        <f>'COPY 20200720'!C152</f>
        <v>COVER IP SD RH/LH</v>
      </c>
      <c r="D152" s="48" t="str">
        <f>IF('COPY 20200720'!D152="","",'COPY 20200720'!D152)</f>
        <v>INJ</v>
      </c>
      <c r="E152" s="48"/>
      <c r="F152" s="49"/>
      <c r="G152" s="10"/>
      <c r="H152" s="11"/>
      <c r="I152" s="48"/>
      <c r="J152" s="48"/>
      <c r="K152" s="10"/>
      <c r="L152" s="13"/>
      <c r="M152" s="50"/>
      <c r="N152" s="50"/>
      <c r="O152" s="16"/>
      <c r="P152" s="16"/>
      <c r="Q152" s="17"/>
      <c r="R152" s="17"/>
      <c r="S152" s="51"/>
      <c r="T152" s="51"/>
      <c r="U152" s="49"/>
      <c r="V152">
        <f>IF('COPY 20200720'!V152="","",'COPY 20200720'!V152)</f>
        <v>44041</v>
      </c>
      <c r="W152" t="str">
        <f>IF('COPY 20200720'!W152="","",'COPY 20200720'!W152)</f>
        <v/>
      </c>
      <c r="X152" t="str">
        <f>IF('COPY 20200720'!X152="","",'COPY 20200720'!X152)</f>
        <v/>
      </c>
      <c r="Y152" t="str">
        <f>IF('COPY 20200720'!Y152="","",'COPY 20200720'!Y152)</f>
        <v/>
      </c>
      <c r="Z152" t="str">
        <f>IF('COPY 20200720'!Z152="","",'COPY 20200720'!Z152)</f>
        <v/>
      </c>
      <c r="AA152" t="str">
        <f>IF('COPY 20200720'!AA152="","",'COPY 20200720'!AA152)</f>
        <v/>
      </c>
      <c r="AB152" t="str">
        <f>IF('COPY 20200720'!AB152="","",'COPY 20200720'!AB152)</f>
        <v/>
      </c>
      <c r="AC152" t="str">
        <f>IF('COPY 20200720'!AC152="","",'COPY 20200720'!AC152)</f>
        <v/>
      </c>
      <c r="AD152" t="str">
        <f>IF('COPY 20200720'!AD152="","",'COPY 20200720'!AD152)</f>
        <v/>
      </c>
      <c r="AE152" t="str">
        <f>IF('COPY 20200720'!AE152="","",'COPY 20200720'!AE152)</f>
        <v/>
      </c>
      <c r="AF152" t="str">
        <f>IF('COPY 20200720'!AF152="","",'COPY 20200720'!AF152)</f>
        <v/>
      </c>
      <c r="AG152" t="str">
        <f>IF('COPY 20200720'!AG152="","",'COPY 20200720'!AG152)</f>
        <v/>
      </c>
      <c r="AH152" t="str">
        <f>IF('COPY 20200720'!AH152="","",'COPY 20200720'!AH152)</f>
        <v/>
      </c>
      <c r="AI152" t="str">
        <f>IF('COPY 20200720'!AI152="","",'COPY 20200720'!AI152)</f>
        <v/>
      </c>
      <c r="AJ152" t="str">
        <f>IF('COPY 20200720'!AJ152="","",'COPY 20200720'!AJ152)</f>
        <v/>
      </c>
      <c r="AK152" t="str">
        <f>IF('COPY 20200720'!AK152="","",'COPY 20200720'!AK152)</f>
        <v/>
      </c>
      <c r="AL152" t="str">
        <f>IF('COPY 20200720'!AL152="","",'COPY 20200720'!AL152)</f>
        <v/>
      </c>
      <c r="AM152" t="str">
        <f>IF('COPY 20200720'!AM152="","",'COPY 20200720'!AM152)</f>
        <v/>
      </c>
      <c r="AN152" t="str">
        <f>IF('COPY 20200720'!AN152="","",'COPY 20200720'!AN152)</f>
        <v/>
      </c>
      <c r="AO152">
        <f>IF('COPY 20200720'!AO152="","",'COPY 20200720'!AO152)</f>
        <v>44046</v>
      </c>
      <c r="AP152" t="str">
        <f>IF('COPY 20200720'!AP152="","",'COPY 20200720'!AP152)</f>
        <v/>
      </c>
      <c r="AQ152" t="str">
        <f>IF('COPY 20200720'!AQ152="","",'COPY 20200720'!AQ152)</f>
        <v/>
      </c>
      <c r="AR152" t="str">
        <f>IF('COPY 20200720'!AR152="","",'COPY 20200720'!AR152)</f>
        <v/>
      </c>
      <c r="AS152" t="str">
        <f>IF('COPY 20200720'!AS152="","",'COPY 20200720'!AS152)</f>
        <v/>
      </c>
      <c r="AT152" t="str">
        <f>IF('COPY 20200720'!AT152="","",'COPY 20200720'!AT152)</f>
        <v/>
      </c>
      <c r="AU152" t="str">
        <f>IF('COPY 20200720'!AU152="","",'COPY 20200720'!AU152)</f>
        <v/>
      </c>
      <c r="AV152" t="str">
        <f>IF('COPY 20200720'!AV152="","",'COPY 20200720'!AV152)</f>
        <v/>
      </c>
      <c r="AW152" t="str">
        <f>IF('COPY 20200720'!AW152="","",'COPY 20200720'!AW152)</f>
        <v/>
      </c>
      <c r="AX152" t="str">
        <f>IF('COPY 20200720'!AX152="","",'COPY 20200720'!AX152)</f>
        <v/>
      </c>
      <c r="AY152" t="str">
        <f>IF('COPY 20200720'!AY152="","",'COPY 20200720'!AY152)</f>
        <v/>
      </c>
      <c r="AZ152" t="str">
        <f>IF('COPY 20200720'!AZ152="","",'COPY 20200720'!AZ152)</f>
        <v/>
      </c>
      <c r="BA152" t="str">
        <f>IF('COPY 20200720'!BA152="","",'COPY 20200720'!BA152)</f>
        <v/>
      </c>
      <c r="BB152" t="str">
        <f>IF('COPY 20200720'!BB152="","",'COPY 20200720'!BB152)</f>
        <v/>
      </c>
      <c r="BC152" t="str">
        <f>IF('COPY 20200720'!BC152="","",'COPY 20200720'!BC152)</f>
        <v/>
      </c>
      <c r="BD152" t="str">
        <f>IF('COPY 20200720'!BD152="","",'COPY 20200720'!BD152)</f>
        <v/>
      </c>
      <c r="BE152" t="str">
        <f>IF('COPY 20200720'!BE152="","",'COPY 20200720'!BE152)</f>
        <v/>
      </c>
      <c r="BF152" t="str">
        <f>IF('COPY 20200720'!BF152="","",'COPY 20200720'!BF152)</f>
        <v/>
      </c>
      <c r="BG152" t="str">
        <f>IF('COPY 20200720'!BG152="","",'COPY 20200720'!BG152)</f>
        <v/>
      </c>
      <c r="BH152" t="str">
        <f>IF('COPY 20200720'!BH152="","",'COPY 20200720'!BH152)</f>
        <v/>
      </c>
      <c r="BI152" t="str">
        <f>IF('COPY 20200720'!BI152="","",'COPY 20200720'!BI152)</f>
        <v/>
      </c>
      <c r="BJ152" t="str">
        <f>IF('COPY 20200720'!BJ152="","",'COPY 20200720'!BJ152)</f>
        <v/>
      </c>
      <c r="BK152">
        <f>IF('COPY 20200720'!BK152="","",'COPY 20200720'!BK152)</f>
        <v>44041</v>
      </c>
      <c r="BL152" t="str">
        <f>IF('COPY 20200720'!BL152="","",'COPY 20200720'!BL152)</f>
        <v/>
      </c>
      <c r="BM152" t="str">
        <f>IF('COPY 20200720'!BM152="","",'COPY 20200720'!BM152)</f>
        <v/>
      </c>
      <c r="BN152" t="str">
        <f>IF('COPY 20200720'!BN152="","",'COPY 20200720'!BN152)</f>
        <v/>
      </c>
      <c r="BO152" t="str">
        <f>IF('COPY 20200720'!BO152="","",'COPY 20200720'!BO152)</f>
        <v/>
      </c>
      <c r="BP152" t="str">
        <f>IF('COPY 20200720'!BP152="","",'COPY 20200720'!BP152)</f>
        <v/>
      </c>
      <c r="BQ152" t="str">
        <f>IF('COPY 20200720'!BQ152="","",'COPY 20200720'!BQ152)</f>
        <v/>
      </c>
      <c r="BR152" t="str">
        <f>IF('COPY 20200720'!BR152="","",'COPY 20200720'!BR152)</f>
        <v/>
      </c>
      <c r="BS152" t="str">
        <f>IF('COPY 20200720'!BS152="","",'COPY 20200720'!BS152)</f>
        <v/>
      </c>
      <c r="BT152" t="str">
        <f>IF('COPY 20200720'!BT152="","",'COPY 20200720'!BT152)</f>
        <v/>
      </c>
      <c r="BU152" t="str">
        <f>IF('COPY 20200720'!BU152="","",'COPY 20200720'!BU152)</f>
        <v/>
      </c>
      <c r="BV152" t="str">
        <f>IF('COPY 20200720'!BV152="","",'COPY 20200720'!BV152)</f>
        <v/>
      </c>
      <c r="BW152" t="str">
        <f>IF('COPY 20200720'!BW152="","",'COPY 20200720'!BW152)</f>
        <v/>
      </c>
      <c r="BX152" t="str">
        <f>IF('COPY 20200720'!BX152="","",'COPY 20200720'!BX152)</f>
        <v/>
      </c>
      <c r="BY152" t="str">
        <f>IF('COPY 20200720'!BY152="","",'COPY 20200720'!BY152)</f>
        <v/>
      </c>
      <c r="BZ152" t="str">
        <f>IF('COPY 20200720'!BZ152="","",'COPY 20200720'!BZ152)</f>
        <v/>
      </c>
      <c r="CA152" t="str">
        <f>IF('COPY 20200720'!CA152="","",'COPY 20200720'!CA152)</f>
        <v/>
      </c>
      <c r="CB152" t="str">
        <f>IF('COPY 20200720'!CB152="","",'COPY 20200720'!CB152)</f>
        <v/>
      </c>
      <c r="CC152" t="str">
        <f>IF('COPY 20200720'!CC152="","",'COPY 20200720'!CC152)</f>
        <v/>
      </c>
      <c r="CD152" t="str">
        <f>IF('COPY 20200720'!CD152="","",'COPY 20200720'!CD152)</f>
        <v/>
      </c>
      <c r="CE152">
        <f>IF('COPY 20200720'!CE152="","",'COPY 20200720'!CE152)</f>
        <v>44041</v>
      </c>
      <c r="CF152">
        <f>IF('COPY 20200720'!CF152="","",'COPY 20200720'!CF152)</f>
        <v>44041</v>
      </c>
      <c r="CG152" t="str">
        <f>IF('COPY 20200720'!CG152="","",'COPY 20200720'!CG152)</f>
        <v/>
      </c>
      <c r="CH152" t="str">
        <f>IF('COPY 20200720'!CH152="","",'COPY 20200720'!CH152)</f>
        <v/>
      </c>
      <c r="CI152" t="str">
        <f>IF('COPY 20200720'!CI152="","",'COPY 20200720'!CI152)</f>
        <v/>
      </c>
      <c r="CJ152" t="str">
        <f>IF('COPY 20200720'!CJ152="","",'COPY 20200720'!CJ152)</f>
        <v/>
      </c>
      <c r="CK152" t="str">
        <f>IF('COPY 20200720'!CK152="","",'COPY 20200720'!CK152)</f>
        <v/>
      </c>
      <c r="CL152" t="str">
        <f>IF('COPY 20200720'!CL152="","",'COPY 20200720'!CL152)</f>
        <v/>
      </c>
      <c r="CM152" t="str">
        <f>IF('COPY 20200720'!CM152="","",'COPY 20200720'!CM152)</f>
        <v/>
      </c>
    </row>
    <row r="153" spans="2:91">
      <c r="B153" s="42" t="str">
        <f>'COPY 20200720'!B153</f>
        <v>149</v>
      </c>
      <c r="C153" s="48" t="str">
        <f>'COPY 20200720'!C153</f>
        <v>GRILLE DEF SD FLT RH/LH</v>
      </c>
      <c r="D153" s="48" t="str">
        <f>IF('COPY 20200720'!D153="","",'COPY 20200720'!D153)</f>
        <v>INJ</v>
      </c>
      <c r="E153" s="48"/>
      <c r="F153" s="49"/>
      <c r="G153" s="10"/>
      <c r="H153" s="11"/>
      <c r="I153" s="48"/>
      <c r="J153" s="48"/>
      <c r="K153" s="10"/>
      <c r="L153" s="13"/>
      <c r="M153" s="50"/>
      <c r="N153" s="50"/>
      <c r="O153" s="16"/>
      <c r="P153" s="16"/>
      <c r="Q153" s="17"/>
      <c r="R153" s="17"/>
      <c r="S153" s="51"/>
      <c r="T153" s="51"/>
      <c r="U153" s="49"/>
      <c r="V153">
        <f>IF('COPY 20200720'!V153="","",'COPY 20200720'!V153)</f>
        <v>0.61823212099982239</v>
      </c>
      <c r="W153" t="str">
        <f>IF('COPY 20200720'!W153="","",'COPY 20200720'!W153)</f>
        <v/>
      </c>
      <c r="X153" t="str">
        <f>IF('COPY 20200720'!X153="","",'COPY 20200720'!X153)</f>
        <v/>
      </c>
      <c r="Y153" t="str">
        <f>IF('COPY 20200720'!Y153="","",'COPY 20200720'!Y153)</f>
        <v/>
      </c>
      <c r="Z153" t="str">
        <f>IF('COPY 20200720'!Z153="","",'COPY 20200720'!Z153)</f>
        <v/>
      </c>
      <c r="AA153" t="str">
        <f>IF('COPY 20200720'!AA153="","",'COPY 20200720'!AA153)</f>
        <v/>
      </c>
      <c r="AB153" t="str">
        <f>IF('COPY 20200720'!AB153="","",'COPY 20200720'!AB153)</f>
        <v/>
      </c>
      <c r="AC153" t="str">
        <f>IF('COPY 20200720'!AC153="","",'COPY 20200720'!AC153)</f>
        <v/>
      </c>
      <c r="AD153" t="str">
        <f>IF('COPY 20200720'!AD153="","",'COPY 20200720'!AD153)</f>
        <v/>
      </c>
      <c r="AE153" t="str">
        <f>IF('COPY 20200720'!AE153="","",'COPY 20200720'!AE153)</f>
        <v/>
      </c>
      <c r="AF153" t="str">
        <f>IF('COPY 20200720'!AF153="","",'COPY 20200720'!AF153)</f>
        <v/>
      </c>
      <c r="AG153" t="str">
        <f>IF('COPY 20200720'!AG153="","",'COPY 20200720'!AG153)</f>
        <v/>
      </c>
      <c r="AH153" t="str">
        <f>IF('COPY 20200720'!AH153="","",'COPY 20200720'!AH153)</f>
        <v/>
      </c>
      <c r="AI153" t="str">
        <f>IF('COPY 20200720'!AI153="","",'COPY 20200720'!AI153)</f>
        <v/>
      </c>
      <c r="AJ153" t="str">
        <f>IF('COPY 20200720'!AJ153="","",'COPY 20200720'!AJ153)</f>
        <v/>
      </c>
      <c r="AK153" t="str">
        <f>IF('COPY 20200720'!AK153="","",'COPY 20200720'!AK153)</f>
        <v/>
      </c>
      <c r="AL153" t="str">
        <f>IF('COPY 20200720'!AL153="","",'COPY 20200720'!AL153)</f>
        <v/>
      </c>
      <c r="AM153" t="str">
        <f>IF('COPY 20200720'!AM153="","",'COPY 20200720'!AM153)</f>
        <v/>
      </c>
      <c r="AN153" t="str">
        <f>IF('COPY 20200720'!AN153="","",'COPY 20200720'!AN153)</f>
        <v/>
      </c>
      <c r="AO153">
        <f>IF('COPY 20200720'!AO153="","",'COPY 20200720'!AO153)</f>
        <v>44046</v>
      </c>
      <c r="AP153" t="str">
        <f>IF('COPY 20200720'!AP153="","",'COPY 20200720'!AP153)</f>
        <v/>
      </c>
      <c r="AQ153" t="str">
        <f>IF('COPY 20200720'!AQ153="","",'COPY 20200720'!AQ153)</f>
        <v/>
      </c>
      <c r="AR153" t="str">
        <f>IF('COPY 20200720'!AR153="","",'COPY 20200720'!AR153)</f>
        <v/>
      </c>
      <c r="AS153" t="str">
        <f>IF('COPY 20200720'!AS153="","",'COPY 20200720'!AS153)</f>
        <v/>
      </c>
      <c r="AT153" t="str">
        <f>IF('COPY 20200720'!AT153="","",'COPY 20200720'!AT153)</f>
        <v/>
      </c>
      <c r="AU153" t="str">
        <f>IF('COPY 20200720'!AU153="","",'COPY 20200720'!AU153)</f>
        <v/>
      </c>
      <c r="AV153" t="str">
        <f>IF('COPY 20200720'!AV153="","",'COPY 20200720'!AV153)</f>
        <v/>
      </c>
      <c r="AW153" t="str">
        <f>IF('COPY 20200720'!AW153="","",'COPY 20200720'!AW153)</f>
        <v/>
      </c>
      <c r="AX153" t="str">
        <f>IF('COPY 20200720'!AX153="","",'COPY 20200720'!AX153)</f>
        <v/>
      </c>
      <c r="AY153" t="str">
        <f>IF('COPY 20200720'!AY153="","",'COPY 20200720'!AY153)</f>
        <v/>
      </c>
      <c r="AZ153" t="str">
        <f>IF('COPY 20200720'!AZ153="","",'COPY 20200720'!AZ153)</f>
        <v/>
      </c>
      <c r="BA153" t="str">
        <f>IF('COPY 20200720'!BA153="","",'COPY 20200720'!BA153)</f>
        <v/>
      </c>
      <c r="BB153" t="str">
        <f>IF('COPY 20200720'!BB153="","",'COPY 20200720'!BB153)</f>
        <v/>
      </c>
      <c r="BC153" t="str">
        <f>IF('COPY 20200720'!BC153="","",'COPY 20200720'!BC153)</f>
        <v/>
      </c>
      <c r="BD153" t="str">
        <f>IF('COPY 20200720'!BD153="","",'COPY 20200720'!BD153)</f>
        <v/>
      </c>
      <c r="BE153" t="str">
        <f>IF('COPY 20200720'!BE153="","",'COPY 20200720'!BE153)</f>
        <v/>
      </c>
      <c r="BF153" t="str">
        <f>IF('COPY 20200720'!BF153="","",'COPY 20200720'!BF153)</f>
        <v/>
      </c>
      <c r="BG153" t="str">
        <f>IF('COPY 20200720'!BG153="","",'COPY 20200720'!BG153)</f>
        <v/>
      </c>
      <c r="BH153" t="str">
        <f>IF('COPY 20200720'!BH153="","",'COPY 20200720'!BH153)</f>
        <v/>
      </c>
      <c r="BI153" t="str">
        <f>IF('COPY 20200720'!BI153="","",'COPY 20200720'!BI153)</f>
        <v/>
      </c>
      <c r="BJ153" t="str">
        <f>IF('COPY 20200720'!BJ153="","",'COPY 20200720'!BJ153)</f>
        <v/>
      </c>
      <c r="BK153">
        <f>IF('COPY 20200720'!BK153="","",'COPY 20200720'!BK153)</f>
        <v>44041</v>
      </c>
      <c r="BL153" t="str">
        <f>IF('COPY 20200720'!BL153="","",'COPY 20200720'!BL153)</f>
        <v/>
      </c>
      <c r="BM153" t="str">
        <f>IF('COPY 20200720'!BM153="","",'COPY 20200720'!BM153)</f>
        <v/>
      </c>
      <c r="BN153" t="str">
        <f>IF('COPY 20200720'!BN153="","",'COPY 20200720'!BN153)</f>
        <v/>
      </c>
      <c r="BO153" t="str">
        <f>IF('COPY 20200720'!BO153="","",'COPY 20200720'!BO153)</f>
        <v/>
      </c>
      <c r="BP153" t="str">
        <f>IF('COPY 20200720'!BP153="","",'COPY 20200720'!BP153)</f>
        <v/>
      </c>
      <c r="BQ153" t="str">
        <f>IF('COPY 20200720'!BQ153="","",'COPY 20200720'!BQ153)</f>
        <v/>
      </c>
      <c r="BR153" t="str">
        <f>IF('COPY 20200720'!BR153="","",'COPY 20200720'!BR153)</f>
        <v/>
      </c>
      <c r="BS153" t="str">
        <f>IF('COPY 20200720'!BS153="","",'COPY 20200720'!BS153)</f>
        <v/>
      </c>
      <c r="BT153" t="str">
        <f>IF('COPY 20200720'!BT153="","",'COPY 20200720'!BT153)</f>
        <v/>
      </c>
      <c r="BU153" t="str">
        <f>IF('COPY 20200720'!BU153="","",'COPY 20200720'!BU153)</f>
        <v/>
      </c>
      <c r="BV153" t="str">
        <f>IF('COPY 20200720'!BV153="","",'COPY 20200720'!BV153)</f>
        <v/>
      </c>
      <c r="BW153" t="str">
        <f>IF('COPY 20200720'!BW153="","",'COPY 20200720'!BW153)</f>
        <v/>
      </c>
      <c r="BX153" t="str">
        <f>IF('COPY 20200720'!BX153="","",'COPY 20200720'!BX153)</f>
        <v/>
      </c>
      <c r="BY153" t="str">
        <f>IF('COPY 20200720'!BY153="","",'COPY 20200720'!BY153)</f>
        <v/>
      </c>
      <c r="BZ153" t="str">
        <f>IF('COPY 20200720'!BZ153="","",'COPY 20200720'!BZ153)</f>
        <v/>
      </c>
      <c r="CA153" t="str">
        <f>IF('COPY 20200720'!CA153="","",'COPY 20200720'!CA153)</f>
        <v/>
      </c>
      <c r="CB153" t="str">
        <f>IF('COPY 20200720'!CB153="","",'COPY 20200720'!CB153)</f>
        <v/>
      </c>
      <c r="CC153" t="str">
        <f>IF('COPY 20200720'!CC153="","",'COPY 20200720'!CC153)</f>
        <v/>
      </c>
      <c r="CD153" t="str">
        <f>IF('COPY 20200720'!CD153="","",'COPY 20200720'!CD153)</f>
        <v/>
      </c>
      <c r="CE153" t="s">
        <v>510</v>
      </c>
      <c r="CF153" s="2" t="s">
        <v>169</v>
      </c>
      <c r="CG153" t="str">
        <f>IF('COPY 20200720'!CG153="","",'COPY 20200720'!CG153)</f>
        <v/>
      </c>
      <c r="CH153" t="str">
        <f>IF('COPY 20200720'!CH153="","",'COPY 20200720'!CH153)</f>
        <v/>
      </c>
      <c r="CI153" t="str">
        <f>IF('COPY 20200720'!CI153="","",'COPY 20200720'!CI153)</f>
        <v/>
      </c>
      <c r="CJ153" t="str">
        <f>IF('COPY 20200720'!CJ153="","",'COPY 20200720'!CJ153)</f>
        <v/>
      </c>
      <c r="CK153" t="str">
        <f>IF('COPY 20200720'!CK153="","",'COPY 20200720'!CK153)</f>
        <v/>
      </c>
      <c r="CL153" t="str">
        <f>IF('COPY 20200720'!CL153="","",'COPY 20200720'!CL153)</f>
        <v/>
      </c>
      <c r="CM153" t="str">
        <f>IF('COPY 20200720'!CM153="","",'COPY 20200720'!CM153)</f>
        <v/>
      </c>
    </row>
  </sheetData>
  <mergeCells count="2">
    <mergeCell ref="O11:R11"/>
    <mergeCell ref="O12:R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34F8-75F4-43CC-945C-C610BD7C87DF}">
  <dimension ref="B1:CR153"/>
  <sheetViews>
    <sheetView zoomScaleNormal="100" workbookViewId="0">
      <pane xSplit="4" ySplit="3" topLeftCell="Y15" activePane="bottomRight" state="frozen"/>
      <selection activeCell="BN32" sqref="BN32"/>
      <selection pane="topRight" activeCell="BN32" sqref="BN32"/>
      <selection pane="bottomLeft" activeCell="BN32" sqref="BN32"/>
      <selection pane="bottomRight" activeCell="C26" sqref="C26"/>
    </sheetView>
  </sheetViews>
  <sheetFormatPr defaultRowHeight="14.4"/>
  <cols>
    <col min="1" max="1" width="4" customWidth="1"/>
    <col min="2" max="2" width="4" bestFit="1" customWidth="1"/>
    <col min="3" max="3" width="30.44140625" bestFit="1" customWidth="1"/>
    <col min="4" max="4" width="11.88671875" bestFit="1" customWidth="1"/>
    <col min="5" max="5" width="20.77734375" bestFit="1" customWidth="1"/>
    <col min="6" max="6" width="4.33203125" bestFit="1" customWidth="1"/>
    <col min="7" max="8" width="7.88671875" bestFit="1" customWidth="1"/>
    <col min="9" max="9" width="4.33203125" bestFit="1" customWidth="1"/>
    <col min="10" max="10" width="4.77734375" bestFit="1" customWidth="1"/>
    <col min="11" max="11" width="8.88671875" bestFit="1" customWidth="1"/>
    <col min="12" max="12" width="4.77734375" bestFit="1" customWidth="1"/>
    <col min="13" max="13" width="9.88671875" bestFit="1" customWidth="1"/>
    <col min="14" max="14" width="4.33203125" bestFit="1" customWidth="1"/>
    <col min="15" max="15" width="15.33203125" bestFit="1" customWidth="1"/>
    <col min="16" max="16" width="16.6640625" bestFit="1" customWidth="1"/>
    <col min="17" max="17" width="8" bestFit="1" customWidth="1"/>
    <col min="18" max="19" width="7" bestFit="1" customWidth="1"/>
    <col min="20" max="20" width="7" customWidth="1"/>
    <col min="21" max="21" width="33.109375" bestFit="1" customWidth="1"/>
    <col min="23" max="31" width="6.5546875" customWidth="1"/>
    <col min="32" max="32" width="8.5546875" bestFit="1" customWidth="1"/>
    <col min="33" max="33" width="6.5546875" customWidth="1"/>
    <col min="34" max="34" width="7.6640625" bestFit="1" customWidth="1"/>
    <col min="35" max="81" width="6.5546875" customWidth="1"/>
    <col min="82" max="82" width="7.6640625" bestFit="1" customWidth="1"/>
    <col min="83" max="84" width="6.5546875" customWidth="1"/>
    <col min="85" max="88" width="8.5546875" customWidth="1"/>
    <col min="89" max="89" width="7.6640625" customWidth="1"/>
    <col min="90" max="91" width="6.5546875" customWidth="1"/>
  </cols>
  <sheetData>
    <row r="1" spans="2:96">
      <c r="W1" t="str">
        <f>IF('COPY 20200720'!W1="","",'COPY 20200720'!W1)</f>
        <v>Julia</v>
      </c>
      <c r="X1" t="str">
        <f>IF('COPY 20200720'!X1="","",'COPY 20200720'!X1)</f>
        <v>Julia</v>
      </c>
      <c r="Y1" t="str">
        <f>IF('COPY 20200720'!Y1="","",'COPY 20200720'!Y1)</f>
        <v>Terry</v>
      </c>
      <c r="Z1" t="str">
        <f>IF('COPY 20200720'!Z1="","",'COPY 20200720'!Z1)</f>
        <v>Julia</v>
      </c>
      <c r="AA1" t="str">
        <f>IF('COPY 20200720'!AA1="","",'COPY 20200720'!AA1)</f>
        <v>Julia</v>
      </c>
      <c r="AB1" t="str">
        <f>IF('COPY 20200720'!AB1="","",'COPY 20200720'!AB1)</f>
        <v>Julia</v>
      </c>
      <c r="AC1" t="str">
        <f>IF('COPY 20200720'!AC1="","",'COPY 20200720'!AC1)</f>
        <v>Terry</v>
      </c>
      <c r="AD1" t="str">
        <f>IF('COPY 20200720'!AD1="","",'COPY 20200720'!AD1)</f>
        <v>Terry</v>
      </c>
      <c r="AE1" t="str">
        <f>IF('COPY 20200720'!AE1="","",'COPY 20200720'!AE1)</f>
        <v>Terry</v>
      </c>
      <c r="AF1" t="str">
        <f>IF('COPY 20200720'!AF1="","",'COPY 20200720'!AF1)</f>
        <v>June</v>
      </c>
      <c r="AG1" t="str">
        <f>IF('COPY 20200720'!AG1="","",'COPY 20200720'!AG1)</f>
        <v>June</v>
      </c>
      <c r="AH1" t="str">
        <f>IF('COPY 20200720'!AH1="","",'COPY 20200720'!AH1)</f>
        <v>Julia</v>
      </c>
      <c r="AI1" t="str">
        <f>IF('COPY 20200720'!AI1="","",'COPY 20200720'!AI1)</f>
        <v>June</v>
      </c>
      <c r="AJ1" t="str">
        <f>IF('COPY 20200720'!AJ1="","",'COPY 20200720'!AJ1)</f>
        <v>Terry</v>
      </c>
      <c r="AK1" t="str">
        <f>IF('COPY 20200720'!AK1="","",'COPY 20200720'!AK1)</f>
        <v>Terry</v>
      </c>
      <c r="AL1" t="str">
        <f>IF('COPY 20200720'!AL1="","",'COPY 20200720'!AL1)</f>
        <v>Terry</v>
      </c>
      <c r="AM1" t="str">
        <f>IF('COPY 20200720'!AM1="","",'COPY 20200720'!AM1)</f>
        <v>Terry</v>
      </c>
      <c r="AN1" t="str">
        <f>IF('COPY 20200720'!AN1="","",'COPY 20200720'!AN1)</f>
        <v>June</v>
      </c>
      <c r="AO1" t="str">
        <f>IF('COPY 20200720'!AO1="","",'COPY 20200720'!AO1)</f>
        <v>Julia</v>
      </c>
      <c r="AP1" t="str">
        <f>IF('COPY 20200720'!AP1="","",'COPY 20200720'!AP1)</f>
        <v>Terry</v>
      </c>
      <c r="AQ1" t="str">
        <f>IF('COPY 20200720'!AQ1="","",'COPY 20200720'!AQ1)</f>
        <v>Julia</v>
      </c>
      <c r="AR1" t="str">
        <f>IF('COPY 20200720'!AR1="","",'COPY 20200720'!AR1)</f>
        <v>June</v>
      </c>
      <c r="AS1" t="str">
        <f>IF('COPY 20200720'!AS1="","",'COPY 20200720'!AS1)</f>
        <v>June</v>
      </c>
      <c r="AT1" t="str">
        <f>IF('COPY 20200720'!AT1="","",'COPY 20200720'!AT1)</f>
        <v>Julia</v>
      </c>
      <c r="AU1" t="str">
        <f>IF('COPY 20200720'!AU1="","",'COPY 20200720'!AU1)</f>
        <v>Julia</v>
      </c>
      <c r="AV1" t="str">
        <f>IF('COPY 20200720'!AV1="","",'COPY 20200720'!AV1)</f>
        <v>June</v>
      </c>
      <c r="AW1" t="str">
        <f>IF('COPY 20200720'!AW1="","",'COPY 20200720'!AW1)</f>
        <v>Julia</v>
      </c>
      <c r="AX1" t="str">
        <f>IF('COPY 20200720'!AX1="","",'COPY 20200720'!AX1)</f>
        <v>June</v>
      </c>
      <c r="AY1" t="str">
        <f>IF('COPY 20200720'!AY1="","",'COPY 20200720'!AY1)</f>
        <v>June</v>
      </c>
      <c r="AZ1" t="str">
        <f>IF('COPY 20200720'!AZ1="","",'COPY 20200720'!AZ1)</f>
        <v>Terry</v>
      </c>
      <c r="BA1" t="str">
        <f>IF('COPY 20200720'!BA1="","",'COPY 20200720'!BA1)</f>
        <v>June</v>
      </c>
      <c r="BB1" t="str">
        <f>IF('COPY 20200720'!BB1="","",'COPY 20200720'!BB1)</f>
        <v>June</v>
      </c>
      <c r="BC1" t="str">
        <f>IF('COPY 20200720'!BC1="","",'COPY 20200720'!BC1)</f>
        <v>Terry</v>
      </c>
      <c r="BD1" t="str">
        <f>IF('COPY 20200720'!BD1="","",'COPY 20200720'!BD1)</f>
        <v>Julia</v>
      </c>
      <c r="BE1" t="str">
        <f>IF('COPY 20200720'!BE1="","",'COPY 20200720'!BE1)</f>
        <v>Terry</v>
      </c>
      <c r="BF1" t="str">
        <f>IF('COPY 20200720'!BF1="","",'COPY 20200720'!BF1)</f>
        <v>Terry</v>
      </c>
      <c r="BG1" t="str">
        <f>IF('COPY 20200720'!BG1="","",'COPY 20200720'!BG1)</f>
        <v>June</v>
      </c>
      <c r="BH1" t="str">
        <f>IF('COPY 20200720'!BH1="","",'COPY 20200720'!BH1)</f>
        <v>June</v>
      </c>
      <c r="BI1" t="str">
        <f>IF('COPY 20200720'!BI1="","",'COPY 20200720'!BI1)</f>
        <v>Julia</v>
      </c>
      <c r="BJ1" t="str">
        <f>IF('COPY 20200720'!BJ1="","",'COPY 20200720'!BJ1)</f>
        <v>Terry</v>
      </c>
      <c r="BK1" t="str">
        <f>IF('COPY 20200720'!BK1="","",'COPY 20200720'!BK1)</f>
        <v>Terry</v>
      </c>
      <c r="BL1" t="str">
        <f>IF('COPY 20200720'!BL1="","",'COPY 20200720'!BL1)</f>
        <v>Terry</v>
      </c>
      <c r="BM1" t="str">
        <f>IF('COPY 20200720'!BM1="","",'COPY 20200720'!BM1)</f>
        <v>Julia</v>
      </c>
      <c r="BN1" t="str">
        <f>IF('COPY 20200720'!BN1="","",'COPY 20200720'!BN1)</f>
        <v>Julia</v>
      </c>
      <c r="BO1" t="str">
        <f>IF('COPY 20200720'!BO1="","",'COPY 20200720'!BO1)</f>
        <v>June</v>
      </c>
      <c r="BP1" t="str">
        <f>IF('COPY 20200720'!BP1="","",'COPY 20200720'!BP1)</f>
        <v>Julia</v>
      </c>
      <c r="BQ1" t="str">
        <f>IF('COPY 20200720'!BQ1="","",'COPY 20200720'!BQ1)</f>
        <v>June</v>
      </c>
      <c r="BR1" t="str">
        <f>IF('COPY 20200720'!BR1="","",'COPY 20200720'!BR1)</f>
        <v>Terry</v>
      </c>
      <c r="BS1" t="str">
        <f>IF('COPY 20200720'!BS1="","",'COPY 20200720'!BS1)</f>
        <v>June</v>
      </c>
      <c r="BT1" t="str">
        <f>IF('COPY 20200720'!BT1="","",'COPY 20200720'!BT1)</f>
        <v/>
      </c>
      <c r="BU1" t="str">
        <f>IF('COPY 20200720'!BU1="","",'COPY 20200720'!BU1)</f>
        <v>Julia</v>
      </c>
      <c r="BV1" t="str">
        <f>IF('COPY 20200720'!BV1="","",'COPY 20200720'!BV1)</f>
        <v>Julia</v>
      </c>
      <c r="BW1" t="str">
        <f>IF('COPY 20200720'!BW1="","",'COPY 20200720'!BW1)</f>
        <v>Terry</v>
      </c>
      <c r="BX1" t="str">
        <f>IF('COPY 20200720'!BX1="","",'COPY 20200720'!BX1)</f>
        <v>Julia</v>
      </c>
      <c r="BY1" t="str">
        <f>IF('COPY 20200720'!BY1="","",'COPY 20200720'!BY1)</f>
        <v>June</v>
      </c>
      <c r="BZ1" t="str">
        <f>IF('COPY 20200720'!BZ1="","",'COPY 20200720'!BZ1)</f>
        <v>Julia</v>
      </c>
      <c r="CA1" t="str">
        <f>IF('COPY 20200720'!CA1="","",'COPY 20200720'!CA1)</f>
        <v>June</v>
      </c>
      <c r="CB1" t="str">
        <f>IF('COPY 20200720'!CB1="","",'COPY 20200720'!CB1)</f>
        <v>Julia</v>
      </c>
      <c r="CC1" t="str">
        <f>IF('COPY 20200720'!CC1="","",'COPY 20200720'!CC1)</f>
        <v>Julia</v>
      </c>
      <c r="CD1" t="str">
        <f>IF('COPY 20200720'!CD1="","",'COPY 20200720'!CD1)</f>
        <v>Julia</v>
      </c>
      <c r="CE1" t="str">
        <f>IF('COPY 20200720'!CE1="","",'COPY 20200720'!CE1)</f>
        <v>Terry</v>
      </c>
      <c r="CF1" t="str">
        <f>IF('COPY 20200720'!CF1="","",'COPY 20200720'!CF1)</f>
        <v>Terry</v>
      </c>
      <c r="CG1" t="str">
        <f>IF('COPY 20200720'!CG1="","",'COPY 20200720'!CG1)</f>
        <v>Terry</v>
      </c>
      <c r="CH1" t="str">
        <f>IF('COPY 20200720'!CH1="","",'COPY 20200720'!CH1)</f>
        <v>Terry</v>
      </c>
      <c r="CI1" t="str">
        <f>IF('COPY 20200720'!CI1="","",'COPY 20200720'!CI1)</f>
        <v>Terry</v>
      </c>
      <c r="CJ1" t="str">
        <f>IF('COPY 20200720'!CJ1="","",'COPY 20200720'!CJ1)</f>
        <v>Terry</v>
      </c>
      <c r="CK1" t="str">
        <f>IF('COPY 20200720'!CK1="","",'COPY 20200720'!CK1)</f>
        <v>June</v>
      </c>
      <c r="CL1" t="str">
        <f>IF('COPY 20200720'!CL1="","",'COPY 20200720'!CL1)</f>
        <v>June</v>
      </c>
      <c r="CM1" t="str">
        <f>IF('COPY 20200720'!CM1="","",'COPY 20200720'!CM1)</f>
        <v>Julia</v>
      </c>
      <c r="CN1" t="str">
        <f>IF('COPY 20200720'!CN1="","",'COPY 20200720'!CN1)</f>
        <v/>
      </c>
      <c r="CO1" t="str">
        <f>IF('COPY 20200720'!CP1="","",'COPY 20200720'!CP1)</f>
        <v/>
      </c>
      <c r="CP1" t="str">
        <f>IF('COPY 20200720'!CR1="","",'COPY 20200720'!CR1)</f>
        <v/>
      </c>
      <c r="CQ1" t="str">
        <f>IF('COPY 20200720'!CS1="","",'COPY 20200720'!CS1)</f>
        <v>%suppliers RFQ sent</v>
      </c>
      <c r="CR1">
        <f>IF('COPY 20200720'!CT1="","",'COPY 20200720'!CT1)</f>
        <v>0.46376811594202899</v>
      </c>
    </row>
    <row r="2" spans="2:96">
      <c r="V2" t="s">
        <v>475</v>
      </c>
      <c r="W2" t="str">
        <f>IF('COPY 20200720'!W2="","",'COPY 20200720'!W2)</f>
        <v>3M</v>
      </c>
      <c r="X2" t="str">
        <f>IF('COPY 20200720'!X2="","",'COPY 20200720'!X2)</f>
        <v>AMERICAN PLASTIC MOLDING</v>
      </c>
      <c r="Y2" t="str">
        <f>IF('COPY 20200720'!Y2="","",'COPY 20200720'!Y2)</f>
        <v>AMTEC</v>
      </c>
      <c r="Z2" t="str">
        <f>IF('COPY 20200720'!Z2="","",'COPY 20200720'!Z2)</f>
        <v>BASF</v>
      </c>
      <c r="AA2" t="str">
        <f>IF('COPY 20200720'!AA2="","",'COPY 20200720'!AA2)</f>
        <v>BOSTIK</v>
      </c>
      <c r="AB2" t="str">
        <f>IF('COPY 20200720'!AB2="","",'COPY 20200720'!AB2)</f>
        <v>BRIDGESTONE</v>
      </c>
      <c r="AC2" t="str">
        <f>IF('COPY 20200720'!AC2="","",'COPY 20200720'!AC2)</f>
        <v>CHIYODA</v>
      </c>
      <c r="AD2" t="str">
        <f>IF('COPY 20200720'!AD2="","",'COPY 20200720'!AD2)</f>
        <v>CREATIVE LIQUID COATINGS (2cav)</v>
      </c>
      <c r="AE2" t="str">
        <f>IF('COPY 20200720'!AE2="","",'COPY 20200720'!AE2)</f>
        <v>CREATIVE LIQUID COATINGS (1cav)</v>
      </c>
      <c r="AF2" t="str">
        <f>IF('COPY 20200720'!AF2="","",'COPY 20200720'!AF2)</f>
        <v>DECATUR PLASTICS (2cav)</v>
      </c>
      <c r="AG2" t="str">
        <f>IF('COPY 20200720'!AG2="","",'COPY 20200720'!AG2)</f>
        <v>DECATUR PLASTICS (1cav)</v>
      </c>
      <c r="AH2" t="str">
        <f>IF('COPY 20200720'!AH2="","",'COPY 20200720'!AH2)</f>
        <v>DERBY FABRICATION SOLUTIONS</v>
      </c>
      <c r="AI2" t="str">
        <f>IF('COPY 20200720'!AI2="","",'COPY 20200720'!AI2)</f>
        <v>DR. SCHNEIDER</v>
      </c>
      <c r="AJ2" t="str">
        <f>IF('COPY 20200720'!AJ2="","",'COPY 20200720'!AJ2)</f>
        <v>EIMO</v>
      </c>
      <c r="AK2" t="str">
        <f>IF('COPY 20200720'!AK2="","",'COPY 20200720'!AK2)</f>
        <v>EXHIBIT A (2cav)</v>
      </c>
      <c r="AL2" t="str">
        <f>IF('COPY 20200720'!AL2="","",'COPY 20200720'!AL2)</f>
        <v>EXHIBIT A (1cav)</v>
      </c>
      <c r="AM2" t="str">
        <f>IF('COPY 20200720'!AM2="","",'COPY 20200720'!AM2)</f>
        <v>FLAIR PLASTICS</v>
      </c>
      <c r="AN2" t="str">
        <f>IF('COPY 20200720'!AN2="","",'COPY 20200720'!AN2)</f>
        <v>FUJI COMPONENT PARTS</v>
      </c>
      <c r="AO2" t="str">
        <f>IF('COPY 20200720'!AO2="","",'COPY 20200720'!AO2)</f>
        <v>FUJI COMPONENT PARTS</v>
      </c>
      <c r="AP2" t="str">
        <f>IF('COPY 20200720'!AP2="","",'COPY 20200720'!AP2)</f>
        <v>GLOBAL</v>
      </c>
      <c r="AQ2" t="str">
        <f>IF('COPY 20200720'!AQ2="","",'COPY 20200720'!AQ2)</f>
        <v>HB FULLER</v>
      </c>
      <c r="AR2" t="str">
        <f>IF('COPY 20200720'!AR2="","",'COPY 20200720'!AR2)</f>
        <v>HERITAGE</v>
      </c>
      <c r="AS2" t="str">
        <f>IF('COPY 20200720'!AS2="","",'COPY 20200720'!AS2)</f>
        <v>HR TECH</v>
      </c>
      <c r="AT2" t="str">
        <f>IF('COPY 20200720'!AT2="","",'COPY 20200720'!AT2)</f>
        <v>INOAC - NORTH AMERICA</v>
      </c>
      <c r="AU2" t="str">
        <f>IF('COPY 20200720'!AU2="","",'COPY 20200720'!AU2)</f>
        <v>INOAC - WOODBRIDGE</v>
      </c>
      <c r="AV2" t="str">
        <f>IF('COPY 20200720'!AV2="","",'COPY 20200720'!AV2)</f>
        <v>IWATA BOLT</v>
      </c>
      <c r="AW2" t="str">
        <f>IF('COPY 20200720'!AW2="","",'COPY 20200720'!AW2)</f>
        <v>LIOCHEM</v>
      </c>
      <c r="AX2" t="str">
        <f>IF('COPY 20200720'!AX2="","",'COPY 20200720'!AX2)</f>
        <v>MARUBENI</v>
      </c>
      <c r="AY2" t="str">
        <f>IF('COPY 20200720'!AY2="","",'COPY 20200720'!AY2)</f>
        <v>MITSUBISHI</v>
      </c>
      <c r="AZ2" t="str">
        <f>IF('COPY 20200720'!AZ2="","",'COPY 20200720'!AZ2)</f>
        <v>MOLTEN CORP</v>
      </c>
      <c r="BA2" t="str">
        <f>IF('COPY 20200720'!BA2="","",'COPY 20200720'!BA2)</f>
        <v>MORIDEN (VA)</v>
      </c>
      <c r="BB2" t="str">
        <f>IF('COPY 20200720'!BB2="","",'COPY 20200720'!BB2)</f>
        <v>MORIDEN (non VA)</v>
      </c>
      <c r="BC2" t="str">
        <f>IF('COPY 20200720'!BC2="","",'COPY 20200720'!BC2)</f>
        <v>MORIMURA</v>
      </c>
      <c r="BD2" t="str">
        <f>IF('COPY 20200720'!BD2="","",'COPY 20200720'!BD2)</f>
        <v>MYTEX</v>
      </c>
      <c r="BE2" t="str">
        <f>IF('COPY 20200720'!BE2="","",'COPY 20200720'!BE2)</f>
        <v>MYTEX</v>
      </c>
      <c r="BF2" t="str">
        <f>IF('COPY 20200720'!BF2="","",'COPY 20200720'!BF2)</f>
        <v>NAGASE</v>
      </c>
      <c r="BG2" t="str">
        <f>IF('COPY 20200720'!BG2="","",'COPY 20200720'!BG2)</f>
        <v>NIFCO</v>
      </c>
      <c r="BH2" t="str">
        <f>IF('COPY 20200720'!BH2="","",'COPY 20200720'!BH2)</f>
        <v>NIPPON STEEL PIPE OF AMERICA</v>
      </c>
      <c r="BI2" t="str">
        <f>IF('COPY 20200720'!BI2="","",'COPY 20200720'!BI2)</f>
        <v>NITTO DENKO - OHIO</v>
      </c>
      <c r="BJ2" t="str">
        <f>IF('COPY 20200720'!BJ2="","",'COPY 20200720'!BJ2)</f>
        <v>OKAMOTO</v>
      </c>
      <c r="BK2" t="str">
        <f>IF('COPY 20200720'!BK2="","",'COPY 20200720'!BK2)</f>
        <v>PAR 4</v>
      </c>
      <c r="BL2" t="str">
        <f>IF('COPY 20200720'!BL2="","",'COPY 20200720'!BL2)</f>
        <v>PCCS</v>
      </c>
      <c r="BM2" t="str">
        <f>IF('COPY 20200720'!BM2="","",'COPY 20200720'!BM2)</f>
        <v>PPG</v>
      </c>
      <c r="BN2" t="str">
        <f>IF('COPY 20200720'!BN2="","",'COPY 20200720'!BN2)</f>
        <v>PSC FABRICATING</v>
      </c>
      <c r="BO2" t="str">
        <f>IF('COPY 20200720'!BO2="","",'COPY 20200720'!BO2)</f>
        <v>PSI MOLDED PLASTICS</v>
      </c>
      <c r="BP2" t="str">
        <f>IF('COPY 20200720'!BP2="","",'COPY 20200720'!BP2)</f>
        <v>RED SPOT</v>
      </c>
      <c r="BQ2" t="str">
        <f>IF('COPY 20200720'!BQ2="","",'COPY 20200720'!BQ2)</f>
        <v>SANAC</v>
      </c>
      <c r="BR2" t="str">
        <f>IF('COPY 20200720'!BR2="","",'COPY 20200720'!BR2)</f>
        <v>SANKO GOSEI</v>
      </c>
      <c r="BS2" t="str">
        <f>IF('COPY 20200720'!BS2="","",'COPY 20200720'!BS2)</f>
        <v>SHAWMUT</v>
      </c>
      <c r="BT2" t="str">
        <f>IF('COPY 20200720'!BT2="","",'COPY 20200720'!BT2)</f>
        <v>SHIGERU</v>
      </c>
      <c r="BU2" t="str">
        <f>IF('COPY 20200720'!BU2="","",'COPY 20200720'!BU2)</f>
        <v>SONOCO</v>
      </c>
      <c r="BV2" t="str">
        <f>IF('COPY 20200720'!BV2="","",'COPY 20200720'!BV2)</f>
        <v>STEPHEN GOULD</v>
      </c>
      <c r="BW2" t="str">
        <f>IF('COPY 20200720'!BW2="","",'COPY 20200720'!BW2)</f>
        <v>SUMIKA POLYMERS</v>
      </c>
      <c r="BX2" t="str">
        <f>IF('COPY 20200720'!BX2="","",'COPY 20200720'!BX2)</f>
        <v>SUNSTAR</v>
      </c>
      <c r="BY2" t="str">
        <f>IF('COPY 20200720'!BY2="","",'COPY 20200720'!BY2)</f>
        <v>TE CONNECTIVITY</v>
      </c>
      <c r="BZ2" t="str">
        <f>IF('COPY 20200720'!BZ2="","",'COPY 20200720'!BZ2)</f>
        <v>TESA TAPE</v>
      </c>
      <c r="CA2" t="str">
        <f>IF('COPY 20200720'!CA2="","",'COPY 20200720'!CA2)</f>
        <v>TOKYO ZAIRYO</v>
      </c>
      <c r="CB2" t="str">
        <f>IF('COPY 20200720'!CB2="","",'COPY 20200720'!CB2)</f>
        <v>U.S. PAINT</v>
      </c>
      <c r="CC2" t="str">
        <f>IF('COPY 20200720'!CC2="","",'COPY 20200720'!CC2)</f>
        <v>UNIQUE FABRICATING (PRESCOTECH)</v>
      </c>
      <c r="CD2" t="str">
        <f>IF('COPY 20200720'!CD2="","",'COPY 20200720'!CD2)</f>
        <v>UNIQUE-INTASCO</v>
      </c>
      <c r="CE2" t="str">
        <f>IF('COPY 20200720'!CE2="","",'COPY 20200720'!CE2)</f>
        <v>WABASH (2cav)</v>
      </c>
      <c r="CF2" t="str">
        <f>IF('COPY 20200720'!CF2="","",'COPY 20200720'!CF2)</f>
        <v>WABASH (1cav)</v>
      </c>
      <c r="CG2" t="str">
        <f>IF('COPY 20200720'!CG2="","",'COPY 20200720'!CG2)</f>
        <v>EXCELL (solid only, 2cav)</v>
      </c>
      <c r="CH2" t="str">
        <f>IF('COPY 20200720'!CH2="","",'COPY 20200720'!CH2)</f>
        <v>EXCELL (solid only, 1cav)</v>
      </c>
      <c r="CI2" t="str">
        <f>IF('COPY 20200720'!CI2="","",'COPY 20200720'!CI2)</f>
        <v>KNP (foam)</v>
      </c>
      <c r="CJ2" t="str">
        <f>IF('COPY 20200720'!CJ2="","",'COPY 20200720'!CJ2)</f>
        <v>KNP (solid)</v>
      </c>
      <c r="CK2" t="str">
        <f>IF('COPY 20200720'!CK2="","",'COPY 20200720'!CK2)</f>
        <v>JAEGER-UNITEK</v>
      </c>
      <c r="CL2" t="str">
        <f>IF('COPY 20200720'!CL2="","",'COPY 20200720'!CL2)</f>
        <v>TAKUMI</v>
      </c>
      <c r="CM2" t="str">
        <f>IF('COPY 20200720'!CM2="","",'COPY 20200720'!CM2)</f>
        <v>SEKISUI</v>
      </c>
      <c r="CN2" t="str">
        <f>IF('COPY 20200720'!CN2="","",'COPY 20200720'!CN2)</f>
        <v/>
      </c>
      <c r="CO2" t="str">
        <f>IF('COPY 20200720'!CP2="","",'COPY 20200720'!CP2)</f>
        <v/>
      </c>
      <c r="CP2" t="str">
        <f>IF('COPY 20200720'!CR2="","",'COPY 20200720'!CR2)</f>
        <v/>
      </c>
      <c r="CQ2" t="str">
        <f>IF('COPY 20200720'!CS2="","",'COPY 20200720'!CS2)</f>
        <v>%parts with RFQ sent</v>
      </c>
      <c r="CR2">
        <f>IF('COPY 20200720'!CT2="","",'COPY 20200720'!CT2)</f>
        <v>1</v>
      </c>
    </row>
    <row r="3" spans="2:96">
      <c r="V3" t="s">
        <v>476</v>
      </c>
      <c r="W3" s="77">
        <f>IF('COPY 20200720'!W3="","",'COPY 20200720'!W3)</f>
        <v>44034</v>
      </c>
      <c r="X3" s="77" t="str">
        <f>IF('COPY 20200720'!X3="","",'COPY 20200720'!X3)</f>
        <v/>
      </c>
      <c r="Y3" s="77" t="str">
        <f>IF('COPY 20200720'!Y3="","",'COPY 20200720'!Y3)</f>
        <v/>
      </c>
      <c r="Z3" s="77" t="str">
        <f>IF('COPY 20200720'!Z3="","",'COPY 20200720'!Z3)</f>
        <v/>
      </c>
      <c r="AA3" s="77" t="str">
        <f>IF('COPY 20200720'!AA3="","",'COPY 20200720'!AA3)</f>
        <v/>
      </c>
      <c r="AB3" s="77" t="str">
        <f>IF('COPY 20200720'!AB3="","",'COPY 20200720'!AB3)</f>
        <v/>
      </c>
      <c r="AC3" s="77" t="str">
        <f>IF('COPY 20200720'!AC3="","",'COPY 20200720'!AC3)</f>
        <v/>
      </c>
      <c r="AD3" s="77">
        <f>IF('COPY 20200720'!AD3="","",'COPY 20200720'!AD3)</f>
        <v>44048</v>
      </c>
      <c r="AE3" s="77">
        <f>IF('COPY 20200720'!AE3="","",'COPY 20200720'!AE3)</f>
        <v>44048</v>
      </c>
      <c r="AF3" s="77">
        <v>44046</v>
      </c>
      <c r="AG3" s="77">
        <v>44046</v>
      </c>
      <c r="AH3" s="77">
        <f>IF('COPY 20200720'!AH3="","",'COPY 20200720'!AH3)</f>
        <v>44050</v>
      </c>
      <c r="AI3" s="77" t="str">
        <f>IF('COPY 20200720'!AI3="","",'COPY 20200720'!AI3)</f>
        <v/>
      </c>
      <c r="AJ3" s="77" t="str">
        <f>IF('COPY 20200720'!AJ3="","",'COPY 20200720'!AJ3)</f>
        <v/>
      </c>
      <c r="AK3" s="77">
        <f>IF('COPY 20200720'!AK3="","",'COPY 20200720'!AK3)</f>
        <v>44050</v>
      </c>
      <c r="AL3" s="77">
        <f>IF('COPY 20200720'!AL3="","",'COPY 20200720'!AL3)</f>
        <v>44050</v>
      </c>
      <c r="AM3" s="77">
        <f>IF('COPY 20200720'!AM3="","",'COPY 20200720'!AM3)</f>
        <v>44054</v>
      </c>
      <c r="AN3" s="77" t="str">
        <f>IF('COPY 20200720'!AN3="","",'COPY 20200720'!AN3)</f>
        <v/>
      </c>
      <c r="AO3" s="77" t="str">
        <f>IF('COPY 20200720'!AO3="","",'COPY 20200720'!AO3)</f>
        <v/>
      </c>
      <c r="AP3" s="77" t="str">
        <f>IF('COPY 20200720'!AP3="","",'COPY 20200720'!AP3)</f>
        <v/>
      </c>
      <c r="AQ3" s="77" t="str">
        <f>IF('COPY 20200720'!AQ3="","",'COPY 20200720'!AQ3)</f>
        <v/>
      </c>
      <c r="AR3" s="77" t="str">
        <f>IF('COPY 20200720'!AR3="","",'COPY 20200720'!AR3)</f>
        <v/>
      </c>
      <c r="AS3" s="77" t="str">
        <f>IF('COPY 20200720'!AS3="","",'COPY 20200720'!AS3)</f>
        <v/>
      </c>
      <c r="AT3" s="77">
        <f>IF('COPY 20200720'!AT3="","",'COPY 20200720'!AT3)</f>
        <v>44048</v>
      </c>
      <c r="AU3" s="77">
        <f>IF('COPY 20200720'!AU3="","",'COPY 20200720'!AU3)</f>
        <v>44042</v>
      </c>
      <c r="AV3" s="77" t="str">
        <f>IF('COPY 20200720'!AV3="","",'COPY 20200720'!AV3)</f>
        <v/>
      </c>
      <c r="AW3" s="77" t="str">
        <f>IF('COPY 20200720'!AW3="","",'COPY 20200720'!AW3)</f>
        <v/>
      </c>
      <c r="AX3" s="77" t="str">
        <f>IF('COPY 20200720'!AX3="","",'COPY 20200720'!AX3)</f>
        <v/>
      </c>
      <c r="AY3" s="77" t="str">
        <f>IF('COPY 20200720'!AY3="","",'COPY 20200720'!AY3)</f>
        <v/>
      </c>
      <c r="AZ3" s="77" t="str">
        <f>IF('COPY 20200720'!AZ3="","",'COPY 20200720'!AZ3)</f>
        <v/>
      </c>
      <c r="BA3" s="77">
        <f>IF('COPY 20200720'!BA3="","",'COPY 20200720'!BA3)</f>
        <v>44042</v>
      </c>
      <c r="BB3" s="77">
        <f>IF('COPY 20200720'!BB3="","",'COPY 20200720'!BB3)</f>
        <v>44042</v>
      </c>
      <c r="BC3" s="77" t="str">
        <f>IF('COPY 20200720'!BC3="","",'COPY 20200720'!BC3)</f>
        <v/>
      </c>
      <c r="BD3" s="77" t="str">
        <f>IF('COPY 20200720'!BD3="","",'COPY 20200720'!BD3)</f>
        <v/>
      </c>
      <c r="BE3" s="77" t="str">
        <f>IF('COPY 20200720'!BE3="","",'COPY 20200720'!BE3)</f>
        <v/>
      </c>
      <c r="BF3" s="77" t="str">
        <f>IF('COPY 20200720'!BF3="","",'COPY 20200720'!BF3)</f>
        <v/>
      </c>
      <c r="BG3" s="77">
        <f>IF('COPY 20200720'!BG3="","",'COPY 20200720'!BG3)</f>
        <v>44048</v>
      </c>
      <c r="BH3" s="77" t="str">
        <f>IF('COPY 20200720'!BH3="","",'COPY 20200720'!BH3)</f>
        <v/>
      </c>
      <c r="BI3" s="77" t="str">
        <f>IF('COPY 20200720'!BI3="","",'COPY 20200720'!BI3)</f>
        <v/>
      </c>
      <c r="BJ3" s="77" t="str">
        <f>IF('COPY 20200720'!BJ3="","",'COPY 20200720'!BJ3)</f>
        <v/>
      </c>
      <c r="BK3" s="77">
        <f>IF('COPY 20200720'!BK3="","",'COPY 20200720'!BK3)</f>
        <v>44050</v>
      </c>
      <c r="BL3" s="77" t="str">
        <f>IF('COPY 20200720'!BL3="","",'COPY 20200720'!BL3)</f>
        <v/>
      </c>
      <c r="BM3" s="77" t="str">
        <f>IF('COPY 20200720'!BM3="","",'COPY 20200720'!BM3)</f>
        <v/>
      </c>
      <c r="BN3" s="77" t="str">
        <f>IF('COPY 20200720'!BN3="","",'COPY 20200720'!BN3)</f>
        <v/>
      </c>
      <c r="BO3" s="77">
        <f>IF('COPY 20200720'!BO3="","",'COPY 20200720'!BO3)</f>
        <v>44060</v>
      </c>
      <c r="BP3" s="77" t="str">
        <f>IF('COPY 20200720'!BP3="","",'COPY 20200720'!BP3)</f>
        <v/>
      </c>
      <c r="BQ3" s="77" t="str">
        <f>IF('COPY 20200720'!BQ3="","",'COPY 20200720'!BQ3)</f>
        <v/>
      </c>
      <c r="BR3" s="77" t="str">
        <f>IF('COPY 20200720'!BR3="","",'COPY 20200720'!BR3)</f>
        <v/>
      </c>
      <c r="BS3" s="77" t="str">
        <f>IF('COPY 20200720'!BS3="","",'COPY 20200720'!BS3)</f>
        <v/>
      </c>
      <c r="BT3" s="77" t="str">
        <f>IF('COPY 20200720'!BT3="","",'COPY 20200720'!BT3)</f>
        <v/>
      </c>
      <c r="BU3" s="77" t="str">
        <f>IF('COPY 20200720'!BU3="","",'COPY 20200720'!BU3)</f>
        <v/>
      </c>
      <c r="BV3" s="77" t="str">
        <f>IF('COPY 20200720'!BV3="","",'COPY 20200720'!BV3)</f>
        <v/>
      </c>
      <c r="BW3" s="77" t="str">
        <f>IF('COPY 20200720'!BW3="","",'COPY 20200720'!BW3)</f>
        <v/>
      </c>
      <c r="BX3" s="77" t="str">
        <f>IF('COPY 20200720'!BX3="","",'COPY 20200720'!BX3)</f>
        <v/>
      </c>
      <c r="BY3" s="77" t="str">
        <f>IF('COPY 20200720'!BY3="","",'COPY 20200720'!BY3)</f>
        <v/>
      </c>
      <c r="BZ3" s="77" t="str">
        <f>IF('COPY 20200720'!BZ3="","",'COPY 20200720'!BZ3)</f>
        <v/>
      </c>
      <c r="CA3" s="77" t="str">
        <f>IF('COPY 20200720'!CA3="","",'COPY 20200720'!CA3)</f>
        <v/>
      </c>
      <c r="CB3" s="77" t="str">
        <f>IF('COPY 20200720'!CB3="","",'COPY 20200720'!CB3)</f>
        <v/>
      </c>
      <c r="CC3" s="77">
        <f>IF('COPY 20200720'!CC3="","",'COPY 20200720'!CC3)</f>
        <v>44055</v>
      </c>
      <c r="CD3" s="77">
        <f>IF('COPY 20200720'!CD3="","",'COPY 20200720'!CD3)</f>
        <v>44055</v>
      </c>
      <c r="CE3" s="77">
        <f>IF('COPY 20200720'!CE3="","",'COPY 20200720'!CE3)</f>
        <v>44053</v>
      </c>
      <c r="CF3" s="77">
        <f>IF('COPY 20200720'!CF3="","",'COPY 20200720'!CF3)</f>
        <v>44053</v>
      </c>
      <c r="CG3" s="77">
        <f>IF('COPY 20200720'!CG3="","",'COPY 20200720'!CG3)</f>
        <v>44042</v>
      </c>
      <c r="CH3" s="77">
        <f>IF('COPY 20200720'!CH3="","",'COPY 20200720'!CH3)</f>
        <v>44042</v>
      </c>
      <c r="CI3" s="77">
        <f>IF('COPY 20200720'!CI3="","",'COPY 20200720'!CI3)</f>
        <v>44042</v>
      </c>
      <c r="CJ3" s="77">
        <f>IF('COPY 20200720'!CJ3="","",'COPY 20200720'!CJ3)</f>
        <v>44042</v>
      </c>
      <c r="CK3" s="77">
        <f>IF('COPY 20200720'!CK3="","",'COPY 20200720'!CK3)</f>
        <v>44055</v>
      </c>
      <c r="CL3" s="77" t="str">
        <f>IF('COPY 20200720'!CL3="","",'COPY 20200720'!CL3)</f>
        <v/>
      </c>
      <c r="CM3" s="77">
        <f>IF('COPY 20200720'!CM3="","",'COPY 20200720'!CM3)</f>
        <v>44054</v>
      </c>
      <c r="CN3" t="str">
        <f>IF('COPY 20200720'!CN3="","",'COPY 20200720'!CN3)</f>
        <v>#exp</v>
      </c>
      <c r="CO3" t="str">
        <f>IF('COPY 20200720'!CP3="","",'COPY 20200720'!CP3)</f>
        <v>NOQ</v>
      </c>
      <c r="CP3" t="str">
        <f>IF('COPY 20200720'!CR3="","",'COPY 20200720'!CR3)</f>
        <v/>
      </c>
      <c r="CQ3" t="str">
        <f>IF('COPY 20200720'!CS3="","",'COPY 20200720'!CS3)</f>
        <v>#part(s) missing RFQ</v>
      </c>
      <c r="CR3">
        <f>IF('COPY 20200720'!CT3="","",'COPY 20200720'!CT3)</f>
        <v>0</v>
      </c>
    </row>
    <row r="4" spans="2:96">
      <c r="B4" s="42" t="str">
        <f>'COPY 20200720'!B4</f>
        <v>001</v>
      </c>
      <c r="C4" s="8" t="str">
        <f>'COPY 20200720'!C4</f>
        <v>VISOR LWR RHD/LHD</v>
      </c>
      <c r="D4" s="8" t="str">
        <f>IF('COPY 20200720'!D4="","",'COPY 20200720'!D4)</f>
        <v>INJ</v>
      </c>
      <c r="E4" s="8"/>
      <c r="F4" s="9"/>
      <c r="G4" s="10"/>
      <c r="H4" s="11"/>
      <c r="I4" s="12"/>
      <c r="J4" s="13"/>
      <c r="K4" s="10"/>
      <c r="L4" s="13"/>
      <c r="M4" s="14"/>
      <c r="N4" s="15"/>
      <c r="O4" s="16"/>
      <c r="P4" s="16"/>
      <c r="Q4" s="17"/>
      <c r="R4" s="17"/>
      <c r="S4" s="33"/>
      <c r="T4" s="33"/>
      <c r="U4" s="31"/>
      <c r="V4">
        <f>IF('COPY 20200720'!V4="","",'COPY 20200720'!V4)</f>
        <v>1.8324516370044053</v>
      </c>
      <c r="W4" t="str">
        <f>IF('COPY 20200720'!W4="","",'COPY 20200720'!W4)</f>
        <v/>
      </c>
      <c r="X4" t="str">
        <f>IF('COPY 20200720'!X4="","",'COPY 20200720'!X4)</f>
        <v/>
      </c>
      <c r="Y4" t="str">
        <f>IF('COPY 20200720'!Y4="","",'COPY 20200720'!Y4)</f>
        <v/>
      </c>
      <c r="Z4" t="str">
        <f>IF('COPY 20200720'!Z4="","",'COPY 20200720'!Z4)</f>
        <v/>
      </c>
      <c r="AA4" t="str">
        <f>IF('COPY 20200720'!AA4="","",'COPY 20200720'!AA4)</f>
        <v/>
      </c>
      <c r="AB4" t="str">
        <f>IF('COPY 20200720'!AB4="","",'COPY 20200720'!AB4)</f>
        <v/>
      </c>
      <c r="AC4" t="str">
        <f>IF('COPY 20200720'!AC4="","",'COPY 20200720'!AC4)</f>
        <v/>
      </c>
      <c r="AD4">
        <v>0</v>
      </c>
      <c r="AE4">
        <v>0</v>
      </c>
      <c r="AF4">
        <f>IF('COPY 20200720'!AF4="","",'COPY 20200720'!AF4)</f>
        <v>44033</v>
      </c>
      <c r="AG4">
        <f>IF('COPY 20200720'!AG4="","",'COPY 20200720'!AG4)</f>
        <v>44033</v>
      </c>
      <c r="AH4" t="str">
        <f>IF('COPY 20200720'!AH4="","",'COPY 20200720'!AH4)</f>
        <v/>
      </c>
      <c r="AI4" t="str">
        <f>IF('COPY 20200720'!AI4="","",'COPY 20200720'!AI4)</f>
        <v/>
      </c>
      <c r="AJ4" t="str">
        <f>IF('COPY 20200720'!AJ4="","",'COPY 20200720'!AJ4)</f>
        <v/>
      </c>
      <c r="AK4" t="str">
        <f>IF('COPY 20200720'!AK4="","",'COPY 20200720'!AK4)</f>
        <v/>
      </c>
      <c r="AL4" t="str">
        <f>IF('COPY 20200720'!AL4="","",'COPY 20200720'!AL4)</f>
        <v/>
      </c>
      <c r="AM4">
        <v>0</v>
      </c>
      <c r="AN4" t="str">
        <f>IF('COPY 20200720'!AN4="","",'COPY 20200720'!AN4)</f>
        <v/>
      </c>
      <c r="AO4" t="str">
        <f>IF('COPY 20200720'!AO4="","",'COPY 20200720'!AO4)</f>
        <v/>
      </c>
      <c r="AP4" t="str">
        <f>IF('COPY 20200720'!AP4="","",'COPY 20200720'!AP4)</f>
        <v/>
      </c>
      <c r="AQ4" t="str">
        <f>IF('COPY 20200720'!AQ4="","",'COPY 20200720'!AQ4)</f>
        <v/>
      </c>
      <c r="AR4" t="str">
        <f>IF('COPY 20200720'!AR4="","",'COPY 20200720'!AR4)</f>
        <v/>
      </c>
      <c r="AS4" t="str">
        <f>IF('COPY 20200720'!AS4="","",'COPY 20200720'!AS4)</f>
        <v/>
      </c>
      <c r="AT4" t="str">
        <f>IF('COPY 20200720'!AT4="","",'COPY 20200720'!AT4)</f>
        <v/>
      </c>
      <c r="AU4" t="str">
        <f>IF('COPY 20200720'!AU4="","",'COPY 20200720'!AU4)</f>
        <v/>
      </c>
      <c r="AV4" t="str">
        <f>IF('COPY 20200720'!AV4="","",'COPY 20200720'!AV4)</f>
        <v/>
      </c>
      <c r="AW4" t="str">
        <f>IF('COPY 20200720'!AW4="","",'COPY 20200720'!AW4)</f>
        <v/>
      </c>
      <c r="AX4" t="str">
        <f>IF('COPY 20200720'!AX4="","",'COPY 20200720'!AX4)</f>
        <v/>
      </c>
      <c r="AY4" t="str">
        <f>IF('COPY 20200720'!AY4="","",'COPY 20200720'!AY4)</f>
        <v/>
      </c>
      <c r="AZ4" t="str">
        <f>IF('COPY 20200720'!AZ4="","",'COPY 20200720'!AZ4)</f>
        <v/>
      </c>
      <c r="BA4" t="str">
        <f>IF('COPY 20200720'!BA4="","",'COPY 20200720'!BA4)</f>
        <v/>
      </c>
      <c r="BB4" t="str">
        <f>IF('COPY 20200720'!BB4="","",'COPY 20200720'!BB4)</f>
        <v/>
      </c>
      <c r="BC4" t="str">
        <f>IF('COPY 20200720'!BC4="","",'COPY 20200720'!BC4)</f>
        <v/>
      </c>
      <c r="BD4" t="str">
        <f>IF('COPY 20200720'!BD4="","",'COPY 20200720'!BD4)</f>
        <v/>
      </c>
      <c r="BE4" t="str">
        <f>IF('COPY 20200720'!BE4="","",'COPY 20200720'!BE4)</f>
        <v/>
      </c>
      <c r="BF4" t="str">
        <f>IF('COPY 20200720'!BF4="","",'COPY 20200720'!BF4)</f>
        <v/>
      </c>
      <c r="BG4" t="str">
        <f>IF('COPY 20200720'!BG4="","",'COPY 20200720'!BG4)</f>
        <v/>
      </c>
      <c r="BH4" t="str">
        <f>IF('COPY 20200720'!BH4="","",'COPY 20200720'!BH4)</f>
        <v/>
      </c>
      <c r="BI4" t="str">
        <f>IF('COPY 20200720'!BI4="","",'COPY 20200720'!BI4)</f>
        <v/>
      </c>
      <c r="BJ4" t="str">
        <f>IF('COPY 20200720'!BJ4="","",'COPY 20200720'!BJ4)</f>
        <v/>
      </c>
      <c r="BK4" t="str">
        <f>IF('COPY 20200720'!BK4="","",'COPY 20200720'!BK4)</f>
        <v/>
      </c>
      <c r="BL4" t="str">
        <f>IF('COPY 20200720'!BL4="","",'COPY 20200720'!BL4)</f>
        <v/>
      </c>
      <c r="BM4" t="str">
        <f>IF('COPY 20200720'!BM4="","",'COPY 20200720'!BM4)</f>
        <v/>
      </c>
      <c r="BN4" t="str">
        <f>IF('COPY 20200720'!BN4="","",'COPY 20200720'!BN4)</f>
        <v/>
      </c>
      <c r="BO4" t="str">
        <f>IF('COPY 20200720'!BO4="","",'COPY 20200720'!BO4)</f>
        <v/>
      </c>
      <c r="BP4" t="str">
        <f>IF('COPY 20200720'!BP4="","",'COPY 20200720'!BP4)</f>
        <v/>
      </c>
      <c r="BQ4" t="str">
        <f>IF('COPY 20200720'!BQ4="","",'COPY 20200720'!BQ4)</f>
        <v/>
      </c>
      <c r="BR4" t="str">
        <f>IF('COPY 20200720'!BR4="","",'COPY 20200720'!BR4)</f>
        <v/>
      </c>
      <c r="BS4" t="str">
        <f>IF('COPY 20200720'!BS4="","",'COPY 20200720'!BS4)</f>
        <v/>
      </c>
      <c r="BT4" t="str">
        <f>IF('COPY 20200720'!BT4="","",'COPY 20200720'!BT4)</f>
        <v/>
      </c>
      <c r="BU4" t="str">
        <f>IF('COPY 20200720'!BU4="","",'COPY 20200720'!BU4)</f>
        <v/>
      </c>
      <c r="BV4" t="str">
        <f>IF('COPY 20200720'!BV4="","",'COPY 20200720'!BV4)</f>
        <v/>
      </c>
      <c r="BW4" t="str">
        <f>IF('COPY 20200720'!BW4="","",'COPY 20200720'!BW4)</f>
        <v/>
      </c>
      <c r="BX4" t="str">
        <f>IF('COPY 20200720'!BX4="","",'COPY 20200720'!BX4)</f>
        <v/>
      </c>
      <c r="BY4" t="str">
        <f>IF('COPY 20200720'!BY4="","",'COPY 20200720'!BY4)</f>
        <v/>
      </c>
      <c r="BZ4" t="str">
        <f>IF('COPY 20200720'!BZ4="","",'COPY 20200720'!BZ4)</f>
        <v/>
      </c>
      <c r="CA4" t="str">
        <f>IF('COPY 20200720'!CA4="","",'COPY 20200720'!CA4)</f>
        <v/>
      </c>
      <c r="CB4" t="str">
        <f>IF('COPY 20200720'!CB4="","",'COPY 20200720'!CB4)</f>
        <v/>
      </c>
      <c r="CC4" t="str">
        <f>IF('COPY 20200720'!CC4="","",'COPY 20200720'!CC4)</f>
        <v/>
      </c>
      <c r="CD4" t="str">
        <f>IF('COPY 20200720'!CD4="","",'COPY 20200720'!CD4)</f>
        <v/>
      </c>
      <c r="CE4" t="str">
        <f>IF('COPY 20200720'!CE4="","",'COPY 20200720'!CE4)</f>
        <v/>
      </c>
      <c r="CF4" t="str">
        <f>IF('COPY 20200720'!CF4="","",'COPY 20200720'!CF4)</f>
        <v/>
      </c>
      <c r="CG4" t="str">
        <f>IF('COPY 20200720'!CG4="","",'COPY 20200720'!CG4)</f>
        <v/>
      </c>
      <c r="CH4" t="str">
        <f>IF('COPY 20200720'!CH4="","",'COPY 20200720'!CH4)</f>
        <v/>
      </c>
      <c r="CI4" t="str">
        <f>IF('COPY 20200720'!CI4="","",'COPY 20200720'!CI4)</f>
        <v/>
      </c>
      <c r="CJ4" t="str">
        <f>IF('COPY 20200720'!CJ4="","",'COPY 20200720'!CJ4)</f>
        <v/>
      </c>
      <c r="CK4" t="str">
        <f>IF('COPY 20200720'!CK4="","",'COPY 20200720'!CK4)</f>
        <v/>
      </c>
      <c r="CL4" t="str">
        <f>IF('COPY 20200720'!CL4="","",'COPY 20200720'!CL4)</f>
        <v/>
      </c>
      <c r="CM4" t="str">
        <f>IF('COPY 20200720'!CM4="","",'COPY 20200720'!CM4)</f>
        <v/>
      </c>
    </row>
    <row r="5" spans="2:96">
      <c r="B5" s="42" t="str">
        <f>'COPY 20200720'!B5</f>
        <v>002</v>
      </c>
      <c r="C5" s="8" t="str">
        <f>'COPY 20200720'!C5</f>
        <v>NZL F DEF A</v>
      </c>
      <c r="D5" s="8" t="str">
        <f>IF('COPY 20200720'!D5="","",'COPY 20200720'!D5)</f>
        <v>INJ</v>
      </c>
      <c r="E5" s="8"/>
      <c r="F5" s="9"/>
      <c r="G5" s="10"/>
      <c r="H5" s="11"/>
      <c r="I5" s="12"/>
      <c r="J5" s="13"/>
      <c r="K5" s="10"/>
      <c r="L5" s="13"/>
      <c r="M5" s="14"/>
      <c r="N5" s="15"/>
      <c r="O5" s="16"/>
      <c r="P5" s="16"/>
      <c r="Q5" s="17"/>
      <c r="R5" s="17"/>
      <c r="S5" s="33"/>
      <c r="T5" s="33"/>
      <c r="U5" s="18"/>
      <c r="V5">
        <f>IF('COPY 20200720'!V5="","",'COPY 20200720'!V5)</f>
        <v>2.3829997460615999</v>
      </c>
      <c r="W5" t="str">
        <f>IF('COPY 20200720'!W5="","",'COPY 20200720'!W5)</f>
        <v/>
      </c>
      <c r="X5" t="str">
        <f>IF('COPY 20200720'!X5="","",'COPY 20200720'!X5)</f>
        <v/>
      </c>
      <c r="Y5" t="str">
        <f>IF('COPY 20200720'!Y5="","",'COPY 20200720'!Y5)</f>
        <v/>
      </c>
      <c r="Z5" t="str">
        <f>IF('COPY 20200720'!Z5="","",'COPY 20200720'!Z5)</f>
        <v/>
      </c>
      <c r="AA5" t="str">
        <f>IF('COPY 20200720'!AA5="","",'COPY 20200720'!AA5)</f>
        <v/>
      </c>
      <c r="AB5" t="str">
        <f>IF('COPY 20200720'!AB5="","",'COPY 20200720'!AB5)</f>
        <v/>
      </c>
      <c r="AC5" t="str">
        <f>IF('COPY 20200720'!AC5="","",'COPY 20200720'!AC5)</f>
        <v/>
      </c>
      <c r="AD5">
        <v>0</v>
      </c>
      <c r="AE5">
        <v>0</v>
      </c>
      <c r="AF5" t="str">
        <f>IF('COPY 20200720'!AF5="","",'COPY 20200720'!AF5)</f>
        <v/>
      </c>
      <c r="AG5" t="str">
        <f>IF('COPY 20200720'!AG5="","",'COPY 20200720'!AG5)</f>
        <v/>
      </c>
      <c r="AH5" t="str">
        <f>IF('COPY 20200720'!AH5="","",'COPY 20200720'!AH5)</f>
        <v/>
      </c>
      <c r="AI5" t="str">
        <f>IF('COPY 20200720'!AI5="","",'COPY 20200720'!AI5)</f>
        <v/>
      </c>
      <c r="AJ5" t="str">
        <f>IF('COPY 20200720'!AJ5="","",'COPY 20200720'!AJ5)</f>
        <v/>
      </c>
      <c r="AK5" t="str">
        <f>IF('COPY 20200720'!AK5="","",'COPY 20200720'!AK5)</f>
        <v/>
      </c>
      <c r="AL5" t="str">
        <f>IF('COPY 20200720'!AL5="","",'COPY 20200720'!AL5)</f>
        <v/>
      </c>
      <c r="AM5">
        <v>0</v>
      </c>
      <c r="AN5" t="str">
        <f>IF('COPY 20200720'!AN5="","",'COPY 20200720'!AN5)</f>
        <v/>
      </c>
      <c r="AO5" t="str">
        <f>IF('COPY 20200720'!AO5="","",'COPY 20200720'!AO5)</f>
        <v/>
      </c>
      <c r="AP5" t="str">
        <f>IF('COPY 20200720'!AP5="","",'COPY 20200720'!AP5)</f>
        <v/>
      </c>
      <c r="AQ5" t="str">
        <f>IF('COPY 20200720'!AQ5="","",'COPY 20200720'!AQ5)</f>
        <v/>
      </c>
      <c r="AR5" t="str">
        <f>IF('COPY 20200720'!AR5="","",'COPY 20200720'!AR5)</f>
        <v/>
      </c>
      <c r="AS5" t="str">
        <f>IF('COPY 20200720'!AS5="","",'COPY 20200720'!AS5)</f>
        <v/>
      </c>
      <c r="AT5" t="str">
        <f>IF('COPY 20200720'!AT5="","",'COPY 20200720'!AT5)</f>
        <v/>
      </c>
      <c r="AU5" t="str">
        <f>IF('COPY 20200720'!AU5="","",'COPY 20200720'!AU5)</f>
        <v/>
      </c>
      <c r="AV5" t="str">
        <f>IF('COPY 20200720'!AV5="","",'COPY 20200720'!AV5)</f>
        <v/>
      </c>
      <c r="AW5" t="str">
        <f>IF('COPY 20200720'!AW5="","",'COPY 20200720'!AW5)</f>
        <v/>
      </c>
      <c r="AX5" t="str">
        <f>IF('COPY 20200720'!AX5="","",'COPY 20200720'!AX5)</f>
        <v/>
      </c>
      <c r="AY5" t="str">
        <f>IF('COPY 20200720'!AY5="","",'COPY 20200720'!AY5)</f>
        <v/>
      </c>
      <c r="AZ5" t="str">
        <f>IF('COPY 20200720'!AZ5="","",'COPY 20200720'!AZ5)</f>
        <v/>
      </c>
      <c r="BA5" t="str">
        <f>IF('COPY 20200720'!BA5="","",'COPY 20200720'!BA5)</f>
        <v/>
      </c>
      <c r="BB5" t="str">
        <f>IF('COPY 20200720'!BB5="","",'COPY 20200720'!BB5)</f>
        <v/>
      </c>
      <c r="BC5" t="str">
        <f>IF('COPY 20200720'!BC5="","",'COPY 20200720'!BC5)</f>
        <v/>
      </c>
      <c r="BD5" t="str">
        <f>IF('COPY 20200720'!BD5="","",'COPY 20200720'!BD5)</f>
        <v/>
      </c>
      <c r="BE5" t="str">
        <f>IF('COPY 20200720'!BE5="","",'COPY 20200720'!BE5)</f>
        <v/>
      </c>
      <c r="BF5" t="str">
        <f>IF('COPY 20200720'!BF5="","",'COPY 20200720'!BF5)</f>
        <v/>
      </c>
      <c r="BG5" t="str">
        <f>IF('COPY 20200720'!BG5="","",'COPY 20200720'!BG5)</f>
        <v/>
      </c>
      <c r="BH5" t="str">
        <f>IF('COPY 20200720'!BH5="","",'COPY 20200720'!BH5)</f>
        <v/>
      </c>
      <c r="BI5" t="str">
        <f>IF('COPY 20200720'!BI5="","",'COPY 20200720'!BI5)</f>
        <v/>
      </c>
      <c r="BJ5" t="str">
        <f>IF('COPY 20200720'!BJ5="","",'COPY 20200720'!BJ5)</f>
        <v/>
      </c>
      <c r="BK5" t="str">
        <f>IF('COPY 20200720'!BK5="","",'COPY 20200720'!BK5)</f>
        <v/>
      </c>
      <c r="BL5" t="str">
        <f>IF('COPY 20200720'!BL5="","",'COPY 20200720'!BL5)</f>
        <v/>
      </c>
      <c r="BM5" t="str">
        <f>IF('COPY 20200720'!BM5="","",'COPY 20200720'!BM5)</f>
        <v/>
      </c>
      <c r="BN5" t="str">
        <f>IF('COPY 20200720'!BN5="","",'COPY 20200720'!BN5)</f>
        <v/>
      </c>
      <c r="BO5" t="str">
        <f>IF('COPY 20200720'!BO5="","",'COPY 20200720'!BO5)</f>
        <v/>
      </c>
      <c r="BP5" t="str">
        <f>IF('COPY 20200720'!BP5="","",'COPY 20200720'!BP5)</f>
        <v/>
      </c>
      <c r="BQ5" t="str">
        <f>IF('COPY 20200720'!BQ5="","",'COPY 20200720'!BQ5)</f>
        <v/>
      </c>
      <c r="BR5" t="str">
        <f>IF('COPY 20200720'!BR5="","",'COPY 20200720'!BR5)</f>
        <v/>
      </c>
      <c r="BS5" t="str">
        <f>IF('COPY 20200720'!BS5="","",'COPY 20200720'!BS5)</f>
        <v/>
      </c>
      <c r="BT5" t="str">
        <f>IF('COPY 20200720'!BT5="","",'COPY 20200720'!BT5)</f>
        <v/>
      </c>
      <c r="BU5" t="str">
        <f>IF('COPY 20200720'!BU5="","",'COPY 20200720'!BU5)</f>
        <v/>
      </c>
      <c r="BV5" t="str">
        <f>IF('COPY 20200720'!BV5="","",'COPY 20200720'!BV5)</f>
        <v/>
      </c>
      <c r="BW5" t="str">
        <f>IF('COPY 20200720'!BW5="","",'COPY 20200720'!BW5)</f>
        <v/>
      </c>
      <c r="BX5" t="str">
        <f>IF('COPY 20200720'!BX5="","",'COPY 20200720'!BX5)</f>
        <v/>
      </c>
      <c r="BY5" t="str">
        <f>IF('COPY 20200720'!BY5="","",'COPY 20200720'!BY5)</f>
        <v/>
      </c>
      <c r="BZ5" t="str">
        <f>IF('COPY 20200720'!BZ5="","",'COPY 20200720'!BZ5)</f>
        <v/>
      </c>
      <c r="CA5" t="str">
        <f>IF('COPY 20200720'!CA5="","",'COPY 20200720'!CA5)</f>
        <v/>
      </c>
      <c r="CB5" t="str">
        <f>IF('COPY 20200720'!CB5="","",'COPY 20200720'!CB5)</f>
        <v/>
      </c>
      <c r="CC5" t="str">
        <f>IF('COPY 20200720'!CC5="","",'COPY 20200720'!CC5)</f>
        <v/>
      </c>
      <c r="CD5" t="str">
        <f>IF('COPY 20200720'!CD5="","",'COPY 20200720'!CD5)</f>
        <v/>
      </c>
      <c r="CE5" t="str">
        <f>IF('COPY 20200720'!CE5="","",'COPY 20200720'!CE5)</f>
        <v/>
      </c>
      <c r="CF5" t="str">
        <f>IF('COPY 20200720'!CF5="","",'COPY 20200720'!CF5)</f>
        <v/>
      </c>
      <c r="CG5" t="str">
        <f>IF('COPY 20200720'!CG5="","",'COPY 20200720'!CG5)</f>
        <v/>
      </c>
      <c r="CH5" t="str">
        <f>IF('COPY 20200720'!CH5="","",'COPY 20200720'!CH5)</f>
        <v/>
      </c>
      <c r="CI5" t="str">
        <f>IF('COPY 20200720'!CI5="","",'COPY 20200720'!CI5)</f>
        <v/>
      </c>
      <c r="CJ5" t="str">
        <f>IF('COPY 20200720'!CJ5="","",'COPY 20200720'!CJ5)</f>
        <v/>
      </c>
      <c r="CK5" t="str">
        <f>IF('COPY 20200720'!CK5="","",'COPY 20200720'!CK5)</f>
        <v/>
      </c>
      <c r="CL5" t="str">
        <f>IF('COPY 20200720'!CL5="","",'COPY 20200720'!CL5)</f>
        <v/>
      </c>
      <c r="CM5" t="str">
        <f>IF('COPY 20200720'!CM5="","",'COPY 20200720'!CM5)</f>
        <v/>
      </c>
    </row>
    <row r="6" spans="2:96">
      <c r="B6" s="42" t="str">
        <f>'COPY 20200720'!B6</f>
        <v>003</v>
      </c>
      <c r="C6" s="8" t="str">
        <f>'COPY 20200720'!C6</f>
        <v>NZL F DEF B</v>
      </c>
      <c r="D6" s="8" t="str">
        <f>IF('COPY 20200720'!D6="","",'COPY 20200720'!D6)</f>
        <v>INJ</v>
      </c>
      <c r="E6" s="8"/>
      <c r="F6" s="9"/>
      <c r="G6" s="10"/>
      <c r="H6" s="11"/>
      <c r="I6" s="12"/>
      <c r="J6" s="13"/>
      <c r="K6" s="10"/>
      <c r="L6" s="13"/>
      <c r="M6" s="14"/>
      <c r="N6" s="29"/>
      <c r="O6" s="16"/>
      <c r="P6" s="16"/>
      <c r="Q6" s="17"/>
      <c r="R6" s="17"/>
      <c r="S6" s="33"/>
      <c r="T6" s="33"/>
      <c r="U6" s="18"/>
      <c r="V6">
        <f>IF('COPY 20200720'!V6="","",'COPY 20200720'!V6)</f>
        <v>2.3224906999779735</v>
      </c>
      <c r="W6" t="str">
        <f>IF('COPY 20200720'!W6="","",'COPY 20200720'!W6)</f>
        <v/>
      </c>
      <c r="X6" t="str">
        <f>IF('COPY 20200720'!X6="","",'COPY 20200720'!X6)</f>
        <v/>
      </c>
      <c r="Y6" t="str">
        <f>IF('COPY 20200720'!Y6="","",'COPY 20200720'!Y6)</f>
        <v/>
      </c>
      <c r="Z6" t="str">
        <f>IF('COPY 20200720'!Z6="","",'COPY 20200720'!Z6)</f>
        <v/>
      </c>
      <c r="AA6" t="str">
        <f>IF('COPY 20200720'!AA6="","",'COPY 20200720'!AA6)</f>
        <v/>
      </c>
      <c r="AB6" t="str">
        <f>IF('COPY 20200720'!AB6="","",'COPY 20200720'!AB6)</f>
        <v/>
      </c>
      <c r="AC6" t="str">
        <f>IF('COPY 20200720'!AC6="","",'COPY 20200720'!AC6)</f>
        <v/>
      </c>
      <c r="AD6">
        <v>0</v>
      </c>
      <c r="AE6">
        <v>0</v>
      </c>
      <c r="AF6" t="str">
        <f>IF('COPY 20200720'!AF6="","",'COPY 20200720'!AF6)</f>
        <v/>
      </c>
      <c r="AG6" t="str">
        <f>IF('COPY 20200720'!AG6="","",'COPY 20200720'!AG6)</f>
        <v/>
      </c>
      <c r="AH6" t="str">
        <f>IF('COPY 20200720'!AH6="","",'COPY 20200720'!AH6)</f>
        <v/>
      </c>
      <c r="AI6" t="str">
        <f>IF('COPY 20200720'!AI6="","",'COPY 20200720'!AI6)</f>
        <v/>
      </c>
      <c r="AJ6" t="str">
        <f>IF('COPY 20200720'!AJ6="","",'COPY 20200720'!AJ6)</f>
        <v/>
      </c>
      <c r="AK6" t="str">
        <f>IF('COPY 20200720'!AK6="","",'COPY 20200720'!AK6)</f>
        <v/>
      </c>
      <c r="AL6" t="str">
        <f>IF('COPY 20200720'!AL6="","",'COPY 20200720'!AL6)</f>
        <v/>
      </c>
      <c r="AM6">
        <v>0</v>
      </c>
      <c r="AN6" t="str">
        <f>IF('COPY 20200720'!AN6="","",'COPY 20200720'!AN6)</f>
        <v/>
      </c>
      <c r="AO6" t="str">
        <f>IF('COPY 20200720'!AO6="","",'COPY 20200720'!AO6)</f>
        <v/>
      </c>
      <c r="AP6" t="str">
        <f>IF('COPY 20200720'!AP6="","",'COPY 20200720'!AP6)</f>
        <v/>
      </c>
      <c r="AQ6" t="str">
        <f>IF('COPY 20200720'!AQ6="","",'COPY 20200720'!AQ6)</f>
        <v/>
      </c>
      <c r="AR6" t="str">
        <f>IF('COPY 20200720'!AR6="","",'COPY 20200720'!AR6)</f>
        <v/>
      </c>
      <c r="AS6" t="str">
        <f>IF('COPY 20200720'!AS6="","",'COPY 20200720'!AS6)</f>
        <v/>
      </c>
      <c r="AT6" t="str">
        <f>IF('COPY 20200720'!AT6="","",'COPY 20200720'!AT6)</f>
        <v/>
      </c>
      <c r="AU6" t="str">
        <f>IF('COPY 20200720'!AU6="","",'COPY 20200720'!AU6)</f>
        <v/>
      </c>
      <c r="AV6" t="str">
        <f>IF('COPY 20200720'!AV6="","",'COPY 20200720'!AV6)</f>
        <v/>
      </c>
      <c r="AW6" t="str">
        <f>IF('COPY 20200720'!AW6="","",'COPY 20200720'!AW6)</f>
        <v/>
      </c>
      <c r="AX6" t="str">
        <f>IF('COPY 20200720'!AX6="","",'COPY 20200720'!AX6)</f>
        <v/>
      </c>
      <c r="AY6" t="str">
        <f>IF('COPY 20200720'!AY6="","",'COPY 20200720'!AY6)</f>
        <v/>
      </c>
      <c r="AZ6" t="str">
        <f>IF('COPY 20200720'!AZ6="","",'COPY 20200720'!AZ6)</f>
        <v/>
      </c>
      <c r="BA6" t="str">
        <f>IF('COPY 20200720'!BA6="","",'COPY 20200720'!BA6)</f>
        <v/>
      </c>
      <c r="BB6" t="str">
        <f>IF('COPY 20200720'!BB6="","",'COPY 20200720'!BB6)</f>
        <v/>
      </c>
      <c r="BC6" t="str">
        <f>IF('COPY 20200720'!BC6="","",'COPY 20200720'!BC6)</f>
        <v/>
      </c>
      <c r="BD6" t="str">
        <f>IF('COPY 20200720'!BD6="","",'COPY 20200720'!BD6)</f>
        <v/>
      </c>
      <c r="BE6" t="str">
        <f>IF('COPY 20200720'!BE6="","",'COPY 20200720'!BE6)</f>
        <v/>
      </c>
      <c r="BF6" t="str">
        <f>IF('COPY 20200720'!BF6="","",'COPY 20200720'!BF6)</f>
        <v/>
      </c>
      <c r="BG6" t="str">
        <f>IF('COPY 20200720'!BG6="","",'COPY 20200720'!BG6)</f>
        <v/>
      </c>
      <c r="BH6" t="str">
        <f>IF('COPY 20200720'!BH6="","",'COPY 20200720'!BH6)</f>
        <v/>
      </c>
      <c r="BI6" t="str">
        <f>IF('COPY 20200720'!BI6="","",'COPY 20200720'!BI6)</f>
        <v/>
      </c>
      <c r="BJ6" t="str">
        <f>IF('COPY 20200720'!BJ6="","",'COPY 20200720'!BJ6)</f>
        <v/>
      </c>
      <c r="BK6" t="str">
        <f>IF('COPY 20200720'!BK6="","",'COPY 20200720'!BK6)</f>
        <v/>
      </c>
      <c r="BL6" t="str">
        <f>IF('COPY 20200720'!BL6="","",'COPY 20200720'!BL6)</f>
        <v/>
      </c>
      <c r="BM6" t="str">
        <f>IF('COPY 20200720'!BM6="","",'COPY 20200720'!BM6)</f>
        <v/>
      </c>
      <c r="BN6" t="str">
        <f>IF('COPY 20200720'!BN6="","",'COPY 20200720'!BN6)</f>
        <v/>
      </c>
      <c r="BO6" t="str">
        <f>IF('COPY 20200720'!BO6="","",'COPY 20200720'!BO6)</f>
        <v/>
      </c>
      <c r="BP6" t="str">
        <f>IF('COPY 20200720'!BP6="","",'COPY 20200720'!BP6)</f>
        <v/>
      </c>
      <c r="BQ6" t="str">
        <f>IF('COPY 20200720'!BQ6="","",'COPY 20200720'!BQ6)</f>
        <v/>
      </c>
      <c r="BR6" t="str">
        <f>IF('COPY 20200720'!BR6="","",'COPY 20200720'!BR6)</f>
        <v/>
      </c>
      <c r="BS6" t="str">
        <f>IF('COPY 20200720'!BS6="","",'COPY 20200720'!BS6)</f>
        <v/>
      </c>
      <c r="BT6" t="str">
        <f>IF('COPY 20200720'!BT6="","",'COPY 20200720'!BT6)</f>
        <v/>
      </c>
      <c r="BU6" t="str">
        <f>IF('COPY 20200720'!BU6="","",'COPY 20200720'!BU6)</f>
        <v/>
      </c>
      <c r="BV6" t="str">
        <f>IF('COPY 20200720'!BV6="","",'COPY 20200720'!BV6)</f>
        <v/>
      </c>
      <c r="BW6" t="str">
        <f>IF('COPY 20200720'!BW6="","",'COPY 20200720'!BW6)</f>
        <v/>
      </c>
      <c r="BX6" t="str">
        <f>IF('COPY 20200720'!BX6="","",'COPY 20200720'!BX6)</f>
        <v/>
      </c>
      <c r="BY6" t="str">
        <f>IF('COPY 20200720'!BY6="","",'COPY 20200720'!BY6)</f>
        <v/>
      </c>
      <c r="BZ6" t="str">
        <f>IF('COPY 20200720'!BZ6="","",'COPY 20200720'!BZ6)</f>
        <v/>
      </c>
      <c r="CA6" t="str">
        <f>IF('COPY 20200720'!CA6="","",'COPY 20200720'!CA6)</f>
        <v/>
      </c>
      <c r="CB6" t="str">
        <f>IF('COPY 20200720'!CB6="","",'COPY 20200720'!CB6)</f>
        <v/>
      </c>
      <c r="CC6" t="str">
        <f>IF('COPY 20200720'!CC6="","",'COPY 20200720'!CC6)</f>
        <v/>
      </c>
      <c r="CD6" t="str">
        <f>IF('COPY 20200720'!CD6="","",'COPY 20200720'!CD6)</f>
        <v/>
      </c>
      <c r="CE6" t="str">
        <f>IF('COPY 20200720'!CE6="","",'COPY 20200720'!CE6)</f>
        <v/>
      </c>
      <c r="CF6" t="str">
        <f>IF('COPY 20200720'!CF6="","",'COPY 20200720'!CF6)</f>
        <v/>
      </c>
      <c r="CG6" t="str">
        <f>IF('COPY 20200720'!CG6="","",'COPY 20200720'!CG6)</f>
        <v/>
      </c>
      <c r="CH6" t="str">
        <f>IF('COPY 20200720'!CH6="","",'COPY 20200720'!CH6)</f>
        <v/>
      </c>
      <c r="CI6" t="str">
        <f>IF('COPY 20200720'!CI6="","",'COPY 20200720'!CI6)</f>
        <v/>
      </c>
      <c r="CJ6" t="str">
        <f>IF('COPY 20200720'!CJ6="","",'COPY 20200720'!CJ6)</f>
        <v/>
      </c>
      <c r="CK6" t="str">
        <f>IF('COPY 20200720'!CK6="","",'COPY 20200720'!CK6)</f>
        <v/>
      </c>
      <c r="CL6" t="str">
        <f>IF('COPY 20200720'!CL6="","",'COPY 20200720'!CL6)</f>
        <v/>
      </c>
      <c r="CM6" t="str">
        <f>IF('COPY 20200720'!CM6="","",'COPY 20200720'!CM6)</f>
        <v/>
      </c>
    </row>
    <row r="7" spans="2:96">
      <c r="B7" s="42" t="str">
        <f>'COPY 20200720'!B7</f>
        <v>004</v>
      </c>
      <c r="C7" s="8" t="str">
        <f>'COPY 20200720'!C7</f>
        <v>PNL CTR DMS LHD/RHD</v>
      </c>
      <c r="D7" s="8" t="str">
        <f>IF('COPY 20200720'!D7="","",'COPY 20200720'!D7)</f>
        <v>INJ</v>
      </c>
      <c r="E7" s="8"/>
      <c r="F7" s="9"/>
      <c r="G7" s="10"/>
      <c r="H7" s="11"/>
      <c r="I7" s="12"/>
      <c r="J7" s="13"/>
      <c r="K7" s="10"/>
      <c r="L7" s="13"/>
      <c r="M7" s="14"/>
      <c r="N7" s="15"/>
      <c r="O7" s="16"/>
      <c r="P7" s="16"/>
      <c r="Q7" s="17"/>
      <c r="R7" s="17"/>
      <c r="S7" s="33"/>
      <c r="T7" s="33"/>
      <c r="U7" s="31"/>
      <c r="V7">
        <f>IF('COPY 20200720'!V7="","",'COPY 20200720'!V7)</f>
        <v>2.9549595022026431</v>
      </c>
      <c r="W7" t="str">
        <f>IF('COPY 20200720'!W7="","",'COPY 20200720'!W7)</f>
        <v/>
      </c>
      <c r="X7" t="str">
        <f>IF('COPY 20200720'!X7="","",'COPY 20200720'!X7)</f>
        <v/>
      </c>
      <c r="Y7" t="str">
        <f>IF('COPY 20200720'!Y7="","",'COPY 20200720'!Y7)</f>
        <v/>
      </c>
      <c r="Z7" t="str">
        <f>IF('COPY 20200720'!Z7="","",'COPY 20200720'!Z7)</f>
        <v/>
      </c>
      <c r="AA7" t="str">
        <f>IF('COPY 20200720'!AA7="","",'COPY 20200720'!AA7)</f>
        <v/>
      </c>
      <c r="AB7" t="str">
        <f>IF('COPY 20200720'!AB7="","",'COPY 20200720'!AB7)</f>
        <v/>
      </c>
      <c r="AC7" t="str">
        <f>IF('COPY 20200720'!AC7="","",'COPY 20200720'!AC7)</f>
        <v/>
      </c>
      <c r="AD7">
        <v>0</v>
      </c>
      <c r="AE7">
        <v>0</v>
      </c>
      <c r="AF7">
        <f>IF('COPY 20200720'!AF7="","",'COPY 20200720'!AF7)</f>
        <v>44033</v>
      </c>
      <c r="AG7">
        <f>IF('COPY 20200720'!AG7="","",'COPY 20200720'!AG7)</f>
        <v>44033</v>
      </c>
      <c r="AH7" t="str">
        <f>IF('COPY 20200720'!AH7="","",'COPY 20200720'!AH7)</f>
        <v/>
      </c>
      <c r="AI7" t="str">
        <f>IF('COPY 20200720'!AI7="","",'COPY 20200720'!AI7)</f>
        <v/>
      </c>
      <c r="AJ7" t="str">
        <f>IF('COPY 20200720'!AJ7="","",'COPY 20200720'!AJ7)</f>
        <v/>
      </c>
      <c r="AK7" t="str">
        <f>IF('COPY 20200720'!AK7="","",'COPY 20200720'!AK7)</f>
        <v/>
      </c>
      <c r="AL7" t="str">
        <f>IF('COPY 20200720'!AL7="","",'COPY 20200720'!AL7)</f>
        <v/>
      </c>
      <c r="AM7">
        <v>0</v>
      </c>
      <c r="AN7" t="str">
        <f>IF('COPY 20200720'!AN7="","",'COPY 20200720'!AN7)</f>
        <v/>
      </c>
      <c r="AO7" t="str">
        <f>IF('COPY 20200720'!AO7="","",'COPY 20200720'!AO7)</f>
        <v/>
      </c>
      <c r="AP7" t="str">
        <f>IF('COPY 20200720'!AP7="","",'COPY 20200720'!AP7)</f>
        <v/>
      </c>
      <c r="AQ7" t="str">
        <f>IF('COPY 20200720'!AQ7="","",'COPY 20200720'!AQ7)</f>
        <v/>
      </c>
      <c r="AR7" t="str">
        <f>IF('COPY 20200720'!AR7="","",'COPY 20200720'!AR7)</f>
        <v/>
      </c>
      <c r="AS7" t="str">
        <f>IF('COPY 20200720'!AS7="","",'COPY 20200720'!AS7)</f>
        <v/>
      </c>
      <c r="AT7" t="str">
        <f>IF('COPY 20200720'!AT7="","",'COPY 20200720'!AT7)</f>
        <v/>
      </c>
      <c r="AU7" t="str">
        <f>IF('COPY 20200720'!AU7="","",'COPY 20200720'!AU7)</f>
        <v/>
      </c>
      <c r="AV7" t="str">
        <f>IF('COPY 20200720'!AV7="","",'COPY 20200720'!AV7)</f>
        <v/>
      </c>
      <c r="AW7" t="str">
        <f>IF('COPY 20200720'!AW7="","",'COPY 20200720'!AW7)</f>
        <v/>
      </c>
      <c r="AX7" t="str">
        <f>IF('COPY 20200720'!AX7="","",'COPY 20200720'!AX7)</f>
        <v/>
      </c>
      <c r="AY7" t="str">
        <f>IF('COPY 20200720'!AY7="","",'COPY 20200720'!AY7)</f>
        <v/>
      </c>
      <c r="AZ7" t="str">
        <f>IF('COPY 20200720'!AZ7="","",'COPY 20200720'!AZ7)</f>
        <v/>
      </c>
      <c r="BA7" t="str">
        <f>IF('COPY 20200720'!BA7="","",'COPY 20200720'!BA7)</f>
        <v/>
      </c>
      <c r="BB7" t="str">
        <f>IF('COPY 20200720'!BB7="","",'COPY 20200720'!BB7)</f>
        <v/>
      </c>
      <c r="BC7" t="str">
        <f>IF('COPY 20200720'!BC7="","",'COPY 20200720'!BC7)</f>
        <v/>
      </c>
      <c r="BD7" t="str">
        <f>IF('COPY 20200720'!BD7="","",'COPY 20200720'!BD7)</f>
        <v/>
      </c>
      <c r="BE7" t="str">
        <f>IF('COPY 20200720'!BE7="","",'COPY 20200720'!BE7)</f>
        <v/>
      </c>
      <c r="BF7" t="str">
        <f>IF('COPY 20200720'!BF7="","",'COPY 20200720'!BF7)</f>
        <v/>
      </c>
      <c r="BG7" t="str">
        <f>IF('COPY 20200720'!BG7="","",'COPY 20200720'!BG7)</f>
        <v/>
      </c>
      <c r="BH7" t="str">
        <f>IF('COPY 20200720'!BH7="","",'COPY 20200720'!BH7)</f>
        <v/>
      </c>
      <c r="BI7" t="str">
        <f>IF('COPY 20200720'!BI7="","",'COPY 20200720'!BI7)</f>
        <v/>
      </c>
      <c r="BJ7" t="str">
        <f>IF('COPY 20200720'!BJ7="","",'COPY 20200720'!BJ7)</f>
        <v/>
      </c>
      <c r="BK7" t="str">
        <f>IF('COPY 20200720'!BK7="","",'COPY 20200720'!BK7)</f>
        <v/>
      </c>
      <c r="BL7" t="str">
        <f>IF('COPY 20200720'!BL7="","",'COPY 20200720'!BL7)</f>
        <v/>
      </c>
      <c r="BM7" t="str">
        <f>IF('COPY 20200720'!BM7="","",'COPY 20200720'!BM7)</f>
        <v/>
      </c>
      <c r="BN7" t="str">
        <f>IF('COPY 20200720'!BN7="","",'COPY 20200720'!BN7)</f>
        <v/>
      </c>
      <c r="BO7" t="str">
        <f>IF('COPY 20200720'!BO7="","",'COPY 20200720'!BO7)</f>
        <v/>
      </c>
      <c r="BP7" t="str">
        <f>IF('COPY 20200720'!BP7="","",'COPY 20200720'!BP7)</f>
        <v/>
      </c>
      <c r="BQ7" t="str">
        <f>IF('COPY 20200720'!BQ7="","",'COPY 20200720'!BQ7)</f>
        <v/>
      </c>
      <c r="BR7" t="str">
        <f>IF('COPY 20200720'!BR7="","",'COPY 20200720'!BR7)</f>
        <v/>
      </c>
      <c r="BS7" t="str">
        <f>IF('COPY 20200720'!BS7="","",'COPY 20200720'!BS7)</f>
        <v/>
      </c>
      <c r="BT7" t="str">
        <f>IF('COPY 20200720'!BT7="","",'COPY 20200720'!BT7)</f>
        <v/>
      </c>
      <c r="BU7" t="str">
        <f>IF('COPY 20200720'!BU7="","",'COPY 20200720'!BU7)</f>
        <v/>
      </c>
      <c r="BV7" t="str">
        <f>IF('COPY 20200720'!BV7="","",'COPY 20200720'!BV7)</f>
        <v/>
      </c>
      <c r="BW7" t="str">
        <f>IF('COPY 20200720'!BW7="","",'COPY 20200720'!BW7)</f>
        <v/>
      </c>
      <c r="BX7" t="str">
        <f>IF('COPY 20200720'!BX7="","",'COPY 20200720'!BX7)</f>
        <v/>
      </c>
      <c r="BY7" t="str">
        <f>IF('COPY 20200720'!BY7="","",'COPY 20200720'!BY7)</f>
        <v/>
      </c>
      <c r="BZ7" t="str">
        <f>IF('COPY 20200720'!BZ7="","",'COPY 20200720'!BZ7)</f>
        <v/>
      </c>
      <c r="CA7" t="str">
        <f>IF('COPY 20200720'!CA7="","",'COPY 20200720'!CA7)</f>
        <v/>
      </c>
      <c r="CB7" t="str">
        <f>IF('COPY 20200720'!CB7="","",'COPY 20200720'!CB7)</f>
        <v/>
      </c>
      <c r="CC7" t="str">
        <f>IF('COPY 20200720'!CC7="","",'COPY 20200720'!CC7)</f>
        <v/>
      </c>
      <c r="CD7" t="str">
        <f>IF('COPY 20200720'!CD7="","",'COPY 20200720'!CD7)</f>
        <v/>
      </c>
      <c r="CE7" t="str">
        <f>IF('COPY 20200720'!CE7="","",'COPY 20200720'!CE7)</f>
        <v/>
      </c>
      <c r="CF7" t="str">
        <f>IF('COPY 20200720'!CF7="","",'COPY 20200720'!CF7)</f>
        <v/>
      </c>
      <c r="CG7" t="str">
        <f>IF('COPY 20200720'!CG7="","",'COPY 20200720'!CG7)</f>
        <v/>
      </c>
      <c r="CH7" t="str">
        <f>IF('COPY 20200720'!CH7="","",'COPY 20200720'!CH7)</f>
        <v/>
      </c>
      <c r="CI7" t="str">
        <f>IF('COPY 20200720'!CI7="","",'COPY 20200720'!CI7)</f>
        <v/>
      </c>
      <c r="CJ7" t="str">
        <f>IF('COPY 20200720'!CJ7="","",'COPY 20200720'!CJ7)</f>
        <v/>
      </c>
      <c r="CK7" t="str">
        <f>IF('COPY 20200720'!CK7="","",'COPY 20200720'!CK7)</f>
        <v/>
      </c>
      <c r="CL7" t="str">
        <f>IF('COPY 20200720'!CL7="","",'COPY 20200720'!CL7)</f>
        <v/>
      </c>
      <c r="CM7" t="str">
        <f>IF('COPY 20200720'!CM7="","",'COPY 20200720'!CM7)</f>
        <v/>
      </c>
    </row>
    <row r="8" spans="2:96">
      <c r="B8" s="42" t="str">
        <f>'COPY 20200720'!B8</f>
        <v>005</v>
      </c>
      <c r="C8" s="8" t="str">
        <f>'COPY 20200720'!C8</f>
        <v>PANEL CTR RING</v>
      </c>
      <c r="D8" s="8" t="str">
        <f>IF('COPY 20200720'!D8="","",'COPY 20200720'!D8)</f>
        <v>INJ</v>
      </c>
      <c r="E8" s="8"/>
      <c r="F8" s="9"/>
      <c r="G8" s="10"/>
      <c r="H8" s="11"/>
      <c r="I8" s="12"/>
      <c r="J8" s="13"/>
      <c r="K8" s="10"/>
      <c r="L8" s="13"/>
      <c r="M8" s="14"/>
      <c r="N8" s="15"/>
      <c r="O8" s="16"/>
      <c r="P8" s="16"/>
      <c r="Q8" s="17"/>
      <c r="R8" s="17"/>
      <c r="S8" s="33"/>
      <c r="T8" s="33"/>
      <c r="U8" s="31"/>
      <c r="V8">
        <f>IF('COPY 20200720'!V8="","",'COPY 20200720'!V8)</f>
        <v>1.15616764964</v>
      </c>
      <c r="W8" t="str">
        <f>IF('COPY 20200720'!W8="","",'COPY 20200720'!W8)</f>
        <v/>
      </c>
      <c r="X8" t="str">
        <f>IF('COPY 20200720'!X8="","",'COPY 20200720'!X8)</f>
        <v/>
      </c>
      <c r="Y8" t="str">
        <f>IF('COPY 20200720'!Y8="","",'COPY 20200720'!Y8)</f>
        <v/>
      </c>
      <c r="Z8" t="str">
        <f>IF('COPY 20200720'!Z8="","",'COPY 20200720'!Z8)</f>
        <v/>
      </c>
      <c r="AA8" t="str">
        <f>IF('COPY 20200720'!AA8="","",'COPY 20200720'!AA8)</f>
        <v/>
      </c>
      <c r="AB8" t="str">
        <f>IF('COPY 20200720'!AB8="","",'COPY 20200720'!AB8)</f>
        <v/>
      </c>
      <c r="AC8" t="str">
        <f>IF('COPY 20200720'!AC8="","",'COPY 20200720'!AC8)</f>
        <v/>
      </c>
      <c r="AD8" t="str">
        <f>IF('COPY 20200720'!AD8="","",'COPY 20200720'!AD8)</f>
        <v/>
      </c>
      <c r="AE8" t="str">
        <f>IF('COPY 20200720'!AE8="","",'COPY 20200720'!AE8)</f>
        <v/>
      </c>
      <c r="AF8">
        <f>IF('COPY 20200720'!AF8="","",'COPY 20200720'!AF8)</f>
        <v>44033</v>
      </c>
      <c r="AG8">
        <f>IF('COPY 20200720'!AG8="","",'COPY 20200720'!AG8)</f>
        <v>44033</v>
      </c>
      <c r="AH8" t="str">
        <f>IF('COPY 20200720'!AH8="","",'COPY 20200720'!AH8)</f>
        <v/>
      </c>
      <c r="AI8" t="str">
        <f>IF('COPY 20200720'!AI8="","",'COPY 20200720'!AI8)</f>
        <v/>
      </c>
      <c r="AJ8" t="str">
        <f>IF('COPY 20200720'!AJ8="","",'COPY 20200720'!AJ8)</f>
        <v/>
      </c>
      <c r="AK8" t="str">
        <f>IF('COPY 20200720'!AK8="","",'COPY 20200720'!AK8)</f>
        <v/>
      </c>
      <c r="AL8" t="str">
        <f>IF('COPY 20200720'!AL8="","",'COPY 20200720'!AL8)</f>
        <v/>
      </c>
      <c r="AM8">
        <v>0</v>
      </c>
      <c r="AN8" t="str">
        <f>IF('COPY 20200720'!AN8="","",'COPY 20200720'!AN8)</f>
        <v/>
      </c>
      <c r="AO8" t="str">
        <f>IF('COPY 20200720'!AO8="","",'COPY 20200720'!AO8)</f>
        <v/>
      </c>
      <c r="AP8">
        <f>IF('COPY 20200720'!AP8="","",'COPY 20200720'!AP8)</f>
        <v>44033</v>
      </c>
      <c r="AQ8" t="str">
        <f>IF('COPY 20200720'!AQ8="","",'COPY 20200720'!AQ8)</f>
        <v/>
      </c>
      <c r="AR8" t="str">
        <f>IF('COPY 20200720'!AR8="","",'COPY 20200720'!AR8)</f>
        <v/>
      </c>
      <c r="AS8" t="str">
        <f>IF('COPY 20200720'!AS8="","",'COPY 20200720'!AS8)</f>
        <v/>
      </c>
      <c r="AT8" t="str">
        <f>IF('COPY 20200720'!AT8="","",'COPY 20200720'!AT8)</f>
        <v/>
      </c>
      <c r="AU8" t="str">
        <f>IF('COPY 20200720'!AU8="","",'COPY 20200720'!AU8)</f>
        <v/>
      </c>
      <c r="AV8" t="str">
        <f>IF('COPY 20200720'!AV8="","",'COPY 20200720'!AV8)</f>
        <v/>
      </c>
      <c r="AW8" t="str">
        <f>IF('COPY 20200720'!AW8="","",'COPY 20200720'!AW8)</f>
        <v/>
      </c>
      <c r="AX8" t="str">
        <f>IF('COPY 20200720'!AX8="","",'COPY 20200720'!AX8)</f>
        <v/>
      </c>
      <c r="AY8" t="str">
        <f>IF('COPY 20200720'!AY8="","",'COPY 20200720'!AY8)</f>
        <v/>
      </c>
      <c r="AZ8" t="str">
        <f>IF('COPY 20200720'!AZ8="","",'COPY 20200720'!AZ8)</f>
        <v/>
      </c>
      <c r="BA8" t="str">
        <f>IF('COPY 20200720'!BA8="","",'COPY 20200720'!BA8)</f>
        <v/>
      </c>
      <c r="BB8" t="str">
        <f>IF('COPY 20200720'!BB8="","",'COPY 20200720'!BB8)</f>
        <v/>
      </c>
      <c r="BC8" t="str">
        <f>IF('COPY 20200720'!BC8="","",'COPY 20200720'!BC8)</f>
        <v/>
      </c>
      <c r="BD8" t="str">
        <f>IF('COPY 20200720'!BD8="","",'COPY 20200720'!BD8)</f>
        <v/>
      </c>
      <c r="BE8" t="str">
        <f>IF('COPY 20200720'!BE8="","",'COPY 20200720'!BE8)</f>
        <v/>
      </c>
      <c r="BF8" t="str">
        <f>IF('COPY 20200720'!BF8="","",'COPY 20200720'!BF8)</f>
        <v/>
      </c>
      <c r="BG8" t="str">
        <f>IF('COPY 20200720'!BG8="","",'COPY 20200720'!BG8)</f>
        <v/>
      </c>
      <c r="BH8" t="str">
        <f>IF('COPY 20200720'!BH8="","",'COPY 20200720'!BH8)</f>
        <v/>
      </c>
      <c r="BI8" t="str">
        <f>IF('COPY 20200720'!BI8="","",'COPY 20200720'!BI8)</f>
        <v/>
      </c>
      <c r="BJ8" t="str">
        <f>IF('COPY 20200720'!BJ8="","",'COPY 20200720'!BJ8)</f>
        <v/>
      </c>
      <c r="BK8">
        <v>0</v>
      </c>
      <c r="BL8" t="str">
        <f>IF('COPY 20200720'!BL8="","",'COPY 20200720'!BL8)</f>
        <v/>
      </c>
      <c r="BM8" t="str">
        <f>IF('COPY 20200720'!BM8="","",'COPY 20200720'!BM8)</f>
        <v/>
      </c>
      <c r="BN8" t="str">
        <f>IF('COPY 20200720'!BN8="","",'COPY 20200720'!BN8)</f>
        <v/>
      </c>
      <c r="BO8" t="str">
        <f>IF('COPY 20200720'!BO8="","",'COPY 20200720'!BO8)</f>
        <v/>
      </c>
      <c r="BP8" t="str">
        <f>IF('COPY 20200720'!BP8="","",'COPY 20200720'!BP8)</f>
        <v/>
      </c>
      <c r="BQ8" t="str">
        <f>IF('COPY 20200720'!BQ8="","",'COPY 20200720'!BQ8)</f>
        <v/>
      </c>
      <c r="BR8" t="str">
        <f>IF('COPY 20200720'!BR8="","",'COPY 20200720'!BR8)</f>
        <v/>
      </c>
      <c r="BS8" t="str">
        <f>IF('COPY 20200720'!BS8="","",'COPY 20200720'!BS8)</f>
        <v/>
      </c>
      <c r="BT8" t="str">
        <f>IF('COPY 20200720'!BT8="","",'COPY 20200720'!BT8)</f>
        <v/>
      </c>
      <c r="BU8" t="str">
        <f>IF('COPY 20200720'!BU8="","",'COPY 20200720'!BU8)</f>
        <v/>
      </c>
      <c r="BV8" t="str">
        <f>IF('COPY 20200720'!BV8="","",'COPY 20200720'!BV8)</f>
        <v/>
      </c>
      <c r="BW8" t="str">
        <f>IF('COPY 20200720'!BW8="","",'COPY 20200720'!BW8)</f>
        <v/>
      </c>
      <c r="BX8" t="str">
        <f>IF('COPY 20200720'!BX8="","",'COPY 20200720'!BX8)</f>
        <v/>
      </c>
      <c r="BY8" t="str">
        <f>IF('COPY 20200720'!BY8="","",'COPY 20200720'!BY8)</f>
        <v/>
      </c>
      <c r="BZ8" t="str">
        <f>IF('COPY 20200720'!BZ8="","",'COPY 20200720'!BZ8)</f>
        <v/>
      </c>
      <c r="CA8" t="str">
        <f>IF('COPY 20200720'!CA8="","",'COPY 20200720'!CA8)</f>
        <v/>
      </c>
      <c r="CB8" t="str">
        <f>IF('COPY 20200720'!CB8="","",'COPY 20200720'!CB8)</f>
        <v/>
      </c>
      <c r="CC8" t="str">
        <f>IF('COPY 20200720'!CC8="","",'COPY 20200720'!CC8)</f>
        <v/>
      </c>
      <c r="CD8" t="str">
        <f>IF('COPY 20200720'!CD8="","",'COPY 20200720'!CD8)</f>
        <v/>
      </c>
      <c r="CE8" s="2" t="s">
        <v>169</v>
      </c>
      <c r="CF8">
        <v>0</v>
      </c>
      <c r="CG8" t="str">
        <f>IF('COPY 20200720'!CG8="","",'COPY 20200720'!CG8)</f>
        <v/>
      </c>
      <c r="CH8" t="str">
        <f>IF('COPY 20200720'!CH8="","",'COPY 20200720'!CH8)</f>
        <v/>
      </c>
      <c r="CI8" t="str">
        <f>IF('COPY 20200720'!CI8="","",'COPY 20200720'!CI8)</f>
        <v/>
      </c>
      <c r="CJ8" t="str">
        <f>IF('COPY 20200720'!CJ8="","",'COPY 20200720'!CJ8)</f>
        <v/>
      </c>
      <c r="CK8" t="str">
        <f>IF('COPY 20200720'!CK8="","",'COPY 20200720'!CK8)</f>
        <v/>
      </c>
      <c r="CL8" t="str">
        <f>IF('COPY 20200720'!CL8="","",'COPY 20200720'!CL8)</f>
        <v/>
      </c>
      <c r="CM8" t="str">
        <f>IF('COPY 20200720'!CM8="","",'COPY 20200720'!CM8)</f>
        <v/>
      </c>
    </row>
    <row r="9" spans="2:96">
      <c r="B9" s="42" t="str">
        <f>'COPY 20200720'!B9</f>
        <v>006</v>
      </c>
      <c r="C9" s="8" t="str">
        <f>'COPY 20200720'!C9</f>
        <v>CVR CTR SPKR</v>
      </c>
      <c r="D9" s="8" t="str">
        <f>IF('COPY 20200720'!D9="","",'COPY 20200720'!D9)</f>
        <v>INJ</v>
      </c>
      <c r="E9" s="8"/>
      <c r="F9" s="9"/>
      <c r="G9" s="10"/>
      <c r="H9" s="11"/>
      <c r="I9" s="12"/>
      <c r="J9" s="13"/>
      <c r="K9" s="10"/>
      <c r="L9" s="13"/>
      <c r="M9" s="14"/>
      <c r="N9" s="15"/>
      <c r="O9" s="16"/>
      <c r="P9" s="16"/>
      <c r="Q9" s="17"/>
      <c r="R9" s="17"/>
      <c r="S9" s="33"/>
      <c r="T9" s="33"/>
      <c r="U9" s="31"/>
      <c r="V9">
        <f>IF('COPY 20200720'!V9="","",'COPY 20200720'!V9)</f>
        <v>0.28929917499999996</v>
      </c>
      <c r="W9" t="str">
        <f>IF('COPY 20200720'!W9="","",'COPY 20200720'!W9)</f>
        <v/>
      </c>
      <c r="X9" t="str">
        <f>IF('COPY 20200720'!X9="","",'COPY 20200720'!X9)</f>
        <v/>
      </c>
      <c r="Y9" t="str">
        <f>IF('COPY 20200720'!Y9="","",'COPY 20200720'!Y9)</f>
        <v/>
      </c>
      <c r="Z9" t="str">
        <f>IF('COPY 20200720'!Z9="","",'COPY 20200720'!Z9)</f>
        <v/>
      </c>
      <c r="AA9" t="str">
        <f>IF('COPY 20200720'!AA9="","",'COPY 20200720'!AA9)</f>
        <v/>
      </c>
      <c r="AB9" t="str">
        <f>IF('COPY 20200720'!AB9="","",'COPY 20200720'!AB9)</f>
        <v/>
      </c>
      <c r="AC9" t="str">
        <f>IF('COPY 20200720'!AC9="","",'COPY 20200720'!AC9)</f>
        <v/>
      </c>
      <c r="AD9" t="str">
        <f>IF('COPY 20200720'!AD9="","",'COPY 20200720'!AD9)</f>
        <v/>
      </c>
      <c r="AE9" t="str">
        <f>IF('COPY 20200720'!AE9="","",'COPY 20200720'!AE9)</f>
        <v/>
      </c>
      <c r="AF9" s="85" t="s">
        <v>592</v>
      </c>
      <c r="AG9" t="str">
        <f>IF('COPY 20200720'!AG9="","",'COPY 20200720'!AG9)</f>
        <v>-</v>
      </c>
      <c r="AH9" t="str">
        <f>IF('COPY 20200720'!AH9="","",'COPY 20200720'!AH9)</f>
        <v/>
      </c>
      <c r="AI9" t="str">
        <f>IF('COPY 20200720'!AI9="","",'COPY 20200720'!AI9)</f>
        <v/>
      </c>
      <c r="AJ9" t="str">
        <f>IF('COPY 20200720'!AJ9="","",'COPY 20200720'!AJ9)</f>
        <v/>
      </c>
      <c r="AK9" s="2" t="str">
        <f>IF('COPY 20200720'!AK9="","",'COPY 20200720'!AK9)</f>
        <v>NO Q</v>
      </c>
      <c r="AL9" s="2" t="str">
        <f>IF('COPY 20200720'!AL9="","",'COPY 20200720'!AL9)</f>
        <v>NO Q</v>
      </c>
      <c r="AM9">
        <v>0</v>
      </c>
      <c r="AN9" t="str">
        <f>IF('COPY 20200720'!AN9="","",'COPY 20200720'!AN9)</f>
        <v/>
      </c>
      <c r="AO9" t="str">
        <f>IF('COPY 20200720'!AO9="","",'COPY 20200720'!AO9)</f>
        <v/>
      </c>
      <c r="AP9">
        <f>IF('COPY 20200720'!AP9="","",'COPY 20200720'!AP9)</f>
        <v>44033</v>
      </c>
      <c r="AQ9" t="str">
        <f>IF('COPY 20200720'!AQ9="","",'COPY 20200720'!AQ9)</f>
        <v/>
      </c>
      <c r="AR9" t="str">
        <f>IF('COPY 20200720'!AR9="","",'COPY 20200720'!AR9)</f>
        <v/>
      </c>
      <c r="AS9" t="str">
        <f>IF('COPY 20200720'!AS9="","",'COPY 20200720'!AS9)</f>
        <v/>
      </c>
      <c r="AT9" t="str">
        <f>IF('COPY 20200720'!AT9="","",'COPY 20200720'!AT9)</f>
        <v/>
      </c>
      <c r="AU9" t="str">
        <f>IF('COPY 20200720'!AU9="","",'COPY 20200720'!AU9)</f>
        <v/>
      </c>
      <c r="AV9" t="str">
        <f>IF('COPY 20200720'!AV9="","",'COPY 20200720'!AV9)</f>
        <v/>
      </c>
      <c r="AW9" t="str">
        <f>IF('COPY 20200720'!AW9="","",'COPY 20200720'!AW9)</f>
        <v/>
      </c>
      <c r="AX9" t="str">
        <f>IF('COPY 20200720'!AX9="","",'COPY 20200720'!AX9)</f>
        <v/>
      </c>
      <c r="AY9" t="str">
        <f>IF('COPY 20200720'!AY9="","",'COPY 20200720'!AY9)</f>
        <v/>
      </c>
      <c r="AZ9" t="str">
        <f>IF('COPY 20200720'!AZ9="","",'COPY 20200720'!AZ9)</f>
        <v/>
      </c>
      <c r="BA9" t="str">
        <f>IF('COPY 20200720'!BA9="","",'COPY 20200720'!BA9)</f>
        <v/>
      </c>
      <c r="BB9" t="str">
        <f>IF('COPY 20200720'!BB9="","",'COPY 20200720'!BB9)</f>
        <v/>
      </c>
      <c r="BC9" t="str">
        <f>IF('COPY 20200720'!BC9="","",'COPY 20200720'!BC9)</f>
        <v/>
      </c>
      <c r="BD9" t="str">
        <f>IF('COPY 20200720'!BD9="","",'COPY 20200720'!BD9)</f>
        <v/>
      </c>
      <c r="BE9" t="str">
        <f>IF('COPY 20200720'!BE9="","",'COPY 20200720'!BE9)</f>
        <v/>
      </c>
      <c r="BF9" t="str">
        <f>IF('COPY 20200720'!BF9="","",'COPY 20200720'!BF9)</f>
        <v/>
      </c>
      <c r="BG9" t="str">
        <f>IF('COPY 20200720'!BG9="","",'COPY 20200720'!BG9)</f>
        <v/>
      </c>
      <c r="BH9" t="str">
        <f>IF('COPY 20200720'!BH9="","",'COPY 20200720'!BH9)</f>
        <v/>
      </c>
      <c r="BI9" t="str">
        <f>IF('COPY 20200720'!BI9="","",'COPY 20200720'!BI9)</f>
        <v/>
      </c>
      <c r="BJ9" t="str">
        <f>IF('COPY 20200720'!BJ9="","",'COPY 20200720'!BJ9)</f>
        <v/>
      </c>
      <c r="BK9">
        <v>0</v>
      </c>
      <c r="BL9" t="str">
        <f>IF('COPY 20200720'!BL9="","",'COPY 20200720'!BL9)</f>
        <v/>
      </c>
      <c r="BM9" t="str">
        <f>IF('COPY 20200720'!BM9="","",'COPY 20200720'!BM9)</f>
        <v/>
      </c>
      <c r="BN9" t="str">
        <f>IF('COPY 20200720'!BN9="","",'COPY 20200720'!BN9)</f>
        <v/>
      </c>
      <c r="BO9">
        <v>0</v>
      </c>
      <c r="BP9" t="str">
        <f>IF('COPY 20200720'!BP9="","",'COPY 20200720'!BP9)</f>
        <v/>
      </c>
      <c r="BQ9" t="str">
        <f>IF('COPY 20200720'!BQ9="","",'COPY 20200720'!BQ9)</f>
        <v/>
      </c>
      <c r="BR9" t="str">
        <f>IF('COPY 20200720'!BR9="","",'COPY 20200720'!BR9)</f>
        <v/>
      </c>
      <c r="BS9" t="str">
        <f>IF('COPY 20200720'!BS9="","",'COPY 20200720'!BS9)</f>
        <v/>
      </c>
      <c r="BT9" t="str">
        <f>IF('COPY 20200720'!BT9="","",'COPY 20200720'!BT9)</f>
        <v/>
      </c>
      <c r="BU9" t="str">
        <f>IF('COPY 20200720'!BU9="","",'COPY 20200720'!BU9)</f>
        <v/>
      </c>
      <c r="BV9" t="str">
        <f>IF('COPY 20200720'!BV9="","",'COPY 20200720'!BV9)</f>
        <v/>
      </c>
      <c r="BW9" t="str">
        <f>IF('COPY 20200720'!BW9="","",'COPY 20200720'!BW9)</f>
        <v/>
      </c>
      <c r="BX9" t="str">
        <f>IF('COPY 20200720'!BX9="","",'COPY 20200720'!BX9)</f>
        <v/>
      </c>
      <c r="BY9" t="str">
        <f>IF('COPY 20200720'!BY9="","",'COPY 20200720'!BY9)</f>
        <v/>
      </c>
      <c r="BZ9" t="str">
        <f>IF('COPY 20200720'!BZ9="","",'COPY 20200720'!BZ9)</f>
        <v/>
      </c>
      <c r="CA9" t="str">
        <f>IF('COPY 20200720'!CA9="","",'COPY 20200720'!CA9)</f>
        <v/>
      </c>
      <c r="CB9" t="str">
        <f>IF('COPY 20200720'!CB9="","",'COPY 20200720'!CB9)</f>
        <v/>
      </c>
      <c r="CC9" t="str">
        <f>IF('COPY 20200720'!CC9="","",'COPY 20200720'!CC9)</f>
        <v/>
      </c>
      <c r="CD9" t="str">
        <f>IF('COPY 20200720'!CD9="","",'COPY 20200720'!CD9)</f>
        <v/>
      </c>
      <c r="CE9" t="str">
        <f>IF('COPY 20200720'!CE9="","",'COPY 20200720'!CE9)</f>
        <v/>
      </c>
      <c r="CF9" t="str">
        <f>IF('COPY 20200720'!CF9="","",'COPY 20200720'!CF9)</f>
        <v/>
      </c>
      <c r="CG9" t="str">
        <f>IF('COPY 20200720'!CG9="","",'COPY 20200720'!CG9)</f>
        <v/>
      </c>
      <c r="CH9" t="str">
        <f>IF('COPY 20200720'!CH9="","",'COPY 20200720'!CH9)</f>
        <v/>
      </c>
      <c r="CI9" t="str">
        <f>IF('COPY 20200720'!CI9="","",'COPY 20200720'!CI9)</f>
        <v/>
      </c>
      <c r="CJ9" t="str">
        <f>IF('COPY 20200720'!CJ9="","",'COPY 20200720'!CJ9)</f>
        <v/>
      </c>
      <c r="CK9" t="str">
        <f>IF('COPY 20200720'!CK9="","",'COPY 20200720'!CK9)</f>
        <v/>
      </c>
      <c r="CL9" t="str">
        <f>IF('COPY 20200720'!CL9="","",'COPY 20200720'!CL9)</f>
        <v/>
      </c>
      <c r="CM9" t="str">
        <f>IF('COPY 20200720'!CM9="","",'COPY 20200720'!CM9)</f>
        <v/>
      </c>
    </row>
    <row r="10" spans="2:96">
      <c r="B10" s="42" t="str">
        <f>'COPY 20200720'!B10</f>
        <v>007</v>
      </c>
      <c r="C10" s="8" t="str">
        <f>'COPY 20200720'!C10</f>
        <v>LAMP HOLDER AY D</v>
      </c>
      <c r="D10" s="8" t="str">
        <f>IF('COPY 20200720'!D10="","",'COPY 20200720'!D10)</f>
        <v>INJ</v>
      </c>
      <c r="E10" s="8"/>
      <c r="F10" s="9"/>
      <c r="G10" s="10"/>
      <c r="H10" s="11"/>
      <c r="I10" s="12"/>
      <c r="J10" s="13"/>
      <c r="K10" s="10"/>
      <c r="L10" s="13"/>
      <c r="M10" s="14"/>
      <c r="N10" s="15"/>
      <c r="O10" s="16"/>
      <c r="P10" s="16"/>
      <c r="Q10" s="17"/>
      <c r="R10" s="17"/>
      <c r="S10" s="33"/>
      <c r="T10" s="33"/>
      <c r="U10" s="18"/>
      <c r="V10">
        <f>IF('COPY 20200720'!V10="","",'COPY 20200720'!V10)</f>
        <v>0.94443023999999998</v>
      </c>
      <c r="W10" t="str">
        <f>IF('COPY 20200720'!W10="","",'COPY 20200720'!W10)</f>
        <v/>
      </c>
      <c r="X10" t="str">
        <f>IF('COPY 20200720'!X10="","",'COPY 20200720'!X10)</f>
        <v/>
      </c>
      <c r="Y10" t="str">
        <f>IF('COPY 20200720'!Y10="","",'COPY 20200720'!Y10)</f>
        <v/>
      </c>
      <c r="Z10" t="str">
        <f>IF('COPY 20200720'!Z10="","",'COPY 20200720'!Z10)</f>
        <v/>
      </c>
      <c r="AA10" t="str">
        <f>IF('COPY 20200720'!AA10="","",'COPY 20200720'!AA10)</f>
        <v/>
      </c>
      <c r="AB10" t="str">
        <f>IF('COPY 20200720'!AB10="","",'COPY 20200720'!AB10)</f>
        <v/>
      </c>
      <c r="AC10" t="str">
        <f>IF('COPY 20200720'!AC10="","",'COPY 20200720'!AC10)</f>
        <v/>
      </c>
      <c r="AD10" t="str">
        <f>IF('COPY 20200720'!AD10="","",'COPY 20200720'!AD10)</f>
        <v/>
      </c>
      <c r="AE10" t="str">
        <f>IF('COPY 20200720'!AE10="","",'COPY 20200720'!AE10)</f>
        <v/>
      </c>
      <c r="AF10" t="str">
        <f>IF('COPY 20200720'!AF10="","",'COPY 20200720'!AF10)</f>
        <v/>
      </c>
      <c r="AG10" t="str">
        <f>IF('COPY 20200720'!AG10="","",'COPY 20200720'!AG10)</f>
        <v/>
      </c>
      <c r="AH10" t="str">
        <f>IF('COPY 20200720'!AH10="","",'COPY 20200720'!AH10)</f>
        <v/>
      </c>
      <c r="AI10" t="str">
        <f>IF('COPY 20200720'!AI10="","",'COPY 20200720'!AI10)</f>
        <v/>
      </c>
      <c r="AJ10" t="str">
        <f>IF('COPY 20200720'!AJ10="","",'COPY 20200720'!AJ10)</f>
        <v/>
      </c>
      <c r="AK10" t="str">
        <f>IF('COPY 20200720'!AK10="","",'COPY 20200720'!AK10)</f>
        <v/>
      </c>
      <c r="AL10" t="str">
        <f>IF('COPY 20200720'!AL10="","",'COPY 20200720'!AL10)</f>
        <v/>
      </c>
      <c r="AM10" t="str">
        <f>IF('COPY 20200720'!AM10="","",'COPY 20200720'!AM10)</f>
        <v/>
      </c>
      <c r="AN10" t="str">
        <f>IF('COPY 20200720'!AN10="","",'COPY 20200720'!AN10)</f>
        <v/>
      </c>
      <c r="AO10">
        <f>IF('COPY 20200720'!AO10="","",'COPY 20200720'!AO10)</f>
        <v>44046</v>
      </c>
      <c r="AP10" t="str">
        <f>IF('COPY 20200720'!AP10="","",'COPY 20200720'!AP10)</f>
        <v/>
      </c>
      <c r="AQ10" t="str">
        <f>IF('COPY 20200720'!AQ10="","",'COPY 20200720'!AQ10)</f>
        <v/>
      </c>
      <c r="AR10" t="str">
        <f>IF('COPY 20200720'!AR10="","",'COPY 20200720'!AR10)</f>
        <v/>
      </c>
      <c r="AS10" t="str">
        <f>IF('COPY 20200720'!AS10="","",'COPY 20200720'!AS10)</f>
        <v/>
      </c>
      <c r="AT10" t="str">
        <f>IF('COPY 20200720'!AT10="","",'COPY 20200720'!AT10)</f>
        <v/>
      </c>
      <c r="AU10" t="str">
        <f>IF('COPY 20200720'!AU10="","",'COPY 20200720'!AU10)</f>
        <v/>
      </c>
      <c r="AV10" t="str">
        <f>IF('COPY 20200720'!AV10="","",'COPY 20200720'!AV10)</f>
        <v/>
      </c>
      <c r="AW10" t="str">
        <f>IF('COPY 20200720'!AW10="","",'COPY 20200720'!AW10)</f>
        <v/>
      </c>
      <c r="AX10" t="str">
        <f>IF('COPY 20200720'!AX10="","",'COPY 20200720'!AX10)</f>
        <v/>
      </c>
      <c r="AY10" t="str">
        <f>IF('COPY 20200720'!AY10="","",'COPY 20200720'!AY10)</f>
        <v/>
      </c>
      <c r="AZ10" t="str">
        <f>IF('COPY 20200720'!AZ10="","",'COPY 20200720'!AZ10)</f>
        <v/>
      </c>
      <c r="BA10" t="str">
        <f>IF('COPY 20200720'!BA10="","",'COPY 20200720'!BA10)</f>
        <v/>
      </c>
      <c r="BB10" t="str">
        <f>IF('COPY 20200720'!BB10="","",'COPY 20200720'!BB10)</f>
        <v/>
      </c>
      <c r="BC10" t="str">
        <f>IF('COPY 20200720'!BC10="","",'COPY 20200720'!BC10)</f>
        <v/>
      </c>
      <c r="BD10" t="str">
        <f>IF('COPY 20200720'!BD10="","",'COPY 20200720'!BD10)</f>
        <v/>
      </c>
      <c r="BE10" t="str">
        <f>IF('COPY 20200720'!BE10="","",'COPY 20200720'!BE10)</f>
        <v/>
      </c>
      <c r="BF10" t="str">
        <f>IF('COPY 20200720'!BF10="","",'COPY 20200720'!BF10)</f>
        <v/>
      </c>
      <c r="BG10" t="str">
        <f>IF('COPY 20200720'!BG10="","",'COPY 20200720'!BG10)</f>
        <v/>
      </c>
      <c r="BH10" t="str">
        <f>IF('COPY 20200720'!BH10="","",'COPY 20200720'!BH10)</f>
        <v/>
      </c>
      <c r="BI10" t="str">
        <f>IF('COPY 20200720'!BI10="","",'COPY 20200720'!BI10)</f>
        <v/>
      </c>
      <c r="BJ10" t="str">
        <f>IF('COPY 20200720'!BJ10="","",'COPY 20200720'!BJ10)</f>
        <v/>
      </c>
      <c r="BK10">
        <f>IF('COPY 20200720'!BK10="","",'COPY 20200720'!BK10)</f>
        <v>44036</v>
      </c>
      <c r="BL10" t="str">
        <f>IF('COPY 20200720'!BL10="","",'COPY 20200720'!BL10)</f>
        <v/>
      </c>
      <c r="BM10" t="str">
        <f>IF('COPY 20200720'!BM10="","",'COPY 20200720'!BM10)</f>
        <v/>
      </c>
      <c r="BN10" t="str">
        <f>IF('COPY 20200720'!BN10="","",'COPY 20200720'!BN10)</f>
        <v/>
      </c>
      <c r="BO10">
        <v>0</v>
      </c>
      <c r="BP10" t="str">
        <f>IF('COPY 20200720'!BP10="","",'COPY 20200720'!BP10)</f>
        <v/>
      </c>
      <c r="BQ10" t="str">
        <f>IF('COPY 20200720'!BQ10="","",'COPY 20200720'!BQ10)</f>
        <v/>
      </c>
      <c r="BR10" t="str">
        <f>IF('COPY 20200720'!BR10="","",'COPY 20200720'!BR10)</f>
        <v/>
      </c>
      <c r="BS10" t="str">
        <f>IF('COPY 20200720'!BS10="","",'COPY 20200720'!BS10)</f>
        <v/>
      </c>
      <c r="BT10" t="str">
        <f>IF('COPY 20200720'!BT10="","",'COPY 20200720'!BT10)</f>
        <v/>
      </c>
      <c r="BU10" t="str">
        <f>IF('COPY 20200720'!BU10="","",'COPY 20200720'!BU10)</f>
        <v/>
      </c>
      <c r="BV10" t="str">
        <f>IF('COPY 20200720'!BV10="","",'COPY 20200720'!BV10)</f>
        <v/>
      </c>
      <c r="BW10" t="str">
        <f>IF('COPY 20200720'!BW10="","",'COPY 20200720'!BW10)</f>
        <v/>
      </c>
      <c r="BX10" t="str">
        <f>IF('COPY 20200720'!BX10="","",'COPY 20200720'!BX10)</f>
        <v/>
      </c>
      <c r="BY10" t="str">
        <f>IF('COPY 20200720'!BY10="","",'COPY 20200720'!BY10)</f>
        <v/>
      </c>
      <c r="BZ10" t="str">
        <f>IF('COPY 20200720'!BZ10="","",'COPY 20200720'!BZ10)</f>
        <v/>
      </c>
      <c r="CA10" t="str">
        <f>IF('COPY 20200720'!CA10="","",'COPY 20200720'!CA10)</f>
        <v/>
      </c>
      <c r="CB10" t="str">
        <f>IF('COPY 20200720'!CB10="","",'COPY 20200720'!CB10)</f>
        <v/>
      </c>
      <c r="CC10" t="str">
        <f>IF('COPY 20200720'!CC10="","",'COPY 20200720'!CC10)</f>
        <v/>
      </c>
      <c r="CD10" t="str">
        <f>IF('COPY 20200720'!CD10="","",'COPY 20200720'!CD10)</f>
        <v/>
      </c>
      <c r="CE10" t="str">
        <f>IF('COPY 20200720'!CE10="","",'COPY 20200720'!CE10)</f>
        <v/>
      </c>
      <c r="CF10" t="str">
        <f>IF('COPY 20200720'!CF10="","",'COPY 20200720'!CF10)</f>
        <v/>
      </c>
      <c r="CG10" t="str">
        <f>IF('COPY 20200720'!CG10="","",'COPY 20200720'!CG10)</f>
        <v/>
      </c>
      <c r="CH10" t="str">
        <f>IF('COPY 20200720'!CH10="","",'COPY 20200720'!CH10)</f>
        <v/>
      </c>
      <c r="CI10" t="str">
        <f>IF('COPY 20200720'!CI10="","",'COPY 20200720'!CI10)</f>
        <v/>
      </c>
      <c r="CJ10" t="str">
        <f>IF('COPY 20200720'!CJ10="","",'COPY 20200720'!CJ10)</f>
        <v/>
      </c>
      <c r="CK10" t="str">
        <f>IF('COPY 20200720'!CK10="","",'COPY 20200720'!CK10)</f>
        <v/>
      </c>
      <c r="CL10" t="str">
        <f>IF('COPY 20200720'!CL10="","",'COPY 20200720'!CL10)</f>
        <v/>
      </c>
      <c r="CM10" t="str">
        <f>IF('COPY 20200720'!CM10="","",'COPY 20200720'!CM10)</f>
        <v/>
      </c>
    </row>
    <row r="11" spans="2:96">
      <c r="B11" s="42" t="str">
        <f>'COPY 20200720'!B11</f>
        <v>008</v>
      </c>
      <c r="C11" s="8" t="str">
        <f>'COPY 20200720'!C11</f>
        <v>SKIN MID PAD P TPO</v>
      </c>
      <c r="D11" s="8" t="str">
        <f>IF('COPY 20200720'!D11="","",'COPY 20200720'!D11)</f>
        <v>INJ</v>
      </c>
      <c r="E11" s="8"/>
      <c r="F11" s="9"/>
      <c r="G11" s="10"/>
      <c r="H11" s="11"/>
      <c r="I11" s="12"/>
      <c r="J11" s="13"/>
      <c r="K11" s="10"/>
      <c r="L11" s="13"/>
      <c r="M11" s="14"/>
      <c r="N11" s="15"/>
      <c r="O11" s="154"/>
      <c r="P11" s="155"/>
      <c r="Q11" s="155"/>
      <c r="R11" s="155"/>
      <c r="S11" s="34"/>
      <c r="T11" s="34"/>
      <c r="U11" s="35"/>
      <c r="V11">
        <f>IF('COPY 20200720'!V11="","",'COPY 20200720'!V11)</f>
        <v>44033</v>
      </c>
      <c r="W11" t="str">
        <f>IF('COPY 20200720'!W11="","",'COPY 20200720'!W11)</f>
        <v/>
      </c>
      <c r="X11" t="str">
        <f>IF('COPY 20200720'!X11="","",'COPY 20200720'!X11)</f>
        <v/>
      </c>
      <c r="Y11" t="str">
        <f>IF('COPY 20200720'!Y11="","",'COPY 20200720'!Y11)</f>
        <v/>
      </c>
      <c r="Z11" t="str">
        <f>IF('COPY 20200720'!Z11="","",'COPY 20200720'!Z11)</f>
        <v/>
      </c>
      <c r="AA11" t="str">
        <f>IF('COPY 20200720'!AA11="","",'COPY 20200720'!AA11)</f>
        <v/>
      </c>
      <c r="AB11" t="str">
        <f>IF('COPY 20200720'!AB11="","",'COPY 20200720'!AB11)</f>
        <v/>
      </c>
      <c r="AC11" t="str">
        <f>IF('COPY 20200720'!AC11="","",'COPY 20200720'!AC11)</f>
        <v/>
      </c>
      <c r="AD11" t="str">
        <f>IF('COPY 20200720'!AD11="","",'COPY 20200720'!AD11)</f>
        <v/>
      </c>
      <c r="AE11" t="str">
        <f>IF('COPY 20200720'!AE11="","",'COPY 20200720'!AE11)</f>
        <v/>
      </c>
      <c r="AF11">
        <f>IF('COPY 20200720'!AF11="","",'COPY 20200720'!AF11)</f>
        <v>44033</v>
      </c>
      <c r="AG11">
        <f>IF('COPY 20200720'!AG11="","",'COPY 20200720'!AG11)</f>
        <v>44033</v>
      </c>
      <c r="AH11" t="str">
        <f>IF('COPY 20200720'!AH11="","",'COPY 20200720'!AH11)</f>
        <v/>
      </c>
      <c r="AI11" t="str">
        <f>IF('COPY 20200720'!AI11="","",'COPY 20200720'!AI11)</f>
        <v/>
      </c>
      <c r="AJ11" t="str">
        <f>IF('COPY 20200720'!AJ11="","",'COPY 20200720'!AJ11)</f>
        <v/>
      </c>
      <c r="AK11" t="str">
        <f>IF('COPY 20200720'!AK11="","",'COPY 20200720'!AK11)</f>
        <v/>
      </c>
      <c r="AL11" t="str">
        <f>IF('COPY 20200720'!AL11="","",'COPY 20200720'!AL11)</f>
        <v/>
      </c>
      <c r="AM11">
        <f>IF('COPY 20200720'!AM11="","",'COPY 20200720'!AM11)</f>
        <v>44033</v>
      </c>
      <c r="AN11" t="str">
        <f>IF('COPY 20200720'!AN11="","",'COPY 20200720'!AN11)</f>
        <v/>
      </c>
      <c r="AO11" t="str">
        <f>IF('COPY 20200720'!AO11="","",'COPY 20200720'!AO11)</f>
        <v/>
      </c>
      <c r="AP11" t="str">
        <f>IF('COPY 20200720'!AP11="","",'COPY 20200720'!AP11)</f>
        <v/>
      </c>
      <c r="AQ11" t="str">
        <f>IF('COPY 20200720'!AQ11="","",'COPY 20200720'!AQ11)</f>
        <v/>
      </c>
      <c r="AR11" t="str">
        <f>IF('COPY 20200720'!AR11="","",'COPY 20200720'!AR11)</f>
        <v/>
      </c>
      <c r="AS11" t="str">
        <f>IF('COPY 20200720'!AS11="","",'COPY 20200720'!AS11)</f>
        <v/>
      </c>
      <c r="AT11" t="str">
        <f>IF('COPY 20200720'!AT11="","",'COPY 20200720'!AT11)</f>
        <v/>
      </c>
      <c r="AU11" t="str">
        <f>IF('COPY 20200720'!AU11="","",'COPY 20200720'!AU11)</f>
        <v/>
      </c>
      <c r="AV11" t="str">
        <f>IF('COPY 20200720'!AV11="","",'COPY 20200720'!AV11)</f>
        <v/>
      </c>
      <c r="AW11" t="str">
        <f>IF('COPY 20200720'!AW11="","",'COPY 20200720'!AW11)</f>
        <v/>
      </c>
      <c r="AX11" t="str">
        <f>IF('COPY 20200720'!AX11="","",'COPY 20200720'!AX11)</f>
        <v/>
      </c>
      <c r="AY11" t="str">
        <f>IF('COPY 20200720'!AY11="","",'COPY 20200720'!AY11)</f>
        <v/>
      </c>
      <c r="AZ11" t="str">
        <f>IF('COPY 20200720'!AZ11="","",'COPY 20200720'!AZ11)</f>
        <v/>
      </c>
      <c r="BA11" t="str">
        <f>IF('COPY 20200720'!BA11="","",'COPY 20200720'!BA11)</f>
        <v/>
      </c>
      <c r="BB11" t="str">
        <f>IF('COPY 20200720'!BB11="","",'COPY 20200720'!BB11)</f>
        <v/>
      </c>
      <c r="BC11" t="str">
        <f>IF('COPY 20200720'!BC11="","",'COPY 20200720'!BC11)</f>
        <v/>
      </c>
      <c r="BD11" t="str">
        <f>IF('COPY 20200720'!BD11="","",'COPY 20200720'!BD11)</f>
        <v/>
      </c>
      <c r="BE11" t="str">
        <f>IF('COPY 20200720'!BE11="","",'COPY 20200720'!BE11)</f>
        <v/>
      </c>
      <c r="BF11" t="str">
        <f>IF('COPY 20200720'!BF11="","",'COPY 20200720'!BF11)</f>
        <v/>
      </c>
      <c r="BG11" t="str">
        <f>IF('COPY 20200720'!BG11="","",'COPY 20200720'!BG11)</f>
        <v/>
      </c>
      <c r="BH11" t="str">
        <f>IF('COPY 20200720'!BH11="","",'COPY 20200720'!BH11)</f>
        <v/>
      </c>
      <c r="BI11" t="str">
        <f>IF('COPY 20200720'!BI11="","",'COPY 20200720'!BI11)</f>
        <v/>
      </c>
      <c r="BJ11" t="str">
        <f>IF('COPY 20200720'!BJ11="","",'COPY 20200720'!BJ11)</f>
        <v/>
      </c>
      <c r="BK11" t="str">
        <f>IF('COPY 20200720'!BK11="","",'COPY 20200720'!BK11)</f>
        <v/>
      </c>
      <c r="BL11" t="str">
        <f>IF('COPY 20200720'!BL11="","",'COPY 20200720'!BL11)</f>
        <v/>
      </c>
      <c r="BM11" t="str">
        <f>IF('COPY 20200720'!BM11="","",'COPY 20200720'!BM11)</f>
        <v/>
      </c>
      <c r="BN11" t="str">
        <f>IF('COPY 20200720'!BN11="","",'COPY 20200720'!BN11)</f>
        <v/>
      </c>
      <c r="BO11" t="str">
        <f>IF('COPY 20200720'!BO11="","",'COPY 20200720'!BO11)</f>
        <v/>
      </c>
      <c r="BP11" t="str">
        <f>IF('COPY 20200720'!BP11="","",'COPY 20200720'!BP11)</f>
        <v/>
      </c>
      <c r="BQ11" t="str">
        <f>IF('COPY 20200720'!BQ11="","",'COPY 20200720'!BQ11)</f>
        <v/>
      </c>
      <c r="BR11" t="str">
        <f>IF('COPY 20200720'!BR11="","",'COPY 20200720'!BR11)</f>
        <v/>
      </c>
      <c r="BS11" t="str">
        <f>IF('COPY 20200720'!BS11="","",'COPY 20200720'!BS11)</f>
        <v/>
      </c>
      <c r="BT11" t="str">
        <f>IF('COPY 20200720'!BT11="","",'COPY 20200720'!BT11)</f>
        <v/>
      </c>
      <c r="BU11" t="str">
        <f>IF('COPY 20200720'!BU11="","",'COPY 20200720'!BU11)</f>
        <v/>
      </c>
      <c r="BV11" t="str">
        <f>IF('COPY 20200720'!BV11="","",'COPY 20200720'!BV11)</f>
        <v/>
      </c>
      <c r="BW11" t="str">
        <f>IF('COPY 20200720'!BW11="","",'COPY 20200720'!BW11)</f>
        <v/>
      </c>
      <c r="BX11" t="str">
        <f>IF('COPY 20200720'!BX11="","",'COPY 20200720'!BX11)</f>
        <v/>
      </c>
      <c r="BY11" t="str">
        <f>IF('COPY 20200720'!BY11="","",'COPY 20200720'!BY11)</f>
        <v/>
      </c>
      <c r="BZ11" t="str">
        <f>IF('COPY 20200720'!BZ11="","",'COPY 20200720'!BZ11)</f>
        <v/>
      </c>
      <c r="CA11" t="str">
        <f>IF('COPY 20200720'!CA11="","",'COPY 20200720'!CA11)</f>
        <v/>
      </c>
      <c r="CB11" t="str">
        <f>IF('COPY 20200720'!CB11="","",'COPY 20200720'!CB11)</f>
        <v/>
      </c>
      <c r="CC11" t="str">
        <f>IF('COPY 20200720'!CC11="","",'COPY 20200720'!CC11)</f>
        <v/>
      </c>
      <c r="CD11" t="str">
        <f>IF('COPY 20200720'!CD11="","",'COPY 20200720'!CD11)</f>
        <v/>
      </c>
      <c r="CE11" t="str">
        <f>IF('COPY 20200720'!CE11="","",'COPY 20200720'!CE11)</f>
        <v/>
      </c>
      <c r="CF11" t="str">
        <f>IF('COPY 20200720'!CF11="","",'COPY 20200720'!CF11)</f>
        <v/>
      </c>
      <c r="CG11" t="str">
        <f>IF('COPY 20200720'!CG11="","",'COPY 20200720'!CG11)</f>
        <v/>
      </c>
      <c r="CH11" t="str">
        <f>IF('COPY 20200720'!CH11="","",'COPY 20200720'!CH11)</f>
        <v/>
      </c>
      <c r="CI11" t="str">
        <f>IF('COPY 20200720'!CI11="","",'COPY 20200720'!CI11)</f>
        <v/>
      </c>
      <c r="CJ11" t="str">
        <f>IF('COPY 20200720'!CJ11="","",'COPY 20200720'!CJ11)</f>
        <v/>
      </c>
      <c r="CK11" t="str">
        <f>IF('COPY 20200720'!CK11="","",'COPY 20200720'!CK11)</f>
        <v/>
      </c>
      <c r="CL11" t="str">
        <f>IF('COPY 20200720'!CL11="","",'COPY 20200720'!CL11)</f>
        <v/>
      </c>
      <c r="CM11" t="str">
        <f>IF('COPY 20200720'!CM11="","",'COPY 20200720'!CM11)</f>
        <v/>
      </c>
    </row>
    <row r="12" spans="2:96">
      <c r="B12" s="42" t="str">
        <f>'COPY 20200720'!B12</f>
        <v>009</v>
      </c>
      <c r="C12" s="8" t="str">
        <f>'COPY 20200720'!C12</f>
        <v>SKIN MID PAD D TPO</v>
      </c>
      <c r="D12" s="8" t="str">
        <f>IF('COPY 20200720'!D12="","",'COPY 20200720'!D12)</f>
        <v>INJ</v>
      </c>
      <c r="E12" s="8"/>
      <c r="F12" s="9"/>
      <c r="G12" s="10"/>
      <c r="H12" s="11"/>
      <c r="I12" s="12"/>
      <c r="J12" s="13"/>
      <c r="K12" s="10"/>
      <c r="L12" s="13"/>
      <c r="M12" s="14"/>
      <c r="N12" s="15"/>
      <c r="O12" s="154"/>
      <c r="P12" s="155"/>
      <c r="Q12" s="155"/>
      <c r="R12" s="155"/>
      <c r="S12" s="34"/>
      <c r="T12" s="34"/>
      <c r="U12" s="35"/>
      <c r="V12">
        <f>IF('COPY 20200720'!V12="","",'COPY 20200720'!V12)</f>
        <v>1.4861680000000002</v>
      </c>
      <c r="W12" t="str">
        <f>IF('COPY 20200720'!W12="","",'COPY 20200720'!W12)</f>
        <v/>
      </c>
      <c r="X12" t="str">
        <f>IF('COPY 20200720'!X12="","",'COPY 20200720'!X12)</f>
        <v/>
      </c>
      <c r="Y12" t="str">
        <f>IF('COPY 20200720'!Y12="","",'COPY 20200720'!Y12)</f>
        <v/>
      </c>
      <c r="Z12" t="str">
        <f>IF('COPY 20200720'!Z12="","",'COPY 20200720'!Z12)</f>
        <v/>
      </c>
      <c r="AA12" t="str">
        <f>IF('COPY 20200720'!AA12="","",'COPY 20200720'!AA12)</f>
        <v/>
      </c>
      <c r="AB12" t="str">
        <f>IF('COPY 20200720'!AB12="","",'COPY 20200720'!AB12)</f>
        <v/>
      </c>
      <c r="AC12" t="str">
        <f>IF('COPY 20200720'!AC12="","",'COPY 20200720'!AC12)</f>
        <v/>
      </c>
      <c r="AD12" t="str">
        <f>IF('COPY 20200720'!AD12="","",'COPY 20200720'!AD12)</f>
        <v/>
      </c>
      <c r="AE12" t="str">
        <f>IF('COPY 20200720'!AE12="","",'COPY 20200720'!AE12)</f>
        <v/>
      </c>
      <c r="AF12">
        <f>IF('COPY 20200720'!AF12="","",'COPY 20200720'!AF12)</f>
        <v>44033</v>
      </c>
      <c r="AG12">
        <f>IF('COPY 20200720'!AG12="","",'COPY 20200720'!AG12)</f>
        <v>44033</v>
      </c>
      <c r="AH12" t="str">
        <f>IF('COPY 20200720'!AH12="","",'COPY 20200720'!AH12)</f>
        <v/>
      </c>
      <c r="AI12" t="str">
        <f>IF('COPY 20200720'!AI12="","",'COPY 20200720'!AI12)</f>
        <v/>
      </c>
      <c r="AJ12" t="str">
        <f>IF('COPY 20200720'!AJ12="","",'COPY 20200720'!AJ12)</f>
        <v/>
      </c>
      <c r="AK12" s="2" t="str">
        <f>IF('COPY 20200720'!AK12="","",'COPY 20200720'!AK12)</f>
        <v>NO Q</v>
      </c>
      <c r="AL12" s="2" t="str">
        <f>IF('COPY 20200720'!AL12="","",'COPY 20200720'!AL12)</f>
        <v>NO Q</v>
      </c>
      <c r="AM12" t="str">
        <f>IF('COPY 20200720'!AM12="","",'COPY 20200720'!AM12)</f>
        <v/>
      </c>
      <c r="AN12" t="str">
        <f>IF('COPY 20200720'!AN12="","",'COPY 20200720'!AN12)</f>
        <v/>
      </c>
      <c r="AO12" t="str">
        <f>IF('COPY 20200720'!AO12="","",'COPY 20200720'!AO12)</f>
        <v/>
      </c>
      <c r="AP12" t="str">
        <f>IF('COPY 20200720'!AP12="","",'COPY 20200720'!AP12)</f>
        <v/>
      </c>
      <c r="AQ12" t="str">
        <f>IF('COPY 20200720'!AQ12="","",'COPY 20200720'!AQ12)</f>
        <v/>
      </c>
      <c r="AR12" t="str">
        <f>IF('COPY 20200720'!AR12="","",'COPY 20200720'!AR12)</f>
        <v/>
      </c>
      <c r="AS12" t="str">
        <f>IF('COPY 20200720'!AS12="","",'COPY 20200720'!AS12)</f>
        <v/>
      </c>
      <c r="AT12" t="str">
        <f>IF('COPY 20200720'!AT12="","",'COPY 20200720'!AT12)</f>
        <v/>
      </c>
      <c r="AU12" t="str">
        <f>IF('COPY 20200720'!AU12="","",'COPY 20200720'!AU12)</f>
        <v/>
      </c>
      <c r="AV12" t="str">
        <f>IF('COPY 20200720'!AV12="","",'COPY 20200720'!AV12)</f>
        <v/>
      </c>
      <c r="AW12" t="str">
        <f>IF('COPY 20200720'!AW12="","",'COPY 20200720'!AW12)</f>
        <v/>
      </c>
      <c r="AX12" t="str">
        <f>IF('COPY 20200720'!AX12="","",'COPY 20200720'!AX12)</f>
        <v/>
      </c>
      <c r="AY12" t="str">
        <f>IF('COPY 20200720'!AY12="","",'COPY 20200720'!AY12)</f>
        <v/>
      </c>
      <c r="AZ12" t="str">
        <f>IF('COPY 20200720'!AZ12="","",'COPY 20200720'!AZ12)</f>
        <v/>
      </c>
      <c r="BA12" t="str">
        <f>IF('COPY 20200720'!BA12="","",'COPY 20200720'!BA12)</f>
        <v/>
      </c>
      <c r="BB12" t="str">
        <f>IF('COPY 20200720'!BB12="","",'COPY 20200720'!BB12)</f>
        <v/>
      </c>
      <c r="BC12" t="str">
        <f>IF('COPY 20200720'!BC12="","",'COPY 20200720'!BC12)</f>
        <v/>
      </c>
      <c r="BD12" t="str">
        <f>IF('COPY 20200720'!BD12="","",'COPY 20200720'!BD12)</f>
        <v/>
      </c>
      <c r="BE12" t="str">
        <f>IF('COPY 20200720'!BE12="","",'COPY 20200720'!BE12)</f>
        <v/>
      </c>
      <c r="BF12" t="str">
        <f>IF('COPY 20200720'!BF12="","",'COPY 20200720'!BF12)</f>
        <v/>
      </c>
      <c r="BG12" t="str">
        <f>IF('COPY 20200720'!BG12="","",'COPY 20200720'!BG12)</f>
        <v/>
      </c>
      <c r="BH12" t="str">
        <f>IF('COPY 20200720'!BH12="","",'COPY 20200720'!BH12)</f>
        <v/>
      </c>
      <c r="BI12" t="str">
        <f>IF('COPY 20200720'!BI12="","",'COPY 20200720'!BI12)</f>
        <v/>
      </c>
      <c r="BJ12" t="str">
        <f>IF('COPY 20200720'!BJ12="","",'COPY 20200720'!BJ12)</f>
        <v/>
      </c>
      <c r="BK12" t="str">
        <f>IF('COPY 20200720'!BK12="","",'COPY 20200720'!BK12)</f>
        <v/>
      </c>
      <c r="BL12" t="str">
        <f>IF('COPY 20200720'!BL12="","",'COPY 20200720'!BL12)</f>
        <v/>
      </c>
      <c r="BM12" t="str">
        <f>IF('COPY 20200720'!BM12="","",'COPY 20200720'!BM12)</f>
        <v/>
      </c>
      <c r="BN12" t="str">
        <f>IF('COPY 20200720'!BN12="","",'COPY 20200720'!BN12)</f>
        <v/>
      </c>
      <c r="BO12">
        <v>0</v>
      </c>
      <c r="BP12" t="str">
        <f>IF('COPY 20200720'!BP12="","",'COPY 20200720'!BP12)</f>
        <v/>
      </c>
      <c r="BQ12" t="str">
        <f>IF('COPY 20200720'!BQ12="","",'COPY 20200720'!BQ12)</f>
        <v/>
      </c>
      <c r="BR12" t="str">
        <f>IF('COPY 20200720'!BR12="","",'COPY 20200720'!BR12)</f>
        <v/>
      </c>
      <c r="BS12" t="str">
        <f>IF('COPY 20200720'!BS12="","",'COPY 20200720'!BS12)</f>
        <v/>
      </c>
      <c r="BT12" t="str">
        <f>IF('COPY 20200720'!BT12="","",'COPY 20200720'!BT12)</f>
        <v/>
      </c>
      <c r="BU12" t="str">
        <f>IF('COPY 20200720'!BU12="","",'COPY 20200720'!BU12)</f>
        <v/>
      </c>
      <c r="BV12" t="str">
        <f>IF('COPY 20200720'!BV12="","",'COPY 20200720'!BV12)</f>
        <v/>
      </c>
      <c r="BW12" t="str">
        <f>IF('COPY 20200720'!BW12="","",'COPY 20200720'!BW12)</f>
        <v/>
      </c>
      <c r="BX12" t="str">
        <f>IF('COPY 20200720'!BX12="","",'COPY 20200720'!BX12)</f>
        <v/>
      </c>
      <c r="BY12" t="str">
        <f>IF('COPY 20200720'!BY12="","",'COPY 20200720'!BY12)</f>
        <v/>
      </c>
      <c r="BZ12" t="str">
        <f>IF('COPY 20200720'!BZ12="","",'COPY 20200720'!BZ12)</f>
        <v/>
      </c>
      <c r="CA12" t="str">
        <f>IF('COPY 20200720'!CA12="","",'COPY 20200720'!CA12)</f>
        <v/>
      </c>
      <c r="CB12" t="str">
        <f>IF('COPY 20200720'!CB12="","",'COPY 20200720'!CB12)</f>
        <v/>
      </c>
      <c r="CC12" t="str">
        <f>IF('COPY 20200720'!CC12="","",'COPY 20200720'!CC12)</f>
        <v/>
      </c>
      <c r="CD12" t="str">
        <f>IF('COPY 20200720'!CD12="","",'COPY 20200720'!CD12)</f>
        <v/>
      </c>
      <c r="CE12" t="str">
        <f>IF('COPY 20200720'!CE12="","",'COPY 20200720'!CE12)</f>
        <v/>
      </c>
      <c r="CF12" t="str">
        <f>IF('COPY 20200720'!CF12="","",'COPY 20200720'!CF12)</f>
        <v/>
      </c>
      <c r="CG12" t="str">
        <f>IF('COPY 20200720'!CG12="","",'COPY 20200720'!CG12)</f>
        <v/>
      </c>
      <c r="CH12" t="str">
        <f>IF('COPY 20200720'!CH12="","",'COPY 20200720'!CH12)</f>
        <v/>
      </c>
      <c r="CI12" t="str">
        <f>IF('COPY 20200720'!CI12="","",'COPY 20200720'!CI12)</f>
        <v/>
      </c>
      <c r="CJ12" t="str">
        <f>IF('COPY 20200720'!CJ12="","",'COPY 20200720'!CJ12)</f>
        <v/>
      </c>
      <c r="CK12" t="str">
        <f>IF('COPY 20200720'!CK12="","",'COPY 20200720'!CK12)</f>
        <v/>
      </c>
      <c r="CL12" t="str">
        <f>IF('COPY 20200720'!CL12="","",'COPY 20200720'!CL12)</f>
        <v/>
      </c>
      <c r="CM12" t="str">
        <f>IF('COPY 20200720'!CM12="","",'COPY 20200720'!CM12)</f>
        <v/>
      </c>
    </row>
    <row r="13" spans="2:96">
      <c r="B13" s="42" t="str">
        <f>'COPY 20200720'!B13</f>
        <v>010</v>
      </c>
      <c r="C13" s="8" t="str">
        <f>'COPY 20200720'!C13</f>
        <v>TRAY CTR UPR RHD/LHD</v>
      </c>
      <c r="D13" s="8" t="str">
        <f>IF('COPY 20200720'!D13="","",'COPY 20200720'!D13)</f>
        <v>INJ</v>
      </c>
      <c r="E13" s="8"/>
      <c r="F13" s="9"/>
      <c r="G13" s="10"/>
      <c r="H13" s="11"/>
      <c r="I13" s="12"/>
      <c r="J13" s="13"/>
      <c r="K13" s="10"/>
      <c r="L13" s="13"/>
      <c r="M13" s="14"/>
      <c r="N13" s="15"/>
      <c r="O13" s="16"/>
      <c r="P13" s="16"/>
      <c r="Q13" s="17"/>
      <c r="R13" s="17"/>
      <c r="S13" s="33"/>
      <c r="T13" s="33"/>
      <c r="U13" s="36"/>
      <c r="V13">
        <f>IF('COPY 20200720'!V13="","",'COPY 20200720'!V13)</f>
        <v>1.7284654760079998</v>
      </c>
      <c r="W13" t="str">
        <f>IF('COPY 20200720'!W13="","",'COPY 20200720'!W13)</f>
        <v/>
      </c>
      <c r="X13" t="str">
        <f>IF('COPY 20200720'!X13="","",'COPY 20200720'!X13)</f>
        <v/>
      </c>
      <c r="Y13" t="str">
        <f>IF('COPY 20200720'!Y13="","",'COPY 20200720'!Y13)</f>
        <v/>
      </c>
      <c r="Z13" t="str">
        <f>IF('COPY 20200720'!Z13="","",'COPY 20200720'!Z13)</f>
        <v/>
      </c>
      <c r="AA13" t="str">
        <f>IF('COPY 20200720'!AA13="","",'COPY 20200720'!AA13)</f>
        <v/>
      </c>
      <c r="AB13" t="str">
        <f>IF('COPY 20200720'!AB13="","",'COPY 20200720'!AB13)</f>
        <v/>
      </c>
      <c r="AC13" t="str">
        <f>IF('COPY 20200720'!AC13="","",'COPY 20200720'!AC13)</f>
        <v/>
      </c>
      <c r="AD13" t="str">
        <f>IF('COPY 20200720'!AD13="","",'COPY 20200720'!AD13)</f>
        <v/>
      </c>
      <c r="AE13" t="str">
        <f>IF('COPY 20200720'!AE13="","",'COPY 20200720'!AE13)</f>
        <v/>
      </c>
      <c r="AF13" s="2" t="s">
        <v>519</v>
      </c>
      <c r="AG13">
        <f>IF('COPY 20200720'!AG13="","",'COPY 20200720'!AG13)</f>
        <v>44033</v>
      </c>
      <c r="AH13" t="str">
        <f>IF('COPY 20200720'!AH13="","",'COPY 20200720'!AH13)</f>
        <v/>
      </c>
      <c r="AI13" t="str">
        <f>IF('COPY 20200720'!AI13="","",'COPY 20200720'!AI13)</f>
        <v/>
      </c>
      <c r="AJ13" t="str">
        <f>IF('COPY 20200720'!AJ13="","",'COPY 20200720'!AJ13)</f>
        <v/>
      </c>
      <c r="AK13" t="str">
        <f>IF('COPY 20200720'!AK13="","",'COPY 20200720'!AK13)</f>
        <v/>
      </c>
      <c r="AL13" t="str">
        <f>IF('COPY 20200720'!AL13="","",'COPY 20200720'!AL13)</f>
        <v/>
      </c>
      <c r="AM13">
        <v>0</v>
      </c>
      <c r="AN13" t="str">
        <f>IF('COPY 20200720'!AN13="","",'COPY 20200720'!AN13)</f>
        <v/>
      </c>
      <c r="AO13" t="str">
        <f>IF('COPY 20200720'!AO13="","",'COPY 20200720'!AO13)</f>
        <v/>
      </c>
      <c r="AP13">
        <f>IF('COPY 20200720'!AP13="","",'COPY 20200720'!AP13)</f>
        <v>44033</v>
      </c>
      <c r="AQ13" t="str">
        <f>IF('COPY 20200720'!AQ13="","",'COPY 20200720'!AQ13)</f>
        <v/>
      </c>
      <c r="AR13" t="str">
        <f>IF('COPY 20200720'!AR13="","",'COPY 20200720'!AR13)</f>
        <v/>
      </c>
      <c r="AS13" t="str">
        <f>IF('COPY 20200720'!AS13="","",'COPY 20200720'!AS13)</f>
        <v/>
      </c>
      <c r="AT13" t="str">
        <f>IF('COPY 20200720'!AT13="","",'COPY 20200720'!AT13)</f>
        <v/>
      </c>
      <c r="AU13" t="str">
        <f>IF('COPY 20200720'!AU13="","",'COPY 20200720'!AU13)</f>
        <v/>
      </c>
      <c r="AV13" t="str">
        <f>IF('COPY 20200720'!AV13="","",'COPY 20200720'!AV13)</f>
        <v/>
      </c>
      <c r="AW13" t="str">
        <f>IF('COPY 20200720'!AW13="","",'COPY 20200720'!AW13)</f>
        <v/>
      </c>
      <c r="AX13" t="str">
        <f>IF('COPY 20200720'!AX13="","",'COPY 20200720'!AX13)</f>
        <v/>
      </c>
      <c r="AY13" t="str">
        <f>IF('COPY 20200720'!AY13="","",'COPY 20200720'!AY13)</f>
        <v/>
      </c>
      <c r="AZ13" t="str">
        <f>IF('COPY 20200720'!AZ13="","",'COPY 20200720'!AZ13)</f>
        <v/>
      </c>
      <c r="BA13" t="str">
        <f>IF('COPY 20200720'!BA13="","",'COPY 20200720'!BA13)</f>
        <v/>
      </c>
      <c r="BB13" t="str">
        <f>IF('COPY 20200720'!BB13="","",'COPY 20200720'!BB13)</f>
        <v/>
      </c>
      <c r="BC13" t="str">
        <f>IF('COPY 20200720'!BC13="","",'COPY 20200720'!BC13)</f>
        <v/>
      </c>
      <c r="BD13" t="str">
        <f>IF('COPY 20200720'!BD13="","",'COPY 20200720'!BD13)</f>
        <v/>
      </c>
      <c r="BE13" t="str">
        <f>IF('COPY 20200720'!BE13="","",'COPY 20200720'!BE13)</f>
        <v/>
      </c>
      <c r="BF13" t="str">
        <f>IF('COPY 20200720'!BF13="","",'COPY 20200720'!BF13)</f>
        <v/>
      </c>
      <c r="BG13" t="str">
        <f>IF('COPY 20200720'!BG13="","",'COPY 20200720'!BG13)</f>
        <v/>
      </c>
      <c r="BH13" t="str">
        <f>IF('COPY 20200720'!BH13="","",'COPY 20200720'!BH13)</f>
        <v/>
      </c>
      <c r="BI13" t="str">
        <f>IF('COPY 20200720'!BI13="","",'COPY 20200720'!BI13)</f>
        <v/>
      </c>
      <c r="BJ13" t="str">
        <f>IF('COPY 20200720'!BJ13="","",'COPY 20200720'!BJ13)</f>
        <v/>
      </c>
      <c r="BK13">
        <f>IF('COPY 20200720'!BK13="","",'COPY 20200720'!BK13)</f>
        <v>44033</v>
      </c>
      <c r="BL13" t="str">
        <f>IF('COPY 20200720'!BL13="","",'COPY 20200720'!BL13)</f>
        <v/>
      </c>
      <c r="BM13" t="str">
        <f>IF('COPY 20200720'!BM13="","",'COPY 20200720'!BM13)</f>
        <v/>
      </c>
      <c r="BN13" t="str">
        <f>IF('COPY 20200720'!BN13="","",'COPY 20200720'!BN13)</f>
        <v/>
      </c>
      <c r="BO13">
        <v>0</v>
      </c>
      <c r="BP13" t="str">
        <f>IF('COPY 20200720'!BP13="","",'COPY 20200720'!BP13)</f>
        <v/>
      </c>
      <c r="BQ13" t="str">
        <f>IF('COPY 20200720'!BQ13="","",'COPY 20200720'!BQ13)</f>
        <v/>
      </c>
      <c r="BR13" t="str">
        <f>IF('COPY 20200720'!BR13="","",'COPY 20200720'!BR13)</f>
        <v/>
      </c>
      <c r="BS13" t="str">
        <f>IF('COPY 20200720'!BS13="","",'COPY 20200720'!BS13)</f>
        <v/>
      </c>
      <c r="BT13" t="str">
        <f>IF('COPY 20200720'!BT13="","",'COPY 20200720'!BT13)</f>
        <v/>
      </c>
      <c r="BU13" t="str">
        <f>IF('COPY 20200720'!BU13="","",'COPY 20200720'!BU13)</f>
        <v/>
      </c>
      <c r="BV13" t="str">
        <f>IF('COPY 20200720'!BV13="","",'COPY 20200720'!BV13)</f>
        <v/>
      </c>
      <c r="BW13" t="str">
        <f>IF('COPY 20200720'!BW13="","",'COPY 20200720'!BW13)</f>
        <v/>
      </c>
      <c r="BX13" t="str">
        <f>IF('COPY 20200720'!BX13="","",'COPY 20200720'!BX13)</f>
        <v/>
      </c>
      <c r="BY13" t="str">
        <f>IF('COPY 20200720'!BY13="","",'COPY 20200720'!BY13)</f>
        <v/>
      </c>
      <c r="BZ13" t="str">
        <f>IF('COPY 20200720'!BZ13="","",'COPY 20200720'!BZ13)</f>
        <v/>
      </c>
      <c r="CA13" t="str">
        <f>IF('COPY 20200720'!CA13="","",'COPY 20200720'!CA13)</f>
        <v/>
      </c>
      <c r="CB13" t="str">
        <f>IF('COPY 20200720'!CB13="","",'COPY 20200720'!CB13)</f>
        <v/>
      </c>
      <c r="CC13" t="str">
        <f>IF('COPY 20200720'!CC13="","",'COPY 20200720'!CC13)</f>
        <v/>
      </c>
      <c r="CD13" t="str">
        <f>IF('COPY 20200720'!CD13="","",'COPY 20200720'!CD13)</f>
        <v/>
      </c>
      <c r="CE13">
        <v>0</v>
      </c>
      <c r="CF13" s="2" t="s">
        <v>169</v>
      </c>
      <c r="CG13" t="str">
        <f>IF('COPY 20200720'!CG13="","",'COPY 20200720'!CG13)</f>
        <v/>
      </c>
      <c r="CH13" t="str">
        <f>IF('COPY 20200720'!CH13="","",'COPY 20200720'!CH13)</f>
        <v/>
      </c>
      <c r="CI13" t="str">
        <f>IF('COPY 20200720'!CI13="","",'COPY 20200720'!CI13)</f>
        <v/>
      </c>
      <c r="CJ13" t="str">
        <f>IF('COPY 20200720'!CJ13="","",'COPY 20200720'!CJ13)</f>
        <v/>
      </c>
      <c r="CK13" t="str">
        <f>IF('COPY 20200720'!CK13="","",'COPY 20200720'!CK13)</f>
        <v/>
      </c>
      <c r="CL13" t="str">
        <f>IF('COPY 20200720'!CL13="","",'COPY 20200720'!CL13)</f>
        <v/>
      </c>
      <c r="CM13" t="str">
        <f>IF('COPY 20200720'!CM13="","",'COPY 20200720'!CM13)</f>
        <v/>
      </c>
    </row>
    <row r="14" spans="2:96">
      <c r="B14" s="42" t="str">
        <f>'COPY 20200720'!B14</f>
        <v>011</v>
      </c>
      <c r="C14" s="8" t="str">
        <f>'COPY 20200720'!C14</f>
        <v>COVER START SW RHD</v>
      </c>
      <c r="D14" s="8" t="str">
        <f>IF('COPY 20200720'!D14="","",'COPY 20200720'!D14)</f>
        <v>INJ</v>
      </c>
      <c r="E14" s="8"/>
      <c r="F14" s="9"/>
      <c r="G14" s="10"/>
      <c r="H14" s="11"/>
      <c r="I14" s="12"/>
      <c r="J14" s="13"/>
      <c r="K14" s="10"/>
      <c r="L14" s="13"/>
      <c r="M14" s="14"/>
      <c r="N14" s="15"/>
      <c r="O14" s="16"/>
      <c r="P14" s="16"/>
      <c r="Q14" s="17"/>
      <c r="R14" s="17"/>
      <c r="S14" s="33"/>
      <c r="T14" s="33"/>
      <c r="U14" s="37"/>
      <c r="V14">
        <f>IF('COPY 20200720'!V14="","",'COPY 20200720'!V14)</f>
        <v>0.42333724651999999</v>
      </c>
      <c r="W14" t="str">
        <f>IF('COPY 20200720'!W14="","",'COPY 20200720'!W14)</f>
        <v/>
      </c>
      <c r="X14" t="str">
        <f>IF('COPY 20200720'!X14="","",'COPY 20200720'!X14)</f>
        <v/>
      </c>
      <c r="Y14" t="str">
        <f>IF('COPY 20200720'!Y14="","",'COPY 20200720'!Y14)</f>
        <v/>
      </c>
      <c r="Z14" t="str">
        <f>IF('COPY 20200720'!Z14="","",'COPY 20200720'!Z14)</f>
        <v/>
      </c>
      <c r="AA14" t="str">
        <f>IF('COPY 20200720'!AA14="","",'COPY 20200720'!AA14)</f>
        <v/>
      </c>
      <c r="AB14" t="str">
        <f>IF('COPY 20200720'!AB14="","",'COPY 20200720'!AB14)</f>
        <v/>
      </c>
      <c r="AC14" t="str">
        <f>IF('COPY 20200720'!AC14="","",'COPY 20200720'!AC14)</f>
        <v/>
      </c>
      <c r="AD14" t="str">
        <f>IF('COPY 20200720'!AD14="","",'COPY 20200720'!AD14)</f>
        <v/>
      </c>
      <c r="AE14" t="str">
        <f>IF('COPY 20200720'!AE14="","",'COPY 20200720'!AE14)</f>
        <v/>
      </c>
      <c r="AF14" t="str">
        <f>IF('COPY 20200720'!AF14="","",'COPY 20200720'!AF14)</f>
        <v/>
      </c>
      <c r="AG14" t="str">
        <f>IF('COPY 20200720'!AG14="","",'COPY 20200720'!AG14)</f>
        <v/>
      </c>
      <c r="AH14" t="str">
        <f>IF('COPY 20200720'!AH14="","",'COPY 20200720'!AH14)</f>
        <v/>
      </c>
      <c r="AI14" t="str">
        <f>IF('COPY 20200720'!AI14="","",'COPY 20200720'!AI14)</f>
        <v/>
      </c>
      <c r="AJ14" t="str">
        <f>IF('COPY 20200720'!AJ14="","",'COPY 20200720'!AJ14)</f>
        <v/>
      </c>
      <c r="AK14" t="str">
        <f>IF('COPY 20200720'!AK14="","",'COPY 20200720'!AK14)</f>
        <v/>
      </c>
      <c r="AL14" t="str">
        <f>IF('COPY 20200720'!AL14="","",'COPY 20200720'!AL14)</f>
        <v/>
      </c>
      <c r="AM14" t="str">
        <f>IF('COPY 20200720'!AM14="","",'COPY 20200720'!AM14)</f>
        <v/>
      </c>
      <c r="AN14" t="str">
        <f>IF('COPY 20200720'!AN14="","",'COPY 20200720'!AN14)</f>
        <v/>
      </c>
      <c r="AO14" t="str">
        <f>IF('COPY 20200720'!AO14="","",'COPY 20200720'!AO14)</f>
        <v/>
      </c>
      <c r="AP14">
        <f>IF('COPY 20200720'!AP14="","",'COPY 20200720'!AP14)</f>
        <v>44033</v>
      </c>
      <c r="AQ14" t="str">
        <f>IF('COPY 20200720'!AQ14="","",'COPY 20200720'!AQ14)</f>
        <v/>
      </c>
      <c r="AR14" t="str">
        <f>IF('COPY 20200720'!AR14="","",'COPY 20200720'!AR14)</f>
        <v/>
      </c>
      <c r="AS14" t="str">
        <f>IF('COPY 20200720'!AS14="","",'COPY 20200720'!AS14)</f>
        <v/>
      </c>
      <c r="AT14" t="str">
        <f>IF('COPY 20200720'!AT14="","",'COPY 20200720'!AT14)</f>
        <v/>
      </c>
      <c r="AU14" t="str">
        <f>IF('COPY 20200720'!AU14="","",'COPY 20200720'!AU14)</f>
        <v/>
      </c>
      <c r="AV14" t="str">
        <f>IF('COPY 20200720'!AV14="","",'COPY 20200720'!AV14)</f>
        <v/>
      </c>
      <c r="AW14" t="str">
        <f>IF('COPY 20200720'!AW14="","",'COPY 20200720'!AW14)</f>
        <v/>
      </c>
      <c r="AX14" t="str">
        <f>IF('COPY 20200720'!AX14="","",'COPY 20200720'!AX14)</f>
        <v/>
      </c>
      <c r="AY14" t="str">
        <f>IF('COPY 20200720'!AY14="","",'COPY 20200720'!AY14)</f>
        <v/>
      </c>
      <c r="AZ14" t="str">
        <f>IF('COPY 20200720'!AZ14="","",'COPY 20200720'!AZ14)</f>
        <v/>
      </c>
      <c r="BA14" t="str">
        <f>IF('COPY 20200720'!BA14="","",'COPY 20200720'!BA14)</f>
        <v/>
      </c>
      <c r="BB14" t="str">
        <f>IF('COPY 20200720'!BB14="","",'COPY 20200720'!BB14)</f>
        <v/>
      </c>
      <c r="BC14" t="str">
        <f>IF('COPY 20200720'!BC14="","",'COPY 20200720'!BC14)</f>
        <v/>
      </c>
      <c r="BD14" t="str">
        <f>IF('COPY 20200720'!BD14="","",'COPY 20200720'!BD14)</f>
        <v/>
      </c>
      <c r="BE14" t="str">
        <f>IF('COPY 20200720'!BE14="","",'COPY 20200720'!BE14)</f>
        <v/>
      </c>
      <c r="BF14" t="str">
        <f>IF('COPY 20200720'!BF14="","",'COPY 20200720'!BF14)</f>
        <v/>
      </c>
      <c r="BG14" t="str">
        <f>IF('COPY 20200720'!BG14="","",'COPY 20200720'!BG14)</f>
        <v/>
      </c>
      <c r="BH14" t="str">
        <f>IF('COPY 20200720'!BH14="","",'COPY 20200720'!BH14)</f>
        <v/>
      </c>
      <c r="BI14" t="str">
        <f>IF('COPY 20200720'!BI14="","",'COPY 20200720'!BI14)</f>
        <v/>
      </c>
      <c r="BJ14" t="str">
        <f>IF('COPY 20200720'!BJ14="","",'COPY 20200720'!BJ14)</f>
        <v/>
      </c>
      <c r="BK14">
        <v>0</v>
      </c>
      <c r="BL14" t="str">
        <f>IF('COPY 20200720'!BL14="","",'COPY 20200720'!BL14)</f>
        <v/>
      </c>
      <c r="BM14" t="str">
        <f>IF('COPY 20200720'!BM14="","",'COPY 20200720'!BM14)</f>
        <v/>
      </c>
      <c r="BN14" t="str">
        <f>IF('COPY 20200720'!BN14="","",'COPY 20200720'!BN14)</f>
        <v/>
      </c>
      <c r="BO14">
        <v>0</v>
      </c>
      <c r="BP14" t="str">
        <f>IF('COPY 20200720'!BP14="","",'COPY 20200720'!BP14)</f>
        <v/>
      </c>
      <c r="BQ14" t="str">
        <f>IF('COPY 20200720'!BQ14="","",'COPY 20200720'!BQ14)</f>
        <v/>
      </c>
      <c r="BR14" t="str">
        <f>IF('COPY 20200720'!BR14="","",'COPY 20200720'!BR14)</f>
        <v/>
      </c>
      <c r="BS14" t="str">
        <f>IF('COPY 20200720'!BS14="","",'COPY 20200720'!BS14)</f>
        <v/>
      </c>
      <c r="BT14" t="str">
        <f>IF('COPY 20200720'!BT14="","",'COPY 20200720'!BT14)</f>
        <v/>
      </c>
      <c r="BU14" t="str">
        <f>IF('COPY 20200720'!BU14="","",'COPY 20200720'!BU14)</f>
        <v/>
      </c>
      <c r="BV14" t="str">
        <f>IF('COPY 20200720'!BV14="","",'COPY 20200720'!BV14)</f>
        <v/>
      </c>
      <c r="BW14" t="str">
        <f>IF('COPY 20200720'!BW14="","",'COPY 20200720'!BW14)</f>
        <v/>
      </c>
      <c r="BX14" t="str">
        <f>IF('COPY 20200720'!BX14="","",'COPY 20200720'!BX14)</f>
        <v/>
      </c>
      <c r="BY14" t="str">
        <f>IF('COPY 20200720'!BY14="","",'COPY 20200720'!BY14)</f>
        <v/>
      </c>
      <c r="BZ14" t="str">
        <f>IF('COPY 20200720'!BZ14="","",'COPY 20200720'!BZ14)</f>
        <v/>
      </c>
      <c r="CA14" t="str">
        <f>IF('COPY 20200720'!CA14="","",'COPY 20200720'!CA14)</f>
        <v/>
      </c>
      <c r="CB14" t="str">
        <f>IF('COPY 20200720'!CB14="","",'COPY 20200720'!CB14)</f>
        <v/>
      </c>
      <c r="CC14" t="str">
        <f>IF('COPY 20200720'!CC14="","",'COPY 20200720'!CC14)</f>
        <v/>
      </c>
      <c r="CD14" t="str">
        <f>IF('COPY 20200720'!CD14="","",'COPY 20200720'!CD14)</f>
        <v/>
      </c>
      <c r="CE14" t="str">
        <f>IF('COPY 20200720'!CE14="","",'COPY 20200720'!CE14)</f>
        <v/>
      </c>
      <c r="CF14" t="str">
        <f>IF('COPY 20200720'!CF14="","",'COPY 20200720'!CF14)</f>
        <v/>
      </c>
      <c r="CG14" t="str">
        <f>IF('COPY 20200720'!CG14="","",'COPY 20200720'!CG14)</f>
        <v/>
      </c>
      <c r="CH14" t="str">
        <f>IF('COPY 20200720'!CH14="","",'COPY 20200720'!CH14)</f>
        <v/>
      </c>
      <c r="CI14" t="str">
        <f>IF('COPY 20200720'!CI14="","",'COPY 20200720'!CI14)</f>
        <v/>
      </c>
      <c r="CJ14" t="str">
        <f>IF('COPY 20200720'!CJ14="","",'COPY 20200720'!CJ14)</f>
        <v/>
      </c>
      <c r="CK14" t="str">
        <f>IF('COPY 20200720'!CK14="","",'COPY 20200720'!CK14)</f>
        <v/>
      </c>
      <c r="CL14" t="str">
        <f>IF('COPY 20200720'!CL14="","",'COPY 20200720'!CL14)</f>
        <v/>
      </c>
      <c r="CM14" t="str">
        <f>IF('COPY 20200720'!CM14="","",'COPY 20200720'!CM14)</f>
        <v/>
      </c>
    </row>
    <row r="15" spans="2:96">
      <c r="B15" s="42" t="str">
        <f>'COPY 20200720'!B15</f>
        <v>012</v>
      </c>
      <c r="C15" s="19" t="str">
        <f>'COPY 20200720'!C15</f>
        <v>ATTACHMENT SUNLOAD</v>
      </c>
      <c r="D15" s="19" t="str">
        <f>IF('COPY 20200720'!D15="","",'COPY 20200720'!D15)</f>
        <v>INJ</v>
      </c>
      <c r="E15" s="19"/>
      <c r="F15" s="20"/>
      <c r="G15" s="21"/>
      <c r="H15" s="22"/>
      <c r="I15" s="23"/>
      <c r="J15" s="13"/>
      <c r="K15" s="21"/>
      <c r="L15" s="24"/>
      <c r="M15" s="25"/>
      <c r="N15" s="26"/>
      <c r="O15" s="16"/>
      <c r="P15" s="16"/>
      <c r="Q15" s="17"/>
      <c r="R15" s="17"/>
      <c r="S15" s="33"/>
      <c r="T15" s="33"/>
      <c r="U15" s="37"/>
      <c r="V15">
        <f>IF('COPY 20200720'!V15="","",'COPY 20200720'!V15)</f>
        <v>6.5563544000000001E-2</v>
      </c>
      <c r="W15" t="str">
        <f>IF('COPY 20200720'!W15="","",'COPY 20200720'!W15)</f>
        <v/>
      </c>
      <c r="X15" t="str">
        <f>IF('COPY 20200720'!X15="","",'COPY 20200720'!X15)</f>
        <v/>
      </c>
      <c r="Y15" t="str">
        <f>IF('COPY 20200720'!Y15="","",'COPY 20200720'!Y15)</f>
        <v/>
      </c>
      <c r="Z15" t="str">
        <f>IF('COPY 20200720'!Z15="","",'COPY 20200720'!Z15)</f>
        <v/>
      </c>
      <c r="AA15" t="str">
        <f>IF('COPY 20200720'!AA15="","",'COPY 20200720'!AA15)</f>
        <v/>
      </c>
      <c r="AB15" t="str">
        <f>IF('COPY 20200720'!AB15="","",'COPY 20200720'!AB15)</f>
        <v/>
      </c>
      <c r="AC15" t="str">
        <f>IF('COPY 20200720'!AC15="","",'COPY 20200720'!AC15)</f>
        <v/>
      </c>
      <c r="AD15" t="str">
        <f>IF('COPY 20200720'!AD15="","",'COPY 20200720'!AD15)</f>
        <v/>
      </c>
      <c r="AE15" t="str">
        <f>IF('COPY 20200720'!AE15="","",'COPY 20200720'!AE15)</f>
        <v/>
      </c>
      <c r="AF15" t="str">
        <f>IF('COPY 20200720'!AF15="","",'COPY 20200720'!AF15)</f>
        <v/>
      </c>
      <c r="AG15" t="str">
        <f>IF('COPY 20200720'!AG15="","",'COPY 20200720'!AG15)</f>
        <v/>
      </c>
      <c r="AH15" t="str">
        <f>IF('COPY 20200720'!AH15="","",'COPY 20200720'!AH15)</f>
        <v/>
      </c>
      <c r="AI15" t="str">
        <f>IF('COPY 20200720'!AI15="","",'COPY 20200720'!AI15)</f>
        <v/>
      </c>
      <c r="AJ15" t="str">
        <f>IF('COPY 20200720'!AJ15="","",'COPY 20200720'!AJ15)</f>
        <v/>
      </c>
      <c r="AK15" t="str">
        <f>IF('COPY 20200720'!AK15="","",'COPY 20200720'!AK15)</f>
        <v/>
      </c>
      <c r="AL15" t="str">
        <f>IF('COPY 20200720'!AL15="","",'COPY 20200720'!AL15)</f>
        <v/>
      </c>
      <c r="AM15" t="str">
        <f>IF('COPY 20200720'!AM15="","",'COPY 20200720'!AM15)</f>
        <v/>
      </c>
      <c r="AN15" t="str">
        <f>IF('COPY 20200720'!AN15="","",'COPY 20200720'!AN15)</f>
        <v/>
      </c>
      <c r="AO15">
        <f>IF('COPY 20200720'!AO15="","",'COPY 20200720'!AO15)</f>
        <v>44046</v>
      </c>
      <c r="AP15">
        <f>IF('COPY 20200720'!AP15="","",'COPY 20200720'!AP15)</f>
        <v>44033</v>
      </c>
      <c r="AQ15" t="str">
        <f>IF('COPY 20200720'!AQ15="","",'COPY 20200720'!AQ15)</f>
        <v/>
      </c>
      <c r="AR15" t="str">
        <f>IF('COPY 20200720'!AR15="","",'COPY 20200720'!AR15)</f>
        <v/>
      </c>
      <c r="AS15" t="str">
        <f>IF('COPY 20200720'!AS15="","",'COPY 20200720'!AS15)</f>
        <v/>
      </c>
      <c r="AT15" t="str">
        <f>IF('COPY 20200720'!AT15="","",'COPY 20200720'!AT15)</f>
        <v/>
      </c>
      <c r="AU15" t="str">
        <f>IF('COPY 20200720'!AU15="","",'COPY 20200720'!AU15)</f>
        <v/>
      </c>
      <c r="AV15" t="str">
        <f>IF('COPY 20200720'!AV15="","",'COPY 20200720'!AV15)</f>
        <v/>
      </c>
      <c r="AW15" t="str">
        <f>IF('COPY 20200720'!AW15="","",'COPY 20200720'!AW15)</f>
        <v/>
      </c>
      <c r="AX15" t="str">
        <f>IF('COPY 20200720'!AX15="","",'COPY 20200720'!AX15)</f>
        <v/>
      </c>
      <c r="AY15" t="str">
        <f>IF('COPY 20200720'!AY15="","",'COPY 20200720'!AY15)</f>
        <v/>
      </c>
      <c r="AZ15" t="str">
        <f>IF('COPY 20200720'!AZ15="","",'COPY 20200720'!AZ15)</f>
        <v/>
      </c>
      <c r="BA15" t="str">
        <f>IF('COPY 20200720'!BA15="","",'COPY 20200720'!BA15)</f>
        <v/>
      </c>
      <c r="BB15" t="str">
        <f>IF('COPY 20200720'!BB15="","",'COPY 20200720'!BB15)</f>
        <v/>
      </c>
      <c r="BC15" t="str">
        <f>IF('COPY 20200720'!BC15="","",'COPY 20200720'!BC15)</f>
        <v/>
      </c>
      <c r="BD15" t="str">
        <f>IF('COPY 20200720'!BD15="","",'COPY 20200720'!BD15)</f>
        <v/>
      </c>
      <c r="BE15" t="str">
        <f>IF('COPY 20200720'!BE15="","",'COPY 20200720'!BE15)</f>
        <v/>
      </c>
      <c r="BF15" t="str">
        <f>IF('COPY 20200720'!BF15="","",'COPY 20200720'!BF15)</f>
        <v/>
      </c>
      <c r="BG15" t="str">
        <f>IF('COPY 20200720'!BG15="","",'COPY 20200720'!BG15)</f>
        <v/>
      </c>
      <c r="BH15" t="str">
        <f>IF('COPY 20200720'!BH15="","",'COPY 20200720'!BH15)</f>
        <v/>
      </c>
      <c r="BI15" t="str">
        <f>IF('COPY 20200720'!BI15="","",'COPY 20200720'!BI15)</f>
        <v/>
      </c>
      <c r="BJ15" t="str">
        <f>IF('COPY 20200720'!BJ15="","",'COPY 20200720'!BJ15)</f>
        <v/>
      </c>
      <c r="BK15" t="str">
        <f>IF('COPY 20200720'!BK15="","",'COPY 20200720'!BK15)</f>
        <v/>
      </c>
      <c r="BL15" t="str">
        <f>IF('COPY 20200720'!BL15="","",'COPY 20200720'!BL15)</f>
        <v/>
      </c>
      <c r="BM15" t="str">
        <f>IF('COPY 20200720'!BM15="","",'COPY 20200720'!BM15)</f>
        <v/>
      </c>
      <c r="BN15" t="str">
        <f>IF('COPY 20200720'!BN15="","",'COPY 20200720'!BN15)</f>
        <v/>
      </c>
      <c r="BO15">
        <v>0</v>
      </c>
      <c r="BP15" t="str">
        <f>IF('COPY 20200720'!BP15="","",'COPY 20200720'!BP15)</f>
        <v/>
      </c>
      <c r="BQ15" t="str">
        <f>IF('COPY 20200720'!BQ15="","",'COPY 20200720'!BQ15)</f>
        <v/>
      </c>
      <c r="BR15" t="str">
        <f>IF('COPY 20200720'!BR15="","",'COPY 20200720'!BR15)</f>
        <v/>
      </c>
      <c r="BS15" t="str">
        <f>IF('COPY 20200720'!BS15="","",'COPY 20200720'!BS15)</f>
        <v/>
      </c>
      <c r="BT15" t="str">
        <f>IF('COPY 20200720'!BT15="","",'COPY 20200720'!BT15)</f>
        <v/>
      </c>
      <c r="BU15" t="str">
        <f>IF('COPY 20200720'!BU15="","",'COPY 20200720'!BU15)</f>
        <v/>
      </c>
      <c r="BV15" t="str">
        <f>IF('COPY 20200720'!BV15="","",'COPY 20200720'!BV15)</f>
        <v/>
      </c>
      <c r="BW15" t="str">
        <f>IF('COPY 20200720'!BW15="","",'COPY 20200720'!BW15)</f>
        <v/>
      </c>
      <c r="BX15" t="str">
        <f>IF('COPY 20200720'!BX15="","",'COPY 20200720'!BX15)</f>
        <v/>
      </c>
      <c r="BY15" t="str">
        <f>IF('COPY 20200720'!BY15="","",'COPY 20200720'!BY15)</f>
        <v/>
      </c>
      <c r="BZ15" t="str">
        <f>IF('COPY 20200720'!BZ15="","",'COPY 20200720'!BZ15)</f>
        <v/>
      </c>
      <c r="CA15" t="str">
        <f>IF('COPY 20200720'!CA15="","",'COPY 20200720'!CA15)</f>
        <v/>
      </c>
      <c r="CB15" t="str">
        <f>IF('COPY 20200720'!CB15="","",'COPY 20200720'!CB15)</f>
        <v/>
      </c>
      <c r="CC15" t="str">
        <f>IF('COPY 20200720'!CC15="","",'COPY 20200720'!CC15)</f>
        <v/>
      </c>
      <c r="CD15" t="str">
        <f>IF('COPY 20200720'!CD15="","",'COPY 20200720'!CD15)</f>
        <v/>
      </c>
      <c r="CE15" t="str">
        <f>IF('COPY 20200720'!CE15="","",'COPY 20200720'!CE15)</f>
        <v/>
      </c>
      <c r="CF15" t="str">
        <f>IF('COPY 20200720'!CF15="","",'COPY 20200720'!CF15)</f>
        <v/>
      </c>
      <c r="CG15" t="str">
        <f>IF('COPY 20200720'!CG15="","",'COPY 20200720'!CG15)</f>
        <v/>
      </c>
      <c r="CH15" t="str">
        <f>IF('COPY 20200720'!CH15="","",'COPY 20200720'!CH15)</f>
        <v/>
      </c>
      <c r="CI15" t="str">
        <f>IF('COPY 20200720'!CI15="","",'COPY 20200720'!CI15)</f>
        <v/>
      </c>
      <c r="CJ15" t="str">
        <f>IF('COPY 20200720'!CJ15="","",'COPY 20200720'!CJ15)</f>
        <v/>
      </c>
      <c r="CK15" t="str">
        <f>IF('COPY 20200720'!CK15="","",'COPY 20200720'!CK15)</f>
        <v/>
      </c>
      <c r="CL15" t="str">
        <f>IF('COPY 20200720'!CL15="","",'COPY 20200720'!CL15)</f>
        <v/>
      </c>
      <c r="CM15" t="str">
        <f>IF('COPY 20200720'!CM15="","",'COPY 20200720'!CM15)</f>
        <v/>
      </c>
    </row>
    <row r="16" spans="2:96">
      <c r="B16" s="42" t="str">
        <f>'COPY 20200720'!B16</f>
        <v>013</v>
      </c>
      <c r="C16" s="8" t="str">
        <f>'COPY 20200720'!C16</f>
        <v>ORN PNL MID D RHD/LHD</v>
      </c>
      <c r="D16" s="8" t="str">
        <f>IF('COPY 20200720'!D16="","",'COPY 20200720'!D16)</f>
        <v>INJ</v>
      </c>
      <c r="E16" s="8"/>
      <c r="F16" s="9"/>
      <c r="G16" s="10"/>
      <c r="H16" s="11"/>
      <c r="I16" s="12"/>
      <c r="J16" s="13"/>
      <c r="K16" s="10"/>
      <c r="L16" s="13"/>
      <c r="M16" s="14"/>
      <c r="N16" s="15"/>
      <c r="O16" s="16"/>
      <c r="P16" s="16"/>
      <c r="Q16" s="17"/>
      <c r="R16" s="17"/>
      <c r="S16" s="33"/>
      <c r="T16" s="33"/>
      <c r="U16" s="36"/>
      <c r="V16">
        <f>IF('COPY 20200720'!V16="","",'COPY 20200720'!V16)</f>
        <v>0.541440425</v>
      </c>
      <c r="W16" t="str">
        <f>IF('COPY 20200720'!W16="","",'COPY 20200720'!W16)</f>
        <v/>
      </c>
      <c r="X16" t="str">
        <f>IF('COPY 20200720'!X16="","",'COPY 20200720'!X16)</f>
        <v/>
      </c>
      <c r="Y16" t="str">
        <f>IF('COPY 20200720'!Y16="","",'COPY 20200720'!Y16)</f>
        <v/>
      </c>
      <c r="Z16" t="str">
        <f>IF('COPY 20200720'!Z16="","",'COPY 20200720'!Z16)</f>
        <v/>
      </c>
      <c r="AA16" t="str">
        <f>IF('COPY 20200720'!AA16="","",'COPY 20200720'!AA16)</f>
        <v/>
      </c>
      <c r="AB16" t="str">
        <f>IF('COPY 20200720'!AB16="","",'COPY 20200720'!AB16)</f>
        <v/>
      </c>
      <c r="AC16" t="str">
        <f>IF('COPY 20200720'!AC16="","",'COPY 20200720'!AC16)</f>
        <v/>
      </c>
      <c r="AD16" t="str">
        <f>IF('COPY 20200720'!AD16="","",'COPY 20200720'!AD16)</f>
        <v/>
      </c>
      <c r="AE16" t="str">
        <f>IF('COPY 20200720'!AE16="","",'COPY 20200720'!AE16)</f>
        <v/>
      </c>
      <c r="AF16" s="78">
        <f>98944/108500</f>
        <v>0.91192626728110604</v>
      </c>
      <c r="AG16" t="str">
        <f>IF('COPY 20200720'!AG16="","",'COPY 20200720'!AG16)</f>
        <v>-</v>
      </c>
      <c r="AH16" t="str">
        <f>IF('COPY 20200720'!AH16="","",'COPY 20200720'!AH16)</f>
        <v/>
      </c>
      <c r="AI16" t="str">
        <f>IF('COPY 20200720'!AI16="","",'COPY 20200720'!AI16)</f>
        <v/>
      </c>
      <c r="AJ16" t="str">
        <f>IF('COPY 20200720'!AJ16="","",'COPY 20200720'!AJ16)</f>
        <v/>
      </c>
      <c r="AK16">
        <v>0</v>
      </c>
      <c r="AL16" t="str">
        <f>IF('COPY 20200720'!AL16="","",'COPY 20200720'!AL16)</f>
        <v>-</v>
      </c>
      <c r="AM16">
        <v>0</v>
      </c>
      <c r="AN16" t="str">
        <f>IF('COPY 20200720'!AN16="","",'COPY 20200720'!AN16)</f>
        <v/>
      </c>
      <c r="AO16" t="str">
        <f>IF('COPY 20200720'!AO16="","",'COPY 20200720'!AO16)</f>
        <v/>
      </c>
      <c r="AP16">
        <f>IF('COPY 20200720'!AP16="","",'COPY 20200720'!AP16)</f>
        <v>44033</v>
      </c>
      <c r="AQ16" t="str">
        <f>IF('COPY 20200720'!AQ16="","",'COPY 20200720'!AQ16)</f>
        <v/>
      </c>
      <c r="AR16" t="str">
        <f>IF('COPY 20200720'!AR16="","",'COPY 20200720'!AR16)</f>
        <v/>
      </c>
      <c r="AS16" t="str">
        <f>IF('COPY 20200720'!AS16="","",'COPY 20200720'!AS16)</f>
        <v/>
      </c>
      <c r="AT16" t="str">
        <f>IF('COPY 20200720'!AT16="","",'COPY 20200720'!AT16)</f>
        <v/>
      </c>
      <c r="AU16" t="str">
        <f>IF('COPY 20200720'!AU16="","",'COPY 20200720'!AU16)</f>
        <v/>
      </c>
      <c r="AV16" t="str">
        <f>IF('COPY 20200720'!AV16="","",'COPY 20200720'!AV16)</f>
        <v/>
      </c>
      <c r="AW16" t="str">
        <f>IF('COPY 20200720'!AW16="","",'COPY 20200720'!AW16)</f>
        <v/>
      </c>
      <c r="AX16" t="str">
        <f>IF('COPY 20200720'!AX16="","",'COPY 20200720'!AX16)</f>
        <v/>
      </c>
      <c r="AY16" t="str">
        <f>IF('COPY 20200720'!AY16="","",'COPY 20200720'!AY16)</f>
        <v/>
      </c>
      <c r="AZ16" t="str">
        <f>IF('COPY 20200720'!AZ16="","",'COPY 20200720'!AZ16)</f>
        <v/>
      </c>
      <c r="BA16" t="str">
        <f>IF('COPY 20200720'!BA16="","",'COPY 20200720'!BA16)</f>
        <v/>
      </c>
      <c r="BB16" t="str">
        <f>IF('COPY 20200720'!BB16="","",'COPY 20200720'!BB16)</f>
        <v/>
      </c>
      <c r="BC16" t="str">
        <f>IF('COPY 20200720'!BC16="","",'COPY 20200720'!BC16)</f>
        <v/>
      </c>
      <c r="BD16" t="str">
        <f>IF('COPY 20200720'!BD16="","",'COPY 20200720'!BD16)</f>
        <v/>
      </c>
      <c r="BE16" t="str">
        <f>IF('COPY 20200720'!BE16="","",'COPY 20200720'!BE16)</f>
        <v/>
      </c>
      <c r="BF16" t="str">
        <f>IF('COPY 20200720'!BF16="","",'COPY 20200720'!BF16)</f>
        <v/>
      </c>
      <c r="BG16" t="str">
        <f>IF('COPY 20200720'!BG16="","",'COPY 20200720'!BG16)</f>
        <v/>
      </c>
      <c r="BH16" t="str">
        <f>IF('COPY 20200720'!BH16="","",'COPY 20200720'!BH16)</f>
        <v/>
      </c>
      <c r="BI16" t="str">
        <f>IF('COPY 20200720'!BI16="","",'COPY 20200720'!BI16)</f>
        <v/>
      </c>
      <c r="BJ16" t="str">
        <f>IF('COPY 20200720'!BJ16="","",'COPY 20200720'!BJ16)</f>
        <v/>
      </c>
      <c r="BK16">
        <v>0</v>
      </c>
      <c r="BL16" t="str">
        <f>IF('COPY 20200720'!BL16="","",'COPY 20200720'!BL16)</f>
        <v/>
      </c>
      <c r="BM16" t="str">
        <f>IF('COPY 20200720'!BM16="","",'COPY 20200720'!BM16)</f>
        <v/>
      </c>
      <c r="BN16" t="str">
        <f>IF('COPY 20200720'!BN16="","",'COPY 20200720'!BN16)</f>
        <v/>
      </c>
      <c r="BO16">
        <v>0</v>
      </c>
      <c r="BP16" t="str">
        <f>IF('COPY 20200720'!BP16="","",'COPY 20200720'!BP16)</f>
        <v/>
      </c>
      <c r="BQ16" t="str">
        <f>IF('COPY 20200720'!BQ16="","",'COPY 20200720'!BQ16)</f>
        <v/>
      </c>
      <c r="BR16" t="str">
        <f>IF('COPY 20200720'!BR16="","",'COPY 20200720'!BR16)</f>
        <v/>
      </c>
      <c r="BS16" t="str">
        <f>IF('COPY 20200720'!BS16="","",'COPY 20200720'!BS16)</f>
        <v/>
      </c>
      <c r="BT16" t="str">
        <f>IF('COPY 20200720'!BT16="","",'COPY 20200720'!BT16)</f>
        <v/>
      </c>
      <c r="BU16" t="str">
        <f>IF('COPY 20200720'!BU16="","",'COPY 20200720'!BU16)</f>
        <v/>
      </c>
      <c r="BV16" t="str">
        <f>IF('COPY 20200720'!BV16="","",'COPY 20200720'!BV16)</f>
        <v/>
      </c>
      <c r="BW16" t="str">
        <f>IF('COPY 20200720'!BW16="","",'COPY 20200720'!BW16)</f>
        <v/>
      </c>
      <c r="BX16" t="str">
        <f>IF('COPY 20200720'!BX16="","",'COPY 20200720'!BX16)</f>
        <v/>
      </c>
      <c r="BY16" t="str">
        <f>IF('COPY 20200720'!BY16="","",'COPY 20200720'!BY16)</f>
        <v/>
      </c>
      <c r="BZ16" t="str">
        <f>IF('COPY 20200720'!BZ16="","",'COPY 20200720'!BZ16)</f>
        <v/>
      </c>
      <c r="CA16" t="str">
        <f>IF('COPY 20200720'!CA16="","",'COPY 20200720'!CA16)</f>
        <v/>
      </c>
      <c r="CB16" t="str">
        <f>IF('COPY 20200720'!CB16="","",'COPY 20200720'!CB16)</f>
        <v/>
      </c>
      <c r="CC16" t="str">
        <f>IF('COPY 20200720'!CC16="","",'COPY 20200720'!CC16)</f>
        <v/>
      </c>
      <c r="CD16" t="str">
        <f>IF('COPY 20200720'!CD16="","",'COPY 20200720'!CD16)</f>
        <v/>
      </c>
      <c r="CE16" t="str">
        <f>IF('COPY 20200720'!CE16="","",'COPY 20200720'!CE16)</f>
        <v/>
      </c>
      <c r="CF16" t="str">
        <f>IF('COPY 20200720'!CF16="","",'COPY 20200720'!CF16)</f>
        <v/>
      </c>
      <c r="CG16" t="str">
        <f>IF('COPY 20200720'!CG16="","",'COPY 20200720'!CG16)</f>
        <v/>
      </c>
      <c r="CH16" t="str">
        <f>IF('COPY 20200720'!CH16="","",'COPY 20200720'!CH16)</f>
        <v/>
      </c>
      <c r="CI16" t="str">
        <f>IF('COPY 20200720'!CI16="","",'COPY 20200720'!CI16)</f>
        <v/>
      </c>
      <c r="CJ16" t="str">
        <f>IF('COPY 20200720'!CJ16="","",'COPY 20200720'!CJ16)</f>
        <v/>
      </c>
      <c r="CK16" t="str">
        <f>IF('COPY 20200720'!CK16="","",'COPY 20200720'!CK16)</f>
        <v/>
      </c>
      <c r="CL16" t="str">
        <f>IF('COPY 20200720'!CL16="","",'COPY 20200720'!CL16)</f>
        <v/>
      </c>
      <c r="CM16" t="str">
        <f>IF('COPY 20200720'!CM16="","",'COPY 20200720'!CM16)</f>
        <v/>
      </c>
    </row>
    <row r="17" spans="2:91">
      <c r="B17" s="42" t="str">
        <f>'COPY 20200720'!B17</f>
        <v>014</v>
      </c>
      <c r="C17" s="8" t="str">
        <f>'COPY 20200720'!C17</f>
        <v>PNL CTR DMSLESS LHD/RHD</v>
      </c>
      <c r="D17" s="8" t="str">
        <f>IF('COPY 20200720'!D17="","",'COPY 20200720'!D17)</f>
        <v>INJ</v>
      </c>
      <c r="E17" s="8"/>
      <c r="F17" s="9"/>
      <c r="G17" s="10"/>
      <c r="H17" s="11"/>
      <c r="I17" s="12"/>
      <c r="J17" s="13"/>
      <c r="K17" s="10"/>
      <c r="L17" s="13"/>
      <c r="M17" s="14"/>
      <c r="N17" s="15"/>
      <c r="O17" s="16"/>
      <c r="P17" s="16"/>
      <c r="Q17" s="17"/>
      <c r="R17" s="17"/>
      <c r="S17" s="33"/>
      <c r="T17" s="33"/>
      <c r="U17" s="31"/>
      <c r="V17">
        <f>IF('COPY 20200720'!V17="","",'COPY 20200720'!V17)</f>
        <v>3.3902506607929515</v>
      </c>
      <c r="W17" t="str">
        <f>IF('COPY 20200720'!W17="","",'COPY 20200720'!W17)</f>
        <v/>
      </c>
      <c r="X17" t="str">
        <f>IF('COPY 20200720'!X17="","",'COPY 20200720'!X17)</f>
        <v/>
      </c>
      <c r="Y17" t="str">
        <f>IF('COPY 20200720'!Y17="","",'COPY 20200720'!Y17)</f>
        <v/>
      </c>
      <c r="Z17" t="str">
        <f>IF('COPY 20200720'!Z17="","",'COPY 20200720'!Z17)</f>
        <v/>
      </c>
      <c r="AA17" t="str">
        <f>IF('COPY 20200720'!AA17="","",'COPY 20200720'!AA17)</f>
        <v/>
      </c>
      <c r="AB17" t="str">
        <f>IF('COPY 20200720'!AB17="","",'COPY 20200720'!AB17)</f>
        <v/>
      </c>
      <c r="AC17" t="str">
        <f>IF('COPY 20200720'!AC17="","",'COPY 20200720'!AC17)</f>
        <v/>
      </c>
      <c r="AD17">
        <v>0</v>
      </c>
      <c r="AE17">
        <v>0</v>
      </c>
      <c r="AF17">
        <f>IF('COPY 20200720'!AF17="","",'COPY 20200720'!AF17)</f>
        <v>44033</v>
      </c>
      <c r="AG17">
        <f>IF('COPY 20200720'!AG17="","",'COPY 20200720'!AG17)</f>
        <v>44033</v>
      </c>
      <c r="AH17" t="str">
        <f>IF('COPY 20200720'!AH17="","",'COPY 20200720'!AH17)</f>
        <v/>
      </c>
      <c r="AI17" t="str">
        <f>IF('COPY 20200720'!AI17="","",'COPY 20200720'!AI17)</f>
        <v/>
      </c>
      <c r="AJ17" t="str">
        <f>IF('COPY 20200720'!AJ17="","",'COPY 20200720'!AJ17)</f>
        <v/>
      </c>
      <c r="AK17" t="str">
        <f>IF('COPY 20200720'!AK17="","",'COPY 20200720'!AK17)</f>
        <v/>
      </c>
      <c r="AL17" t="str">
        <f>IF('COPY 20200720'!AL17="","",'COPY 20200720'!AL17)</f>
        <v/>
      </c>
      <c r="AM17">
        <v>0</v>
      </c>
      <c r="AN17" t="str">
        <f>IF('COPY 20200720'!AN17="","",'COPY 20200720'!AN17)</f>
        <v/>
      </c>
      <c r="AO17" t="str">
        <f>IF('COPY 20200720'!AO17="","",'COPY 20200720'!AO17)</f>
        <v/>
      </c>
      <c r="AP17" t="str">
        <f>IF('COPY 20200720'!AP17="","",'COPY 20200720'!AP17)</f>
        <v/>
      </c>
      <c r="AQ17" t="str">
        <f>IF('COPY 20200720'!AQ17="","",'COPY 20200720'!AQ17)</f>
        <v/>
      </c>
      <c r="AR17" t="str">
        <f>IF('COPY 20200720'!AR17="","",'COPY 20200720'!AR17)</f>
        <v/>
      </c>
      <c r="AS17" t="str">
        <f>IF('COPY 20200720'!AS17="","",'COPY 20200720'!AS17)</f>
        <v/>
      </c>
      <c r="AT17" t="str">
        <f>IF('COPY 20200720'!AT17="","",'COPY 20200720'!AT17)</f>
        <v/>
      </c>
      <c r="AU17" t="str">
        <f>IF('COPY 20200720'!AU17="","",'COPY 20200720'!AU17)</f>
        <v/>
      </c>
      <c r="AV17" t="str">
        <f>IF('COPY 20200720'!AV17="","",'COPY 20200720'!AV17)</f>
        <v/>
      </c>
      <c r="AW17" t="str">
        <f>IF('COPY 20200720'!AW17="","",'COPY 20200720'!AW17)</f>
        <v/>
      </c>
      <c r="AX17" t="str">
        <f>IF('COPY 20200720'!AX17="","",'COPY 20200720'!AX17)</f>
        <v/>
      </c>
      <c r="AY17" t="str">
        <f>IF('COPY 20200720'!AY17="","",'COPY 20200720'!AY17)</f>
        <v/>
      </c>
      <c r="AZ17" t="str">
        <f>IF('COPY 20200720'!AZ17="","",'COPY 20200720'!AZ17)</f>
        <v/>
      </c>
      <c r="BA17" t="str">
        <f>IF('COPY 20200720'!BA17="","",'COPY 20200720'!BA17)</f>
        <v/>
      </c>
      <c r="BB17" t="str">
        <f>IF('COPY 20200720'!BB17="","",'COPY 20200720'!BB17)</f>
        <v/>
      </c>
      <c r="BC17" t="str">
        <f>IF('COPY 20200720'!BC17="","",'COPY 20200720'!BC17)</f>
        <v/>
      </c>
      <c r="BD17" t="str">
        <f>IF('COPY 20200720'!BD17="","",'COPY 20200720'!BD17)</f>
        <v/>
      </c>
      <c r="BE17" t="str">
        <f>IF('COPY 20200720'!BE17="","",'COPY 20200720'!BE17)</f>
        <v/>
      </c>
      <c r="BF17" t="str">
        <f>IF('COPY 20200720'!BF17="","",'COPY 20200720'!BF17)</f>
        <v/>
      </c>
      <c r="BG17" t="str">
        <f>IF('COPY 20200720'!BG17="","",'COPY 20200720'!BG17)</f>
        <v/>
      </c>
      <c r="BH17" t="str">
        <f>IF('COPY 20200720'!BH17="","",'COPY 20200720'!BH17)</f>
        <v/>
      </c>
      <c r="BI17" t="str">
        <f>IF('COPY 20200720'!BI17="","",'COPY 20200720'!BI17)</f>
        <v/>
      </c>
      <c r="BJ17" t="str">
        <f>IF('COPY 20200720'!BJ17="","",'COPY 20200720'!BJ17)</f>
        <v/>
      </c>
      <c r="BK17" t="str">
        <f>IF('COPY 20200720'!BK17="","",'COPY 20200720'!BK17)</f>
        <v/>
      </c>
      <c r="BL17" t="str">
        <f>IF('COPY 20200720'!BL17="","",'COPY 20200720'!BL17)</f>
        <v/>
      </c>
      <c r="BM17" t="str">
        <f>IF('COPY 20200720'!BM17="","",'COPY 20200720'!BM17)</f>
        <v/>
      </c>
      <c r="BN17" t="str">
        <f>IF('COPY 20200720'!BN17="","",'COPY 20200720'!BN17)</f>
        <v/>
      </c>
      <c r="BO17" t="str">
        <f>IF('COPY 20200720'!BO17="","",'COPY 20200720'!BO17)</f>
        <v/>
      </c>
      <c r="BP17" t="str">
        <f>IF('COPY 20200720'!BP17="","",'COPY 20200720'!BP17)</f>
        <v/>
      </c>
      <c r="BQ17" t="str">
        <f>IF('COPY 20200720'!BQ17="","",'COPY 20200720'!BQ17)</f>
        <v/>
      </c>
      <c r="BR17" t="str">
        <f>IF('COPY 20200720'!BR17="","",'COPY 20200720'!BR17)</f>
        <v/>
      </c>
      <c r="BS17" t="str">
        <f>IF('COPY 20200720'!BS17="","",'COPY 20200720'!BS17)</f>
        <v/>
      </c>
      <c r="BT17" t="str">
        <f>IF('COPY 20200720'!BT17="","",'COPY 20200720'!BT17)</f>
        <v/>
      </c>
      <c r="BU17" t="str">
        <f>IF('COPY 20200720'!BU17="","",'COPY 20200720'!BU17)</f>
        <v/>
      </c>
      <c r="BV17" t="str">
        <f>IF('COPY 20200720'!BV17="","",'COPY 20200720'!BV17)</f>
        <v/>
      </c>
      <c r="BW17" t="str">
        <f>IF('COPY 20200720'!BW17="","",'COPY 20200720'!BW17)</f>
        <v/>
      </c>
      <c r="BX17" t="str">
        <f>IF('COPY 20200720'!BX17="","",'COPY 20200720'!BX17)</f>
        <v/>
      </c>
      <c r="BY17" t="str">
        <f>IF('COPY 20200720'!BY17="","",'COPY 20200720'!BY17)</f>
        <v/>
      </c>
      <c r="BZ17" t="str">
        <f>IF('COPY 20200720'!BZ17="","",'COPY 20200720'!BZ17)</f>
        <v/>
      </c>
      <c r="CA17" t="str">
        <f>IF('COPY 20200720'!CA17="","",'COPY 20200720'!CA17)</f>
        <v/>
      </c>
      <c r="CB17" t="str">
        <f>IF('COPY 20200720'!CB17="","",'COPY 20200720'!CB17)</f>
        <v/>
      </c>
      <c r="CC17" t="str">
        <f>IF('COPY 20200720'!CC17="","",'COPY 20200720'!CC17)</f>
        <v/>
      </c>
      <c r="CD17" t="str">
        <f>IF('COPY 20200720'!CD17="","",'COPY 20200720'!CD17)</f>
        <v/>
      </c>
      <c r="CE17" t="str">
        <f>IF('COPY 20200720'!CE17="","",'COPY 20200720'!CE17)</f>
        <v/>
      </c>
      <c r="CF17" t="str">
        <f>IF('COPY 20200720'!CF17="","",'COPY 20200720'!CF17)</f>
        <v/>
      </c>
      <c r="CG17" t="str">
        <f>IF('COPY 20200720'!CG17="","",'COPY 20200720'!CG17)</f>
        <v/>
      </c>
      <c r="CH17" t="str">
        <f>IF('COPY 20200720'!CH17="","",'COPY 20200720'!CH17)</f>
        <v/>
      </c>
      <c r="CI17" t="str">
        <f>IF('COPY 20200720'!CI17="","",'COPY 20200720'!CI17)</f>
        <v/>
      </c>
      <c r="CJ17" t="str">
        <f>IF('COPY 20200720'!CJ17="","",'COPY 20200720'!CJ17)</f>
        <v/>
      </c>
      <c r="CK17" t="str">
        <f>IF('COPY 20200720'!CK17="","",'COPY 20200720'!CK17)</f>
        <v/>
      </c>
      <c r="CL17" t="str">
        <f>IF('COPY 20200720'!CL17="","",'COPY 20200720'!CL17)</f>
        <v/>
      </c>
      <c r="CM17" t="str">
        <f>IF('COPY 20200720'!CM17="","",'COPY 20200720'!CM17)</f>
        <v/>
      </c>
    </row>
    <row r="18" spans="2:91">
      <c r="B18" s="42" t="str">
        <f>'COPY 20200720'!B18</f>
        <v>015</v>
      </c>
      <c r="C18" s="8" t="str">
        <f>'COPY 20200720'!C18</f>
        <v>PANEL SWITCH RHD</v>
      </c>
      <c r="D18" s="8" t="str">
        <f>IF('COPY 20200720'!D18="","",'COPY 20200720'!D18)</f>
        <v>INJ</v>
      </c>
      <c r="E18" s="8"/>
      <c r="F18" s="9"/>
      <c r="G18" s="10"/>
      <c r="H18" s="11"/>
      <c r="I18" s="12"/>
      <c r="J18" s="13"/>
      <c r="K18" s="10"/>
      <c r="L18" s="13"/>
      <c r="M18" s="25"/>
      <c r="N18" s="26"/>
      <c r="O18" s="16"/>
      <c r="P18" s="16"/>
      <c r="Q18" s="17"/>
      <c r="R18" s="17"/>
      <c r="S18" s="33"/>
      <c r="T18" s="33"/>
      <c r="U18" s="31"/>
      <c r="V18">
        <f>IF('COPY 20200720'!V18="","",'COPY 20200720'!V18)</f>
        <v>0.57744870400000003</v>
      </c>
      <c r="W18" t="str">
        <f>IF('COPY 20200720'!W18="","",'COPY 20200720'!W18)</f>
        <v/>
      </c>
      <c r="X18" t="str">
        <f>IF('COPY 20200720'!X18="","",'COPY 20200720'!X18)</f>
        <v/>
      </c>
      <c r="Y18" t="str">
        <f>IF('COPY 20200720'!Y18="","",'COPY 20200720'!Y18)</f>
        <v/>
      </c>
      <c r="Z18" t="str">
        <f>IF('COPY 20200720'!Z18="","",'COPY 20200720'!Z18)</f>
        <v/>
      </c>
      <c r="AA18" t="str">
        <f>IF('COPY 20200720'!AA18="","",'COPY 20200720'!AA18)</f>
        <v/>
      </c>
      <c r="AB18" t="str">
        <f>IF('COPY 20200720'!AB18="","",'COPY 20200720'!AB18)</f>
        <v/>
      </c>
      <c r="AC18" t="str">
        <f>IF('COPY 20200720'!AC18="","",'COPY 20200720'!AC18)</f>
        <v/>
      </c>
      <c r="AD18" t="str">
        <f>IF('COPY 20200720'!AD18="","",'COPY 20200720'!AD18)</f>
        <v/>
      </c>
      <c r="AE18" t="str">
        <f>IF('COPY 20200720'!AE18="","",'COPY 20200720'!AE18)</f>
        <v/>
      </c>
      <c r="AF18" t="str">
        <f>IF('COPY 20200720'!AF18="","",'COPY 20200720'!AF18)</f>
        <v/>
      </c>
      <c r="AG18" t="str">
        <f>IF('COPY 20200720'!AG18="","",'COPY 20200720'!AG18)</f>
        <v/>
      </c>
      <c r="AH18" t="str">
        <f>IF('COPY 20200720'!AH18="","",'COPY 20200720'!AH18)</f>
        <v/>
      </c>
      <c r="AI18" t="str">
        <f>IF('COPY 20200720'!AI18="","",'COPY 20200720'!AI18)</f>
        <v/>
      </c>
      <c r="AJ18" t="str">
        <f>IF('COPY 20200720'!AJ18="","",'COPY 20200720'!AJ18)</f>
        <v/>
      </c>
      <c r="AK18" t="str">
        <f>IF('COPY 20200720'!AK18="","",'COPY 20200720'!AK18)</f>
        <v/>
      </c>
      <c r="AL18" t="str">
        <f>IF('COPY 20200720'!AL18="","",'COPY 20200720'!AL18)</f>
        <v/>
      </c>
      <c r="AM18" t="str">
        <f>IF('COPY 20200720'!AM18="","",'COPY 20200720'!AM18)</f>
        <v/>
      </c>
      <c r="AN18" t="str">
        <f>IF('COPY 20200720'!AN18="","",'COPY 20200720'!AN18)</f>
        <v/>
      </c>
      <c r="AO18" t="str">
        <f>IF('COPY 20200720'!AO18="","",'COPY 20200720'!AO18)</f>
        <v/>
      </c>
      <c r="AP18">
        <f>IF('COPY 20200720'!AP18="","",'COPY 20200720'!AP18)</f>
        <v>44033</v>
      </c>
      <c r="AQ18" t="str">
        <f>IF('COPY 20200720'!AQ18="","",'COPY 20200720'!AQ18)</f>
        <v/>
      </c>
      <c r="AR18" t="str">
        <f>IF('COPY 20200720'!AR18="","",'COPY 20200720'!AR18)</f>
        <v/>
      </c>
      <c r="AS18" t="str">
        <f>IF('COPY 20200720'!AS18="","",'COPY 20200720'!AS18)</f>
        <v/>
      </c>
      <c r="AT18" t="str">
        <f>IF('COPY 20200720'!AT18="","",'COPY 20200720'!AT18)</f>
        <v/>
      </c>
      <c r="AU18" t="str">
        <f>IF('COPY 20200720'!AU18="","",'COPY 20200720'!AU18)</f>
        <v/>
      </c>
      <c r="AV18" t="str">
        <f>IF('COPY 20200720'!AV18="","",'COPY 20200720'!AV18)</f>
        <v/>
      </c>
      <c r="AW18" t="str">
        <f>IF('COPY 20200720'!AW18="","",'COPY 20200720'!AW18)</f>
        <v/>
      </c>
      <c r="AX18" t="str">
        <f>IF('COPY 20200720'!AX18="","",'COPY 20200720'!AX18)</f>
        <v/>
      </c>
      <c r="AY18" t="str">
        <f>IF('COPY 20200720'!AY18="","",'COPY 20200720'!AY18)</f>
        <v/>
      </c>
      <c r="AZ18" t="str">
        <f>IF('COPY 20200720'!AZ18="","",'COPY 20200720'!AZ18)</f>
        <v/>
      </c>
      <c r="BA18" t="str">
        <f>IF('COPY 20200720'!BA18="","",'COPY 20200720'!BA18)</f>
        <v/>
      </c>
      <c r="BB18" t="str">
        <f>IF('COPY 20200720'!BB18="","",'COPY 20200720'!BB18)</f>
        <v/>
      </c>
      <c r="BC18" t="str">
        <f>IF('COPY 20200720'!BC18="","",'COPY 20200720'!BC18)</f>
        <v/>
      </c>
      <c r="BD18" t="str">
        <f>IF('COPY 20200720'!BD18="","",'COPY 20200720'!BD18)</f>
        <v/>
      </c>
      <c r="BE18" t="str">
        <f>IF('COPY 20200720'!BE18="","",'COPY 20200720'!BE18)</f>
        <v/>
      </c>
      <c r="BF18" t="str">
        <f>IF('COPY 20200720'!BF18="","",'COPY 20200720'!BF18)</f>
        <v/>
      </c>
      <c r="BG18" t="str">
        <f>IF('COPY 20200720'!BG18="","",'COPY 20200720'!BG18)</f>
        <v/>
      </c>
      <c r="BH18" t="str">
        <f>IF('COPY 20200720'!BH18="","",'COPY 20200720'!BH18)</f>
        <v/>
      </c>
      <c r="BI18" t="str">
        <f>IF('COPY 20200720'!BI18="","",'COPY 20200720'!BI18)</f>
        <v/>
      </c>
      <c r="BJ18" t="str">
        <f>IF('COPY 20200720'!BJ18="","",'COPY 20200720'!BJ18)</f>
        <v/>
      </c>
      <c r="BK18">
        <v>0</v>
      </c>
      <c r="BL18" t="str">
        <f>IF('COPY 20200720'!BL18="","",'COPY 20200720'!BL18)</f>
        <v/>
      </c>
      <c r="BM18" t="str">
        <f>IF('COPY 20200720'!BM18="","",'COPY 20200720'!BM18)</f>
        <v/>
      </c>
      <c r="BN18" t="str">
        <f>IF('COPY 20200720'!BN18="","",'COPY 20200720'!BN18)</f>
        <v/>
      </c>
      <c r="BO18">
        <v>0</v>
      </c>
      <c r="BP18" t="str">
        <f>IF('COPY 20200720'!BP18="","",'COPY 20200720'!BP18)</f>
        <v/>
      </c>
      <c r="BQ18" t="str">
        <f>IF('COPY 20200720'!BQ18="","",'COPY 20200720'!BQ18)</f>
        <v/>
      </c>
      <c r="BR18" t="str">
        <f>IF('COPY 20200720'!BR18="","",'COPY 20200720'!BR18)</f>
        <v/>
      </c>
      <c r="BS18" t="str">
        <f>IF('COPY 20200720'!BS18="","",'COPY 20200720'!BS18)</f>
        <v/>
      </c>
      <c r="BT18" t="str">
        <f>IF('COPY 20200720'!BT18="","",'COPY 20200720'!BT18)</f>
        <v/>
      </c>
      <c r="BU18" t="str">
        <f>IF('COPY 20200720'!BU18="","",'COPY 20200720'!BU18)</f>
        <v/>
      </c>
      <c r="BV18" t="str">
        <f>IF('COPY 20200720'!BV18="","",'COPY 20200720'!BV18)</f>
        <v/>
      </c>
      <c r="BW18" t="str">
        <f>IF('COPY 20200720'!BW18="","",'COPY 20200720'!BW18)</f>
        <v/>
      </c>
      <c r="BX18" t="str">
        <f>IF('COPY 20200720'!BX18="","",'COPY 20200720'!BX18)</f>
        <v/>
      </c>
      <c r="BY18" t="str">
        <f>IF('COPY 20200720'!BY18="","",'COPY 20200720'!BY18)</f>
        <v/>
      </c>
      <c r="BZ18" t="str">
        <f>IF('COPY 20200720'!BZ18="","",'COPY 20200720'!BZ18)</f>
        <v/>
      </c>
      <c r="CA18" t="str">
        <f>IF('COPY 20200720'!CA18="","",'COPY 20200720'!CA18)</f>
        <v/>
      </c>
      <c r="CB18" t="str">
        <f>IF('COPY 20200720'!CB18="","",'COPY 20200720'!CB18)</f>
        <v/>
      </c>
      <c r="CC18" t="str">
        <f>IF('COPY 20200720'!CC18="","",'COPY 20200720'!CC18)</f>
        <v/>
      </c>
      <c r="CD18" t="str">
        <f>IF('COPY 20200720'!CD18="","",'COPY 20200720'!CD18)</f>
        <v/>
      </c>
      <c r="CE18" t="str">
        <f>IF('COPY 20200720'!CE18="","",'COPY 20200720'!CE18)</f>
        <v/>
      </c>
      <c r="CF18" t="str">
        <f>IF('COPY 20200720'!CF18="","",'COPY 20200720'!CF18)</f>
        <v/>
      </c>
      <c r="CG18" t="str">
        <f>IF('COPY 20200720'!CG18="","",'COPY 20200720'!CG18)</f>
        <v/>
      </c>
      <c r="CH18" t="str">
        <f>IF('COPY 20200720'!CH18="","",'COPY 20200720'!CH18)</f>
        <v/>
      </c>
      <c r="CI18" t="str">
        <f>IF('COPY 20200720'!CI18="","",'COPY 20200720'!CI18)</f>
        <v/>
      </c>
      <c r="CJ18" t="str">
        <f>IF('COPY 20200720'!CJ18="","",'COPY 20200720'!CJ18)</f>
        <v/>
      </c>
      <c r="CK18" t="str">
        <f>IF('COPY 20200720'!CK18="","",'COPY 20200720'!CK18)</f>
        <v/>
      </c>
      <c r="CL18" t="str">
        <f>IF('COPY 20200720'!CL18="","",'COPY 20200720'!CL18)</f>
        <v/>
      </c>
      <c r="CM18" t="str">
        <f>IF('COPY 20200720'!CM18="","",'COPY 20200720'!CM18)</f>
        <v/>
      </c>
    </row>
    <row r="19" spans="2:91">
      <c r="B19" s="42" t="str">
        <f>'COPY 20200720'!B19</f>
        <v>016</v>
      </c>
      <c r="C19" s="8" t="str">
        <f>'COPY 20200720'!C19</f>
        <v>NZL F DEF SD RH/LH</v>
      </c>
      <c r="D19" s="8" t="str">
        <f>IF('COPY 20200720'!D19="","",'COPY 20200720'!D19)</f>
        <v>INJ</v>
      </c>
      <c r="E19" s="8"/>
      <c r="F19" s="9"/>
      <c r="G19" s="10"/>
      <c r="H19" s="11"/>
      <c r="I19" s="12"/>
      <c r="J19" s="13"/>
      <c r="K19" s="10"/>
      <c r="L19" s="24"/>
      <c r="M19" s="14"/>
      <c r="N19" s="15"/>
      <c r="O19" s="16"/>
      <c r="P19" s="16"/>
      <c r="Q19" s="17"/>
      <c r="R19" s="17"/>
      <c r="S19" s="33"/>
      <c r="T19" s="33"/>
      <c r="U19" s="31"/>
      <c r="V19">
        <f>IF('COPY 20200720'!V19="","",'COPY 20200720'!V19)</f>
        <v>0.35584857256399999</v>
      </c>
      <c r="W19" t="str">
        <f>IF('COPY 20200720'!W19="","",'COPY 20200720'!W19)</f>
        <v/>
      </c>
      <c r="X19" t="str">
        <f>IF('COPY 20200720'!X19="","",'COPY 20200720'!X19)</f>
        <v/>
      </c>
      <c r="Y19" t="str">
        <f>IF('COPY 20200720'!Y19="","",'COPY 20200720'!Y19)</f>
        <v/>
      </c>
      <c r="Z19" t="str">
        <f>IF('COPY 20200720'!Z19="","",'COPY 20200720'!Z19)</f>
        <v/>
      </c>
      <c r="AA19" t="str">
        <f>IF('COPY 20200720'!AA19="","",'COPY 20200720'!AA19)</f>
        <v/>
      </c>
      <c r="AB19" t="str">
        <f>IF('COPY 20200720'!AB19="","",'COPY 20200720'!AB19)</f>
        <v/>
      </c>
      <c r="AC19" t="str">
        <f>IF('COPY 20200720'!AC19="","",'COPY 20200720'!AC19)</f>
        <v/>
      </c>
      <c r="AD19" t="str">
        <f>IF('COPY 20200720'!AD19="","",'COPY 20200720'!AD19)</f>
        <v/>
      </c>
      <c r="AE19" t="str">
        <f>IF('COPY 20200720'!AE19="","",'COPY 20200720'!AE19)</f>
        <v/>
      </c>
      <c r="AF19" t="str">
        <f>IF('COPY 20200720'!AF19="","",'COPY 20200720'!AF19)</f>
        <v/>
      </c>
      <c r="AG19" t="str">
        <f>IF('COPY 20200720'!AG19="","",'COPY 20200720'!AG19)</f>
        <v/>
      </c>
      <c r="AH19" t="str">
        <f>IF('COPY 20200720'!AH19="","",'COPY 20200720'!AH19)</f>
        <v/>
      </c>
      <c r="AI19" t="str">
        <f>IF('COPY 20200720'!AI19="","",'COPY 20200720'!AI19)</f>
        <v/>
      </c>
      <c r="AJ19" t="str">
        <f>IF('COPY 20200720'!AJ19="","",'COPY 20200720'!AJ19)</f>
        <v/>
      </c>
      <c r="AK19" t="str">
        <f>IF('COPY 20200720'!AK19="","",'COPY 20200720'!AK19)</f>
        <v/>
      </c>
      <c r="AL19" t="str">
        <f>IF('COPY 20200720'!AL19="","",'COPY 20200720'!AL19)</f>
        <v/>
      </c>
      <c r="AM19" t="str">
        <f>IF('COPY 20200720'!AM19="","",'COPY 20200720'!AM19)</f>
        <v/>
      </c>
      <c r="AN19" t="str">
        <f>IF('COPY 20200720'!AN19="","",'COPY 20200720'!AN19)</f>
        <v/>
      </c>
      <c r="AO19" t="str">
        <f>IF('COPY 20200720'!AO19="","",'COPY 20200720'!AO19)</f>
        <v/>
      </c>
      <c r="AP19">
        <f>IF('COPY 20200720'!AP19="","",'COPY 20200720'!AP19)</f>
        <v>44033</v>
      </c>
      <c r="AQ19" t="str">
        <f>IF('COPY 20200720'!AQ19="","",'COPY 20200720'!AQ19)</f>
        <v/>
      </c>
      <c r="AR19" t="str">
        <f>IF('COPY 20200720'!AR19="","",'COPY 20200720'!AR19)</f>
        <v/>
      </c>
      <c r="AS19" t="str">
        <f>IF('COPY 20200720'!AS19="","",'COPY 20200720'!AS19)</f>
        <v/>
      </c>
      <c r="AT19" t="str">
        <f>IF('COPY 20200720'!AT19="","",'COPY 20200720'!AT19)</f>
        <v/>
      </c>
      <c r="AU19" t="str">
        <f>IF('COPY 20200720'!AU19="","",'COPY 20200720'!AU19)</f>
        <v/>
      </c>
      <c r="AV19" t="str">
        <f>IF('COPY 20200720'!AV19="","",'COPY 20200720'!AV19)</f>
        <v/>
      </c>
      <c r="AW19" t="str">
        <f>IF('COPY 20200720'!AW19="","",'COPY 20200720'!AW19)</f>
        <v/>
      </c>
      <c r="AX19" t="str">
        <f>IF('COPY 20200720'!AX19="","",'COPY 20200720'!AX19)</f>
        <v/>
      </c>
      <c r="AY19" t="str">
        <f>IF('COPY 20200720'!AY19="","",'COPY 20200720'!AY19)</f>
        <v/>
      </c>
      <c r="AZ19" t="str">
        <f>IF('COPY 20200720'!AZ19="","",'COPY 20200720'!AZ19)</f>
        <v/>
      </c>
      <c r="BA19" t="str">
        <f>IF('COPY 20200720'!BA19="","",'COPY 20200720'!BA19)</f>
        <v/>
      </c>
      <c r="BB19" t="str">
        <f>IF('COPY 20200720'!BB19="","",'COPY 20200720'!BB19)</f>
        <v/>
      </c>
      <c r="BC19" t="str">
        <f>IF('COPY 20200720'!BC19="","",'COPY 20200720'!BC19)</f>
        <v/>
      </c>
      <c r="BD19" t="str">
        <f>IF('COPY 20200720'!BD19="","",'COPY 20200720'!BD19)</f>
        <v/>
      </c>
      <c r="BE19" t="str">
        <f>IF('COPY 20200720'!BE19="","",'COPY 20200720'!BE19)</f>
        <v/>
      </c>
      <c r="BF19" t="str">
        <f>IF('COPY 20200720'!BF19="","",'COPY 20200720'!BF19)</f>
        <v/>
      </c>
      <c r="BG19" t="str">
        <f>IF('COPY 20200720'!BG19="","",'COPY 20200720'!BG19)</f>
        <v/>
      </c>
      <c r="BH19" t="str">
        <f>IF('COPY 20200720'!BH19="","",'COPY 20200720'!BH19)</f>
        <v/>
      </c>
      <c r="BI19" t="str">
        <f>IF('COPY 20200720'!BI19="","",'COPY 20200720'!BI19)</f>
        <v/>
      </c>
      <c r="BJ19" t="str">
        <f>IF('COPY 20200720'!BJ19="","",'COPY 20200720'!BJ19)</f>
        <v/>
      </c>
      <c r="BK19">
        <v>0</v>
      </c>
      <c r="BL19" t="str">
        <f>IF('COPY 20200720'!BL19="","",'COPY 20200720'!BL19)</f>
        <v/>
      </c>
      <c r="BM19" t="str">
        <f>IF('COPY 20200720'!BM19="","",'COPY 20200720'!BM19)</f>
        <v/>
      </c>
      <c r="BN19" t="str">
        <f>IF('COPY 20200720'!BN19="","",'COPY 20200720'!BN19)</f>
        <v/>
      </c>
      <c r="BO19">
        <v>0</v>
      </c>
      <c r="BP19" t="str">
        <f>IF('COPY 20200720'!BP19="","",'COPY 20200720'!BP19)</f>
        <v/>
      </c>
      <c r="BQ19" t="str">
        <f>IF('COPY 20200720'!BQ19="","",'COPY 20200720'!BQ19)</f>
        <v/>
      </c>
      <c r="BR19" t="str">
        <f>IF('COPY 20200720'!BR19="","",'COPY 20200720'!BR19)</f>
        <v/>
      </c>
      <c r="BS19" t="str">
        <f>IF('COPY 20200720'!BS19="","",'COPY 20200720'!BS19)</f>
        <v/>
      </c>
      <c r="BT19" t="str">
        <f>IF('COPY 20200720'!BT19="","",'COPY 20200720'!BT19)</f>
        <v/>
      </c>
      <c r="BU19" t="str">
        <f>IF('COPY 20200720'!BU19="","",'COPY 20200720'!BU19)</f>
        <v/>
      </c>
      <c r="BV19" t="str">
        <f>IF('COPY 20200720'!BV19="","",'COPY 20200720'!BV19)</f>
        <v/>
      </c>
      <c r="BW19" t="str">
        <f>IF('COPY 20200720'!BW19="","",'COPY 20200720'!BW19)</f>
        <v/>
      </c>
      <c r="BX19" t="str">
        <f>IF('COPY 20200720'!BX19="","",'COPY 20200720'!BX19)</f>
        <v/>
      </c>
      <c r="BY19" t="str">
        <f>IF('COPY 20200720'!BY19="","",'COPY 20200720'!BY19)</f>
        <v/>
      </c>
      <c r="BZ19" t="str">
        <f>IF('COPY 20200720'!BZ19="","",'COPY 20200720'!BZ19)</f>
        <v/>
      </c>
      <c r="CA19" t="str">
        <f>IF('COPY 20200720'!CA19="","",'COPY 20200720'!CA19)</f>
        <v/>
      </c>
      <c r="CB19" t="str">
        <f>IF('COPY 20200720'!CB19="","",'COPY 20200720'!CB19)</f>
        <v/>
      </c>
      <c r="CC19" t="str">
        <f>IF('COPY 20200720'!CC19="","",'COPY 20200720'!CC19)</f>
        <v/>
      </c>
      <c r="CD19" t="str">
        <f>IF('COPY 20200720'!CD19="","",'COPY 20200720'!CD19)</f>
        <v/>
      </c>
      <c r="CE19" t="str">
        <f>IF('COPY 20200720'!CE19="","",'COPY 20200720'!CE19)</f>
        <v/>
      </c>
      <c r="CF19" t="str">
        <f>IF('COPY 20200720'!CF19="","",'COPY 20200720'!CF19)</f>
        <v/>
      </c>
      <c r="CG19" t="str">
        <f>IF('COPY 20200720'!CG19="","",'COPY 20200720'!CG19)</f>
        <v/>
      </c>
      <c r="CH19" t="str">
        <f>IF('COPY 20200720'!CH19="","",'COPY 20200720'!CH19)</f>
        <v/>
      </c>
      <c r="CI19" t="str">
        <f>IF('COPY 20200720'!CI19="","",'COPY 20200720'!CI19)</f>
        <v/>
      </c>
      <c r="CJ19" t="str">
        <f>IF('COPY 20200720'!CJ19="","",'COPY 20200720'!CJ19)</f>
        <v/>
      </c>
      <c r="CK19" t="str">
        <f>IF('COPY 20200720'!CK19="","",'COPY 20200720'!CK19)</f>
        <v/>
      </c>
      <c r="CL19" t="str">
        <f>IF('COPY 20200720'!CL19="","",'COPY 20200720'!CL19)</f>
        <v/>
      </c>
      <c r="CM19" t="str">
        <f>IF('COPY 20200720'!CM19="","",'COPY 20200720'!CM19)</f>
        <v/>
      </c>
    </row>
    <row r="20" spans="2:91">
      <c r="B20" s="42" t="str">
        <f>'COPY 20200720'!B20</f>
        <v>017</v>
      </c>
      <c r="C20" s="8" t="str">
        <f>'COPY 20200720'!C20</f>
        <v>DUCT CTR VENT LHD</v>
      </c>
      <c r="D20" s="8" t="str">
        <f>IF('COPY 20200720'!D20="","",'COPY 20200720'!D20)</f>
        <v>INJ - BLOW</v>
      </c>
      <c r="E20" s="8"/>
      <c r="F20" s="9"/>
      <c r="G20" s="10"/>
      <c r="H20" s="11"/>
      <c r="I20" s="12"/>
      <c r="J20" s="13"/>
      <c r="K20" s="10"/>
      <c r="L20" s="24"/>
      <c r="M20" s="14"/>
      <c r="N20" s="15"/>
      <c r="O20" s="16"/>
      <c r="P20" s="16"/>
      <c r="Q20" s="16"/>
      <c r="R20" s="16"/>
      <c r="S20" s="33"/>
      <c r="T20" s="33"/>
      <c r="U20" s="18"/>
      <c r="V20">
        <f>IF('COPY 20200720'!V20="","",'COPY 20200720'!V20)</f>
        <v>1.1800699240358394</v>
      </c>
      <c r="W20" t="str">
        <f>IF('COPY 20200720'!W20="","",'COPY 20200720'!W20)</f>
        <v/>
      </c>
      <c r="X20" t="str">
        <f>IF('COPY 20200720'!X20="","",'COPY 20200720'!X20)</f>
        <v/>
      </c>
      <c r="Y20" t="str">
        <f>IF('COPY 20200720'!Y20="","",'COPY 20200720'!Y20)</f>
        <v/>
      </c>
      <c r="Z20" t="str">
        <f>IF('COPY 20200720'!Z20="","",'COPY 20200720'!Z20)</f>
        <v/>
      </c>
      <c r="AA20" t="str">
        <f>IF('COPY 20200720'!AA20="","",'COPY 20200720'!AA20)</f>
        <v/>
      </c>
      <c r="AB20" t="str">
        <f>IF('COPY 20200720'!AB20="","",'COPY 20200720'!AB20)</f>
        <v/>
      </c>
      <c r="AC20" t="str">
        <f>IF('COPY 20200720'!AC20="","",'COPY 20200720'!AC20)</f>
        <v/>
      </c>
      <c r="AD20" t="str">
        <f>IF('COPY 20200720'!AD20="","",'COPY 20200720'!AD20)</f>
        <v/>
      </c>
      <c r="AE20" t="str">
        <f>IF('COPY 20200720'!AE20="","",'COPY 20200720'!AE20)</f>
        <v/>
      </c>
      <c r="AF20" t="str">
        <f>IF('COPY 20200720'!AF20="","",'COPY 20200720'!AF20)</f>
        <v/>
      </c>
      <c r="AG20" t="str">
        <f>IF('COPY 20200720'!AG20="","",'COPY 20200720'!AG20)</f>
        <v/>
      </c>
      <c r="AH20" t="str">
        <f>IF('COPY 20200720'!AH20="","",'COPY 20200720'!AH20)</f>
        <v/>
      </c>
      <c r="AI20" t="str">
        <f>IF('COPY 20200720'!AI20="","",'COPY 20200720'!AI20)</f>
        <v/>
      </c>
      <c r="AJ20" t="str">
        <f>IF('COPY 20200720'!AJ20="","",'COPY 20200720'!AJ20)</f>
        <v/>
      </c>
      <c r="AK20" t="str">
        <f>IF('COPY 20200720'!AK20="","",'COPY 20200720'!AK20)</f>
        <v/>
      </c>
      <c r="AL20" t="str">
        <f>IF('COPY 20200720'!AL20="","",'COPY 20200720'!AL20)</f>
        <v/>
      </c>
      <c r="AM20" t="str">
        <f>IF('COPY 20200720'!AM20="","",'COPY 20200720'!AM20)</f>
        <v/>
      </c>
      <c r="AN20" t="str">
        <f>IF('COPY 20200720'!AN20="","",'COPY 20200720'!AN20)</f>
        <v/>
      </c>
      <c r="AO20" t="str">
        <f>IF('COPY 20200720'!AO20="","",'COPY 20200720'!AO20)</f>
        <v/>
      </c>
      <c r="AP20" t="str">
        <f>IF('COPY 20200720'!AP20="","",'COPY 20200720'!AP20)</f>
        <v/>
      </c>
      <c r="AQ20" t="str">
        <f>IF('COPY 20200720'!AQ20="","",'COPY 20200720'!AQ20)</f>
        <v/>
      </c>
      <c r="AR20" t="str">
        <f>IF('COPY 20200720'!AR20="","",'COPY 20200720'!AR20)</f>
        <v/>
      </c>
      <c r="AS20" t="str">
        <f>IF('COPY 20200720'!AS20="","",'COPY 20200720'!AS20)</f>
        <v/>
      </c>
      <c r="AT20" t="str">
        <f>IF('COPY 20200720'!AT20="","",'COPY 20200720'!AT20)</f>
        <v/>
      </c>
      <c r="AU20" t="str">
        <f>IF('COPY 20200720'!AU20="","",'COPY 20200720'!AU20)</f>
        <v/>
      </c>
      <c r="AV20" t="str">
        <f>IF('COPY 20200720'!AV20="","",'COPY 20200720'!AV20)</f>
        <v/>
      </c>
      <c r="AW20" t="str">
        <f>IF('COPY 20200720'!AW20="","",'COPY 20200720'!AW20)</f>
        <v/>
      </c>
      <c r="AX20" t="str">
        <f>IF('COPY 20200720'!AX20="","",'COPY 20200720'!AX20)</f>
        <v/>
      </c>
      <c r="AY20" t="str">
        <f>IF('COPY 20200720'!AY20="","",'COPY 20200720'!AY20)</f>
        <v/>
      </c>
      <c r="AZ20" t="str">
        <f>IF('COPY 20200720'!AZ20="","",'COPY 20200720'!AZ20)</f>
        <v/>
      </c>
      <c r="BA20" t="str">
        <f>IF('COPY 20200720'!BA20="","",'COPY 20200720'!BA20)</f>
        <v/>
      </c>
      <c r="BB20" t="str">
        <f>IF('COPY 20200720'!BB20="","",'COPY 20200720'!BB20)</f>
        <v/>
      </c>
      <c r="BC20" t="str">
        <f>IF('COPY 20200720'!BC20="","",'COPY 20200720'!BC20)</f>
        <v/>
      </c>
      <c r="BD20" t="str">
        <f>IF('COPY 20200720'!BD20="","",'COPY 20200720'!BD20)</f>
        <v/>
      </c>
      <c r="BE20" t="str">
        <f>IF('COPY 20200720'!BE20="","",'COPY 20200720'!BE20)</f>
        <v/>
      </c>
      <c r="BF20" t="str">
        <f>IF('COPY 20200720'!BF20="","",'COPY 20200720'!BF20)</f>
        <v/>
      </c>
      <c r="BG20" t="str">
        <f>IF('COPY 20200720'!BG20="","",'COPY 20200720'!BG20)</f>
        <v/>
      </c>
      <c r="BH20" t="str">
        <f>IF('COPY 20200720'!BH20="","",'COPY 20200720'!BH20)</f>
        <v/>
      </c>
      <c r="BI20" t="str">
        <f>IF('COPY 20200720'!BI20="","",'COPY 20200720'!BI20)</f>
        <v/>
      </c>
      <c r="BJ20" t="str">
        <f>IF('COPY 20200720'!BJ20="","",'COPY 20200720'!BJ20)</f>
        <v/>
      </c>
      <c r="BK20" t="str">
        <f>IF('COPY 20200720'!BK20="","",'COPY 20200720'!BK20)</f>
        <v/>
      </c>
      <c r="BL20" t="str">
        <f>IF('COPY 20200720'!BL20="","",'COPY 20200720'!BL20)</f>
        <v/>
      </c>
      <c r="BM20" t="str">
        <f>IF('COPY 20200720'!BM20="","",'COPY 20200720'!BM20)</f>
        <v/>
      </c>
      <c r="BN20" t="str">
        <f>IF('COPY 20200720'!BN20="","",'COPY 20200720'!BN20)</f>
        <v/>
      </c>
      <c r="BO20" t="str">
        <f>IF('COPY 20200720'!BO20="","",'COPY 20200720'!BO20)</f>
        <v/>
      </c>
      <c r="BP20" t="str">
        <f>IF('COPY 20200720'!BP20="","",'COPY 20200720'!BP20)</f>
        <v/>
      </c>
      <c r="BQ20" t="str">
        <f>IF('COPY 20200720'!BQ20="","",'COPY 20200720'!BQ20)</f>
        <v/>
      </c>
      <c r="BR20" t="str">
        <f>IF('COPY 20200720'!BR20="","",'COPY 20200720'!BR20)</f>
        <v/>
      </c>
      <c r="BS20" t="str">
        <f>IF('COPY 20200720'!BS20="","",'COPY 20200720'!BS20)</f>
        <v/>
      </c>
      <c r="BT20" t="str">
        <f>IF('COPY 20200720'!BT20="","",'COPY 20200720'!BT20)</f>
        <v/>
      </c>
      <c r="BU20" t="str">
        <f>IF('COPY 20200720'!BU20="","",'COPY 20200720'!BU20)</f>
        <v/>
      </c>
      <c r="BV20" t="str">
        <f>IF('COPY 20200720'!BV20="","",'COPY 20200720'!BV20)</f>
        <v/>
      </c>
      <c r="BW20" t="str">
        <f>IF('COPY 20200720'!BW20="","",'COPY 20200720'!BW20)</f>
        <v/>
      </c>
      <c r="BX20" t="str">
        <f>IF('COPY 20200720'!BX20="","",'COPY 20200720'!BX20)</f>
        <v/>
      </c>
      <c r="BY20" t="str">
        <f>IF('COPY 20200720'!BY20="","",'COPY 20200720'!BY20)</f>
        <v/>
      </c>
      <c r="BZ20" t="str">
        <f>IF('COPY 20200720'!BZ20="","",'COPY 20200720'!BZ20)</f>
        <v/>
      </c>
      <c r="CA20" t="str">
        <f>IF('COPY 20200720'!CA20="","",'COPY 20200720'!CA20)</f>
        <v/>
      </c>
      <c r="CB20" t="str">
        <f>IF('COPY 20200720'!CB20="","",'COPY 20200720'!CB20)</f>
        <v/>
      </c>
      <c r="CC20" t="str">
        <f>IF('COPY 20200720'!CC20="","",'COPY 20200720'!CC20)</f>
        <v/>
      </c>
      <c r="CD20" t="str">
        <f>IF('COPY 20200720'!CD20="","",'COPY 20200720'!CD20)</f>
        <v/>
      </c>
      <c r="CE20" t="str">
        <f>IF('COPY 20200720'!CE20="","",'COPY 20200720'!CE20)</f>
        <v/>
      </c>
      <c r="CF20" t="str">
        <f>IF('COPY 20200720'!CF20="","",'COPY 20200720'!CF20)</f>
        <v/>
      </c>
      <c r="CG20" s="115">
        <f>141000/108516</f>
        <v>1.2993475616498948</v>
      </c>
      <c r="CH20" t="str">
        <f>IF('COPY 20200720'!CH20="","",'COPY 20200720'!CH20)</f>
        <v>-</v>
      </c>
      <c r="CI20" s="115">
        <f>179800/108516</f>
        <v>1.6568985218769583</v>
      </c>
      <c r="CJ20" s="115">
        <f>191900/108516</f>
        <v>1.7684028161745733</v>
      </c>
      <c r="CK20" t="str">
        <f>IF('COPY 20200720'!CK20="","",'COPY 20200720'!CK20)</f>
        <v/>
      </c>
      <c r="CL20" t="str">
        <f>IF('COPY 20200720'!CL20="","",'COPY 20200720'!CL20)</f>
        <v/>
      </c>
      <c r="CM20" t="str">
        <f>IF('COPY 20200720'!CM20="","",'COPY 20200720'!CM20)</f>
        <v/>
      </c>
    </row>
    <row r="21" spans="2:91">
      <c r="B21" s="42" t="str">
        <f>'COPY 20200720'!B21</f>
        <v>018</v>
      </c>
      <c r="C21" s="8" t="str">
        <f>'COPY 20200720'!C21</f>
        <v>DUCT SD VENT RH/LH</v>
      </c>
      <c r="D21" s="8" t="str">
        <f>IF('COPY 20200720'!D21="","",'COPY 20200720'!D21)</f>
        <v>INJ - BLOW</v>
      </c>
      <c r="E21" s="8"/>
      <c r="F21" s="9"/>
      <c r="G21" s="10"/>
      <c r="H21" s="11"/>
      <c r="I21" s="12"/>
      <c r="J21" s="13"/>
      <c r="K21" s="10"/>
      <c r="L21" s="24"/>
      <c r="M21" s="14"/>
      <c r="N21" s="15"/>
      <c r="O21" s="16"/>
      <c r="P21" s="16"/>
      <c r="Q21" s="16"/>
      <c r="R21" s="16"/>
      <c r="S21" s="33"/>
      <c r="T21" s="33"/>
      <c r="U21" s="31"/>
      <c r="V21">
        <f>IF('COPY 20200720'!V21="","",'COPY 20200720'!V21)</f>
        <v>1.1747507148422283</v>
      </c>
      <c r="W21" t="str">
        <f>IF('COPY 20200720'!W21="","",'COPY 20200720'!W21)</f>
        <v/>
      </c>
      <c r="X21" t="str">
        <f>IF('COPY 20200720'!X21="","",'COPY 20200720'!X21)</f>
        <v/>
      </c>
      <c r="Y21" t="str">
        <f>IF('COPY 20200720'!Y21="","",'COPY 20200720'!Y21)</f>
        <v/>
      </c>
      <c r="Z21" t="str">
        <f>IF('COPY 20200720'!Z21="","",'COPY 20200720'!Z21)</f>
        <v/>
      </c>
      <c r="AA21" t="str">
        <f>IF('COPY 20200720'!AA21="","",'COPY 20200720'!AA21)</f>
        <v/>
      </c>
      <c r="AB21" t="str">
        <f>IF('COPY 20200720'!AB21="","",'COPY 20200720'!AB21)</f>
        <v/>
      </c>
      <c r="AC21" t="str">
        <f>IF('COPY 20200720'!AC21="","",'COPY 20200720'!AC21)</f>
        <v/>
      </c>
      <c r="AD21" t="str">
        <f>IF('COPY 20200720'!AD21="","",'COPY 20200720'!AD21)</f>
        <v/>
      </c>
      <c r="AE21" t="str">
        <f>IF('COPY 20200720'!AE21="","",'COPY 20200720'!AE21)</f>
        <v/>
      </c>
      <c r="AF21" t="str">
        <f>IF('COPY 20200720'!AF21="","",'COPY 20200720'!AF21)</f>
        <v/>
      </c>
      <c r="AG21" t="str">
        <f>IF('COPY 20200720'!AG21="","",'COPY 20200720'!AG21)</f>
        <v/>
      </c>
      <c r="AH21" t="str">
        <f>IF('COPY 20200720'!AH21="","",'COPY 20200720'!AH21)</f>
        <v/>
      </c>
      <c r="AI21" t="str">
        <f>IF('COPY 20200720'!AI21="","",'COPY 20200720'!AI21)</f>
        <v/>
      </c>
      <c r="AJ21" t="str">
        <f>IF('COPY 20200720'!AJ21="","",'COPY 20200720'!AJ21)</f>
        <v/>
      </c>
      <c r="AK21" t="str">
        <f>IF('COPY 20200720'!AK21="","",'COPY 20200720'!AK21)</f>
        <v/>
      </c>
      <c r="AL21" t="str">
        <f>IF('COPY 20200720'!AL21="","",'COPY 20200720'!AL21)</f>
        <v/>
      </c>
      <c r="AM21" t="str">
        <f>IF('COPY 20200720'!AM21="","",'COPY 20200720'!AM21)</f>
        <v/>
      </c>
      <c r="AN21" t="str">
        <f>IF('COPY 20200720'!AN21="","",'COPY 20200720'!AN21)</f>
        <v/>
      </c>
      <c r="AO21" t="str">
        <f>IF('COPY 20200720'!AO21="","",'COPY 20200720'!AO21)</f>
        <v/>
      </c>
      <c r="AP21" t="str">
        <f>IF('COPY 20200720'!AP21="","",'COPY 20200720'!AP21)</f>
        <v/>
      </c>
      <c r="AQ21" t="str">
        <f>IF('COPY 20200720'!AQ21="","",'COPY 20200720'!AQ21)</f>
        <v/>
      </c>
      <c r="AR21" t="str">
        <f>IF('COPY 20200720'!AR21="","",'COPY 20200720'!AR21)</f>
        <v/>
      </c>
      <c r="AS21" t="str">
        <f>IF('COPY 20200720'!AS21="","",'COPY 20200720'!AS21)</f>
        <v/>
      </c>
      <c r="AT21" t="str">
        <f>IF('COPY 20200720'!AT21="","",'COPY 20200720'!AT21)</f>
        <v/>
      </c>
      <c r="AU21" t="str">
        <f>IF('COPY 20200720'!AU21="","",'COPY 20200720'!AU21)</f>
        <v/>
      </c>
      <c r="AV21" t="str">
        <f>IF('COPY 20200720'!AV21="","",'COPY 20200720'!AV21)</f>
        <v/>
      </c>
      <c r="AW21" t="str">
        <f>IF('COPY 20200720'!AW21="","",'COPY 20200720'!AW21)</f>
        <v/>
      </c>
      <c r="AX21" t="str">
        <f>IF('COPY 20200720'!AX21="","",'COPY 20200720'!AX21)</f>
        <v/>
      </c>
      <c r="AY21" t="str">
        <f>IF('COPY 20200720'!AY21="","",'COPY 20200720'!AY21)</f>
        <v/>
      </c>
      <c r="AZ21" t="str">
        <f>IF('COPY 20200720'!AZ21="","",'COPY 20200720'!AZ21)</f>
        <v/>
      </c>
      <c r="BA21" t="str">
        <f>IF('COPY 20200720'!BA21="","",'COPY 20200720'!BA21)</f>
        <v/>
      </c>
      <c r="BB21" t="str">
        <f>IF('COPY 20200720'!BB21="","",'COPY 20200720'!BB21)</f>
        <v/>
      </c>
      <c r="BC21" t="str">
        <f>IF('COPY 20200720'!BC21="","",'COPY 20200720'!BC21)</f>
        <v/>
      </c>
      <c r="BD21" t="str">
        <f>IF('COPY 20200720'!BD21="","",'COPY 20200720'!BD21)</f>
        <v/>
      </c>
      <c r="BE21" t="str">
        <f>IF('COPY 20200720'!BE21="","",'COPY 20200720'!BE21)</f>
        <v/>
      </c>
      <c r="BF21" t="str">
        <f>IF('COPY 20200720'!BF21="","",'COPY 20200720'!BF21)</f>
        <v/>
      </c>
      <c r="BG21" t="str">
        <f>IF('COPY 20200720'!BG21="","",'COPY 20200720'!BG21)</f>
        <v/>
      </c>
      <c r="BH21" t="str">
        <f>IF('COPY 20200720'!BH21="","",'COPY 20200720'!BH21)</f>
        <v/>
      </c>
      <c r="BI21" t="str">
        <f>IF('COPY 20200720'!BI21="","",'COPY 20200720'!BI21)</f>
        <v/>
      </c>
      <c r="BJ21" t="str">
        <f>IF('COPY 20200720'!BJ21="","",'COPY 20200720'!BJ21)</f>
        <v/>
      </c>
      <c r="BK21" t="str">
        <f>IF('COPY 20200720'!BK21="","",'COPY 20200720'!BK21)</f>
        <v/>
      </c>
      <c r="BL21" t="str">
        <f>IF('COPY 20200720'!BL21="","",'COPY 20200720'!BL21)</f>
        <v/>
      </c>
      <c r="BM21" t="str">
        <f>IF('COPY 20200720'!BM21="","",'COPY 20200720'!BM21)</f>
        <v/>
      </c>
      <c r="BN21" t="str">
        <f>IF('COPY 20200720'!BN21="","",'COPY 20200720'!BN21)</f>
        <v/>
      </c>
      <c r="BO21" t="str">
        <f>IF('COPY 20200720'!BO21="","",'COPY 20200720'!BO21)</f>
        <v/>
      </c>
      <c r="BP21" t="str">
        <f>IF('COPY 20200720'!BP21="","",'COPY 20200720'!BP21)</f>
        <v/>
      </c>
      <c r="BQ21" t="str">
        <f>IF('COPY 20200720'!BQ21="","",'COPY 20200720'!BQ21)</f>
        <v/>
      </c>
      <c r="BR21" t="str">
        <f>IF('COPY 20200720'!BR21="","",'COPY 20200720'!BR21)</f>
        <v/>
      </c>
      <c r="BS21" t="str">
        <f>IF('COPY 20200720'!BS21="","",'COPY 20200720'!BS21)</f>
        <v/>
      </c>
      <c r="BT21" t="str">
        <f>IF('COPY 20200720'!BT21="","",'COPY 20200720'!BT21)</f>
        <v/>
      </c>
      <c r="BU21" t="str">
        <f>IF('COPY 20200720'!BU21="","",'COPY 20200720'!BU21)</f>
        <v/>
      </c>
      <c r="BV21" t="str">
        <f>IF('COPY 20200720'!BV21="","",'COPY 20200720'!BV21)</f>
        <v/>
      </c>
      <c r="BW21" t="str">
        <f>IF('COPY 20200720'!BW21="","",'COPY 20200720'!BW21)</f>
        <v/>
      </c>
      <c r="BX21" t="str">
        <f>IF('COPY 20200720'!BX21="","",'COPY 20200720'!BX21)</f>
        <v/>
      </c>
      <c r="BY21" t="str">
        <f>IF('COPY 20200720'!BY21="","",'COPY 20200720'!BY21)</f>
        <v/>
      </c>
      <c r="BZ21" t="str">
        <f>IF('COPY 20200720'!BZ21="","",'COPY 20200720'!BZ21)</f>
        <v/>
      </c>
      <c r="CA21" t="str">
        <f>IF('COPY 20200720'!CA21="","",'COPY 20200720'!CA21)</f>
        <v/>
      </c>
      <c r="CB21" t="str">
        <f>IF('COPY 20200720'!CB21="","",'COPY 20200720'!CB21)</f>
        <v/>
      </c>
      <c r="CC21" t="str">
        <f>IF('COPY 20200720'!CC21="","",'COPY 20200720'!CC21)</f>
        <v/>
      </c>
      <c r="CD21" t="str">
        <f>IF('COPY 20200720'!CD21="","",'COPY 20200720'!CD21)</f>
        <v/>
      </c>
      <c r="CE21" t="str">
        <f>IF('COPY 20200720'!CE21="","",'COPY 20200720'!CE21)</f>
        <v/>
      </c>
      <c r="CF21" t="str">
        <f>IF('COPY 20200720'!CF21="","",'COPY 20200720'!CF21)</f>
        <v/>
      </c>
      <c r="CG21" t="str">
        <f>IF('COPY 20200720'!CG21="","",'COPY 20200720'!CG21)</f>
        <v>-</v>
      </c>
      <c r="CH21" s="115">
        <f>96000/108516</f>
        <v>0.88466216963397104</v>
      </c>
      <c r="CI21" s="115">
        <f>179800/108516</f>
        <v>1.6568985218769583</v>
      </c>
      <c r="CJ21" s="115">
        <f>149000/108516</f>
        <v>1.3730694091193925</v>
      </c>
      <c r="CK21" t="str">
        <f>IF('COPY 20200720'!CK21="","",'COPY 20200720'!CK21)</f>
        <v/>
      </c>
      <c r="CL21" t="str">
        <f>IF('COPY 20200720'!CL21="","",'COPY 20200720'!CL21)</f>
        <v/>
      </c>
      <c r="CM21" t="str">
        <f>IF('COPY 20200720'!CM21="","",'COPY 20200720'!CM21)</f>
        <v/>
      </c>
    </row>
    <row r="22" spans="2:91">
      <c r="B22" s="42" t="str">
        <f>'COPY 20200720'!B22</f>
        <v>019</v>
      </c>
      <c r="C22" s="8" t="str">
        <f>'COPY 20200720'!C22</f>
        <v>DUCT SD DEF RH/LH</v>
      </c>
      <c r="D22" s="8" t="str">
        <f>IF('COPY 20200720'!D22="","",'COPY 20200720'!D22)</f>
        <v>INJ - BLOW</v>
      </c>
      <c r="E22" s="8"/>
      <c r="F22" s="9"/>
      <c r="G22" s="10"/>
      <c r="H22" s="11"/>
      <c r="I22" s="12"/>
      <c r="J22" s="13"/>
      <c r="K22" s="10"/>
      <c r="L22" s="24"/>
      <c r="M22" s="14"/>
      <c r="N22" s="15"/>
      <c r="O22" s="16"/>
      <c r="P22" s="16"/>
      <c r="Q22" s="16"/>
      <c r="R22" s="16"/>
      <c r="S22" s="33"/>
      <c r="T22" s="33"/>
      <c r="U22" s="31"/>
      <c r="V22">
        <f>IF('COPY 20200720'!V22="","",'COPY 20200720'!V22)</f>
        <v>0.95134392871055717</v>
      </c>
      <c r="W22" t="str">
        <f>IF('COPY 20200720'!W22="","",'COPY 20200720'!W22)</f>
        <v/>
      </c>
      <c r="X22" t="str">
        <f>IF('COPY 20200720'!X22="","",'COPY 20200720'!X22)</f>
        <v/>
      </c>
      <c r="Y22" t="str">
        <f>IF('COPY 20200720'!Y22="","",'COPY 20200720'!Y22)</f>
        <v/>
      </c>
      <c r="Z22" t="str">
        <f>IF('COPY 20200720'!Z22="","",'COPY 20200720'!Z22)</f>
        <v/>
      </c>
      <c r="AA22" t="str">
        <f>IF('COPY 20200720'!AA22="","",'COPY 20200720'!AA22)</f>
        <v/>
      </c>
      <c r="AB22" t="str">
        <f>IF('COPY 20200720'!AB22="","",'COPY 20200720'!AB22)</f>
        <v/>
      </c>
      <c r="AC22" t="str">
        <f>IF('COPY 20200720'!AC22="","",'COPY 20200720'!AC22)</f>
        <v/>
      </c>
      <c r="AD22" t="str">
        <f>IF('COPY 20200720'!AD22="","",'COPY 20200720'!AD22)</f>
        <v/>
      </c>
      <c r="AE22" t="str">
        <f>IF('COPY 20200720'!AE22="","",'COPY 20200720'!AE22)</f>
        <v/>
      </c>
      <c r="AF22" t="str">
        <f>IF('COPY 20200720'!AF22="","",'COPY 20200720'!AF22)</f>
        <v/>
      </c>
      <c r="AG22" t="str">
        <f>IF('COPY 20200720'!AG22="","",'COPY 20200720'!AG22)</f>
        <v/>
      </c>
      <c r="AH22" t="str">
        <f>IF('COPY 20200720'!AH22="","",'COPY 20200720'!AH22)</f>
        <v/>
      </c>
      <c r="AI22" t="str">
        <f>IF('COPY 20200720'!AI22="","",'COPY 20200720'!AI22)</f>
        <v/>
      </c>
      <c r="AJ22" t="str">
        <f>IF('COPY 20200720'!AJ22="","",'COPY 20200720'!AJ22)</f>
        <v/>
      </c>
      <c r="AK22" t="str">
        <f>IF('COPY 20200720'!AK22="","",'COPY 20200720'!AK22)</f>
        <v/>
      </c>
      <c r="AL22" t="str">
        <f>IF('COPY 20200720'!AL22="","",'COPY 20200720'!AL22)</f>
        <v/>
      </c>
      <c r="AM22" t="str">
        <f>IF('COPY 20200720'!AM22="","",'COPY 20200720'!AM22)</f>
        <v/>
      </c>
      <c r="AN22" t="str">
        <f>IF('COPY 20200720'!AN22="","",'COPY 20200720'!AN22)</f>
        <v/>
      </c>
      <c r="AO22" t="str">
        <f>IF('COPY 20200720'!AO22="","",'COPY 20200720'!AO22)</f>
        <v/>
      </c>
      <c r="AP22" t="str">
        <f>IF('COPY 20200720'!AP22="","",'COPY 20200720'!AP22)</f>
        <v/>
      </c>
      <c r="AQ22" t="str">
        <f>IF('COPY 20200720'!AQ22="","",'COPY 20200720'!AQ22)</f>
        <v/>
      </c>
      <c r="AR22" t="str">
        <f>IF('COPY 20200720'!AR22="","",'COPY 20200720'!AR22)</f>
        <v/>
      </c>
      <c r="AS22" t="str">
        <f>IF('COPY 20200720'!AS22="","",'COPY 20200720'!AS22)</f>
        <v/>
      </c>
      <c r="AT22" t="str">
        <f>IF('COPY 20200720'!AT22="","",'COPY 20200720'!AT22)</f>
        <v/>
      </c>
      <c r="AU22" t="str">
        <f>IF('COPY 20200720'!AU22="","",'COPY 20200720'!AU22)</f>
        <v/>
      </c>
      <c r="AV22" t="str">
        <f>IF('COPY 20200720'!AV22="","",'COPY 20200720'!AV22)</f>
        <v/>
      </c>
      <c r="AW22" t="str">
        <f>IF('COPY 20200720'!AW22="","",'COPY 20200720'!AW22)</f>
        <v/>
      </c>
      <c r="AX22" t="str">
        <f>IF('COPY 20200720'!AX22="","",'COPY 20200720'!AX22)</f>
        <v/>
      </c>
      <c r="AY22" t="str">
        <f>IF('COPY 20200720'!AY22="","",'COPY 20200720'!AY22)</f>
        <v/>
      </c>
      <c r="AZ22" t="str">
        <f>IF('COPY 20200720'!AZ22="","",'COPY 20200720'!AZ22)</f>
        <v/>
      </c>
      <c r="BA22" t="str">
        <f>IF('COPY 20200720'!BA22="","",'COPY 20200720'!BA22)</f>
        <v/>
      </c>
      <c r="BB22" t="str">
        <f>IF('COPY 20200720'!BB22="","",'COPY 20200720'!BB22)</f>
        <v/>
      </c>
      <c r="BC22" t="str">
        <f>IF('COPY 20200720'!BC22="","",'COPY 20200720'!BC22)</f>
        <v/>
      </c>
      <c r="BD22" t="str">
        <f>IF('COPY 20200720'!BD22="","",'COPY 20200720'!BD22)</f>
        <v/>
      </c>
      <c r="BE22" t="str">
        <f>IF('COPY 20200720'!BE22="","",'COPY 20200720'!BE22)</f>
        <v/>
      </c>
      <c r="BF22" t="str">
        <f>IF('COPY 20200720'!BF22="","",'COPY 20200720'!BF22)</f>
        <v/>
      </c>
      <c r="BG22" t="str">
        <f>IF('COPY 20200720'!BG22="","",'COPY 20200720'!BG22)</f>
        <v/>
      </c>
      <c r="BH22" t="str">
        <f>IF('COPY 20200720'!BH22="","",'COPY 20200720'!BH22)</f>
        <v/>
      </c>
      <c r="BI22" t="str">
        <f>IF('COPY 20200720'!BI22="","",'COPY 20200720'!BI22)</f>
        <v/>
      </c>
      <c r="BJ22" t="str">
        <f>IF('COPY 20200720'!BJ22="","",'COPY 20200720'!BJ22)</f>
        <v/>
      </c>
      <c r="BK22" t="str">
        <f>IF('COPY 20200720'!BK22="","",'COPY 20200720'!BK22)</f>
        <v/>
      </c>
      <c r="BL22" t="str">
        <f>IF('COPY 20200720'!BL22="","",'COPY 20200720'!BL22)</f>
        <v/>
      </c>
      <c r="BM22" t="str">
        <f>IF('COPY 20200720'!BM22="","",'COPY 20200720'!BM22)</f>
        <v/>
      </c>
      <c r="BN22" t="str">
        <f>IF('COPY 20200720'!BN22="","",'COPY 20200720'!BN22)</f>
        <v/>
      </c>
      <c r="BO22" t="str">
        <f>IF('COPY 20200720'!BO22="","",'COPY 20200720'!BO22)</f>
        <v/>
      </c>
      <c r="BP22" t="str">
        <f>IF('COPY 20200720'!BP22="","",'COPY 20200720'!BP22)</f>
        <v/>
      </c>
      <c r="BQ22" t="str">
        <f>IF('COPY 20200720'!BQ22="","",'COPY 20200720'!BQ22)</f>
        <v/>
      </c>
      <c r="BR22" t="str">
        <f>IF('COPY 20200720'!BR22="","",'COPY 20200720'!BR22)</f>
        <v/>
      </c>
      <c r="BS22" t="str">
        <f>IF('COPY 20200720'!BS22="","",'COPY 20200720'!BS22)</f>
        <v/>
      </c>
      <c r="BT22" t="str">
        <f>IF('COPY 20200720'!BT22="","",'COPY 20200720'!BT22)</f>
        <v/>
      </c>
      <c r="BU22" t="str">
        <f>IF('COPY 20200720'!BU22="","",'COPY 20200720'!BU22)</f>
        <v/>
      </c>
      <c r="BV22" t="str">
        <f>IF('COPY 20200720'!BV22="","",'COPY 20200720'!BV22)</f>
        <v/>
      </c>
      <c r="BW22" t="str">
        <f>IF('COPY 20200720'!BW22="","",'COPY 20200720'!BW22)</f>
        <v/>
      </c>
      <c r="BX22" t="str">
        <f>IF('COPY 20200720'!BX22="","",'COPY 20200720'!BX22)</f>
        <v/>
      </c>
      <c r="BY22" t="str">
        <f>IF('COPY 20200720'!BY22="","",'COPY 20200720'!BY22)</f>
        <v/>
      </c>
      <c r="BZ22" t="str">
        <f>IF('COPY 20200720'!BZ22="","",'COPY 20200720'!BZ22)</f>
        <v/>
      </c>
      <c r="CA22" t="str">
        <f>IF('COPY 20200720'!CA22="","",'COPY 20200720'!CA22)</f>
        <v/>
      </c>
      <c r="CB22" t="str">
        <f>IF('COPY 20200720'!CB22="","",'COPY 20200720'!CB22)</f>
        <v/>
      </c>
      <c r="CC22" t="str">
        <f>IF('COPY 20200720'!CC22="","",'COPY 20200720'!CC22)</f>
        <v/>
      </c>
      <c r="CD22" t="str">
        <f>IF('COPY 20200720'!CD22="","",'COPY 20200720'!CD22)</f>
        <v/>
      </c>
      <c r="CE22" t="str">
        <f>IF('COPY 20200720'!CE22="","",'COPY 20200720'!CE22)</f>
        <v/>
      </c>
      <c r="CF22" t="str">
        <f>IF('COPY 20200720'!CF22="","",'COPY 20200720'!CF22)</f>
        <v/>
      </c>
      <c r="CG22" s="115">
        <f>142000/108516</f>
        <v>1.3085627925835821</v>
      </c>
      <c r="CH22" t="str">
        <f>IF('COPY 20200720'!CH22="","",'COPY 20200720'!CH22)</f>
        <v>-</v>
      </c>
      <c r="CI22" s="115">
        <f>191900/108516</f>
        <v>1.7684028161745733</v>
      </c>
      <c r="CJ22" s="115">
        <f>149000/108516</f>
        <v>1.3730694091193925</v>
      </c>
      <c r="CK22" t="str">
        <f>IF('COPY 20200720'!CK22="","",'COPY 20200720'!CK22)</f>
        <v/>
      </c>
      <c r="CL22" t="str">
        <f>IF('COPY 20200720'!CL22="","",'COPY 20200720'!CL22)</f>
        <v/>
      </c>
      <c r="CM22" t="str">
        <f>IF('COPY 20200720'!CM22="","",'COPY 20200720'!CM22)</f>
        <v/>
      </c>
    </row>
    <row r="23" spans="2:91">
      <c r="B23" s="42" t="str">
        <f>'COPY 20200720'!B23</f>
        <v>020</v>
      </c>
      <c r="C23" s="8" t="str">
        <f>'COPY 20200720'!C23</f>
        <v>CAP AUTO LGT SEN</v>
      </c>
      <c r="D23" s="8" t="str">
        <f>IF('COPY 20200720'!D23="","",'COPY 20200720'!D23)</f>
        <v>INJ</v>
      </c>
      <c r="E23" s="8"/>
      <c r="F23" s="9"/>
      <c r="G23" s="10"/>
      <c r="H23" s="11"/>
      <c r="I23" s="12"/>
      <c r="J23" s="13"/>
      <c r="K23" s="10"/>
      <c r="L23" s="13"/>
      <c r="M23" s="14"/>
      <c r="N23" s="15"/>
      <c r="O23" s="16"/>
      <c r="P23" s="16"/>
      <c r="Q23" s="17"/>
      <c r="R23" s="17"/>
      <c r="S23" s="33"/>
      <c r="T23" s="33"/>
      <c r="U23" s="31"/>
      <c r="V23">
        <f>IF('COPY 20200720'!V23="","",'COPY 20200720'!V23)</f>
        <v>0.14383411599999998</v>
      </c>
      <c r="W23" t="str">
        <f>IF('COPY 20200720'!W23="","",'COPY 20200720'!W23)</f>
        <v/>
      </c>
      <c r="X23" t="str">
        <f>IF('COPY 20200720'!X23="","",'COPY 20200720'!X23)</f>
        <v/>
      </c>
      <c r="Y23" t="str">
        <f>IF('COPY 20200720'!Y23="","",'COPY 20200720'!Y23)</f>
        <v/>
      </c>
      <c r="Z23" t="str">
        <f>IF('COPY 20200720'!Z23="","",'COPY 20200720'!Z23)</f>
        <v/>
      </c>
      <c r="AA23" t="str">
        <f>IF('COPY 20200720'!AA23="","",'COPY 20200720'!AA23)</f>
        <v/>
      </c>
      <c r="AB23" t="str">
        <f>IF('COPY 20200720'!AB23="","",'COPY 20200720'!AB23)</f>
        <v/>
      </c>
      <c r="AC23" t="str">
        <f>IF('COPY 20200720'!AC23="","",'COPY 20200720'!AC23)</f>
        <v/>
      </c>
      <c r="AD23" t="str">
        <f>IF('COPY 20200720'!AD23="","",'COPY 20200720'!AD23)</f>
        <v/>
      </c>
      <c r="AE23" t="str">
        <f>IF('COPY 20200720'!AE23="","",'COPY 20200720'!AE23)</f>
        <v/>
      </c>
      <c r="AF23" t="str">
        <f>IF('COPY 20200720'!AF23="","",'COPY 20200720'!AF23)</f>
        <v/>
      </c>
      <c r="AG23" t="str">
        <f>IF('COPY 20200720'!AG23="","",'COPY 20200720'!AG23)</f>
        <v/>
      </c>
      <c r="AH23" t="str">
        <f>IF('COPY 20200720'!AH23="","",'COPY 20200720'!AH23)</f>
        <v/>
      </c>
      <c r="AI23" t="str">
        <f>IF('COPY 20200720'!AI23="","",'COPY 20200720'!AI23)</f>
        <v/>
      </c>
      <c r="AJ23" t="str">
        <f>IF('COPY 20200720'!AJ23="","",'COPY 20200720'!AJ23)</f>
        <v/>
      </c>
      <c r="AK23" t="str">
        <f>IF('COPY 20200720'!AK23="","",'COPY 20200720'!AK23)</f>
        <v/>
      </c>
      <c r="AL23" t="str">
        <f>IF('COPY 20200720'!AL23="","",'COPY 20200720'!AL23)</f>
        <v/>
      </c>
      <c r="AM23" t="str">
        <f>IF('COPY 20200720'!AM23="","",'COPY 20200720'!AM23)</f>
        <v/>
      </c>
      <c r="AN23" t="str">
        <f>IF('COPY 20200720'!AN23="","",'COPY 20200720'!AN23)</f>
        <v/>
      </c>
      <c r="AO23">
        <f>IF('COPY 20200720'!AO23="","",'COPY 20200720'!AO23)</f>
        <v>44046</v>
      </c>
      <c r="AP23">
        <f>IF('COPY 20200720'!AP23="","",'COPY 20200720'!AP23)</f>
        <v>44033</v>
      </c>
      <c r="AQ23" t="str">
        <f>IF('COPY 20200720'!AQ23="","",'COPY 20200720'!AQ23)</f>
        <v/>
      </c>
      <c r="AR23" t="str">
        <f>IF('COPY 20200720'!AR23="","",'COPY 20200720'!AR23)</f>
        <v/>
      </c>
      <c r="AS23" t="str">
        <f>IF('COPY 20200720'!AS23="","",'COPY 20200720'!AS23)</f>
        <v/>
      </c>
      <c r="AT23" t="str">
        <f>IF('COPY 20200720'!AT23="","",'COPY 20200720'!AT23)</f>
        <v/>
      </c>
      <c r="AU23" t="str">
        <f>IF('COPY 20200720'!AU23="","",'COPY 20200720'!AU23)</f>
        <v/>
      </c>
      <c r="AV23" t="str">
        <f>IF('COPY 20200720'!AV23="","",'COPY 20200720'!AV23)</f>
        <v/>
      </c>
      <c r="AW23" t="str">
        <f>IF('COPY 20200720'!AW23="","",'COPY 20200720'!AW23)</f>
        <v/>
      </c>
      <c r="AX23" t="str">
        <f>IF('COPY 20200720'!AX23="","",'COPY 20200720'!AX23)</f>
        <v/>
      </c>
      <c r="AY23" t="str">
        <f>IF('COPY 20200720'!AY23="","",'COPY 20200720'!AY23)</f>
        <v/>
      </c>
      <c r="AZ23" t="str">
        <f>IF('COPY 20200720'!AZ23="","",'COPY 20200720'!AZ23)</f>
        <v/>
      </c>
      <c r="BA23" t="str">
        <f>IF('COPY 20200720'!BA23="","",'COPY 20200720'!BA23)</f>
        <v/>
      </c>
      <c r="BB23" t="str">
        <f>IF('COPY 20200720'!BB23="","",'COPY 20200720'!BB23)</f>
        <v/>
      </c>
      <c r="BC23" t="str">
        <f>IF('COPY 20200720'!BC23="","",'COPY 20200720'!BC23)</f>
        <v/>
      </c>
      <c r="BD23" t="str">
        <f>IF('COPY 20200720'!BD23="","",'COPY 20200720'!BD23)</f>
        <v/>
      </c>
      <c r="BE23" t="str">
        <f>IF('COPY 20200720'!BE23="","",'COPY 20200720'!BE23)</f>
        <v/>
      </c>
      <c r="BF23" t="str">
        <f>IF('COPY 20200720'!BF23="","",'COPY 20200720'!BF23)</f>
        <v/>
      </c>
      <c r="BG23" t="str">
        <f>IF('COPY 20200720'!BG23="","",'COPY 20200720'!BG23)</f>
        <v/>
      </c>
      <c r="BH23" t="str">
        <f>IF('COPY 20200720'!BH23="","",'COPY 20200720'!BH23)</f>
        <v/>
      </c>
      <c r="BI23" t="str">
        <f>IF('COPY 20200720'!BI23="","",'COPY 20200720'!BI23)</f>
        <v/>
      </c>
      <c r="BJ23" t="str">
        <f>IF('COPY 20200720'!BJ23="","",'COPY 20200720'!BJ23)</f>
        <v/>
      </c>
      <c r="BK23" t="str">
        <f>IF('COPY 20200720'!BK23="","",'COPY 20200720'!BK23)</f>
        <v/>
      </c>
      <c r="BL23" t="str">
        <f>IF('COPY 20200720'!BL23="","",'COPY 20200720'!BL23)</f>
        <v/>
      </c>
      <c r="BM23" t="str">
        <f>IF('COPY 20200720'!BM23="","",'COPY 20200720'!BM23)</f>
        <v/>
      </c>
      <c r="BN23" t="str">
        <f>IF('COPY 20200720'!BN23="","",'COPY 20200720'!BN23)</f>
        <v/>
      </c>
      <c r="BO23">
        <v>0</v>
      </c>
      <c r="BP23" t="str">
        <f>IF('COPY 20200720'!BP23="","",'COPY 20200720'!BP23)</f>
        <v/>
      </c>
      <c r="BQ23" t="str">
        <f>IF('COPY 20200720'!BQ23="","",'COPY 20200720'!BQ23)</f>
        <v/>
      </c>
      <c r="BR23" t="str">
        <f>IF('COPY 20200720'!BR23="","",'COPY 20200720'!BR23)</f>
        <v/>
      </c>
      <c r="BS23" t="str">
        <f>IF('COPY 20200720'!BS23="","",'COPY 20200720'!BS23)</f>
        <v/>
      </c>
      <c r="BT23" t="str">
        <f>IF('COPY 20200720'!BT23="","",'COPY 20200720'!BT23)</f>
        <v/>
      </c>
      <c r="BU23" t="str">
        <f>IF('COPY 20200720'!BU23="","",'COPY 20200720'!BU23)</f>
        <v/>
      </c>
      <c r="BV23" t="str">
        <f>IF('COPY 20200720'!BV23="","",'COPY 20200720'!BV23)</f>
        <v/>
      </c>
      <c r="BW23" t="str">
        <f>IF('COPY 20200720'!BW23="","",'COPY 20200720'!BW23)</f>
        <v/>
      </c>
      <c r="BX23" t="str">
        <f>IF('COPY 20200720'!BX23="","",'COPY 20200720'!BX23)</f>
        <v/>
      </c>
      <c r="BY23" t="str">
        <f>IF('COPY 20200720'!BY23="","",'COPY 20200720'!BY23)</f>
        <v/>
      </c>
      <c r="BZ23" t="str">
        <f>IF('COPY 20200720'!BZ23="","",'COPY 20200720'!BZ23)</f>
        <v/>
      </c>
      <c r="CA23" t="str">
        <f>IF('COPY 20200720'!CA23="","",'COPY 20200720'!CA23)</f>
        <v/>
      </c>
      <c r="CB23" t="str">
        <f>IF('COPY 20200720'!CB23="","",'COPY 20200720'!CB23)</f>
        <v/>
      </c>
      <c r="CC23" t="str">
        <f>IF('COPY 20200720'!CC23="","",'COPY 20200720'!CC23)</f>
        <v/>
      </c>
      <c r="CD23" t="str">
        <f>IF('COPY 20200720'!CD23="","",'COPY 20200720'!CD23)</f>
        <v/>
      </c>
      <c r="CE23" t="str">
        <f>IF('COPY 20200720'!CE23="","",'COPY 20200720'!CE23)</f>
        <v/>
      </c>
      <c r="CF23" t="str">
        <f>IF('COPY 20200720'!CF23="","",'COPY 20200720'!CF23)</f>
        <v/>
      </c>
      <c r="CG23" t="str">
        <f>IF('COPY 20200720'!CG23="","",'COPY 20200720'!CG23)</f>
        <v/>
      </c>
      <c r="CH23" t="str">
        <f>IF('COPY 20200720'!CH23="","",'COPY 20200720'!CH23)</f>
        <v/>
      </c>
      <c r="CI23" t="str">
        <f>IF('COPY 20200720'!CI23="","",'COPY 20200720'!CI23)</f>
        <v/>
      </c>
      <c r="CJ23" t="str">
        <f>IF('COPY 20200720'!CJ23="","",'COPY 20200720'!CJ23)</f>
        <v/>
      </c>
      <c r="CK23" t="str">
        <f>IF('COPY 20200720'!CK23="","",'COPY 20200720'!CK23)</f>
        <v/>
      </c>
      <c r="CL23" t="str">
        <f>IF('COPY 20200720'!CL23="","",'COPY 20200720'!CL23)</f>
        <v/>
      </c>
      <c r="CM23" t="str">
        <f>IF('COPY 20200720'!CM23="","",'COPY 20200720'!CM23)</f>
        <v/>
      </c>
    </row>
    <row r="24" spans="2:91">
      <c r="B24" s="42" t="str">
        <f>'COPY 20200720'!B24</f>
        <v>021</v>
      </c>
      <c r="C24" s="8" t="str">
        <f>'COPY 20200720'!C24</f>
        <v>ORNAMENT PNL P</v>
      </c>
      <c r="D24" s="8" t="str">
        <f>IF('COPY 20200720'!D24="","",'COPY 20200720'!D24)</f>
        <v>INJ</v>
      </c>
      <c r="E24" s="8"/>
      <c r="F24" s="9"/>
      <c r="G24" s="10"/>
      <c r="H24" s="11"/>
      <c r="I24" s="12"/>
      <c r="J24" s="13"/>
      <c r="K24" s="10"/>
      <c r="L24" s="13"/>
      <c r="M24" s="14"/>
      <c r="N24" s="15"/>
      <c r="O24" s="16"/>
      <c r="P24" s="16"/>
      <c r="Q24" s="17"/>
      <c r="R24" s="17"/>
      <c r="S24" s="33"/>
      <c r="T24" s="33"/>
      <c r="U24" s="31"/>
      <c r="V24">
        <f>IF('COPY 20200720'!V24="","",'COPY 20200720'!V24)</f>
        <v>1.2765460000000002</v>
      </c>
      <c r="W24" t="str">
        <f>IF('COPY 20200720'!W24="","",'COPY 20200720'!W24)</f>
        <v/>
      </c>
      <c r="X24" t="str">
        <f>IF('COPY 20200720'!X24="","",'COPY 20200720'!X24)</f>
        <v/>
      </c>
      <c r="Y24" t="str">
        <f>IF('COPY 20200720'!Y24="","",'COPY 20200720'!Y24)</f>
        <v/>
      </c>
      <c r="Z24" t="str">
        <f>IF('COPY 20200720'!Z24="","",'COPY 20200720'!Z24)</f>
        <v/>
      </c>
      <c r="AA24" t="str">
        <f>IF('COPY 20200720'!AA24="","",'COPY 20200720'!AA24)</f>
        <v/>
      </c>
      <c r="AB24" t="str">
        <f>IF('COPY 20200720'!AB24="","",'COPY 20200720'!AB24)</f>
        <v/>
      </c>
      <c r="AC24" t="str">
        <f>IF('COPY 20200720'!AC24="","",'COPY 20200720'!AC24)</f>
        <v/>
      </c>
      <c r="AD24" t="str">
        <f>IF('COPY 20200720'!AD24="","",'COPY 20200720'!AD24)</f>
        <v/>
      </c>
      <c r="AE24" t="str">
        <f>IF('COPY 20200720'!AE24="","",'COPY 20200720'!AE24)</f>
        <v/>
      </c>
      <c r="AF24">
        <f>IF('COPY 20200720'!AF24="","",'COPY 20200720'!AF24)</f>
        <v>44033</v>
      </c>
      <c r="AG24">
        <f>IF('COPY 20200720'!AG24="","",'COPY 20200720'!AG24)</f>
        <v>44033</v>
      </c>
      <c r="AH24" t="str">
        <f>IF('COPY 20200720'!AH24="","",'COPY 20200720'!AH24)</f>
        <v/>
      </c>
      <c r="AI24" t="str">
        <f>IF('COPY 20200720'!AI24="","",'COPY 20200720'!AI24)</f>
        <v/>
      </c>
      <c r="AJ24" t="str">
        <f>IF('COPY 20200720'!AJ24="","",'COPY 20200720'!AJ24)</f>
        <v/>
      </c>
      <c r="AK24" s="2" t="str">
        <f>IF('COPY 20200720'!AK24="","",'COPY 20200720'!AK24)</f>
        <v>NO Q</v>
      </c>
      <c r="AL24" s="2" t="str">
        <f>IF('COPY 20200720'!AL24="","",'COPY 20200720'!AL24)</f>
        <v>NO Q</v>
      </c>
      <c r="AM24">
        <v>0</v>
      </c>
      <c r="AN24" t="str">
        <f>IF('COPY 20200720'!AN24="","",'COPY 20200720'!AN24)</f>
        <v/>
      </c>
      <c r="AO24" t="str">
        <f>IF('COPY 20200720'!AO24="","",'COPY 20200720'!AO24)</f>
        <v/>
      </c>
      <c r="AP24">
        <f>IF('COPY 20200720'!AP24="","",'COPY 20200720'!AP24)</f>
        <v>44033</v>
      </c>
      <c r="AQ24" t="str">
        <f>IF('COPY 20200720'!AQ24="","",'COPY 20200720'!AQ24)</f>
        <v/>
      </c>
      <c r="AR24" t="str">
        <f>IF('COPY 20200720'!AR24="","",'COPY 20200720'!AR24)</f>
        <v/>
      </c>
      <c r="AS24" t="str">
        <f>IF('COPY 20200720'!AS24="","",'COPY 20200720'!AS24)</f>
        <v/>
      </c>
      <c r="AT24" t="str">
        <f>IF('COPY 20200720'!AT24="","",'COPY 20200720'!AT24)</f>
        <v/>
      </c>
      <c r="AU24" t="str">
        <f>IF('COPY 20200720'!AU24="","",'COPY 20200720'!AU24)</f>
        <v/>
      </c>
      <c r="AV24" t="str">
        <f>IF('COPY 20200720'!AV24="","",'COPY 20200720'!AV24)</f>
        <v/>
      </c>
      <c r="AW24" t="str">
        <f>IF('COPY 20200720'!AW24="","",'COPY 20200720'!AW24)</f>
        <v/>
      </c>
      <c r="AX24" t="str">
        <f>IF('COPY 20200720'!AX24="","",'COPY 20200720'!AX24)</f>
        <v/>
      </c>
      <c r="AY24" t="str">
        <f>IF('COPY 20200720'!AY24="","",'COPY 20200720'!AY24)</f>
        <v/>
      </c>
      <c r="AZ24" t="str">
        <f>IF('COPY 20200720'!AZ24="","",'COPY 20200720'!AZ24)</f>
        <v/>
      </c>
      <c r="BA24" t="str">
        <f>IF('COPY 20200720'!BA24="","",'COPY 20200720'!BA24)</f>
        <v/>
      </c>
      <c r="BB24" t="str">
        <f>IF('COPY 20200720'!BB24="","",'COPY 20200720'!BB24)</f>
        <v/>
      </c>
      <c r="BC24" t="str">
        <f>IF('COPY 20200720'!BC24="","",'COPY 20200720'!BC24)</f>
        <v/>
      </c>
      <c r="BD24" t="str">
        <f>IF('COPY 20200720'!BD24="","",'COPY 20200720'!BD24)</f>
        <v/>
      </c>
      <c r="BE24" t="str">
        <f>IF('COPY 20200720'!BE24="","",'COPY 20200720'!BE24)</f>
        <v/>
      </c>
      <c r="BF24" t="str">
        <f>IF('COPY 20200720'!BF24="","",'COPY 20200720'!BF24)</f>
        <v/>
      </c>
      <c r="BG24" t="str">
        <f>IF('COPY 20200720'!BG24="","",'COPY 20200720'!BG24)</f>
        <v/>
      </c>
      <c r="BH24" t="str">
        <f>IF('COPY 20200720'!BH24="","",'COPY 20200720'!BH24)</f>
        <v/>
      </c>
      <c r="BI24" t="str">
        <f>IF('COPY 20200720'!BI24="","",'COPY 20200720'!BI24)</f>
        <v/>
      </c>
      <c r="BJ24" t="str">
        <f>IF('COPY 20200720'!BJ24="","",'COPY 20200720'!BJ24)</f>
        <v/>
      </c>
      <c r="BK24">
        <v>0</v>
      </c>
      <c r="BL24" t="str">
        <f>IF('COPY 20200720'!BL24="","",'COPY 20200720'!BL24)</f>
        <v/>
      </c>
      <c r="BM24" t="str">
        <f>IF('COPY 20200720'!BM24="","",'COPY 20200720'!BM24)</f>
        <v/>
      </c>
      <c r="BN24" t="str">
        <f>IF('COPY 20200720'!BN24="","",'COPY 20200720'!BN24)</f>
        <v/>
      </c>
      <c r="BO24">
        <v>0</v>
      </c>
      <c r="BP24" t="str">
        <f>IF('COPY 20200720'!BP24="","",'COPY 20200720'!BP24)</f>
        <v/>
      </c>
      <c r="BQ24" t="str">
        <f>IF('COPY 20200720'!BQ24="","",'COPY 20200720'!BQ24)</f>
        <v/>
      </c>
      <c r="BR24" t="str">
        <f>IF('COPY 20200720'!BR24="","",'COPY 20200720'!BR24)</f>
        <v/>
      </c>
      <c r="BS24" t="str">
        <f>IF('COPY 20200720'!BS24="","",'COPY 20200720'!BS24)</f>
        <v/>
      </c>
      <c r="BT24" t="str">
        <f>IF('COPY 20200720'!BT24="","",'COPY 20200720'!BT24)</f>
        <v/>
      </c>
      <c r="BU24" t="str">
        <f>IF('COPY 20200720'!BU24="","",'COPY 20200720'!BU24)</f>
        <v/>
      </c>
      <c r="BV24" t="str">
        <f>IF('COPY 20200720'!BV24="","",'COPY 20200720'!BV24)</f>
        <v/>
      </c>
      <c r="BW24" t="str">
        <f>IF('COPY 20200720'!BW24="","",'COPY 20200720'!BW24)</f>
        <v/>
      </c>
      <c r="BX24" t="str">
        <f>IF('COPY 20200720'!BX24="","",'COPY 20200720'!BX24)</f>
        <v/>
      </c>
      <c r="BY24" t="str">
        <f>IF('COPY 20200720'!BY24="","",'COPY 20200720'!BY24)</f>
        <v/>
      </c>
      <c r="BZ24" t="str">
        <f>IF('COPY 20200720'!BZ24="","",'COPY 20200720'!BZ24)</f>
        <v/>
      </c>
      <c r="CA24" t="str">
        <f>IF('COPY 20200720'!CA24="","",'COPY 20200720'!CA24)</f>
        <v/>
      </c>
      <c r="CB24" t="str">
        <f>IF('COPY 20200720'!CB24="","",'COPY 20200720'!CB24)</f>
        <v/>
      </c>
      <c r="CC24" t="str">
        <f>IF('COPY 20200720'!CC24="","",'COPY 20200720'!CC24)</f>
        <v/>
      </c>
      <c r="CD24" t="str">
        <f>IF('COPY 20200720'!CD24="","",'COPY 20200720'!CD24)</f>
        <v/>
      </c>
      <c r="CE24">
        <f>IF('COPY 20200720'!CE24="","",'COPY 20200720'!CE24)</f>
        <v>44036</v>
      </c>
      <c r="CF24">
        <f>IF('COPY 20200720'!CF24="","",'COPY 20200720'!CF24)</f>
        <v>44036</v>
      </c>
      <c r="CG24" t="str">
        <f>IF('COPY 20200720'!CG24="","",'COPY 20200720'!CG24)</f>
        <v/>
      </c>
      <c r="CH24" t="str">
        <f>IF('COPY 20200720'!CH24="","",'COPY 20200720'!CH24)</f>
        <v/>
      </c>
      <c r="CI24" t="str">
        <f>IF('COPY 20200720'!CI24="","",'COPY 20200720'!CI24)</f>
        <v/>
      </c>
      <c r="CJ24" t="str">
        <f>IF('COPY 20200720'!CJ24="","",'COPY 20200720'!CJ24)</f>
        <v/>
      </c>
      <c r="CK24" t="str">
        <f>IF('COPY 20200720'!CK24="","",'COPY 20200720'!CK24)</f>
        <v/>
      </c>
      <c r="CL24" t="str">
        <f>IF('COPY 20200720'!CL24="","",'COPY 20200720'!CL24)</f>
        <v/>
      </c>
      <c r="CM24" t="str">
        <f>IF('COPY 20200720'!CM24="","",'COPY 20200720'!CM24)</f>
        <v/>
      </c>
    </row>
    <row r="25" spans="2:91">
      <c r="B25" s="42" t="str">
        <f>'COPY 20200720'!B25</f>
        <v>022</v>
      </c>
      <c r="C25" s="8" t="str">
        <f>'COPY 20200720'!C25</f>
        <v>ORN PNL D</v>
      </c>
      <c r="D25" s="8" t="str">
        <f>IF('COPY 20200720'!D25="","",'COPY 20200720'!D25)</f>
        <v>INJ</v>
      </c>
      <c r="E25" s="8"/>
      <c r="F25" s="9"/>
      <c r="G25" s="10"/>
      <c r="H25" s="11"/>
      <c r="I25" s="12"/>
      <c r="J25" s="13"/>
      <c r="K25" s="10"/>
      <c r="L25" s="13"/>
      <c r="M25" s="14"/>
      <c r="N25" s="15"/>
      <c r="O25" s="16"/>
      <c r="P25" s="16"/>
      <c r="Q25" s="17"/>
      <c r="R25" s="17"/>
      <c r="S25" s="33"/>
      <c r="T25" s="33"/>
      <c r="U25" s="31"/>
      <c r="V25">
        <f>IF('COPY 20200720'!V25="","",'COPY 20200720'!V25)</f>
        <v>0.70157187499999996</v>
      </c>
      <c r="W25" t="str">
        <f>IF('COPY 20200720'!W25="","",'COPY 20200720'!W25)</f>
        <v/>
      </c>
      <c r="X25" t="str">
        <f>IF('COPY 20200720'!X25="","",'COPY 20200720'!X25)</f>
        <v/>
      </c>
      <c r="Y25" t="str">
        <f>IF('COPY 20200720'!Y25="","",'COPY 20200720'!Y25)</f>
        <v/>
      </c>
      <c r="Z25" t="str">
        <f>IF('COPY 20200720'!Z25="","",'COPY 20200720'!Z25)</f>
        <v/>
      </c>
      <c r="AA25" t="str">
        <f>IF('COPY 20200720'!AA25="","",'COPY 20200720'!AA25)</f>
        <v/>
      </c>
      <c r="AB25" t="str">
        <f>IF('COPY 20200720'!AB25="","",'COPY 20200720'!AB25)</f>
        <v/>
      </c>
      <c r="AC25" t="str">
        <f>IF('COPY 20200720'!AC25="","",'COPY 20200720'!AC25)</f>
        <v/>
      </c>
      <c r="AD25" t="str">
        <f>IF('COPY 20200720'!AD25="","",'COPY 20200720'!AD25)</f>
        <v/>
      </c>
      <c r="AE25" t="str">
        <f>IF('COPY 20200720'!AE25="","",'COPY 20200720'!AE25)</f>
        <v/>
      </c>
      <c r="AF25" t="str">
        <f>IF('COPY 20200720'!AF25="","",'COPY 20200720'!AF25)</f>
        <v/>
      </c>
      <c r="AG25" t="str">
        <f>IF('COPY 20200720'!AG25="","",'COPY 20200720'!AG25)</f>
        <v/>
      </c>
      <c r="AH25" t="str">
        <f>IF('COPY 20200720'!AH25="","",'COPY 20200720'!AH25)</f>
        <v/>
      </c>
      <c r="AI25" t="str">
        <f>IF('COPY 20200720'!AI25="","",'COPY 20200720'!AI25)</f>
        <v/>
      </c>
      <c r="AJ25" t="str">
        <f>IF('COPY 20200720'!AJ25="","",'COPY 20200720'!AJ25)</f>
        <v/>
      </c>
      <c r="AK25" s="2" t="str">
        <f>IF('COPY 20200720'!AK25="","",'COPY 20200720'!AK25)</f>
        <v>NO Q</v>
      </c>
      <c r="AL25" s="2" t="str">
        <f>IF('COPY 20200720'!AL25="","",'COPY 20200720'!AL25)</f>
        <v>NO Q</v>
      </c>
      <c r="AM25" t="str">
        <f>IF('COPY 20200720'!AM25="","",'COPY 20200720'!AM25)</f>
        <v/>
      </c>
      <c r="AN25" t="str">
        <f>IF('COPY 20200720'!AN25="","",'COPY 20200720'!AN25)</f>
        <v/>
      </c>
      <c r="AO25" t="str">
        <f>IF('COPY 20200720'!AO25="","",'COPY 20200720'!AO25)</f>
        <v/>
      </c>
      <c r="AP25">
        <f>IF('COPY 20200720'!AP25="","",'COPY 20200720'!AP25)</f>
        <v>44033</v>
      </c>
      <c r="AQ25" t="str">
        <f>IF('COPY 20200720'!AQ25="","",'COPY 20200720'!AQ25)</f>
        <v/>
      </c>
      <c r="AR25" t="str">
        <f>IF('COPY 20200720'!AR25="","",'COPY 20200720'!AR25)</f>
        <v/>
      </c>
      <c r="AS25" t="str">
        <f>IF('COPY 20200720'!AS25="","",'COPY 20200720'!AS25)</f>
        <v/>
      </c>
      <c r="AT25" t="str">
        <f>IF('COPY 20200720'!AT25="","",'COPY 20200720'!AT25)</f>
        <v/>
      </c>
      <c r="AU25" t="str">
        <f>IF('COPY 20200720'!AU25="","",'COPY 20200720'!AU25)</f>
        <v/>
      </c>
      <c r="AV25" t="str">
        <f>IF('COPY 20200720'!AV25="","",'COPY 20200720'!AV25)</f>
        <v/>
      </c>
      <c r="AW25" t="str">
        <f>IF('COPY 20200720'!AW25="","",'COPY 20200720'!AW25)</f>
        <v/>
      </c>
      <c r="AX25" t="str">
        <f>IF('COPY 20200720'!AX25="","",'COPY 20200720'!AX25)</f>
        <v/>
      </c>
      <c r="AY25" t="str">
        <f>IF('COPY 20200720'!AY25="","",'COPY 20200720'!AY25)</f>
        <v/>
      </c>
      <c r="AZ25" t="str">
        <f>IF('COPY 20200720'!AZ25="","",'COPY 20200720'!AZ25)</f>
        <v/>
      </c>
      <c r="BA25" t="str">
        <f>IF('COPY 20200720'!BA25="","",'COPY 20200720'!BA25)</f>
        <v/>
      </c>
      <c r="BB25" t="str">
        <f>IF('COPY 20200720'!BB25="","",'COPY 20200720'!BB25)</f>
        <v/>
      </c>
      <c r="BC25" t="str">
        <f>IF('COPY 20200720'!BC25="","",'COPY 20200720'!BC25)</f>
        <v/>
      </c>
      <c r="BD25" t="str">
        <f>IF('COPY 20200720'!BD25="","",'COPY 20200720'!BD25)</f>
        <v/>
      </c>
      <c r="BE25" t="str">
        <f>IF('COPY 20200720'!BE25="","",'COPY 20200720'!BE25)</f>
        <v/>
      </c>
      <c r="BF25" t="str">
        <f>IF('COPY 20200720'!BF25="","",'COPY 20200720'!BF25)</f>
        <v/>
      </c>
      <c r="BG25" t="str">
        <f>IF('COPY 20200720'!BG25="","",'COPY 20200720'!BG25)</f>
        <v/>
      </c>
      <c r="BH25" t="str">
        <f>IF('COPY 20200720'!BH25="","",'COPY 20200720'!BH25)</f>
        <v/>
      </c>
      <c r="BI25" t="str">
        <f>IF('COPY 20200720'!BI25="","",'COPY 20200720'!BI25)</f>
        <v/>
      </c>
      <c r="BJ25" t="str">
        <f>IF('COPY 20200720'!BJ25="","",'COPY 20200720'!BJ25)</f>
        <v/>
      </c>
      <c r="BK25">
        <v>0</v>
      </c>
      <c r="BL25" t="str">
        <f>IF('COPY 20200720'!BL25="","",'COPY 20200720'!BL25)</f>
        <v/>
      </c>
      <c r="BM25" t="str">
        <f>IF('COPY 20200720'!BM25="","",'COPY 20200720'!BM25)</f>
        <v/>
      </c>
      <c r="BN25" t="str">
        <f>IF('COPY 20200720'!BN25="","",'COPY 20200720'!BN25)</f>
        <v/>
      </c>
      <c r="BO25">
        <v>0</v>
      </c>
      <c r="BP25" t="str">
        <f>IF('COPY 20200720'!BP25="","",'COPY 20200720'!BP25)</f>
        <v/>
      </c>
      <c r="BQ25" t="str">
        <f>IF('COPY 20200720'!BQ25="","",'COPY 20200720'!BQ25)</f>
        <v/>
      </c>
      <c r="BR25" t="str">
        <f>IF('COPY 20200720'!BR25="","",'COPY 20200720'!BR25)</f>
        <v/>
      </c>
      <c r="BS25" t="str">
        <f>IF('COPY 20200720'!BS25="","",'COPY 20200720'!BS25)</f>
        <v/>
      </c>
      <c r="BT25" t="str">
        <f>IF('COPY 20200720'!BT25="","",'COPY 20200720'!BT25)</f>
        <v/>
      </c>
      <c r="BU25" t="str">
        <f>IF('COPY 20200720'!BU25="","",'COPY 20200720'!BU25)</f>
        <v/>
      </c>
      <c r="BV25" t="str">
        <f>IF('COPY 20200720'!BV25="","",'COPY 20200720'!BV25)</f>
        <v/>
      </c>
      <c r="BW25" t="str">
        <f>IF('COPY 20200720'!BW25="","",'COPY 20200720'!BW25)</f>
        <v/>
      </c>
      <c r="BX25" t="str">
        <f>IF('COPY 20200720'!BX25="","",'COPY 20200720'!BX25)</f>
        <v/>
      </c>
      <c r="BY25" t="str">
        <f>IF('COPY 20200720'!BY25="","",'COPY 20200720'!BY25)</f>
        <v/>
      </c>
      <c r="BZ25" t="str">
        <f>IF('COPY 20200720'!BZ25="","",'COPY 20200720'!BZ25)</f>
        <v/>
      </c>
      <c r="CA25" t="str">
        <f>IF('COPY 20200720'!CA25="","",'COPY 20200720'!CA25)</f>
        <v/>
      </c>
      <c r="CB25" t="str">
        <f>IF('COPY 20200720'!CB25="","",'COPY 20200720'!CB25)</f>
        <v/>
      </c>
      <c r="CC25" t="str">
        <f>IF('COPY 20200720'!CC25="","",'COPY 20200720'!CC25)</f>
        <v/>
      </c>
      <c r="CD25" t="str">
        <f>IF('COPY 20200720'!CD25="","",'COPY 20200720'!CD25)</f>
        <v/>
      </c>
      <c r="CE25" t="str">
        <f>IF('COPY 20200720'!CE25="","",'COPY 20200720'!CE25)</f>
        <v/>
      </c>
      <c r="CF25" t="str">
        <f>IF('COPY 20200720'!CF25="","",'COPY 20200720'!CF25)</f>
        <v/>
      </c>
      <c r="CG25" t="str">
        <f>IF('COPY 20200720'!CG25="","",'COPY 20200720'!CG25)</f>
        <v/>
      </c>
      <c r="CH25" t="str">
        <f>IF('COPY 20200720'!CH25="","",'COPY 20200720'!CH25)</f>
        <v/>
      </c>
      <c r="CI25" t="str">
        <f>IF('COPY 20200720'!CI25="","",'COPY 20200720'!CI25)</f>
        <v/>
      </c>
      <c r="CJ25" t="str">
        <f>IF('COPY 20200720'!CJ25="","",'COPY 20200720'!CJ25)</f>
        <v/>
      </c>
      <c r="CK25" t="str">
        <f>IF('COPY 20200720'!CK25="","",'COPY 20200720'!CK25)</f>
        <v/>
      </c>
      <c r="CL25" t="str">
        <f>IF('COPY 20200720'!CL25="","",'COPY 20200720'!CL25)</f>
        <v/>
      </c>
      <c r="CM25" t="str">
        <f>IF('COPY 20200720'!CM25="","",'COPY 20200720'!CM25)</f>
        <v/>
      </c>
    </row>
    <row r="26" spans="2:91">
      <c r="B26" s="42" t="str">
        <f>'COPY 20200720'!B26</f>
        <v>023</v>
      </c>
      <c r="C26" s="8" t="str">
        <f>'COPY 20200720'!C26</f>
        <v>LID FUSE</v>
      </c>
      <c r="D26" s="8" t="str">
        <f>IF('COPY 20200720'!D26="","",'COPY 20200720'!D26)</f>
        <v>INJ</v>
      </c>
      <c r="E26" s="8"/>
      <c r="F26" s="9"/>
      <c r="G26" s="10"/>
      <c r="H26" s="11"/>
      <c r="I26" s="12"/>
      <c r="J26" s="13"/>
      <c r="K26" s="10"/>
      <c r="L26" s="13"/>
      <c r="M26" s="14"/>
      <c r="N26" s="15"/>
      <c r="O26" s="16"/>
      <c r="P26" s="16"/>
      <c r="Q26" s="17"/>
      <c r="R26" s="17"/>
      <c r="S26" s="33"/>
      <c r="T26" s="33"/>
      <c r="U26" s="18"/>
      <c r="V26">
        <f>IF('COPY 20200720'!V26="","",'COPY 20200720'!V26)</f>
        <v>0.58160483200000002</v>
      </c>
      <c r="W26" t="str">
        <f>IF('COPY 20200720'!W26="","",'COPY 20200720'!W26)</f>
        <v/>
      </c>
      <c r="X26" t="str">
        <f>IF('COPY 20200720'!X26="","",'COPY 20200720'!X26)</f>
        <v/>
      </c>
      <c r="Y26" t="str">
        <f>IF('COPY 20200720'!Y26="","",'COPY 20200720'!Y26)</f>
        <v/>
      </c>
      <c r="Z26" t="str">
        <f>IF('COPY 20200720'!Z26="","",'COPY 20200720'!Z26)</f>
        <v/>
      </c>
      <c r="AA26" t="str">
        <f>IF('COPY 20200720'!AA26="","",'COPY 20200720'!AA26)</f>
        <v/>
      </c>
      <c r="AB26" t="str">
        <f>IF('COPY 20200720'!AB26="","",'COPY 20200720'!AB26)</f>
        <v/>
      </c>
      <c r="AC26" t="str">
        <f>IF('COPY 20200720'!AC26="","",'COPY 20200720'!AC26)</f>
        <v/>
      </c>
      <c r="AD26" t="str">
        <f>IF('COPY 20200720'!AD26="","",'COPY 20200720'!AD26)</f>
        <v/>
      </c>
      <c r="AE26" t="str">
        <f>IF('COPY 20200720'!AE26="","",'COPY 20200720'!AE26)</f>
        <v/>
      </c>
      <c r="AF26" t="str">
        <f>IF('COPY 20200720'!AF26="","",'COPY 20200720'!AF26)</f>
        <v/>
      </c>
      <c r="AG26" t="str">
        <f>IF('COPY 20200720'!AG26="","",'COPY 20200720'!AG26)</f>
        <v/>
      </c>
      <c r="AH26" t="str">
        <f>IF('COPY 20200720'!AH26="","",'COPY 20200720'!AH26)</f>
        <v/>
      </c>
      <c r="AI26" t="str">
        <f>IF('COPY 20200720'!AI26="","",'COPY 20200720'!AI26)</f>
        <v/>
      </c>
      <c r="AJ26" t="str">
        <f>IF('COPY 20200720'!AJ26="","",'COPY 20200720'!AJ26)</f>
        <v/>
      </c>
      <c r="AK26" t="str">
        <f>IF('COPY 20200720'!AK26="","",'COPY 20200720'!AK26)</f>
        <v>-</v>
      </c>
      <c r="AL26">
        <v>0</v>
      </c>
      <c r="AM26" t="str">
        <f>IF('COPY 20200720'!AM26="","",'COPY 20200720'!AM26)</f>
        <v/>
      </c>
      <c r="AN26" t="str">
        <f>IF('COPY 20200720'!AN26="","",'COPY 20200720'!AN26)</f>
        <v/>
      </c>
      <c r="AO26" t="str">
        <f>IF('COPY 20200720'!AO26="","",'COPY 20200720'!AO26)</f>
        <v/>
      </c>
      <c r="AP26">
        <f>IF('COPY 20200720'!AP26="","",'COPY 20200720'!AP26)</f>
        <v>44033</v>
      </c>
      <c r="AQ26" t="str">
        <f>IF('COPY 20200720'!AQ26="","",'COPY 20200720'!AQ26)</f>
        <v/>
      </c>
      <c r="AR26" t="str">
        <f>IF('COPY 20200720'!AR26="","",'COPY 20200720'!AR26)</f>
        <v/>
      </c>
      <c r="AS26" t="str">
        <f>IF('COPY 20200720'!AS26="","",'COPY 20200720'!AS26)</f>
        <v/>
      </c>
      <c r="AT26" t="str">
        <f>IF('COPY 20200720'!AT26="","",'COPY 20200720'!AT26)</f>
        <v/>
      </c>
      <c r="AU26" t="str">
        <f>IF('COPY 20200720'!AU26="","",'COPY 20200720'!AU26)</f>
        <v/>
      </c>
      <c r="AV26" t="str">
        <f>IF('COPY 20200720'!AV26="","",'COPY 20200720'!AV26)</f>
        <v/>
      </c>
      <c r="AW26" t="str">
        <f>IF('COPY 20200720'!AW26="","",'COPY 20200720'!AW26)</f>
        <v/>
      </c>
      <c r="AX26" t="str">
        <f>IF('COPY 20200720'!AX26="","",'COPY 20200720'!AX26)</f>
        <v/>
      </c>
      <c r="AY26" t="str">
        <f>IF('COPY 20200720'!AY26="","",'COPY 20200720'!AY26)</f>
        <v/>
      </c>
      <c r="AZ26" t="str">
        <f>IF('COPY 20200720'!AZ26="","",'COPY 20200720'!AZ26)</f>
        <v/>
      </c>
      <c r="BA26" t="str">
        <f>IF('COPY 20200720'!BA26="","",'COPY 20200720'!BA26)</f>
        <v/>
      </c>
      <c r="BB26" t="str">
        <f>IF('COPY 20200720'!BB26="","",'COPY 20200720'!BB26)</f>
        <v/>
      </c>
      <c r="BC26" t="str">
        <f>IF('COPY 20200720'!BC26="","",'COPY 20200720'!BC26)</f>
        <v/>
      </c>
      <c r="BD26" t="str">
        <f>IF('COPY 20200720'!BD26="","",'COPY 20200720'!BD26)</f>
        <v/>
      </c>
      <c r="BE26" t="str">
        <f>IF('COPY 20200720'!BE26="","",'COPY 20200720'!BE26)</f>
        <v/>
      </c>
      <c r="BF26" t="str">
        <f>IF('COPY 20200720'!BF26="","",'COPY 20200720'!BF26)</f>
        <v/>
      </c>
      <c r="BG26" t="str">
        <f>IF('COPY 20200720'!BG26="","",'COPY 20200720'!BG26)</f>
        <v/>
      </c>
      <c r="BH26" t="str">
        <f>IF('COPY 20200720'!BH26="","",'COPY 20200720'!BH26)</f>
        <v/>
      </c>
      <c r="BI26" t="str">
        <f>IF('COPY 20200720'!BI26="","",'COPY 20200720'!BI26)</f>
        <v/>
      </c>
      <c r="BJ26" t="str">
        <f>IF('COPY 20200720'!BJ26="","",'COPY 20200720'!BJ26)</f>
        <v/>
      </c>
      <c r="BK26">
        <f>IF('COPY 20200720'!BK26="","",'COPY 20200720'!BK26)</f>
        <v>44033</v>
      </c>
      <c r="BL26" t="str">
        <f>IF('COPY 20200720'!BL26="","",'COPY 20200720'!BL26)</f>
        <v/>
      </c>
      <c r="BM26" t="str">
        <f>IF('COPY 20200720'!BM26="","",'COPY 20200720'!BM26)</f>
        <v/>
      </c>
      <c r="BN26" t="str">
        <f>IF('COPY 20200720'!BN26="","",'COPY 20200720'!BN26)</f>
        <v/>
      </c>
      <c r="BO26">
        <v>0</v>
      </c>
      <c r="BP26" t="str">
        <f>IF('COPY 20200720'!BP26="","",'COPY 20200720'!BP26)</f>
        <v/>
      </c>
      <c r="BQ26" t="str">
        <f>IF('COPY 20200720'!BQ26="","",'COPY 20200720'!BQ26)</f>
        <v/>
      </c>
      <c r="BR26" t="str">
        <f>IF('COPY 20200720'!BR26="","",'COPY 20200720'!BR26)</f>
        <v/>
      </c>
      <c r="BS26" t="str">
        <f>IF('COPY 20200720'!BS26="","",'COPY 20200720'!BS26)</f>
        <v/>
      </c>
      <c r="BT26" t="str">
        <f>IF('COPY 20200720'!BT26="","",'COPY 20200720'!BT26)</f>
        <v/>
      </c>
      <c r="BU26" t="str">
        <f>IF('COPY 20200720'!BU26="","",'COPY 20200720'!BU26)</f>
        <v/>
      </c>
      <c r="BV26" t="str">
        <f>IF('COPY 20200720'!BV26="","",'COPY 20200720'!BV26)</f>
        <v/>
      </c>
      <c r="BW26" t="str">
        <f>IF('COPY 20200720'!BW26="","",'COPY 20200720'!BW26)</f>
        <v/>
      </c>
      <c r="BX26" t="str">
        <f>IF('COPY 20200720'!BX26="","",'COPY 20200720'!BX26)</f>
        <v/>
      </c>
      <c r="BY26" t="str">
        <f>IF('COPY 20200720'!BY26="","",'COPY 20200720'!BY26)</f>
        <v/>
      </c>
      <c r="BZ26" t="str">
        <f>IF('COPY 20200720'!BZ26="","",'COPY 20200720'!BZ26)</f>
        <v/>
      </c>
      <c r="CA26" t="str">
        <f>IF('COPY 20200720'!CA26="","",'COPY 20200720'!CA26)</f>
        <v/>
      </c>
      <c r="CB26" t="str">
        <f>IF('COPY 20200720'!CB26="","",'COPY 20200720'!CB26)</f>
        <v/>
      </c>
      <c r="CC26" t="str">
        <f>IF('COPY 20200720'!CC26="","",'COPY 20200720'!CC26)</f>
        <v/>
      </c>
      <c r="CD26" t="str">
        <f>IF('COPY 20200720'!CD26="","",'COPY 20200720'!CD26)</f>
        <v/>
      </c>
      <c r="CE26" t="str">
        <f>IF('COPY 20200720'!CE26="","",'COPY 20200720'!CE26)</f>
        <v/>
      </c>
      <c r="CF26" t="str">
        <f>IF('COPY 20200720'!CF26="","",'COPY 20200720'!CF26)</f>
        <v/>
      </c>
      <c r="CG26" t="str">
        <f>IF('COPY 20200720'!CG26="","",'COPY 20200720'!CG26)</f>
        <v/>
      </c>
      <c r="CH26" t="str">
        <f>IF('COPY 20200720'!CH26="","",'COPY 20200720'!CH26)</f>
        <v/>
      </c>
      <c r="CI26" t="str">
        <f>IF('COPY 20200720'!CI26="","",'COPY 20200720'!CI26)</f>
        <v/>
      </c>
      <c r="CJ26" t="str">
        <f>IF('COPY 20200720'!CJ26="","",'COPY 20200720'!CJ26)</f>
        <v/>
      </c>
      <c r="CK26" t="str">
        <f>IF('COPY 20200720'!CK26="","",'COPY 20200720'!CK26)</f>
        <v/>
      </c>
      <c r="CL26" t="str">
        <f>IF('COPY 20200720'!CL26="","",'COPY 20200720'!CL26)</f>
        <v/>
      </c>
      <c r="CM26" t="str">
        <f>IF('COPY 20200720'!CM26="","",'COPY 20200720'!CM26)</f>
        <v/>
      </c>
    </row>
    <row r="27" spans="2:91">
      <c r="B27" s="42" t="str">
        <f>'COPY 20200720'!B27</f>
        <v>024</v>
      </c>
      <c r="C27" s="8" t="str">
        <f>'COPY 20200720'!C27</f>
        <v>LATCH COIN BOX</v>
      </c>
      <c r="D27" s="8" t="str">
        <f>IF('COPY 20200720'!D27="","",'COPY 20200720'!D27)</f>
        <v>INJ</v>
      </c>
      <c r="E27" s="8"/>
      <c r="F27" s="9"/>
      <c r="G27" s="10"/>
      <c r="H27" s="11"/>
      <c r="I27" s="12"/>
      <c r="J27" s="13"/>
      <c r="K27" s="10"/>
      <c r="L27" s="13"/>
      <c r="M27" s="14"/>
      <c r="N27" s="15"/>
      <c r="O27" s="16"/>
      <c r="P27" s="16"/>
      <c r="Q27" s="17"/>
      <c r="R27" s="17"/>
      <c r="S27" s="33"/>
      <c r="T27" s="33"/>
      <c r="U27" s="31"/>
      <c r="V27">
        <f>IF('COPY 20200720'!V27="","",'COPY 20200720'!V27)</f>
        <v>8.1974543999999996E-2</v>
      </c>
      <c r="W27" t="str">
        <f>IF('COPY 20200720'!W27="","",'COPY 20200720'!W27)</f>
        <v/>
      </c>
      <c r="X27" t="str">
        <f>IF('COPY 20200720'!X27="","",'COPY 20200720'!X27)</f>
        <v/>
      </c>
      <c r="Y27" t="str">
        <f>IF('COPY 20200720'!Y27="","",'COPY 20200720'!Y27)</f>
        <v/>
      </c>
      <c r="Z27" t="str">
        <f>IF('COPY 20200720'!Z27="","",'COPY 20200720'!Z27)</f>
        <v/>
      </c>
      <c r="AA27" t="str">
        <f>IF('COPY 20200720'!AA27="","",'COPY 20200720'!AA27)</f>
        <v/>
      </c>
      <c r="AB27" t="str">
        <f>IF('COPY 20200720'!AB27="","",'COPY 20200720'!AB27)</f>
        <v/>
      </c>
      <c r="AC27" t="str">
        <f>IF('COPY 20200720'!AC27="","",'COPY 20200720'!AC27)</f>
        <v/>
      </c>
      <c r="AD27" t="str">
        <f>IF('COPY 20200720'!AD27="","",'COPY 20200720'!AD27)</f>
        <v/>
      </c>
      <c r="AE27" t="str">
        <f>IF('COPY 20200720'!AE27="","",'COPY 20200720'!AE27)</f>
        <v/>
      </c>
      <c r="AF27" t="str">
        <f>IF('COPY 20200720'!AF27="","",'COPY 20200720'!AF27)</f>
        <v/>
      </c>
      <c r="AG27" t="str">
        <f>IF('COPY 20200720'!AG27="","",'COPY 20200720'!AG27)</f>
        <v/>
      </c>
      <c r="AH27" t="str">
        <f>IF('COPY 20200720'!AH27="","",'COPY 20200720'!AH27)</f>
        <v/>
      </c>
      <c r="AI27" t="str">
        <f>IF('COPY 20200720'!AI27="","",'COPY 20200720'!AI27)</f>
        <v/>
      </c>
      <c r="AJ27" t="str">
        <f>IF('COPY 20200720'!AJ27="","",'COPY 20200720'!AJ27)</f>
        <v/>
      </c>
      <c r="AK27" t="str">
        <f>IF('COPY 20200720'!AK27="","",'COPY 20200720'!AK27)</f>
        <v/>
      </c>
      <c r="AL27" t="str">
        <f>IF('COPY 20200720'!AL27="","",'COPY 20200720'!AL27)</f>
        <v/>
      </c>
      <c r="AM27" t="str">
        <f>IF('COPY 20200720'!AM27="","",'COPY 20200720'!AM27)</f>
        <v/>
      </c>
      <c r="AN27" t="str">
        <f>IF('COPY 20200720'!AN27="","",'COPY 20200720'!AN27)</f>
        <v/>
      </c>
      <c r="AO27">
        <f>IF('COPY 20200720'!AO27="","",'COPY 20200720'!AO27)</f>
        <v>44046</v>
      </c>
      <c r="AP27">
        <f>IF('COPY 20200720'!AP27="","",'COPY 20200720'!AP27)</f>
        <v>44033</v>
      </c>
      <c r="AQ27" t="str">
        <f>IF('COPY 20200720'!AQ27="","",'COPY 20200720'!AQ27)</f>
        <v/>
      </c>
      <c r="AR27" t="str">
        <f>IF('COPY 20200720'!AR27="","",'COPY 20200720'!AR27)</f>
        <v/>
      </c>
      <c r="AS27" t="str">
        <f>IF('COPY 20200720'!AS27="","",'COPY 20200720'!AS27)</f>
        <v/>
      </c>
      <c r="AT27" t="str">
        <f>IF('COPY 20200720'!AT27="","",'COPY 20200720'!AT27)</f>
        <v/>
      </c>
      <c r="AU27" t="str">
        <f>IF('COPY 20200720'!AU27="","",'COPY 20200720'!AU27)</f>
        <v/>
      </c>
      <c r="AV27" t="str">
        <f>IF('COPY 20200720'!AV27="","",'COPY 20200720'!AV27)</f>
        <v/>
      </c>
      <c r="AW27" t="str">
        <f>IF('COPY 20200720'!AW27="","",'COPY 20200720'!AW27)</f>
        <v/>
      </c>
      <c r="AX27" t="str">
        <f>IF('COPY 20200720'!AX27="","",'COPY 20200720'!AX27)</f>
        <v/>
      </c>
      <c r="AY27" t="str">
        <f>IF('COPY 20200720'!AY27="","",'COPY 20200720'!AY27)</f>
        <v/>
      </c>
      <c r="AZ27" t="str">
        <f>IF('COPY 20200720'!AZ27="","",'COPY 20200720'!AZ27)</f>
        <v/>
      </c>
      <c r="BA27" t="str">
        <f>IF('COPY 20200720'!BA27="","",'COPY 20200720'!BA27)</f>
        <v/>
      </c>
      <c r="BB27" t="str">
        <f>IF('COPY 20200720'!BB27="","",'COPY 20200720'!BB27)</f>
        <v/>
      </c>
      <c r="BC27" t="str">
        <f>IF('COPY 20200720'!BC27="","",'COPY 20200720'!BC27)</f>
        <v/>
      </c>
      <c r="BD27" t="str">
        <f>IF('COPY 20200720'!BD27="","",'COPY 20200720'!BD27)</f>
        <v/>
      </c>
      <c r="BE27" t="str">
        <f>IF('COPY 20200720'!BE27="","",'COPY 20200720'!BE27)</f>
        <v/>
      </c>
      <c r="BF27" t="str">
        <f>IF('COPY 20200720'!BF27="","",'COPY 20200720'!BF27)</f>
        <v/>
      </c>
      <c r="BG27" t="str">
        <f>IF('COPY 20200720'!BG27="","",'COPY 20200720'!BG27)</f>
        <v/>
      </c>
      <c r="BH27" t="str">
        <f>IF('COPY 20200720'!BH27="","",'COPY 20200720'!BH27)</f>
        <v/>
      </c>
      <c r="BI27" t="str">
        <f>IF('COPY 20200720'!BI27="","",'COPY 20200720'!BI27)</f>
        <v/>
      </c>
      <c r="BJ27" t="str">
        <f>IF('COPY 20200720'!BJ27="","",'COPY 20200720'!BJ27)</f>
        <v/>
      </c>
      <c r="BK27" t="str">
        <f>IF('COPY 20200720'!BK27="","",'COPY 20200720'!BK27)</f>
        <v/>
      </c>
      <c r="BL27" t="str">
        <f>IF('COPY 20200720'!BL27="","",'COPY 20200720'!BL27)</f>
        <v/>
      </c>
      <c r="BM27" t="str">
        <f>IF('COPY 20200720'!BM27="","",'COPY 20200720'!BM27)</f>
        <v/>
      </c>
      <c r="BN27" t="str">
        <f>IF('COPY 20200720'!BN27="","",'COPY 20200720'!BN27)</f>
        <v/>
      </c>
      <c r="BO27">
        <v>0</v>
      </c>
      <c r="BP27" t="str">
        <f>IF('COPY 20200720'!BP27="","",'COPY 20200720'!BP27)</f>
        <v/>
      </c>
      <c r="BQ27" t="str">
        <f>IF('COPY 20200720'!BQ27="","",'COPY 20200720'!BQ27)</f>
        <v/>
      </c>
      <c r="BR27" t="str">
        <f>IF('COPY 20200720'!BR27="","",'COPY 20200720'!BR27)</f>
        <v/>
      </c>
      <c r="BS27" t="str">
        <f>IF('COPY 20200720'!BS27="","",'COPY 20200720'!BS27)</f>
        <v/>
      </c>
      <c r="BT27" t="str">
        <f>IF('COPY 20200720'!BT27="","",'COPY 20200720'!BT27)</f>
        <v/>
      </c>
      <c r="BU27" t="str">
        <f>IF('COPY 20200720'!BU27="","",'COPY 20200720'!BU27)</f>
        <v/>
      </c>
      <c r="BV27" t="str">
        <f>IF('COPY 20200720'!BV27="","",'COPY 20200720'!BV27)</f>
        <v/>
      </c>
      <c r="BW27" t="str">
        <f>IF('COPY 20200720'!BW27="","",'COPY 20200720'!BW27)</f>
        <v/>
      </c>
      <c r="BX27" t="str">
        <f>IF('COPY 20200720'!BX27="","",'COPY 20200720'!BX27)</f>
        <v/>
      </c>
      <c r="BY27" t="str">
        <f>IF('COPY 20200720'!BY27="","",'COPY 20200720'!BY27)</f>
        <v/>
      </c>
      <c r="BZ27" t="str">
        <f>IF('COPY 20200720'!BZ27="","",'COPY 20200720'!BZ27)</f>
        <v/>
      </c>
      <c r="CA27" t="str">
        <f>IF('COPY 20200720'!CA27="","",'COPY 20200720'!CA27)</f>
        <v/>
      </c>
      <c r="CB27" t="str">
        <f>IF('COPY 20200720'!CB27="","",'COPY 20200720'!CB27)</f>
        <v/>
      </c>
      <c r="CC27" t="str">
        <f>IF('COPY 20200720'!CC27="","",'COPY 20200720'!CC27)</f>
        <v/>
      </c>
      <c r="CD27" t="str">
        <f>IF('COPY 20200720'!CD27="","",'COPY 20200720'!CD27)</f>
        <v/>
      </c>
      <c r="CE27" t="str">
        <f>IF('COPY 20200720'!CE27="","",'COPY 20200720'!CE27)</f>
        <v/>
      </c>
      <c r="CF27" t="str">
        <f>IF('COPY 20200720'!CF27="","",'COPY 20200720'!CF27)</f>
        <v/>
      </c>
      <c r="CG27" t="str">
        <f>IF('COPY 20200720'!CG27="","",'COPY 20200720'!CG27)</f>
        <v/>
      </c>
      <c r="CH27" t="str">
        <f>IF('COPY 20200720'!CH27="","",'COPY 20200720'!CH27)</f>
        <v/>
      </c>
      <c r="CI27" t="str">
        <f>IF('COPY 20200720'!CI27="","",'COPY 20200720'!CI27)</f>
        <v/>
      </c>
      <c r="CJ27" t="str">
        <f>IF('COPY 20200720'!CJ27="","",'COPY 20200720'!CJ27)</f>
        <v/>
      </c>
      <c r="CK27" t="str">
        <f>IF('COPY 20200720'!CK27="","",'COPY 20200720'!CK27)</f>
        <v/>
      </c>
      <c r="CL27" t="str">
        <f>IF('COPY 20200720'!CL27="","",'COPY 20200720'!CL27)</f>
        <v/>
      </c>
      <c r="CM27" t="str">
        <f>IF('COPY 20200720'!CM27="","",'COPY 20200720'!CM27)</f>
        <v/>
      </c>
    </row>
    <row r="28" spans="2:91">
      <c r="B28" s="42" t="str">
        <f>'COPY 20200720'!B28</f>
        <v>025</v>
      </c>
      <c r="C28" s="8" t="str">
        <f>'COPY 20200720'!C28</f>
        <v>POCKET CONSOLE CD SPEC</v>
      </c>
      <c r="D28" s="8" t="str">
        <f>IF('COPY 20200720'!D28="","",'COPY 20200720'!D28)</f>
        <v>INJ</v>
      </c>
      <c r="E28" s="8"/>
      <c r="F28" s="9"/>
      <c r="G28" s="10"/>
      <c r="H28" s="11"/>
      <c r="I28" s="12"/>
      <c r="J28" s="13"/>
      <c r="K28" s="10"/>
      <c r="L28" s="13"/>
      <c r="M28" s="14"/>
      <c r="N28" s="15"/>
      <c r="O28" s="16"/>
      <c r="P28" s="16"/>
      <c r="Q28" s="17"/>
      <c r="R28" s="17"/>
      <c r="S28" s="33"/>
      <c r="T28" s="33"/>
      <c r="U28" s="31"/>
      <c r="V28">
        <f>IF('COPY 20200720'!V28="","",'COPY 20200720'!V28)</f>
        <v>3.5972013237576004</v>
      </c>
      <c r="W28" t="str">
        <f>IF('COPY 20200720'!W28="","",'COPY 20200720'!W28)</f>
        <v/>
      </c>
      <c r="X28" t="str">
        <f>IF('COPY 20200720'!X28="","",'COPY 20200720'!X28)</f>
        <v/>
      </c>
      <c r="Y28" t="str">
        <f>IF('COPY 20200720'!Y28="","",'COPY 20200720'!Y28)</f>
        <v/>
      </c>
      <c r="Z28" t="str">
        <f>IF('COPY 20200720'!Z28="","",'COPY 20200720'!Z28)</f>
        <v/>
      </c>
      <c r="AA28" t="str">
        <f>IF('COPY 20200720'!AA28="","",'COPY 20200720'!AA28)</f>
        <v/>
      </c>
      <c r="AB28" t="str">
        <f>IF('COPY 20200720'!AB28="","",'COPY 20200720'!AB28)</f>
        <v/>
      </c>
      <c r="AC28" t="str">
        <f>IF('COPY 20200720'!AC28="","",'COPY 20200720'!AC28)</f>
        <v/>
      </c>
      <c r="AD28" t="str">
        <f>IF('COPY 20200720'!AD28="","",'COPY 20200720'!AD28)</f>
        <v/>
      </c>
      <c r="AE28" t="str">
        <f>IF('COPY 20200720'!AE28="","",'COPY 20200720'!AE28)</f>
        <v/>
      </c>
      <c r="AF28">
        <f>IF('COPY 20200720'!AF28="","",'COPY 20200720'!AF28)</f>
        <v>44033</v>
      </c>
      <c r="AG28">
        <f>IF('COPY 20200720'!AG28="","",'COPY 20200720'!AG28)</f>
        <v>44033</v>
      </c>
      <c r="AH28" t="str">
        <f>IF('COPY 20200720'!AH28="","",'COPY 20200720'!AH28)</f>
        <v/>
      </c>
      <c r="AI28" t="str">
        <f>IF('COPY 20200720'!AI28="","",'COPY 20200720'!AI28)</f>
        <v/>
      </c>
      <c r="AJ28" t="str">
        <f>IF('COPY 20200720'!AJ28="","",'COPY 20200720'!AJ28)</f>
        <v/>
      </c>
      <c r="AK28" t="str">
        <f>IF('COPY 20200720'!AK28="","",'COPY 20200720'!AK28)</f>
        <v/>
      </c>
      <c r="AL28" t="str">
        <f>IF('COPY 20200720'!AL28="","",'COPY 20200720'!AL28)</f>
        <v/>
      </c>
      <c r="AM28">
        <v>0</v>
      </c>
      <c r="AN28" t="str">
        <f>IF('COPY 20200720'!AN28="","",'COPY 20200720'!AN28)</f>
        <v/>
      </c>
      <c r="AO28" t="str">
        <f>IF('COPY 20200720'!AO28="","",'COPY 20200720'!AO28)</f>
        <v/>
      </c>
      <c r="AP28">
        <f>IF('COPY 20200720'!AP28="","",'COPY 20200720'!AP28)</f>
        <v>44033</v>
      </c>
      <c r="AQ28" t="str">
        <f>IF('COPY 20200720'!AQ28="","",'COPY 20200720'!AQ28)</f>
        <v/>
      </c>
      <c r="AR28" t="str">
        <f>IF('COPY 20200720'!AR28="","",'COPY 20200720'!AR28)</f>
        <v/>
      </c>
      <c r="AS28" t="str">
        <f>IF('COPY 20200720'!AS28="","",'COPY 20200720'!AS28)</f>
        <v/>
      </c>
      <c r="AT28" t="str">
        <f>IF('COPY 20200720'!AT28="","",'COPY 20200720'!AT28)</f>
        <v/>
      </c>
      <c r="AU28" t="str">
        <f>IF('COPY 20200720'!AU28="","",'COPY 20200720'!AU28)</f>
        <v/>
      </c>
      <c r="AV28" t="str">
        <f>IF('COPY 20200720'!AV28="","",'COPY 20200720'!AV28)</f>
        <v/>
      </c>
      <c r="AW28" t="str">
        <f>IF('COPY 20200720'!AW28="","",'COPY 20200720'!AW28)</f>
        <v/>
      </c>
      <c r="AX28" t="str">
        <f>IF('COPY 20200720'!AX28="","",'COPY 20200720'!AX28)</f>
        <v/>
      </c>
      <c r="AY28" t="str">
        <f>IF('COPY 20200720'!AY28="","",'COPY 20200720'!AY28)</f>
        <v/>
      </c>
      <c r="AZ28" t="str">
        <f>IF('COPY 20200720'!AZ28="","",'COPY 20200720'!AZ28)</f>
        <v/>
      </c>
      <c r="BA28" t="str">
        <f>IF('COPY 20200720'!BA28="","",'COPY 20200720'!BA28)</f>
        <v/>
      </c>
      <c r="BB28" t="str">
        <f>IF('COPY 20200720'!BB28="","",'COPY 20200720'!BB28)</f>
        <v/>
      </c>
      <c r="BC28" t="str">
        <f>IF('COPY 20200720'!BC28="","",'COPY 20200720'!BC28)</f>
        <v/>
      </c>
      <c r="BD28" t="str">
        <f>IF('COPY 20200720'!BD28="","",'COPY 20200720'!BD28)</f>
        <v/>
      </c>
      <c r="BE28" t="str">
        <f>IF('COPY 20200720'!BE28="","",'COPY 20200720'!BE28)</f>
        <v/>
      </c>
      <c r="BF28" t="str">
        <f>IF('COPY 20200720'!BF28="","",'COPY 20200720'!BF28)</f>
        <v/>
      </c>
      <c r="BG28" t="str">
        <f>IF('COPY 20200720'!BG28="","",'COPY 20200720'!BG28)</f>
        <v/>
      </c>
      <c r="BH28" t="str">
        <f>IF('COPY 20200720'!BH28="","",'COPY 20200720'!BH28)</f>
        <v/>
      </c>
      <c r="BI28" t="str">
        <f>IF('COPY 20200720'!BI28="","",'COPY 20200720'!BI28)</f>
        <v/>
      </c>
      <c r="BJ28" t="str">
        <f>IF('COPY 20200720'!BJ28="","",'COPY 20200720'!BJ28)</f>
        <v/>
      </c>
      <c r="BK28" t="str">
        <f>IF('COPY 20200720'!BK28="","",'COPY 20200720'!BK28)</f>
        <v/>
      </c>
      <c r="BL28" t="str">
        <f>IF('COPY 20200720'!BL28="","",'COPY 20200720'!BL28)</f>
        <v/>
      </c>
      <c r="BM28" t="str">
        <f>IF('COPY 20200720'!BM28="","",'COPY 20200720'!BM28)</f>
        <v/>
      </c>
      <c r="BN28" t="str">
        <f>IF('COPY 20200720'!BN28="","",'COPY 20200720'!BN28)</f>
        <v/>
      </c>
      <c r="BO28" t="str">
        <f>IF('COPY 20200720'!BO28="","",'COPY 20200720'!BO28)</f>
        <v/>
      </c>
      <c r="BP28" t="str">
        <f>IF('COPY 20200720'!BP28="","",'COPY 20200720'!BP28)</f>
        <v/>
      </c>
      <c r="BQ28" t="str">
        <f>IF('COPY 20200720'!BQ28="","",'COPY 20200720'!BQ28)</f>
        <v/>
      </c>
      <c r="BR28" t="str">
        <f>IF('COPY 20200720'!BR28="","",'COPY 20200720'!BR28)</f>
        <v/>
      </c>
      <c r="BS28" t="str">
        <f>IF('COPY 20200720'!BS28="","",'COPY 20200720'!BS28)</f>
        <v/>
      </c>
      <c r="BT28" t="str">
        <f>IF('COPY 20200720'!BT28="","",'COPY 20200720'!BT28)</f>
        <v/>
      </c>
      <c r="BU28" t="str">
        <f>IF('COPY 20200720'!BU28="","",'COPY 20200720'!BU28)</f>
        <v/>
      </c>
      <c r="BV28" t="str">
        <f>IF('COPY 20200720'!BV28="","",'COPY 20200720'!BV28)</f>
        <v/>
      </c>
      <c r="BW28" t="str">
        <f>IF('COPY 20200720'!BW28="","",'COPY 20200720'!BW28)</f>
        <v/>
      </c>
      <c r="BX28" t="str">
        <f>IF('COPY 20200720'!BX28="","",'COPY 20200720'!BX28)</f>
        <v/>
      </c>
      <c r="BY28" t="str">
        <f>IF('COPY 20200720'!BY28="","",'COPY 20200720'!BY28)</f>
        <v/>
      </c>
      <c r="BZ28" t="str">
        <f>IF('COPY 20200720'!BZ28="","",'COPY 20200720'!BZ28)</f>
        <v/>
      </c>
      <c r="CA28" t="str">
        <f>IF('COPY 20200720'!CA28="","",'COPY 20200720'!CA28)</f>
        <v/>
      </c>
      <c r="CB28" t="str">
        <f>IF('COPY 20200720'!CB28="","",'COPY 20200720'!CB28)</f>
        <v/>
      </c>
      <c r="CC28" t="str">
        <f>IF('COPY 20200720'!CC28="","",'COPY 20200720'!CC28)</f>
        <v/>
      </c>
      <c r="CD28" t="str">
        <f>IF('COPY 20200720'!CD28="","",'COPY 20200720'!CD28)</f>
        <v/>
      </c>
      <c r="CE28" s="2" t="s">
        <v>169</v>
      </c>
      <c r="CF28">
        <v>0</v>
      </c>
      <c r="CG28" t="str">
        <f>IF('COPY 20200720'!CG28="","",'COPY 20200720'!CG28)</f>
        <v/>
      </c>
      <c r="CH28" t="str">
        <f>IF('COPY 20200720'!CH28="","",'COPY 20200720'!CH28)</f>
        <v/>
      </c>
      <c r="CI28" t="str">
        <f>IF('COPY 20200720'!CI28="","",'COPY 20200720'!CI28)</f>
        <v/>
      </c>
      <c r="CJ28" t="str">
        <f>IF('COPY 20200720'!CJ28="","",'COPY 20200720'!CJ28)</f>
        <v/>
      </c>
      <c r="CK28" t="str">
        <f>IF('COPY 20200720'!CK28="","",'COPY 20200720'!CK28)</f>
        <v/>
      </c>
      <c r="CL28" t="str">
        <f>IF('COPY 20200720'!CL28="","",'COPY 20200720'!CL28)</f>
        <v/>
      </c>
      <c r="CM28" t="str">
        <f>IF('COPY 20200720'!CM28="","",'COPY 20200720'!CM28)</f>
        <v/>
      </c>
    </row>
    <row r="29" spans="2:91">
      <c r="B29" s="42" t="str">
        <f>'COPY 20200720'!B29</f>
        <v>026</v>
      </c>
      <c r="C29" s="8" t="str">
        <f>'COPY 20200720'!C29</f>
        <v>POCKET CONSOLE</v>
      </c>
      <c r="D29" s="8" t="str">
        <f>IF('COPY 20200720'!D29="","",'COPY 20200720'!D29)</f>
        <v>INJ</v>
      </c>
      <c r="E29" s="8"/>
      <c r="F29" s="9"/>
      <c r="G29" s="10"/>
      <c r="H29" s="11"/>
      <c r="I29" s="12"/>
      <c r="J29" s="13"/>
      <c r="K29" s="10"/>
      <c r="L29" s="13"/>
      <c r="M29" s="14"/>
      <c r="N29" s="15"/>
      <c r="O29" s="16"/>
      <c r="P29" s="16"/>
      <c r="Q29" s="17"/>
      <c r="R29" s="17"/>
      <c r="S29" s="33"/>
      <c r="T29" s="33"/>
      <c r="U29" s="31"/>
      <c r="V29">
        <f>IF('COPY 20200720'!V29="","",'COPY 20200720'!V29)</f>
        <v>4.246891396824596</v>
      </c>
      <c r="W29" t="str">
        <f>IF('COPY 20200720'!W29="","",'COPY 20200720'!W29)</f>
        <v/>
      </c>
      <c r="X29" t="str">
        <f>IF('COPY 20200720'!X29="","",'COPY 20200720'!X29)</f>
        <v/>
      </c>
      <c r="Y29" t="str">
        <f>IF('COPY 20200720'!Y29="","",'COPY 20200720'!Y29)</f>
        <v/>
      </c>
      <c r="Z29" t="str">
        <f>IF('COPY 20200720'!Z29="","",'COPY 20200720'!Z29)</f>
        <v/>
      </c>
      <c r="AA29" t="str">
        <f>IF('COPY 20200720'!AA29="","",'COPY 20200720'!AA29)</f>
        <v/>
      </c>
      <c r="AB29" t="str">
        <f>IF('COPY 20200720'!AB29="","",'COPY 20200720'!AB29)</f>
        <v/>
      </c>
      <c r="AC29" t="str">
        <f>IF('COPY 20200720'!AC29="","",'COPY 20200720'!AC29)</f>
        <v/>
      </c>
      <c r="AD29" t="str">
        <f>IF('COPY 20200720'!AD29="","",'COPY 20200720'!AD29)</f>
        <v/>
      </c>
      <c r="AE29" t="str">
        <f>IF('COPY 20200720'!AE29="","",'COPY 20200720'!AE29)</f>
        <v/>
      </c>
      <c r="AF29">
        <f>IF('COPY 20200720'!AF29="","",'COPY 20200720'!AF29)</f>
        <v>44033</v>
      </c>
      <c r="AG29">
        <f>IF('COPY 20200720'!AG29="","",'COPY 20200720'!AG29)</f>
        <v>44033</v>
      </c>
      <c r="AH29" t="str">
        <f>IF('COPY 20200720'!AH29="","",'COPY 20200720'!AH29)</f>
        <v/>
      </c>
      <c r="AI29" t="str">
        <f>IF('COPY 20200720'!AI29="","",'COPY 20200720'!AI29)</f>
        <v/>
      </c>
      <c r="AJ29" t="str">
        <f>IF('COPY 20200720'!AJ29="","",'COPY 20200720'!AJ29)</f>
        <v/>
      </c>
      <c r="AK29" t="str">
        <f>IF('COPY 20200720'!AK29="","",'COPY 20200720'!AK29)</f>
        <v/>
      </c>
      <c r="AL29" t="str">
        <f>IF('COPY 20200720'!AL29="","",'COPY 20200720'!AL29)</f>
        <v/>
      </c>
      <c r="AM29">
        <f>IF('COPY 20200720'!AM29="","",'COPY 20200720'!AM29)</f>
        <v>44033</v>
      </c>
      <c r="AN29" t="str">
        <f>IF('COPY 20200720'!AN29="","",'COPY 20200720'!AN29)</f>
        <v/>
      </c>
      <c r="AO29" t="str">
        <f>IF('COPY 20200720'!AO29="","",'COPY 20200720'!AO29)</f>
        <v/>
      </c>
      <c r="AP29">
        <f>IF('COPY 20200720'!AP29="","",'COPY 20200720'!AP29)</f>
        <v>44033</v>
      </c>
      <c r="AQ29" t="str">
        <f>IF('COPY 20200720'!AQ29="","",'COPY 20200720'!AQ29)</f>
        <v/>
      </c>
      <c r="AR29" t="str">
        <f>IF('COPY 20200720'!AR29="","",'COPY 20200720'!AR29)</f>
        <v/>
      </c>
      <c r="AS29" t="str">
        <f>IF('COPY 20200720'!AS29="","",'COPY 20200720'!AS29)</f>
        <v/>
      </c>
      <c r="AT29" t="str">
        <f>IF('COPY 20200720'!AT29="","",'COPY 20200720'!AT29)</f>
        <v/>
      </c>
      <c r="AU29" t="str">
        <f>IF('COPY 20200720'!AU29="","",'COPY 20200720'!AU29)</f>
        <v/>
      </c>
      <c r="AV29" t="str">
        <f>IF('COPY 20200720'!AV29="","",'COPY 20200720'!AV29)</f>
        <v/>
      </c>
      <c r="AW29" t="str">
        <f>IF('COPY 20200720'!AW29="","",'COPY 20200720'!AW29)</f>
        <v/>
      </c>
      <c r="AX29" t="str">
        <f>IF('COPY 20200720'!AX29="","",'COPY 20200720'!AX29)</f>
        <v/>
      </c>
      <c r="AY29" t="str">
        <f>IF('COPY 20200720'!AY29="","",'COPY 20200720'!AY29)</f>
        <v/>
      </c>
      <c r="AZ29" t="str">
        <f>IF('COPY 20200720'!AZ29="","",'COPY 20200720'!AZ29)</f>
        <v/>
      </c>
      <c r="BA29" t="str">
        <f>IF('COPY 20200720'!BA29="","",'COPY 20200720'!BA29)</f>
        <v/>
      </c>
      <c r="BB29" t="str">
        <f>IF('COPY 20200720'!BB29="","",'COPY 20200720'!BB29)</f>
        <v/>
      </c>
      <c r="BC29" t="str">
        <f>IF('COPY 20200720'!BC29="","",'COPY 20200720'!BC29)</f>
        <v/>
      </c>
      <c r="BD29" t="str">
        <f>IF('COPY 20200720'!BD29="","",'COPY 20200720'!BD29)</f>
        <v/>
      </c>
      <c r="BE29" t="str">
        <f>IF('COPY 20200720'!BE29="","",'COPY 20200720'!BE29)</f>
        <v/>
      </c>
      <c r="BF29" t="str">
        <f>IF('COPY 20200720'!BF29="","",'COPY 20200720'!BF29)</f>
        <v/>
      </c>
      <c r="BG29" t="str">
        <f>IF('COPY 20200720'!BG29="","",'COPY 20200720'!BG29)</f>
        <v/>
      </c>
      <c r="BH29" t="str">
        <f>IF('COPY 20200720'!BH29="","",'COPY 20200720'!BH29)</f>
        <v/>
      </c>
      <c r="BI29" t="str">
        <f>IF('COPY 20200720'!BI29="","",'COPY 20200720'!BI29)</f>
        <v/>
      </c>
      <c r="BJ29" t="str">
        <f>IF('COPY 20200720'!BJ29="","",'COPY 20200720'!BJ29)</f>
        <v/>
      </c>
      <c r="BK29" t="str">
        <f>IF('COPY 20200720'!BK29="","",'COPY 20200720'!BK29)</f>
        <v/>
      </c>
      <c r="BL29" t="str">
        <f>IF('COPY 20200720'!BL29="","",'COPY 20200720'!BL29)</f>
        <v/>
      </c>
      <c r="BM29" t="str">
        <f>IF('COPY 20200720'!BM29="","",'COPY 20200720'!BM29)</f>
        <v/>
      </c>
      <c r="BN29" t="str">
        <f>IF('COPY 20200720'!BN29="","",'COPY 20200720'!BN29)</f>
        <v/>
      </c>
      <c r="BO29" t="str">
        <f>IF('COPY 20200720'!BO29="","",'COPY 20200720'!BO29)</f>
        <v/>
      </c>
      <c r="BP29" t="str">
        <f>IF('COPY 20200720'!BP29="","",'COPY 20200720'!BP29)</f>
        <v/>
      </c>
      <c r="BQ29" t="str">
        <f>IF('COPY 20200720'!BQ29="","",'COPY 20200720'!BQ29)</f>
        <v/>
      </c>
      <c r="BR29" t="str">
        <f>IF('COPY 20200720'!BR29="","",'COPY 20200720'!BR29)</f>
        <v/>
      </c>
      <c r="BS29" t="str">
        <f>IF('COPY 20200720'!BS29="","",'COPY 20200720'!BS29)</f>
        <v/>
      </c>
      <c r="BT29" t="str">
        <f>IF('COPY 20200720'!BT29="","",'COPY 20200720'!BT29)</f>
        <v/>
      </c>
      <c r="BU29" t="str">
        <f>IF('COPY 20200720'!BU29="","",'COPY 20200720'!BU29)</f>
        <v/>
      </c>
      <c r="BV29" t="str">
        <f>IF('COPY 20200720'!BV29="","",'COPY 20200720'!BV29)</f>
        <v/>
      </c>
      <c r="BW29" t="str">
        <f>IF('COPY 20200720'!BW29="","",'COPY 20200720'!BW29)</f>
        <v/>
      </c>
      <c r="BX29" t="str">
        <f>IF('COPY 20200720'!BX29="","",'COPY 20200720'!BX29)</f>
        <v/>
      </c>
      <c r="BY29" t="str">
        <f>IF('COPY 20200720'!BY29="","",'COPY 20200720'!BY29)</f>
        <v/>
      </c>
      <c r="BZ29" t="str">
        <f>IF('COPY 20200720'!BZ29="","",'COPY 20200720'!BZ29)</f>
        <v/>
      </c>
      <c r="CA29" t="str">
        <f>IF('COPY 20200720'!CA29="","",'COPY 20200720'!CA29)</f>
        <v/>
      </c>
      <c r="CB29" t="str">
        <f>IF('COPY 20200720'!CB29="","",'COPY 20200720'!CB29)</f>
        <v/>
      </c>
      <c r="CC29" t="str">
        <f>IF('COPY 20200720'!CC29="","",'COPY 20200720'!CC29)</f>
        <v/>
      </c>
      <c r="CD29" t="str">
        <f>IF('COPY 20200720'!CD29="","",'COPY 20200720'!CD29)</f>
        <v/>
      </c>
      <c r="CE29" s="2" t="s">
        <v>169</v>
      </c>
      <c r="CF29">
        <v>0</v>
      </c>
      <c r="CG29" t="str">
        <f>IF('COPY 20200720'!CG29="","",'COPY 20200720'!CG29)</f>
        <v/>
      </c>
      <c r="CH29" t="str">
        <f>IF('COPY 20200720'!CH29="","",'COPY 20200720'!CH29)</f>
        <v/>
      </c>
      <c r="CI29" t="str">
        <f>IF('COPY 20200720'!CI29="","",'COPY 20200720'!CI29)</f>
        <v/>
      </c>
      <c r="CJ29" t="str">
        <f>IF('COPY 20200720'!CJ29="","",'COPY 20200720'!CJ29)</f>
        <v/>
      </c>
      <c r="CK29" t="str">
        <f>IF('COPY 20200720'!CK29="","",'COPY 20200720'!CK29)</f>
        <v/>
      </c>
      <c r="CL29" t="str">
        <f>IF('COPY 20200720'!CL29="","",'COPY 20200720'!CL29)</f>
        <v/>
      </c>
      <c r="CM29" t="str">
        <f>IF('COPY 20200720'!CM29="","",'COPY 20200720'!CM29)</f>
        <v/>
      </c>
    </row>
    <row r="30" spans="2:91">
      <c r="B30" s="42" t="str">
        <f>'COPY 20200720'!B30</f>
        <v>027</v>
      </c>
      <c r="C30" s="8" t="str">
        <f>'COPY 20200720'!C30</f>
        <v>PNL CSL POCKET CD</v>
      </c>
      <c r="D30" s="8" t="str">
        <f>IF('COPY 20200720'!D30="","",'COPY 20200720'!D30)</f>
        <v>INJ</v>
      </c>
      <c r="E30" s="8"/>
      <c r="F30" s="9"/>
      <c r="G30" s="10"/>
      <c r="H30" s="11"/>
      <c r="I30" s="12"/>
      <c r="J30" s="13"/>
      <c r="K30" s="10"/>
      <c r="L30" s="13"/>
      <c r="M30" s="14"/>
      <c r="N30" s="15"/>
      <c r="O30" s="16"/>
      <c r="P30" s="16"/>
      <c r="Q30" s="17"/>
      <c r="R30" s="17"/>
      <c r="S30" s="33"/>
      <c r="T30" s="33"/>
      <c r="U30" s="31"/>
      <c r="V30">
        <f>IF('COPY 20200720'!V30="","",'COPY 20200720'!V30)</f>
        <v>1.4324533719999999</v>
      </c>
      <c r="W30" t="str">
        <f>IF('COPY 20200720'!W30="","",'COPY 20200720'!W30)</f>
        <v/>
      </c>
      <c r="X30" t="str">
        <f>IF('COPY 20200720'!X30="","",'COPY 20200720'!X30)</f>
        <v/>
      </c>
      <c r="Y30" t="str">
        <f>IF('COPY 20200720'!Y30="","",'COPY 20200720'!Y30)</f>
        <v/>
      </c>
      <c r="Z30" t="str">
        <f>IF('COPY 20200720'!Z30="","",'COPY 20200720'!Z30)</f>
        <v/>
      </c>
      <c r="AA30" t="str">
        <f>IF('COPY 20200720'!AA30="","",'COPY 20200720'!AA30)</f>
        <v/>
      </c>
      <c r="AB30" t="str">
        <f>IF('COPY 20200720'!AB30="","",'COPY 20200720'!AB30)</f>
        <v/>
      </c>
      <c r="AC30" t="str">
        <f>IF('COPY 20200720'!AC30="","",'COPY 20200720'!AC30)</f>
        <v/>
      </c>
      <c r="AD30" t="str">
        <f>IF('COPY 20200720'!AD30="","",'COPY 20200720'!AD30)</f>
        <v/>
      </c>
      <c r="AE30" t="str">
        <f>IF('COPY 20200720'!AE30="","",'COPY 20200720'!AE30)</f>
        <v/>
      </c>
      <c r="AF30">
        <f>IF('COPY 20200720'!AF30="","",'COPY 20200720'!AF30)</f>
        <v>44033</v>
      </c>
      <c r="AG30">
        <f>IF('COPY 20200720'!AG30="","",'COPY 20200720'!AG30)</f>
        <v>44033</v>
      </c>
      <c r="AH30" t="str">
        <f>IF('COPY 20200720'!AH30="","",'COPY 20200720'!AH30)</f>
        <v/>
      </c>
      <c r="AI30" t="str">
        <f>IF('COPY 20200720'!AI30="","",'COPY 20200720'!AI30)</f>
        <v/>
      </c>
      <c r="AJ30" t="str">
        <f>IF('COPY 20200720'!AJ30="","",'COPY 20200720'!AJ30)</f>
        <v/>
      </c>
      <c r="AK30" s="2" t="str">
        <f>IF('COPY 20200720'!AK30="","",'COPY 20200720'!AK30)</f>
        <v>NO Q</v>
      </c>
      <c r="AL30" s="2" t="str">
        <f>IF('COPY 20200720'!AL30="","",'COPY 20200720'!AL30)</f>
        <v>NO Q</v>
      </c>
      <c r="AM30" t="str">
        <f>IF('COPY 20200720'!AM30="","",'COPY 20200720'!AM30)</f>
        <v/>
      </c>
      <c r="AN30" t="str">
        <f>IF('COPY 20200720'!AN30="","",'COPY 20200720'!AN30)</f>
        <v/>
      </c>
      <c r="AO30" t="str">
        <f>IF('COPY 20200720'!AO30="","",'COPY 20200720'!AO30)</f>
        <v/>
      </c>
      <c r="AP30">
        <f>IF('COPY 20200720'!AP30="","",'COPY 20200720'!AP30)</f>
        <v>44033</v>
      </c>
      <c r="AQ30" t="str">
        <f>IF('COPY 20200720'!AQ30="","",'COPY 20200720'!AQ30)</f>
        <v/>
      </c>
      <c r="AR30" t="str">
        <f>IF('COPY 20200720'!AR30="","",'COPY 20200720'!AR30)</f>
        <v/>
      </c>
      <c r="AS30" t="str">
        <f>IF('COPY 20200720'!AS30="","",'COPY 20200720'!AS30)</f>
        <v/>
      </c>
      <c r="AT30" t="str">
        <f>IF('COPY 20200720'!AT30="","",'COPY 20200720'!AT30)</f>
        <v/>
      </c>
      <c r="AU30" t="str">
        <f>IF('COPY 20200720'!AU30="","",'COPY 20200720'!AU30)</f>
        <v/>
      </c>
      <c r="AV30" t="str">
        <f>IF('COPY 20200720'!AV30="","",'COPY 20200720'!AV30)</f>
        <v/>
      </c>
      <c r="AW30" t="str">
        <f>IF('COPY 20200720'!AW30="","",'COPY 20200720'!AW30)</f>
        <v/>
      </c>
      <c r="AX30" t="str">
        <f>IF('COPY 20200720'!AX30="","",'COPY 20200720'!AX30)</f>
        <v/>
      </c>
      <c r="AY30" t="str">
        <f>IF('COPY 20200720'!AY30="","",'COPY 20200720'!AY30)</f>
        <v/>
      </c>
      <c r="AZ30" t="str">
        <f>IF('COPY 20200720'!AZ30="","",'COPY 20200720'!AZ30)</f>
        <v/>
      </c>
      <c r="BA30" t="str">
        <f>IF('COPY 20200720'!BA30="","",'COPY 20200720'!BA30)</f>
        <v/>
      </c>
      <c r="BB30" t="str">
        <f>IF('COPY 20200720'!BB30="","",'COPY 20200720'!BB30)</f>
        <v/>
      </c>
      <c r="BC30" t="str">
        <f>IF('COPY 20200720'!BC30="","",'COPY 20200720'!BC30)</f>
        <v/>
      </c>
      <c r="BD30" t="str">
        <f>IF('COPY 20200720'!BD30="","",'COPY 20200720'!BD30)</f>
        <v/>
      </c>
      <c r="BE30" t="str">
        <f>IF('COPY 20200720'!BE30="","",'COPY 20200720'!BE30)</f>
        <v/>
      </c>
      <c r="BF30" t="str">
        <f>IF('COPY 20200720'!BF30="","",'COPY 20200720'!BF30)</f>
        <v/>
      </c>
      <c r="BG30" t="str">
        <f>IF('COPY 20200720'!BG30="","",'COPY 20200720'!BG30)</f>
        <v/>
      </c>
      <c r="BH30" t="str">
        <f>IF('COPY 20200720'!BH30="","",'COPY 20200720'!BH30)</f>
        <v/>
      </c>
      <c r="BI30" t="str">
        <f>IF('COPY 20200720'!BI30="","",'COPY 20200720'!BI30)</f>
        <v/>
      </c>
      <c r="BJ30" t="str">
        <f>IF('COPY 20200720'!BJ30="","",'COPY 20200720'!BJ30)</f>
        <v/>
      </c>
      <c r="BK30">
        <v>0</v>
      </c>
      <c r="BL30" t="str">
        <f>IF('COPY 20200720'!BL30="","",'COPY 20200720'!BL30)</f>
        <v/>
      </c>
      <c r="BM30" t="str">
        <f>IF('COPY 20200720'!BM30="","",'COPY 20200720'!BM30)</f>
        <v/>
      </c>
      <c r="BN30" t="str">
        <f>IF('COPY 20200720'!BN30="","",'COPY 20200720'!BN30)</f>
        <v/>
      </c>
      <c r="BO30">
        <v>0</v>
      </c>
      <c r="BP30" t="str">
        <f>IF('COPY 20200720'!BP30="","",'COPY 20200720'!BP30)</f>
        <v/>
      </c>
      <c r="BQ30" t="str">
        <f>IF('COPY 20200720'!BQ30="","",'COPY 20200720'!BQ30)</f>
        <v/>
      </c>
      <c r="BR30" t="str">
        <f>IF('COPY 20200720'!BR30="","",'COPY 20200720'!BR30)</f>
        <v/>
      </c>
      <c r="BS30" t="str">
        <f>IF('COPY 20200720'!BS30="","",'COPY 20200720'!BS30)</f>
        <v/>
      </c>
      <c r="BT30" t="str">
        <f>IF('COPY 20200720'!BT30="","",'COPY 20200720'!BT30)</f>
        <v/>
      </c>
      <c r="BU30" t="str">
        <f>IF('COPY 20200720'!BU30="","",'COPY 20200720'!BU30)</f>
        <v/>
      </c>
      <c r="BV30" t="str">
        <f>IF('COPY 20200720'!BV30="","",'COPY 20200720'!BV30)</f>
        <v/>
      </c>
      <c r="BW30" t="str">
        <f>IF('COPY 20200720'!BW30="","",'COPY 20200720'!BW30)</f>
        <v/>
      </c>
      <c r="BX30" t="str">
        <f>IF('COPY 20200720'!BX30="","",'COPY 20200720'!BX30)</f>
        <v/>
      </c>
      <c r="BY30" t="str">
        <f>IF('COPY 20200720'!BY30="","",'COPY 20200720'!BY30)</f>
        <v/>
      </c>
      <c r="BZ30" t="str">
        <f>IF('COPY 20200720'!BZ30="","",'COPY 20200720'!BZ30)</f>
        <v/>
      </c>
      <c r="CA30" t="str">
        <f>IF('COPY 20200720'!CA30="","",'COPY 20200720'!CA30)</f>
        <v/>
      </c>
      <c r="CB30" t="str">
        <f>IF('COPY 20200720'!CB30="","",'COPY 20200720'!CB30)</f>
        <v/>
      </c>
      <c r="CC30" t="str">
        <f>IF('COPY 20200720'!CC30="","",'COPY 20200720'!CC30)</f>
        <v/>
      </c>
      <c r="CD30" t="str">
        <f>IF('COPY 20200720'!CD30="","",'COPY 20200720'!CD30)</f>
        <v/>
      </c>
      <c r="CE30" t="str">
        <f>IF('COPY 20200720'!CE30="","",'COPY 20200720'!CE30)</f>
        <v/>
      </c>
      <c r="CF30" t="str">
        <f>IF('COPY 20200720'!CF30="","",'COPY 20200720'!CF30)</f>
        <v/>
      </c>
      <c r="CG30" t="str">
        <f>IF('COPY 20200720'!CG30="","",'COPY 20200720'!CG30)</f>
        <v/>
      </c>
      <c r="CH30" t="str">
        <f>IF('COPY 20200720'!CH30="","",'COPY 20200720'!CH30)</f>
        <v/>
      </c>
      <c r="CI30" t="str">
        <f>IF('COPY 20200720'!CI30="","",'COPY 20200720'!CI30)</f>
        <v/>
      </c>
      <c r="CJ30" t="str">
        <f>IF('COPY 20200720'!CJ30="","",'COPY 20200720'!CJ30)</f>
        <v/>
      </c>
      <c r="CK30" t="str">
        <f>IF('COPY 20200720'!CK30="","",'COPY 20200720'!CK30)</f>
        <v/>
      </c>
      <c r="CL30" t="str">
        <f>IF('COPY 20200720'!CL30="","",'COPY 20200720'!CL30)</f>
        <v/>
      </c>
      <c r="CM30" t="str">
        <f>IF('COPY 20200720'!CM30="","",'COPY 20200720'!CM30)</f>
        <v/>
      </c>
    </row>
    <row r="31" spans="2:91">
      <c r="B31" s="42" t="str">
        <f>'COPY 20200720'!B31</f>
        <v>028</v>
      </c>
      <c r="C31" s="8" t="str">
        <f>'COPY 20200720'!C31</f>
        <v>CONSOLE BOX LWR RH/LH</v>
      </c>
      <c r="D31" s="8" t="str">
        <f>IF('COPY 20200720'!D31="","",'COPY 20200720'!D31)</f>
        <v>INJ</v>
      </c>
      <c r="E31" s="8"/>
      <c r="F31" s="9"/>
      <c r="G31" s="10"/>
      <c r="H31" s="11"/>
      <c r="I31" s="12"/>
      <c r="J31" s="13"/>
      <c r="K31" s="10"/>
      <c r="L31" s="24"/>
      <c r="M31" s="14"/>
      <c r="N31" s="15"/>
      <c r="O31" s="16"/>
      <c r="P31" s="16"/>
      <c r="Q31" s="17"/>
      <c r="R31" s="17"/>
      <c r="S31" s="33"/>
      <c r="T31" s="33"/>
      <c r="U31" s="18"/>
      <c r="V31">
        <f>IF('COPY 20200720'!V31="","",'COPY 20200720'!V31)</f>
        <v>2.0717300281938327</v>
      </c>
      <c r="W31" t="str">
        <f>IF('COPY 20200720'!W31="","",'COPY 20200720'!W31)</f>
        <v/>
      </c>
      <c r="X31" t="str">
        <f>IF('COPY 20200720'!X31="","",'COPY 20200720'!X31)</f>
        <v/>
      </c>
      <c r="Y31" t="str">
        <f>IF('COPY 20200720'!Y31="","",'COPY 20200720'!Y31)</f>
        <v/>
      </c>
      <c r="Z31" t="str">
        <f>IF('COPY 20200720'!Z31="","",'COPY 20200720'!Z31)</f>
        <v/>
      </c>
      <c r="AA31" t="str">
        <f>IF('COPY 20200720'!AA31="","",'COPY 20200720'!AA31)</f>
        <v/>
      </c>
      <c r="AB31" t="str">
        <f>IF('COPY 20200720'!AB31="","",'COPY 20200720'!AB31)</f>
        <v/>
      </c>
      <c r="AC31" t="str">
        <f>IF('COPY 20200720'!AC31="","",'COPY 20200720'!AC31)</f>
        <v/>
      </c>
      <c r="AD31">
        <v>0</v>
      </c>
      <c r="AE31">
        <v>0</v>
      </c>
      <c r="AF31">
        <f>IF('COPY 20200720'!AF31="","",'COPY 20200720'!AF31)</f>
        <v>44033</v>
      </c>
      <c r="AG31">
        <f>IF('COPY 20200720'!AG31="","",'COPY 20200720'!AG31)</f>
        <v>44033</v>
      </c>
      <c r="AH31" t="str">
        <f>IF('COPY 20200720'!AH31="","",'COPY 20200720'!AH31)</f>
        <v/>
      </c>
      <c r="AI31" t="str">
        <f>IF('COPY 20200720'!AI31="","",'COPY 20200720'!AI31)</f>
        <v/>
      </c>
      <c r="AJ31" t="str">
        <f>IF('COPY 20200720'!AJ31="","",'COPY 20200720'!AJ31)</f>
        <v/>
      </c>
      <c r="AK31" t="str">
        <f>IF('COPY 20200720'!AK31="","",'COPY 20200720'!AK31)</f>
        <v/>
      </c>
      <c r="AL31" t="str">
        <f>IF('COPY 20200720'!AL31="","",'COPY 20200720'!AL31)</f>
        <v/>
      </c>
      <c r="AM31">
        <f>IF('COPY 20200720'!AM31="","",'COPY 20200720'!AM31)</f>
        <v>44033</v>
      </c>
      <c r="AN31" t="str">
        <f>IF('COPY 20200720'!AN31="","",'COPY 20200720'!AN31)</f>
        <v/>
      </c>
      <c r="AO31" t="str">
        <f>IF('COPY 20200720'!AO31="","",'COPY 20200720'!AO31)</f>
        <v/>
      </c>
      <c r="AP31" t="str">
        <f>IF('COPY 20200720'!AP31="","",'COPY 20200720'!AP31)</f>
        <v/>
      </c>
      <c r="AQ31" t="str">
        <f>IF('COPY 20200720'!AQ31="","",'COPY 20200720'!AQ31)</f>
        <v/>
      </c>
      <c r="AR31" t="str">
        <f>IF('COPY 20200720'!AR31="","",'COPY 20200720'!AR31)</f>
        <v/>
      </c>
      <c r="AS31" t="str">
        <f>IF('COPY 20200720'!AS31="","",'COPY 20200720'!AS31)</f>
        <v/>
      </c>
      <c r="AT31" t="str">
        <f>IF('COPY 20200720'!AT31="","",'COPY 20200720'!AT31)</f>
        <v/>
      </c>
      <c r="AU31" t="str">
        <f>IF('COPY 20200720'!AU31="","",'COPY 20200720'!AU31)</f>
        <v/>
      </c>
      <c r="AV31" t="str">
        <f>IF('COPY 20200720'!AV31="","",'COPY 20200720'!AV31)</f>
        <v/>
      </c>
      <c r="AW31" t="str">
        <f>IF('COPY 20200720'!AW31="","",'COPY 20200720'!AW31)</f>
        <v/>
      </c>
      <c r="AX31" t="str">
        <f>IF('COPY 20200720'!AX31="","",'COPY 20200720'!AX31)</f>
        <v/>
      </c>
      <c r="AY31" t="str">
        <f>IF('COPY 20200720'!AY31="","",'COPY 20200720'!AY31)</f>
        <v/>
      </c>
      <c r="AZ31" t="str">
        <f>IF('COPY 20200720'!AZ31="","",'COPY 20200720'!AZ31)</f>
        <v/>
      </c>
      <c r="BA31" t="str">
        <f>IF('COPY 20200720'!BA31="","",'COPY 20200720'!BA31)</f>
        <v/>
      </c>
      <c r="BB31" t="str">
        <f>IF('COPY 20200720'!BB31="","",'COPY 20200720'!BB31)</f>
        <v/>
      </c>
      <c r="BC31" t="str">
        <f>IF('COPY 20200720'!BC31="","",'COPY 20200720'!BC31)</f>
        <v/>
      </c>
      <c r="BD31" t="str">
        <f>IF('COPY 20200720'!BD31="","",'COPY 20200720'!BD31)</f>
        <v/>
      </c>
      <c r="BE31" t="str">
        <f>IF('COPY 20200720'!BE31="","",'COPY 20200720'!BE31)</f>
        <v/>
      </c>
      <c r="BF31" t="str">
        <f>IF('COPY 20200720'!BF31="","",'COPY 20200720'!BF31)</f>
        <v/>
      </c>
      <c r="BG31" t="str">
        <f>IF('COPY 20200720'!BG31="","",'COPY 20200720'!BG31)</f>
        <v/>
      </c>
      <c r="BH31" t="str">
        <f>IF('COPY 20200720'!BH31="","",'COPY 20200720'!BH31)</f>
        <v/>
      </c>
      <c r="BI31" t="str">
        <f>IF('COPY 20200720'!BI31="","",'COPY 20200720'!BI31)</f>
        <v/>
      </c>
      <c r="BJ31" t="str">
        <f>IF('COPY 20200720'!BJ31="","",'COPY 20200720'!BJ31)</f>
        <v/>
      </c>
      <c r="BK31" t="str">
        <f>IF('COPY 20200720'!BK31="","",'COPY 20200720'!BK31)</f>
        <v/>
      </c>
      <c r="BL31" t="str">
        <f>IF('COPY 20200720'!BL31="","",'COPY 20200720'!BL31)</f>
        <v/>
      </c>
      <c r="BM31" t="str">
        <f>IF('COPY 20200720'!BM31="","",'COPY 20200720'!BM31)</f>
        <v/>
      </c>
      <c r="BN31" t="str">
        <f>IF('COPY 20200720'!BN31="","",'COPY 20200720'!BN31)</f>
        <v/>
      </c>
      <c r="BO31" t="str">
        <f>IF('COPY 20200720'!BO31="","",'COPY 20200720'!BO31)</f>
        <v/>
      </c>
      <c r="BP31" t="str">
        <f>IF('COPY 20200720'!BP31="","",'COPY 20200720'!BP31)</f>
        <v/>
      </c>
      <c r="BQ31" t="str">
        <f>IF('COPY 20200720'!BQ31="","",'COPY 20200720'!BQ31)</f>
        <v/>
      </c>
      <c r="BR31" t="str">
        <f>IF('COPY 20200720'!BR31="","",'COPY 20200720'!BR31)</f>
        <v/>
      </c>
      <c r="BS31" t="str">
        <f>IF('COPY 20200720'!BS31="","",'COPY 20200720'!BS31)</f>
        <v/>
      </c>
      <c r="BT31" t="str">
        <f>IF('COPY 20200720'!BT31="","",'COPY 20200720'!BT31)</f>
        <v/>
      </c>
      <c r="BU31" t="str">
        <f>IF('COPY 20200720'!BU31="","",'COPY 20200720'!BU31)</f>
        <v/>
      </c>
      <c r="BV31" t="str">
        <f>IF('COPY 20200720'!BV31="","",'COPY 20200720'!BV31)</f>
        <v/>
      </c>
      <c r="BW31" t="str">
        <f>IF('COPY 20200720'!BW31="","",'COPY 20200720'!BW31)</f>
        <v/>
      </c>
      <c r="BX31" t="str">
        <f>IF('COPY 20200720'!BX31="","",'COPY 20200720'!BX31)</f>
        <v/>
      </c>
      <c r="BY31" t="str">
        <f>IF('COPY 20200720'!BY31="","",'COPY 20200720'!BY31)</f>
        <v/>
      </c>
      <c r="BZ31" t="str">
        <f>IF('COPY 20200720'!BZ31="","",'COPY 20200720'!BZ31)</f>
        <v/>
      </c>
      <c r="CA31" t="str">
        <f>IF('COPY 20200720'!CA31="","",'COPY 20200720'!CA31)</f>
        <v/>
      </c>
      <c r="CB31" t="str">
        <f>IF('COPY 20200720'!CB31="","",'COPY 20200720'!CB31)</f>
        <v/>
      </c>
      <c r="CC31" t="str">
        <f>IF('COPY 20200720'!CC31="","",'COPY 20200720'!CC31)</f>
        <v/>
      </c>
      <c r="CD31" t="str">
        <f>IF('COPY 20200720'!CD31="","",'COPY 20200720'!CD31)</f>
        <v/>
      </c>
      <c r="CE31">
        <v>0</v>
      </c>
      <c r="CF31" s="2" t="s">
        <v>169</v>
      </c>
      <c r="CG31" t="str">
        <f>IF('COPY 20200720'!CG31="","",'COPY 20200720'!CG31)</f>
        <v/>
      </c>
      <c r="CH31" t="str">
        <f>IF('COPY 20200720'!CH31="","",'COPY 20200720'!CH31)</f>
        <v/>
      </c>
      <c r="CI31" t="str">
        <f>IF('COPY 20200720'!CI31="","",'COPY 20200720'!CI31)</f>
        <v/>
      </c>
      <c r="CJ31" t="str">
        <f>IF('COPY 20200720'!CJ31="","",'COPY 20200720'!CJ31)</f>
        <v/>
      </c>
      <c r="CK31" t="str">
        <f>IF('COPY 20200720'!CK31="","",'COPY 20200720'!CK31)</f>
        <v/>
      </c>
      <c r="CL31" t="str">
        <f>IF('COPY 20200720'!CL31="","",'COPY 20200720'!CL31)</f>
        <v/>
      </c>
      <c r="CM31" t="str">
        <f>IF('COPY 20200720'!CM31="","",'COPY 20200720'!CM31)</f>
        <v/>
      </c>
    </row>
    <row r="32" spans="2:91">
      <c r="B32" s="42" t="str">
        <f>'COPY 20200720'!B32</f>
        <v>029</v>
      </c>
      <c r="C32" s="8" t="str">
        <f>'COPY 20200720'!C32</f>
        <v>CAP SWITCH DAL</v>
      </c>
      <c r="D32" s="8" t="str">
        <f>IF('COPY 20200720'!D32="","",'COPY 20200720'!D32)</f>
        <v>INJ</v>
      </c>
      <c r="E32" s="8"/>
      <c r="F32" s="9"/>
      <c r="G32" s="10"/>
      <c r="H32" s="11"/>
      <c r="I32" s="12"/>
      <c r="J32" s="13"/>
      <c r="K32" s="10"/>
      <c r="L32" s="13"/>
      <c r="M32" s="14"/>
      <c r="N32" s="15"/>
      <c r="O32" s="16"/>
      <c r="P32" s="16"/>
      <c r="Q32" s="17"/>
      <c r="R32" s="17"/>
      <c r="S32" s="33"/>
      <c r="T32" s="33"/>
      <c r="U32" s="31"/>
      <c r="V32">
        <f>IF('COPY 20200720'!V32="","",'COPY 20200720'!V32)</f>
        <v>0.19030971599999999</v>
      </c>
      <c r="W32" t="str">
        <f>IF('COPY 20200720'!W32="","",'COPY 20200720'!W32)</f>
        <v/>
      </c>
      <c r="X32" t="str">
        <f>IF('COPY 20200720'!X32="","",'COPY 20200720'!X32)</f>
        <v/>
      </c>
      <c r="Y32" t="str">
        <f>IF('COPY 20200720'!Y32="","",'COPY 20200720'!Y32)</f>
        <v/>
      </c>
      <c r="Z32" t="str">
        <f>IF('COPY 20200720'!Z32="","",'COPY 20200720'!Z32)</f>
        <v/>
      </c>
      <c r="AA32" t="str">
        <f>IF('COPY 20200720'!AA32="","",'COPY 20200720'!AA32)</f>
        <v/>
      </c>
      <c r="AB32" t="str">
        <f>IF('COPY 20200720'!AB32="","",'COPY 20200720'!AB32)</f>
        <v/>
      </c>
      <c r="AC32" t="str">
        <f>IF('COPY 20200720'!AC32="","",'COPY 20200720'!AC32)</f>
        <v/>
      </c>
      <c r="AD32" t="str">
        <f>IF('COPY 20200720'!AD32="","",'COPY 20200720'!AD32)</f>
        <v/>
      </c>
      <c r="AE32" t="str">
        <f>IF('COPY 20200720'!AE32="","",'COPY 20200720'!AE32)</f>
        <v/>
      </c>
      <c r="AF32" t="str">
        <f>IF('COPY 20200720'!AF32="","",'COPY 20200720'!AF32)</f>
        <v/>
      </c>
      <c r="AG32" t="str">
        <f>IF('COPY 20200720'!AG32="","",'COPY 20200720'!AG32)</f>
        <v/>
      </c>
      <c r="AH32" t="str">
        <f>IF('COPY 20200720'!AH32="","",'COPY 20200720'!AH32)</f>
        <v/>
      </c>
      <c r="AI32" t="str">
        <f>IF('COPY 20200720'!AI32="","",'COPY 20200720'!AI32)</f>
        <v/>
      </c>
      <c r="AJ32" t="str">
        <f>IF('COPY 20200720'!AJ32="","",'COPY 20200720'!AJ32)</f>
        <v/>
      </c>
      <c r="AK32" t="str">
        <f>IF('COPY 20200720'!AK32="","",'COPY 20200720'!AK32)</f>
        <v/>
      </c>
      <c r="AL32" t="str">
        <f>IF('COPY 20200720'!AL32="","",'COPY 20200720'!AL32)</f>
        <v/>
      </c>
      <c r="AM32" t="str">
        <f>IF('COPY 20200720'!AM32="","",'COPY 20200720'!AM32)</f>
        <v/>
      </c>
      <c r="AN32" t="str">
        <f>IF('COPY 20200720'!AN32="","",'COPY 20200720'!AN32)</f>
        <v/>
      </c>
      <c r="AO32">
        <f>IF('COPY 20200720'!AO32="","",'COPY 20200720'!AO32)</f>
        <v>44046</v>
      </c>
      <c r="AP32">
        <f>IF('COPY 20200720'!AP32="","",'COPY 20200720'!AP32)</f>
        <v>44033</v>
      </c>
      <c r="AQ32" t="str">
        <f>IF('COPY 20200720'!AQ32="","",'COPY 20200720'!AQ32)</f>
        <v/>
      </c>
      <c r="AR32" t="str">
        <f>IF('COPY 20200720'!AR32="","",'COPY 20200720'!AR32)</f>
        <v/>
      </c>
      <c r="AS32" t="str">
        <f>IF('COPY 20200720'!AS32="","",'COPY 20200720'!AS32)</f>
        <v/>
      </c>
      <c r="AT32" t="str">
        <f>IF('COPY 20200720'!AT32="","",'COPY 20200720'!AT32)</f>
        <v/>
      </c>
      <c r="AU32" t="str">
        <f>IF('COPY 20200720'!AU32="","",'COPY 20200720'!AU32)</f>
        <v/>
      </c>
      <c r="AV32" t="str">
        <f>IF('COPY 20200720'!AV32="","",'COPY 20200720'!AV32)</f>
        <v/>
      </c>
      <c r="AW32" t="str">
        <f>IF('COPY 20200720'!AW32="","",'COPY 20200720'!AW32)</f>
        <v/>
      </c>
      <c r="AX32" t="str">
        <f>IF('COPY 20200720'!AX32="","",'COPY 20200720'!AX32)</f>
        <v/>
      </c>
      <c r="AY32" t="str">
        <f>IF('COPY 20200720'!AY32="","",'COPY 20200720'!AY32)</f>
        <v/>
      </c>
      <c r="AZ32" t="str">
        <f>IF('COPY 20200720'!AZ32="","",'COPY 20200720'!AZ32)</f>
        <v/>
      </c>
      <c r="BA32" t="str">
        <f>IF('COPY 20200720'!BA32="","",'COPY 20200720'!BA32)</f>
        <v/>
      </c>
      <c r="BB32" t="str">
        <f>IF('COPY 20200720'!BB32="","",'COPY 20200720'!BB32)</f>
        <v/>
      </c>
      <c r="BC32" t="str">
        <f>IF('COPY 20200720'!BC32="","",'COPY 20200720'!BC32)</f>
        <v/>
      </c>
      <c r="BD32" t="str">
        <f>IF('COPY 20200720'!BD32="","",'COPY 20200720'!BD32)</f>
        <v/>
      </c>
      <c r="BE32" t="str">
        <f>IF('COPY 20200720'!BE32="","",'COPY 20200720'!BE32)</f>
        <v/>
      </c>
      <c r="BF32" t="str">
        <f>IF('COPY 20200720'!BF32="","",'COPY 20200720'!BF32)</f>
        <v/>
      </c>
      <c r="BG32" t="str">
        <f>IF('COPY 20200720'!BG32="","",'COPY 20200720'!BG32)</f>
        <v/>
      </c>
      <c r="BH32" t="str">
        <f>IF('COPY 20200720'!BH32="","",'COPY 20200720'!BH32)</f>
        <v/>
      </c>
      <c r="BI32" t="str">
        <f>IF('COPY 20200720'!BI32="","",'COPY 20200720'!BI32)</f>
        <v/>
      </c>
      <c r="BJ32" t="str">
        <f>IF('COPY 20200720'!BJ32="","",'COPY 20200720'!BJ32)</f>
        <v/>
      </c>
      <c r="BK32">
        <f>IF('COPY 20200720'!BK32="","",'COPY 20200720'!BK32)</f>
        <v>44036</v>
      </c>
      <c r="BL32" t="str">
        <f>IF('COPY 20200720'!BL32="","",'COPY 20200720'!BL32)</f>
        <v/>
      </c>
      <c r="BM32" t="str">
        <f>IF('COPY 20200720'!BM32="","",'COPY 20200720'!BM32)</f>
        <v/>
      </c>
      <c r="BN32" t="str">
        <f>IF('COPY 20200720'!BN32="","",'COPY 20200720'!BN32)</f>
        <v/>
      </c>
      <c r="BO32">
        <v>0</v>
      </c>
      <c r="BP32" t="str">
        <f>IF('COPY 20200720'!BP32="","",'COPY 20200720'!BP32)</f>
        <v/>
      </c>
      <c r="BQ32" t="str">
        <f>IF('COPY 20200720'!BQ32="","",'COPY 20200720'!BQ32)</f>
        <v/>
      </c>
      <c r="BR32" t="str">
        <f>IF('COPY 20200720'!BR32="","",'COPY 20200720'!BR32)</f>
        <v/>
      </c>
      <c r="BS32" t="str">
        <f>IF('COPY 20200720'!BS32="","",'COPY 20200720'!BS32)</f>
        <v/>
      </c>
      <c r="BT32" t="str">
        <f>IF('COPY 20200720'!BT32="","",'COPY 20200720'!BT32)</f>
        <v/>
      </c>
      <c r="BU32" t="str">
        <f>IF('COPY 20200720'!BU32="","",'COPY 20200720'!BU32)</f>
        <v/>
      </c>
      <c r="BV32" t="str">
        <f>IF('COPY 20200720'!BV32="","",'COPY 20200720'!BV32)</f>
        <v/>
      </c>
      <c r="BW32" t="str">
        <f>IF('COPY 20200720'!BW32="","",'COPY 20200720'!BW32)</f>
        <v/>
      </c>
      <c r="BX32" t="str">
        <f>IF('COPY 20200720'!BX32="","",'COPY 20200720'!BX32)</f>
        <v/>
      </c>
      <c r="BY32" t="str">
        <f>IF('COPY 20200720'!BY32="","",'COPY 20200720'!BY32)</f>
        <v/>
      </c>
      <c r="BZ32" t="str">
        <f>IF('COPY 20200720'!BZ32="","",'COPY 20200720'!BZ32)</f>
        <v/>
      </c>
      <c r="CA32" t="str">
        <f>IF('COPY 20200720'!CA32="","",'COPY 20200720'!CA32)</f>
        <v/>
      </c>
      <c r="CB32" t="str">
        <f>IF('COPY 20200720'!CB32="","",'COPY 20200720'!CB32)</f>
        <v/>
      </c>
      <c r="CC32" t="str">
        <f>IF('COPY 20200720'!CC32="","",'COPY 20200720'!CC32)</f>
        <v/>
      </c>
      <c r="CD32" t="str">
        <f>IF('COPY 20200720'!CD32="","",'COPY 20200720'!CD32)</f>
        <v/>
      </c>
      <c r="CE32" t="str">
        <f>IF('COPY 20200720'!CE32="","",'COPY 20200720'!CE32)</f>
        <v/>
      </c>
      <c r="CF32" t="str">
        <f>IF('COPY 20200720'!CF32="","",'COPY 20200720'!CF32)</f>
        <v/>
      </c>
      <c r="CG32" t="str">
        <f>IF('COPY 20200720'!CG32="","",'COPY 20200720'!CG32)</f>
        <v/>
      </c>
      <c r="CH32" t="str">
        <f>IF('COPY 20200720'!CH32="","",'COPY 20200720'!CH32)</f>
        <v/>
      </c>
      <c r="CI32" t="str">
        <f>IF('COPY 20200720'!CI32="","",'COPY 20200720'!CI32)</f>
        <v/>
      </c>
      <c r="CJ32" t="str">
        <f>IF('COPY 20200720'!CJ32="","",'COPY 20200720'!CJ32)</f>
        <v/>
      </c>
      <c r="CK32" t="str">
        <f>IF('COPY 20200720'!CK32="","",'COPY 20200720'!CK32)</f>
        <v/>
      </c>
      <c r="CL32" t="str">
        <f>IF('COPY 20200720'!CL32="","",'COPY 20200720'!CL32)</f>
        <v/>
      </c>
      <c r="CM32" t="str">
        <f>IF('COPY 20200720'!CM32="","",'COPY 20200720'!CM32)</f>
        <v/>
      </c>
    </row>
    <row r="33" spans="2:91">
      <c r="B33" s="42" t="str">
        <f>'COPY 20200720'!B33</f>
        <v>030</v>
      </c>
      <c r="C33" s="8" t="str">
        <f>'COPY 20200720'!C33</f>
        <v>CAP SWITCH UPR</v>
      </c>
      <c r="D33" s="8" t="str">
        <f>IF('COPY 20200720'!D33="","",'COPY 20200720'!D33)</f>
        <v>INJ</v>
      </c>
      <c r="E33" s="8"/>
      <c r="F33" s="9"/>
      <c r="G33" s="10"/>
      <c r="H33" s="11"/>
      <c r="I33" s="12"/>
      <c r="J33" s="13"/>
      <c r="K33" s="10"/>
      <c r="L33" s="13"/>
      <c r="M33" s="14"/>
      <c r="N33" s="15"/>
      <c r="O33" s="16"/>
      <c r="P33" s="16"/>
      <c r="Q33" s="17"/>
      <c r="R33" s="17"/>
      <c r="S33" s="33"/>
      <c r="T33" s="33"/>
      <c r="U33" s="31"/>
      <c r="V33">
        <f>IF('COPY 20200720'!V33="","",'COPY 20200720'!V33)</f>
        <v>0.18063368399999999</v>
      </c>
      <c r="W33" t="str">
        <f>IF('COPY 20200720'!W33="","",'COPY 20200720'!W33)</f>
        <v/>
      </c>
      <c r="X33" t="str">
        <f>IF('COPY 20200720'!X33="","",'COPY 20200720'!X33)</f>
        <v/>
      </c>
      <c r="Y33" t="str">
        <f>IF('COPY 20200720'!Y33="","",'COPY 20200720'!Y33)</f>
        <v/>
      </c>
      <c r="Z33" t="str">
        <f>IF('COPY 20200720'!Z33="","",'COPY 20200720'!Z33)</f>
        <v/>
      </c>
      <c r="AA33" t="str">
        <f>IF('COPY 20200720'!AA33="","",'COPY 20200720'!AA33)</f>
        <v/>
      </c>
      <c r="AB33" t="str">
        <f>IF('COPY 20200720'!AB33="","",'COPY 20200720'!AB33)</f>
        <v/>
      </c>
      <c r="AC33" t="str">
        <f>IF('COPY 20200720'!AC33="","",'COPY 20200720'!AC33)</f>
        <v/>
      </c>
      <c r="AD33" t="str">
        <f>IF('COPY 20200720'!AD33="","",'COPY 20200720'!AD33)</f>
        <v/>
      </c>
      <c r="AE33" t="str">
        <f>IF('COPY 20200720'!AE33="","",'COPY 20200720'!AE33)</f>
        <v/>
      </c>
      <c r="AF33" t="str">
        <f>IF('COPY 20200720'!AF33="","",'COPY 20200720'!AF33)</f>
        <v/>
      </c>
      <c r="AG33" t="str">
        <f>IF('COPY 20200720'!AG33="","",'COPY 20200720'!AG33)</f>
        <v/>
      </c>
      <c r="AH33" t="str">
        <f>IF('COPY 20200720'!AH33="","",'COPY 20200720'!AH33)</f>
        <v/>
      </c>
      <c r="AI33" t="str">
        <f>IF('COPY 20200720'!AI33="","",'COPY 20200720'!AI33)</f>
        <v/>
      </c>
      <c r="AJ33" t="str">
        <f>IF('COPY 20200720'!AJ33="","",'COPY 20200720'!AJ33)</f>
        <v/>
      </c>
      <c r="AK33" t="str">
        <f>IF('COPY 20200720'!AK33="","",'COPY 20200720'!AK33)</f>
        <v/>
      </c>
      <c r="AL33" t="str">
        <f>IF('COPY 20200720'!AL33="","",'COPY 20200720'!AL33)</f>
        <v/>
      </c>
      <c r="AM33" t="str">
        <f>IF('COPY 20200720'!AM33="","",'COPY 20200720'!AM33)</f>
        <v/>
      </c>
      <c r="AN33" t="str">
        <f>IF('COPY 20200720'!AN33="","",'COPY 20200720'!AN33)</f>
        <v/>
      </c>
      <c r="AO33">
        <f>IF('COPY 20200720'!AO33="","",'COPY 20200720'!AO33)</f>
        <v>44046</v>
      </c>
      <c r="AP33">
        <f>IF('COPY 20200720'!AP33="","",'COPY 20200720'!AP33)</f>
        <v>44033</v>
      </c>
      <c r="AQ33" t="str">
        <f>IF('COPY 20200720'!AQ33="","",'COPY 20200720'!AQ33)</f>
        <v/>
      </c>
      <c r="AR33" t="str">
        <f>IF('COPY 20200720'!AR33="","",'COPY 20200720'!AR33)</f>
        <v/>
      </c>
      <c r="AS33" t="str">
        <f>IF('COPY 20200720'!AS33="","",'COPY 20200720'!AS33)</f>
        <v/>
      </c>
      <c r="AT33" t="str">
        <f>IF('COPY 20200720'!AT33="","",'COPY 20200720'!AT33)</f>
        <v/>
      </c>
      <c r="AU33" t="str">
        <f>IF('COPY 20200720'!AU33="","",'COPY 20200720'!AU33)</f>
        <v/>
      </c>
      <c r="AV33" t="str">
        <f>IF('COPY 20200720'!AV33="","",'COPY 20200720'!AV33)</f>
        <v/>
      </c>
      <c r="AW33" t="str">
        <f>IF('COPY 20200720'!AW33="","",'COPY 20200720'!AW33)</f>
        <v/>
      </c>
      <c r="AX33" t="str">
        <f>IF('COPY 20200720'!AX33="","",'COPY 20200720'!AX33)</f>
        <v/>
      </c>
      <c r="AY33" t="str">
        <f>IF('COPY 20200720'!AY33="","",'COPY 20200720'!AY33)</f>
        <v/>
      </c>
      <c r="AZ33" t="str">
        <f>IF('COPY 20200720'!AZ33="","",'COPY 20200720'!AZ33)</f>
        <v/>
      </c>
      <c r="BA33" t="str">
        <f>IF('COPY 20200720'!BA33="","",'COPY 20200720'!BA33)</f>
        <v/>
      </c>
      <c r="BB33" t="str">
        <f>IF('COPY 20200720'!BB33="","",'COPY 20200720'!BB33)</f>
        <v/>
      </c>
      <c r="BC33" t="str">
        <f>IF('COPY 20200720'!BC33="","",'COPY 20200720'!BC33)</f>
        <v/>
      </c>
      <c r="BD33" t="str">
        <f>IF('COPY 20200720'!BD33="","",'COPY 20200720'!BD33)</f>
        <v/>
      </c>
      <c r="BE33" t="str">
        <f>IF('COPY 20200720'!BE33="","",'COPY 20200720'!BE33)</f>
        <v/>
      </c>
      <c r="BF33" t="str">
        <f>IF('COPY 20200720'!BF33="","",'COPY 20200720'!BF33)</f>
        <v/>
      </c>
      <c r="BG33" t="str">
        <f>IF('COPY 20200720'!BG33="","",'COPY 20200720'!BG33)</f>
        <v/>
      </c>
      <c r="BH33" t="str">
        <f>IF('COPY 20200720'!BH33="","",'COPY 20200720'!BH33)</f>
        <v/>
      </c>
      <c r="BI33" t="str">
        <f>IF('COPY 20200720'!BI33="","",'COPY 20200720'!BI33)</f>
        <v/>
      </c>
      <c r="BJ33" t="str">
        <f>IF('COPY 20200720'!BJ33="","",'COPY 20200720'!BJ33)</f>
        <v/>
      </c>
      <c r="BK33">
        <f>IF('COPY 20200720'!BK33="","",'COPY 20200720'!BK33)</f>
        <v>44036</v>
      </c>
      <c r="BL33" t="str">
        <f>IF('COPY 20200720'!BL33="","",'COPY 20200720'!BL33)</f>
        <v/>
      </c>
      <c r="BM33" t="str">
        <f>IF('COPY 20200720'!BM33="","",'COPY 20200720'!BM33)</f>
        <v/>
      </c>
      <c r="BN33" t="str">
        <f>IF('COPY 20200720'!BN33="","",'COPY 20200720'!BN33)</f>
        <v/>
      </c>
      <c r="BO33">
        <v>0</v>
      </c>
      <c r="BP33" t="str">
        <f>IF('COPY 20200720'!BP33="","",'COPY 20200720'!BP33)</f>
        <v/>
      </c>
      <c r="BQ33" t="str">
        <f>IF('COPY 20200720'!BQ33="","",'COPY 20200720'!BQ33)</f>
        <v/>
      </c>
      <c r="BR33" t="str">
        <f>IF('COPY 20200720'!BR33="","",'COPY 20200720'!BR33)</f>
        <v/>
      </c>
      <c r="BS33" t="str">
        <f>IF('COPY 20200720'!BS33="","",'COPY 20200720'!BS33)</f>
        <v/>
      </c>
      <c r="BT33" t="str">
        <f>IF('COPY 20200720'!BT33="","",'COPY 20200720'!BT33)</f>
        <v/>
      </c>
      <c r="BU33" t="str">
        <f>IF('COPY 20200720'!BU33="","",'COPY 20200720'!BU33)</f>
        <v/>
      </c>
      <c r="BV33" t="str">
        <f>IF('COPY 20200720'!BV33="","",'COPY 20200720'!BV33)</f>
        <v/>
      </c>
      <c r="BW33" t="str">
        <f>IF('COPY 20200720'!BW33="","",'COPY 20200720'!BW33)</f>
        <v/>
      </c>
      <c r="BX33" t="str">
        <f>IF('COPY 20200720'!BX33="","",'COPY 20200720'!BX33)</f>
        <v/>
      </c>
      <c r="BY33" t="str">
        <f>IF('COPY 20200720'!BY33="","",'COPY 20200720'!BY33)</f>
        <v/>
      </c>
      <c r="BZ33" t="str">
        <f>IF('COPY 20200720'!BZ33="","",'COPY 20200720'!BZ33)</f>
        <v/>
      </c>
      <c r="CA33" t="str">
        <f>IF('COPY 20200720'!CA33="","",'COPY 20200720'!CA33)</f>
        <v/>
      </c>
      <c r="CB33" t="str">
        <f>IF('COPY 20200720'!CB33="","",'COPY 20200720'!CB33)</f>
        <v/>
      </c>
      <c r="CC33" t="str">
        <f>IF('COPY 20200720'!CC33="","",'COPY 20200720'!CC33)</f>
        <v/>
      </c>
      <c r="CD33" t="str">
        <f>IF('COPY 20200720'!CD33="","",'COPY 20200720'!CD33)</f>
        <v/>
      </c>
      <c r="CE33" t="str">
        <f>IF('COPY 20200720'!CE33="","",'COPY 20200720'!CE33)</f>
        <v/>
      </c>
      <c r="CF33" t="str">
        <f>IF('COPY 20200720'!CF33="","",'COPY 20200720'!CF33)</f>
        <v/>
      </c>
      <c r="CG33" t="str">
        <f>IF('COPY 20200720'!CG33="","",'COPY 20200720'!CG33)</f>
        <v/>
      </c>
      <c r="CH33" t="str">
        <f>IF('COPY 20200720'!CH33="","",'COPY 20200720'!CH33)</f>
        <v/>
      </c>
      <c r="CI33" t="str">
        <f>IF('COPY 20200720'!CI33="","",'COPY 20200720'!CI33)</f>
        <v/>
      </c>
      <c r="CJ33" t="str">
        <f>IF('COPY 20200720'!CJ33="","",'COPY 20200720'!CJ33)</f>
        <v/>
      </c>
      <c r="CK33" t="str">
        <f>IF('COPY 20200720'!CK33="","",'COPY 20200720'!CK33)</f>
        <v/>
      </c>
      <c r="CL33" t="str">
        <f>IF('COPY 20200720'!CL33="","",'COPY 20200720'!CL33)</f>
        <v/>
      </c>
      <c r="CM33" t="str">
        <f>IF('COPY 20200720'!CM33="","",'COPY 20200720'!CM33)</f>
        <v/>
      </c>
    </row>
    <row r="34" spans="2:91">
      <c r="B34" s="42" t="str">
        <f>'COPY 20200720'!B34</f>
        <v>031</v>
      </c>
      <c r="C34" s="8" t="str">
        <f>'COPY 20200720'!C34</f>
        <v>COVER STRG PLATE</v>
      </c>
      <c r="D34" s="8" t="str">
        <f>IF('COPY 20200720'!D34="","",'COPY 20200720'!D34)</f>
        <v>INJ</v>
      </c>
      <c r="E34" s="8"/>
      <c r="F34" s="9"/>
      <c r="G34" s="10"/>
      <c r="H34" s="11"/>
      <c r="I34" s="12"/>
      <c r="J34" s="13"/>
      <c r="K34" s="10"/>
      <c r="L34" s="13"/>
      <c r="M34" s="14"/>
      <c r="N34" s="15"/>
      <c r="O34" s="16"/>
      <c r="P34" s="16"/>
      <c r="Q34" s="17"/>
      <c r="R34" s="17"/>
      <c r="S34" s="33"/>
      <c r="T34" s="33"/>
      <c r="U34" s="31"/>
      <c r="V34">
        <f>IF('COPY 20200720'!V34="","",'COPY 20200720'!V34)</f>
        <v>0.27863982499999995</v>
      </c>
      <c r="W34" t="str">
        <f>IF('COPY 20200720'!W34="","",'COPY 20200720'!W34)</f>
        <v/>
      </c>
      <c r="X34" t="str">
        <f>IF('COPY 20200720'!X34="","",'COPY 20200720'!X34)</f>
        <v/>
      </c>
      <c r="Y34" t="str">
        <f>IF('COPY 20200720'!Y34="","",'COPY 20200720'!Y34)</f>
        <v/>
      </c>
      <c r="Z34" t="str">
        <f>IF('COPY 20200720'!Z34="","",'COPY 20200720'!Z34)</f>
        <v/>
      </c>
      <c r="AA34" t="str">
        <f>IF('COPY 20200720'!AA34="","",'COPY 20200720'!AA34)</f>
        <v/>
      </c>
      <c r="AB34" t="str">
        <f>IF('COPY 20200720'!AB34="","",'COPY 20200720'!AB34)</f>
        <v/>
      </c>
      <c r="AC34" t="str">
        <f>IF('COPY 20200720'!AC34="","",'COPY 20200720'!AC34)</f>
        <v/>
      </c>
      <c r="AD34" t="str">
        <f>IF('COPY 20200720'!AD34="","",'COPY 20200720'!AD34)</f>
        <v/>
      </c>
      <c r="AE34" t="str">
        <f>IF('COPY 20200720'!AE34="","",'COPY 20200720'!AE34)</f>
        <v/>
      </c>
      <c r="AF34" t="str">
        <f>IF('COPY 20200720'!AF34="","",'COPY 20200720'!AF34)</f>
        <v/>
      </c>
      <c r="AG34" t="str">
        <f>IF('COPY 20200720'!AG34="","",'COPY 20200720'!AG34)</f>
        <v/>
      </c>
      <c r="AH34" t="str">
        <f>IF('COPY 20200720'!AH34="","",'COPY 20200720'!AH34)</f>
        <v/>
      </c>
      <c r="AI34" t="str">
        <f>IF('COPY 20200720'!AI34="","",'COPY 20200720'!AI34)</f>
        <v/>
      </c>
      <c r="AJ34" t="str">
        <f>IF('COPY 20200720'!AJ34="","",'COPY 20200720'!AJ34)</f>
        <v/>
      </c>
      <c r="AK34" t="str">
        <f>IF('COPY 20200720'!AK34="","",'COPY 20200720'!AK34)</f>
        <v/>
      </c>
      <c r="AL34" t="str">
        <f>IF('COPY 20200720'!AL34="","",'COPY 20200720'!AL34)</f>
        <v/>
      </c>
      <c r="AM34" t="str">
        <f>IF('COPY 20200720'!AM34="","",'COPY 20200720'!AM34)</f>
        <v/>
      </c>
      <c r="AN34" t="str">
        <f>IF('COPY 20200720'!AN34="","",'COPY 20200720'!AN34)</f>
        <v/>
      </c>
      <c r="AO34">
        <f>IF('COPY 20200720'!AO34="","",'COPY 20200720'!AO34)</f>
        <v>44046</v>
      </c>
      <c r="AP34">
        <f>IF('COPY 20200720'!AP34="","",'COPY 20200720'!AP34)</f>
        <v>44033</v>
      </c>
      <c r="AQ34" t="str">
        <f>IF('COPY 20200720'!AQ34="","",'COPY 20200720'!AQ34)</f>
        <v/>
      </c>
      <c r="AR34" t="str">
        <f>IF('COPY 20200720'!AR34="","",'COPY 20200720'!AR34)</f>
        <v/>
      </c>
      <c r="AS34" t="str">
        <f>IF('COPY 20200720'!AS34="","",'COPY 20200720'!AS34)</f>
        <v/>
      </c>
      <c r="AT34" t="str">
        <f>IF('COPY 20200720'!AT34="","",'COPY 20200720'!AT34)</f>
        <v/>
      </c>
      <c r="AU34" t="str">
        <f>IF('COPY 20200720'!AU34="","",'COPY 20200720'!AU34)</f>
        <v/>
      </c>
      <c r="AV34" t="str">
        <f>IF('COPY 20200720'!AV34="","",'COPY 20200720'!AV34)</f>
        <v/>
      </c>
      <c r="AW34" t="str">
        <f>IF('COPY 20200720'!AW34="","",'COPY 20200720'!AW34)</f>
        <v/>
      </c>
      <c r="AX34" t="str">
        <f>IF('COPY 20200720'!AX34="","",'COPY 20200720'!AX34)</f>
        <v/>
      </c>
      <c r="AY34" t="str">
        <f>IF('COPY 20200720'!AY34="","",'COPY 20200720'!AY34)</f>
        <v/>
      </c>
      <c r="AZ34" t="str">
        <f>IF('COPY 20200720'!AZ34="","",'COPY 20200720'!AZ34)</f>
        <v/>
      </c>
      <c r="BA34" t="str">
        <f>IF('COPY 20200720'!BA34="","",'COPY 20200720'!BA34)</f>
        <v/>
      </c>
      <c r="BB34" t="str">
        <f>IF('COPY 20200720'!BB34="","",'COPY 20200720'!BB34)</f>
        <v/>
      </c>
      <c r="BC34" t="str">
        <f>IF('COPY 20200720'!BC34="","",'COPY 20200720'!BC34)</f>
        <v/>
      </c>
      <c r="BD34" t="str">
        <f>IF('COPY 20200720'!BD34="","",'COPY 20200720'!BD34)</f>
        <v/>
      </c>
      <c r="BE34" t="str">
        <f>IF('COPY 20200720'!BE34="","",'COPY 20200720'!BE34)</f>
        <v/>
      </c>
      <c r="BF34" t="str">
        <f>IF('COPY 20200720'!BF34="","",'COPY 20200720'!BF34)</f>
        <v/>
      </c>
      <c r="BG34" t="str">
        <f>IF('COPY 20200720'!BG34="","",'COPY 20200720'!BG34)</f>
        <v/>
      </c>
      <c r="BH34" t="str">
        <f>IF('COPY 20200720'!BH34="","",'COPY 20200720'!BH34)</f>
        <v/>
      </c>
      <c r="BI34" t="str">
        <f>IF('COPY 20200720'!BI34="","",'COPY 20200720'!BI34)</f>
        <v/>
      </c>
      <c r="BJ34" t="str">
        <f>IF('COPY 20200720'!BJ34="","",'COPY 20200720'!BJ34)</f>
        <v/>
      </c>
      <c r="BK34">
        <v>0</v>
      </c>
      <c r="BL34" t="str">
        <f>IF('COPY 20200720'!BL34="","",'COPY 20200720'!BL34)</f>
        <v/>
      </c>
      <c r="BM34" t="str">
        <f>IF('COPY 20200720'!BM34="","",'COPY 20200720'!BM34)</f>
        <v/>
      </c>
      <c r="BN34" t="str">
        <f>IF('COPY 20200720'!BN34="","",'COPY 20200720'!BN34)</f>
        <v/>
      </c>
      <c r="BO34">
        <v>0</v>
      </c>
      <c r="BP34" t="str">
        <f>IF('COPY 20200720'!BP34="","",'COPY 20200720'!BP34)</f>
        <v/>
      </c>
      <c r="BQ34" t="str">
        <f>IF('COPY 20200720'!BQ34="","",'COPY 20200720'!BQ34)</f>
        <v/>
      </c>
      <c r="BR34" t="str">
        <f>IF('COPY 20200720'!BR34="","",'COPY 20200720'!BR34)</f>
        <v/>
      </c>
      <c r="BS34" t="str">
        <f>IF('COPY 20200720'!BS34="","",'COPY 20200720'!BS34)</f>
        <v/>
      </c>
      <c r="BT34" t="str">
        <f>IF('COPY 20200720'!BT34="","",'COPY 20200720'!BT34)</f>
        <v/>
      </c>
      <c r="BU34" t="str">
        <f>IF('COPY 20200720'!BU34="","",'COPY 20200720'!BU34)</f>
        <v/>
      </c>
      <c r="BV34" t="str">
        <f>IF('COPY 20200720'!BV34="","",'COPY 20200720'!BV34)</f>
        <v/>
      </c>
      <c r="BW34" t="str">
        <f>IF('COPY 20200720'!BW34="","",'COPY 20200720'!BW34)</f>
        <v/>
      </c>
      <c r="BX34" t="str">
        <f>IF('COPY 20200720'!BX34="","",'COPY 20200720'!BX34)</f>
        <v/>
      </c>
      <c r="BY34" t="str">
        <f>IF('COPY 20200720'!BY34="","",'COPY 20200720'!BY34)</f>
        <v/>
      </c>
      <c r="BZ34" t="str">
        <f>IF('COPY 20200720'!BZ34="","",'COPY 20200720'!BZ34)</f>
        <v/>
      </c>
      <c r="CA34" t="str">
        <f>IF('COPY 20200720'!CA34="","",'COPY 20200720'!CA34)</f>
        <v/>
      </c>
      <c r="CB34" t="str">
        <f>IF('COPY 20200720'!CB34="","",'COPY 20200720'!CB34)</f>
        <v/>
      </c>
      <c r="CC34" t="str">
        <f>IF('COPY 20200720'!CC34="","",'COPY 20200720'!CC34)</f>
        <v/>
      </c>
      <c r="CD34" t="str">
        <f>IF('COPY 20200720'!CD34="","",'COPY 20200720'!CD34)</f>
        <v/>
      </c>
      <c r="CE34" t="str">
        <f>IF('COPY 20200720'!CE34="","",'COPY 20200720'!CE34)</f>
        <v/>
      </c>
      <c r="CF34" t="str">
        <f>IF('COPY 20200720'!CF34="","",'COPY 20200720'!CF34)</f>
        <v/>
      </c>
      <c r="CG34" t="str">
        <f>IF('COPY 20200720'!CG34="","",'COPY 20200720'!CG34)</f>
        <v/>
      </c>
      <c r="CH34" t="str">
        <f>IF('COPY 20200720'!CH34="","",'COPY 20200720'!CH34)</f>
        <v/>
      </c>
      <c r="CI34" t="str">
        <f>IF('COPY 20200720'!CI34="","",'COPY 20200720'!CI34)</f>
        <v/>
      </c>
      <c r="CJ34" t="str">
        <f>IF('COPY 20200720'!CJ34="","",'COPY 20200720'!CJ34)</f>
        <v/>
      </c>
      <c r="CK34" t="str">
        <f>IF('COPY 20200720'!CK34="","",'COPY 20200720'!CK34)</f>
        <v/>
      </c>
      <c r="CL34" t="str">
        <f>IF('COPY 20200720'!CL34="","",'COPY 20200720'!CL34)</f>
        <v/>
      </c>
      <c r="CM34" t="str">
        <f>IF('COPY 20200720'!CM34="","",'COPY 20200720'!CM34)</f>
        <v/>
      </c>
    </row>
    <row r="35" spans="2:91">
      <c r="B35" s="42" t="str">
        <f>'COPY 20200720'!B35</f>
        <v>032</v>
      </c>
      <c r="C35" s="8" t="str">
        <f>'COPY 20200720'!C35</f>
        <v>LID LWR EPB</v>
      </c>
      <c r="D35" s="8" t="str">
        <f>IF('COPY 20200720'!D35="","",'COPY 20200720'!D35)</f>
        <v>INJ</v>
      </c>
      <c r="E35" s="8"/>
      <c r="F35" s="9"/>
      <c r="G35" s="10"/>
      <c r="H35" s="11"/>
      <c r="I35" s="12"/>
      <c r="J35" s="13"/>
      <c r="K35" s="10"/>
      <c r="L35" s="24"/>
      <c r="M35" s="14"/>
      <c r="N35" s="15"/>
      <c r="O35" s="16"/>
      <c r="P35" s="16"/>
      <c r="Q35" s="17"/>
      <c r="R35" s="17"/>
      <c r="S35" s="33"/>
      <c r="T35" s="33"/>
      <c r="U35" s="31"/>
      <c r="V35">
        <f>IF('COPY 20200720'!V35="","",'COPY 20200720'!V35)</f>
        <v>1.4291395</v>
      </c>
      <c r="W35" t="str">
        <f>IF('COPY 20200720'!W35="","",'COPY 20200720'!W35)</f>
        <v/>
      </c>
      <c r="X35" t="str">
        <f>IF('COPY 20200720'!X35="","",'COPY 20200720'!X35)</f>
        <v/>
      </c>
      <c r="Y35" t="str">
        <f>IF('COPY 20200720'!Y35="","",'COPY 20200720'!Y35)</f>
        <v/>
      </c>
      <c r="Z35" t="str">
        <f>IF('COPY 20200720'!Z35="","",'COPY 20200720'!Z35)</f>
        <v/>
      </c>
      <c r="AA35" t="str">
        <f>IF('COPY 20200720'!AA35="","",'COPY 20200720'!AA35)</f>
        <v/>
      </c>
      <c r="AB35" t="str">
        <f>IF('COPY 20200720'!AB35="","",'COPY 20200720'!AB35)</f>
        <v/>
      </c>
      <c r="AC35" t="str">
        <f>IF('COPY 20200720'!AC35="","",'COPY 20200720'!AC35)</f>
        <v/>
      </c>
      <c r="AD35" t="str">
        <f>IF('COPY 20200720'!AD35="","",'COPY 20200720'!AD35)</f>
        <v/>
      </c>
      <c r="AE35" t="str">
        <f>IF('COPY 20200720'!AE35="","",'COPY 20200720'!AE35)</f>
        <v/>
      </c>
      <c r="AF35">
        <f>IF('COPY 20200720'!AF35="","",'COPY 20200720'!AF35)</f>
        <v>44033</v>
      </c>
      <c r="AG35">
        <f>IF('COPY 20200720'!AG35="","",'COPY 20200720'!AG35)</f>
        <v>44033</v>
      </c>
      <c r="AH35" t="str">
        <f>IF('COPY 20200720'!AH35="","",'COPY 20200720'!AH35)</f>
        <v/>
      </c>
      <c r="AI35" t="str">
        <f>IF('COPY 20200720'!AI35="","",'COPY 20200720'!AI35)</f>
        <v/>
      </c>
      <c r="AJ35" t="str">
        <f>IF('COPY 20200720'!AJ35="","",'COPY 20200720'!AJ35)</f>
        <v/>
      </c>
      <c r="AK35" s="2" t="str">
        <f>IF('COPY 20200720'!AK35="","",'COPY 20200720'!AK35)</f>
        <v>NO Q</v>
      </c>
      <c r="AL35" s="2" t="str">
        <f>IF('COPY 20200720'!AL35="","",'COPY 20200720'!AL35)</f>
        <v>NO Q</v>
      </c>
      <c r="AM35">
        <f>IF('COPY 20200720'!AM35="","",'COPY 20200720'!AM35)</f>
        <v>44033</v>
      </c>
      <c r="AN35" t="str">
        <f>IF('COPY 20200720'!AN35="","",'COPY 20200720'!AN35)</f>
        <v/>
      </c>
      <c r="AO35" t="str">
        <f>IF('COPY 20200720'!AO35="","",'COPY 20200720'!AO35)</f>
        <v/>
      </c>
      <c r="AP35">
        <f>IF('COPY 20200720'!AP35="","",'COPY 20200720'!AP35)</f>
        <v>44033</v>
      </c>
      <c r="AQ35" t="str">
        <f>IF('COPY 20200720'!AQ35="","",'COPY 20200720'!AQ35)</f>
        <v/>
      </c>
      <c r="AR35" t="str">
        <f>IF('COPY 20200720'!AR35="","",'COPY 20200720'!AR35)</f>
        <v/>
      </c>
      <c r="AS35" t="str">
        <f>IF('COPY 20200720'!AS35="","",'COPY 20200720'!AS35)</f>
        <v/>
      </c>
      <c r="AT35" t="str">
        <f>IF('COPY 20200720'!AT35="","",'COPY 20200720'!AT35)</f>
        <v/>
      </c>
      <c r="AU35" t="str">
        <f>IF('COPY 20200720'!AU35="","",'COPY 20200720'!AU35)</f>
        <v/>
      </c>
      <c r="AV35" t="str">
        <f>IF('COPY 20200720'!AV35="","",'COPY 20200720'!AV35)</f>
        <v/>
      </c>
      <c r="AW35" t="str">
        <f>IF('COPY 20200720'!AW35="","",'COPY 20200720'!AW35)</f>
        <v/>
      </c>
      <c r="AX35" t="str">
        <f>IF('COPY 20200720'!AX35="","",'COPY 20200720'!AX35)</f>
        <v/>
      </c>
      <c r="AY35" t="str">
        <f>IF('COPY 20200720'!AY35="","",'COPY 20200720'!AY35)</f>
        <v/>
      </c>
      <c r="AZ35" t="str">
        <f>IF('COPY 20200720'!AZ35="","",'COPY 20200720'!AZ35)</f>
        <v/>
      </c>
      <c r="BA35" t="str">
        <f>IF('COPY 20200720'!BA35="","",'COPY 20200720'!BA35)</f>
        <v/>
      </c>
      <c r="BB35" t="str">
        <f>IF('COPY 20200720'!BB35="","",'COPY 20200720'!BB35)</f>
        <v/>
      </c>
      <c r="BC35" t="str">
        <f>IF('COPY 20200720'!BC35="","",'COPY 20200720'!BC35)</f>
        <v/>
      </c>
      <c r="BD35" t="str">
        <f>IF('COPY 20200720'!BD35="","",'COPY 20200720'!BD35)</f>
        <v/>
      </c>
      <c r="BE35" t="str">
        <f>IF('COPY 20200720'!BE35="","",'COPY 20200720'!BE35)</f>
        <v/>
      </c>
      <c r="BF35" t="str">
        <f>IF('COPY 20200720'!BF35="","",'COPY 20200720'!BF35)</f>
        <v/>
      </c>
      <c r="BG35" t="str">
        <f>IF('COPY 20200720'!BG35="","",'COPY 20200720'!BG35)</f>
        <v/>
      </c>
      <c r="BH35" t="str">
        <f>IF('COPY 20200720'!BH35="","",'COPY 20200720'!BH35)</f>
        <v/>
      </c>
      <c r="BI35" t="str">
        <f>IF('COPY 20200720'!BI35="","",'COPY 20200720'!BI35)</f>
        <v/>
      </c>
      <c r="BJ35" t="str">
        <f>IF('COPY 20200720'!BJ35="","",'COPY 20200720'!BJ35)</f>
        <v/>
      </c>
      <c r="BK35">
        <v>0</v>
      </c>
      <c r="BL35" t="str">
        <f>IF('COPY 20200720'!BL35="","",'COPY 20200720'!BL35)</f>
        <v/>
      </c>
      <c r="BM35" t="str">
        <f>IF('COPY 20200720'!BM35="","",'COPY 20200720'!BM35)</f>
        <v/>
      </c>
      <c r="BN35" t="str">
        <f>IF('COPY 20200720'!BN35="","",'COPY 20200720'!BN35)</f>
        <v/>
      </c>
      <c r="BO35">
        <v>0</v>
      </c>
      <c r="BP35" t="str">
        <f>IF('COPY 20200720'!BP35="","",'COPY 20200720'!BP35)</f>
        <v/>
      </c>
      <c r="BQ35" t="str">
        <f>IF('COPY 20200720'!BQ35="","",'COPY 20200720'!BQ35)</f>
        <v/>
      </c>
      <c r="BR35" t="str">
        <f>IF('COPY 20200720'!BR35="","",'COPY 20200720'!BR35)</f>
        <v/>
      </c>
      <c r="BS35" t="str">
        <f>IF('COPY 20200720'!BS35="","",'COPY 20200720'!BS35)</f>
        <v/>
      </c>
      <c r="BT35" t="str">
        <f>IF('COPY 20200720'!BT35="","",'COPY 20200720'!BT35)</f>
        <v/>
      </c>
      <c r="BU35" t="str">
        <f>IF('COPY 20200720'!BU35="","",'COPY 20200720'!BU35)</f>
        <v/>
      </c>
      <c r="BV35" t="str">
        <f>IF('COPY 20200720'!BV35="","",'COPY 20200720'!BV35)</f>
        <v/>
      </c>
      <c r="BW35" t="str">
        <f>IF('COPY 20200720'!BW35="","",'COPY 20200720'!BW35)</f>
        <v/>
      </c>
      <c r="BX35" t="str">
        <f>IF('COPY 20200720'!BX35="","",'COPY 20200720'!BX35)</f>
        <v/>
      </c>
      <c r="BY35" t="str">
        <f>IF('COPY 20200720'!BY35="","",'COPY 20200720'!BY35)</f>
        <v/>
      </c>
      <c r="BZ35" t="str">
        <f>IF('COPY 20200720'!BZ35="","",'COPY 20200720'!BZ35)</f>
        <v/>
      </c>
      <c r="CA35" t="str">
        <f>IF('COPY 20200720'!CA35="","",'COPY 20200720'!CA35)</f>
        <v/>
      </c>
      <c r="CB35" t="str">
        <f>IF('COPY 20200720'!CB35="","",'COPY 20200720'!CB35)</f>
        <v/>
      </c>
      <c r="CC35" t="str">
        <f>IF('COPY 20200720'!CC35="","",'COPY 20200720'!CC35)</f>
        <v/>
      </c>
      <c r="CD35" t="str">
        <f>IF('COPY 20200720'!CD35="","",'COPY 20200720'!CD35)</f>
        <v/>
      </c>
      <c r="CE35" t="str">
        <f>IF('COPY 20200720'!CE35="","",'COPY 20200720'!CE35)</f>
        <v>-</v>
      </c>
      <c r="CF35">
        <v>0</v>
      </c>
      <c r="CG35" t="str">
        <f>IF('COPY 20200720'!CG35="","",'COPY 20200720'!CG35)</f>
        <v/>
      </c>
      <c r="CH35" t="str">
        <f>IF('COPY 20200720'!CH35="","",'COPY 20200720'!CH35)</f>
        <v/>
      </c>
      <c r="CI35" t="str">
        <f>IF('COPY 20200720'!CI35="","",'COPY 20200720'!CI35)</f>
        <v/>
      </c>
      <c r="CJ35" t="str">
        <f>IF('COPY 20200720'!CJ35="","",'COPY 20200720'!CJ35)</f>
        <v/>
      </c>
      <c r="CK35" t="str">
        <f>IF('COPY 20200720'!CK35="","",'COPY 20200720'!CK35)</f>
        <v/>
      </c>
      <c r="CL35" t="str">
        <f>IF('COPY 20200720'!CL35="","",'COPY 20200720'!CL35)</f>
        <v/>
      </c>
      <c r="CM35" t="str">
        <f>IF('COPY 20200720'!CM35="","",'COPY 20200720'!CM35)</f>
        <v/>
      </c>
    </row>
    <row r="36" spans="2:91">
      <c r="B36" s="42" t="str">
        <f>'COPY 20200720'!B36</f>
        <v>033</v>
      </c>
      <c r="C36" s="8" t="str">
        <f>'COPY 20200720'!C36</f>
        <v>LID UPR BASE EPB</v>
      </c>
      <c r="D36" s="8" t="str">
        <f>IF('COPY 20200720'!D36="","",'COPY 20200720'!D36)</f>
        <v>INJ</v>
      </c>
      <c r="E36" s="8"/>
      <c r="F36" s="9"/>
      <c r="G36" s="10"/>
      <c r="H36" s="11"/>
      <c r="I36" s="12"/>
      <c r="J36" s="13"/>
      <c r="K36" s="10"/>
      <c r="L36" s="24"/>
      <c r="M36" s="14"/>
      <c r="N36" s="15"/>
      <c r="O36" s="16"/>
      <c r="P36" s="16"/>
      <c r="Q36" s="17"/>
      <c r="R36" s="17"/>
      <c r="S36" s="33"/>
      <c r="T36" s="33"/>
      <c r="U36" s="31"/>
      <c r="V36">
        <f>IF('COPY 20200720'!V36="","",'COPY 20200720'!V36)</f>
        <v>2.3092230000000002</v>
      </c>
      <c r="W36" t="str">
        <f>IF('COPY 20200720'!W36="","",'COPY 20200720'!W36)</f>
        <v/>
      </c>
      <c r="X36" t="str">
        <f>IF('COPY 20200720'!X36="","",'COPY 20200720'!X36)</f>
        <v/>
      </c>
      <c r="Y36" t="str">
        <f>IF('COPY 20200720'!Y36="","",'COPY 20200720'!Y36)</f>
        <v/>
      </c>
      <c r="Z36" t="str">
        <f>IF('COPY 20200720'!Z36="","",'COPY 20200720'!Z36)</f>
        <v/>
      </c>
      <c r="AA36" t="str">
        <f>IF('COPY 20200720'!AA36="","",'COPY 20200720'!AA36)</f>
        <v/>
      </c>
      <c r="AB36" t="str">
        <f>IF('COPY 20200720'!AB36="","",'COPY 20200720'!AB36)</f>
        <v/>
      </c>
      <c r="AC36" t="str">
        <f>IF('COPY 20200720'!AC36="","",'COPY 20200720'!AC36)</f>
        <v/>
      </c>
      <c r="AD36" t="str">
        <f>IF('COPY 20200720'!AD36="","",'COPY 20200720'!AD36)</f>
        <v/>
      </c>
      <c r="AE36" t="str">
        <f>IF('COPY 20200720'!AE36="","",'COPY 20200720'!AE36)</f>
        <v/>
      </c>
      <c r="AF36">
        <f>IF('COPY 20200720'!AF36="","",'COPY 20200720'!AF36)</f>
        <v>44033</v>
      </c>
      <c r="AG36">
        <f>IF('COPY 20200720'!AG36="","",'COPY 20200720'!AG36)</f>
        <v>44033</v>
      </c>
      <c r="AH36" t="str">
        <f>IF('COPY 20200720'!AH36="","",'COPY 20200720'!AH36)</f>
        <v/>
      </c>
      <c r="AI36" t="str">
        <f>IF('COPY 20200720'!AI36="","",'COPY 20200720'!AI36)</f>
        <v/>
      </c>
      <c r="AJ36" t="str">
        <f>IF('COPY 20200720'!AJ36="","",'COPY 20200720'!AJ36)</f>
        <v/>
      </c>
      <c r="AK36" s="2" t="str">
        <f>IF('COPY 20200720'!AK36="","",'COPY 20200720'!AK36)</f>
        <v>NO Q</v>
      </c>
      <c r="AL36" s="2" t="str">
        <f>IF('COPY 20200720'!AL36="","",'COPY 20200720'!AL36)</f>
        <v>NO Q</v>
      </c>
      <c r="AM36">
        <f>IF('COPY 20200720'!AM36="","",'COPY 20200720'!AM36)</f>
        <v>44033</v>
      </c>
      <c r="AN36" t="str">
        <f>IF('COPY 20200720'!AN36="","",'COPY 20200720'!AN36)</f>
        <v/>
      </c>
      <c r="AO36" t="str">
        <f>IF('COPY 20200720'!AO36="","",'COPY 20200720'!AO36)</f>
        <v/>
      </c>
      <c r="AP36">
        <f>IF('COPY 20200720'!AP36="","",'COPY 20200720'!AP36)</f>
        <v>44033</v>
      </c>
      <c r="AQ36" t="str">
        <f>IF('COPY 20200720'!AQ36="","",'COPY 20200720'!AQ36)</f>
        <v/>
      </c>
      <c r="AR36" t="str">
        <f>IF('COPY 20200720'!AR36="","",'COPY 20200720'!AR36)</f>
        <v/>
      </c>
      <c r="AS36" t="str">
        <f>IF('COPY 20200720'!AS36="","",'COPY 20200720'!AS36)</f>
        <v/>
      </c>
      <c r="AT36" t="str">
        <f>IF('COPY 20200720'!AT36="","",'COPY 20200720'!AT36)</f>
        <v/>
      </c>
      <c r="AU36" t="str">
        <f>IF('COPY 20200720'!AU36="","",'COPY 20200720'!AU36)</f>
        <v/>
      </c>
      <c r="AV36" t="str">
        <f>IF('COPY 20200720'!AV36="","",'COPY 20200720'!AV36)</f>
        <v/>
      </c>
      <c r="AW36" t="str">
        <f>IF('COPY 20200720'!AW36="","",'COPY 20200720'!AW36)</f>
        <v/>
      </c>
      <c r="AX36" t="str">
        <f>IF('COPY 20200720'!AX36="","",'COPY 20200720'!AX36)</f>
        <v/>
      </c>
      <c r="AY36" t="str">
        <f>IF('COPY 20200720'!AY36="","",'COPY 20200720'!AY36)</f>
        <v/>
      </c>
      <c r="AZ36" t="str">
        <f>IF('COPY 20200720'!AZ36="","",'COPY 20200720'!AZ36)</f>
        <v/>
      </c>
      <c r="BA36" t="str">
        <f>IF('COPY 20200720'!BA36="","",'COPY 20200720'!BA36)</f>
        <v/>
      </c>
      <c r="BB36" t="str">
        <f>IF('COPY 20200720'!BB36="","",'COPY 20200720'!BB36)</f>
        <v/>
      </c>
      <c r="BC36" t="str">
        <f>IF('COPY 20200720'!BC36="","",'COPY 20200720'!BC36)</f>
        <v/>
      </c>
      <c r="BD36" t="str">
        <f>IF('COPY 20200720'!BD36="","",'COPY 20200720'!BD36)</f>
        <v/>
      </c>
      <c r="BE36" t="str">
        <f>IF('COPY 20200720'!BE36="","",'COPY 20200720'!BE36)</f>
        <v/>
      </c>
      <c r="BF36" t="str">
        <f>IF('COPY 20200720'!BF36="","",'COPY 20200720'!BF36)</f>
        <v/>
      </c>
      <c r="BG36" t="str">
        <f>IF('COPY 20200720'!BG36="","",'COPY 20200720'!BG36)</f>
        <v/>
      </c>
      <c r="BH36" t="str">
        <f>IF('COPY 20200720'!BH36="","",'COPY 20200720'!BH36)</f>
        <v/>
      </c>
      <c r="BI36" t="str">
        <f>IF('COPY 20200720'!BI36="","",'COPY 20200720'!BI36)</f>
        <v/>
      </c>
      <c r="BJ36" t="str">
        <f>IF('COPY 20200720'!BJ36="","",'COPY 20200720'!BJ36)</f>
        <v/>
      </c>
      <c r="BK36">
        <v>0</v>
      </c>
      <c r="BL36" t="str">
        <f>IF('COPY 20200720'!BL36="","",'COPY 20200720'!BL36)</f>
        <v/>
      </c>
      <c r="BM36" t="str">
        <f>IF('COPY 20200720'!BM36="","",'COPY 20200720'!BM36)</f>
        <v/>
      </c>
      <c r="BN36" t="str">
        <f>IF('COPY 20200720'!BN36="","",'COPY 20200720'!BN36)</f>
        <v/>
      </c>
      <c r="BO36">
        <v>0</v>
      </c>
      <c r="BP36" t="str">
        <f>IF('COPY 20200720'!BP36="","",'COPY 20200720'!BP36)</f>
        <v/>
      </c>
      <c r="BQ36" t="str">
        <f>IF('COPY 20200720'!BQ36="","",'COPY 20200720'!BQ36)</f>
        <v/>
      </c>
      <c r="BR36" t="str">
        <f>IF('COPY 20200720'!BR36="","",'COPY 20200720'!BR36)</f>
        <v/>
      </c>
      <c r="BS36" t="str">
        <f>IF('COPY 20200720'!BS36="","",'COPY 20200720'!BS36)</f>
        <v/>
      </c>
      <c r="BT36" t="str">
        <f>IF('COPY 20200720'!BT36="","",'COPY 20200720'!BT36)</f>
        <v/>
      </c>
      <c r="BU36" t="str">
        <f>IF('COPY 20200720'!BU36="","",'COPY 20200720'!BU36)</f>
        <v/>
      </c>
      <c r="BV36" t="str">
        <f>IF('COPY 20200720'!BV36="","",'COPY 20200720'!BV36)</f>
        <v/>
      </c>
      <c r="BW36" t="str">
        <f>IF('COPY 20200720'!BW36="","",'COPY 20200720'!BW36)</f>
        <v/>
      </c>
      <c r="BX36" t="str">
        <f>IF('COPY 20200720'!BX36="","",'COPY 20200720'!BX36)</f>
        <v/>
      </c>
      <c r="BY36" t="str">
        <f>IF('COPY 20200720'!BY36="","",'COPY 20200720'!BY36)</f>
        <v/>
      </c>
      <c r="BZ36" t="str">
        <f>IF('COPY 20200720'!BZ36="","",'COPY 20200720'!BZ36)</f>
        <v/>
      </c>
      <c r="CA36" t="str">
        <f>IF('COPY 20200720'!CA36="","",'COPY 20200720'!CA36)</f>
        <v/>
      </c>
      <c r="CB36" t="str">
        <f>IF('COPY 20200720'!CB36="","",'COPY 20200720'!CB36)</f>
        <v/>
      </c>
      <c r="CC36" t="str">
        <f>IF('COPY 20200720'!CC36="","",'COPY 20200720'!CC36)</f>
        <v/>
      </c>
      <c r="CD36" t="str">
        <f>IF('COPY 20200720'!CD36="","",'COPY 20200720'!CD36)</f>
        <v/>
      </c>
      <c r="CE36" t="str">
        <f>IF('COPY 20200720'!CE36="","",'COPY 20200720'!CE36)</f>
        <v>-</v>
      </c>
      <c r="CF36">
        <v>0</v>
      </c>
      <c r="CG36" t="str">
        <f>IF('COPY 20200720'!CG36="","",'COPY 20200720'!CG36)</f>
        <v/>
      </c>
      <c r="CH36" t="str">
        <f>IF('COPY 20200720'!CH36="","",'COPY 20200720'!CH36)</f>
        <v/>
      </c>
      <c r="CI36" t="str">
        <f>IF('COPY 20200720'!CI36="","",'COPY 20200720'!CI36)</f>
        <v/>
      </c>
      <c r="CJ36" t="str">
        <f>IF('COPY 20200720'!CJ36="","",'COPY 20200720'!CJ36)</f>
        <v/>
      </c>
      <c r="CK36" t="str">
        <f>IF('COPY 20200720'!CK36="","",'COPY 20200720'!CK36)</f>
        <v/>
      </c>
      <c r="CL36" t="str">
        <f>IF('COPY 20200720'!CL36="","",'COPY 20200720'!CL36)</f>
        <v/>
      </c>
      <c r="CM36" t="str">
        <f>IF('COPY 20200720'!CM36="","",'COPY 20200720'!CM36)</f>
        <v/>
      </c>
    </row>
    <row r="37" spans="2:91">
      <c r="B37" s="42" t="str">
        <f>'COPY 20200720'!B37</f>
        <v>034</v>
      </c>
      <c r="C37" s="8" t="str">
        <f>'COPY 20200720'!C37</f>
        <v>LID UPR EPB</v>
      </c>
      <c r="D37" s="8" t="str">
        <f>IF('COPY 20200720'!D37="","",'COPY 20200720'!D37)</f>
        <v>INJ</v>
      </c>
      <c r="E37" s="8"/>
      <c r="F37" s="9"/>
      <c r="G37" s="10"/>
      <c r="H37" s="11"/>
      <c r="I37" s="12"/>
      <c r="J37" s="13"/>
      <c r="K37" s="10"/>
      <c r="L37" s="24"/>
      <c r="M37" s="14"/>
      <c r="N37" s="15"/>
      <c r="O37" s="16"/>
      <c r="P37" s="16"/>
      <c r="Q37" s="17"/>
      <c r="R37" s="17"/>
      <c r="S37" s="33"/>
      <c r="T37" s="33"/>
      <c r="U37" s="31"/>
      <c r="V37">
        <f>IF('COPY 20200720'!V37="","",'COPY 20200720'!V37)</f>
        <v>2.0782455000000004</v>
      </c>
      <c r="W37" t="str">
        <f>IF('COPY 20200720'!W37="","",'COPY 20200720'!W37)</f>
        <v/>
      </c>
      <c r="X37" t="str">
        <f>IF('COPY 20200720'!X37="","",'COPY 20200720'!X37)</f>
        <v/>
      </c>
      <c r="Y37" t="str">
        <f>IF('COPY 20200720'!Y37="","",'COPY 20200720'!Y37)</f>
        <v/>
      </c>
      <c r="Z37" t="str">
        <f>IF('COPY 20200720'!Z37="","",'COPY 20200720'!Z37)</f>
        <v/>
      </c>
      <c r="AA37" t="str">
        <f>IF('COPY 20200720'!AA37="","",'COPY 20200720'!AA37)</f>
        <v/>
      </c>
      <c r="AB37" t="str">
        <f>IF('COPY 20200720'!AB37="","",'COPY 20200720'!AB37)</f>
        <v/>
      </c>
      <c r="AC37" t="str">
        <f>IF('COPY 20200720'!AC37="","",'COPY 20200720'!AC37)</f>
        <v/>
      </c>
      <c r="AD37" t="str">
        <f>IF('COPY 20200720'!AD37="","",'COPY 20200720'!AD37)</f>
        <v/>
      </c>
      <c r="AE37" t="str">
        <f>IF('COPY 20200720'!AE37="","",'COPY 20200720'!AE37)</f>
        <v/>
      </c>
      <c r="AF37">
        <f>IF('COPY 20200720'!AF37="","",'COPY 20200720'!AF37)</f>
        <v>44033</v>
      </c>
      <c r="AG37">
        <f>IF('COPY 20200720'!AG37="","",'COPY 20200720'!AG37)</f>
        <v>44033</v>
      </c>
      <c r="AH37" t="str">
        <f>IF('COPY 20200720'!AH37="","",'COPY 20200720'!AH37)</f>
        <v/>
      </c>
      <c r="AI37" t="str">
        <f>IF('COPY 20200720'!AI37="","",'COPY 20200720'!AI37)</f>
        <v/>
      </c>
      <c r="AJ37" t="str">
        <f>IF('COPY 20200720'!AJ37="","",'COPY 20200720'!AJ37)</f>
        <v/>
      </c>
      <c r="AK37" s="2" t="str">
        <f>IF('COPY 20200720'!AK37="","",'COPY 20200720'!AK37)</f>
        <v>NO Q</v>
      </c>
      <c r="AL37" s="2" t="str">
        <f>IF('COPY 20200720'!AL37="","",'COPY 20200720'!AL37)</f>
        <v>NO Q</v>
      </c>
      <c r="AM37">
        <f>IF('COPY 20200720'!AM37="","",'COPY 20200720'!AM37)</f>
        <v>44033</v>
      </c>
      <c r="AN37" t="str">
        <f>IF('COPY 20200720'!AN37="","",'COPY 20200720'!AN37)</f>
        <v/>
      </c>
      <c r="AO37" t="str">
        <f>IF('COPY 20200720'!AO37="","",'COPY 20200720'!AO37)</f>
        <v/>
      </c>
      <c r="AP37">
        <f>IF('COPY 20200720'!AP37="","",'COPY 20200720'!AP37)</f>
        <v>44033</v>
      </c>
      <c r="AQ37" t="str">
        <f>IF('COPY 20200720'!AQ37="","",'COPY 20200720'!AQ37)</f>
        <v/>
      </c>
      <c r="AR37" t="str">
        <f>IF('COPY 20200720'!AR37="","",'COPY 20200720'!AR37)</f>
        <v/>
      </c>
      <c r="AS37" t="str">
        <f>IF('COPY 20200720'!AS37="","",'COPY 20200720'!AS37)</f>
        <v/>
      </c>
      <c r="AT37" t="str">
        <f>IF('COPY 20200720'!AT37="","",'COPY 20200720'!AT37)</f>
        <v/>
      </c>
      <c r="AU37" t="str">
        <f>IF('COPY 20200720'!AU37="","",'COPY 20200720'!AU37)</f>
        <v/>
      </c>
      <c r="AV37" t="str">
        <f>IF('COPY 20200720'!AV37="","",'COPY 20200720'!AV37)</f>
        <v/>
      </c>
      <c r="AW37" t="str">
        <f>IF('COPY 20200720'!AW37="","",'COPY 20200720'!AW37)</f>
        <v/>
      </c>
      <c r="AX37" t="str">
        <f>IF('COPY 20200720'!AX37="","",'COPY 20200720'!AX37)</f>
        <v/>
      </c>
      <c r="AY37" t="str">
        <f>IF('COPY 20200720'!AY37="","",'COPY 20200720'!AY37)</f>
        <v/>
      </c>
      <c r="AZ37" t="str">
        <f>IF('COPY 20200720'!AZ37="","",'COPY 20200720'!AZ37)</f>
        <v/>
      </c>
      <c r="BA37" t="str">
        <f>IF('COPY 20200720'!BA37="","",'COPY 20200720'!BA37)</f>
        <v/>
      </c>
      <c r="BB37" t="str">
        <f>IF('COPY 20200720'!BB37="","",'COPY 20200720'!BB37)</f>
        <v/>
      </c>
      <c r="BC37" t="str">
        <f>IF('COPY 20200720'!BC37="","",'COPY 20200720'!BC37)</f>
        <v/>
      </c>
      <c r="BD37" t="str">
        <f>IF('COPY 20200720'!BD37="","",'COPY 20200720'!BD37)</f>
        <v/>
      </c>
      <c r="BE37" t="str">
        <f>IF('COPY 20200720'!BE37="","",'COPY 20200720'!BE37)</f>
        <v/>
      </c>
      <c r="BF37" t="str">
        <f>IF('COPY 20200720'!BF37="","",'COPY 20200720'!BF37)</f>
        <v/>
      </c>
      <c r="BG37" t="str">
        <f>IF('COPY 20200720'!BG37="","",'COPY 20200720'!BG37)</f>
        <v/>
      </c>
      <c r="BH37" t="str">
        <f>IF('COPY 20200720'!BH37="","",'COPY 20200720'!BH37)</f>
        <v/>
      </c>
      <c r="BI37" t="str">
        <f>IF('COPY 20200720'!BI37="","",'COPY 20200720'!BI37)</f>
        <v/>
      </c>
      <c r="BJ37" t="str">
        <f>IF('COPY 20200720'!BJ37="","",'COPY 20200720'!BJ37)</f>
        <v/>
      </c>
      <c r="BK37">
        <v>0</v>
      </c>
      <c r="BL37" t="str">
        <f>IF('COPY 20200720'!BL37="","",'COPY 20200720'!BL37)</f>
        <v/>
      </c>
      <c r="BM37" t="str">
        <f>IF('COPY 20200720'!BM37="","",'COPY 20200720'!BM37)</f>
        <v/>
      </c>
      <c r="BN37" t="str">
        <f>IF('COPY 20200720'!BN37="","",'COPY 20200720'!BN37)</f>
        <v/>
      </c>
      <c r="BO37">
        <v>0</v>
      </c>
      <c r="BP37" t="str">
        <f>IF('COPY 20200720'!BP37="","",'COPY 20200720'!BP37)</f>
        <v/>
      </c>
      <c r="BQ37" t="str">
        <f>IF('COPY 20200720'!BQ37="","",'COPY 20200720'!BQ37)</f>
        <v/>
      </c>
      <c r="BR37" t="str">
        <f>IF('COPY 20200720'!BR37="","",'COPY 20200720'!BR37)</f>
        <v/>
      </c>
      <c r="BS37" t="str">
        <f>IF('COPY 20200720'!BS37="","",'COPY 20200720'!BS37)</f>
        <v/>
      </c>
      <c r="BT37" t="str">
        <f>IF('COPY 20200720'!BT37="","",'COPY 20200720'!BT37)</f>
        <v/>
      </c>
      <c r="BU37" t="str">
        <f>IF('COPY 20200720'!BU37="","",'COPY 20200720'!BU37)</f>
        <v/>
      </c>
      <c r="BV37" t="str">
        <f>IF('COPY 20200720'!BV37="","",'COPY 20200720'!BV37)</f>
        <v/>
      </c>
      <c r="BW37" t="str">
        <f>IF('COPY 20200720'!BW37="","",'COPY 20200720'!BW37)</f>
        <v/>
      </c>
      <c r="BX37" t="str">
        <f>IF('COPY 20200720'!BX37="","",'COPY 20200720'!BX37)</f>
        <v/>
      </c>
      <c r="BY37" t="str">
        <f>IF('COPY 20200720'!BY37="","",'COPY 20200720'!BY37)</f>
        <v/>
      </c>
      <c r="BZ37" t="str">
        <f>IF('COPY 20200720'!BZ37="","",'COPY 20200720'!BZ37)</f>
        <v/>
      </c>
      <c r="CA37" t="str">
        <f>IF('COPY 20200720'!CA37="","",'COPY 20200720'!CA37)</f>
        <v/>
      </c>
      <c r="CB37" t="str">
        <f>IF('COPY 20200720'!CB37="","",'COPY 20200720'!CB37)</f>
        <v/>
      </c>
      <c r="CC37" t="str">
        <f>IF('COPY 20200720'!CC37="","",'COPY 20200720'!CC37)</f>
        <v/>
      </c>
      <c r="CD37" t="str">
        <f>IF('COPY 20200720'!CD37="","",'COPY 20200720'!CD37)</f>
        <v/>
      </c>
      <c r="CE37" t="str">
        <f>IF('COPY 20200720'!CE37="","",'COPY 20200720'!CE37)</f>
        <v>-</v>
      </c>
      <c r="CF37">
        <v>0</v>
      </c>
      <c r="CG37" t="str">
        <f>IF('COPY 20200720'!CG37="","",'COPY 20200720'!CG37)</f>
        <v/>
      </c>
      <c r="CH37" t="str">
        <f>IF('COPY 20200720'!CH37="","",'COPY 20200720'!CH37)</f>
        <v/>
      </c>
      <c r="CI37" t="str">
        <f>IF('COPY 20200720'!CI37="","",'COPY 20200720'!CI37)</f>
        <v/>
      </c>
      <c r="CJ37" t="str">
        <f>IF('COPY 20200720'!CJ37="","",'COPY 20200720'!CJ37)</f>
        <v/>
      </c>
      <c r="CK37" t="str">
        <f>IF('COPY 20200720'!CK37="","",'COPY 20200720'!CK37)</f>
        <v/>
      </c>
      <c r="CL37" t="str">
        <f>IF('COPY 20200720'!CL37="","",'COPY 20200720'!CL37)</f>
        <v/>
      </c>
      <c r="CM37" t="str">
        <f>IF('COPY 20200720'!CM37="","",'COPY 20200720'!CM37)</f>
        <v/>
      </c>
    </row>
    <row r="38" spans="2:91">
      <c r="B38" s="42" t="str">
        <f>'COPY 20200720'!B38</f>
        <v>035</v>
      </c>
      <c r="C38" s="8" t="str">
        <f>'COPY 20200720'!C38</f>
        <v>LOCK CONSOLE EPB</v>
      </c>
      <c r="D38" s="8" t="str">
        <f>IF('COPY 20200720'!D38="","",'COPY 20200720'!D38)</f>
        <v>INJ</v>
      </c>
      <c r="E38" s="8"/>
      <c r="F38" s="9"/>
      <c r="G38" s="10"/>
      <c r="H38" s="11"/>
      <c r="I38" s="12"/>
      <c r="J38" s="13"/>
      <c r="K38" s="10"/>
      <c r="L38" s="24"/>
      <c r="M38" s="14"/>
      <c r="N38" s="15"/>
      <c r="O38" s="16"/>
      <c r="P38" s="16"/>
      <c r="Q38" s="17"/>
      <c r="R38" s="17"/>
      <c r="S38" s="33"/>
      <c r="T38" s="33"/>
      <c r="U38" s="31"/>
      <c r="V38">
        <f>IF('COPY 20200720'!V38="","",'COPY 20200720'!V38)</f>
        <v>0.29722641599999999</v>
      </c>
      <c r="W38" t="str">
        <f>IF('COPY 20200720'!W38="","",'COPY 20200720'!W38)</f>
        <v/>
      </c>
      <c r="X38" t="str">
        <f>IF('COPY 20200720'!X38="","",'COPY 20200720'!X38)</f>
        <v/>
      </c>
      <c r="Y38" t="str">
        <f>IF('COPY 20200720'!Y38="","",'COPY 20200720'!Y38)</f>
        <v/>
      </c>
      <c r="Z38" t="str">
        <f>IF('COPY 20200720'!Z38="","",'COPY 20200720'!Z38)</f>
        <v/>
      </c>
      <c r="AA38" t="str">
        <f>IF('COPY 20200720'!AA38="","",'COPY 20200720'!AA38)</f>
        <v/>
      </c>
      <c r="AB38" t="str">
        <f>IF('COPY 20200720'!AB38="","",'COPY 20200720'!AB38)</f>
        <v/>
      </c>
      <c r="AC38" t="str">
        <f>IF('COPY 20200720'!AC38="","",'COPY 20200720'!AC38)</f>
        <v/>
      </c>
      <c r="AD38" t="str">
        <f>IF('COPY 20200720'!AD38="","",'COPY 20200720'!AD38)</f>
        <v/>
      </c>
      <c r="AE38" t="str">
        <f>IF('COPY 20200720'!AE38="","",'COPY 20200720'!AE38)</f>
        <v/>
      </c>
      <c r="AF38" t="str">
        <f>IF('COPY 20200720'!AF38="","",'COPY 20200720'!AF38)</f>
        <v/>
      </c>
      <c r="AG38" t="str">
        <f>IF('COPY 20200720'!AG38="","",'COPY 20200720'!AG38)</f>
        <v/>
      </c>
      <c r="AH38" t="str">
        <f>IF('COPY 20200720'!AH38="","",'COPY 20200720'!AH38)</f>
        <v/>
      </c>
      <c r="AI38" t="str">
        <f>IF('COPY 20200720'!AI38="","",'COPY 20200720'!AI38)</f>
        <v/>
      </c>
      <c r="AJ38" t="str">
        <f>IF('COPY 20200720'!AJ38="","",'COPY 20200720'!AJ38)</f>
        <v/>
      </c>
      <c r="AK38" t="str">
        <f>IF('COPY 20200720'!AK38="","",'COPY 20200720'!AK38)</f>
        <v/>
      </c>
      <c r="AL38" t="str">
        <f>IF('COPY 20200720'!AL38="","",'COPY 20200720'!AL38)</f>
        <v/>
      </c>
      <c r="AM38" t="str">
        <f>IF('COPY 20200720'!AM38="","",'COPY 20200720'!AM38)</f>
        <v/>
      </c>
      <c r="AN38" t="str">
        <f>IF('COPY 20200720'!AN38="","",'COPY 20200720'!AN38)</f>
        <v/>
      </c>
      <c r="AO38">
        <f>IF('COPY 20200720'!AO38="","",'COPY 20200720'!AO38)</f>
        <v>44046</v>
      </c>
      <c r="AP38">
        <f>IF('COPY 20200720'!AP38="","",'COPY 20200720'!AP38)</f>
        <v>44033</v>
      </c>
      <c r="AQ38" t="str">
        <f>IF('COPY 20200720'!AQ38="","",'COPY 20200720'!AQ38)</f>
        <v/>
      </c>
      <c r="AR38" t="str">
        <f>IF('COPY 20200720'!AR38="","",'COPY 20200720'!AR38)</f>
        <v/>
      </c>
      <c r="AS38" t="str">
        <f>IF('COPY 20200720'!AS38="","",'COPY 20200720'!AS38)</f>
        <v/>
      </c>
      <c r="AT38" t="str">
        <f>IF('COPY 20200720'!AT38="","",'COPY 20200720'!AT38)</f>
        <v/>
      </c>
      <c r="AU38" t="str">
        <f>IF('COPY 20200720'!AU38="","",'COPY 20200720'!AU38)</f>
        <v/>
      </c>
      <c r="AV38" t="str">
        <f>IF('COPY 20200720'!AV38="","",'COPY 20200720'!AV38)</f>
        <v/>
      </c>
      <c r="AW38" t="str">
        <f>IF('COPY 20200720'!AW38="","",'COPY 20200720'!AW38)</f>
        <v/>
      </c>
      <c r="AX38" t="str">
        <f>IF('COPY 20200720'!AX38="","",'COPY 20200720'!AX38)</f>
        <v/>
      </c>
      <c r="AY38" t="str">
        <f>IF('COPY 20200720'!AY38="","",'COPY 20200720'!AY38)</f>
        <v/>
      </c>
      <c r="AZ38" t="str">
        <f>IF('COPY 20200720'!AZ38="","",'COPY 20200720'!AZ38)</f>
        <v/>
      </c>
      <c r="BA38" t="str">
        <f>IF('COPY 20200720'!BA38="","",'COPY 20200720'!BA38)</f>
        <v/>
      </c>
      <c r="BB38" t="str">
        <f>IF('COPY 20200720'!BB38="","",'COPY 20200720'!BB38)</f>
        <v/>
      </c>
      <c r="BC38" t="str">
        <f>IF('COPY 20200720'!BC38="","",'COPY 20200720'!BC38)</f>
        <v/>
      </c>
      <c r="BD38" t="str">
        <f>IF('COPY 20200720'!BD38="","",'COPY 20200720'!BD38)</f>
        <v/>
      </c>
      <c r="BE38" t="str">
        <f>IF('COPY 20200720'!BE38="","",'COPY 20200720'!BE38)</f>
        <v/>
      </c>
      <c r="BF38" t="str">
        <f>IF('COPY 20200720'!BF38="","",'COPY 20200720'!BF38)</f>
        <v/>
      </c>
      <c r="BG38" t="str">
        <f>IF('COPY 20200720'!BG38="","",'COPY 20200720'!BG38)</f>
        <v/>
      </c>
      <c r="BH38" t="str">
        <f>IF('COPY 20200720'!BH38="","",'COPY 20200720'!BH38)</f>
        <v/>
      </c>
      <c r="BI38" t="str">
        <f>IF('COPY 20200720'!BI38="","",'COPY 20200720'!BI38)</f>
        <v/>
      </c>
      <c r="BJ38" t="str">
        <f>IF('COPY 20200720'!BJ38="","",'COPY 20200720'!BJ38)</f>
        <v/>
      </c>
      <c r="BK38" t="str">
        <f>IF('COPY 20200720'!BK38="","",'COPY 20200720'!BK38)</f>
        <v/>
      </c>
      <c r="BL38" t="str">
        <f>IF('COPY 20200720'!BL38="","",'COPY 20200720'!BL38)</f>
        <v/>
      </c>
      <c r="BM38" t="str">
        <f>IF('COPY 20200720'!BM38="","",'COPY 20200720'!BM38)</f>
        <v/>
      </c>
      <c r="BN38" t="str">
        <f>IF('COPY 20200720'!BN38="","",'COPY 20200720'!BN38)</f>
        <v/>
      </c>
      <c r="BO38">
        <v>0</v>
      </c>
      <c r="BP38" t="str">
        <f>IF('COPY 20200720'!BP38="","",'COPY 20200720'!BP38)</f>
        <v/>
      </c>
      <c r="BQ38" t="str">
        <f>IF('COPY 20200720'!BQ38="","",'COPY 20200720'!BQ38)</f>
        <v/>
      </c>
      <c r="BR38" t="str">
        <f>IF('COPY 20200720'!BR38="","",'COPY 20200720'!BR38)</f>
        <v/>
      </c>
      <c r="BS38" t="str">
        <f>IF('COPY 20200720'!BS38="","",'COPY 20200720'!BS38)</f>
        <v/>
      </c>
      <c r="BT38" t="str">
        <f>IF('COPY 20200720'!BT38="","",'COPY 20200720'!BT38)</f>
        <v/>
      </c>
      <c r="BU38" t="str">
        <f>IF('COPY 20200720'!BU38="","",'COPY 20200720'!BU38)</f>
        <v/>
      </c>
      <c r="BV38" t="str">
        <f>IF('COPY 20200720'!BV38="","",'COPY 20200720'!BV38)</f>
        <v/>
      </c>
      <c r="BW38" t="str">
        <f>IF('COPY 20200720'!BW38="","",'COPY 20200720'!BW38)</f>
        <v/>
      </c>
      <c r="BX38" t="str">
        <f>IF('COPY 20200720'!BX38="","",'COPY 20200720'!BX38)</f>
        <v/>
      </c>
      <c r="BY38" t="str">
        <f>IF('COPY 20200720'!BY38="","",'COPY 20200720'!BY38)</f>
        <v/>
      </c>
      <c r="BZ38" t="str">
        <f>IF('COPY 20200720'!BZ38="","",'COPY 20200720'!BZ38)</f>
        <v/>
      </c>
      <c r="CA38" t="str">
        <f>IF('COPY 20200720'!CA38="","",'COPY 20200720'!CA38)</f>
        <v/>
      </c>
      <c r="CB38" t="str">
        <f>IF('COPY 20200720'!CB38="","",'COPY 20200720'!CB38)</f>
        <v/>
      </c>
      <c r="CC38" t="str">
        <f>IF('COPY 20200720'!CC38="","",'COPY 20200720'!CC38)</f>
        <v/>
      </c>
      <c r="CD38" t="str">
        <f>IF('COPY 20200720'!CD38="","",'COPY 20200720'!CD38)</f>
        <v/>
      </c>
      <c r="CE38" t="str">
        <f>IF('COPY 20200720'!CE38="","",'COPY 20200720'!CE38)</f>
        <v/>
      </c>
      <c r="CF38" t="str">
        <f>IF('COPY 20200720'!CF38="","",'COPY 20200720'!CF38)</f>
        <v/>
      </c>
      <c r="CG38" t="str">
        <f>IF('COPY 20200720'!CG38="","",'COPY 20200720'!CG38)</f>
        <v/>
      </c>
      <c r="CH38" t="str">
        <f>IF('COPY 20200720'!CH38="","",'COPY 20200720'!CH38)</f>
        <v/>
      </c>
      <c r="CI38" t="str">
        <f>IF('COPY 20200720'!CI38="","",'COPY 20200720'!CI38)</f>
        <v/>
      </c>
      <c r="CJ38" t="str">
        <f>IF('COPY 20200720'!CJ38="","",'COPY 20200720'!CJ38)</f>
        <v/>
      </c>
      <c r="CK38" t="str">
        <f>IF('COPY 20200720'!CK38="","",'COPY 20200720'!CK38)</f>
        <v/>
      </c>
      <c r="CL38" t="str">
        <f>IF('COPY 20200720'!CL38="","",'COPY 20200720'!CL38)</f>
        <v/>
      </c>
      <c r="CM38" t="str">
        <f>IF('COPY 20200720'!CM38="","",'COPY 20200720'!CM38)</f>
        <v/>
      </c>
    </row>
    <row r="39" spans="2:91">
      <c r="B39" s="42" t="str">
        <f>'COPY 20200720'!B39</f>
        <v>036</v>
      </c>
      <c r="C39" s="8" t="str">
        <f>'COPY 20200720'!C39</f>
        <v>LID LWR BASE EPB</v>
      </c>
      <c r="D39" s="8" t="str">
        <f>IF('COPY 20200720'!D39="","",'COPY 20200720'!D39)</f>
        <v>INJ</v>
      </c>
      <c r="E39" s="8"/>
      <c r="F39" s="9"/>
      <c r="G39" s="10"/>
      <c r="H39" s="11"/>
      <c r="I39" s="12"/>
      <c r="J39" s="13"/>
      <c r="K39" s="10"/>
      <c r="L39" s="24"/>
      <c r="M39" s="14"/>
      <c r="N39" s="15"/>
      <c r="O39" s="16"/>
      <c r="P39" s="16"/>
      <c r="Q39" s="17"/>
      <c r="R39" s="17"/>
      <c r="S39" s="33"/>
      <c r="T39" s="33"/>
      <c r="U39" s="31"/>
      <c r="V39">
        <f>IF('COPY 20200720'!V39="","",'COPY 20200720'!V39)</f>
        <v>1.4730884750000004</v>
      </c>
      <c r="W39" t="str">
        <f>IF('COPY 20200720'!W39="","",'COPY 20200720'!W39)</f>
        <v/>
      </c>
      <c r="X39" t="str">
        <f>IF('COPY 20200720'!X39="","",'COPY 20200720'!X39)</f>
        <v/>
      </c>
      <c r="Y39" t="str">
        <f>IF('COPY 20200720'!Y39="","",'COPY 20200720'!Y39)</f>
        <v/>
      </c>
      <c r="Z39" t="str">
        <f>IF('COPY 20200720'!Z39="","",'COPY 20200720'!Z39)</f>
        <v/>
      </c>
      <c r="AA39" t="str">
        <f>IF('COPY 20200720'!AA39="","",'COPY 20200720'!AA39)</f>
        <v/>
      </c>
      <c r="AB39" t="str">
        <f>IF('COPY 20200720'!AB39="","",'COPY 20200720'!AB39)</f>
        <v/>
      </c>
      <c r="AC39" t="str">
        <f>IF('COPY 20200720'!AC39="","",'COPY 20200720'!AC39)</f>
        <v/>
      </c>
      <c r="AD39" t="str">
        <f>IF('COPY 20200720'!AD39="","",'COPY 20200720'!AD39)</f>
        <v/>
      </c>
      <c r="AE39" t="str">
        <f>IF('COPY 20200720'!AE39="","",'COPY 20200720'!AE39)</f>
        <v/>
      </c>
      <c r="AF39">
        <f>IF('COPY 20200720'!AF39="","",'COPY 20200720'!AF39)</f>
        <v>44033</v>
      </c>
      <c r="AG39">
        <f>IF('COPY 20200720'!AG39="","",'COPY 20200720'!AG39)</f>
        <v>44033</v>
      </c>
      <c r="AH39" t="str">
        <f>IF('COPY 20200720'!AH39="","",'COPY 20200720'!AH39)</f>
        <v/>
      </c>
      <c r="AI39" t="str">
        <f>IF('COPY 20200720'!AI39="","",'COPY 20200720'!AI39)</f>
        <v/>
      </c>
      <c r="AJ39" t="str">
        <f>IF('COPY 20200720'!AJ39="","",'COPY 20200720'!AJ39)</f>
        <v/>
      </c>
      <c r="AK39" s="2" t="str">
        <f>IF('COPY 20200720'!AK39="","",'COPY 20200720'!AK39)</f>
        <v>NO Q</v>
      </c>
      <c r="AL39" s="2" t="str">
        <f>IF('COPY 20200720'!AL39="","",'COPY 20200720'!AL39)</f>
        <v>NO Q</v>
      </c>
      <c r="AM39">
        <f>IF('COPY 20200720'!AM39="","",'COPY 20200720'!AM39)</f>
        <v>44033</v>
      </c>
      <c r="AN39" t="str">
        <f>IF('COPY 20200720'!AN39="","",'COPY 20200720'!AN39)</f>
        <v/>
      </c>
      <c r="AO39" t="str">
        <f>IF('COPY 20200720'!AO39="","",'COPY 20200720'!AO39)</f>
        <v/>
      </c>
      <c r="AP39">
        <f>IF('COPY 20200720'!AP39="","",'COPY 20200720'!AP39)</f>
        <v>44033</v>
      </c>
      <c r="AQ39" t="str">
        <f>IF('COPY 20200720'!AQ39="","",'COPY 20200720'!AQ39)</f>
        <v/>
      </c>
      <c r="AR39" t="str">
        <f>IF('COPY 20200720'!AR39="","",'COPY 20200720'!AR39)</f>
        <v/>
      </c>
      <c r="AS39" t="str">
        <f>IF('COPY 20200720'!AS39="","",'COPY 20200720'!AS39)</f>
        <v/>
      </c>
      <c r="AT39" t="str">
        <f>IF('COPY 20200720'!AT39="","",'COPY 20200720'!AT39)</f>
        <v/>
      </c>
      <c r="AU39" t="str">
        <f>IF('COPY 20200720'!AU39="","",'COPY 20200720'!AU39)</f>
        <v/>
      </c>
      <c r="AV39" t="str">
        <f>IF('COPY 20200720'!AV39="","",'COPY 20200720'!AV39)</f>
        <v/>
      </c>
      <c r="AW39" t="str">
        <f>IF('COPY 20200720'!AW39="","",'COPY 20200720'!AW39)</f>
        <v/>
      </c>
      <c r="AX39" t="str">
        <f>IF('COPY 20200720'!AX39="","",'COPY 20200720'!AX39)</f>
        <v/>
      </c>
      <c r="AY39" t="str">
        <f>IF('COPY 20200720'!AY39="","",'COPY 20200720'!AY39)</f>
        <v/>
      </c>
      <c r="AZ39" t="str">
        <f>IF('COPY 20200720'!AZ39="","",'COPY 20200720'!AZ39)</f>
        <v/>
      </c>
      <c r="BA39" t="str">
        <f>IF('COPY 20200720'!BA39="","",'COPY 20200720'!BA39)</f>
        <v/>
      </c>
      <c r="BB39" t="str">
        <f>IF('COPY 20200720'!BB39="","",'COPY 20200720'!BB39)</f>
        <v/>
      </c>
      <c r="BC39" t="str">
        <f>IF('COPY 20200720'!BC39="","",'COPY 20200720'!BC39)</f>
        <v/>
      </c>
      <c r="BD39" t="str">
        <f>IF('COPY 20200720'!BD39="","",'COPY 20200720'!BD39)</f>
        <v/>
      </c>
      <c r="BE39" t="str">
        <f>IF('COPY 20200720'!BE39="","",'COPY 20200720'!BE39)</f>
        <v/>
      </c>
      <c r="BF39" t="str">
        <f>IF('COPY 20200720'!BF39="","",'COPY 20200720'!BF39)</f>
        <v/>
      </c>
      <c r="BG39" t="str">
        <f>IF('COPY 20200720'!BG39="","",'COPY 20200720'!BG39)</f>
        <v/>
      </c>
      <c r="BH39" t="str">
        <f>IF('COPY 20200720'!BH39="","",'COPY 20200720'!BH39)</f>
        <v/>
      </c>
      <c r="BI39" t="str">
        <f>IF('COPY 20200720'!BI39="","",'COPY 20200720'!BI39)</f>
        <v/>
      </c>
      <c r="BJ39" t="str">
        <f>IF('COPY 20200720'!BJ39="","",'COPY 20200720'!BJ39)</f>
        <v/>
      </c>
      <c r="BK39">
        <v>0</v>
      </c>
      <c r="BL39" t="str">
        <f>IF('COPY 20200720'!BL39="","",'COPY 20200720'!BL39)</f>
        <v/>
      </c>
      <c r="BM39" t="str">
        <f>IF('COPY 20200720'!BM39="","",'COPY 20200720'!BM39)</f>
        <v/>
      </c>
      <c r="BN39" t="str">
        <f>IF('COPY 20200720'!BN39="","",'COPY 20200720'!BN39)</f>
        <v/>
      </c>
      <c r="BO39">
        <v>0</v>
      </c>
      <c r="BP39" t="str">
        <f>IF('COPY 20200720'!BP39="","",'COPY 20200720'!BP39)</f>
        <v/>
      </c>
      <c r="BQ39" t="str">
        <f>IF('COPY 20200720'!BQ39="","",'COPY 20200720'!BQ39)</f>
        <v/>
      </c>
      <c r="BR39" t="str">
        <f>IF('COPY 20200720'!BR39="","",'COPY 20200720'!BR39)</f>
        <v/>
      </c>
      <c r="BS39" t="str">
        <f>IF('COPY 20200720'!BS39="","",'COPY 20200720'!BS39)</f>
        <v/>
      </c>
      <c r="BT39" t="str">
        <f>IF('COPY 20200720'!BT39="","",'COPY 20200720'!BT39)</f>
        <v/>
      </c>
      <c r="BU39" t="str">
        <f>IF('COPY 20200720'!BU39="","",'COPY 20200720'!BU39)</f>
        <v/>
      </c>
      <c r="BV39" t="str">
        <f>IF('COPY 20200720'!BV39="","",'COPY 20200720'!BV39)</f>
        <v/>
      </c>
      <c r="BW39" t="str">
        <f>IF('COPY 20200720'!BW39="","",'COPY 20200720'!BW39)</f>
        <v/>
      </c>
      <c r="BX39" t="str">
        <f>IF('COPY 20200720'!BX39="","",'COPY 20200720'!BX39)</f>
        <v/>
      </c>
      <c r="BY39" t="str">
        <f>IF('COPY 20200720'!BY39="","",'COPY 20200720'!BY39)</f>
        <v/>
      </c>
      <c r="BZ39" t="str">
        <f>IF('COPY 20200720'!BZ39="","",'COPY 20200720'!BZ39)</f>
        <v/>
      </c>
      <c r="CA39" t="str">
        <f>IF('COPY 20200720'!CA39="","",'COPY 20200720'!CA39)</f>
        <v/>
      </c>
      <c r="CB39" t="str">
        <f>IF('COPY 20200720'!CB39="","",'COPY 20200720'!CB39)</f>
        <v/>
      </c>
      <c r="CC39" t="str">
        <f>IF('COPY 20200720'!CC39="","",'COPY 20200720'!CC39)</f>
        <v/>
      </c>
      <c r="CD39" t="str">
        <f>IF('COPY 20200720'!CD39="","",'COPY 20200720'!CD39)</f>
        <v/>
      </c>
      <c r="CE39" t="str">
        <f>IF('COPY 20200720'!CE39="","",'COPY 20200720'!CE39)</f>
        <v>-</v>
      </c>
      <c r="CF39">
        <v>0</v>
      </c>
      <c r="CG39" t="str">
        <f>IF('COPY 20200720'!CG39="","",'COPY 20200720'!CG39)</f>
        <v/>
      </c>
      <c r="CH39" t="str">
        <f>IF('COPY 20200720'!CH39="","",'COPY 20200720'!CH39)</f>
        <v/>
      </c>
      <c r="CI39" t="str">
        <f>IF('COPY 20200720'!CI39="","",'COPY 20200720'!CI39)</f>
        <v/>
      </c>
      <c r="CJ39" t="str">
        <f>IF('COPY 20200720'!CJ39="","",'COPY 20200720'!CJ39)</f>
        <v/>
      </c>
      <c r="CK39" t="str">
        <f>IF('COPY 20200720'!CK39="","",'COPY 20200720'!CK39)</f>
        <v/>
      </c>
      <c r="CL39" t="str">
        <f>IF('COPY 20200720'!CL39="","",'COPY 20200720'!CL39)</f>
        <v/>
      </c>
      <c r="CM39" t="str">
        <f>IF('COPY 20200720'!CM39="","",'COPY 20200720'!CM39)</f>
        <v/>
      </c>
    </row>
    <row r="40" spans="2:91">
      <c r="B40" s="42" t="str">
        <f>'COPY 20200720'!B40</f>
        <v>037</v>
      </c>
      <c r="C40" s="8" t="str">
        <f>'COPY 20200720'!C40</f>
        <v>COVER F</v>
      </c>
      <c r="D40" s="8" t="str">
        <f>IF('COPY 20200720'!D40="","",'COPY 20200720'!D40)</f>
        <v>INJ</v>
      </c>
      <c r="E40" s="8"/>
      <c r="F40" s="9"/>
      <c r="G40" s="10"/>
      <c r="H40" s="11"/>
      <c r="I40" s="12"/>
      <c r="J40" s="13"/>
      <c r="K40" s="10"/>
      <c r="L40" s="13"/>
      <c r="M40" s="14"/>
      <c r="N40" s="15"/>
      <c r="O40" s="16"/>
      <c r="P40" s="16"/>
      <c r="Q40" s="17"/>
      <c r="R40" s="17"/>
      <c r="S40" s="33"/>
      <c r="T40" s="33"/>
      <c r="U40" s="31"/>
      <c r="V40">
        <f>IF('COPY 20200720'!V40="","",'COPY 20200720'!V40)</f>
        <v>2.3426693633480173</v>
      </c>
      <c r="W40" t="str">
        <f>IF('COPY 20200720'!W40="","",'COPY 20200720'!W40)</f>
        <v/>
      </c>
      <c r="X40" t="str">
        <f>IF('COPY 20200720'!X40="","",'COPY 20200720'!X40)</f>
        <v/>
      </c>
      <c r="Y40" t="str">
        <f>IF('COPY 20200720'!Y40="","",'COPY 20200720'!Y40)</f>
        <v/>
      </c>
      <c r="Z40" t="str">
        <f>IF('COPY 20200720'!Z40="","",'COPY 20200720'!Z40)</f>
        <v/>
      </c>
      <c r="AA40" t="str">
        <f>IF('COPY 20200720'!AA40="","",'COPY 20200720'!AA40)</f>
        <v/>
      </c>
      <c r="AB40" t="str">
        <f>IF('COPY 20200720'!AB40="","",'COPY 20200720'!AB40)</f>
        <v/>
      </c>
      <c r="AC40" t="str">
        <f>IF('COPY 20200720'!AC40="","",'COPY 20200720'!AC40)</f>
        <v/>
      </c>
      <c r="AD40">
        <v>0</v>
      </c>
      <c r="AE40">
        <v>0</v>
      </c>
      <c r="AF40">
        <f>IF('COPY 20200720'!AF40="","",'COPY 20200720'!AF40)</f>
        <v>44033</v>
      </c>
      <c r="AG40">
        <f>IF('COPY 20200720'!AG40="","",'COPY 20200720'!AG40)</f>
        <v>44033</v>
      </c>
      <c r="AH40" t="str">
        <f>IF('COPY 20200720'!AH40="","",'COPY 20200720'!AH40)</f>
        <v/>
      </c>
      <c r="AI40" t="str">
        <f>IF('COPY 20200720'!AI40="","",'COPY 20200720'!AI40)</f>
        <v/>
      </c>
      <c r="AJ40" t="str">
        <f>IF('COPY 20200720'!AJ40="","",'COPY 20200720'!AJ40)</f>
        <v/>
      </c>
      <c r="AK40" t="str">
        <f>IF('COPY 20200720'!AK40="","",'COPY 20200720'!AK40)</f>
        <v/>
      </c>
      <c r="AL40" t="str">
        <f>IF('COPY 20200720'!AL40="","",'COPY 20200720'!AL40)</f>
        <v/>
      </c>
      <c r="AM40">
        <f>IF('COPY 20200720'!AM40="","",'COPY 20200720'!AM40)</f>
        <v>44033</v>
      </c>
      <c r="AN40" t="str">
        <f>IF('COPY 20200720'!AN40="","",'COPY 20200720'!AN40)</f>
        <v/>
      </c>
      <c r="AO40" t="str">
        <f>IF('COPY 20200720'!AO40="","",'COPY 20200720'!AO40)</f>
        <v/>
      </c>
      <c r="AP40" t="str">
        <f>IF('COPY 20200720'!AP40="","",'COPY 20200720'!AP40)</f>
        <v/>
      </c>
      <c r="AQ40" t="str">
        <f>IF('COPY 20200720'!AQ40="","",'COPY 20200720'!AQ40)</f>
        <v/>
      </c>
      <c r="AR40" t="str">
        <f>IF('COPY 20200720'!AR40="","",'COPY 20200720'!AR40)</f>
        <v/>
      </c>
      <c r="AS40" t="str">
        <f>IF('COPY 20200720'!AS40="","",'COPY 20200720'!AS40)</f>
        <v/>
      </c>
      <c r="AT40" t="str">
        <f>IF('COPY 20200720'!AT40="","",'COPY 20200720'!AT40)</f>
        <v/>
      </c>
      <c r="AU40" t="str">
        <f>IF('COPY 20200720'!AU40="","",'COPY 20200720'!AU40)</f>
        <v/>
      </c>
      <c r="AV40" t="str">
        <f>IF('COPY 20200720'!AV40="","",'COPY 20200720'!AV40)</f>
        <v/>
      </c>
      <c r="AW40" t="str">
        <f>IF('COPY 20200720'!AW40="","",'COPY 20200720'!AW40)</f>
        <v/>
      </c>
      <c r="AX40" t="str">
        <f>IF('COPY 20200720'!AX40="","",'COPY 20200720'!AX40)</f>
        <v/>
      </c>
      <c r="AY40" t="str">
        <f>IF('COPY 20200720'!AY40="","",'COPY 20200720'!AY40)</f>
        <v/>
      </c>
      <c r="AZ40" t="str">
        <f>IF('COPY 20200720'!AZ40="","",'COPY 20200720'!AZ40)</f>
        <v/>
      </c>
      <c r="BA40" t="str">
        <f>IF('COPY 20200720'!BA40="","",'COPY 20200720'!BA40)</f>
        <v/>
      </c>
      <c r="BB40" t="str">
        <f>IF('COPY 20200720'!BB40="","",'COPY 20200720'!BB40)</f>
        <v/>
      </c>
      <c r="BC40" t="str">
        <f>IF('COPY 20200720'!BC40="","",'COPY 20200720'!BC40)</f>
        <v/>
      </c>
      <c r="BD40" t="str">
        <f>IF('COPY 20200720'!BD40="","",'COPY 20200720'!BD40)</f>
        <v/>
      </c>
      <c r="BE40" t="str">
        <f>IF('COPY 20200720'!BE40="","",'COPY 20200720'!BE40)</f>
        <v/>
      </c>
      <c r="BF40" t="str">
        <f>IF('COPY 20200720'!BF40="","",'COPY 20200720'!BF40)</f>
        <v/>
      </c>
      <c r="BG40" t="str">
        <f>IF('COPY 20200720'!BG40="","",'COPY 20200720'!BG40)</f>
        <v/>
      </c>
      <c r="BH40" t="str">
        <f>IF('COPY 20200720'!BH40="","",'COPY 20200720'!BH40)</f>
        <v/>
      </c>
      <c r="BI40" t="str">
        <f>IF('COPY 20200720'!BI40="","",'COPY 20200720'!BI40)</f>
        <v/>
      </c>
      <c r="BJ40" t="str">
        <f>IF('COPY 20200720'!BJ40="","",'COPY 20200720'!BJ40)</f>
        <v/>
      </c>
      <c r="BK40" t="str">
        <f>IF('COPY 20200720'!BK40="","",'COPY 20200720'!BK40)</f>
        <v/>
      </c>
      <c r="BL40" t="str">
        <f>IF('COPY 20200720'!BL40="","",'COPY 20200720'!BL40)</f>
        <v/>
      </c>
      <c r="BM40" t="str">
        <f>IF('COPY 20200720'!BM40="","",'COPY 20200720'!BM40)</f>
        <v/>
      </c>
      <c r="BN40" t="str">
        <f>IF('COPY 20200720'!BN40="","",'COPY 20200720'!BN40)</f>
        <v/>
      </c>
      <c r="BO40" t="str">
        <f>IF('COPY 20200720'!BO40="","",'COPY 20200720'!BO40)</f>
        <v/>
      </c>
      <c r="BP40" t="str">
        <f>IF('COPY 20200720'!BP40="","",'COPY 20200720'!BP40)</f>
        <v/>
      </c>
      <c r="BQ40" t="str">
        <f>IF('COPY 20200720'!BQ40="","",'COPY 20200720'!BQ40)</f>
        <v/>
      </c>
      <c r="BR40" t="str">
        <f>IF('COPY 20200720'!BR40="","",'COPY 20200720'!BR40)</f>
        <v/>
      </c>
      <c r="BS40" t="str">
        <f>IF('COPY 20200720'!BS40="","",'COPY 20200720'!BS40)</f>
        <v/>
      </c>
      <c r="BT40" t="str">
        <f>IF('COPY 20200720'!BT40="","",'COPY 20200720'!BT40)</f>
        <v/>
      </c>
      <c r="BU40" t="str">
        <f>IF('COPY 20200720'!BU40="","",'COPY 20200720'!BU40)</f>
        <v/>
      </c>
      <c r="BV40" t="str">
        <f>IF('COPY 20200720'!BV40="","",'COPY 20200720'!BV40)</f>
        <v/>
      </c>
      <c r="BW40" t="str">
        <f>IF('COPY 20200720'!BW40="","",'COPY 20200720'!BW40)</f>
        <v/>
      </c>
      <c r="BX40" t="str">
        <f>IF('COPY 20200720'!BX40="","",'COPY 20200720'!BX40)</f>
        <v/>
      </c>
      <c r="BY40" t="str">
        <f>IF('COPY 20200720'!BY40="","",'COPY 20200720'!BY40)</f>
        <v/>
      </c>
      <c r="BZ40" t="str">
        <f>IF('COPY 20200720'!BZ40="","",'COPY 20200720'!BZ40)</f>
        <v/>
      </c>
      <c r="CA40" t="str">
        <f>IF('COPY 20200720'!CA40="","",'COPY 20200720'!CA40)</f>
        <v/>
      </c>
      <c r="CB40" t="str">
        <f>IF('COPY 20200720'!CB40="","",'COPY 20200720'!CB40)</f>
        <v/>
      </c>
      <c r="CC40" t="str">
        <f>IF('COPY 20200720'!CC40="","",'COPY 20200720'!CC40)</f>
        <v/>
      </c>
      <c r="CD40" t="str">
        <f>IF('COPY 20200720'!CD40="","",'COPY 20200720'!CD40)</f>
        <v/>
      </c>
      <c r="CE40" t="str">
        <f>IF('COPY 20200720'!CE40="","",'COPY 20200720'!CE40)</f>
        <v/>
      </c>
      <c r="CF40" t="str">
        <f>IF('COPY 20200720'!CF40="","",'COPY 20200720'!CF40)</f>
        <v/>
      </c>
      <c r="CG40" t="str">
        <f>IF('COPY 20200720'!CG40="","",'COPY 20200720'!CG40)</f>
        <v/>
      </c>
      <c r="CH40" t="str">
        <f>IF('COPY 20200720'!CH40="","",'COPY 20200720'!CH40)</f>
        <v/>
      </c>
      <c r="CI40" t="str">
        <f>IF('COPY 20200720'!CI40="","",'COPY 20200720'!CI40)</f>
        <v/>
      </c>
      <c r="CJ40" t="str">
        <f>IF('COPY 20200720'!CJ40="","",'COPY 20200720'!CJ40)</f>
        <v/>
      </c>
      <c r="CK40" t="str">
        <f>IF('COPY 20200720'!CK40="","",'COPY 20200720'!CK40)</f>
        <v/>
      </c>
      <c r="CL40" t="str">
        <f>IF('COPY 20200720'!CL40="","",'COPY 20200720'!CL40)</f>
        <v/>
      </c>
      <c r="CM40" t="str">
        <f>IF('COPY 20200720'!CM40="","",'COPY 20200720'!CM40)</f>
        <v/>
      </c>
    </row>
    <row r="41" spans="2:91">
      <c r="B41" s="42" t="str">
        <f>'COPY 20200720'!B41</f>
        <v>038</v>
      </c>
      <c r="C41" s="8" t="str">
        <f>'COPY 20200720'!C41</f>
        <v>RING COVER F</v>
      </c>
      <c r="D41" s="8" t="str">
        <f>IF('COPY 20200720'!D41="","",'COPY 20200720'!D41)</f>
        <v>INJ</v>
      </c>
      <c r="E41" s="8"/>
      <c r="F41" s="9"/>
      <c r="G41" s="10"/>
      <c r="H41" s="11"/>
      <c r="I41" s="12"/>
      <c r="J41" s="13"/>
      <c r="K41" s="10"/>
      <c r="L41" s="13"/>
      <c r="M41" s="14"/>
      <c r="N41" s="15"/>
      <c r="O41" s="16"/>
      <c r="P41" s="16"/>
      <c r="Q41" s="17"/>
      <c r="R41" s="17"/>
      <c r="S41" s="33"/>
      <c r="T41" s="33"/>
      <c r="U41" s="31"/>
      <c r="V41">
        <f>IF('COPY 20200720'!V41="","",'COPY 20200720'!V41)</f>
        <v>0.57816955199999998</v>
      </c>
      <c r="W41" t="str">
        <f>IF('COPY 20200720'!W41="","",'COPY 20200720'!W41)</f>
        <v/>
      </c>
      <c r="X41" t="str">
        <f>IF('COPY 20200720'!X41="","",'COPY 20200720'!X41)</f>
        <v/>
      </c>
      <c r="Y41" t="str">
        <f>IF('COPY 20200720'!Y41="","",'COPY 20200720'!Y41)</f>
        <v/>
      </c>
      <c r="Z41" t="str">
        <f>IF('COPY 20200720'!Z41="","",'COPY 20200720'!Z41)</f>
        <v/>
      </c>
      <c r="AA41" t="str">
        <f>IF('COPY 20200720'!AA41="","",'COPY 20200720'!AA41)</f>
        <v/>
      </c>
      <c r="AB41" t="str">
        <f>IF('COPY 20200720'!AB41="","",'COPY 20200720'!AB41)</f>
        <v/>
      </c>
      <c r="AC41" t="str">
        <f>IF('COPY 20200720'!AC41="","",'COPY 20200720'!AC41)</f>
        <v/>
      </c>
      <c r="AD41" t="str">
        <f>IF('COPY 20200720'!AD41="","",'COPY 20200720'!AD41)</f>
        <v/>
      </c>
      <c r="AE41" t="str">
        <f>IF('COPY 20200720'!AE41="","",'COPY 20200720'!AE41)</f>
        <v/>
      </c>
      <c r="AF41" t="str">
        <f>IF('COPY 20200720'!AF41="","",'COPY 20200720'!AF41)</f>
        <v/>
      </c>
      <c r="AG41" t="str">
        <f>IF('COPY 20200720'!AG41="","",'COPY 20200720'!AG41)</f>
        <v/>
      </c>
      <c r="AH41" t="str">
        <f>IF('COPY 20200720'!AH41="","",'COPY 20200720'!AH41)</f>
        <v/>
      </c>
      <c r="AI41" t="str">
        <f>IF('COPY 20200720'!AI41="","",'COPY 20200720'!AI41)</f>
        <v/>
      </c>
      <c r="AJ41" t="str">
        <f>IF('COPY 20200720'!AJ41="","",'COPY 20200720'!AJ41)</f>
        <v/>
      </c>
      <c r="AK41" s="2" t="str">
        <f>IF('COPY 20200720'!AK41="","",'COPY 20200720'!AK41)</f>
        <v>NO Q</v>
      </c>
      <c r="AL41" s="2" t="str">
        <f>IF('COPY 20200720'!AL41="","",'COPY 20200720'!AL41)</f>
        <v>NO Q</v>
      </c>
      <c r="AM41">
        <f>IF('COPY 20200720'!AM41="","",'COPY 20200720'!AM41)</f>
        <v>44033</v>
      </c>
      <c r="AN41" t="str">
        <f>IF('COPY 20200720'!AN41="","",'COPY 20200720'!AN41)</f>
        <v/>
      </c>
      <c r="AO41" t="str">
        <f>IF('COPY 20200720'!AO41="","",'COPY 20200720'!AO41)</f>
        <v/>
      </c>
      <c r="AP41">
        <f>IF('COPY 20200720'!AP41="","",'COPY 20200720'!AP41)</f>
        <v>44033</v>
      </c>
      <c r="AQ41" t="str">
        <f>IF('COPY 20200720'!AQ41="","",'COPY 20200720'!AQ41)</f>
        <v/>
      </c>
      <c r="AR41" t="str">
        <f>IF('COPY 20200720'!AR41="","",'COPY 20200720'!AR41)</f>
        <v/>
      </c>
      <c r="AS41" t="str">
        <f>IF('COPY 20200720'!AS41="","",'COPY 20200720'!AS41)</f>
        <v/>
      </c>
      <c r="AT41" t="str">
        <f>IF('COPY 20200720'!AT41="","",'COPY 20200720'!AT41)</f>
        <v/>
      </c>
      <c r="AU41" t="str">
        <f>IF('COPY 20200720'!AU41="","",'COPY 20200720'!AU41)</f>
        <v/>
      </c>
      <c r="AV41" t="str">
        <f>IF('COPY 20200720'!AV41="","",'COPY 20200720'!AV41)</f>
        <v/>
      </c>
      <c r="AW41" t="str">
        <f>IF('COPY 20200720'!AW41="","",'COPY 20200720'!AW41)</f>
        <v/>
      </c>
      <c r="AX41" t="str">
        <f>IF('COPY 20200720'!AX41="","",'COPY 20200720'!AX41)</f>
        <v/>
      </c>
      <c r="AY41" t="str">
        <f>IF('COPY 20200720'!AY41="","",'COPY 20200720'!AY41)</f>
        <v/>
      </c>
      <c r="AZ41" t="str">
        <f>IF('COPY 20200720'!AZ41="","",'COPY 20200720'!AZ41)</f>
        <v/>
      </c>
      <c r="BA41" t="str">
        <f>IF('COPY 20200720'!BA41="","",'COPY 20200720'!BA41)</f>
        <v/>
      </c>
      <c r="BB41" t="str">
        <f>IF('COPY 20200720'!BB41="","",'COPY 20200720'!BB41)</f>
        <v/>
      </c>
      <c r="BC41" t="str">
        <f>IF('COPY 20200720'!BC41="","",'COPY 20200720'!BC41)</f>
        <v/>
      </c>
      <c r="BD41" t="str">
        <f>IF('COPY 20200720'!BD41="","",'COPY 20200720'!BD41)</f>
        <v/>
      </c>
      <c r="BE41" t="str">
        <f>IF('COPY 20200720'!BE41="","",'COPY 20200720'!BE41)</f>
        <v/>
      </c>
      <c r="BF41" t="str">
        <f>IF('COPY 20200720'!BF41="","",'COPY 20200720'!BF41)</f>
        <v/>
      </c>
      <c r="BG41" t="str">
        <f>IF('COPY 20200720'!BG41="","",'COPY 20200720'!BG41)</f>
        <v/>
      </c>
      <c r="BH41" t="str">
        <f>IF('COPY 20200720'!BH41="","",'COPY 20200720'!BH41)</f>
        <v/>
      </c>
      <c r="BI41" t="str">
        <f>IF('COPY 20200720'!BI41="","",'COPY 20200720'!BI41)</f>
        <v/>
      </c>
      <c r="BJ41" t="str">
        <f>IF('COPY 20200720'!BJ41="","",'COPY 20200720'!BJ41)</f>
        <v/>
      </c>
      <c r="BK41" t="str">
        <f>IF('COPY 20200720'!BK41="","",'COPY 20200720'!BK41)</f>
        <v/>
      </c>
      <c r="BL41" t="str">
        <f>IF('COPY 20200720'!BL41="","",'COPY 20200720'!BL41)</f>
        <v/>
      </c>
      <c r="BM41" t="str">
        <f>IF('COPY 20200720'!BM41="","",'COPY 20200720'!BM41)</f>
        <v/>
      </c>
      <c r="BN41" t="str">
        <f>IF('COPY 20200720'!BN41="","",'COPY 20200720'!BN41)</f>
        <v/>
      </c>
      <c r="BO41">
        <v>0</v>
      </c>
      <c r="BP41" t="str">
        <f>IF('COPY 20200720'!BP41="","",'COPY 20200720'!BP41)</f>
        <v/>
      </c>
      <c r="BQ41" t="str">
        <f>IF('COPY 20200720'!BQ41="","",'COPY 20200720'!BQ41)</f>
        <v/>
      </c>
      <c r="BR41" t="str">
        <f>IF('COPY 20200720'!BR41="","",'COPY 20200720'!BR41)</f>
        <v/>
      </c>
      <c r="BS41" t="str">
        <f>IF('COPY 20200720'!BS41="","",'COPY 20200720'!BS41)</f>
        <v/>
      </c>
      <c r="BT41" t="str">
        <f>IF('COPY 20200720'!BT41="","",'COPY 20200720'!BT41)</f>
        <v/>
      </c>
      <c r="BU41" t="str">
        <f>IF('COPY 20200720'!BU41="","",'COPY 20200720'!BU41)</f>
        <v/>
      </c>
      <c r="BV41" t="str">
        <f>IF('COPY 20200720'!BV41="","",'COPY 20200720'!BV41)</f>
        <v/>
      </c>
      <c r="BW41" t="str">
        <f>IF('COPY 20200720'!BW41="","",'COPY 20200720'!BW41)</f>
        <v/>
      </c>
      <c r="BX41" t="str">
        <f>IF('COPY 20200720'!BX41="","",'COPY 20200720'!BX41)</f>
        <v/>
      </c>
      <c r="BY41" t="str">
        <f>IF('COPY 20200720'!BY41="","",'COPY 20200720'!BY41)</f>
        <v/>
      </c>
      <c r="BZ41" t="str">
        <f>IF('COPY 20200720'!BZ41="","",'COPY 20200720'!BZ41)</f>
        <v/>
      </c>
      <c r="CA41" t="str">
        <f>IF('COPY 20200720'!CA41="","",'COPY 20200720'!CA41)</f>
        <v/>
      </c>
      <c r="CB41" t="str">
        <f>IF('COPY 20200720'!CB41="","",'COPY 20200720'!CB41)</f>
        <v/>
      </c>
      <c r="CC41" t="str">
        <f>IF('COPY 20200720'!CC41="","",'COPY 20200720'!CC41)</f>
        <v/>
      </c>
      <c r="CD41" t="str">
        <f>IF('COPY 20200720'!CD41="","",'COPY 20200720'!CD41)</f>
        <v/>
      </c>
      <c r="CE41" t="str">
        <f>IF('COPY 20200720'!CE41="","",'COPY 20200720'!CE41)</f>
        <v/>
      </c>
      <c r="CF41" t="str">
        <f>IF('COPY 20200720'!CF41="","",'COPY 20200720'!CF41)</f>
        <v/>
      </c>
      <c r="CG41" t="str">
        <f>IF('COPY 20200720'!CG41="","",'COPY 20200720'!CG41)</f>
        <v/>
      </c>
      <c r="CH41" t="str">
        <f>IF('COPY 20200720'!CH41="","",'COPY 20200720'!CH41)</f>
        <v/>
      </c>
      <c r="CI41" t="str">
        <f>IF('COPY 20200720'!CI41="","",'COPY 20200720'!CI41)</f>
        <v/>
      </c>
      <c r="CJ41" t="str">
        <f>IF('COPY 20200720'!CJ41="","",'COPY 20200720'!CJ41)</f>
        <v/>
      </c>
      <c r="CK41" t="str">
        <f>IF('COPY 20200720'!CK41="","",'COPY 20200720'!CK41)</f>
        <v/>
      </c>
      <c r="CL41" t="str">
        <f>IF('COPY 20200720'!CL41="","",'COPY 20200720'!CL41)</f>
        <v/>
      </c>
      <c r="CM41" t="str">
        <f>IF('COPY 20200720'!CM41="","",'COPY 20200720'!CM41)</f>
        <v/>
      </c>
    </row>
    <row r="42" spans="2:91">
      <c r="B42" s="42" t="str">
        <f>'COPY 20200720'!B42</f>
        <v>039</v>
      </c>
      <c r="C42" s="8" t="str">
        <f>'COPY 20200720'!C42</f>
        <v>MAT CUP HOLDER</v>
      </c>
      <c r="D42" s="8" t="str">
        <f>IF('COPY 20200720'!D42="","",'COPY 20200720'!D42)</f>
        <v>INJ</v>
      </c>
      <c r="E42" s="8"/>
      <c r="F42" s="9"/>
      <c r="G42" s="10"/>
      <c r="H42" s="11"/>
      <c r="I42" s="12"/>
      <c r="J42" s="13"/>
      <c r="K42" s="10"/>
      <c r="L42" s="13"/>
      <c r="M42" s="14"/>
      <c r="N42" s="15"/>
      <c r="O42" s="16"/>
      <c r="P42" s="16"/>
      <c r="Q42" s="17"/>
      <c r="R42" s="17"/>
      <c r="S42" s="33"/>
      <c r="T42" s="33"/>
      <c r="U42" s="31"/>
      <c r="V42">
        <f>IF('COPY 20200720'!V42="","",'COPY 20200720'!V42)</f>
        <v>0.27471220800000001</v>
      </c>
      <c r="W42" t="str">
        <f>IF('COPY 20200720'!W42="","",'COPY 20200720'!W42)</f>
        <v/>
      </c>
      <c r="X42" t="str">
        <f>IF('COPY 20200720'!X42="","",'COPY 20200720'!X42)</f>
        <v/>
      </c>
      <c r="Y42" t="str">
        <f>IF('COPY 20200720'!Y42="","",'COPY 20200720'!Y42)</f>
        <v/>
      </c>
      <c r="Z42" t="str">
        <f>IF('COPY 20200720'!Z42="","",'COPY 20200720'!Z42)</f>
        <v/>
      </c>
      <c r="AA42" t="str">
        <f>IF('COPY 20200720'!AA42="","",'COPY 20200720'!AA42)</f>
        <v/>
      </c>
      <c r="AB42" t="str">
        <f>IF('COPY 20200720'!AB42="","",'COPY 20200720'!AB42)</f>
        <v/>
      </c>
      <c r="AC42" t="str">
        <f>IF('COPY 20200720'!AC42="","",'COPY 20200720'!AC42)</f>
        <v/>
      </c>
      <c r="AD42" t="str">
        <f>IF('COPY 20200720'!AD42="","",'COPY 20200720'!AD42)</f>
        <v/>
      </c>
      <c r="AE42" t="str">
        <f>IF('COPY 20200720'!AE42="","",'COPY 20200720'!AE42)</f>
        <v/>
      </c>
      <c r="AF42" t="str">
        <f>IF('COPY 20200720'!AF42="","",'COPY 20200720'!AF42)</f>
        <v/>
      </c>
      <c r="AG42" t="str">
        <f>IF('COPY 20200720'!AG42="","",'COPY 20200720'!AG42)</f>
        <v/>
      </c>
      <c r="AH42" t="str">
        <f>IF('COPY 20200720'!AH42="","",'COPY 20200720'!AH42)</f>
        <v/>
      </c>
      <c r="AI42" t="str">
        <f>IF('COPY 20200720'!AI42="","",'COPY 20200720'!AI42)</f>
        <v/>
      </c>
      <c r="AJ42" t="str">
        <f>IF('COPY 20200720'!AJ42="","",'COPY 20200720'!AJ42)</f>
        <v/>
      </c>
      <c r="AK42" t="str">
        <f>IF('COPY 20200720'!AK42="","",'COPY 20200720'!AK42)</f>
        <v/>
      </c>
      <c r="AL42" t="str">
        <f>IF('COPY 20200720'!AL42="","",'COPY 20200720'!AL42)</f>
        <v/>
      </c>
      <c r="AM42" t="str">
        <f>IF('COPY 20200720'!AM42="","",'COPY 20200720'!AM42)</f>
        <v/>
      </c>
      <c r="AN42" t="str">
        <f>IF('COPY 20200720'!AN42="","",'COPY 20200720'!AN42)</f>
        <v/>
      </c>
      <c r="AO42">
        <f>IF('COPY 20200720'!AO42="","",'COPY 20200720'!AO42)</f>
        <v>44046</v>
      </c>
      <c r="AP42">
        <f>IF('COPY 20200720'!AP42="","",'COPY 20200720'!AP42)</f>
        <v>44033</v>
      </c>
      <c r="AQ42" t="str">
        <f>IF('COPY 20200720'!AQ42="","",'COPY 20200720'!AQ42)</f>
        <v/>
      </c>
      <c r="AR42" t="str">
        <f>IF('COPY 20200720'!AR42="","",'COPY 20200720'!AR42)</f>
        <v/>
      </c>
      <c r="AS42" t="str">
        <f>IF('COPY 20200720'!AS42="","",'COPY 20200720'!AS42)</f>
        <v/>
      </c>
      <c r="AT42" t="str">
        <f>IF('COPY 20200720'!AT42="","",'COPY 20200720'!AT42)</f>
        <v/>
      </c>
      <c r="AU42" t="str">
        <f>IF('COPY 20200720'!AU42="","",'COPY 20200720'!AU42)</f>
        <v/>
      </c>
      <c r="AV42" t="str">
        <f>IF('COPY 20200720'!AV42="","",'COPY 20200720'!AV42)</f>
        <v/>
      </c>
      <c r="AW42" t="str">
        <f>IF('COPY 20200720'!AW42="","",'COPY 20200720'!AW42)</f>
        <v/>
      </c>
      <c r="AX42" t="str">
        <f>IF('COPY 20200720'!AX42="","",'COPY 20200720'!AX42)</f>
        <v/>
      </c>
      <c r="AY42" t="str">
        <f>IF('COPY 20200720'!AY42="","",'COPY 20200720'!AY42)</f>
        <v/>
      </c>
      <c r="AZ42" t="str">
        <f>IF('COPY 20200720'!AZ42="","",'COPY 20200720'!AZ42)</f>
        <v/>
      </c>
      <c r="BA42" t="str">
        <f>IF('COPY 20200720'!BA42="","",'COPY 20200720'!BA42)</f>
        <v/>
      </c>
      <c r="BB42" t="str">
        <f>IF('COPY 20200720'!BB42="","",'COPY 20200720'!BB42)</f>
        <v/>
      </c>
      <c r="BC42" t="str">
        <f>IF('COPY 20200720'!BC42="","",'COPY 20200720'!BC42)</f>
        <v/>
      </c>
      <c r="BD42" t="str">
        <f>IF('COPY 20200720'!BD42="","",'COPY 20200720'!BD42)</f>
        <v/>
      </c>
      <c r="BE42" t="str">
        <f>IF('COPY 20200720'!BE42="","",'COPY 20200720'!BE42)</f>
        <v/>
      </c>
      <c r="BF42" t="str">
        <f>IF('COPY 20200720'!BF42="","",'COPY 20200720'!BF42)</f>
        <v/>
      </c>
      <c r="BG42" t="str">
        <f>IF('COPY 20200720'!BG42="","",'COPY 20200720'!BG42)</f>
        <v/>
      </c>
      <c r="BH42" t="str">
        <f>IF('COPY 20200720'!BH42="","",'COPY 20200720'!BH42)</f>
        <v/>
      </c>
      <c r="BI42" t="str">
        <f>IF('COPY 20200720'!BI42="","",'COPY 20200720'!BI42)</f>
        <v/>
      </c>
      <c r="BJ42" t="str">
        <f>IF('COPY 20200720'!BJ42="","",'COPY 20200720'!BJ42)</f>
        <v/>
      </c>
      <c r="BK42" t="str">
        <f>IF('COPY 20200720'!BK42="","",'COPY 20200720'!BK42)</f>
        <v/>
      </c>
      <c r="BL42" t="str">
        <f>IF('COPY 20200720'!BL42="","",'COPY 20200720'!BL42)</f>
        <v/>
      </c>
      <c r="BM42" t="str">
        <f>IF('COPY 20200720'!BM42="","",'COPY 20200720'!BM42)</f>
        <v/>
      </c>
      <c r="BN42" t="str">
        <f>IF('COPY 20200720'!BN42="","",'COPY 20200720'!BN42)</f>
        <v/>
      </c>
      <c r="BO42">
        <v>0</v>
      </c>
      <c r="BP42" t="str">
        <f>IF('COPY 20200720'!BP42="","",'COPY 20200720'!BP42)</f>
        <v/>
      </c>
      <c r="BQ42" t="str">
        <f>IF('COPY 20200720'!BQ42="","",'COPY 20200720'!BQ42)</f>
        <v/>
      </c>
      <c r="BR42" t="str">
        <f>IF('COPY 20200720'!BR42="","",'COPY 20200720'!BR42)</f>
        <v/>
      </c>
      <c r="BS42" t="str">
        <f>IF('COPY 20200720'!BS42="","",'COPY 20200720'!BS42)</f>
        <v/>
      </c>
      <c r="BT42" t="str">
        <f>IF('COPY 20200720'!BT42="","",'COPY 20200720'!BT42)</f>
        <v/>
      </c>
      <c r="BU42" t="str">
        <f>IF('COPY 20200720'!BU42="","",'COPY 20200720'!BU42)</f>
        <v/>
      </c>
      <c r="BV42" t="str">
        <f>IF('COPY 20200720'!BV42="","",'COPY 20200720'!BV42)</f>
        <v/>
      </c>
      <c r="BW42" t="str">
        <f>IF('COPY 20200720'!BW42="","",'COPY 20200720'!BW42)</f>
        <v/>
      </c>
      <c r="BX42" t="str">
        <f>IF('COPY 20200720'!BX42="","",'COPY 20200720'!BX42)</f>
        <v/>
      </c>
      <c r="BY42" t="str">
        <f>IF('COPY 20200720'!BY42="","",'COPY 20200720'!BY42)</f>
        <v/>
      </c>
      <c r="BZ42" t="str">
        <f>IF('COPY 20200720'!BZ42="","",'COPY 20200720'!BZ42)</f>
        <v/>
      </c>
      <c r="CA42" t="str">
        <f>IF('COPY 20200720'!CA42="","",'COPY 20200720'!CA42)</f>
        <v/>
      </c>
      <c r="CB42" t="str">
        <f>IF('COPY 20200720'!CB42="","",'COPY 20200720'!CB42)</f>
        <v/>
      </c>
      <c r="CC42" t="str">
        <f>IF('COPY 20200720'!CC42="","",'COPY 20200720'!CC42)</f>
        <v/>
      </c>
      <c r="CD42" t="str">
        <f>IF('COPY 20200720'!CD42="","",'COPY 20200720'!CD42)</f>
        <v/>
      </c>
      <c r="CE42" t="str">
        <f>IF('COPY 20200720'!CE42="","",'COPY 20200720'!CE42)</f>
        <v/>
      </c>
      <c r="CF42" t="str">
        <f>IF('COPY 20200720'!CF42="","",'COPY 20200720'!CF42)</f>
        <v/>
      </c>
      <c r="CG42" t="str">
        <f>IF('COPY 20200720'!CG42="","",'COPY 20200720'!CG42)</f>
        <v/>
      </c>
      <c r="CH42" t="str">
        <f>IF('COPY 20200720'!CH42="","",'COPY 20200720'!CH42)</f>
        <v/>
      </c>
      <c r="CI42" t="str">
        <f>IF('COPY 20200720'!CI42="","",'COPY 20200720'!CI42)</f>
        <v/>
      </c>
      <c r="CJ42" t="str">
        <f>IF('COPY 20200720'!CJ42="","",'COPY 20200720'!CJ42)</f>
        <v/>
      </c>
      <c r="CK42" t="str">
        <f>IF('COPY 20200720'!CK42="","",'COPY 20200720'!CK42)</f>
        <v/>
      </c>
      <c r="CL42" t="str">
        <f>IF('COPY 20200720'!CL42="","",'COPY 20200720'!CL42)</f>
        <v/>
      </c>
      <c r="CM42" t="str">
        <f>IF('COPY 20200720'!CM42="","",'COPY 20200720'!CM42)</f>
        <v/>
      </c>
    </row>
    <row r="43" spans="2:91">
      <c r="B43" s="42" t="str">
        <f>'COPY 20200720'!B43</f>
        <v>040</v>
      </c>
      <c r="C43" s="8" t="str">
        <f>'COPY 20200720'!C43</f>
        <v>TRAY CTR LWR</v>
      </c>
      <c r="D43" s="8" t="str">
        <f>IF('COPY 20200720'!D43="","",'COPY 20200720'!D43)</f>
        <v>INJ</v>
      </c>
      <c r="E43" s="8"/>
      <c r="F43" s="9"/>
      <c r="G43" s="10"/>
      <c r="H43" s="11"/>
      <c r="I43" s="12"/>
      <c r="J43" s="13"/>
      <c r="K43" s="10"/>
      <c r="L43" s="13"/>
      <c r="M43" s="14"/>
      <c r="N43" s="15"/>
      <c r="O43" s="16"/>
      <c r="P43" s="16"/>
      <c r="Q43" s="17"/>
      <c r="R43" s="17"/>
      <c r="S43" s="33"/>
      <c r="T43" s="33"/>
      <c r="U43" s="18"/>
      <c r="V43">
        <f>IF('COPY 20200720'!V43="","",'COPY 20200720'!V43)</f>
        <v>1.5244163399999999</v>
      </c>
      <c r="W43" t="str">
        <f>IF('COPY 20200720'!W43="","",'COPY 20200720'!W43)</f>
        <v/>
      </c>
      <c r="X43" t="str">
        <f>IF('COPY 20200720'!X43="","",'COPY 20200720'!X43)</f>
        <v/>
      </c>
      <c r="Y43" t="str">
        <f>IF('COPY 20200720'!Y43="","",'COPY 20200720'!Y43)</f>
        <v/>
      </c>
      <c r="Z43" t="str">
        <f>IF('COPY 20200720'!Z43="","",'COPY 20200720'!Z43)</f>
        <v/>
      </c>
      <c r="AA43" t="str">
        <f>IF('COPY 20200720'!AA43="","",'COPY 20200720'!AA43)</f>
        <v/>
      </c>
      <c r="AB43" t="str">
        <f>IF('COPY 20200720'!AB43="","",'COPY 20200720'!AB43)</f>
        <v/>
      </c>
      <c r="AC43" t="str">
        <f>IF('COPY 20200720'!AC43="","",'COPY 20200720'!AC43)</f>
        <v/>
      </c>
      <c r="AD43" t="str">
        <f>IF('COPY 20200720'!AD43="","",'COPY 20200720'!AD43)</f>
        <v/>
      </c>
      <c r="AE43" t="str">
        <f>IF('COPY 20200720'!AE43="","",'COPY 20200720'!AE43)</f>
        <v/>
      </c>
      <c r="AF43">
        <f>IF('COPY 20200720'!AF43="","",'COPY 20200720'!AF43)</f>
        <v>44033</v>
      </c>
      <c r="AG43">
        <f>IF('COPY 20200720'!AG43="","",'COPY 20200720'!AG43)</f>
        <v>44033</v>
      </c>
      <c r="AH43" t="str">
        <f>IF('COPY 20200720'!AH43="","",'COPY 20200720'!AH43)</f>
        <v/>
      </c>
      <c r="AI43" t="str">
        <f>IF('COPY 20200720'!AI43="","",'COPY 20200720'!AI43)</f>
        <v/>
      </c>
      <c r="AJ43" t="str">
        <f>IF('COPY 20200720'!AJ43="","",'COPY 20200720'!AJ43)</f>
        <v/>
      </c>
      <c r="AK43" t="str">
        <f>IF('COPY 20200720'!AK43="","",'COPY 20200720'!AK43)</f>
        <v/>
      </c>
      <c r="AL43" t="str">
        <f>IF('COPY 20200720'!AL43="","",'COPY 20200720'!AL43)</f>
        <v/>
      </c>
      <c r="AM43">
        <f>IF('COPY 20200720'!AM43="","",'COPY 20200720'!AM43)</f>
        <v>44033</v>
      </c>
      <c r="AN43" t="str">
        <f>IF('COPY 20200720'!AN43="","",'COPY 20200720'!AN43)</f>
        <v/>
      </c>
      <c r="AO43" t="str">
        <f>IF('COPY 20200720'!AO43="","",'COPY 20200720'!AO43)</f>
        <v/>
      </c>
      <c r="AP43">
        <f>IF('COPY 20200720'!AP43="","",'COPY 20200720'!AP43)</f>
        <v>44033</v>
      </c>
      <c r="AQ43" t="str">
        <f>IF('COPY 20200720'!AQ43="","",'COPY 20200720'!AQ43)</f>
        <v/>
      </c>
      <c r="AR43" t="str">
        <f>IF('COPY 20200720'!AR43="","",'COPY 20200720'!AR43)</f>
        <v/>
      </c>
      <c r="AS43" t="str">
        <f>IF('COPY 20200720'!AS43="","",'COPY 20200720'!AS43)</f>
        <v/>
      </c>
      <c r="AT43" t="str">
        <f>IF('COPY 20200720'!AT43="","",'COPY 20200720'!AT43)</f>
        <v/>
      </c>
      <c r="AU43" t="str">
        <f>IF('COPY 20200720'!AU43="","",'COPY 20200720'!AU43)</f>
        <v/>
      </c>
      <c r="AV43" t="str">
        <f>IF('COPY 20200720'!AV43="","",'COPY 20200720'!AV43)</f>
        <v/>
      </c>
      <c r="AW43" t="str">
        <f>IF('COPY 20200720'!AW43="","",'COPY 20200720'!AW43)</f>
        <v/>
      </c>
      <c r="AX43" t="str">
        <f>IF('COPY 20200720'!AX43="","",'COPY 20200720'!AX43)</f>
        <v/>
      </c>
      <c r="AY43" t="str">
        <f>IF('COPY 20200720'!AY43="","",'COPY 20200720'!AY43)</f>
        <v/>
      </c>
      <c r="AZ43" t="str">
        <f>IF('COPY 20200720'!AZ43="","",'COPY 20200720'!AZ43)</f>
        <v/>
      </c>
      <c r="BA43" t="str">
        <f>IF('COPY 20200720'!BA43="","",'COPY 20200720'!BA43)</f>
        <v/>
      </c>
      <c r="BB43" t="str">
        <f>IF('COPY 20200720'!BB43="","",'COPY 20200720'!BB43)</f>
        <v/>
      </c>
      <c r="BC43" t="str">
        <f>IF('COPY 20200720'!BC43="","",'COPY 20200720'!BC43)</f>
        <v/>
      </c>
      <c r="BD43" t="str">
        <f>IF('COPY 20200720'!BD43="","",'COPY 20200720'!BD43)</f>
        <v/>
      </c>
      <c r="BE43" t="str">
        <f>IF('COPY 20200720'!BE43="","",'COPY 20200720'!BE43)</f>
        <v/>
      </c>
      <c r="BF43" t="str">
        <f>IF('COPY 20200720'!BF43="","",'COPY 20200720'!BF43)</f>
        <v/>
      </c>
      <c r="BG43" t="str">
        <f>IF('COPY 20200720'!BG43="","",'COPY 20200720'!BG43)</f>
        <v/>
      </c>
      <c r="BH43" t="str">
        <f>IF('COPY 20200720'!BH43="","",'COPY 20200720'!BH43)</f>
        <v/>
      </c>
      <c r="BI43" t="str">
        <f>IF('COPY 20200720'!BI43="","",'COPY 20200720'!BI43)</f>
        <v/>
      </c>
      <c r="BJ43" t="str">
        <f>IF('COPY 20200720'!BJ43="","",'COPY 20200720'!BJ43)</f>
        <v/>
      </c>
      <c r="BK43">
        <f>IF('COPY 20200720'!BK43="","",'COPY 20200720'!BK43)</f>
        <v>44033</v>
      </c>
      <c r="BL43" t="str">
        <f>IF('COPY 20200720'!BL43="","",'COPY 20200720'!BL43)</f>
        <v/>
      </c>
      <c r="BM43" t="str">
        <f>IF('COPY 20200720'!BM43="","",'COPY 20200720'!BM43)</f>
        <v/>
      </c>
      <c r="BN43" t="str">
        <f>IF('COPY 20200720'!BN43="","",'COPY 20200720'!BN43)</f>
        <v/>
      </c>
      <c r="BO43">
        <v>0</v>
      </c>
      <c r="BP43" t="str">
        <f>IF('COPY 20200720'!BP43="","",'COPY 20200720'!BP43)</f>
        <v/>
      </c>
      <c r="BQ43" t="str">
        <f>IF('COPY 20200720'!BQ43="","",'COPY 20200720'!BQ43)</f>
        <v/>
      </c>
      <c r="BR43" t="str">
        <f>IF('COPY 20200720'!BR43="","",'COPY 20200720'!BR43)</f>
        <v/>
      </c>
      <c r="BS43" t="str">
        <f>IF('COPY 20200720'!BS43="","",'COPY 20200720'!BS43)</f>
        <v/>
      </c>
      <c r="BT43" t="str">
        <f>IF('COPY 20200720'!BT43="","",'COPY 20200720'!BT43)</f>
        <v/>
      </c>
      <c r="BU43" t="str">
        <f>IF('COPY 20200720'!BU43="","",'COPY 20200720'!BU43)</f>
        <v/>
      </c>
      <c r="BV43" t="str">
        <f>IF('COPY 20200720'!BV43="","",'COPY 20200720'!BV43)</f>
        <v/>
      </c>
      <c r="BW43" t="str">
        <f>IF('COPY 20200720'!BW43="","",'COPY 20200720'!BW43)</f>
        <v/>
      </c>
      <c r="BX43" t="str">
        <f>IF('COPY 20200720'!BX43="","",'COPY 20200720'!BX43)</f>
        <v/>
      </c>
      <c r="BY43" t="str">
        <f>IF('COPY 20200720'!BY43="","",'COPY 20200720'!BY43)</f>
        <v/>
      </c>
      <c r="BZ43" t="str">
        <f>IF('COPY 20200720'!BZ43="","",'COPY 20200720'!BZ43)</f>
        <v/>
      </c>
      <c r="CA43" t="str">
        <f>IF('COPY 20200720'!CA43="","",'COPY 20200720'!CA43)</f>
        <v/>
      </c>
      <c r="CB43" t="str">
        <f>IF('COPY 20200720'!CB43="","",'COPY 20200720'!CB43)</f>
        <v/>
      </c>
      <c r="CC43" t="str">
        <f>IF('COPY 20200720'!CC43="","",'COPY 20200720'!CC43)</f>
        <v/>
      </c>
      <c r="CD43" t="str">
        <f>IF('COPY 20200720'!CD43="","",'COPY 20200720'!CD43)</f>
        <v/>
      </c>
      <c r="CE43" t="str">
        <f>IF('COPY 20200720'!CE43="","",'COPY 20200720'!CE43)</f>
        <v>-</v>
      </c>
      <c r="CF43">
        <v>0</v>
      </c>
      <c r="CG43" t="str">
        <f>IF('COPY 20200720'!CG43="","",'COPY 20200720'!CG43)</f>
        <v/>
      </c>
      <c r="CH43" t="str">
        <f>IF('COPY 20200720'!CH43="","",'COPY 20200720'!CH43)</f>
        <v/>
      </c>
      <c r="CI43" t="str">
        <f>IF('COPY 20200720'!CI43="","",'COPY 20200720'!CI43)</f>
        <v/>
      </c>
      <c r="CJ43" t="str">
        <f>IF('COPY 20200720'!CJ43="","",'COPY 20200720'!CJ43)</f>
        <v/>
      </c>
      <c r="CK43" t="str">
        <f>IF('COPY 20200720'!CK43="","",'COPY 20200720'!CK43)</f>
        <v/>
      </c>
      <c r="CL43" t="str">
        <f>IF('COPY 20200720'!CL43="","",'COPY 20200720'!CL43)</f>
        <v/>
      </c>
      <c r="CM43" t="str">
        <f>IF('COPY 20200720'!CM43="","",'COPY 20200720'!CM43)</f>
        <v/>
      </c>
    </row>
    <row r="44" spans="2:91">
      <c r="B44" s="42" t="str">
        <f>'COPY 20200720'!B44</f>
        <v>041</v>
      </c>
      <c r="C44" s="8" t="str">
        <f>'COPY 20200720'!C44</f>
        <v>MAT TRAY CTR BASE</v>
      </c>
      <c r="D44" s="8" t="str">
        <f>IF('COPY 20200720'!D44="","",'COPY 20200720'!D44)</f>
        <v>INJ</v>
      </c>
      <c r="E44" s="8"/>
      <c r="F44" s="9"/>
      <c r="G44" s="10"/>
      <c r="H44" s="11"/>
      <c r="I44" s="12"/>
      <c r="J44" s="13"/>
      <c r="K44" s="10"/>
      <c r="L44" s="13"/>
      <c r="M44" s="14"/>
      <c r="N44" s="15"/>
      <c r="O44" s="16"/>
      <c r="P44" s="16"/>
      <c r="Q44" s="17"/>
      <c r="R44" s="17"/>
      <c r="S44" s="33"/>
      <c r="T44" s="33"/>
      <c r="U44" s="31"/>
      <c r="V44">
        <f>IF('COPY 20200720'!V44="","",'COPY 20200720'!V44)</f>
        <v>0.98890732000000015</v>
      </c>
      <c r="W44" t="str">
        <f>IF('COPY 20200720'!W44="","",'COPY 20200720'!W44)</f>
        <v/>
      </c>
      <c r="X44" t="str">
        <f>IF('COPY 20200720'!X44="","",'COPY 20200720'!X44)</f>
        <v/>
      </c>
      <c r="Y44" t="str">
        <f>IF('COPY 20200720'!Y44="","",'COPY 20200720'!Y44)</f>
        <v/>
      </c>
      <c r="Z44" t="str">
        <f>IF('COPY 20200720'!Z44="","",'COPY 20200720'!Z44)</f>
        <v/>
      </c>
      <c r="AA44" t="str">
        <f>IF('COPY 20200720'!AA44="","",'COPY 20200720'!AA44)</f>
        <v/>
      </c>
      <c r="AB44" t="str">
        <f>IF('COPY 20200720'!AB44="","",'COPY 20200720'!AB44)</f>
        <v/>
      </c>
      <c r="AC44" t="str">
        <f>IF('COPY 20200720'!AC44="","",'COPY 20200720'!AC44)</f>
        <v/>
      </c>
      <c r="AD44" t="str">
        <f>IF('COPY 20200720'!AD44="","",'COPY 20200720'!AD44)</f>
        <v/>
      </c>
      <c r="AE44" t="str">
        <f>IF('COPY 20200720'!AE44="","",'COPY 20200720'!AE44)</f>
        <v/>
      </c>
      <c r="AF44" t="str">
        <f>IF('COPY 20200720'!AF44="","",'COPY 20200720'!AF44)</f>
        <v/>
      </c>
      <c r="AG44" t="str">
        <f>IF('COPY 20200720'!AG44="","",'COPY 20200720'!AG44)</f>
        <v/>
      </c>
      <c r="AH44" t="str">
        <f>IF('COPY 20200720'!AH44="","",'COPY 20200720'!AH44)</f>
        <v/>
      </c>
      <c r="AI44" t="str">
        <f>IF('COPY 20200720'!AI44="","",'COPY 20200720'!AI44)</f>
        <v/>
      </c>
      <c r="AJ44" t="str">
        <f>IF('COPY 20200720'!AJ44="","",'COPY 20200720'!AJ44)</f>
        <v/>
      </c>
      <c r="AK44" t="str">
        <f>IF('COPY 20200720'!AK44="","",'COPY 20200720'!AK44)</f>
        <v/>
      </c>
      <c r="AL44" t="str">
        <f>IF('COPY 20200720'!AL44="","",'COPY 20200720'!AL44)</f>
        <v/>
      </c>
      <c r="AM44" t="str">
        <f>IF('COPY 20200720'!AM44="","",'COPY 20200720'!AM44)</f>
        <v/>
      </c>
      <c r="AN44" t="str">
        <f>IF('COPY 20200720'!AN44="","",'COPY 20200720'!AN44)</f>
        <v/>
      </c>
      <c r="AO44">
        <f>IF('COPY 20200720'!AO44="","",'COPY 20200720'!AO44)</f>
        <v>44046</v>
      </c>
      <c r="AP44">
        <f>IF('COPY 20200720'!AP44="","",'COPY 20200720'!AP44)</f>
        <v>44033</v>
      </c>
      <c r="AQ44" t="str">
        <f>IF('COPY 20200720'!AQ44="","",'COPY 20200720'!AQ44)</f>
        <v/>
      </c>
      <c r="AR44" t="str">
        <f>IF('COPY 20200720'!AR44="","",'COPY 20200720'!AR44)</f>
        <v/>
      </c>
      <c r="AS44" t="str">
        <f>IF('COPY 20200720'!AS44="","",'COPY 20200720'!AS44)</f>
        <v/>
      </c>
      <c r="AT44" t="str">
        <f>IF('COPY 20200720'!AT44="","",'COPY 20200720'!AT44)</f>
        <v/>
      </c>
      <c r="AU44" t="str">
        <f>IF('COPY 20200720'!AU44="","",'COPY 20200720'!AU44)</f>
        <v/>
      </c>
      <c r="AV44" t="str">
        <f>IF('COPY 20200720'!AV44="","",'COPY 20200720'!AV44)</f>
        <v/>
      </c>
      <c r="AW44" t="str">
        <f>IF('COPY 20200720'!AW44="","",'COPY 20200720'!AW44)</f>
        <v/>
      </c>
      <c r="AX44" t="str">
        <f>IF('COPY 20200720'!AX44="","",'COPY 20200720'!AX44)</f>
        <v/>
      </c>
      <c r="AY44" t="str">
        <f>IF('COPY 20200720'!AY44="","",'COPY 20200720'!AY44)</f>
        <v/>
      </c>
      <c r="AZ44" t="str">
        <f>IF('COPY 20200720'!AZ44="","",'COPY 20200720'!AZ44)</f>
        <v/>
      </c>
      <c r="BA44" t="str">
        <f>IF('COPY 20200720'!BA44="","",'COPY 20200720'!BA44)</f>
        <v/>
      </c>
      <c r="BB44" t="str">
        <f>IF('COPY 20200720'!BB44="","",'COPY 20200720'!BB44)</f>
        <v/>
      </c>
      <c r="BC44" t="str">
        <f>IF('COPY 20200720'!BC44="","",'COPY 20200720'!BC44)</f>
        <v/>
      </c>
      <c r="BD44" t="str">
        <f>IF('COPY 20200720'!BD44="","",'COPY 20200720'!BD44)</f>
        <v/>
      </c>
      <c r="BE44" t="str">
        <f>IF('COPY 20200720'!BE44="","",'COPY 20200720'!BE44)</f>
        <v/>
      </c>
      <c r="BF44" t="str">
        <f>IF('COPY 20200720'!BF44="","",'COPY 20200720'!BF44)</f>
        <v/>
      </c>
      <c r="BG44" t="str">
        <f>IF('COPY 20200720'!BG44="","",'COPY 20200720'!BG44)</f>
        <v/>
      </c>
      <c r="BH44" t="str">
        <f>IF('COPY 20200720'!BH44="","",'COPY 20200720'!BH44)</f>
        <v/>
      </c>
      <c r="BI44" t="str">
        <f>IF('COPY 20200720'!BI44="","",'COPY 20200720'!BI44)</f>
        <v/>
      </c>
      <c r="BJ44" t="str">
        <f>IF('COPY 20200720'!BJ44="","",'COPY 20200720'!BJ44)</f>
        <v/>
      </c>
      <c r="BK44">
        <f>IF('COPY 20200720'!BK44="","",'COPY 20200720'!BK44)</f>
        <v>44036</v>
      </c>
      <c r="BL44" t="str">
        <f>IF('COPY 20200720'!BL44="","",'COPY 20200720'!BL44)</f>
        <v/>
      </c>
      <c r="BM44" t="str">
        <f>IF('COPY 20200720'!BM44="","",'COPY 20200720'!BM44)</f>
        <v/>
      </c>
      <c r="BN44" t="str">
        <f>IF('COPY 20200720'!BN44="","",'COPY 20200720'!BN44)</f>
        <v/>
      </c>
      <c r="BO44">
        <v>0</v>
      </c>
      <c r="BP44" t="str">
        <f>IF('COPY 20200720'!BP44="","",'COPY 20200720'!BP44)</f>
        <v/>
      </c>
      <c r="BQ44" t="str">
        <f>IF('COPY 20200720'!BQ44="","",'COPY 20200720'!BQ44)</f>
        <v/>
      </c>
      <c r="BR44" t="str">
        <f>IF('COPY 20200720'!BR44="","",'COPY 20200720'!BR44)</f>
        <v/>
      </c>
      <c r="BS44" t="str">
        <f>IF('COPY 20200720'!BS44="","",'COPY 20200720'!BS44)</f>
        <v/>
      </c>
      <c r="BT44" t="str">
        <f>IF('COPY 20200720'!BT44="","",'COPY 20200720'!BT44)</f>
        <v/>
      </c>
      <c r="BU44" t="str">
        <f>IF('COPY 20200720'!BU44="","",'COPY 20200720'!BU44)</f>
        <v/>
      </c>
      <c r="BV44" t="str">
        <f>IF('COPY 20200720'!BV44="","",'COPY 20200720'!BV44)</f>
        <v/>
      </c>
      <c r="BW44" t="str">
        <f>IF('COPY 20200720'!BW44="","",'COPY 20200720'!BW44)</f>
        <v/>
      </c>
      <c r="BX44" t="str">
        <f>IF('COPY 20200720'!BX44="","",'COPY 20200720'!BX44)</f>
        <v/>
      </c>
      <c r="BY44" t="str">
        <f>IF('COPY 20200720'!BY44="","",'COPY 20200720'!BY44)</f>
        <v/>
      </c>
      <c r="BZ44" t="str">
        <f>IF('COPY 20200720'!BZ44="","",'COPY 20200720'!BZ44)</f>
        <v/>
      </c>
      <c r="CA44" t="str">
        <f>IF('COPY 20200720'!CA44="","",'COPY 20200720'!CA44)</f>
        <v/>
      </c>
      <c r="CB44" t="str">
        <f>IF('COPY 20200720'!CB44="","",'COPY 20200720'!CB44)</f>
        <v/>
      </c>
      <c r="CC44" t="str">
        <f>IF('COPY 20200720'!CC44="","",'COPY 20200720'!CC44)</f>
        <v/>
      </c>
      <c r="CD44" t="str">
        <f>IF('COPY 20200720'!CD44="","",'COPY 20200720'!CD44)</f>
        <v/>
      </c>
      <c r="CE44" t="str">
        <f>IF('COPY 20200720'!CE44="","",'COPY 20200720'!CE44)</f>
        <v/>
      </c>
      <c r="CF44" t="str">
        <f>IF('COPY 20200720'!CF44="","",'COPY 20200720'!CF44)</f>
        <v/>
      </c>
      <c r="CG44" t="str">
        <f>IF('COPY 20200720'!CG44="","",'COPY 20200720'!CG44)</f>
        <v/>
      </c>
      <c r="CH44" t="str">
        <f>IF('COPY 20200720'!CH44="","",'COPY 20200720'!CH44)</f>
        <v/>
      </c>
      <c r="CI44" t="str">
        <f>IF('COPY 20200720'!CI44="","",'COPY 20200720'!CI44)</f>
        <v/>
      </c>
      <c r="CJ44" t="str">
        <f>IF('COPY 20200720'!CJ44="","",'COPY 20200720'!CJ44)</f>
        <v/>
      </c>
      <c r="CK44" t="str">
        <f>IF('COPY 20200720'!CK44="","",'COPY 20200720'!CK44)</f>
        <v/>
      </c>
      <c r="CL44" t="str">
        <f>IF('COPY 20200720'!CL44="","",'COPY 20200720'!CL44)</f>
        <v/>
      </c>
      <c r="CM44" t="str">
        <f>IF('COPY 20200720'!CM44="","",'COPY 20200720'!CM44)</f>
        <v/>
      </c>
    </row>
    <row r="45" spans="2:91">
      <c r="B45" s="42" t="str">
        <f>'COPY 20200720'!B45</f>
        <v>042</v>
      </c>
      <c r="C45" s="8" t="str">
        <f>'COPY 20200720'!C45</f>
        <v>MAT TRAY CTR</v>
      </c>
      <c r="D45" s="8" t="str">
        <f>IF('COPY 20200720'!D45="","",'COPY 20200720'!D45)</f>
        <v>INJ</v>
      </c>
      <c r="E45" s="8"/>
      <c r="F45" s="9"/>
      <c r="G45" s="10"/>
      <c r="H45" s="11"/>
      <c r="I45" s="12"/>
      <c r="J45" s="13"/>
      <c r="K45" s="10"/>
      <c r="L45" s="13"/>
      <c r="M45" s="14"/>
      <c r="N45" s="15"/>
      <c r="O45" s="16"/>
      <c r="P45" s="16"/>
      <c r="Q45" s="17"/>
      <c r="R45" s="17"/>
      <c r="S45" s="33"/>
      <c r="T45" s="33"/>
      <c r="U45" s="31"/>
      <c r="V45">
        <f>IF('COPY 20200720'!V45="","",'COPY 20200720'!V45)</f>
        <v>1.0643680000000002</v>
      </c>
      <c r="W45" t="str">
        <f>IF('COPY 20200720'!W45="","",'COPY 20200720'!W45)</f>
        <v/>
      </c>
      <c r="X45" t="str">
        <f>IF('COPY 20200720'!X45="","",'COPY 20200720'!X45)</f>
        <v/>
      </c>
      <c r="Y45" t="str">
        <f>IF('COPY 20200720'!Y45="","",'COPY 20200720'!Y45)</f>
        <v/>
      </c>
      <c r="Z45" t="str">
        <f>IF('COPY 20200720'!Z45="","",'COPY 20200720'!Z45)</f>
        <v/>
      </c>
      <c r="AA45" t="str">
        <f>IF('COPY 20200720'!AA45="","",'COPY 20200720'!AA45)</f>
        <v/>
      </c>
      <c r="AB45" t="str">
        <f>IF('COPY 20200720'!AB45="","",'COPY 20200720'!AB45)</f>
        <v/>
      </c>
      <c r="AC45" t="str">
        <f>IF('COPY 20200720'!AC45="","",'COPY 20200720'!AC45)</f>
        <v/>
      </c>
      <c r="AD45" t="str">
        <f>IF('COPY 20200720'!AD45="","",'COPY 20200720'!AD45)</f>
        <v/>
      </c>
      <c r="AE45" t="str">
        <f>IF('COPY 20200720'!AE45="","",'COPY 20200720'!AE45)</f>
        <v/>
      </c>
      <c r="AF45" t="str">
        <f>IF('COPY 20200720'!AF45="","",'COPY 20200720'!AF45)</f>
        <v/>
      </c>
      <c r="AG45" t="str">
        <f>IF('COPY 20200720'!AG45="","",'COPY 20200720'!AG45)</f>
        <v/>
      </c>
      <c r="AH45" t="str">
        <f>IF('COPY 20200720'!AH45="","",'COPY 20200720'!AH45)</f>
        <v/>
      </c>
      <c r="AI45" t="str">
        <f>IF('COPY 20200720'!AI45="","",'COPY 20200720'!AI45)</f>
        <v/>
      </c>
      <c r="AJ45" t="str">
        <f>IF('COPY 20200720'!AJ45="","",'COPY 20200720'!AJ45)</f>
        <v/>
      </c>
      <c r="AK45" t="str">
        <f>IF('COPY 20200720'!AK45="","",'COPY 20200720'!AK45)</f>
        <v/>
      </c>
      <c r="AL45" t="str">
        <f>IF('COPY 20200720'!AL45="","",'COPY 20200720'!AL45)</f>
        <v/>
      </c>
      <c r="AM45" t="str">
        <f>IF('COPY 20200720'!AM45="","",'COPY 20200720'!AM45)</f>
        <v/>
      </c>
      <c r="AN45" t="str">
        <f>IF('COPY 20200720'!AN45="","",'COPY 20200720'!AN45)</f>
        <v/>
      </c>
      <c r="AO45">
        <f>IF('COPY 20200720'!AO45="","",'COPY 20200720'!AO45)</f>
        <v>44046</v>
      </c>
      <c r="AP45">
        <f>IF('COPY 20200720'!AP45="","",'COPY 20200720'!AP45)</f>
        <v>44033</v>
      </c>
      <c r="AQ45" t="str">
        <f>IF('COPY 20200720'!AQ45="","",'COPY 20200720'!AQ45)</f>
        <v/>
      </c>
      <c r="AR45" t="str">
        <f>IF('COPY 20200720'!AR45="","",'COPY 20200720'!AR45)</f>
        <v/>
      </c>
      <c r="AS45" t="str">
        <f>IF('COPY 20200720'!AS45="","",'COPY 20200720'!AS45)</f>
        <v/>
      </c>
      <c r="AT45" t="str">
        <f>IF('COPY 20200720'!AT45="","",'COPY 20200720'!AT45)</f>
        <v/>
      </c>
      <c r="AU45" t="str">
        <f>IF('COPY 20200720'!AU45="","",'COPY 20200720'!AU45)</f>
        <v/>
      </c>
      <c r="AV45" t="str">
        <f>IF('COPY 20200720'!AV45="","",'COPY 20200720'!AV45)</f>
        <v/>
      </c>
      <c r="AW45" t="str">
        <f>IF('COPY 20200720'!AW45="","",'COPY 20200720'!AW45)</f>
        <v/>
      </c>
      <c r="AX45" t="str">
        <f>IF('COPY 20200720'!AX45="","",'COPY 20200720'!AX45)</f>
        <v/>
      </c>
      <c r="AY45" t="str">
        <f>IF('COPY 20200720'!AY45="","",'COPY 20200720'!AY45)</f>
        <v/>
      </c>
      <c r="AZ45" t="str">
        <f>IF('COPY 20200720'!AZ45="","",'COPY 20200720'!AZ45)</f>
        <v/>
      </c>
      <c r="BA45" t="str">
        <f>IF('COPY 20200720'!BA45="","",'COPY 20200720'!BA45)</f>
        <v/>
      </c>
      <c r="BB45" t="str">
        <f>IF('COPY 20200720'!BB45="","",'COPY 20200720'!BB45)</f>
        <v/>
      </c>
      <c r="BC45" t="str">
        <f>IF('COPY 20200720'!BC45="","",'COPY 20200720'!BC45)</f>
        <v/>
      </c>
      <c r="BD45" t="str">
        <f>IF('COPY 20200720'!BD45="","",'COPY 20200720'!BD45)</f>
        <v/>
      </c>
      <c r="BE45" t="str">
        <f>IF('COPY 20200720'!BE45="","",'COPY 20200720'!BE45)</f>
        <v/>
      </c>
      <c r="BF45" t="str">
        <f>IF('COPY 20200720'!BF45="","",'COPY 20200720'!BF45)</f>
        <v/>
      </c>
      <c r="BG45" t="str">
        <f>IF('COPY 20200720'!BG45="","",'COPY 20200720'!BG45)</f>
        <v/>
      </c>
      <c r="BH45" t="str">
        <f>IF('COPY 20200720'!BH45="","",'COPY 20200720'!BH45)</f>
        <v/>
      </c>
      <c r="BI45" t="str">
        <f>IF('COPY 20200720'!BI45="","",'COPY 20200720'!BI45)</f>
        <v/>
      </c>
      <c r="BJ45" t="str">
        <f>IF('COPY 20200720'!BJ45="","",'COPY 20200720'!BJ45)</f>
        <v/>
      </c>
      <c r="BK45" t="str">
        <f>IF('COPY 20200720'!BK45="","",'COPY 20200720'!BK45)</f>
        <v/>
      </c>
      <c r="BL45" t="str">
        <f>IF('COPY 20200720'!BL45="","",'COPY 20200720'!BL45)</f>
        <v/>
      </c>
      <c r="BM45" t="str">
        <f>IF('COPY 20200720'!BM45="","",'COPY 20200720'!BM45)</f>
        <v/>
      </c>
      <c r="BN45" t="str">
        <f>IF('COPY 20200720'!BN45="","",'COPY 20200720'!BN45)</f>
        <v/>
      </c>
      <c r="BO45">
        <v>0</v>
      </c>
      <c r="BP45" t="str">
        <f>IF('COPY 20200720'!BP45="","",'COPY 20200720'!BP45)</f>
        <v/>
      </c>
      <c r="BQ45" t="str">
        <f>IF('COPY 20200720'!BQ45="","",'COPY 20200720'!BQ45)</f>
        <v/>
      </c>
      <c r="BR45" t="str">
        <f>IF('COPY 20200720'!BR45="","",'COPY 20200720'!BR45)</f>
        <v/>
      </c>
      <c r="BS45" t="str">
        <f>IF('COPY 20200720'!BS45="","",'COPY 20200720'!BS45)</f>
        <v/>
      </c>
      <c r="BT45" t="str">
        <f>IF('COPY 20200720'!BT45="","",'COPY 20200720'!BT45)</f>
        <v/>
      </c>
      <c r="BU45" t="str">
        <f>IF('COPY 20200720'!BU45="","",'COPY 20200720'!BU45)</f>
        <v/>
      </c>
      <c r="BV45" t="str">
        <f>IF('COPY 20200720'!BV45="","",'COPY 20200720'!BV45)</f>
        <v/>
      </c>
      <c r="BW45" t="str">
        <f>IF('COPY 20200720'!BW45="","",'COPY 20200720'!BW45)</f>
        <v/>
      </c>
      <c r="BX45" t="str">
        <f>IF('COPY 20200720'!BX45="","",'COPY 20200720'!BX45)</f>
        <v/>
      </c>
      <c r="BY45" t="str">
        <f>IF('COPY 20200720'!BY45="","",'COPY 20200720'!BY45)</f>
        <v/>
      </c>
      <c r="BZ45" t="str">
        <f>IF('COPY 20200720'!BZ45="","",'COPY 20200720'!BZ45)</f>
        <v/>
      </c>
      <c r="CA45" t="str">
        <f>IF('COPY 20200720'!CA45="","",'COPY 20200720'!CA45)</f>
        <v/>
      </c>
      <c r="CB45" t="str">
        <f>IF('COPY 20200720'!CB45="","",'COPY 20200720'!CB45)</f>
        <v/>
      </c>
      <c r="CC45" t="str">
        <f>IF('COPY 20200720'!CC45="","",'COPY 20200720'!CC45)</f>
        <v/>
      </c>
      <c r="CD45" t="str">
        <f>IF('COPY 20200720'!CD45="","",'COPY 20200720'!CD45)</f>
        <v/>
      </c>
      <c r="CE45" t="str">
        <f>IF('COPY 20200720'!CE45="","",'COPY 20200720'!CE45)</f>
        <v/>
      </c>
      <c r="CF45" t="str">
        <f>IF('COPY 20200720'!CF45="","",'COPY 20200720'!CF45)</f>
        <v/>
      </c>
      <c r="CG45" t="str">
        <f>IF('COPY 20200720'!CG45="","",'COPY 20200720'!CG45)</f>
        <v/>
      </c>
      <c r="CH45" t="str">
        <f>IF('COPY 20200720'!CH45="","",'COPY 20200720'!CH45)</f>
        <v/>
      </c>
      <c r="CI45" t="str">
        <f>IF('COPY 20200720'!CI45="","",'COPY 20200720'!CI45)</f>
        <v/>
      </c>
      <c r="CJ45" t="str">
        <f>IF('COPY 20200720'!CJ45="","",'COPY 20200720'!CJ45)</f>
        <v/>
      </c>
      <c r="CK45" t="str">
        <f>IF('COPY 20200720'!CK45="","",'COPY 20200720'!CK45)</f>
        <v/>
      </c>
      <c r="CL45" t="str">
        <f>IF('COPY 20200720'!CL45="","",'COPY 20200720'!CL45)</f>
        <v/>
      </c>
      <c r="CM45" t="str">
        <f>IF('COPY 20200720'!CM45="","",'COPY 20200720'!CM45)</f>
        <v/>
      </c>
    </row>
    <row r="46" spans="2:91">
      <c r="B46" s="42" t="str">
        <f>'COPY 20200720'!B46</f>
        <v>043</v>
      </c>
      <c r="C46" s="8" t="str">
        <f>'COPY 20200720'!C46</f>
        <v>TRIM PNL ARMREST LWR F RH/LH</v>
      </c>
      <c r="D46" s="8" t="str">
        <f>IF('COPY 20200720'!D46="","",'COPY 20200720'!D46)</f>
        <v>INJ</v>
      </c>
      <c r="E46" s="8"/>
      <c r="F46" s="9"/>
      <c r="G46" s="10"/>
      <c r="H46" s="11"/>
      <c r="I46" s="12"/>
      <c r="J46" s="13"/>
      <c r="K46" s="10"/>
      <c r="L46" s="13"/>
      <c r="M46" s="14"/>
      <c r="N46" s="15"/>
      <c r="O46" s="16"/>
      <c r="P46" s="16"/>
      <c r="Q46" s="17"/>
      <c r="R46" s="17"/>
      <c r="S46" s="33"/>
      <c r="T46" s="33"/>
      <c r="U46" s="31"/>
      <c r="V46">
        <f>IF('COPY 20200720'!V46="","",'COPY 20200720'!V46)</f>
        <v>1.3064968065100344</v>
      </c>
      <c r="W46" t="str">
        <f>IF('COPY 20200720'!W46="","",'COPY 20200720'!W46)</f>
        <v/>
      </c>
      <c r="X46" t="str">
        <f>IF('COPY 20200720'!X46="","",'COPY 20200720'!X46)</f>
        <v/>
      </c>
      <c r="Y46" t="str">
        <f>IF('COPY 20200720'!Y46="","",'COPY 20200720'!Y46)</f>
        <v/>
      </c>
      <c r="Z46" t="str">
        <f>IF('COPY 20200720'!Z46="","",'COPY 20200720'!Z46)</f>
        <v/>
      </c>
      <c r="AA46" t="str">
        <f>IF('COPY 20200720'!AA46="","",'COPY 20200720'!AA46)</f>
        <v/>
      </c>
      <c r="AB46" t="str">
        <f>IF('COPY 20200720'!AB46="","",'COPY 20200720'!AB46)</f>
        <v/>
      </c>
      <c r="AC46" t="str">
        <f>IF('COPY 20200720'!AC46="","",'COPY 20200720'!AC46)</f>
        <v/>
      </c>
      <c r="AD46">
        <v>0</v>
      </c>
      <c r="AE46" t="str">
        <f>IF('COPY 20200720'!AE46="","",'COPY 20200720'!AE46)</f>
        <v>-</v>
      </c>
      <c r="AF46">
        <f>IF('COPY 20200720'!AF46="","",'COPY 20200720'!AF46)</f>
        <v>44033</v>
      </c>
      <c r="AG46">
        <f>IF('COPY 20200720'!AG46="","",'COPY 20200720'!AG46)</f>
        <v>44033</v>
      </c>
      <c r="AH46" t="str">
        <f>IF('COPY 20200720'!AH46="","",'COPY 20200720'!AH46)</f>
        <v/>
      </c>
      <c r="AI46" t="str">
        <f>IF('COPY 20200720'!AI46="","",'COPY 20200720'!AI46)</f>
        <v/>
      </c>
      <c r="AJ46" t="str">
        <f>IF('COPY 20200720'!AJ46="","",'COPY 20200720'!AJ46)</f>
        <v/>
      </c>
      <c r="AK46" t="str">
        <f>IF('COPY 20200720'!AK46="","",'COPY 20200720'!AK46)</f>
        <v/>
      </c>
      <c r="AL46" t="str">
        <f>IF('COPY 20200720'!AL46="","",'COPY 20200720'!AL46)</f>
        <v/>
      </c>
      <c r="AM46">
        <f>IF('COPY 20200720'!AM46="","",'COPY 20200720'!AM46)</f>
        <v>44033</v>
      </c>
      <c r="AN46" t="str">
        <f>IF('COPY 20200720'!AN46="","",'COPY 20200720'!AN46)</f>
        <v/>
      </c>
      <c r="AO46" t="str">
        <f>IF('COPY 20200720'!AO46="","",'COPY 20200720'!AO46)</f>
        <v/>
      </c>
      <c r="AP46" t="str">
        <f>IF('COPY 20200720'!AP46="","",'COPY 20200720'!AP46)</f>
        <v/>
      </c>
      <c r="AQ46" t="str">
        <f>IF('COPY 20200720'!AQ46="","",'COPY 20200720'!AQ46)</f>
        <v/>
      </c>
      <c r="AR46" t="str">
        <f>IF('COPY 20200720'!AR46="","",'COPY 20200720'!AR46)</f>
        <v/>
      </c>
      <c r="AS46" t="str">
        <f>IF('COPY 20200720'!AS46="","",'COPY 20200720'!AS46)</f>
        <v/>
      </c>
      <c r="AT46" t="str">
        <f>IF('COPY 20200720'!AT46="","",'COPY 20200720'!AT46)</f>
        <v/>
      </c>
      <c r="AU46" t="str">
        <f>IF('COPY 20200720'!AU46="","",'COPY 20200720'!AU46)</f>
        <v/>
      </c>
      <c r="AV46" t="str">
        <f>IF('COPY 20200720'!AV46="","",'COPY 20200720'!AV46)</f>
        <v/>
      </c>
      <c r="AW46" t="str">
        <f>IF('COPY 20200720'!AW46="","",'COPY 20200720'!AW46)</f>
        <v/>
      </c>
      <c r="AX46" t="str">
        <f>IF('COPY 20200720'!AX46="","",'COPY 20200720'!AX46)</f>
        <v/>
      </c>
      <c r="AY46" t="str">
        <f>IF('COPY 20200720'!AY46="","",'COPY 20200720'!AY46)</f>
        <v/>
      </c>
      <c r="AZ46" t="str">
        <f>IF('COPY 20200720'!AZ46="","",'COPY 20200720'!AZ46)</f>
        <v/>
      </c>
      <c r="BA46" t="str">
        <f>IF('COPY 20200720'!BA46="","",'COPY 20200720'!BA46)</f>
        <v/>
      </c>
      <c r="BB46" t="str">
        <f>IF('COPY 20200720'!BB46="","",'COPY 20200720'!BB46)</f>
        <v/>
      </c>
      <c r="BC46" t="str">
        <f>IF('COPY 20200720'!BC46="","",'COPY 20200720'!BC46)</f>
        <v/>
      </c>
      <c r="BD46" t="str">
        <f>IF('COPY 20200720'!BD46="","",'COPY 20200720'!BD46)</f>
        <v/>
      </c>
      <c r="BE46" t="str">
        <f>IF('COPY 20200720'!BE46="","",'COPY 20200720'!BE46)</f>
        <v/>
      </c>
      <c r="BF46" t="str">
        <f>IF('COPY 20200720'!BF46="","",'COPY 20200720'!BF46)</f>
        <v/>
      </c>
      <c r="BG46" t="str">
        <f>IF('COPY 20200720'!BG46="","",'COPY 20200720'!BG46)</f>
        <v/>
      </c>
      <c r="BH46" t="str">
        <f>IF('COPY 20200720'!BH46="","",'COPY 20200720'!BH46)</f>
        <v/>
      </c>
      <c r="BI46" t="str">
        <f>IF('COPY 20200720'!BI46="","",'COPY 20200720'!BI46)</f>
        <v/>
      </c>
      <c r="BJ46" t="str">
        <f>IF('COPY 20200720'!BJ46="","",'COPY 20200720'!BJ46)</f>
        <v/>
      </c>
      <c r="BK46" t="str">
        <f>IF('COPY 20200720'!BK46="","",'COPY 20200720'!BK46)</f>
        <v/>
      </c>
      <c r="BL46" t="str">
        <f>IF('COPY 20200720'!BL46="","",'COPY 20200720'!BL46)</f>
        <v/>
      </c>
      <c r="BM46" t="str">
        <f>IF('COPY 20200720'!BM46="","",'COPY 20200720'!BM46)</f>
        <v/>
      </c>
      <c r="BN46" t="str">
        <f>IF('COPY 20200720'!BN46="","",'COPY 20200720'!BN46)</f>
        <v/>
      </c>
      <c r="BO46" t="str">
        <f>IF('COPY 20200720'!BO46="","",'COPY 20200720'!BO46)</f>
        <v/>
      </c>
      <c r="BP46" t="str">
        <f>IF('COPY 20200720'!BP46="","",'COPY 20200720'!BP46)</f>
        <v/>
      </c>
      <c r="BQ46" t="str">
        <f>IF('COPY 20200720'!BQ46="","",'COPY 20200720'!BQ46)</f>
        <v/>
      </c>
      <c r="BR46" t="str">
        <f>IF('COPY 20200720'!BR46="","",'COPY 20200720'!BR46)</f>
        <v/>
      </c>
      <c r="BS46" t="str">
        <f>IF('COPY 20200720'!BS46="","",'COPY 20200720'!BS46)</f>
        <v/>
      </c>
      <c r="BT46" t="str">
        <f>IF('COPY 20200720'!BT46="","",'COPY 20200720'!BT46)</f>
        <v/>
      </c>
      <c r="BU46" t="str">
        <f>IF('COPY 20200720'!BU46="","",'COPY 20200720'!BU46)</f>
        <v/>
      </c>
      <c r="BV46" t="str">
        <f>IF('COPY 20200720'!BV46="","",'COPY 20200720'!BV46)</f>
        <v/>
      </c>
      <c r="BW46" t="str">
        <f>IF('COPY 20200720'!BW46="","",'COPY 20200720'!BW46)</f>
        <v/>
      </c>
      <c r="BX46" t="str">
        <f>IF('COPY 20200720'!BX46="","",'COPY 20200720'!BX46)</f>
        <v/>
      </c>
      <c r="BY46" t="str">
        <f>IF('COPY 20200720'!BY46="","",'COPY 20200720'!BY46)</f>
        <v/>
      </c>
      <c r="BZ46" t="str">
        <f>IF('COPY 20200720'!BZ46="","",'COPY 20200720'!BZ46)</f>
        <v/>
      </c>
      <c r="CA46" t="str">
        <f>IF('COPY 20200720'!CA46="","",'COPY 20200720'!CA46)</f>
        <v/>
      </c>
      <c r="CB46" t="str">
        <f>IF('COPY 20200720'!CB46="","",'COPY 20200720'!CB46)</f>
        <v/>
      </c>
      <c r="CC46" t="str">
        <f>IF('COPY 20200720'!CC46="","",'COPY 20200720'!CC46)</f>
        <v/>
      </c>
      <c r="CD46" t="str">
        <f>IF('COPY 20200720'!CD46="","",'COPY 20200720'!CD46)</f>
        <v/>
      </c>
      <c r="CE46" t="str">
        <f>IF('COPY 20200720'!CE46="","",'COPY 20200720'!CE46)</f>
        <v/>
      </c>
      <c r="CF46" t="str">
        <f>IF('COPY 20200720'!CF46="","",'COPY 20200720'!CF46)</f>
        <v/>
      </c>
      <c r="CG46" t="str">
        <f>IF('COPY 20200720'!CG46="","",'COPY 20200720'!CG46)</f>
        <v/>
      </c>
      <c r="CH46" t="str">
        <f>IF('COPY 20200720'!CH46="","",'COPY 20200720'!CH46)</f>
        <v/>
      </c>
      <c r="CI46" t="str">
        <f>IF('COPY 20200720'!CI46="","",'COPY 20200720'!CI46)</f>
        <v/>
      </c>
      <c r="CJ46" t="str">
        <f>IF('COPY 20200720'!CJ46="","",'COPY 20200720'!CJ46)</f>
        <v/>
      </c>
      <c r="CK46" t="str">
        <f>IF('COPY 20200720'!CK46="","",'COPY 20200720'!CK46)</f>
        <v/>
      </c>
      <c r="CL46" t="str">
        <f>IF('COPY 20200720'!CL46="","",'COPY 20200720'!CL46)</f>
        <v/>
      </c>
      <c r="CM46" t="str">
        <f>IF('COPY 20200720'!CM46="","",'COPY 20200720'!CM46)</f>
        <v/>
      </c>
    </row>
    <row r="47" spans="2:91">
      <c r="B47" s="42" t="str">
        <f>'COPY 20200720'!B47</f>
        <v>044</v>
      </c>
      <c r="C47" s="8" t="str">
        <f>'COPY 20200720'!C47</f>
        <v>PNL PW SW RH/LH</v>
      </c>
      <c r="D47" s="8" t="str">
        <f>IF('COPY 20200720'!D47="","",'COPY 20200720'!D47)</f>
        <v>INJ</v>
      </c>
      <c r="E47" s="8"/>
      <c r="F47" s="9"/>
      <c r="G47" s="10"/>
      <c r="H47" s="11"/>
      <c r="I47" s="12"/>
      <c r="J47" s="13"/>
      <c r="K47" s="10"/>
      <c r="L47" s="13"/>
      <c r="M47" s="14"/>
      <c r="N47" s="15"/>
      <c r="O47" s="16"/>
      <c r="P47" s="16"/>
      <c r="Q47" s="17"/>
      <c r="R47" s="17"/>
      <c r="S47" s="33"/>
      <c r="T47" s="33"/>
      <c r="U47" s="31"/>
      <c r="V47">
        <f>IF('COPY 20200720'!V47="","",'COPY 20200720'!V47)</f>
        <v>0.79163988600000001</v>
      </c>
      <c r="W47" t="str">
        <f>IF('COPY 20200720'!W47="","",'COPY 20200720'!W47)</f>
        <v/>
      </c>
      <c r="X47" t="str">
        <f>IF('COPY 20200720'!X47="","",'COPY 20200720'!X47)</f>
        <v/>
      </c>
      <c r="Y47" t="str">
        <f>IF('COPY 20200720'!Y47="","",'COPY 20200720'!Y47)</f>
        <v/>
      </c>
      <c r="Z47" t="str">
        <f>IF('COPY 20200720'!Z47="","",'COPY 20200720'!Z47)</f>
        <v/>
      </c>
      <c r="AA47" t="str">
        <f>IF('COPY 20200720'!AA47="","",'COPY 20200720'!AA47)</f>
        <v/>
      </c>
      <c r="AB47" t="str">
        <f>IF('COPY 20200720'!AB47="","",'COPY 20200720'!AB47)</f>
        <v/>
      </c>
      <c r="AC47" t="str">
        <f>IF('COPY 20200720'!AC47="","",'COPY 20200720'!AC47)</f>
        <v/>
      </c>
      <c r="AD47" t="str">
        <f>IF('COPY 20200720'!AD47="","",'COPY 20200720'!AD47)</f>
        <v/>
      </c>
      <c r="AE47" t="str">
        <f>IF('COPY 20200720'!AE47="","",'COPY 20200720'!AE47)</f>
        <v/>
      </c>
      <c r="AF47">
        <f>IF('COPY 20200720'!AF47="","",'COPY 20200720'!AF47)</f>
        <v>44033</v>
      </c>
      <c r="AG47">
        <f>IF('COPY 20200720'!AG47="","",'COPY 20200720'!AG47)</f>
        <v>44033</v>
      </c>
      <c r="AH47" t="str">
        <f>IF('COPY 20200720'!AH47="","",'COPY 20200720'!AH47)</f>
        <v/>
      </c>
      <c r="AI47" t="str">
        <f>IF('COPY 20200720'!AI47="","",'COPY 20200720'!AI47)</f>
        <v/>
      </c>
      <c r="AJ47" t="str">
        <f>IF('COPY 20200720'!AJ47="","",'COPY 20200720'!AJ47)</f>
        <v/>
      </c>
      <c r="AK47" s="2" t="str">
        <f>IF('COPY 20200720'!AK47="","",'COPY 20200720'!AK47)</f>
        <v>NO Q</v>
      </c>
      <c r="AL47" s="2" t="str">
        <f>IF('COPY 20200720'!AL47="","",'COPY 20200720'!AL47)</f>
        <v>NO Q</v>
      </c>
      <c r="AM47">
        <f>IF('COPY 20200720'!AM47="","",'COPY 20200720'!AM47)</f>
        <v>44033</v>
      </c>
      <c r="AN47" t="str">
        <f>IF('COPY 20200720'!AN47="","",'COPY 20200720'!AN47)</f>
        <v/>
      </c>
      <c r="AO47" t="str">
        <f>IF('COPY 20200720'!AO47="","",'COPY 20200720'!AO47)</f>
        <v/>
      </c>
      <c r="AP47">
        <f>IF('COPY 20200720'!AP47="","",'COPY 20200720'!AP47)</f>
        <v>44033</v>
      </c>
      <c r="AQ47" t="str">
        <f>IF('COPY 20200720'!AQ47="","",'COPY 20200720'!AQ47)</f>
        <v/>
      </c>
      <c r="AR47" t="str">
        <f>IF('COPY 20200720'!AR47="","",'COPY 20200720'!AR47)</f>
        <v/>
      </c>
      <c r="AS47" t="str">
        <f>IF('COPY 20200720'!AS47="","",'COPY 20200720'!AS47)</f>
        <v/>
      </c>
      <c r="AT47" t="str">
        <f>IF('COPY 20200720'!AT47="","",'COPY 20200720'!AT47)</f>
        <v/>
      </c>
      <c r="AU47" t="str">
        <f>IF('COPY 20200720'!AU47="","",'COPY 20200720'!AU47)</f>
        <v/>
      </c>
      <c r="AV47" t="str">
        <f>IF('COPY 20200720'!AV47="","",'COPY 20200720'!AV47)</f>
        <v/>
      </c>
      <c r="AW47" t="str">
        <f>IF('COPY 20200720'!AW47="","",'COPY 20200720'!AW47)</f>
        <v/>
      </c>
      <c r="AX47" t="str">
        <f>IF('COPY 20200720'!AX47="","",'COPY 20200720'!AX47)</f>
        <v/>
      </c>
      <c r="AY47" t="str">
        <f>IF('COPY 20200720'!AY47="","",'COPY 20200720'!AY47)</f>
        <v/>
      </c>
      <c r="AZ47" t="str">
        <f>IF('COPY 20200720'!AZ47="","",'COPY 20200720'!AZ47)</f>
        <v/>
      </c>
      <c r="BA47" t="str">
        <f>IF('COPY 20200720'!BA47="","",'COPY 20200720'!BA47)</f>
        <v/>
      </c>
      <c r="BB47" t="str">
        <f>IF('COPY 20200720'!BB47="","",'COPY 20200720'!BB47)</f>
        <v/>
      </c>
      <c r="BC47" t="str">
        <f>IF('COPY 20200720'!BC47="","",'COPY 20200720'!BC47)</f>
        <v/>
      </c>
      <c r="BD47" t="str">
        <f>IF('COPY 20200720'!BD47="","",'COPY 20200720'!BD47)</f>
        <v/>
      </c>
      <c r="BE47" t="str">
        <f>IF('COPY 20200720'!BE47="","",'COPY 20200720'!BE47)</f>
        <v/>
      </c>
      <c r="BF47" t="str">
        <f>IF('COPY 20200720'!BF47="","",'COPY 20200720'!BF47)</f>
        <v/>
      </c>
      <c r="BG47" t="str">
        <f>IF('COPY 20200720'!BG47="","",'COPY 20200720'!BG47)</f>
        <v/>
      </c>
      <c r="BH47" t="str">
        <f>IF('COPY 20200720'!BH47="","",'COPY 20200720'!BH47)</f>
        <v/>
      </c>
      <c r="BI47" t="str">
        <f>IF('COPY 20200720'!BI47="","",'COPY 20200720'!BI47)</f>
        <v/>
      </c>
      <c r="BJ47" t="str">
        <f>IF('COPY 20200720'!BJ47="","",'COPY 20200720'!BJ47)</f>
        <v/>
      </c>
      <c r="BK47" t="str">
        <f>IF('COPY 20200720'!BK47="","",'COPY 20200720'!BK47)</f>
        <v/>
      </c>
      <c r="BL47" t="str">
        <f>IF('COPY 20200720'!BL47="","",'COPY 20200720'!BL47)</f>
        <v/>
      </c>
      <c r="BM47" t="str">
        <f>IF('COPY 20200720'!BM47="","",'COPY 20200720'!BM47)</f>
        <v/>
      </c>
      <c r="BN47" t="str">
        <f>IF('COPY 20200720'!BN47="","",'COPY 20200720'!BN47)</f>
        <v/>
      </c>
      <c r="BO47">
        <v>0</v>
      </c>
      <c r="BP47" t="str">
        <f>IF('COPY 20200720'!BP47="","",'COPY 20200720'!BP47)</f>
        <v/>
      </c>
      <c r="BQ47" t="str">
        <f>IF('COPY 20200720'!BQ47="","",'COPY 20200720'!BQ47)</f>
        <v/>
      </c>
      <c r="BR47" t="str">
        <f>IF('COPY 20200720'!BR47="","",'COPY 20200720'!BR47)</f>
        <v/>
      </c>
      <c r="BS47" t="str">
        <f>IF('COPY 20200720'!BS47="","",'COPY 20200720'!BS47)</f>
        <v/>
      </c>
      <c r="BT47" t="str">
        <f>IF('COPY 20200720'!BT47="","",'COPY 20200720'!BT47)</f>
        <v/>
      </c>
      <c r="BU47" t="str">
        <f>IF('COPY 20200720'!BU47="","",'COPY 20200720'!BU47)</f>
        <v/>
      </c>
      <c r="BV47" t="str">
        <f>IF('COPY 20200720'!BV47="","",'COPY 20200720'!BV47)</f>
        <v/>
      </c>
      <c r="BW47" t="str">
        <f>IF('COPY 20200720'!BW47="","",'COPY 20200720'!BW47)</f>
        <v/>
      </c>
      <c r="BX47" t="str">
        <f>IF('COPY 20200720'!BX47="","",'COPY 20200720'!BX47)</f>
        <v/>
      </c>
      <c r="BY47" t="str">
        <f>IF('COPY 20200720'!BY47="","",'COPY 20200720'!BY47)</f>
        <v/>
      </c>
      <c r="BZ47" t="str">
        <f>IF('COPY 20200720'!BZ47="","",'COPY 20200720'!BZ47)</f>
        <v/>
      </c>
      <c r="CA47" t="str">
        <f>IF('COPY 20200720'!CA47="","",'COPY 20200720'!CA47)</f>
        <v/>
      </c>
      <c r="CB47" t="str">
        <f>IF('COPY 20200720'!CB47="","",'COPY 20200720'!CB47)</f>
        <v/>
      </c>
      <c r="CC47" t="str">
        <f>IF('COPY 20200720'!CC47="","",'COPY 20200720'!CC47)</f>
        <v/>
      </c>
      <c r="CD47" t="str">
        <f>IF('COPY 20200720'!CD47="","",'COPY 20200720'!CD47)</f>
        <v/>
      </c>
      <c r="CE47" t="str">
        <f>IF('COPY 20200720'!CE47="","",'COPY 20200720'!CE47)</f>
        <v/>
      </c>
      <c r="CF47" t="str">
        <f>IF('COPY 20200720'!CF47="","",'COPY 20200720'!CF47)</f>
        <v/>
      </c>
      <c r="CG47" t="str">
        <f>IF('COPY 20200720'!CG47="","",'COPY 20200720'!CG47)</f>
        <v/>
      </c>
      <c r="CH47" t="str">
        <f>IF('COPY 20200720'!CH47="","",'COPY 20200720'!CH47)</f>
        <v/>
      </c>
      <c r="CI47" t="str">
        <f>IF('COPY 20200720'!CI47="","",'COPY 20200720'!CI47)</f>
        <v/>
      </c>
      <c r="CJ47" t="str">
        <f>IF('COPY 20200720'!CJ47="","",'COPY 20200720'!CJ47)</f>
        <v/>
      </c>
      <c r="CK47" t="str">
        <f>IF('COPY 20200720'!CK47="","",'COPY 20200720'!CK47)</f>
        <v/>
      </c>
      <c r="CL47" t="str">
        <f>IF('COPY 20200720'!CL47="","",'COPY 20200720'!CL47)</f>
        <v/>
      </c>
      <c r="CM47" t="str">
        <f>IF('COPY 20200720'!CM47="","",'COPY 20200720'!CM47)</f>
        <v/>
      </c>
    </row>
    <row r="48" spans="2:91">
      <c r="B48" s="42" t="str">
        <f>'COPY 20200720'!B48</f>
        <v>045</v>
      </c>
      <c r="C48" s="8" t="str">
        <f>'COPY 20200720'!C48</f>
        <v>PULL HANDLE F OUT RH/LH</v>
      </c>
      <c r="D48" s="8" t="str">
        <f>IF('COPY 20200720'!D48="","",'COPY 20200720'!D48)</f>
        <v>INJ</v>
      </c>
      <c r="E48" s="8"/>
      <c r="F48" s="9"/>
      <c r="G48" s="10"/>
      <c r="H48" s="11"/>
      <c r="I48" s="12"/>
      <c r="J48" s="13"/>
      <c r="K48" s="10"/>
      <c r="L48" s="13"/>
      <c r="M48" s="14"/>
      <c r="N48" s="15"/>
      <c r="O48" s="16"/>
      <c r="P48" s="16"/>
      <c r="Q48" s="17"/>
      <c r="R48" s="17"/>
      <c r="S48" s="33"/>
      <c r="T48" s="33"/>
      <c r="U48" s="31"/>
      <c r="V48">
        <f>IF('COPY 20200720'!V48="","",'COPY 20200720'!V48)</f>
        <v>0.40343233799999995</v>
      </c>
      <c r="W48" t="str">
        <f>IF('COPY 20200720'!W48="","",'COPY 20200720'!W48)</f>
        <v/>
      </c>
      <c r="X48" t="str">
        <f>IF('COPY 20200720'!X48="","",'COPY 20200720'!X48)</f>
        <v/>
      </c>
      <c r="Y48" t="str">
        <f>IF('COPY 20200720'!Y48="","",'COPY 20200720'!Y48)</f>
        <v/>
      </c>
      <c r="Z48" t="str">
        <f>IF('COPY 20200720'!Z48="","",'COPY 20200720'!Z48)</f>
        <v/>
      </c>
      <c r="AA48" t="str">
        <f>IF('COPY 20200720'!AA48="","",'COPY 20200720'!AA48)</f>
        <v/>
      </c>
      <c r="AB48" t="str">
        <f>IF('COPY 20200720'!AB48="","",'COPY 20200720'!AB48)</f>
        <v/>
      </c>
      <c r="AC48" t="str">
        <f>IF('COPY 20200720'!AC48="","",'COPY 20200720'!AC48)</f>
        <v/>
      </c>
      <c r="AD48" t="str">
        <f>IF('COPY 20200720'!AD48="","",'COPY 20200720'!AD48)</f>
        <v/>
      </c>
      <c r="AE48" t="str">
        <f>IF('COPY 20200720'!AE48="","",'COPY 20200720'!AE48)</f>
        <v/>
      </c>
      <c r="AF48">
        <f>IF('COPY 20200720'!AF48="","",'COPY 20200720'!AF48)</f>
        <v>44033</v>
      </c>
      <c r="AG48">
        <f>IF('COPY 20200720'!AG48="","",'COPY 20200720'!AG48)</f>
        <v>44033</v>
      </c>
      <c r="AH48" t="str">
        <f>IF('COPY 20200720'!AH48="","",'COPY 20200720'!AH48)</f>
        <v/>
      </c>
      <c r="AI48" t="str">
        <f>IF('COPY 20200720'!AI48="","",'COPY 20200720'!AI48)</f>
        <v/>
      </c>
      <c r="AJ48" t="str">
        <f>IF('COPY 20200720'!AJ48="","",'COPY 20200720'!AJ48)</f>
        <v/>
      </c>
      <c r="AK48" s="2" t="str">
        <f>IF('COPY 20200720'!AK48="","",'COPY 20200720'!AK48)</f>
        <v>NO Q</v>
      </c>
      <c r="AL48" s="2" t="str">
        <f>IF('COPY 20200720'!AL48="","",'COPY 20200720'!AL48)</f>
        <v>NO Q</v>
      </c>
      <c r="AM48">
        <f>IF('COPY 20200720'!AM48="","",'COPY 20200720'!AM48)</f>
        <v>44033</v>
      </c>
      <c r="AN48" t="str">
        <f>IF('COPY 20200720'!AN48="","",'COPY 20200720'!AN48)</f>
        <v/>
      </c>
      <c r="AO48" t="str">
        <f>IF('COPY 20200720'!AO48="","",'COPY 20200720'!AO48)</f>
        <v/>
      </c>
      <c r="AP48">
        <f>IF('COPY 20200720'!AP48="","",'COPY 20200720'!AP48)</f>
        <v>44033</v>
      </c>
      <c r="AQ48" t="str">
        <f>IF('COPY 20200720'!AQ48="","",'COPY 20200720'!AQ48)</f>
        <v/>
      </c>
      <c r="AR48" t="str">
        <f>IF('COPY 20200720'!AR48="","",'COPY 20200720'!AR48)</f>
        <v/>
      </c>
      <c r="AS48" t="str">
        <f>IF('COPY 20200720'!AS48="","",'COPY 20200720'!AS48)</f>
        <v/>
      </c>
      <c r="AT48" t="str">
        <f>IF('COPY 20200720'!AT48="","",'COPY 20200720'!AT48)</f>
        <v/>
      </c>
      <c r="AU48" t="str">
        <f>IF('COPY 20200720'!AU48="","",'COPY 20200720'!AU48)</f>
        <v/>
      </c>
      <c r="AV48" t="str">
        <f>IF('COPY 20200720'!AV48="","",'COPY 20200720'!AV48)</f>
        <v/>
      </c>
      <c r="AW48" t="str">
        <f>IF('COPY 20200720'!AW48="","",'COPY 20200720'!AW48)</f>
        <v/>
      </c>
      <c r="AX48" t="str">
        <f>IF('COPY 20200720'!AX48="","",'COPY 20200720'!AX48)</f>
        <v/>
      </c>
      <c r="AY48" t="str">
        <f>IF('COPY 20200720'!AY48="","",'COPY 20200720'!AY48)</f>
        <v/>
      </c>
      <c r="AZ48" t="str">
        <f>IF('COPY 20200720'!AZ48="","",'COPY 20200720'!AZ48)</f>
        <v/>
      </c>
      <c r="BA48" t="str">
        <f>IF('COPY 20200720'!BA48="","",'COPY 20200720'!BA48)</f>
        <v/>
      </c>
      <c r="BB48" t="str">
        <f>IF('COPY 20200720'!BB48="","",'COPY 20200720'!BB48)</f>
        <v/>
      </c>
      <c r="BC48" t="str">
        <f>IF('COPY 20200720'!BC48="","",'COPY 20200720'!BC48)</f>
        <v/>
      </c>
      <c r="BD48" t="str">
        <f>IF('COPY 20200720'!BD48="","",'COPY 20200720'!BD48)</f>
        <v/>
      </c>
      <c r="BE48" t="str">
        <f>IF('COPY 20200720'!BE48="","",'COPY 20200720'!BE48)</f>
        <v/>
      </c>
      <c r="BF48" t="str">
        <f>IF('COPY 20200720'!BF48="","",'COPY 20200720'!BF48)</f>
        <v/>
      </c>
      <c r="BG48" t="str">
        <f>IF('COPY 20200720'!BG48="","",'COPY 20200720'!BG48)</f>
        <v/>
      </c>
      <c r="BH48" t="str">
        <f>IF('COPY 20200720'!BH48="","",'COPY 20200720'!BH48)</f>
        <v/>
      </c>
      <c r="BI48" t="str">
        <f>IF('COPY 20200720'!BI48="","",'COPY 20200720'!BI48)</f>
        <v/>
      </c>
      <c r="BJ48" t="str">
        <f>IF('COPY 20200720'!BJ48="","",'COPY 20200720'!BJ48)</f>
        <v/>
      </c>
      <c r="BK48">
        <v>0</v>
      </c>
      <c r="BL48" t="str">
        <f>IF('COPY 20200720'!BL48="","",'COPY 20200720'!BL48)</f>
        <v/>
      </c>
      <c r="BM48" t="str">
        <f>IF('COPY 20200720'!BM48="","",'COPY 20200720'!BM48)</f>
        <v/>
      </c>
      <c r="BN48" t="str">
        <f>IF('COPY 20200720'!BN48="","",'COPY 20200720'!BN48)</f>
        <v/>
      </c>
      <c r="BO48">
        <v>0</v>
      </c>
      <c r="BP48" t="str">
        <f>IF('COPY 20200720'!BP48="","",'COPY 20200720'!BP48)</f>
        <v/>
      </c>
      <c r="BQ48" t="str">
        <f>IF('COPY 20200720'!BQ48="","",'COPY 20200720'!BQ48)</f>
        <v/>
      </c>
      <c r="BR48" t="str">
        <f>IF('COPY 20200720'!BR48="","",'COPY 20200720'!BR48)</f>
        <v/>
      </c>
      <c r="BS48" t="str">
        <f>IF('COPY 20200720'!BS48="","",'COPY 20200720'!BS48)</f>
        <v/>
      </c>
      <c r="BT48" t="str">
        <f>IF('COPY 20200720'!BT48="","",'COPY 20200720'!BT48)</f>
        <v/>
      </c>
      <c r="BU48" t="str">
        <f>IF('COPY 20200720'!BU48="","",'COPY 20200720'!BU48)</f>
        <v/>
      </c>
      <c r="BV48" t="str">
        <f>IF('COPY 20200720'!BV48="","",'COPY 20200720'!BV48)</f>
        <v/>
      </c>
      <c r="BW48" t="str">
        <f>IF('COPY 20200720'!BW48="","",'COPY 20200720'!BW48)</f>
        <v/>
      </c>
      <c r="BX48" t="str">
        <f>IF('COPY 20200720'!BX48="","",'COPY 20200720'!BX48)</f>
        <v/>
      </c>
      <c r="BY48" t="str">
        <f>IF('COPY 20200720'!BY48="","",'COPY 20200720'!BY48)</f>
        <v/>
      </c>
      <c r="BZ48" t="str">
        <f>IF('COPY 20200720'!BZ48="","",'COPY 20200720'!BZ48)</f>
        <v/>
      </c>
      <c r="CA48" t="str">
        <f>IF('COPY 20200720'!CA48="","",'COPY 20200720'!CA48)</f>
        <v/>
      </c>
      <c r="CB48" t="str">
        <f>IF('COPY 20200720'!CB48="","",'COPY 20200720'!CB48)</f>
        <v/>
      </c>
      <c r="CC48" t="str">
        <f>IF('COPY 20200720'!CC48="","",'COPY 20200720'!CC48)</f>
        <v/>
      </c>
      <c r="CD48" t="str">
        <f>IF('COPY 20200720'!CD48="","",'COPY 20200720'!CD48)</f>
        <v/>
      </c>
      <c r="CE48" t="str">
        <f>IF('COPY 20200720'!CE48="","",'COPY 20200720'!CE48)</f>
        <v/>
      </c>
      <c r="CF48" t="str">
        <f>IF('COPY 20200720'!CF48="","",'COPY 20200720'!CF48)</f>
        <v/>
      </c>
      <c r="CG48" t="str">
        <f>IF('COPY 20200720'!CG48="","",'COPY 20200720'!CG48)</f>
        <v/>
      </c>
      <c r="CH48" t="str">
        <f>IF('COPY 20200720'!CH48="","",'COPY 20200720'!CH48)</f>
        <v/>
      </c>
      <c r="CI48" t="str">
        <f>IF('COPY 20200720'!CI48="","",'COPY 20200720'!CI48)</f>
        <v/>
      </c>
      <c r="CJ48" t="str">
        <f>IF('COPY 20200720'!CJ48="","",'COPY 20200720'!CJ48)</f>
        <v/>
      </c>
      <c r="CK48" t="str">
        <f>IF('COPY 20200720'!CK48="","",'COPY 20200720'!CK48)</f>
        <v/>
      </c>
      <c r="CL48" t="str">
        <f>IF('COPY 20200720'!CL48="","",'COPY 20200720'!CL48)</f>
        <v/>
      </c>
      <c r="CM48" t="str">
        <f>IF('COPY 20200720'!CM48="","",'COPY 20200720'!CM48)</f>
        <v/>
      </c>
    </row>
    <row r="49" spans="2:91">
      <c r="B49" s="42" t="str">
        <f>'COPY 20200720'!B49</f>
        <v>046</v>
      </c>
      <c r="C49" s="8" t="str">
        <f>'COPY 20200720'!C49</f>
        <v>PULL HANDLE F IN RH/LH</v>
      </c>
      <c r="D49" s="8" t="str">
        <f>IF('COPY 20200720'!D49="","",'COPY 20200720'!D49)</f>
        <v>INJ</v>
      </c>
      <c r="E49" s="8"/>
      <c r="F49" s="9"/>
      <c r="G49" s="10"/>
      <c r="H49" s="11"/>
      <c r="I49" s="12"/>
      <c r="J49" s="13"/>
      <c r="K49" s="10"/>
      <c r="L49" s="13"/>
      <c r="M49" s="14"/>
      <c r="N49" s="15"/>
      <c r="O49" s="16"/>
      <c r="P49" s="16"/>
      <c r="Q49" s="17"/>
      <c r="R49" s="17"/>
      <c r="S49" s="33"/>
      <c r="T49" s="33"/>
      <c r="U49" s="31"/>
      <c r="V49">
        <f>IF('COPY 20200720'!V49="","",'COPY 20200720'!V49)</f>
        <v>0.45387942599999997</v>
      </c>
      <c r="W49" t="str">
        <f>IF('COPY 20200720'!W49="","",'COPY 20200720'!W49)</f>
        <v/>
      </c>
      <c r="X49" t="str">
        <f>IF('COPY 20200720'!X49="","",'COPY 20200720'!X49)</f>
        <v/>
      </c>
      <c r="Y49" t="str">
        <f>IF('COPY 20200720'!Y49="","",'COPY 20200720'!Y49)</f>
        <v/>
      </c>
      <c r="Z49" t="str">
        <f>IF('COPY 20200720'!Z49="","",'COPY 20200720'!Z49)</f>
        <v/>
      </c>
      <c r="AA49" t="str">
        <f>IF('COPY 20200720'!AA49="","",'COPY 20200720'!AA49)</f>
        <v/>
      </c>
      <c r="AB49" t="str">
        <f>IF('COPY 20200720'!AB49="","",'COPY 20200720'!AB49)</f>
        <v/>
      </c>
      <c r="AC49" t="str">
        <f>IF('COPY 20200720'!AC49="","",'COPY 20200720'!AC49)</f>
        <v/>
      </c>
      <c r="AD49" t="str">
        <f>IF('COPY 20200720'!AD49="","",'COPY 20200720'!AD49)</f>
        <v/>
      </c>
      <c r="AE49" t="str">
        <f>IF('COPY 20200720'!AE49="","",'COPY 20200720'!AE49)</f>
        <v/>
      </c>
      <c r="AF49">
        <f>IF('COPY 20200720'!AF49="","",'COPY 20200720'!AF49)</f>
        <v>44033</v>
      </c>
      <c r="AG49">
        <f>IF('COPY 20200720'!AG49="","",'COPY 20200720'!AG49)</f>
        <v>44033</v>
      </c>
      <c r="AH49" t="str">
        <f>IF('COPY 20200720'!AH49="","",'COPY 20200720'!AH49)</f>
        <v/>
      </c>
      <c r="AI49" t="str">
        <f>IF('COPY 20200720'!AI49="","",'COPY 20200720'!AI49)</f>
        <v/>
      </c>
      <c r="AJ49" t="str">
        <f>IF('COPY 20200720'!AJ49="","",'COPY 20200720'!AJ49)</f>
        <v/>
      </c>
      <c r="AK49" s="2" t="str">
        <f>IF('COPY 20200720'!AK49="","",'COPY 20200720'!AK49)</f>
        <v>NO Q</v>
      </c>
      <c r="AL49" s="2" t="str">
        <f>IF('COPY 20200720'!AL49="","",'COPY 20200720'!AL49)</f>
        <v>NO Q</v>
      </c>
      <c r="AM49">
        <f>IF('COPY 20200720'!AM49="","",'COPY 20200720'!AM49)</f>
        <v>44033</v>
      </c>
      <c r="AN49" t="str">
        <f>IF('COPY 20200720'!AN49="","",'COPY 20200720'!AN49)</f>
        <v/>
      </c>
      <c r="AO49" t="str">
        <f>IF('COPY 20200720'!AO49="","",'COPY 20200720'!AO49)</f>
        <v/>
      </c>
      <c r="AP49">
        <f>IF('COPY 20200720'!AP49="","",'COPY 20200720'!AP49)</f>
        <v>44033</v>
      </c>
      <c r="AQ49" t="str">
        <f>IF('COPY 20200720'!AQ49="","",'COPY 20200720'!AQ49)</f>
        <v/>
      </c>
      <c r="AR49" t="str">
        <f>IF('COPY 20200720'!AR49="","",'COPY 20200720'!AR49)</f>
        <v/>
      </c>
      <c r="AS49" t="str">
        <f>IF('COPY 20200720'!AS49="","",'COPY 20200720'!AS49)</f>
        <v/>
      </c>
      <c r="AT49" t="str">
        <f>IF('COPY 20200720'!AT49="","",'COPY 20200720'!AT49)</f>
        <v/>
      </c>
      <c r="AU49" t="str">
        <f>IF('COPY 20200720'!AU49="","",'COPY 20200720'!AU49)</f>
        <v/>
      </c>
      <c r="AV49" t="str">
        <f>IF('COPY 20200720'!AV49="","",'COPY 20200720'!AV49)</f>
        <v/>
      </c>
      <c r="AW49" t="str">
        <f>IF('COPY 20200720'!AW49="","",'COPY 20200720'!AW49)</f>
        <v/>
      </c>
      <c r="AX49" t="str">
        <f>IF('COPY 20200720'!AX49="","",'COPY 20200720'!AX49)</f>
        <v/>
      </c>
      <c r="AY49" t="str">
        <f>IF('COPY 20200720'!AY49="","",'COPY 20200720'!AY49)</f>
        <v/>
      </c>
      <c r="AZ49" t="str">
        <f>IF('COPY 20200720'!AZ49="","",'COPY 20200720'!AZ49)</f>
        <v/>
      </c>
      <c r="BA49" t="str">
        <f>IF('COPY 20200720'!BA49="","",'COPY 20200720'!BA49)</f>
        <v/>
      </c>
      <c r="BB49" t="str">
        <f>IF('COPY 20200720'!BB49="","",'COPY 20200720'!BB49)</f>
        <v/>
      </c>
      <c r="BC49" t="str">
        <f>IF('COPY 20200720'!BC49="","",'COPY 20200720'!BC49)</f>
        <v/>
      </c>
      <c r="BD49" t="str">
        <f>IF('COPY 20200720'!BD49="","",'COPY 20200720'!BD49)</f>
        <v/>
      </c>
      <c r="BE49" t="str">
        <f>IF('COPY 20200720'!BE49="","",'COPY 20200720'!BE49)</f>
        <v/>
      </c>
      <c r="BF49" t="str">
        <f>IF('COPY 20200720'!BF49="","",'COPY 20200720'!BF49)</f>
        <v/>
      </c>
      <c r="BG49" t="str">
        <f>IF('COPY 20200720'!BG49="","",'COPY 20200720'!BG49)</f>
        <v/>
      </c>
      <c r="BH49" t="str">
        <f>IF('COPY 20200720'!BH49="","",'COPY 20200720'!BH49)</f>
        <v/>
      </c>
      <c r="BI49" t="str">
        <f>IF('COPY 20200720'!BI49="","",'COPY 20200720'!BI49)</f>
        <v/>
      </c>
      <c r="BJ49" t="str">
        <f>IF('COPY 20200720'!BJ49="","",'COPY 20200720'!BJ49)</f>
        <v/>
      </c>
      <c r="BK49">
        <v>0</v>
      </c>
      <c r="BL49" t="str">
        <f>IF('COPY 20200720'!BL49="","",'COPY 20200720'!BL49)</f>
        <v/>
      </c>
      <c r="BM49" t="str">
        <f>IF('COPY 20200720'!BM49="","",'COPY 20200720'!BM49)</f>
        <v/>
      </c>
      <c r="BN49" t="str">
        <f>IF('COPY 20200720'!BN49="","",'COPY 20200720'!BN49)</f>
        <v/>
      </c>
      <c r="BO49">
        <v>0</v>
      </c>
      <c r="BP49" t="str">
        <f>IF('COPY 20200720'!BP49="","",'COPY 20200720'!BP49)</f>
        <v/>
      </c>
      <c r="BQ49" t="str">
        <f>IF('COPY 20200720'!BQ49="","",'COPY 20200720'!BQ49)</f>
        <v/>
      </c>
      <c r="BR49" t="str">
        <f>IF('COPY 20200720'!BR49="","",'COPY 20200720'!BR49)</f>
        <v/>
      </c>
      <c r="BS49" t="str">
        <f>IF('COPY 20200720'!BS49="","",'COPY 20200720'!BS49)</f>
        <v/>
      </c>
      <c r="BT49" t="str">
        <f>IF('COPY 20200720'!BT49="","",'COPY 20200720'!BT49)</f>
        <v/>
      </c>
      <c r="BU49" t="str">
        <f>IF('COPY 20200720'!BU49="","",'COPY 20200720'!BU49)</f>
        <v/>
      </c>
      <c r="BV49" t="str">
        <f>IF('COPY 20200720'!BV49="","",'COPY 20200720'!BV49)</f>
        <v/>
      </c>
      <c r="BW49" t="str">
        <f>IF('COPY 20200720'!BW49="","",'COPY 20200720'!BW49)</f>
        <v/>
      </c>
      <c r="BX49" t="str">
        <f>IF('COPY 20200720'!BX49="","",'COPY 20200720'!BX49)</f>
        <v/>
      </c>
      <c r="BY49" t="str">
        <f>IF('COPY 20200720'!BY49="","",'COPY 20200720'!BY49)</f>
        <v/>
      </c>
      <c r="BZ49" t="str">
        <f>IF('COPY 20200720'!BZ49="","",'COPY 20200720'!BZ49)</f>
        <v/>
      </c>
      <c r="CA49" t="str">
        <f>IF('COPY 20200720'!CA49="","",'COPY 20200720'!CA49)</f>
        <v/>
      </c>
      <c r="CB49" t="str">
        <f>IF('COPY 20200720'!CB49="","",'COPY 20200720'!CB49)</f>
        <v/>
      </c>
      <c r="CC49" t="str">
        <f>IF('COPY 20200720'!CC49="","",'COPY 20200720'!CC49)</f>
        <v/>
      </c>
      <c r="CD49" t="str">
        <f>IF('COPY 20200720'!CD49="","",'COPY 20200720'!CD49)</f>
        <v/>
      </c>
      <c r="CE49" t="str">
        <f>IF('COPY 20200720'!CE49="","",'COPY 20200720'!CE49)</f>
        <v/>
      </c>
      <c r="CF49" t="str">
        <f>IF('COPY 20200720'!CF49="","",'COPY 20200720'!CF49)</f>
        <v/>
      </c>
      <c r="CG49" t="str">
        <f>IF('COPY 20200720'!CG49="","",'COPY 20200720'!CG49)</f>
        <v/>
      </c>
      <c r="CH49" t="str">
        <f>IF('COPY 20200720'!CH49="","",'COPY 20200720'!CH49)</f>
        <v/>
      </c>
      <c r="CI49" t="str">
        <f>IF('COPY 20200720'!CI49="","",'COPY 20200720'!CI49)</f>
        <v/>
      </c>
      <c r="CJ49" t="str">
        <f>IF('COPY 20200720'!CJ49="","",'COPY 20200720'!CJ49)</f>
        <v/>
      </c>
      <c r="CK49" t="str">
        <f>IF('COPY 20200720'!CK49="","",'COPY 20200720'!CK49)</f>
        <v/>
      </c>
      <c r="CL49" t="str">
        <f>IF('COPY 20200720'!CL49="","",'COPY 20200720'!CL49)</f>
        <v/>
      </c>
      <c r="CM49" t="str">
        <f>IF('COPY 20200720'!CM49="","",'COPY 20200720'!CM49)</f>
        <v/>
      </c>
    </row>
    <row r="50" spans="2:91">
      <c r="B50" s="42" t="str">
        <f>'COPY 20200720'!B50</f>
        <v>047</v>
      </c>
      <c r="C50" s="8" t="str">
        <f>'COPY 20200720'!C50</f>
        <v>TRIM BD ARMREST F UPR RH/LH</v>
      </c>
      <c r="D50" s="8" t="str">
        <f>IF('COPY 20200720'!D50="","",'COPY 20200720'!D50)</f>
        <v>INJ</v>
      </c>
      <c r="E50" s="8"/>
      <c r="F50" s="9"/>
      <c r="G50" s="10"/>
      <c r="H50" s="11"/>
      <c r="I50" s="12"/>
      <c r="J50" s="13"/>
      <c r="K50" s="10"/>
      <c r="L50" s="13"/>
      <c r="M50" s="14"/>
      <c r="N50" s="15"/>
      <c r="O50" s="16"/>
      <c r="P50" s="27"/>
      <c r="Q50" s="17"/>
      <c r="R50" s="17"/>
      <c r="S50" s="33"/>
      <c r="T50" s="33"/>
      <c r="U50" s="31"/>
      <c r="V50">
        <f>IF('COPY 20200720'!V50="","",'COPY 20200720'!V50)</f>
        <v>0.67305325500000002</v>
      </c>
      <c r="W50" t="str">
        <f>IF('COPY 20200720'!W50="","",'COPY 20200720'!W50)</f>
        <v/>
      </c>
      <c r="X50" t="str">
        <f>IF('COPY 20200720'!X50="","",'COPY 20200720'!X50)</f>
        <v/>
      </c>
      <c r="Y50" t="str">
        <f>IF('COPY 20200720'!Y50="","",'COPY 20200720'!Y50)</f>
        <v/>
      </c>
      <c r="Z50" t="str">
        <f>IF('COPY 20200720'!Z50="","",'COPY 20200720'!Z50)</f>
        <v/>
      </c>
      <c r="AA50" t="str">
        <f>IF('COPY 20200720'!AA50="","",'COPY 20200720'!AA50)</f>
        <v/>
      </c>
      <c r="AB50" t="str">
        <f>IF('COPY 20200720'!AB50="","",'COPY 20200720'!AB50)</f>
        <v/>
      </c>
      <c r="AC50" t="str">
        <f>IF('COPY 20200720'!AC50="","",'COPY 20200720'!AC50)</f>
        <v/>
      </c>
      <c r="AD50" t="str">
        <f>IF('COPY 20200720'!AD50="","",'COPY 20200720'!AD50)</f>
        <v/>
      </c>
      <c r="AE50" t="str">
        <f>IF('COPY 20200720'!AE50="","",'COPY 20200720'!AE50)</f>
        <v/>
      </c>
      <c r="AF50">
        <f>IF('COPY 20200720'!AF50="","",'COPY 20200720'!AF50)</f>
        <v>44033</v>
      </c>
      <c r="AG50">
        <f>IF('COPY 20200720'!AG50="","",'COPY 20200720'!AG50)</f>
        <v>44033</v>
      </c>
      <c r="AH50" t="str">
        <f>IF('COPY 20200720'!AH50="","",'COPY 20200720'!AH50)</f>
        <v/>
      </c>
      <c r="AI50" t="str">
        <f>IF('COPY 20200720'!AI50="","",'COPY 20200720'!AI50)</f>
        <v/>
      </c>
      <c r="AJ50" t="str">
        <f>IF('COPY 20200720'!AJ50="","",'COPY 20200720'!AJ50)</f>
        <v/>
      </c>
      <c r="AK50" s="2" t="str">
        <f>IF('COPY 20200720'!AK50="","",'COPY 20200720'!AK50)</f>
        <v>NO Q</v>
      </c>
      <c r="AL50" s="2" t="str">
        <f>IF('COPY 20200720'!AL50="","",'COPY 20200720'!AL50)</f>
        <v>NO Q</v>
      </c>
      <c r="AM50">
        <f>IF('COPY 20200720'!AM50="","",'COPY 20200720'!AM50)</f>
        <v>44033</v>
      </c>
      <c r="AN50" t="str">
        <f>IF('COPY 20200720'!AN50="","",'COPY 20200720'!AN50)</f>
        <v/>
      </c>
      <c r="AO50" t="str">
        <f>IF('COPY 20200720'!AO50="","",'COPY 20200720'!AO50)</f>
        <v/>
      </c>
      <c r="AP50" t="str">
        <f>IF('COPY 20200720'!AP50="","",'COPY 20200720'!AP50)</f>
        <v/>
      </c>
      <c r="AQ50" t="str">
        <f>IF('COPY 20200720'!AQ50="","",'COPY 20200720'!AQ50)</f>
        <v/>
      </c>
      <c r="AR50" t="str">
        <f>IF('COPY 20200720'!AR50="","",'COPY 20200720'!AR50)</f>
        <v/>
      </c>
      <c r="AS50" t="str">
        <f>IF('COPY 20200720'!AS50="","",'COPY 20200720'!AS50)</f>
        <v/>
      </c>
      <c r="AT50" t="str">
        <f>IF('COPY 20200720'!AT50="","",'COPY 20200720'!AT50)</f>
        <v/>
      </c>
      <c r="AU50" t="str">
        <f>IF('COPY 20200720'!AU50="","",'COPY 20200720'!AU50)</f>
        <v/>
      </c>
      <c r="AV50" t="str">
        <f>IF('COPY 20200720'!AV50="","",'COPY 20200720'!AV50)</f>
        <v/>
      </c>
      <c r="AW50" t="str">
        <f>IF('COPY 20200720'!AW50="","",'COPY 20200720'!AW50)</f>
        <v/>
      </c>
      <c r="AX50" t="str">
        <f>IF('COPY 20200720'!AX50="","",'COPY 20200720'!AX50)</f>
        <v/>
      </c>
      <c r="AY50" t="str">
        <f>IF('COPY 20200720'!AY50="","",'COPY 20200720'!AY50)</f>
        <v/>
      </c>
      <c r="AZ50" t="str">
        <f>IF('COPY 20200720'!AZ50="","",'COPY 20200720'!AZ50)</f>
        <v/>
      </c>
      <c r="BA50" t="str">
        <f>IF('COPY 20200720'!BA50="","",'COPY 20200720'!BA50)</f>
        <v/>
      </c>
      <c r="BB50" t="str">
        <f>IF('COPY 20200720'!BB50="","",'COPY 20200720'!BB50)</f>
        <v/>
      </c>
      <c r="BC50" t="str">
        <f>IF('COPY 20200720'!BC50="","",'COPY 20200720'!BC50)</f>
        <v/>
      </c>
      <c r="BD50" t="str">
        <f>IF('COPY 20200720'!BD50="","",'COPY 20200720'!BD50)</f>
        <v/>
      </c>
      <c r="BE50" t="str">
        <f>IF('COPY 20200720'!BE50="","",'COPY 20200720'!BE50)</f>
        <v/>
      </c>
      <c r="BF50" t="str">
        <f>IF('COPY 20200720'!BF50="","",'COPY 20200720'!BF50)</f>
        <v/>
      </c>
      <c r="BG50" t="str">
        <f>IF('COPY 20200720'!BG50="","",'COPY 20200720'!BG50)</f>
        <v/>
      </c>
      <c r="BH50" t="str">
        <f>IF('COPY 20200720'!BH50="","",'COPY 20200720'!BH50)</f>
        <v/>
      </c>
      <c r="BI50" t="str">
        <f>IF('COPY 20200720'!BI50="","",'COPY 20200720'!BI50)</f>
        <v/>
      </c>
      <c r="BJ50" t="str">
        <f>IF('COPY 20200720'!BJ50="","",'COPY 20200720'!BJ50)</f>
        <v/>
      </c>
      <c r="BK50">
        <v>0</v>
      </c>
      <c r="BL50" t="str">
        <f>IF('COPY 20200720'!BL50="","",'COPY 20200720'!BL50)</f>
        <v/>
      </c>
      <c r="BM50" t="str">
        <f>IF('COPY 20200720'!BM50="","",'COPY 20200720'!BM50)</f>
        <v/>
      </c>
      <c r="BN50" t="str">
        <f>IF('COPY 20200720'!BN50="","",'COPY 20200720'!BN50)</f>
        <v/>
      </c>
      <c r="BO50">
        <v>0</v>
      </c>
      <c r="BP50" t="str">
        <f>IF('COPY 20200720'!BP50="","",'COPY 20200720'!BP50)</f>
        <v/>
      </c>
      <c r="BQ50" t="str">
        <f>IF('COPY 20200720'!BQ50="","",'COPY 20200720'!BQ50)</f>
        <v/>
      </c>
      <c r="BR50" t="str">
        <f>IF('COPY 20200720'!BR50="","",'COPY 20200720'!BR50)</f>
        <v/>
      </c>
      <c r="BS50" t="str">
        <f>IF('COPY 20200720'!BS50="","",'COPY 20200720'!BS50)</f>
        <v/>
      </c>
      <c r="BT50" t="str">
        <f>IF('COPY 20200720'!BT50="","",'COPY 20200720'!BT50)</f>
        <v/>
      </c>
      <c r="BU50" t="str">
        <f>IF('COPY 20200720'!BU50="","",'COPY 20200720'!BU50)</f>
        <v/>
      </c>
      <c r="BV50" t="str">
        <f>IF('COPY 20200720'!BV50="","",'COPY 20200720'!BV50)</f>
        <v/>
      </c>
      <c r="BW50" t="str">
        <f>IF('COPY 20200720'!BW50="","",'COPY 20200720'!BW50)</f>
        <v/>
      </c>
      <c r="BX50" t="str">
        <f>IF('COPY 20200720'!BX50="","",'COPY 20200720'!BX50)</f>
        <v/>
      </c>
      <c r="BY50" t="str">
        <f>IF('COPY 20200720'!BY50="","",'COPY 20200720'!BY50)</f>
        <v/>
      </c>
      <c r="BZ50" t="str">
        <f>IF('COPY 20200720'!BZ50="","",'COPY 20200720'!BZ50)</f>
        <v/>
      </c>
      <c r="CA50" t="str">
        <f>IF('COPY 20200720'!CA50="","",'COPY 20200720'!CA50)</f>
        <v/>
      </c>
      <c r="CB50" t="str">
        <f>IF('COPY 20200720'!CB50="","",'COPY 20200720'!CB50)</f>
        <v/>
      </c>
      <c r="CC50" t="str">
        <f>IF('COPY 20200720'!CC50="","",'COPY 20200720'!CC50)</f>
        <v/>
      </c>
      <c r="CD50" t="str">
        <f>IF('COPY 20200720'!CD50="","",'COPY 20200720'!CD50)</f>
        <v/>
      </c>
      <c r="CE50" t="str">
        <f>IF('COPY 20200720'!CE50="","",'COPY 20200720'!CE50)</f>
        <v/>
      </c>
      <c r="CF50" t="str">
        <f>IF('COPY 20200720'!CF50="","",'COPY 20200720'!CF50)</f>
        <v/>
      </c>
      <c r="CG50" t="str">
        <f>IF('COPY 20200720'!CG50="","",'COPY 20200720'!CG50)</f>
        <v/>
      </c>
      <c r="CH50" t="str">
        <f>IF('COPY 20200720'!CH50="","",'COPY 20200720'!CH50)</f>
        <v/>
      </c>
      <c r="CI50" t="str">
        <f>IF('COPY 20200720'!CI50="","",'COPY 20200720'!CI50)</f>
        <v/>
      </c>
      <c r="CJ50" t="str">
        <f>IF('COPY 20200720'!CJ50="","",'COPY 20200720'!CJ50)</f>
        <v/>
      </c>
      <c r="CK50" t="str">
        <f>IF('COPY 20200720'!CK50="","",'COPY 20200720'!CK50)</f>
        <v/>
      </c>
      <c r="CL50" t="str">
        <f>IF('COPY 20200720'!CL50="","",'COPY 20200720'!CL50)</f>
        <v/>
      </c>
      <c r="CM50" t="str">
        <f>IF('COPY 20200720'!CM50="","",'COPY 20200720'!CM50)</f>
        <v/>
      </c>
    </row>
    <row r="51" spans="2:91">
      <c r="B51" s="42" t="str">
        <f>'COPY 20200720'!B51</f>
        <v>048</v>
      </c>
      <c r="C51" s="8" t="str">
        <f>'COPY 20200720'!C51</f>
        <v>TRIM BD ARMREST F UPR RH/LH</v>
      </c>
      <c r="D51" s="8" t="str">
        <f>IF('COPY 20200720'!D51="","",'COPY 20200720'!D51)</f>
        <v>INJ</v>
      </c>
      <c r="E51" s="8"/>
      <c r="F51" s="9"/>
      <c r="G51" s="10"/>
      <c r="H51" s="11"/>
      <c r="I51" s="12"/>
      <c r="J51" s="13"/>
      <c r="K51" s="10"/>
      <c r="L51" s="13"/>
      <c r="M51" s="14"/>
      <c r="N51" s="15"/>
      <c r="O51" s="16"/>
      <c r="P51" s="27"/>
      <c r="Q51" s="17"/>
      <c r="R51" s="17"/>
      <c r="S51" s="33"/>
      <c r="T51" s="33"/>
      <c r="U51" s="31"/>
      <c r="V51">
        <f>IF('COPY 20200720'!V51="","",'COPY 20200720'!V51)</f>
        <v>0.77519567999999994</v>
      </c>
      <c r="W51" t="str">
        <f>IF('COPY 20200720'!W51="","",'COPY 20200720'!W51)</f>
        <v/>
      </c>
      <c r="X51" t="str">
        <f>IF('COPY 20200720'!X51="","",'COPY 20200720'!X51)</f>
        <v/>
      </c>
      <c r="Y51" t="str">
        <f>IF('COPY 20200720'!Y51="","",'COPY 20200720'!Y51)</f>
        <v/>
      </c>
      <c r="Z51" t="str">
        <f>IF('COPY 20200720'!Z51="","",'COPY 20200720'!Z51)</f>
        <v/>
      </c>
      <c r="AA51" t="str">
        <f>IF('COPY 20200720'!AA51="","",'COPY 20200720'!AA51)</f>
        <v/>
      </c>
      <c r="AB51" t="str">
        <f>IF('COPY 20200720'!AB51="","",'COPY 20200720'!AB51)</f>
        <v/>
      </c>
      <c r="AC51" t="str">
        <f>IF('COPY 20200720'!AC51="","",'COPY 20200720'!AC51)</f>
        <v/>
      </c>
      <c r="AD51" t="str">
        <f>IF('COPY 20200720'!AD51="","",'COPY 20200720'!AD51)</f>
        <v/>
      </c>
      <c r="AE51" t="str">
        <f>IF('COPY 20200720'!AE51="","",'COPY 20200720'!AE51)</f>
        <v/>
      </c>
      <c r="AF51">
        <f>IF('COPY 20200720'!AF51="","",'COPY 20200720'!AF51)</f>
        <v>44033</v>
      </c>
      <c r="AG51">
        <f>IF('COPY 20200720'!AG51="","",'COPY 20200720'!AG51)</f>
        <v>44033</v>
      </c>
      <c r="AH51" t="str">
        <f>IF('COPY 20200720'!AH51="","",'COPY 20200720'!AH51)</f>
        <v/>
      </c>
      <c r="AI51" t="str">
        <f>IF('COPY 20200720'!AI51="","",'COPY 20200720'!AI51)</f>
        <v/>
      </c>
      <c r="AJ51" t="str">
        <f>IF('COPY 20200720'!AJ51="","",'COPY 20200720'!AJ51)</f>
        <v/>
      </c>
      <c r="AK51" s="2" t="str">
        <f>IF('COPY 20200720'!AK51="","",'COPY 20200720'!AK51)</f>
        <v>NO Q</v>
      </c>
      <c r="AL51" s="2" t="str">
        <f>IF('COPY 20200720'!AL51="","",'COPY 20200720'!AL51)</f>
        <v>NO Q</v>
      </c>
      <c r="AM51">
        <f>IF('COPY 20200720'!AM51="","",'COPY 20200720'!AM51)</f>
        <v>44033</v>
      </c>
      <c r="AN51" t="str">
        <f>IF('COPY 20200720'!AN51="","",'COPY 20200720'!AN51)</f>
        <v/>
      </c>
      <c r="AO51" t="str">
        <f>IF('COPY 20200720'!AO51="","",'COPY 20200720'!AO51)</f>
        <v/>
      </c>
      <c r="AP51">
        <f>IF('COPY 20200720'!AP51="","",'COPY 20200720'!AP51)</f>
        <v>44033</v>
      </c>
      <c r="AQ51" t="str">
        <f>IF('COPY 20200720'!AQ51="","",'COPY 20200720'!AQ51)</f>
        <v/>
      </c>
      <c r="AR51" t="str">
        <f>IF('COPY 20200720'!AR51="","",'COPY 20200720'!AR51)</f>
        <v/>
      </c>
      <c r="AS51" t="str">
        <f>IF('COPY 20200720'!AS51="","",'COPY 20200720'!AS51)</f>
        <v/>
      </c>
      <c r="AT51" t="str">
        <f>IF('COPY 20200720'!AT51="","",'COPY 20200720'!AT51)</f>
        <v/>
      </c>
      <c r="AU51" t="str">
        <f>IF('COPY 20200720'!AU51="","",'COPY 20200720'!AU51)</f>
        <v/>
      </c>
      <c r="AV51" t="str">
        <f>IF('COPY 20200720'!AV51="","",'COPY 20200720'!AV51)</f>
        <v/>
      </c>
      <c r="AW51" t="str">
        <f>IF('COPY 20200720'!AW51="","",'COPY 20200720'!AW51)</f>
        <v/>
      </c>
      <c r="AX51" t="str">
        <f>IF('COPY 20200720'!AX51="","",'COPY 20200720'!AX51)</f>
        <v/>
      </c>
      <c r="AY51" t="str">
        <f>IF('COPY 20200720'!AY51="","",'COPY 20200720'!AY51)</f>
        <v/>
      </c>
      <c r="AZ51" t="str">
        <f>IF('COPY 20200720'!AZ51="","",'COPY 20200720'!AZ51)</f>
        <v/>
      </c>
      <c r="BA51" t="str">
        <f>IF('COPY 20200720'!BA51="","",'COPY 20200720'!BA51)</f>
        <v/>
      </c>
      <c r="BB51" t="str">
        <f>IF('COPY 20200720'!BB51="","",'COPY 20200720'!BB51)</f>
        <v/>
      </c>
      <c r="BC51" t="str">
        <f>IF('COPY 20200720'!BC51="","",'COPY 20200720'!BC51)</f>
        <v/>
      </c>
      <c r="BD51" t="str">
        <f>IF('COPY 20200720'!BD51="","",'COPY 20200720'!BD51)</f>
        <v/>
      </c>
      <c r="BE51" t="str">
        <f>IF('COPY 20200720'!BE51="","",'COPY 20200720'!BE51)</f>
        <v/>
      </c>
      <c r="BF51" t="str">
        <f>IF('COPY 20200720'!BF51="","",'COPY 20200720'!BF51)</f>
        <v/>
      </c>
      <c r="BG51" t="str">
        <f>IF('COPY 20200720'!BG51="","",'COPY 20200720'!BG51)</f>
        <v/>
      </c>
      <c r="BH51" t="str">
        <f>IF('COPY 20200720'!BH51="","",'COPY 20200720'!BH51)</f>
        <v/>
      </c>
      <c r="BI51" t="str">
        <f>IF('COPY 20200720'!BI51="","",'COPY 20200720'!BI51)</f>
        <v/>
      </c>
      <c r="BJ51" t="str">
        <f>IF('COPY 20200720'!BJ51="","",'COPY 20200720'!BJ51)</f>
        <v/>
      </c>
      <c r="BK51">
        <v>0</v>
      </c>
      <c r="BL51" t="str">
        <f>IF('COPY 20200720'!BL51="","",'COPY 20200720'!BL51)</f>
        <v/>
      </c>
      <c r="BM51" t="str">
        <f>IF('COPY 20200720'!BM51="","",'COPY 20200720'!BM51)</f>
        <v/>
      </c>
      <c r="BN51" t="str">
        <f>IF('COPY 20200720'!BN51="","",'COPY 20200720'!BN51)</f>
        <v/>
      </c>
      <c r="BO51">
        <v>0</v>
      </c>
      <c r="BP51" t="str">
        <f>IF('COPY 20200720'!BP51="","",'COPY 20200720'!BP51)</f>
        <v/>
      </c>
      <c r="BQ51" t="str">
        <f>IF('COPY 20200720'!BQ51="","",'COPY 20200720'!BQ51)</f>
        <v/>
      </c>
      <c r="BR51" t="str">
        <f>IF('COPY 20200720'!BR51="","",'COPY 20200720'!BR51)</f>
        <v/>
      </c>
      <c r="BS51" t="str">
        <f>IF('COPY 20200720'!BS51="","",'COPY 20200720'!BS51)</f>
        <v/>
      </c>
      <c r="BT51" t="str">
        <f>IF('COPY 20200720'!BT51="","",'COPY 20200720'!BT51)</f>
        <v/>
      </c>
      <c r="BU51" t="str">
        <f>IF('COPY 20200720'!BU51="","",'COPY 20200720'!BU51)</f>
        <v/>
      </c>
      <c r="BV51" t="str">
        <f>IF('COPY 20200720'!BV51="","",'COPY 20200720'!BV51)</f>
        <v/>
      </c>
      <c r="BW51" t="str">
        <f>IF('COPY 20200720'!BW51="","",'COPY 20200720'!BW51)</f>
        <v/>
      </c>
      <c r="BX51" t="str">
        <f>IF('COPY 20200720'!BX51="","",'COPY 20200720'!BX51)</f>
        <v/>
      </c>
      <c r="BY51" t="str">
        <f>IF('COPY 20200720'!BY51="","",'COPY 20200720'!BY51)</f>
        <v/>
      </c>
      <c r="BZ51" t="str">
        <f>IF('COPY 20200720'!BZ51="","",'COPY 20200720'!BZ51)</f>
        <v/>
      </c>
      <c r="CA51" t="str">
        <f>IF('COPY 20200720'!CA51="","",'COPY 20200720'!CA51)</f>
        <v/>
      </c>
      <c r="CB51" t="str">
        <f>IF('COPY 20200720'!CB51="","",'COPY 20200720'!CB51)</f>
        <v/>
      </c>
      <c r="CC51" t="str">
        <f>IF('COPY 20200720'!CC51="","",'COPY 20200720'!CC51)</f>
        <v/>
      </c>
      <c r="CD51" t="str">
        <f>IF('COPY 20200720'!CD51="","",'COPY 20200720'!CD51)</f>
        <v/>
      </c>
      <c r="CE51" t="str">
        <f>IF('COPY 20200720'!CE51="","",'COPY 20200720'!CE51)</f>
        <v/>
      </c>
      <c r="CF51" t="str">
        <f>IF('COPY 20200720'!CF51="","",'COPY 20200720'!CF51)</f>
        <v/>
      </c>
      <c r="CG51" t="str">
        <f>IF('COPY 20200720'!CG51="","",'COPY 20200720'!CG51)</f>
        <v/>
      </c>
      <c r="CH51" t="str">
        <f>IF('COPY 20200720'!CH51="","",'COPY 20200720'!CH51)</f>
        <v/>
      </c>
      <c r="CI51" t="str">
        <f>IF('COPY 20200720'!CI51="","",'COPY 20200720'!CI51)</f>
        <v/>
      </c>
      <c r="CJ51" t="str">
        <f>IF('COPY 20200720'!CJ51="","",'COPY 20200720'!CJ51)</f>
        <v/>
      </c>
      <c r="CK51" t="str">
        <f>IF('COPY 20200720'!CK51="","",'COPY 20200720'!CK51)</f>
        <v/>
      </c>
      <c r="CL51" t="str">
        <f>IF('COPY 20200720'!CL51="","",'COPY 20200720'!CL51)</f>
        <v/>
      </c>
      <c r="CM51" t="str">
        <f>IF('COPY 20200720'!CM51="","",'COPY 20200720'!CM51)</f>
        <v/>
      </c>
    </row>
    <row r="52" spans="2:91">
      <c r="B52" s="42" t="str">
        <f>'COPY 20200720'!B52</f>
        <v>049</v>
      </c>
      <c r="C52" s="8" t="str">
        <f>'COPY 20200720'!C52</f>
        <v>COVER DR MID F RH/LH</v>
      </c>
      <c r="D52" s="8" t="str">
        <f>IF('COPY 20200720'!D52="","",'COPY 20200720'!D52)</f>
        <v>INJ</v>
      </c>
      <c r="E52" s="8"/>
      <c r="F52" s="9"/>
      <c r="G52" s="10"/>
      <c r="H52" s="11"/>
      <c r="I52" s="12"/>
      <c r="J52" s="13"/>
      <c r="K52" s="10"/>
      <c r="L52" s="13"/>
      <c r="M52" s="14"/>
      <c r="N52" s="15"/>
      <c r="O52" s="16"/>
      <c r="P52" s="16"/>
      <c r="Q52" s="17"/>
      <c r="R52" s="17"/>
      <c r="S52" s="33"/>
      <c r="T52" s="33"/>
      <c r="U52" s="31"/>
      <c r="V52">
        <f>IF('COPY 20200720'!V52="","",'COPY 20200720'!V52)</f>
        <v>0.50127982844999996</v>
      </c>
      <c r="W52" t="str">
        <f>IF('COPY 20200720'!W52="","",'COPY 20200720'!W52)</f>
        <v/>
      </c>
      <c r="X52" t="str">
        <f>IF('COPY 20200720'!X52="","",'COPY 20200720'!X52)</f>
        <v/>
      </c>
      <c r="Y52" t="str">
        <f>IF('COPY 20200720'!Y52="","",'COPY 20200720'!Y52)</f>
        <v/>
      </c>
      <c r="Z52" t="str">
        <f>IF('COPY 20200720'!Z52="","",'COPY 20200720'!Z52)</f>
        <v/>
      </c>
      <c r="AA52" t="str">
        <f>IF('COPY 20200720'!AA52="","",'COPY 20200720'!AA52)</f>
        <v/>
      </c>
      <c r="AB52" t="str">
        <f>IF('COPY 20200720'!AB52="","",'COPY 20200720'!AB52)</f>
        <v/>
      </c>
      <c r="AC52" t="str">
        <f>IF('COPY 20200720'!AC52="","",'COPY 20200720'!AC52)</f>
        <v/>
      </c>
      <c r="AD52" t="str">
        <f>IF('COPY 20200720'!AD52="","",'COPY 20200720'!AD52)</f>
        <v/>
      </c>
      <c r="AE52" t="str">
        <f>IF('COPY 20200720'!AE52="","",'COPY 20200720'!AE52)</f>
        <v/>
      </c>
      <c r="AF52">
        <f>IF('COPY 20200720'!AF52="","",'COPY 20200720'!AF52)</f>
        <v>44033</v>
      </c>
      <c r="AG52">
        <f>IF('COPY 20200720'!AG52="","",'COPY 20200720'!AG52)</f>
        <v>44033</v>
      </c>
      <c r="AH52" t="str">
        <f>IF('COPY 20200720'!AH52="","",'COPY 20200720'!AH52)</f>
        <v/>
      </c>
      <c r="AI52" t="str">
        <f>IF('COPY 20200720'!AI52="","",'COPY 20200720'!AI52)</f>
        <v/>
      </c>
      <c r="AJ52" t="str">
        <f>IF('COPY 20200720'!AJ52="","",'COPY 20200720'!AJ52)</f>
        <v/>
      </c>
      <c r="AK52" s="2" t="str">
        <f>IF('COPY 20200720'!AK52="","",'COPY 20200720'!AK52)</f>
        <v>NO Q</v>
      </c>
      <c r="AL52" s="2" t="str">
        <f>IF('COPY 20200720'!AL52="","",'COPY 20200720'!AL52)</f>
        <v>NO Q</v>
      </c>
      <c r="AM52">
        <f>IF('COPY 20200720'!AM52="","",'COPY 20200720'!AM52)</f>
        <v>44033</v>
      </c>
      <c r="AN52" t="str">
        <f>IF('COPY 20200720'!AN52="","",'COPY 20200720'!AN52)</f>
        <v/>
      </c>
      <c r="AO52" t="str">
        <f>IF('COPY 20200720'!AO52="","",'COPY 20200720'!AO52)</f>
        <v/>
      </c>
      <c r="AP52">
        <f>IF('COPY 20200720'!AP52="","",'COPY 20200720'!AP52)</f>
        <v>44033</v>
      </c>
      <c r="AQ52" t="str">
        <f>IF('COPY 20200720'!AQ52="","",'COPY 20200720'!AQ52)</f>
        <v/>
      </c>
      <c r="AR52" t="str">
        <f>IF('COPY 20200720'!AR52="","",'COPY 20200720'!AR52)</f>
        <v/>
      </c>
      <c r="AS52" t="str">
        <f>IF('COPY 20200720'!AS52="","",'COPY 20200720'!AS52)</f>
        <v/>
      </c>
      <c r="AT52" t="str">
        <f>IF('COPY 20200720'!AT52="","",'COPY 20200720'!AT52)</f>
        <v/>
      </c>
      <c r="AU52" t="str">
        <f>IF('COPY 20200720'!AU52="","",'COPY 20200720'!AU52)</f>
        <v/>
      </c>
      <c r="AV52" t="str">
        <f>IF('COPY 20200720'!AV52="","",'COPY 20200720'!AV52)</f>
        <v/>
      </c>
      <c r="AW52" t="str">
        <f>IF('COPY 20200720'!AW52="","",'COPY 20200720'!AW52)</f>
        <v/>
      </c>
      <c r="AX52" t="str">
        <f>IF('COPY 20200720'!AX52="","",'COPY 20200720'!AX52)</f>
        <v/>
      </c>
      <c r="AY52" t="str">
        <f>IF('COPY 20200720'!AY52="","",'COPY 20200720'!AY52)</f>
        <v/>
      </c>
      <c r="AZ52" t="str">
        <f>IF('COPY 20200720'!AZ52="","",'COPY 20200720'!AZ52)</f>
        <v/>
      </c>
      <c r="BA52" t="str">
        <f>IF('COPY 20200720'!BA52="","",'COPY 20200720'!BA52)</f>
        <v/>
      </c>
      <c r="BB52" t="str">
        <f>IF('COPY 20200720'!BB52="","",'COPY 20200720'!BB52)</f>
        <v/>
      </c>
      <c r="BC52" t="str">
        <f>IF('COPY 20200720'!BC52="","",'COPY 20200720'!BC52)</f>
        <v/>
      </c>
      <c r="BD52" t="str">
        <f>IF('COPY 20200720'!BD52="","",'COPY 20200720'!BD52)</f>
        <v/>
      </c>
      <c r="BE52" t="str">
        <f>IF('COPY 20200720'!BE52="","",'COPY 20200720'!BE52)</f>
        <v/>
      </c>
      <c r="BF52" t="str">
        <f>IF('COPY 20200720'!BF52="","",'COPY 20200720'!BF52)</f>
        <v/>
      </c>
      <c r="BG52" t="str">
        <f>IF('COPY 20200720'!BG52="","",'COPY 20200720'!BG52)</f>
        <v/>
      </c>
      <c r="BH52" t="str">
        <f>IF('COPY 20200720'!BH52="","",'COPY 20200720'!BH52)</f>
        <v/>
      </c>
      <c r="BI52" t="str">
        <f>IF('COPY 20200720'!BI52="","",'COPY 20200720'!BI52)</f>
        <v/>
      </c>
      <c r="BJ52" t="str">
        <f>IF('COPY 20200720'!BJ52="","",'COPY 20200720'!BJ52)</f>
        <v/>
      </c>
      <c r="BK52">
        <v>0</v>
      </c>
      <c r="BL52" t="str">
        <f>IF('COPY 20200720'!BL52="","",'COPY 20200720'!BL52)</f>
        <v/>
      </c>
      <c r="BM52" t="str">
        <f>IF('COPY 20200720'!BM52="","",'COPY 20200720'!BM52)</f>
        <v/>
      </c>
      <c r="BN52" t="str">
        <f>IF('COPY 20200720'!BN52="","",'COPY 20200720'!BN52)</f>
        <v/>
      </c>
      <c r="BO52">
        <v>0</v>
      </c>
      <c r="BP52" t="str">
        <f>IF('COPY 20200720'!BP52="","",'COPY 20200720'!BP52)</f>
        <v/>
      </c>
      <c r="BQ52" t="str">
        <f>IF('COPY 20200720'!BQ52="","",'COPY 20200720'!BQ52)</f>
        <v/>
      </c>
      <c r="BR52" t="str">
        <f>IF('COPY 20200720'!BR52="","",'COPY 20200720'!BR52)</f>
        <v/>
      </c>
      <c r="BS52" t="str">
        <f>IF('COPY 20200720'!BS52="","",'COPY 20200720'!BS52)</f>
        <v/>
      </c>
      <c r="BT52" t="str">
        <f>IF('COPY 20200720'!BT52="","",'COPY 20200720'!BT52)</f>
        <v/>
      </c>
      <c r="BU52" t="str">
        <f>IF('COPY 20200720'!BU52="","",'COPY 20200720'!BU52)</f>
        <v/>
      </c>
      <c r="BV52" t="str">
        <f>IF('COPY 20200720'!BV52="","",'COPY 20200720'!BV52)</f>
        <v/>
      </c>
      <c r="BW52" t="str">
        <f>IF('COPY 20200720'!BW52="","",'COPY 20200720'!BW52)</f>
        <v/>
      </c>
      <c r="BX52" t="str">
        <f>IF('COPY 20200720'!BX52="","",'COPY 20200720'!BX52)</f>
        <v/>
      </c>
      <c r="BY52" t="str">
        <f>IF('COPY 20200720'!BY52="","",'COPY 20200720'!BY52)</f>
        <v/>
      </c>
      <c r="BZ52" t="str">
        <f>IF('COPY 20200720'!BZ52="","",'COPY 20200720'!BZ52)</f>
        <v/>
      </c>
      <c r="CA52" t="str">
        <f>IF('COPY 20200720'!CA52="","",'COPY 20200720'!CA52)</f>
        <v/>
      </c>
      <c r="CB52" t="str">
        <f>IF('COPY 20200720'!CB52="","",'COPY 20200720'!CB52)</f>
        <v/>
      </c>
      <c r="CC52" t="str">
        <f>IF('COPY 20200720'!CC52="","",'COPY 20200720'!CC52)</f>
        <v/>
      </c>
      <c r="CD52" t="str">
        <f>IF('COPY 20200720'!CD52="","",'COPY 20200720'!CD52)</f>
        <v/>
      </c>
      <c r="CE52" t="str">
        <f>IF('COPY 20200720'!CE52="","",'COPY 20200720'!CE52)</f>
        <v/>
      </c>
      <c r="CF52" t="str">
        <f>IF('COPY 20200720'!CF52="","",'COPY 20200720'!CF52)</f>
        <v/>
      </c>
      <c r="CG52" t="str">
        <f>IF('COPY 20200720'!CG52="","",'COPY 20200720'!CG52)</f>
        <v/>
      </c>
      <c r="CH52" t="str">
        <f>IF('COPY 20200720'!CH52="","",'COPY 20200720'!CH52)</f>
        <v/>
      </c>
      <c r="CI52" t="str">
        <f>IF('COPY 20200720'!CI52="","",'COPY 20200720'!CI52)</f>
        <v/>
      </c>
      <c r="CJ52" t="str">
        <f>IF('COPY 20200720'!CJ52="","",'COPY 20200720'!CJ52)</f>
        <v/>
      </c>
      <c r="CK52" t="str">
        <f>IF('COPY 20200720'!CK52="","",'COPY 20200720'!CK52)</f>
        <v/>
      </c>
      <c r="CL52" t="str">
        <f>IF('COPY 20200720'!CL52="","",'COPY 20200720'!CL52)</f>
        <v/>
      </c>
      <c r="CM52" t="str">
        <f>IF('COPY 20200720'!CM52="","",'COPY 20200720'!CM52)</f>
        <v/>
      </c>
    </row>
    <row r="53" spans="2:91">
      <c r="B53" s="42" t="str">
        <f>'COPY 20200720'!B53</f>
        <v>050</v>
      </c>
      <c r="C53" s="8" t="str">
        <f>'COPY 20200720'!C53</f>
        <v>PNL ORNAMENT F RH/LH</v>
      </c>
      <c r="D53" s="8" t="str">
        <f>IF('COPY 20200720'!D53="","",'COPY 20200720'!D53)</f>
        <v>INJ</v>
      </c>
      <c r="E53" s="8"/>
      <c r="F53" s="9"/>
      <c r="G53" s="10"/>
      <c r="H53" s="11"/>
      <c r="I53" s="12"/>
      <c r="J53" s="13"/>
      <c r="K53" s="10"/>
      <c r="L53" s="13"/>
      <c r="M53" s="14"/>
      <c r="N53" s="15"/>
      <c r="O53" s="16"/>
      <c r="P53" s="16"/>
      <c r="Q53" s="17"/>
      <c r="R53" s="17"/>
      <c r="S53" s="33"/>
      <c r="T53" s="33"/>
      <c r="U53" s="31"/>
      <c r="V53">
        <f>IF('COPY 20200720'!V53="","",'COPY 20200720'!V53)</f>
        <v>1.8723970174999998</v>
      </c>
      <c r="W53" t="str">
        <f>IF('COPY 20200720'!W53="","",'COPY 20200720'!W53)</f>
        <v/>
      </c>
      <c r="X53" t="str">
        <f>IF('COPY 20200720'!X53="","",'COPY 20200720'!X53)</f>
        <v/>
      </c>
      <c r="Y53" t="str">
        <f>IF('COPY 20200720'!Y53="","",'COPY 20200720'!Y53)</f>
        <v/>
      </c>
      <c r="Z53" t="str">
        <f>IF('COPY 20200720'!Z53="","",'COPY 20200720'!Z53)</f>
        <v/>
      </c>
      <c r="AA53" t="str">
        <f>IF('COPY 20200720'!AA53="","",'COPY 20200720'!AA53)</f>
        <v/>
      </c>
      <c r="AB53" t="str">
        <f>IF('COPY 20200720'!AB53="","",'COPY 20200720'!AB53)</f>
        <v/>
      </c>
      <c r="AC53" t="str">
        <f>IF('COPY 20200720'!AC53="","",'COPY 20200720'!AC53)</f>
        <v/>
      </c>
      <c r="AD53" t="str">
        <f>IF('COPY 20200720'!AD53="","",'COPY 20200720'!AD53)</f>
        <v/>
      </c>
      <c r="AE53" t="str">
        <f>IF('COPY 20200720'!AE53="","",'COPY 20200720'!AE53)</f>
        <v/>
      </c>
      <c r="AF53" s="78">
        <f>157679/108500</f>
        <v>1.4532626728110598</v>
      </c>
      <c r="AG53" t="str">
        <f>IF('COPY 20200720'!AG53="","",'COPY 20200720'!AG53)</f>
        <v>-</v>
      </c>
      <c r="AH53" t="str">
        <f>IF('COPY 20200720'!AH53="","",'COPY 20200720'!AH53)</f>
        <v/>
      </c>
      <c r="AI53" t="str">
        <f>IF('COPY 20200720'!AI53="","",'COPY 20200720'!AI53)</f>
        <v/>
      </c>
      <c r="AJ53" t="str">
        <f>IF('COPY 20200720'!AJ53="","",'COPY 20200720'!AJ53)</f>
        <v/>
      </c>
      <c r="AK53" t="str">
        <f>IF('COPY 20200720'!AK53="","",'COPY 20200720'!AK53)</f>
        <v/>
      </c>
      <c r="AL53" t="str">
        <f>IF('COPY 20200720'!AL53="","",'COPY 20200720'!AL53)</f>
        <v/>
      </c>
      <c r="AM53">
        <f>IF('COPY 20200720'!AM53="","",'COPY 20200720'!AM53)</f>
        <v>44033</v>
      </c>
      <c r="AN53" t="str">
        <f>IF('COPY 20200720'!AN53="","",'COPY 20200720'!AN53)</f>
        <v/>
      </c>
      <c r="AO53" t="str">
        <f>IF('COPY 20200720'!AO53="","",'COPY 20200720'!AO53)</f>
        <v/>
      </c>
      <c r="AP53">
        <f>IF('COPY 20200720'!AP53="","",'COPY 20200720'!AP53)</f>
        <v>44033</v>
      </c>
      <c r="AQ53" t="str">
        <f>IF('COPY 20200720'!AQ53="","",'COPY 20200720'!AQ53)</f>
        <v/>
      </c>
      <c r="AR53" t="str">
        <f>IF('COPY 20200720'!AR53="","",'COPY 20200720'!AR53)</f>
        <v/>
      </c>
      <c r="AS53" t="str">
        <f>IF('COPY 20200720'!AS53="","",'COPY 20200720'!AS53)</f>
        <v/>
      </c>
      <c r="AT53" t="str">
        <f>IF('COPY 20200720'!AT53="","",'COPY 20200720'!AT53)</f>
        <v/>
      </c>
      <c r="AU53" t="str">
        <f>IF('COPY 20200720'!AU53="","",'COPY 20200720'!AU53)</f>
        <v/>
      </c>
      <c r="AV53" t="str">
        <f>IF('COPY 20200720'!AV53="","",'COPY 20200720'!AV53)</f>
        <v/>
      </c>
      <c r="AW53" t="str">
        <f>IF('COPY 20200720'!AW53="","",'COPY 20200720'!AW53)</f>
        <v/>
      </c>
      <c r="AX53" t="str">
        <f>IF('COPY 20200720'!AX53="","",'COPY 20200720'!AX53)</f>
        <v/>
      </c>
      <c r="AY53" t="str">
        <f>IF('COPY 20200720'!AY53="","",'COPY 20200720'!AY53)</f>
        <v/>
      </c>
      <c r="AZ53" t="str">
        <f>IF('COPY 20200720'!AZ53="","",'COPY 20200720'!AZ53)</f>
        <v/>
      </c>
      <c r="BA53" t="str">
        <f>IF('COPY 20200720'!BA53="","",'COPY 20200720'!BA53)</f>
        <v/>
      </c>
      <c r="BB53" t="str">
        <f>IF('COPY 20200720'!BB53="","",'COPY 20200720'!BB53)</f>
        <v/>
      </c>
      <c r="BC53" t="str">
        <f>IF('COPY 20200720'!BC53="","",'COPY 20200720'!BC53)</f>
        <v/>
      </c>
      <c r="BD53" t="str">
        <f>IF('COPY 20200720'!BD53="","",'COPY 20200720'!BD53)</f>
        <v/>
      </c>
      <c r="BE53" t="str">
        <f>IF('COPY 20200720'!BE53="","",'COPY 20200720'!BE53)</f>
        <v/>
      </c>
      <c r="BF53" t="str">
        <f>IF('COPY 20200720'!BF53="","",'COPY 20200720'!BF53)</f>
        <v/>
      </c>
      <c r="BG53" t="str">
        <f>IF('COPY 20200720'!BG53="","",'COPY 20200720'!BG53)</f>
        <v/>
      </c>
      <c r="BH53" t="str">
        <f>IF('COPY 20200720'!BH53="","",'COPY 20200720'!BH53)</f>
        <v/>
      </c>
      <c r="BI53" t="str">
        <f>IF('COPY 20200720'!BI53="","",'COPY 20200720'!BI53)</f>
        <v/>
      </c>
      <c r="BJ53" t="str">
        <f>IF('COPY 20200720'!BJ53="","",'COPY 20200720'!BJ53)</f>
        <v/>
      </c>
      <c r="BK53" t="str">
        <f>IF('COPY 20200720'!BK53="","",'COPY 20200720'!BK53)</f>
        <v/>
      </c>
      <c r="BL53" t="str">
        <f>IF('COPY 20200720'!BL53="","",'COPY 20200720'!BL53)</f>
        <v/>
      </c>
      <c r="BM53" t="str">
        <f>IF('COPY 20200720'!BM53="","",'COPY 20200720'!BM53)</f>
        <v/>
      </c>
      <c r="BN53" t="str">
        <f>IF('COPY 20200720'!BN53="","",'COPY 20200720'!BN53)</f>
        <v/>
      </c>
      <c r="BO53" t="str">
        <f>IF('COPY 20200720'!BO53="","",'COPY 20200720'!BO53)</f>
        <v/>
      </c>
      <c r="BP53" t="str">
        <f>IF('COPY 20200720'!BP53="","",'COPY 20200720'!BP53)</f>
        <v/>
      </c>
      <c r="BQ53" t="str">
        <f>IF('COPY 20200720'!BQ53="","",'COPY 20200720'!BQ53)</f>
        <v/>
      </c>
      <c r="BR53" t="str">
        <f>IF('COPY 20200720'!BR53="","",'COPY 20200720'!BR53)</f>
        <v/>
      </c>
      <c r="BS53" t="str">
        <f>IF('COPY 20200720'!BS53="","",'COPY 20200720'!BS53)</f>
        <v/>
      </c>
      <c r="BT53" t="str">
        <f>IF('COPY 20200720'!BT53="","",'COPY 20200720'!BT53)</f>
        <v/>
      </c>
      <c r="BU53" t="str">
        <f>IF('COPY 20200720'!BU53="","",'COPY 20200720'!BU53)</f>
        <v/>
      </c>
      <c r="BV53" t="str">
        <f>IF('COPY 20200720'!BV53="","",'COPY 20200720'!BV53)</f>
        <v/>
      </c>
      <c r="BW53" t="str">
        <f>IF('COPY 20200720'!BW53="","",'COPY 20200720'!BW53)</f>
        <v/>
      </c>
      <c r="BX53" t="str">
        <f>IF('COPY 20200720'!BX53="","",'COPY 20200720'!BX53)</f>
        <v/>
      </c>
      <c r="BY53" t="str">
        <f>IF('COPY 20200720'!BY53="","",'COPY 20200720'!BY53)</f>
        <v/>
      </c>
      <c r="BZ53" t="str">
        <f>IF('COPY 20200720'!BZ53="","",'COPY 20200720'!BZ53)</f>
        <v/>
      </c>
      <c r="CA53" t="str">
        <f>IF('COPY 20200720'!CA53="","",'COPY 20200720'!CA53)</f>
        <v/>
      </c>
      <c r="CB53" t="str">
        <f>IF('COPY 20200720'!CB53="","",'COPY 20200720'!CB53)</f>
        <v/>
      </c>
      <c r="CC53" t="str">
        <f>IF('COPY 20200720'!CC53="","",'COPY 20200720'!CC53)</f>
        <v/>
      </c>
      <c r="CD53" t="str">
        <f>IF('COPY 20200720'!CD53="","",'COPY 20200720'!CD53)</f>
        <v/>
      </c>
      <c r="CE53">
        <v>0</v>
      </c>
      <c r="CF53" t="str">
        <f>IF('COPY 20200720'!CF53="","",'COPY 20200720'!CF53)</f>
        <v>-</v>
      </c>
      <c r="CG53" t="str">
        <f>IF('COPY 20200720'!CG53="","",'COPY 20200720'!CG53)</f>
        <v/>
      </c>
      <c r="CH53" t="str">
        <f>IF('COPY 20200720'!CH53="","",'COPY 20200720'!CH53)</f>
        <v/>
      </c>
      <c r="CI53" t="str">
        <f>IF('COPY 20200720'!CI53="","",'COPY 20200720'!CI53)</f>
        <v/>
      </c>
      <c r="CJ53" t="str">
        <f>IF('COPY 20200720'!CJ53="","",'COPY 20200720'!CJ53)</f>
        <v/>
      </c>
      <c r="CK53" t="str">
        <f>IF('COPY 20200720'!CK53="","",'COPY 20200720'!CK53)</f>
        <v/>
      </c>
      <c r="CL53" t="str">
        <f>IF('COPY 20200720'!CL53="","",'COPY 20200720'!CL53)</f>
        <v/>
      </c>
      <c r="CM53" t="str">
        <f>IF('COPY 20200720'!CM53="","",'COPY 20200720'!CM53)</f>
        <v/>
      </c>
    </row>
    <row r="54" spans="2:91">
      <c r="B54" s="42" t="str">
        <f>'COPY 20200720'!B54</f>
        <v>051</v>
      </c>
      <c r="C54" s="8" t="str">
        <f>'COPY 20200720'!C54</f>
        <v>TRIM BD ARMREST LWR R RH/LH</v>
      </c>
      <c r="D54" s="8" t="str">
        <f>IF('COPY 20200720'!D54="","",'COPY 20200720'!D54)</f>
        <v>INJ</v>
      </c>
      <c r="E54" s="8"/>
      <c r="F54" s="9"/>
      <c r="G54" s="10"/>
      <c r="H54" s="11"/>
      <c r="I54" s="12"/>
      <c r="J54" s="13"/>
      <c r="K54" s="10"/>
      <c r="L54" s="13"/>
      <c r="M54" s="14"/>
      <c r="N54" s="15"/>
      <c r="O54" s="16"/>
      <c r="P54" s="16"/>
      <c r="Q54" s="17"/>
      <c r="R54" s="17"/>
      <c r="S54" s="33"/>
      <c r="T54" s="33"/>
      <c r="U54" s="31"/>
      <c r="V54">
        <f>IF('COPY 20200720'!V54="","",'COPY 20200720'!V54)</f>
        <v>1.0610115803964759</v>
      </c>
      <c r="W54" t="str">
        <f>IF('COPY 20200720'!W54="","",'COPY 20200720'!W54)</f>
        <v/>
      </c>
      <c r="X54" t="str">
        <f>IF('COPY 20200720'!X54="","",'COPY 20200720'!X54)</f>
        <v/>
      </c>
      <c r="Y54" t="str">
        <f>IF('COPY 20200720'!Y54="","",'COPY 20200720'!Y54)</f>
        <v/>
      </c>
      <c r="Z54" t="str">
        <f>IF('COPY 20200720'!Z54="","",'COPY 20200720'!Z54)</f>
        <v/>
      </c>
      <c r="AA54" t="str">
        <f>IF('COPY 20200720'!AA54="","",'COPY 20200720'!AA54)</f>
        <v/>
      </c>
      <c r="AB54" t="str">
        <f>IF('COPY 20200720'!AB54="","",'COPY 20200720'!AB54)</f>
        <v/>
      </c>
      <c r="AC54" t="str">
        <f>IF('COPY 20200720'!AC54="","",'COPY 20200720'!AC54)</f>
        <v/>
      </c>
      <c r="AD54">
        <v>0</v>
      </c>
      <c r="AE54" t="str">
        <f>IF('COPY 20200720'!AE54="","",'COPY 20200720'!AE54)</f>
        <v>-</v>
      </c>
      <c r="AF54" t="str">
        <f>IF('COPY 20200720'!AF54="","",'COPY 20200720'!AF54)</f>
        <v/>
      </c>
      <c r="AG54" t="str">
        <f>IF('COPY 20200720'!AG54="","",'COPY 20200720'!AG54)</f>
        <v/>
      </c>
      <c r="AH54" t="str">
        <f>IF('COPY 20200720'!AH54="","",'COPY 20200720'!AH54)</f>
        <v/>
      </c>
      <c r="AI54" t="str">
        <f>IF('COPY 20200720'!AI54="","",'COPY 20200720'!AI54)</f>
        <v/>
      </c>
      <c r="AJ54" t="str">
        <f>IF('COPY 20200720'!AJ54="","",'COPY 20200720'!AJ54)</f>
        <v/>
      </c>
      <c r="AK54" t="str">
        <f>IF('COPY 20200720'!AK54="","",'COPY 20200720'!AK54)</f>
        <v/>
      </c>
      <c r="AL54" t="str">
        <f>IF('COPY 20200720'!AL54="","",'COPY 20200720'!AL54)</f>
        <v/>
      </c>
      <c r="AM54">
        <f>IF('COPY 20200720'!AM54="","",'COPY 20200720'!AM54)</f>
        <v>44033</v>
      </c>
      <c r="AN54" t="str">
        <f>IF('COPY 20200720'!AN54="","",'COPY 20200720'!AN54)</f>
        <v/>
      </c>
      <c r="AO54" t="str">
        <f>IF('COPY 20200720'!AO54="","",'COPY 20200720'!AO54)</f>
        <v/>
      </c>
      <c r="AP54" t="str">
        <f>IF('COPY 20200720'!AP54="","",'COPY 20200720'!AP54)</f>
        <v/>
      </c>
      <c r="AQ54" t="str">
        <f>IF('COPY 20200720'!AQ54="","",'COPY 20200720'!AQ54)</f>
        <v/>
      </c>
      <c r="AR54" t="str">
        <f>IF('COPY 20200720'!AR54="","",'COPY 20200720'!AR54)</f>
        <v/>
      </c>
      <c r="AS54" t="str">
        <f>IF('COPY 20200720'!AS54="","",'COPY 20200720'!AS54)</f>
        <v/>
      </c>
      <c r="AT54" t="str">
        <f>IF('COPY 20200720'!AT54="","",'COPY 20200720'!AT54)</f>
        <v/>
      </c>
      <c r="AU54" t="str">
        <f>IF('COPY 20200720'!AU54="","",'COPY 20200720'!AU54)</f>
        <v/>
      </c>
      <c r="AV54" t="str">
        <f>IF('COPY 20200720'!AV54="","",'COPY 20200720'!AV54)</f>
        <v/>
      </c>
      <c r="AW54" t="str">
        <f>IF('COPY 20200720'!AW54="","",'COPY 20200720'!AW54)</f>
        <v/>
      </c>
      <c r="AX54" t="str">
        <f>IF('COPY 20200720'!AX54="","",'COPY 20200720'!AX54)</f>
        <v/>
      </c>
      <c r="AY54" t="str">
        <f>IF('COPY 20200720'!AY54="","",'COPY 20200720'!AY54)</f>
        <v/>
      </c>
      <c r="AZ54" t="str">
        <f>IF('COPY 20200720'!AZ54="","",'COPY 20200720'!AZ54)</f>
        <v/>
      </c>
      <c r="BA54" t="str">
        <f>IF('COPY 20200720'!BA54="","",'COPY 20200720'!BA54)</f>
        <v/>
      </c>
      <c r="BB54" t="str">
        <f>IF('COPY 20200720'!BB54="","",'COPY 20200720'!BB54)</f>
        <v/>
      </c>
      <c r="BC54" t="str">
        <f>IF('COPY 20200720'!BC54="","",'COPY 20200720'!BC54)</f>
        <v/>
      </c>
      <c r="BD54" t="str">
        <f>IF('COPY 20200720'!BD54="","",'COPY 20200720'!BD54)</f>
        <v/>
      </c>
      <c r="BE54" t="str">
        <f>IF('COPY 20200720'!BE54="","",'COPY 20200720'!BE54)</f>
        <v/>
      </c>
      <c r="BF54" t="str">
        <f>IF('COPY 20200720'!BF54="","",'COPY 20200720'!BF54)</f>
        <v/>
      </c>
      <c r="BG54" t="str">
        <f>IF('COPY 20200720'!BG54="","",'COPY 20200720'!BG54)</f>
        <v/>
      </c>
      <c r="BH54" t="str">
        <f>IF('COPY 20200720'!BH54="","",'COPY 20200720'!BH54)</f>
        <v/>
      </c>
      <c r="BI54" t="str">
        <f>IF('COPY 20200720'!BI54="","",'COPY 20200720'!BI54)</f>
        <v/>
      </c>
      <c r="BJ54" t="str">
        <f>IF('COPY 20200720'!BJ54="","",'COPY 20200720'!BJ54)</f>
        <v/>
      </c>
      <c r="BK54" t="str">
        <f>IF('COPY 20200720'!BK54="","",'COPY 20200720'!BK54)</f>
        <v/>
      </c>
      <c r="BL54" t="str">
        <f>IF('COPY 20200720'!BL54="","",'COPY 20200720'!BL54)</f>
        <v/>
      </c>
      <c r="BM54" t="str">
        <f>IF('COPY 20200720'!BM54="","",'COPY 20200720'!BM54)</f>
        <v/>
      </c>
      <c r="BN54" t="str">
        <f>IF('COPY 20200720'!BN54="","",'COPY 20200720'!BN54)</f>
        <v/>
      </c>
      <c r="BO54" t="str">
        <f>IF('COPY 20200720'!BO54="","",'COPY 20200720'!BO54)</f>
        <v/>
      </c>
      <c r="BP54" t="str">
        <f>IF('COPY 20200720'!BP54="","",'COPY 20200720'!BP54)</f>
        <v/>
      </c>
      <c r="BQ54" t="str">
        <f>IF('COPY 20200720'!BQ54="","",'COPY 20200720'!BQ54)</f>
        <v/>
      </c>
      <c r="BR54" t="str">
        <f>IF('COPY 20200720'!BR54="","",'COPY 20200720'!BR54)</f>
        <v/>
      </c>
      <c r="BS54" t="str">
        <f>IF('COPY 20200720'!BS54="","",'COPY 20200720'!BS54)</f>
        <v/>
      </c>
      <c r="BT54" t="str">
        <f>IF('COPY 20200720'!BT54="","",'COPY 20200720'!BT54)</f>
        <v/>
      </c>
      <c r="BU54" t="str">
        <f>IF('COPY 20200720'!BU54="","",'COPY 20200720'!BU54)</f>
        <v/>
      </c>
      <c r="BV54" t="str">
        <f>IF('COPY 20200720'!BV54="","",'COPY 20200720'!BV54)</f>
        <v/>
      </c>
      <c r="BW54" t="str">
        <f>IF('COPY 20200720'!BW54="","",'COPY 20200720'!BW54)</f>
        <v/>
      </c>
      <c r="BX54" t="str">
        <f>IF('COPY 20200720'!BX54="","",'COPY 20200720'!BX54)</f>
        <v/>
      </c>
      <c r="BY54" t="str">
        <f>IF('COPY 20200720'!BY54="","",'COPY 20200720'!BY54)</f>
        <v/>
      </c>
      <c r="BZ54" t="str">
        <f>IF('COPY 20200720'!BZ54="","",'COPY 20200720'!BZ54)</f>
        <v/>
      </c>
      <c r="CA54" t="str">
        <f>IF('COPY 20200720'!CA54="","",'COPY 20200720'!CA54)</f>
        <v/>
      </c>
      <c r="CB54" t="str">
        <f>IF('COPY 20200720'!CB54="","",'COPY 20200720'!CB54)</f>
        <v/>
      </c>
      <c r="CC54" t="str">
        <f>IF('COPY 20200720'!CC54="","",'COPY 20200720'!CC54)</f>
        <v/>
      </c>
      <c r="CD54" t="str">
        <f>IF('COPY 20200720'!CD54="","",'COPY 20200720'!CD54)</f>
        <v/>
      </c>
      <c r="CE54">
        <v>0</v>
      </c>
      <c r="CF54" t="str">
        <f>IF('COPY 20200720'!CF54="","",'COPY 20200720'!CF54)</f>
        <v>-</v>
      </c>
      <c r="CG54" t="str">
        <f>IF('COPY 20200720'!CG54="","",'COPY 20200720'!CG54)</f>
        <v/>
      </c>
      <c r="CH54" t="str">
        <f>IF('COPY 20200720'!CH54="","",'COPY 20200720'!CH54)</f>
        <v/>
      </c>
      <c r="CI54" t="str">
        <f>IF('COPY 20200720'!CI54="","",'COPY 20200720'!CI54)</f>
        <v/>
      </c>
      <c r="CJ54" t="str">
        <f>IF('COPY 20200720'!CJ54="","",'COPY 20200720'!CJ54)</f>
        <v/>
      </c>
      <c r="CK54" t="str">
        <f>IF('COPY 20200720'!CK54="","",'COPY 20200720'!CK54)</f>
        <v/>
      </c>
      <c r="CL54" t="str">
        <f>IF('COPY 20200720'!CL54="","",'COPY 20200720'!CL54)</f>
        <v/>
      </c>
      <c r="CM54" t="str">
        <f>IF('COPY 20200720'!CM54="","",'COPY 20200720'!CM54)</f>
        <v/>
      </c>
    </row>
    <row r="55" spans="2:91">
      <c r="B55" s="42" t="str">
        <f>'COPY 20200720'!B55</f>
        <v>052</v>
      </c>
      <c r="C55" s="8" t="str">
        <f>'COPY 20200720'!C55</f>
        <v>TRIM BD ARMREST R UPR RH/LH</v>
      </c>
      <c r="D55" s="8" t="str">
        <f>IF('COPY 20200720'!D55="","",'COPY 20200720'!D55)</f>
        <v>INJ</v>
      </c>
      <c r="E55" s="8"/>
      <c r="F55" s="9"/>
      <c r="G55" s="10"/>
      <c r="H55" s="11"/>
      <c r="I55" s="12"/>
      <c r="J55" s="13"/>
      <c r="K55" s="10"/>
      <c r="L55" s="13"/>
      <c r="M55" s="14"/>
      <c r="N55" s="15"/>
      <c r="O55" s="16"/>
      <c r="P55" s="16"/>
      <c r="Q55" s="17"/>
      <c r="R55" s="17"/>
      <c r="S55" s="33"/>
      <c r="T55" s="33"/>
      <c r="U55" s="31"/>
      <c r="V55">
        <f>IF('COPY 20200720'!V55="","",'COPY 20200720'!V55)</f>
        <v>0.77901532800000006</v>
      </c>
      <c r="W55" t="str">
        <f>IF('COPY 20200720'!W55="","",'COPY 20200720'!W55)</f>
        <v/>
      </c>
      <c r="X55" t="str">
        <f>IF('COPY 20200720'!X55="","",'COPY 20200720'!X55)</f>
        <v/>
      </c>
      <c r="Y55" t="str">
        <f>IF('COPY 20200720'!Y55="","",'COPY 20200720'!Y55)</f>
        <v/>
      </c>
      <c r="Z55" t="str">
        <f>IF('COPY 20200720'!Z55="","",'COPY 20200720'!Z55)</f>
        <v/>
      </c>
      <c r="AA55" t="str">
        <f>IF('COPY 20200720'!AA55="","",'COPY 20200720'!AA55)</f>
        <v/>
      </c>
      <c r="AB55" t="str">
        <f>IF('COPY 20200720'!AB55="","",'COPY 20200720'!AB55)</f>
        <v/>
      </c>
      <c r="AC55" t="str">
        <f>IF('COPY 20200720'!AC55="","",'COPY 20200720'!AC55)</f>
        <v/>
      </c>
      <c r="AD55" t="str">
        <f>IF('COPY 20200720'!AD55="","",'COPY 20200720'!AD55)</f>
        <v/>
      </c>
      <c r="AE55" t="str">
        <f>IF('COPY 20200720'!AE55="","",'COPY 20200720'!AE55)</f>
        <v/>
      </c>
      <c r="AF55" t="str">
        <f>IF('COPY 20200720'!AF55="","",'COPY 20200720'!AF55)</f>
        <v/>
      </c>
      <c r="AG55" t="str">
        <f>IF('COPY 20200720'!AG55="","",'COPY 20200720'!AG55)</f>
        <v/>
      </c>
      <c r="AH55" t="str">
        <f>IF('COPY 20200720'!AH55="","",'COPY 20200720'!AH55)</f>
        <v/>
      </c>
      <c r="AI55" t="str">
        <f>IF('COPY 20200720'!AI55="","",'COPY 20200720'!AI55)</f>
        <v/>
      </c>
      <c r="AJ55" t="str">
        <f>IF('COPY 20200720'!AJ55="","",'COPY 20200720'!AJ55)</f>
        <v/>
      </c>
      <c r="AK55" s="2" t="str">
        <f>IF('COPY 20200720'!AK55="","",'COPY 20200720'!AK55)</f>
        <v>NO Q</v>
      </c>
      <c r="AL55" s="2" t="str">
        <f>IF('COPY 20200720'!AL55="","",'COPY 20200720'!AL55)</f>
        <v>NO Q</v>
      </c>
      <c r="AM55" t="str">
        <f>IF('COPY 20200720'!AM55="","",'COPY 20200720'!AM55)</f>
        <v/>
      </c>
      <c r="AN55" t="str">
        <f>IF('COPY 20200720'!AN55="","",'COPY 20200720'!AN55)</f>
        <v/>
      </c>
      <c r="AO55" t="str">
        <f>IF('COPY 20200720'!AO55="","",'COPY 20200720'!AO55)</f>
        <v/>
      </c>
      <c r="AP55">
        <f>IF('COPY 20200720'!AP55="","",'COPY 20200720'!AP55)</f>
        <v>44033</v>
      </c>
      <c r="AQ55" t="str">
        <f>IF('COPY 20200720'!AQ55="","",'COPY 20200720'!AQ55)</f>
        <v/>
      </c>
      <c r="AR55" t="str">
        <f>IF('COPY 20200720'!AR55="","",'COPY 20200720'!AR55)</f>
        <v/>
      </c>
      <c r="AS55" t="str">
        <f>IF('COPY 20200720'!AS55="","",'COPY 20200720'!AS55)</f>
        <v/>
      </c>
      <c r="AT55" t="str">
        <f>IF('COPY 20200720'!AT55="","",'COPY 20200720'!AT55)</f>
        <v/>
      </c>
      <c r="AU55" t="str">
        <f>IF('COPY 20200720'!AU55="","",'COPY 20200720'!AU55)</f>
        <v/>
      </c>
      <c r="AV55" t="str">
        <f>IF('COPY 20200720'!AV55="","",'COPY 20200720'!AV55)</f>
        <v/>
      </c>
      <c r="AW55" t="str">
        <f>IF('COPY 20200720'!AW55="","",'COPY 20200720'!AW55)</f>
        <v/>
      </c>
      <c r="AX55" t="str">
        <f>IF('COPY 20200720'!AX55="","",'COPY 20200720'!AX55)</f>
        <v/>
      </c>
      <c r="AY55" t="str">
        <f>IF('COPY 20200720'!AY55="","",'COPY 20200720'!AY55)</f>
        <v/>
      </c>
      <c r="AZ55" t="str">
        <f>IF('COPY 20200720'!AZ55="","",'COPY 20200720'!AZ55)</f>
        <v/>
      </c>
      <c r="BA55" t="str">
        <f>IF('COPY 20200720'!BA55="","",'COPY 20200720'!BA55)</f>
        <v/>
      </c>
      <c r="BB55" t="str">
        <f>IF('COPY 20200720'!BB55="","",'COPY 20200720'!BB55)</f>
        <v/>
      </c>
      <c r="BC55" t="str">
        <f>IF('COPY 20200720'!BC55="","",'COPY 20200720'!BC55)</f>
        <v/>
      </c>
      <c r="BD55" t="str">
        <f>IF('COPY 20200720'!BD55="","",'COPY 20200720'!BD55)</f>
        <v/>
      </c>
      <c r="BE55" t="str">
        <f>IF('COPY 20200720'!BE55="","",'COPY 20200720'!BE55)</f>
        <v/>
      </c>
      <c r="BF55" t="str">
        <f>IF('COPY 20200720'!BF55="","",'COPY 20200720'!BF55)</f>
        <v/>
      </c>
      <c r="BG55" t="str">
        <f>IF('COPY 20200720'!BG55="","",'COPY 20200720'!BG55)</f>
        <v/>
      </c>
      <c r="BH55" t="str">
        <f>IF('COPY 20200720'!BH55="","",'COPY 20200720'!BH55)</f>
        <v/>
      </c>
      <c r="BI55" t="str">
        <f>IF('COPY 20200720'!BI55="","",'COPY 20200720'!BI55)</f>
        <v/>
      </c>
      <c r="BJ55" t="str">
        <f>IF('COPY 20200720'!BJ55="","",'COPY 20200720'!BJ55)</f>
        <v/>
      </c>
      <c r="BK55" t="str">
        <f>IF('COPY 20200720'!BK55="","",'COPY 20200720'!BK55)</f>
        <v/>
      </c>
      <c r="BL55" t="str">
        <f>IF('COPY 20200720'!BL55="","",'COPY 20200720'!BL55)</f>
        <v/>
      </c>
      <c r="BM55" t="str">
        <f>IF('COPY 20200720'!BM55="","",'COPY 20200720'!BM55)</f>
        <v/>
      </c>
      <c r="BN55" t="str">
        <f>IF('COPY 20200720'!BN55="","",'COPY 20200720'!BN55)</f>
        <v/>
      </c>
      <c r="BO55">
        <v>0</v>
      </c>
      <c r="BP55" t="str">
        <f>IF('COPY 20200720'!BP55="","",'COPY 20200720'!BP55)</f>
        <v/>
      </c>
      <c r="BQ55" t="str">
        <f>IF('COPY 20200720'!BQ55="","",'COPY 20200720'!BQ55)</f>
        <v/>
      </c>
      <c r="BR55" t="str">
        <f>IF('COPY 20200720'!BR55="","",'COPY 20200720'!BR55)</f>
        <v/>
      </c>
      <c r="BS55" t="str">
        <f>IF('COPY 20200720'!BS55="","",'COPY 20200720'!BS55)</f>
        <v/>
      </c>
      <c r="BT55" t="str">
        <f>IF('COPY 20200720'!BT55="","",'COPY 20200720'!BT55)</f>
        <v/>
      </c>
      <c r="BU55" t="str">
        <f>IF('COPY 20200720'!BU55="","",'COPY 20200720'!BU55)</f>
        <v/>
      </c>
      <c r="BV55" t="str">
        <f>IF('COPY 20200720'!BV55="","",'COPY 20200720'!BV55)</f>
        <v/>
      </c>
      <c r="BW55" t="str">
        <f>IF('COPY 20200720'!BW55="","",'COPY 20200720'!BW55)</f>
        <v/>
      </c>
      <c r="BX55" t="str">
        <f>IF('COPY 20200720'!BX55="","",'COPY 20200720'!BX55)</f>
        <v/>
      </c>
      <c r="BY55" t="str">
        <f>IF('COPY 20200720'!BY55="","",'COPY 20200720'!BY55)</f>
        <v/>
      </c>
      <c r="BZ55" t="str">
        <f>IF('COPY 20200720'!BZ55="","",'COPY 20200720'!BZ55)</f>
        <v/>
      </c>
      <c r="CA55" t="str">
        <f>IF('COPY 20200720'!CA55="","",'COPY 20200720'!CA55)</f>
        <v/>
      </c>
      <c r="CB55" t="str">
        <f>IF('COPY 20200720'!CB55="","",'COPY 20200720'!CB55)</f>
        <v/>
      </c>
      <c r="CC55" t="str">
        <f>IF('COPY 20200720'!CC55="","",'COPY 20200720'!CC55)</f>
        <v/>
      </c>
      <c r="CD55" t="str">
        <f>IF('COPY 20200720'!CD55="","",'COPY 20200720'!CD55)</f>
        <v/>
      </c>
      <c r="CE55" t="str">
        <f>IF('COPY 20200720'!CE55="","",'COPY 20200720'!CE55)</f>
        <v/>
      </c>
      <c r="CF55" t="str">
        <f>IF('COPY 20200720'!CF55="","",'COPY 20200720'!CF55)</f>
        <v/>
      </c>
      <c r="CG55" t="str">
        <f>IF('COPY 20200720'!CG55="","",'COPY 20200720'!CG55)</f>
        <v/>
      </c>
      <c r="CH55" t="str">
        <f>IF('COPY 20200720'!CH55="","",'COPY 20200720'!CH55)</f>
        <v/>
      </c>
      <c r="CI55" t="str">
        <f>IF('COPY 20200720'!CI55="","",'COPY 20200720'!CI55)</f>
        <v/>
      </c>
      <c r="CJ55" t="str">
        <f>IF('COPY 20200720'!CJ55="","",'COPY 20200720'!CJ55)</f>
        <v/>
      </c>
      <c r="CK55" t="str">
        <f>IF('COPY 20200720'!CK55="","",'COPY 20200720'!CK55)</f>
        <v/>
      </c>
      <c r="CL55" t="str">
        <f>IF('COPY 20200720'!CL55="","",'COPY 20200720'!CL55)</f>
        <v/>
      </c>
      <c r="CM55" t="str">
        <f>IF('COPY 20200720'!CM55="","",'COPY 20200720'!CM55)</f>
        <v/>
      </c>
    </row>
    <row r="56" spans="2:91">
      <c r="B56" s="42" t="str">
        <f>'COPY 20200720'!B56</f>
        <v>053</v>
      </c>
      <c r="C56" s="8" t="str">
        <f>'COPY 20200720'!C56</f>
        <v>TRIM BD ARMREST R UPR RH/LH</v>
      </c>
      <c r="D56" s="8" t="str">
        <f>IF('COPY 20200720'!D56="","",'COPY 20200720'!D56)</f>
        <v>INJ</v>
      </c>
      <c r="E56" s="8"/>
      <c r="F56" s="9"/>
      <c r="G56" s="10"/>
      <c r="H56" s="11"/>
      <c r="I56" s="12"/>
      <c r="J56" s="13"/>
      <c r="K56" s="10"/>
      <c r="L56" s="13"/>
      <c r="M56" s="14"/>
      <c r="N56" s="15"/>
      <c r="O56" s="16"/>
      <c r="P56" s="16"/>
      <c r="Q56" s="17"/>
      <c r="R56" s="17"/>
      <c r="S56" s="33"/>
      <c r="T56" s="33"/>
      <c r="U56" s="31"/>
      <c r="V56">
        <f>IF('COPY 20200720'!V56="","",'COPY 20200720'!V56)</f>
        <v>0.7790753279999999</v>
      </c>
      <c r="W56" t="str">
        <f>IF('COPY 20200720'!W56="","",'COPY 20200720'!W56)</f>
        <v/>
      </c>
      <c r="X56" t="str">
        <f>IF('COPY 20200720'!X56="","",'COPY 20200720'!X56)</f>
        <v/>
      </c>
      <c r="Y56" t="str">
        <f>IF('COPY 20200720'!Y56="","",'COPY 20200720'!Y56)</f>
        <v/>
      </c>
      <c r="Z56" t="str">
        <f>IF('COPY 20200720'!Z56="","",'COPY 20200720'!Z56)</f>
        <v/>
      </c>
      <c r="AA56" t="str">
        <f>IF('COPY 20200720'!AA56="","",'COPY 20200720'!AA56)</f>
        <v/>
      </c>
      <c r="AB56" t="str">
        <f>IF('COPY 20200720'!AB56="","",'COPY 20200720'!AB56)</f>
        <v/>
      </c>
      <c r="AC56" t="str">
        <f>IF('COPY 20200720'!AC56="","",'COPY 20200720'!AC56)</f>
        <v/>
      </c>
      <c r="AD56" t="str">
        <f>IF('COPY 20200720'!AD56="","",'COPY 20200720'!AD56)</f>
        <v/>
      </c>
      <c r="AE56" t="str">
        <f>IF('COPY 20200720'!AE56="","",'COPY 20200720'!AE56)</f>
        <v/>
      </c>
      <c r="AF56" t="str">
        <f>IF('COPY 20200720'!AF56="","",'COPY 20200720'!AF56)</f>
        <v/>
      </c>
      <c r="AG56" t="str">
        <f>IF('COPY 20200720'!AG56="","",'COPY 20200720'!AG56)</f>
        <v/>
      </c>
      <c r="AH56" t="str">
        <f>IF('COPY 20200720'!AH56="","",'COPY 20200720'!AH56)</f>
        <v/>
      </c>
      <c r="AI56" t="str">
        <f>IF('COPY 20200720'!AI56="","",'COPY 20200720'!AI56)</f>
        <v/>
      </c>
      <c r="AJ56" t="str">
        <f>IF('COPY 20200720'!AJ56="","",'COPY 20200720'!AJ56)</f>
        <v/>
      </c>
      <c r="AK56" s="2" t="str">
        <f>IF('COPY 20200720'!AK56="","",'COPY 20200720'!AK56)</f>
        <v>NO Q</v>
      </c>
      <c r="AL56" s="2" t="str">
        <f>IF('COPY 20200720'!AL56="","",'COPY 20200720'!AL56)</f>
        <v>NO Q</v>
      </c>
      <c r="AM56" t="str">
        <f>IF('COPY 20200720'!AM56="","",'COPY 20200720'!AM56)</f>
        <v/>
      </c>
      <c r="AN56" t="str">
        <f>IF('COPY 20200720'!AN56="","",'COPY 20200720'!AN56)</f>
        <v/>
      </c>
      <c r="AO56" t="str">
        <f>IF('COPY 20200720'!AO56="","",'COPY 20200720'!AO56)</f>
        <v/>
      </c>
      <c r="AP56" t="str">
        <f>IF('COPY 20200720'!AP56="","",'COPY 20200720'!AP56)</f>
        <v/>
      </c>
      <c r="AQ56" t="str">
        <f>IF('COPY 20200720'!AQ56="","",'COPY 20200720'!AQ56)</f>
        <v/>
      </c>
      <c r="AR56" t="str">
        <f>IF('COPY 20200720'!AR56="","",'COPY 20200720'!AR56)</f>
        <v/>
      </c>
      <c r="AS56" t="str">
        <f>IF('COPY 20200720'!AS56="","",'COPY 20200720'!AS56)</f>
        <v/>
      </c>
      <c r="AT56" t="str">
        <f>IF('COPY 20200720'!AT56="","",'COPY 20200720'!AT56)</f>
        <v/>
      </c>
      <c r="AU56" t="str">
        <f>IF('COPY 20200720'!AU56="","",'COPY 20200720'!AU56)</f>
        <v/>
      </c>
      <c r="AV56" t="str">
        <f>IF('COPY 20200720'!AV56="","",'COPY 20200720'!AV56)</f>
        <v/>
      </c>
      <c r="AW56" t="str">
        <f>IF('COPY 20200720'!AW56="","",'COPY 20200720'!AW56)</f>
        <v/>
      </c>
      <c r="AX56" t="str">
        <f>IF('COPY 20200720'!AX56="","",'COPY 20200720'!AX56)</f>
        <v/>
      </c>
      <c r="AY56" t="str">
        <f>IF('COPY 20200720'!AY56="","",'COPY 20200720'!AY56)</f>
        <v/>
      </c>
      <c r="AZ56" t="str">
        <f>IF('COPY 20200720'!AZ56="","",'COPY 20200720'!AZ56)</f>
        <v/>
      </c>
      <c r="BA56" t="str">
        <f>IF('COPY 20200720'!BA56="","",'COPY 20200720'!BA56)</f>
        <v/>
      </c>
      <c r="BB56" t="str">
        <f>IF('COPY 20200720'!BB56="","",'COPY 20200720'!BB56)</f>
        <v/>
      </c>
      <c r="BC56" t="str">
        <f>IF('COPY 20200720'!BC56="","",'COPY 20200720'!BC56)</f>
        <v/>
      </c>
      <c r="BD56" t="str">
        <f>IF('COPY 20200720'!BD56="","",'COPY 20200720'!BD56)</f>
        <v/>
      </c>
      <c r="BE56" t="str">
        <f>IF('COPY 20200720'!BE56="","",'COPY 20200720'!BE56)</f>
        <v/>
      </c>
      <c r="BF56" t="str">
        <f>IF('COPY 20200720'!BF56="","",'COPY 20200720'!BF56)</f>
        <v/>
      </c>
      <c r="BG56" t="str">
        <f>IF('COPY 20200720'!BG56="","",'COPY 20200720'!BG56)</f>
        <v/>
      </c>
      <c r="BH56" t="str">
        <f>IF('COPY 20200720'!BH56="","",'COPY 20200720'!BH56)</f>
        <v/>
      </c>
      <c r="BI56" t="str">
        <f>IF('COPY 20200720'!BI56="","",'COPY 20200720'!BI56)</f>
        <v/>
      </c>
      <c r="BJ56" t="str">
        <f>IF('COPY 20200720'!BJ56="","",'COPY 20200720'!BJ56)</f>
        <v/>
      </c>
      <c r="BK56" t="str">
        <f>IF('COPY 20200720'!BK56="","",'COPY 20200720'!BK56)</f>
        <v/>
      </c>
      <c r="BL56" t="str">
        <f>IF('COPY 20200720'!BL56="","",'COPY 20200720'!BL56)</f>
        <v/>
      </c>
      <c r="BM56" t="str">
        <f>IF('COPY 20200720'!BM56="","",'COPY 20200720'!BM56)</f>
        <v/>
      </c>
      <c r="BN56" t="str">
        <f>IF('COPY 20200720'!BN56="","",'COPY 20200720'!BN56)</f>
        <v/>
      </c>
      <c r="BO56">
        <v>0</v>
      </c>
      <c r="BP56" t="str">
        <f>IF('COPY 20200720'!BP56="","",'COPY 20200720'!BP56)</f>
        <v/>
      </c>
      <c r="BQ56" t="str">
        <f>IF('COPY 20200720'!BQ56="","",'COPY 20200720'!BQ56)</f>
        <v/>
      </c>
      <c r="BR56" t="str">
        <f>IF('COPY 20200720'!BR56="","",'COPY 20200720'!BR56)</f>
        <v/>
      </c>
      <c r="BS56" t="str">
        <f>IF('COPY 20200720'!BS56="","",'COPY 20200720'!BS56)</f>
        <v/>
      </c>
      <c r="BT56" t="str">
        <f>IF('COPY 20200720'!BT56="","",'COPY 20200720'!BT56)</f>
        <v/>
      </c>
      <c r="BU56" t="str">
        <f>IF('COPY 20200720'!BU56="","",'COPY 20200720'!BU56)</f>
        <v/>
      </c>
      <c r="BV56" t="str">
        <f>IF('COPY 20200720'!BV56="","",'COPY 20200720'!BV56)</f>
        <v/>
      </c>
      <c r="BW56" t="str">
        <f>IF('COPY 20200720'!BW56="","",'COPY 20200720'!BW56)</f>
        <v/>
      </c>
      <c r="BX56" t="str">
        <f>IF('COPY 20200720'!BX56="","",'COPY 20200720'!BX56)</f>
        <v/>
      </c>
      <c r="BY56" t="str">
        <f>IF('COPY 20200720'!BY56="","",'COPY 20200720'!BY56)</f>
        <v/>
      </c>
      <c r="BZ56" t="str">
        <f>IF('COPY 20200720'!BZ56="","",'COPY 20200720'!BZ56)</f>
        <v/>
      </c>
      <c r="CA56" t="str">
        <f>IF('COPY 20200720'!CA56="","",'COPY 20200720'!CA56)</f>
        <v/>
      </c>
      <c r="CB56" t="str">
        <f>IF('COPY 20200720'!CB56="","",'COPY 20200720'!CB56)</f>
        <v/>
      </c>
      <c r="CC56" t="str">
        <f>IF('COPY 20200720'!CC56="","",'COPY 20200720'!CC56)</f>
        <v/>
      </c>
      <c r="CD56" t="str">
        <f>IF('COPY 20200720'!CD56="","",'COPY 20200720'!CD56)</f>
        <v/>
      </c>
      <c r="CE56" t="str">
        <f>IF('COPY 20200720'!CE56="","",'COPY 20200720'!CE56)</f>
        <v/>
      </c>
      <c r="CF56" t="str">
        <f>IF('COPY 20200720'!CF56="","",'COPY 20200720'!CF56)</f>
        <v/>
      </c>
      <c r="CG56" t="str">
        <f>IF('COPY 20200720'!CG56="","",'COPY 20200720'!CG56)</f>
        <v/>
      </c>
      <c r="CH56" t="str">
        <f>IF('COPY 20200720'!CH56="","",'COPY 20200720'!CH56)</f>
        <v/>
      </c>
      <c r="CI56" t="str">
        <f>IF('COPY 20200720'!CI56="","",'COPY 20200720'!CI56)</f>
        <v/>
      </c>
      <c r="CJ56" t="str">
        <f>IF('COPY 20200720'!CJ56="","",'COPY 20200720'!CJ56)</f>
        <v/>
      </c>
      <c r="CK56" t="str">
        <f>IF('COPY 20200720'!CK56="","",'COPY 20200720'!CK56)</f>
        <v/>
      </c>
      <c r="CL56" t="str">
        <f>IF('COPY 20200720'!CL56="","",'COPY 20200720'!CL56)</f>
        <v/>
      </c>
      <c r="CM56" t="str">
        <f>IF('COPY 20200720'!CM56="","",'COPY 20200720'!CM56)</f>
        <v/>
      </c>
    </row>
    <row r="57" spans="2:91">
      <c r="B57" s="42" t="str">
        <f>'COPY 20200720'!B57</f>
        <v>054</v>
      </c>
      <c r="C57" s="8" t="str">
        <f>'COPY 20200720'!C57</f>
        <v>PULL HANDLE R IN RH/LH</v>
      </c>
      <c r="D57" s="8" t="str">
        <f>IF('COPY 20200720'!D57="","",'COPY 20200720'!D57)</f>
        <v>INJ</v>
      </c>
      <c r="E57" s="8"/>
      <c r="F57" s="9"/>
      <c r="G57" s="10"/>
      <c r="H57" s="11"/>
      <c r="I57" s="12"/>
      <c r="J57" s="13"/>
      <c r="K57" s="10"/>
      <c r="L57" s="13"/>
      <c r="M57" s="14"/>
      <c r="N57" s="15"/>
      <c r="O57" s="16"/>
      <c r="P57" s="16"/>
      <c r="Q57" s="17"/>
      <c r="R57" s="17"/>
      <c r="S57" s="33"/>
      <c r="T57" s="33"/>
      <c r="U57" s="31"/>
      <c r="V57">
        <f>IF('COPY 20200720'!V57="","",'COPY 20200720'!V57)</f>
        <v>0.47834218834999997</v>
      </c>
      <c r="W57" t="str">
        <f>IF('COPY 20200720'!W57="","",'COPY 20200720'!W57)</f>
        <v/>
      </c>
      <c r="X57" t="str">
        <f>IF('COPY 20200720'!X57="","",'COPY 20200720'!X57)</f>
        <v/>
      </c>
      <c r="Y57" t="str">
        <f>IF('COPY 20200720'!Y57="","",'COPY 20200720'!Y57)</f>
        <v/>
      </c>
      <c r="Z57" t="str">
        <f>IF('COPY 20200720'!Z57="","",'COPY 20200720'!Z57)</f>
        <v/>
      </c>
      <c r="AA57" t="str">
        <f>IF('COPY 20200720'!AA57="","",'COPY 20200720'!AA57)</f>
        <v/>
      </c>
      <c r="AB57" t="str">
        <f>IF('COPY 20200720'!AB57="","",'COPY 20200720'!AB57)</f>
        <v/>
      </c>
      <c r="AC57" t="str">
        <f>IF('COPY 20200720'!AC57="","",'COPY 20200720'!AC57)</f>
        <v/>
      </c>
      <c r="AD57" t="str">
        <f>IF('COPY 20200720'!AD57="","",'COPY 20200720'!AD57)</f>
        <v/>
      </c>
      <c r="AE57" t="str">
        <f>IF('COPY 20200720'!AE57="","",'COPY 20200720'!AE57)</f>
        <v/>
      </c>
      <c r="AF57">
        <f>IF('COPY 20200720'!AF57="","",'COPY 20200720'!AF57)</f>
        <v>44033</v>
      </c>
      <c r="AG57">
        <f>IF('COPY 20200720'!AG57="","",'COPY 20200720'!AG57)</f>
        <v>44033</v>
      </c>
      <c r="AH57" t="str">
        <f>IF('COPY 20200720'!AH57="","",'COPY 20200720'!AH57)</f>
        <v/>
      </c>
      <c r="AI57" t="str">
        <f>IF('COPY 20200720'!AI57="","",'COPY 20200720'!AI57)</f>
        <v/>
      </c>
      <c r="AJ57" t="str">
        <f>IF('COPY 20200720'!AJ57="","",'COPY 20200720'!AJ57)</f>
        <v/>
      </c>
      <c r="AK57" s="2" t="str">
        <f>IF('COPY 20200720'!AK57="","",'COPY 20200720'!AK57)</f>
        <v>NO Q</v>
      </c>
      <c r="AL57" s="2" t="str">
        <f>IF('COPY 20200720'!AL57="","",'COPY 20200720'!AL57)</f>
        <v>NO Q</v>
      </c>
      <c r="AM57" t="str">
        <f>IF('COPY 20200720'!AM57="","",'COPY 20200720'!AM57)</f>
        <v/>
      </c>
      <c r="AN57" t="str">
        <f>IF('COPY 20200720'!AN57="","",'COPY 20200720'!AN57)</f>
        <v/>
      </c>
      <c r="AO57" t="str">
        <f>IF('COPY 20200720'!AO57="","",'COPY 20200720'!AO57)</f>
        <v/>
      </c>
      <c r="AP57">
        <f>IF('COPY 20200720'!AP57="","",'COPY 20200720'!AP57)</f>
        <v>44033</v>
      </c>
      <c r="AQ57" t="str">
        <f>IF('COPY 20200720'!AQ57="","",'COPY 20200720'!AQ57)</f>
        <v/>
      </c>
      <c r="AR57" t="str">
        <f>IF('COPY 20200720'!AR57="","",'COPY 20200720'!AR57)</f>
        <v/>
      </c>
      <c r="AS57" t="str">
        <f>IF('COPY 20200720'!AS57="","",'COPY 20200720'!AS57)</f>
        <v/>
      </c>
      <c r="AT57" t="str">
        <f>IF('COPY 20200720'!AT57="","",'COPY 20200720'!AT57)</f>
        <v/>
      </c>
      <c r="AU57" t="str">
        <f>IF('COPY 20200720'!AU57="","",'COPY 20200720'!AU57)</f>
        <v/>
      </c>
      <c r="AV57" t="str">
        <f>IF('COPY 20200720'!AV57="","",'COPY 20200720'!AV57)</f>
        <v/>
      </c>
      <c r="AW57" t="str">
        <f>IF('COPY 20200720'!AW57="","",'COPY 20200720'!AW57)</f>
        <v/>
      </c>
      <c r="AX57" t="str">
        <f>IF('COPY 20200720'!AX57="","",'COPY 20200720'!AX57)</f>
        <v/>
      </c>
      <c r="AY57" t="str">
        <f>IF('COPY 20200720'!AY57="","",'COPY 20200720'!AY57)</f>
        <v/>
      </c>
      <c r="AZ57" t="str">
        <f>IF('COPY 20200720'!AZ57="","",'COPY 20200720'!AZ57)</f>
        <v/>
      </c>
      <c r="BA57" t="str">
        <f>IF('COPY 20200720'!BA57="","",'COPY 20200720'!BA57)</f>
        <v/>
      </c>
      <c r="BB57" t="str">
        <f>IF('COPY 20200720'!BB57="","",'COPY 20200720'!BB57)</f>
        <v/>
      </c>
      <c r="BC57" t="str">
        <f>IF('COPY 20200720'!BC57="","",'COPY 20200720'!BC57)</f>
        <v/>
      </c>
      <c r="BD57" t="str">
        <f>IF('COPY 20200720'!BD57="","",'COPY 20200720'!BD57)</f>
        <v/>
      </c>
      <c r="BE57" t="str">
        <f>IF('COPY 20200720'!BE57="","",'COPY 20200720'!BE57)</f>
        <v/>
      </c>
      <c r="BF57" t="str">
        <f>IF('COPY 20200720'!BF57="","",'COPY 20200720'!BF57)</f>
        <v/>
      </c>
      <c r="BG57" t="str">
        <f>IF('COPY 20200720'!BG57="","",'COPY 20200720'!BG57)</f>
        <v/>
      </c>
      <c r="BH57" t="str">
        <f>IF('COPY 20200720'!BH57="","",'COPY 20200720'!BH57)</f>
        <v/>
      </c>
      <c r="BI57" t="str">
        <f>IF('COPY 20200720'!BI57="","",'COPY 20200720'!BI57)</f>
        <v/>
      </c>
      <c r="BJ57" t="str">
        <f>IF('COPY 20200720'!BJ57="","",'COPY 20200720'!BJ57)</f>
        <v/>
      </c>
      <c r="BK57">
        <v>0</v>
      </c>
      <c r="BL57" t="str">
        <f>IF('COPY 20200720'!BL57="","",'COPY 20200720'!BL57)</f>
        <v/>
      </c>
      <c r="BM57" t="str">
        <f>IF('COPY 20200720'!BM57="","",'COPY 20200720'!BM57)</f>
        <v/>
      </c>
      <c r="BN57" t="str">
        <f>IF('COPY 20200720'!BN57="","",'COPY 20200720'!BN57)</f>
        <v/>
      </c>
      <c r="BO57">
        <v>0</v>
      </c>
      <c r="BP57" t="str">
        <f>IF('COPY 20200720'!BP57="","",'COPY 20200720'!BP57)</f>
        <v/>
      </c>
      <c r="BQ57" t="str">
        <f>IF('COPY 20200720'!BQ57="","",'COPY 20200720'!BQ57)</f>
        <v/>
      </c>
      <c r="BR57" t="str">
        <f>IF('COPY 20200720'!BR57="","",'COPY 20200720'!BR57)</f>
        <v/>
      </c>
      <c r="BS57" t="str">
        <f>IF('COPY 20200720'!BS57="","",'COPY 20200720'!BS57)</f>
        <v/>
      </c>
      <c r="BT57" t="str">
        <f>IF('COPY 20200720'!BT57="","",'COPY 20200720'!BT57)</f>
        <v/>
      </c>
      <c r="BU57" t="str">
        <f>IF('COPY 20200720'!BU57="","",'COPY 20200720'!BU57)</f>
        <v/>
      </c>
      <c r="BV57" t="str">
        <f>IF('COPY 20200720'!BV57="","",'COPY 20200720'!BV57)</f>
        <v/>
      </c>
      <c r="BW57" t="str">
        <f>IF('COPY 20200720'!BW57="","",'COPY 20200720'!BW57)</f>
        <v/>
      </c>
      <c r="BX57" t="str">
        <f>IF('COPY 20200720'!BX57="","",'COPY 20200720'!BX57)</f>
        <v/>
      </c>
      <c r="BY57" t="str">
        <f>IF('COPY 20200720'!BY57="","",'COPY 20200720'!BY57)</f>
        <v/>
      </c>
      <c r="BZ57" t="str">
        <f>IF('COPY 20200720'!BZ57="","",'COPY 20200720'!BZ57)</f>
        <v/>
      </c>
      <c r="CA57" t="str">
        <f>IF('COPY 20200720'!CA57="","",'COPY 20200720'!CA57)</f>
        <v/>
      </c>
      <c r="CB57" t="str">
        <f>IF('COPY 20200720'!CB57="","",'COPY 20200720'!CB57)</f>
        <v/>
      </c>
      <c r="CC57" t="str">
        <f>IF('COPY 20200720'!CC57="","",'COPY 20200720'!CC57)</f>
        <v/>
      </c>
      <c r="CD57" t="str">
        <f>IF('COPY 20200720'!CD57="","",'COPY 20200720'!CD57)</f>
        <v/>
      </c>
      <c r="CE57" t="str">
        <f>IF('COPY 20200720'!CE57="","",'COPY 20200720'!CE57)</f>
        <v/>
      </c>
      <c r="CF57" t="str">
        <f>IF('COPY 20200720'!CF57="","",'COPY 20200720'!CF57)</f>
        <v/>
      </c>
      <c r="CG57" t="str">
        <f>IF('COPY 20200720'!CG57="","",'COPY 20200720'!CG57)</f>
        <v/>
      </c>
      <c r="CH57" t="str">
        <f>IF('COPY 20200720'!CH57="","",'COPY 20200720'!CH57)</f>
        <v/>
      </c>
      <c r="CI57" t="str">
        <f>IF('COPY 20200720'!CI57="","",'COPY 20200720'!CI57)</f>
        <v/>
      </c>
      <c r="CJ57" t="str">
        <f>IF('COPY 20200720'!CJ57="","",'COPY 20200720'!CJ57)</f>
        <v/>
      </c>
      <c r="CK57" t="str">
        <f>IF('COPY 20200720'!CK57="","",'COPY 20200720'!CK57)</f>
        <v/>
      </c>
      <c r="CL57" t="str">
        <f>IF('COPY 20200720'!CL57="","",'COPY 20200720'!CL57)</f>
        <v/>
      </c>
      <c r="CM57" t="str">
        <f>IF('COPY 20200720'!CM57="","",'COPY 20200720'!CM57)</f>
        <v/>
      </c>
    </row>
    <row r="58" spans="2:91">
      <c r="B58" s="42" t="str">
        <f>'COPY 20200720'!B58</f>
        <v>055</v>
      </c>
      <c r="C58" s="8" t="str">
        <f>'COPY 20200720'!C58</f>
        <v>PULL HANDLE R OUT RH/LH</v>
      </c>
      <c r="D58" s="8" t="str">
        <f>IF('COPY 20200720'!D58="","",'COPY 20200720'!D58)</f>
        <v>INJ</v>
      </c>
      <c r="E58" s="8"/>
      <c r="F58" s="9"/>
      <c r="G58" s="10"/>
      <c r="H58" s="11"/>
      <c r="I58" s="12"/>
      <c r="J58" s="13"/>
      <c r="K58" s="10"/>
      <c r="L58" s="13"/>
      <c r="M58" s="14"/>
      <c r="N58" s="15"/>
      <c r="O58" s="16"/>
      <c r="P58" s="16"/>
      <c r="Q58" s="17"/>
      <c r="R58" s="17"/>
      <c r="S58" s="33"/>
      <c r="T58" s="33"/>
      <c r="U58" s="31"/>
      <c r="V58">
        <f>IF('COPY 20200720'!V58="","",'COPY 20200720'!V58)</f>
        <v>0.42465133799999993</v>
      </c>
      <c r="W58" t="str">
        <f>IF('COPY 20200720'!W58="","",'COPY 20200720'!W58)</f>
        <v/>
      </c>
      <c r="X58" t="str">
        <f>IF('COPY 20200720'!X58="","",'COPY 20200720'!X58)</f>
        <v/>
      </c>
      <c r="Y58" t="str">
        <f>IF('COPY 20200720'!Y58="","",'COPY 20200720'!Y58)</f>
        <v/>
      </c>
      <c r="Z58" t="str">
        <f>IF('COPY 20200720'!Z58="","",'COPY 20200720'!Z58)</f>
        <v/>
      </c>
      <c r="AA58" t="str">
        <f>IF('COPY 20200720'!AA58="","",'COPY 20200720'!AA58)</f>
        <v/>
      </c>
      <c r="AB58" t="str">
        <f>IF('COPY 20200720'!AB58="","",'COPY 20200720'!AB58)</f>
        <v/>
      </c>
      <c r="AC58" t="str">
        <f>IF('COPY 20200720'!AC58="","",'COPY 20200720'!AC58)</f>
        <v/>
      </c>
      <c r="AD58" t="str">
        <f>IF('COPY 20200720'!AD58="","",'COPY 20200720'!AD58)</f>
        <v/>
      </c>
      <c r="AE58" t="str">
        <f>IF('COPY 20200720'!AE58="","",'COPY 20200720'!AE58)</f>
        <v/>
      </c>
      <c r="AF58">
        <f>IF('COPY 20200720'!AF58="","",'COPY 20200720'!AF58)</f>
        <v>44033</v>
      </c>
      <c r="AG58">
        <f>IF('COPY 20200720'!AG58="","",'COPY 20200720'!AG58)</f>
        <v>44033</v>
      </c>
      <c r="AH58" t="str">
        <f>IF('COPY 20200720'!AH58="","",'COPY 20200720'!AH58)</f>
        <v/>
      </c>
      <c r="AI58" t="str">
        <f>IF('COPY 20200720'!AI58="","",'COPY 20200720'!AI58)</f>
        <v/>
      </c>
      <c r="AJ58" t="str">
        <f>IF('COPY 20200720'!AJ58="","",'COPY 20200720'!AJ58)</f>
        <v/>
      </c>
      <c r="AK58" s="2" t="str">
        <f>IF('COPY 20200720'!AK58="","",'COPY 20200720'!AK58)</f>
        <v>NO Q</v>
      </c>
      <c r="AL58" s="2" t="str">
        <f>IF('COPY 20200720'!AL58="","",'COPY 20200720'!AL58)</f>
        <v>NO Q</v>
      </c>
      <c r="AM58" t="str">
        <f>IF('COPY 20200720'!AM58="","",'COPY 20200720'!AM58)</f>
        <v/>
      </c>
      <c r="AN58" t="str">
        <f>IF('COPY 20200720'!AN58="","",'COPY 20200720'!AN58)</f>
        <v/>
      </c>
      <c r="AO58" t="str">
        <f>IF('COPY 20200720'!AO58="","",'COPY 20200720'!AO58)</f>
        <v/>
      </c>
      <c r="AP58">
        <f>IF('COPY 20200720'!AP58="","",'COPY 20200720'!AP58)</f>
        <v>44033</v>
      </c>
      <c r="AQ58" t="str">
        <f>IF('COPY 20200720'!AQ58="","",'COPY 20200720'!AQ58)</f>
        <v/>
      </c>
      <c r="AR58" t="str">
        <f>IF('COPY 20200720'!AR58="","",'COPY 20200720'!AR58)</f>
        <v/>
      </c>
      <c r="AS58" t="str">
        <f>IF('COPY 20200720'!AS58="","",'COPY 20200720'!AS58)</f>
        <v/>
      </c>
      <c r="AT58" t="str">
        <f>IF('COPY 20200720'!AT58="","",'COPY 20200720'!AT58)</f>
        <v/>
      </c>
      <c r="AU58" t="str">
        <f>IF('COPY 20200720'!AU58="","",'COPY 20200720'!AU58)</f>
        <v/>
      </c>
      <c r="AV58" t="str">
        <f>IF('COPY 20200720'!AV58="","",'COPY 20200720'!AV58)</f>
        <v/>
      </c>
      <c r="AW58" t="str">
        <f>IF('COPY 20200720'!AW58="","",'COPY 20200720'!AW58)</f>
        <v/>
      </c>
      <c r="AX58" t="str">
        <f>IF('COPY 20200720'!AX58="","",'COPY 20200720'!AX58)</f>
        <v/>
      </c>
      <c r="AY58" t="str">
        <f>IF('COPY 20200720'!AY58="","",'COPY 20200720'!AY58)</f>
        <v/>
      </c>
      <c r="AZ58" t="str">
        <f>IF('COPY 20200720'!AZ58="","",'COPY 20200720'!AZ58)</f>
        <v/>
      </c>
      <c r="BA58" t="str">
        <f>IF('COPY 20200720'!BA58="","",'COPY 20200720'!BA58)</f>
        <v/>
      </c>
      <c r="BB58" t="str">
        <f>IF('COPY 20200720'!BB58="","",'COPY 20200720'!BB58)</f>
        <v/>
      </c>
      <c r="BC58" t="str">
        <f>IF('COPY 20200720'!BC58="","",'COPY 20200720'!BC58)</f>
        <v/>
      </c>
      <c r="BD58" t="str">
        <f>IF('COPY 20200720'!BD58="","",'COPY 20200720'!BD58)</f>
        <v/>
      </c>
      <c r="BE58" t="str">
        <f>IF('COPY 20200720'!BE58="","",'COPY 20200720'!BE58)</f>
        <v/>
      </c>
      <c r="BF58" t="str">
        <f>IF('COPY 20200720'!BF58="","",'COPY 20200720'!BF58)</f>
        <v/>
      </c>
      <c r="BG58" t="str">
        <f>IF('COPY 20200720'!BG58="","",'COPY 20200720'!BG58)</f>
        <v/>
      </c>
      <c r="BH58" t="str">
        <f>IF('COPY 20200720'!BH58="","",'COPY 20200720'!BH58)</f>
        <v/>
      </c>
      <c r="BI58" t="str">
        <f>IF('COPY 20200720'!BI58="","",'COPY 20200720'!BI58)</f>
        <v/>
      </c>
      <c r="BJ58" t="str">
        <f>IF('COPY 20200720'!BJ58="","",'COPY 20200720'!BJ58)</f>
        <v/>
      </c>
      <c r="BK58" s="90">
        <v>0</v>
      </c>
      <c r="BL58" t="str">
        <f>IF('COPY 20200720'!BL58="","",'COPY 20200720'!BL58)</f>
        <v/>
      </c>
      <c r="BM58" t="str">
        <f>IF('COPY 20200720'!BM58="","",'COPY 20200720'!BM58)</f>
        <v/>
      </c>
      <c r="BN58" t="str">
        <f>IF('COPY 20200720'!BN58="","",'COPY 20200720'!BN58)</f>
        <v/>
      </c>
      <c r="BO58">
        <v>0</v>
      </c>
      <c r="BP58" t="str">
        <f>IF('COPY 20200720'!BP58="","",'COPY 20200720'!BP58)</f>
        <v/>
      </c>
      <c r="BQ58" t="str">
        <f>IF('COPY 20200720'!BQ58="","",'COPY 20200720'!BQ58)</f>
        <v/>
      </c>
      <c r="BR58" t="str">
        <f>IF('COPY 20200720'!BR58="","",'COPY 20200720'!BR58)</f>
        <v/>
      </c>
      <c r="BS58" t="str">
        <f>IF('COPY 20200720'!BS58="","",'COPY 20200720'!BS58)</f>
        <v/>
      </c>
      <c r="BT58" t="str">
        <f>IF('COPY 20200720'!BT58="","",'COPY 20200720'!BT58)</f>
        <v/>
      </c>
      <c r="BU58" t="str">
        <f>IF('COPY 20200720'!BU58="","",'COPY 20200720'!BU58)</f>
        <v/>
      </c>
      <c r="BV58" t="str">
        <f>IF('COPY 20200720'!BV58="","",'COPY 20200720'!BV58)</f>
        <v/>
      </c>
      <c r="BW58" t="str">
        <f>IF('COPY 20200720'!BW58="","",'COPY 20200720'!BW58)</f>
        <v/>
      </c>
      <c r="BX58" t="str">
        <f>IF('COPY 20200720'!BX58="","",'COPY 20200720'!BX58)</f>
        <v/>
      </c>
      <c r="BY58" t="str">
        <f>IF('COPY 20200720'!BY58="","",'COPY 20200720'!BY58)</f>
        <v/>
      </c>
      <c r="BZ58" t="str">
        <f>IF('COPY 20200720'!BZ58="","",'COPY 20200720'!BZ58)</f>
        <v/>
      </c>
      <c r="CA58" t="str">
        <f>IF('COPY 20200720'!CA58="","",'COPY 20200720'!CA58)</f>
        <v/>
      </c>
      <c r="CB58" t="str">
        <f>IF('COPY 20200720'!CB58="","",'COPY 20200720'!CB58)</f>
        <v/>
      </c>
      <c r="CC58" t="str">
        <f>IF('COPY 20200720'!CC58="","",'COPY 20200720'!CC58)</f>
        <v/>
      </c>
      <c r="CD58" t="str">
        <f>IF('COPY 20200720'!CD58="","",'COPY 20200720'!CD58)</f>
        <v/>
      </c>
      <c r="CE58" t="str">
        <f>IF('COPY 20200720'!CE58="","",'COPY 20200720'!CE58)</f>
        <v/>
      </c>
      <c r="CF58" t="str">
        <f>IF('COPY 20200720'!CF58="","",'COPY 20200720'!CF58)</f>
        <v/>
      </c>
      <c r="CG58" t="str">
        <f>IF('COPY 20200720'!CG58="","",'COPY 20200720'!CG58)</f>
        <v/>
      </c>
      <c r="CH58" t="str">
        <f>IF('COPY 20200720'!CH58="","",'COPY 20200720'!CH58)</f>
        <v/>
      </c>
      <c r="CI58" t="str">
        <f>IF('COPY 20200720'!CI58="","",'COPY 20200720'!CI58)</f>
        <v/>
      </c>
      <c r="CJ58" t="str">
        <f>IF('COPY 20200720'!CJ58="","",'COPY 20200720'!CJ58)</f>
        <v/>
      </c>
      <c r="CK58" t="str">
        <f>IF('COPY 20200720'!CK58="","",'COPY 20200720'!CK58)</f>
        <v/>
      </c>
      <c r="CL58" t="str">
        <f>IF('COPY 20200720'!CL58="","",'COPY 20200720'!CL58)</f>
        <v/>
      </c>
      <c r="CM58" t="str">
        <f>IF('COPY 20200720'!CM58="","",'COPY 20200720'!CM58)</f>
        <v/>
      </c>
    </row>
    <row r="59" spans="2:91">
      <c r="B59" s="42" t="str">
        <f>'COPY 20200720'!B59</f>
        <v>056</v>
      </c>
      <c r="C59" s="8" t="str">
        <f>'COPY 20200720'!C59</f>
        <v>PNL PW SW R RH/LH</v>
      </c>
      <c r="D59" s="8" t="str">
        <f>IF('COPY 20200720'!D59="","",'COPY 20200720'!D59)</f>
        <v>INJ</v>
      </c>
      <c r="E59" s="8"/>
      <c r="F59" s="9"/>
      <c r="G59" s="10"/>
      <c r="H59" s="11"/>
      <c r="I59" s="12"/>
      <c r="J59" s="13"/>
      <c r="K59" s="10"/>
      <c r="L59" s="13"/>
      <c r="M59" s="14"/>
      <c r="N59" s="15"/>
      <c r="O59" s="16"/>
      <c r="P59" s="16"/>
      <c r="Q59" s="17"/>
      <c r="R59" s="17"/>
      <c r="S59" s="33"/>
      <c r="T59" s="33"/>
      <c r="U59" s="31"/>
      <c r="V59">
        <f>IF('COPY 20200720'!V59="","",'COPY 20200720'!V59)</f>
        <v>0.37150324000000001</v>
      </c>
      <c r="W59" t="str">
        <f>IF('COPY 20200720'!W59="","",'COPY 20200720'!W59)</f>
        <v/>
      </c>
      <c r="X59" t="str">
        <f>IF('COPY 20200720'!X59="","",'COPY 20200720'!X59)</f>
        <v/>
      </c>
      <c r="Y59" t="str">
        <f>IF('COPY 20200720'!Y59="","",'COPY 20200720'!Y59)</f>
        <v/>
      </c>
      <c r="Z59" t="str">
        <f>IF('COPY 20200720'!Z59="","",'COPY 20200720'!Z59)</f>
        <v/>
      </c>
      <c r="AA59" t="str">
        <f>IF('COPY 20200720'!AA59="","",'COPY 20200720'!AA59)</f>
        <v/>
      </c>
      <c r="AB59" t="str">
        <f>IF('COPY 20200720'!AB59="","",'COPY 20200720'!AB59)</f>
        <v/>
      </c>
      <c r="AC59" t="str">
        <f>IF('COPY 20200720'!AC59="","",'COPY 20200720'!AC59)</f>
        <v/>
      </c>
      <c r="AD59" t="str">
        <f>IF('COPY 20200720'!AD59="","",'COPY 20200720'!AD59)</f>
        <v/>
      </c>
      <c r="AE59" t="str">
        <f>IF('COPY 20200720'!AE59="","",'COPY 20200720'!AE59)</f>
        <v/>
      </c>
      <c r="AF59">
        <f>IF('COPY 20200720'!AF59="","",'COPY 20200720'!AF59)</f>
        <v>44033</v>
      </c>
      <c r="AG59">
        <f>IF('COPY 20200720'!AG59="","",'COPY 20200720'!AG59)</f>
        <v>44033</v>
      </c>
      <c r="AH59" t="str">
        <f>IF('COPY 20200720'!AH59="","",'COPY 20200720'!AH59)</f>
        <v/>
      </c>
      <c r="AI59" t="str">
        <f>IF('COPY 20200720'!AI59="","",'COPY 20200720'!AI59)</f>
        <v/>
      </c>
      <c r="AJ59" t="str">
        <f>IF('COPY 20200720'!AJ59="","",'COPY 20200720'!AJ59)</f>
        <v/>
      </c>
      <c r="AK59" s="2" t="str">
        <f>IF('COPY 20200720'!AK59="","",'COPY 20200720'!AK59)</f>
        <v>NO Q</v>
      </c>
      <c r="AL59" s="2" t="str">
        <f>IF('COPY 20200720'!AL59="","",'COPY 20200720'!AL59)</f>
        <v>NO Q</v>
      </c>
      <c r="AM59" t="str">
        <f>IF('COPY 20200720'!AM59="","",'COPY 20200720'!AM59)</f>
        <v/>
      </c>
      <c r="AN59" t="str">
        <f>IF('COPY 20200720'!AN59="","",'COPY 20200720'!AN59)</f>
        <v/>
      </c>
      <c r="AO59" t="str">
        <f>IF('COPY 20200720'!AO59="","",'COPY 20200720'!AO59)</f>
        <v/>
      </c>
      <c r="AP59">
        <f>IF('COPY 20200720'!AP59="","",'COPY 20200720'!AP59)</f>
        <v>44033</v>
      </c>
      <c r="AQ59" t="str">
        <f>IF('COPY 20200720'!AQ59="","",'COPY 20200720'!AQ59)</f>
        <v/>
      </c>
      <c r="AR59" t="str">
        <f>IF('COPY 20200720'!AR59="","",'COPY 20200720'!AR59)</f>
        <v/>
      </c>
      <c r="AS59" t="str">
        <f>IF('COPY 20200720'!AS59="","",'COPY 20200720'!AS59)</f>
        <v/>
      </c>
      <c r="AT59" t="str">
        <f>IF('COPY 20200720'!AT59="","",'COPY 20200720'!AT59)</f>
        <v/>
      </c>
      <c r="AU59" t="str">
        <f>IF('COPY 20200720'!AU59="","",'COPY 20200720'!AU59)</f>
        <v/>
      </c>
      <c r="AV59" t="str">
        <f>IF('COPY 20200720'!AV59="","",'COPY 20200720'!AV59)</f>
        <v/>
      </c>
      <c r="AW59" t="str">
        <f>IF('COPY 20200720'!AW59="","",'COPY 20200720'!AW59)</f>
        <v/>
      </c>
      <c r="AX59" t="str">
        <f>IF('COPY 20200720'!AX59="","",'COPY 20200720'!AX59)</f>
        <v/>
      </c>
      <c r="AY59" t="str">
        <f>IF('COPY 20200720'!AY59="","",'COPY 20200720'!AY59)</f>
        <v/>
      </c>
      <c r="AZ59" t="str">
        <f>IF('COPY 20200720'!AZ59="","",'COPY 20200720'!AZ59)</f>
        <v/>
      </c>
      <c r="BA59" t="str">
        <f>IF('COPY 20200720'!BA59="","",'COPY 20200720'!BA59)</f>
        <v/>
      </c>
      <c r="BB59" t="str">
        <f>IF('COPY 20200720'!BB59="","",'COPY 20200720'!BB59)</f>
        <v/>
      </c>
      <c r="BC59" t="str">
        <f>IF('COPY 20200720'!BC59="","",'COPY 20200720'!BC59)</f>
        <v/>
      </c>
      <c r="BD59" t="str">
        <f>IF('COPY 20200720'!BD59="","",'COPY 20200720'!BD59)</f>
        <v/>
      </c>
      <c r="BE59" t="str">
        <f>IF('COPY 20200720'!BE59="","",'COPY 20200720'!BE59)</f>
        <v/>
      </c>
      <c r="BF59" t="str">
        <f>IF('COPY 20200720'!BF59="","",'COPY 20200720'!BF59)</f>
        <v/>
      </c>
      <c r="BG59" t="str">
        <f>IF('COPY 20200720'!BG59="","",'COPY 20200720'!BG59)</f>
        <v/>
      </c>
      <c r="BH59" t="str">
        <f>IF('COPY 20200720'!BH59="","",'COPY 20200720'!BH59)</f>
        <v/>
      </c>
      <c r="BI59" t="str">
        <f>IF('COPY 20200720'!BI59="","",'COPY 20200720'!BI59)</f>
        <v/>
      </c>
      <c r="BJ59" t="str">
        <f>IF('COPY 20200720'!BJ59="","",'COPY 20200720'!BJ59)</f>
        <v/>
      </c>
      <c r="BK59" t="str">
        <f>IF('COPY 20200720'!BK59="","",'COPY 20200720'!BK59)</f>
        <v/>
      </c>
      <c r="BL59" t="str">
        <f>IF('COPY 20200720'!BL59="","",'COPY 20200720'!BL59)</f>
        <v/>
      </c>
      <c r="BM59" t="str">
        <f>IF('COPY 20200720'!BM59="","",'COPY 20200720'!BM59)</f>
        <v/>
      </c>
      <c r="BN59" t="str">
        <f>IF('COPY 20200720'!BN59="","",'COPY 20200720'!BN59)</f>
        <v/>
      </c>
      <c r="BO59">
        <v>0</v>
      </c>
      <c r="BP59" t="str">
        <f>IF('COPY 20200720'!BP59="","",'COPY 20200720'!BP59)</f>
        <v/>
      </c>
      <c r="BQ59" t="str">
        <f>IF('COPY 20200720'!BQ59="","",'COPY 20200720'!BQ59)</f>
        <v/>
      </c>
      <c r="BR59" t="str">
        <f>IF('COPY 20200720'!BR59="","",'COPY 20200720'!BR59)</f>
        <v/>
      </c>
      <c r="BS59" t="str">
        <f>IF('COPY 20200720'!BS59="","",'COPY 20200720'!BS59)</f>
        <v/>
      </c>
      <c r="BT59" t="str">
        <f>IF('COPY 20200720'!BT59="","",'COPY 20200720'!BT59)</f>
        <v/>
      </c>
      <c r="BU59" t="str">
        <f>IF('COPY 20200720'!BU59="","",'COPY 20200720'!BU59)</f>
        <v/>
      </c>
      <c r="BV59" t="str">
        <f>IF('COPY 20200720'!BV59="","",'COPY 20200720'!BV59)</f>
        <v/>
      </c>
      <c r="BW59" t="str">
        <f>IF('COPY 20200720'!BW59="","",'COPY 20200720'!BW59)</f>
        <v/>
      </c>
      <c r="BX59" t="str">
        <f>IF('COPY 20200720'!BX59="","",'COPY 20200720'!BX59)</f>
        <v/>
      </c>
      <c r="BY59" t="str">
        <f>IF('COPY 20200720'!BY59="","",'COPY 20200720'!BY59)</f>
        <v/>
      </c>
      <c r="BZ59" t="str">
        <f>IF('COPY 20200720'!BZ59="","",'COPY 20200720'!BZ59)</f>
        <v/>
      </c>
      <c r="CA59" t="str">
        <f>IF('COPY 20200720'!CA59="","",'COPY 20200720'!CA59)</f>
        <v/>
      </c>
      <c r="CB59" t="str">
        <f>IF('COPY 20200720'!CB59="","",'COPY 20200720'!CB59)</f>
        <v/>
      </c>
      <c r="CC59" t="str">
        <f>IF('COPY 20200720'!CC59="","",'COPY 20200720'!CC59)</f>
        <v/>
      </c>
      <c r="CD59" t="str">
        <f>IF('COPY 20200720'!CD59="","",'COPY 20200720'!CD59)</f>
        <v/>
      </c>
      <c r="CE59" t="str">
        <f>IF('COPY 20200720'!CE59="","",'COPY 20200720'!CE59)</f>
        <v/>
      </c>
      <c r="CF59" t="str">
        <f>IF('COPY 20200720'!CF59="","",'COPY 20200720'!CF59)</f>
        <v/>
      </c>
      <c r="CG59" t="str">
        <f>IF('COPY 20200720'!CG59="","",'COPY 20200720'!CG59)</f>
        <v/>
      </c>
      <c r="CH59" t="str">
        <f>IF('COPY 20200720'!CH59="","",'COPY 20200720'!CH59)</f>
        <v/>
      </c>
      <c r="CI59" t="str">
        <f>IF('COPY 20200720'!CI59="","",'COPY 20200720'!CI59)</f>
        <v/>
      </c>
      <c r="CJ59" t="str">
        <f>IF('COPY 20200720'!CJ59="","",'COPY 20200720'!CJ59)</f>
        <v/>
      </c>
      <c r="CK59" t="str">
        <f>IF('COPY 20200720'!CK59="","",'COPY 20200720'!CK59)</f>
        <v/>
      </c>
      <c r="CL59" t="str">
        <f>IF('COPY 20200720'!CL59="","",'COPY 20200720'!CL59)</f>
        <v/>
      </c>
      <c r="CM59" t="str">
        <f>IF('COPY 20200720'!CM59="","",'COPY 20200720'!CM59)</f>
        <v/>
      </c>
    </row>
    <row r="60" spans="2:91">
      <c r="B60" s="42" t="str">
        <f>'COPY 20200720'!B60</f>
        <v>057</v>
      </c>
      <c r="C60" s="8" t="str">
        <f>'COPY 20200720'!C60</f>
        <v>PAD DR R RH/LH</v>
      </c>
      <c r="D60" s="8" t="str">
        <f>IF('COPY 20200720'!D60="","",'COPY 20200720'!D60)</f>
        <v>INJ</v>
      </c>
      <c r="E60" s="8"/>
      <c r="F60" s="9"/>
      <c r="G60" s="10"/>
      <c r="H60" s="11"/>
      <c r="I60" s="12"/>
      <c r="J60" s="13"/>
      <c r="K60" s="10"/>
      <c r="L60" s="13"/>
      <c r="M60" s="14"/>
      <c r="N60" s="15"/>
      <c r="O60" s="16"/>
      <c r="P60" s="16"/>
      <c r="Q60" s="17"/>
      <c r="R60" s="17"/>
      <c r="S60" s="33"/>
      <c r="T60" s="33"/>
      <c r="U60" s="31"/>
      <c r="V60">
        <f>IF('COPY 20200720'!V60="","",'COPY 20200720'!V60)</f>
        <v>0.37870321675000002</v>
      </c>
      <c r="W60" t="str">
        <f>IF('COPY 20200720'!W60="","",'COPY 20200720'!W60)</f>
        <v/>
      </c>
      <c r="X60" t="str">
        <f>IF('COPY 20200720'!X60="","",'COPY 20200720'!X60)</f>
        <v/>
      </c>
      <c r="Y60" t="str">
        <f>IF('COPY 20200720'!Y60="","",'COPY 20200720'!Y60)</f>
        <v/>
      </c>
      <c r="Z60" t="str">
        <f>IF('COPY 20200720'!Z60="","",'COPY 20200720'!Z60)</f>
        <v/>
      </c>
      <c r="AA60" t="str">
        <f>IF('COPY 20200720'!AA60="","",'COPY 20200720'!AA60)</f>
        <v/>
      </c>
      <c r="AB60" t="str">
        <f>IF('COPY 20200720'!AB60="","",'COPY 20200720'!AB60)</f>
        <v/>
      </c>
      <c r="AC60" t="str">
        <f>IF('COPY 20200720'!AC60="","",'COPY 20200720'!AC60)</f>
        <v/>
      </c>
      <c r="AD60" t="str">
        <f>IF('COPY 20200720'!AD60="","",'COPY 20200720'!AD60)</f>
        <v/>
      </c>
      <c r="AE60" t="str">
        <f>IF('COPY 20200720'!AE60="","",'COPY 20200720'!AE60)</f>
        <v/>
      </c>
      <c r="AF60">
        <f>IF('COPY 20200720'!AF60="","",'COPY 20200720'!AF60)</f>
        <v>44033</v>
      </c>
      <c r="AG60">
        <f>IF('COPY 20200720'!AG60="","",'COPY 20200720'!AG60)</f>
        <v>44033</v>
      </c>
      <c r="AH60" t="str">
        <f>IF('COPY 20200720'!AH60="","",'COPY 20200720'!AH60)</f>
        <v/>
      </c>
      <c r="AI60" t="str">
        <f>IF('COPY 20200720'!AI60="","",'COPY 20200720'!AI60)</f>
        <v/>
      </c>
      <c r="AJ60" t="str">
        <f>IF('COPY 20200720'!AJ60="","",'COPY 20200720'!AJ60)</f>
        <v/>
      </c>
      <c r="AK60" t="str">
        <f>IF('COPY 20200720'!AK60="","",'COPY 20200720'!AK60)</f>
        <v/>
      </c>
      <c r="AL60" t="str">
        <f>IF('COPY 20200720'!AL60="","",'COPY 20200720'!AL60)</f>
        <v/>
      </c>
      <c r="AM60">
        <f>IF('COPY 20200720'!AM60="","",'COPY 20200720'!AM60)</f>
        <v>44033</v>
      </c>
      <c r="AN60" t="str">
        <f>IF('COPY 20200720'!AN60="","",'COPY 20200720'!AN60)</f>
        <v/>
      </c>
      <c r="AO60" t="str">
        <f>IF('COPY 20200720'!AO60="","",'COPY 20200720'!AO60)</f>
        <v/>
      </c>
      <c r="AP60">
        <f>IF('COPY 20200720'!AP60="","",'COPY 20200720'!AP60)</f>
        <v>44033</v>
      </c>
      <c r="AQ60" t="str">
        <f>IF('COPY 20200720'!AQ60="","",'COPY 20200720'!AQ60)</f>
        <v/>
      </c>
      <c r="AR60" t="str">
        <f>IF('COPY 20200720'!AR60="","",'COPY 20200720'!AR60)</f>
        <v/>
      </c>
      <c r="AS60" t="str">
        <f>IF('COPY 20200720'!AS60="","",'COPY 20200720'!AS60)</f>
        <v/>
      </c>
      <c r="AT60" t="str">
        <f>IF('COPY 20200720'!AT60="","",'COPY 20200720'!AT60)</f>
        <v/>
      </c>
      <c r="AU60" t="str">
        <f>IF('COPY 20200720'!AU60="","",'COPY 20200720'!AU60)</f>
        <v/>
      </c>
      <c r="AV60" t="str">
        <f>IF('COPY 20200720'!AV60="","",'COPY 20200720'!AV60)</f>
        <v/>
      </c>
      <c r="AW60" t="str">
        <f>IF('COPY 20200720'!AW60="","",'COPY 20200720'!AW60)</f>
        <v/>
      </c>
      <c r="AX60" t="str">
        <f>IF('COPY 20200720'!AX60="","",'COPY 20200720'!AX60)</f>
        <v/>
      </c>
      <c r="AY60" t="str">
        <f>IF('COPY 20200720'!AY60="","",'COPY 20200720'!AY60)</f>
        <v/>
      </c>
      <c r="AZ60" t="str">
        <f>IF('COPY 20200720'!AZ60="","",'COPY 20200720'!AZ60)</f>
        <v/>
      </c>
      <c r="BA60" t="str">
        <f>IF('COPY 20200720'!BA60="","",'COPY 20200720'!BA60)</f>
        <v/>
      </c>
      <c r="BB60" t="str">
        <f>IF('COPY 20200720'!BB60="","",'COPY 20200720'!BB60)</f>
        <v/>
      </c>
      <c r="BC60" t="str">
        <f>IF('COPY 20200720'!BC60="","",'COPY 20200720'!BC60)</f>
        <v/>
      </c>
      <c r="BD60" t="str">
        <f>IF('COPY 20200720'!BD60="","",'COPY 20200720'!BD60)</f>
        <v/>
      </c>
      <c r="BE60" t="str">
        <f>IF('COPY 20200720'!BE60="","",'COPY 20200720'!BE60)</f>
        <v/>
      </c>
      <c r="BF60" t="str">
        <f>IF('COPY 20200720'!BF60="","",'COPY 20200720'!BF60)</f>
        <v/>
      </c>
      <c r="BG60" t="str">
        <f>IF('COPY 20200720'!BG60="","",'COPY 20200720'!BG60)</f>
        <v/>
      </c>
      <c r="BH60" t="str">
        <f>IF('COPY 20200720'!BH60="","",'COPY 20200720'!BH60)</f>
        <v/>
      </c>
      <c r="BI60" t="str">
        <f>IF('COPY 20200720'!BI60="","",'COPY 20200720'!BI60)</f>
        <v/>
      </c>
      <c r="BJ60" t="str">
        <f>IF('COPY 20200720'!BJ60="","",'COPY 20200720'!BJ60)</f>
        <v/>
      </c>
      <c r="BK60" s="90">
        <v>0</v>
      </c>
      <c r="BL60" t="str">
        <f>IF('COPY 20200720'!BL60="","",'COPY 20200720'!BL60)</f>
        <v/>
      </c>
      <c r="BM60" t="str">
        <f>IF('COPY 20200720'!BM60="","",'COPY 20200720'!BM60)</f>
        <v/>
      </c>
      <c r="BN60" t="str">
        <f>IF('COPY 20200720'!BN60="","",'COPY 20200720'!BN60)</f>
        <v/>
      </c>
      <c r="BO60">
        <v>0</v>
      </c>
      <c r="BP60" t="str">
        <f>IF('COPY 20200720'!BP60="","",'COPY 20200720'!BP60)</f>
        <v/>
      </c>
      <c r="BQ60" t="str">
        <f>IF('COPY 20200720'!BQ60="","",'COPY 20200720'!BQ60)</f>
        <v/>
      </c>
      <c r="BR60" t="str">
        <f>IF('COPY 20200720'!BR60="","",'COPY 20200720'!BR60)</f>
        <v/>
      </c>
      <c r="BS60" t="str">
        <f>IF('COPY 20200720'!BS60="","",'COPY 20200720'!BS60)</f>
        <v/>
      </c>
      <c r="BT60" t="str">
        <f>IF('COPY 20200720'!BT60="","",'COPY 20200720'!BT60)</f>
        <v/>
      </c>
      <c r="BU60" t="str">
        <f>IF('COPY 20200720'!BU60="","",'COPY 20200720'!BU60)</f>
        <v/>
      </c>
      <c r="BV60" t="str">
        <f>IF('COPY 20200720'!BV60="","",'COPY 20200720'!BV60)</f>
        <v/>
      </c>
      <c r="BW60" t="str">
        <f>IF('COPY 20200720'!BW60="","",'COPY 20200720'!BW60)</f>
        <v/>
      </c>
      <c r="BX60" t="str">
        <f>IF('COPY 20200720'!BX60="","",'COPY 20200720'!BX60)</f>
        <v/>
      </c>
      <c r="BY60" t="str">
        <f>IF('COPY 20200720'!BY60="","",'COPY 20200720'!BY60)</f>
        <v/>
      </c>
      <c r="BZ60" t="str">
        <f>IF('COPY 20200720'!BZ60="","",'COPY 20200720'!BZ60)</f>
        <v/>
      </c>
      <c r="CA60" t="str">
        <f>IF('COPY 20200720'!CA60="","",'COPY 20200720'!CA60)</f>
        <v/>
      </c>
      <c r="CB60" t="str">
        <f>IF('COPY 20200720'!CB60="","",'COPY 20200720'!CB60)</f>
        <v/>
      </c>
      <c r="CC60" t="str">
        <f>IF('COPY 20200720'!CC60="","",'COPY 20200720'!CC60)</f>
        <v/>
      </c>
      <c r="CD60" t="str">
        <f>IF('COPY 20200720'!CD60="","",'COPY 20200720'!CD60)</f>
        <v/>
      </c>
      <c r="CE60">
        <v>0</v>
      </c>
      <c r="CF60" t="str">
        <f>IF('COPY 20200720'!CF60="","",'COPY 20200720'!CF60)</f>
        <v>-</v>
      </c>
      <c r="CG60" t="str">
        <f>IF('COPY 20200720'!CG60="","",'COPY 20200720'!CG60)</f>
        <v/>
      </c>
      <c r="CH60" t="str">
        <f>IF('COPY 20200720'!CH60="","",'COPY 20200720'!CH60)</f>
        <v/>
      </c>
      <c r="CI60" t="str">
        <f>IF('COPY 20200720'!CI60="","",'COPY 20200720'!CI60)</f>
        <v/>
      </c>
      <c r="CJ60" t="str">
        <f>IF('COPY 20200720'!CJ60="","",'COPY 20200720'!CJ60)</f>
        <v/>
      </c>
      <c r="CK60" t="str">
        <f>IF('COPY 20200720'!CK60="","",'COPY 20200720'!CK60)</f>
        <v/>
      </c>
      <c r="CL60" t="str">
        <f>IF('COPY 20200720'!CL60="","",'COPY 20200720'!CL60)</f>
        <v/>
      </c>
      <c r="CM60" t="str">
        <f>IF('COPY 20200720'!CM60="","",'COPY 20200720'!CM60)</f>
        <v/>
      </c>
    </row>
    <row r="61" spans="2:91">
      <c r="B61" s="42" t="str">
        <f>'COPY 20200720'!B61</f>
        <v>058</v>
      </c>
      <c r="C61" s="8" t="str">
        <f>'COPY 20200720'!C61</f>
        <v>SPACER S/V BASE RH/LH</v>
      </c>
      <c r="D61" s="8" t="str">
        <f>IF('COPY 20200720'!D61="","",'COPY 20200720'!D61)</f>
        <v>INJ</v>
      </c>
      <c r="E61" s="8"/>
      <c r="F61" s="9"/>
      <c r="G61" s="10"/>
      <c r="H61" s="11"/>
      <c r="I61" s="12"/>
      <c r="J61" s="13"/>
      <c r="K61" s="10"/>
      <c r="L61" s="13"/>
      <c r="M61" s="14"/>
      <c r="N61" s="15"/>
      <c r="O61" s="16"/>
      <c r="P61" s="27"/>
      <c r="Q61" s="17"/>
      <c r="R61" s="17"/>
      <c r="S61" s="33"/>
      <c r="T61" s="33"/>
      <c r="U61" s="31"/>
      <c r="V61">
        <f>IF('COPY 20200720'!V61="","",'COPY 20200720'!V61)</f>
        <v>0.29203200000000001</v>
      </c>
      <c r="W61" t="str">
        <f>IF('COPY 20200720'!W61="","",'COPY 20200720'!W61)</f>
        <v/>
      </c>
      <c r="X61" t="str">
        <f>IF('COPY 20200720'!X61="","",'COPY 20200720'!X61)</f>
        <v/>
      </c>
      <c r="Y61" t="str">
        <f>IF('COPY 20200720'!Y61="","",'COPY 20200720'!Y61)</f>
        <v/>
      </c>
      <c r="Z61" t="str">
        <f>IF('COPY 20200720'!Z61="","",'COPY 20200720'!Z61)</f>
        <v/>
      </c>
      <c r="AA61" t="str">
        <f>IF('COPY 20200720'!AA61="","",'COPY 20200720'!AA61)</f>
        <v/>
      </c>
      <c r="AB61" t="str">
        <f>IF('COPY 20200720'!AB61="","",'COPY 20200720'!AB61)</f>
        <v/>
      </c>
      <c r="AC61" t="str">
        <f>IF('COPY 20200720'!AC61="","",'COPY 20200720'!AC61)</f>
        <v/>
      </c>
      <c r="AD61" t="str">
        <f>IF('COPY 20200720'!AD61="","",'COPY 20200720'!AD61)</f>
        <v/>
      </c>
      <c r="AE61" t="str">
        <f>IF('COPY 20200720'!AE61="","",'COPY 20200720'!AE61)</f>
        <v/>
      </c>
      <c r="AF61" t="str">
        <f>IF('COPY 20200720'!AF61="","",'COPY 20200720'!AF61)</f>
        <v/>
      </c>
      <c r="AG61" t="str">
        <f>IF('COPY 20200720'!AG61="","",'COPY 20200720'!AG61)</f>
        <v/>
      </c>
      <c r="AH61" t="str">
        <f>IF('COPY 20200720'!AH61="","",'COPY 20200720'!AH61)</f>
        <v/>
      </c>
      <c r="AI61" t="str">
        <f>IF('COPY 20200720'!AI61="","",'COPY 20200720'!AI61)</f>
        <v/>
      </c>
      <c r="AJ61" t="str">
        <f>IF('COPY 20200720'!AJ61="","",'COPY 20200720'!AJ61)</f>
        <v/>
      </c>
      <c r="AK61" t="str">
        <f>IF('COPY 20200720'!AK61="","",'COPY 20200720'!AK61)</f>
        <v/>
      </c>
      <c r="AL61" t="str">
        <f>IF('COPY 20200720'!AL61="","",'COPY 20200720'!AL61)</f>
        <v/>
      </c>
      <c r="AM61" t="str">
        <f>IF('COPY 20200720'!AM61="","",'COPY 20200720'!AM61)</f>
        <v/>
      </c>
      <c r="AN61" t="str">
        <f>IF('COPY 20200720'!AN61="","",'COPY 20200720'!AN61)</f>
        <v/>
      </c>
      <c r="AO61">
        <f>IF('COPY 20200720'!AO61="","",'COPY 20200720'!AO61)</f>
        <v>44046</v>
      </c>
      <c r="AP61">
        <f>IF('COPY 20200720'!AP61="","",'COPY 20200720'!AP61)</f>
        <v>44033</v>
      </c>
      <c r="AQ61" t="str">
        <f>IF('COPY 20200720'!AQ61="","",'COPY 20200720'!AQ61)</f>
        <v/>
      </c>
      <c r="AR61" t="str">
        <f>IF('COPY 20200720'!AR61="","",'COPY 20200720'!AR61)</f>
        <v/>
      </c>
      <c r="AS61" t="str">
        <f>IF('COPY 20200720'!AS61="","",'COPY 20200720'!AS61)</f>
        <v/>
      </c>
      <c r="AT61" t="str">
        <f>IF('COPY 20200720'!AT61="","",'COPY 20200720'!AT61)</f>
        <v/>
      </c>
      <c r="AU61" t="str">
        <f>IF('COPY 20200720'!AU61="","",'COPY 20200720'!AU61)</f>
        <v/>
      </c>
      <c r="AV61" t="str">
        <f>IF('COPY 20200720'!AV61="","",'COPY 20200720'!AV61)</f>
        <v/>
      </c>
      <c r="AW61" t="str">
        <f>IF('COPY 20200720'!AW61="","",'COPY 20200720'!AW61)</f>
        <v/>
      </c>
      <c r="AX61" t="str">
        <f>IF('COPY 20200720'!AX61="","",'COPY 20200720'!AX61)</f>
        <v/>
      </c>
      <c r="AY61" t="str">
        <f>IF('COPY 20200720'!AY61="","",'COPY 20200720'!AY61)</f>
        <v/>
      </c>
      <c r="AZ61" t="str">
        <f>IF('COPY 20200720'!AZ61="","",'COPY 20200720'!AZ61)</f>
        <v/>
      </c>
      <c r="BA61" t="str">
        <f>IF('COPY 20200720'!BA61="","",'COPY 20200720'!BA61)</f>
        <v/>
      </c>
      <c r="BB61" t="str">
        <f>IF('COPY 20200720'!BB61="","",'COPY 20200720'!BB61)</f>
        <v/>
      </c>
      <c r="BC61" t="str">
        <f>IF('COPY 20200720'!BC61="","",'COPY 20200720'!BC61)</f>
        <v/>
      </c>
      <c r="BD61" t="str">
        <f>IF('COPY 20200720'!BD61="","",'COPY 20200720'!BD61)</f>
        <v/>
      </c>
      <c r="BE61" t="str">
        <f>IF('COPY 20200720'!BE61="","",'COPY 20200720'!BE61)</f>
        <v/>
      </c>
      <c r="BF61" t="str">
        <f>IF('COPY 20200720'!BF61="","",'COPY 20200720'!BF61)</f>
        <v/>
      </c>
      <c r="BG61" t="str">
        <f>IF('COPY 20200720'!BG61="","",'COPY 20200720'!BG61)</f>
        <v/>
      </c>
      <c r="BH61" t="str">
        <f>IF('COPY 20200720'!BH61="","",'COPY 20200720'!BH61)</f>
        <v/>
      </c>
      <c r="BI61" t="str">
        <f>IF('COPY 20200720'!BI61="","",'COPY 20200720'!BI61)</f>
        <v/>
      </c>
      <c r="BJ61" t="str">
        <f>IF('COPY 20200720'!BJ61="","",'COPY 20200720'!BJ61)</f>
        <v/>
      </c>
      <c r="BK61">
        <f>IF('COPY 20200720'!BK61="","",'COPY 20200720'!BK61)</f>
        <v>44036</v>
      </c>
      <c r="BL61" t="str">
        <f>IF('COPY 20200720'!BL61="","",'COPY 20200720'!BL61)</f>
        <v/>
      </c>
      <c r="BM61" t="str">
        <f>IF('COPY 20200720'!BM61="","",'COPY 20200720'!BM61)</f>
        <v/>
      </c>
      <c r="BN61" t="str">
        <f>IF('COPY 20200720'!BN61="","",'COPY 20200720'!BN61)</f>
        <v/>
      </c>
      <c r="BO61">
        <v>0</v>
      </c>
      <c r="BP61" t="str">
        <f>IF('COPY 20200720'!BP61="","",'COPY 20200720'!BP61)</f>
        <v/>
      </c>
      <c r="BQ61" t="str">
        <f>IF('COPY 20200720'!BQ61="","",'COPY 20200720'!BQ61)</f>
        <v/>
      </c>
      <c r="BR61" t="str">
        <f>IF('COPY 20200720'!BR61="","",'COPY 20200720'!BR61)</f>
        <v/>
      </c>
      <c r="BS61" t="str">
        <f>IF('COPY 20200720'!BS61="","",'COPY 20200720'!BS61)</f>
        <v/>
      </c>
      <c r="BT61" t="str">
        <f>IF('COPY 20200720'!BT61="","",'COPY 20200720'!BT61)</f>
        <v/>
      </c>
      <c r="BU61" t="str">
        <f>IF('COPY 20200720'!BU61="","",'COPY 20200720'!BU61)</f>
        <v/>
      </c>
      <c r="BV61" t="str">
        <f>IF('COPY 20200720'!BV61="","",'COPY 20200720'!BV61)</f>
        <v/>
      </c>
      <c r="BW61" t="str">
        <f>IF('COPY 20200720'!BW61="","",'COPY 20200720'!BW61)</f>
        <v/>
      </c>
      <c r="BX61" t="str">
        <f>IF('COPY 20200720'!BX61="","",'COPY 20200720'!BX61)</f>
        <v/>
      </c>
      <c r="BY61" t="str">
        <f>IF('COPY 20200720'!BY61="","",'COPY 20200720'!BY61)</f>
        <v/>
      </c>
      <c r="BZ61" t="str">
        <f>IF('COPY 20200720'!BZ61="","",'COPY 20200720'!BZ61)</f>
        <v/>
      </c>
      <c r="CA61" t="str">
        <f>IF('COPY 20200720'!CA61="","",'COPY 20200720'!CA61)</f>
        <v/>
      </c>
      <c r="CB61" t="str">
        <f>IF('COPY 20200720'!CB61="","",'COPY 20200720'!CB61)</f>
        <v/>
      </c>
      <c r="CC61" t="str">
        <f>IF('COPY 20200720'!CC61="","",'COPY 20200720'!CC61)</f>
        <v/>
      </c>
      <c r="CD61" t="str">
        <f>IF('COPY 20200720'!CD61="","",'COPY 20200720'!CD61)</f>
        <v/>
      </c>
      <c r="CE61" t="str">
        <f>IF('COPY 20200720'!CE61="","",'COPY 20200720'!CE61)</f>
        <v/>
      </c>
      <c r="CF61" t="str">
        <f>IF('COPY 20200720'!CF61="","",'COPY 20200720'!CF61)</f>
        <v/>
      </c>
      <c r="CG61" t="str">
        <f>IF('COPY 20200720'!CG61="","",'COPY 20200720'!CG61)</f>
        <v/>
      </c>
      <c r="CH61" t="str">
        <f>IF('COPY 20200720'!CH61="","",'COPY 20200720'!CH61)</f>
        <v/>
      </c>
      <c r="CI61" t="str">
        <f>IF('COPY 20200720'!CI61="","",'COPY 20200720'!CI61)</f>
        <v/>
      </c>
      <c r="CJ61" t="str">
        <f>IF('COPY 20200720'!CJ61="","",'COPY 20200720'!CJ61)</f>
        <v/>
      </c>
      <c r="CK61" t="str">
        <f>IF('COPY 20200720'!CK61="","",'COPY 20200720'!CK61)</f>
        <v/>
      </c>
      <c r="CL61" t="str">
        <f>IF('COPY 20200720'!CL61="","",'COPY 20200720'!CL61)</f>
        <v/>
      </c>
      <c r="CM61" t="str">
        <f>IF('COPY 20200720'!CM61="","",'COPY 20200720'!CM61)</f>
        <v/>
      </c>
    </row>
    <row r="62" spans="2:91">
      <c r="B62" s="42" t="str">
        <f>'COPY 20200720'!B62</f>
        <v>059</v>
      </c>
      <c r="C62" s="8" t="str">
        <f>'COPY 20200720'!C62</f>
        <v>PATCH EYESIGHT</v>
      </c>
      <c r="D62" s="8" t="str">
        <f>IF('COPY 20200720'!D62="","",'COPY 20200720'!D62)</f>
        <v>INJ</v>
      </c>
      <c r="E62" s="8"/>
      <c r="F62" s="9"/>
      <c r="G62" s="10"/>
      <c r="H62" s="11"/>
      <c r="I62" s="12"/>
      <c r="J62" s="13"/>
      <c r="K62" s="10"/>
      <c r="L62" s="13"/>
      <c r="M62" s="14"/>
      <c r="N62" s="15"/>
      <c r="O62" s="16"/>
      <c r="P62" s="27"/>
      <c r="Q62" s="17"/>
      <c r="R62" s="17"/>
      <c r="S62" s="33"/>
      <c r="T62" s="33"/>
      <c r="U62" s="18"/>
      <c r="V62">
        <f>IF('COPY 20200720'!V62="","",'COPY 20200720'!V62)</f>
        <v>1.1942039999999998</v>
      </c>
      <c r="W62" t="str">
        <f>IF('COPY 20200720'!W62="","",'COPY 20200720'!W62)</f>
        <v/>
      </c>
      <c r="X62" t="str">
        <f>IF('COPY 20200720'!X62="","",'COPY 20200720'!X62)</f>
        <v/>
      </c>
      <c r="Y62" t="str">
        <f>IF('COPY 20200720'!Y62="","",'COPY 20200720'!Y62)</f>
        <v/>
      </c>
      <c r="Z62" t="str">
        <f>IF('COPY 20200720'!Z62="","",'COPY 20200720'!Z62)</f>
        <v/>
      </c>
      <c r="AA62" t="str">
        <f>IF('COPY 20200720'!AA62="","",'COPY 20200720'!AA62)</f>
        <v/>
      </c>
      <c r="AB62" t="str">
        <f>IF('COPY 20200720'!AB62="","",'COPY 20200720'!AB62)</f>
        <v/>
      </c>
      <c r="AC62" t="str">
        <f>IF('COPY 20200720'!AC62="","",'COPY 20200720'!AC62)</f>
        <v/>
      </c>
      <c r="AD62" t="str">
        <f>IF('COPY 20200720'!AD62="","",'COPY 20200720'!AD62)</f>
        <v/>
      </c>
      <c r="AE62" t="str">
        <f>IF('COPY 20200720'!AE62="","",'COPY 20200720'!AE62)</f>
        <v/>
      </c>
      <c r="AF62" t="str">
        <f>IF('COPY 20200720'!AF62="","",'COPY 20200720'!AF62)</f>
        <v/>
      </c>
      <c r="AG62" t="str">
        <f>IF('COPY 20200720'!AG62="","",'COPY 20200720'!AG62)</f>
        <v/>
      </c>
      <c r="AH62" t="str">
        <f>IF('COPY 20200720'!AH62="","",'COPY 20200720'!AH62)</f>
        <v/>
      </c>
      <c r="AI62" t="str">
        <f>IF('COPY 20200720'!AI62="","",'COPY 20200720'!AI62)</f>
        <v/>
      </c>
      <c r="AJ62" t="str">
        <f>IF('COPY 20200720'!AJ62="","",'COPY 20200720'!AJ62)</f>
        <v/>
      </c>
      <c r="AK62" t="str">
        <f>IF('COPY 20200720'!AK62="","",'COPY 20200720'!AK62)</f>
        <v>-</v>
      </c>
      <c r="AL62">
        <v>0</v>
      </c>
      <c r="AM62" t="str">
        <f>IF('COPY 20200720'!AM62="","",'COPY 20200720'!AM62)</f>
        <v/>
      </c>
      <c r="AN62" t="str">
        <f>IF('COPY 20200720'!AN62="","",'COPY 20200720'!AN62)</f>
        <v/>
      </c>
      <c r="AO62" t="str">
        <f>IF('COPY 20200720'!AO62="","",'COPY 20200720'!AO62)</f>
        <v/>
      </c>
      <c r="AP62">
        <f>IF('COPY 20200720'!AP62="","",'COPY 20200720'!AP62)</f>
        <v>44033</v>
      </c>
      <c r="AQ62" t="str">
        <f>IF('COPY 20200720'!AQ62="","",'COPY 20200720'!AQ62)</f>
        <v/>
      </c>
      <c r="AR62" t="str">
        <f>IF('COPY 20200720'!AR62="","",'COPY 20200720'!AR62)</f>
        <v/>
      </c>
      <c r="AS62" t="str">
        <f>IF('COPY 20200720'!AS62="","",'COPY 20200720'!AS62)</f>
        <v/>
      </c>
      <c r="AT62" t="str">
        <f>IF('COPY 20200720'!AT62="","",'COPY 20200720'!AT62)</f>
        <v/>
      </c>
      <c r="AU62" t="str">
        <f>IF('COPY 20200720'!AU62="","",'COPY 20200720'!AU62)</f>
        <v/>
      </c>
      <c r="AV62" t="str">
        <f>IF('COPY 20200720'!AV62="","",'COPY 20200720'!AV62)</f>
        <v/>
      </c>
      <c r="AW62" t="str">
        <f>IF('COPY 20200720'!AW62="","",'COPY 20200720'!AW62)</f>
        <v/>
      </c>
      <c r="AX62" t="str">
        <f>IF('COPY 20200720'!AX62="","",'COPY 20200720'!AX62)</f>
        <v/>
      </c>
      <c r="AY62" t="str">
        <f>IF('COPY 20200720'!AY62="","",'COPY 20200720'!AY62)</f>
        <v/>
      </c>
      <c r="AZ62" t="str">
        <f>IF('COPY 20200720'!AZ62="","",'COPY 20200720'!AZ62)</f>
        <v/>
      </c>
      <c r="BA62" t="str">
        <f>IF('COPY 20200720'!BA62="","",'COPY 20200720'!BA62)</f>
        <v/>
      </c>
      <c r="BB62" t="str">
        <f>IF('COPY 20200720'!BB62="","",'COPY 20200720'!BB62)</f>
        <v/>
      </c>
      <c r="BC62" t="str">
        <f>IF('COPY 20200720'!BC62="","",'COPY 20200720'!BC62)</f>
        <v/>
      </c>
      <c r="BD62" t="str">
        <f>IF('COPY 20200720'!BD62="","",'COPY 20200720'!BD62)</f>
        <v/>
      </c>
      <c r="BE62" t="str">
        <f>IF('COPY 20200720'!BE62="","",'COPY 20200720'!BE62)</f>
        <v/>
      </c>
      <c r="BF62" t="str">
        <f>IF('COPY 20200720'!BF62="","",'COPY 20200720'!BF62)</f>
        <v/>
      </c>
      <c r="BG62" t="str">
        <f>IF('COPY 20200720'!BG62="","",'COPY 20200720'!BG62)</f>
        <v/>
      </c>
      <c r="BH62" t="str">
        <f>IF('COPY 20200720'!BH62="","",'COPY 20200720'!BH62)</f>
        <v/>
      </c>
      <c r="BI62" t="str">
        <f>IF('COPY 20200720'!BI62="","",'COPY 20200720'!BI62)</f>
        <v/>
      </c>
      <c r="BJ62" t="str">
        <f>IF('COPY 20200720'!BJ62="","",'COPY 20200720'!BJ62)</f>
        <v/>
      </c>
      <c r="BK62">
        <f>IF('COPY 20200720'!BK62="","",'COPY 20200720'!BK62)</f>
        <v>44036</v>
      </c>
      <c r="BL62" t="str">
        <f>IF('COPY 20200720'!BL62="","",'COPY 20200720'!BL62)</f>
        <v/>
      </c>
      <c r="BM62" t="str">
        <f>IF('COPY 20200720'!BM62="","",'COPY 20200720'!BM62)</f>
        <v/>
      </c>
      <c r="BN62" t="str">
        <f>IF('COPY 20200720'!BN62="","",'COPY 20200720'!BN62)</f>
        <v/>
      </c>
      <c r="BO62">
        <v>0</v>
      </c>
      <c r="BP62" t="str">
        <f>IF('COPY 20200720'!BP62="","",'COPY 20200720'!BP62)</f>
        <v/>
      </c>
      <c r="BQ62" t="str">
        <f>IF('COPY 20200720'!BQ62="","",'COPY 20200720'!BQ62)</f>
        <v/>
      </c>
      <c r="BR62" t="str">
        <f>IF('COPY 20200720'!BR62="","",'COPY 20200720'!BR62)</f>
        <v/>
      </c>
      <c r="BS62" t="str">
        <f>IF('COPY 20200720'!BS62="","",'COPY 20200720'!BS62)</f>
        <v/>
      </c>
      <c r="BT62" t="str">
        <f>IF('COPY 20200720'!BT62="","",'COPY 20200720'!BT62)</f>
        <v/>
      </c>
      <c r="BU62" t="str">
        <f>IF('COPY 20200720'!BU62="","",'COPY 20200720'!BU62)</f>
        <v/>
      </c>
      <c r="BV62" t="str">
        <f>IF('COPY 20200720'!BV62="","",'COPY 20200720'!BV62)</f>
        <v/>
      </c>
      <c r="BW62" t="str">
        <f>IF('COPY 20200720'!BW62="","",'COPY 20200720'!BW62)</f>
        <v/>
      </c>
      <c r="BX62" t="str">
        <f>IF('COPY 20200720'!BX62="","",'COPY 20200720'!BX62)</f>
        <v/>
      </c>
      <c r="BY62" t="str">
        <f>IF('COPY 20200720'!BY62="","",'COPY 20200720'!BY62)</f>
        <v/>
      </c>
      <c r="BZ62" t="str">
        <f>IF('COPY 20200720'!BZ62="","",'COPY 20200720'!BZ62)</f>
        <v/>
      </c>
      <c r="CA62" t="str">
        <f>IF('COPY 20200720'!CA62="","",'COPY 20200720'!CA62)</f>
        <v/>
      </c>
      <c r="CB62" t="str">
        <f>IF('COPY 20200720'!CB62="","",'COPY 20200720'!CB62)</f>
        <v/>
      </c>
      <c r="CC62" t="str">
        <f>IF('COPY 20200720'!CC62="","",'COPY 20200720'!CC62)</f>
        <v/>
      </c>
      <c r="CD62" t="str">
        <f>IF('COPY 20200720'!CD62="","",'COPY 20200720'!CD62)</f>
        <v/>
      </c>
      <c r="CE62" t="str">
        <f>IF('COPY 20200720'!CE62="","",'COPY 20200720'!CE62)</f>
        <v/>
      </c>
      <c r="CF62" t="str">
        <f>IF('COPY 20200720'!CF62="","",'COPY 20200720'!CF62)</f>
        <v/>
      </c>
      <c r="CG62" t="str">
        <f>IF('COPY 20200720'!CG62="","",'COPY 20200720'!CG62)</f>
        <v/>
      </c>
      <c r="CH62" t="str">
        <f>IF('COPY 20200720'!CH62="","",'COPY 20200720'!CH62)</f>
        <v/>
      </c>
      <c r="CI62" t="str">
        <f>IF('COPY 20200720'!CI62="","",'COPY 20200720'!CI62)</f>
        <v/>
      </c>
      <c r="CJ62" t="str">
        <f>IF('COPY 20200720'!CJ62="","",'COPY 20200720'!CJ62)</f>
        <v/>
      </c>
      <c r="CK62" t="str">
        <f>IF('COPY 20200720'!CK62="","",'COPY 20200720'!CK62)</f>
        <v/>
      </c>
      <c r="CL62" t="str">
        <f>IF('COPY 20200720'!CL62="","",'COPY 20200720'!CL62)</f>
        <v/>
      </c>
      <c r="CM62" t="str">
        <f>IF('COPY 20200720'!CM62="","",'COPY 20200720'!CM62)</f>
        <v/>
      </c>
    </row>
    <row r="63" spans="2:91">
      <c r="B63" s="42" t="str">
        <f>'COPY 20200720'!B63</f>
        <v>060</v>
      </c>
      <c r="C63" s="8" t="str">
        <f>'COPY 20200720'!C63</f>
        <v>PATCH ROOM LAMP STD</v>
      </c>
      <c r="D63" s="8" t="str">
        <f>IF('COPY 20200720'!D63="","",'COPY 20200720'!D63)</f>
        <v>INJ</v>
      </c>
      <c r="E63" s="8"/>
      <c r="F63" s="9"/>
      <c r="G63" s="10"/>
      <c r="H63" s="11"/>
      <c r="I63" s="12"/>
      <c r="J63" s="13"/>
      <c r="K63" s="10"/>
      <c r="L63" s="13"/>
      <c r="M63" s="14"/>
      <c r="N63" s="15"/>
      <c r="O63" s="16"/>
      <c r="P63" s="27"/>
      <c r="Q63" s="17"/>
      <c r="R63" s="17"/>
      <c r="S63" s="33"/>
      <c r="T63" s="33"/>
      <c r="U63" s="18"/>
      <c r="V63">
        <f>IF('COPY 20200720'!V63="","",'COPY 20200720'!V63)</f>
        <v>0.77151300000000012</v>
      </c>
      <c r="W63" t="str">
        <f>IF('COPY 20200720'!W63="","",'COPY 20200720'!W63)</f>
        <v/>
      </c>
      <c r="X63" t="str">
        <f>IF('COPY 20200720'!X63="","",'COPY 20200720'!X63)</f>
        <v/>
      </c>
      <c r="Y63" t="str">
        <f>IF('COPY 20200720'!Y63="","",'COPY 20200720'!Y63)</f>
        <v/>
      </c>
      <c r="Z63" t="str">
        <f>IF('COPY 20200720'!Z63="","",'COPY 20200720'!Z63)</f>
        <v/>
      </c>
      <c r="AA63" t="str">
        <f>IF('COPY 20200720'!AA63="","",'COPY 20200720'!AA63)</f>
        <v/>
      </c>
      <c r="AB63" t="str">
        <f>IF('COPY 20200720'!AB63="","",'COPY 20200720'!AB63)</f>
        <v/>
      </c>
      <c r="AC63" t="str">
        <f>IF('COPY 20200720'!AC63="","",'COPY 20200720'!AC63)</f>
        <v/>
      </c>
      <c r="AD63" t="str">
        <f>IF('COPY 20200720'!AD63="","",'COPY 20200720'!AD63)</f>
        <v/>
      </c>
      <c r="AE63" t="str">
        <f>IF('COPY 20200720'!AE63="","",'COPY 20200720'!AE63)</f>
        <v/>
      </c>
      <c r="AF63" t="str">
        <f>IF('COPY 20200720'!AF63="","",'COPY 20200720'!AF63)</f>
        <v/>
      </c>
      <c r="AG63" t="str">
        <f>IF('COPY 20200720'!AG63="","",'COPY 20200720'!AG63)</f>
        <v/>
      </c>
      <c r="AH63" t="str">
        <f>IF('COPY 20200720'!AH63="","",'COPY 20200720'!AH63)</f>
        <v/>
      </c>
      <c r="AI63" t="str">
        <f>IF('COPY 20200720'!AI63="","",'COPY 20200720'!AI63)</f>
        <v/>
      </c>
      <c r="AJ63" t="str">
        <f>IF('COPY 20200720'!AJ63="","",'COPY 20200720'!AJ63)</f>
        <v/>
      </c>
      <c r="AK63" t="str">
        <f>IF('COPY 20200720'!AK63="","",'COPY 20200720'!AK63)</f>
        <v>-</v>
      </c>
      <c r="AL63">
        <v>0</v>
      </c>
      <c r="AM63" t="str">
        <f>IF('COPY 20200720'!AM63="","",'COPY 20200720'!AM63)</f>
        <v/>
      </c>
      <c r="AN63" t="str">
        <f>IF('COPY 20200720'!AN63="","",'COPY 20200720'!AN63)</f>
        <v/>
      </c>
      <c r="AO63" t="str">
        <f>IF('COPY 20200720'!AO63="","",'COPY 20200720'!AO63)</f>
        <v/>
      </c>
      <c r="AP63">
        <f>IF('COPY 20200720'!AP63="","",'COPY 20200720'!AP63)</f>
        <v>44033</v>
      </c>
      <c r="AQ63" t="str">
        <f>IF('COPY 20200720'!AQ63="","",'COPY 20200720'!AQ63)</f>
        <v/>
      </c>
      <c r="AR63" t="str">
        <f>IF('COPY 20200720'!AR63="","",'COPY 20200720'!AR63)</f>
        <v/>
      </c>
      <c r="AS63" t="str">
        <f>IF('COPY 20200720'!AS63="","",'COPY 20200720'!AS63)</f>
        <v/>
      </c>
      <c r="AT63" t="str">
        <f>IF('COPY 20200720'!AT63="","",'COPY 20200720'!AT63)</f>
        <v/>
      </c>
      <c r="AU63" t="str">
        <f>IF('COPY 20200720'!AU63="","",'COPY 20200720'!AU63)</f>
        <v/>
      </c>
      <c r="AV63" t="str">
        <f>IF('COPY 20200720'!AV63="","",'COPY 20200720'!AV63)</f>
        <v/>
      </c>
      <c r="AW63" t="str">
        <f>IF('COPY 20200720'!AW63="","",'COPY 20200720'!AW63)</f>
        <v/>
      </c>
      <c r="AX63" t="str">
        <f>IF('COPY 20200720'!AX63="","",'COPY 20200720'!AX63)</f>
        <v/>
      </c>
      <c r="AY63" t="str">
        <f>IF('COPY 20200720'!AY63="","",'COPY 20200720'!AY63)</f>
        <v/>
      </c>
      <c r="AZ63" t="str">
        <f>IF('COPY 20200720'!AZ63="","",'COPY 20200720'!AZ63)</f>
        <v/>
      </c>
      <c r="BA63" t="str">
        <f>IF('COPY 20200720'!BA63="","",'COPY 20200720'!BA63)</f>
        <v/>
      </c>
      <c r="BB63" t="str">
        <f>IF('COPY 20200720'!BB63="","",'COPY 20200720'!BB63)</f>
        <v/>
      </c>
      <c r="BC63" t="str">
        <f>IF('COPY 20200720'!BC63="","",'COPY 20200720'!BC63)</f>
        <v/>
      </c>
      <c r="BD63" t="str">
        <f>IF('COPY 20200720'!BD63="","",'COPY 20200720'!BD63)</f>
        <v/>
      </c>
      <c r="BE63" t="str">
        <f>IF('COPY 20200720'!BE63="","",'COPY 20200720'!BE63)</f>
        <v/>
      </c>
      <c r="BF63" t="str">
        <f>IF('COPY 20200720'!BF63="","",'COPY 20200720'!BF63)</f>
        <v/>
      </c>
      <c r="BG63" t="str">
        <f>IF('COPY 20200720'!BG63="","",'COPY 20200720'!BG63)</f>
        <v/>
      </c>
      <c r="BH63" t="str">
        <f>IF('COPY 20200720'!BH63="","",'COPY 20200720'!BH63)</f>
        <v/>
      </c>
      <c r="BI63" t="str">
        <f>IF('COPY 20200720'!BI63="","",'COPY 20200720'!BI63)</f>
        <v/>
      </c>
      <c r="BJ63" t="str">
        <f>IF('COPY 20200720'!BJ63="","",'COPY 20200720'!BJ63)</f>
        <v/>
      </c>
      <c r="BK63" t="str">
        <f>IF('COPY 20200720'!BK63="","",'COPY 20200720'!BK63)</f>
        <v/>
      </c>
      <c r="BL63" t="str">
        <f>IF('COPY 20200720'!BL63="","",'COPY 20200720'!BL63)</f>
        <v/>
      </c>
      <c r="BM63" t="str">
        <f>IF('COPY 20200720'!BM63="","",'COPY 20200720'!BM63)</f>
        <v/>
      </c>
      <c r="BN63" t="str">
        <f>IF('COPY 20200720'!BN63="","",'COPY 20200720'!BN63)</f>
        <v/>
      </c>
      <c r="BO63">
        <v>0</v>
      </c>
      <c r="BP63" t="str">
        <f>IF('COPY 20200720'!BP63="","",'COPY 20200720'!BP63)</f>
        <v/>
      </c>
      <c r="BQ63" t="str">
        <f>IF('COPY 20200720'!BQ63="","",'COPY 20200720'!BQ63)</f>
        <v/>
      </c>
      <c r="BR63" t="str">
        <f>IF('COPY 20200720'!BR63="","",'COPY 20200720'!BR63)</f>
        <v/>
      </c>
      <c r="BS63" t="str">
        <f>IF('COPY 20200720'!BS63="","",'COPY 20200720'!BS63)</f>
        <v/>
      </c>
      <c r="BT63" t="str">
        <f>IF('COPY 20200720'!BT63="","",'COPY 20200720'!BT63)</f>
        <v/>
      </c>
      <c r="BU63" t="str">
        <f>IF('COPY 20200720'!BU63="","",'COPY 20200720'!BU63)</f>
        <v/>
      </c>
      <c r="BV63" t="str">
        <f>IF('COPY 20200720'!BV63="","",'COPY 20200720'!BV63)</f>
        <v/>
      </c>
      <c r="BW63" t="str">
        <f>IF('COPY 20200720'!BW63="","",'COPY 20200720'!BW63)</f>
        <v/>
      </c>
      <c r="BX63" t="str">
        <f>IF('COPY 20200720'!BX63="","",'COPY 20200720'!BX63)</f>
        <v/>
      </c>
      <c r="BY63" t="str">
        <f>IF('COPY 20200720'!BY63="","",'COPY 20200720'!BY63)</f>
        <v/>
      </c>
      <c r="BZ63" t="str">
        <f>IF('COPY 20200720'!BZ63="","",'COPY 20200720'!BZ63)</f>
        <v/>
      </c>
      <c r="CA63" t="str">
        <f>IF('COPY 20200720'!CA63="","",'COPY 20200720'!CA63)</f>
        <v/>
      </c>
      <c r="CB63" t="str">
        <f>IF('COPY 20200720'!CB63="","",'COPY 20200720'!CB63)</f>
        <v/>
      </c>
      <c r="CC63" t="str">
        <f>IF('COPY 20200720'!CC63="","",'COPY 20200720'!CC63)</f>
        <v/>
      </c>
      <c r="CD63" t="str">
        <f>IF('COPY 20200720'!CD63="","",'COPY 20200720'!CD63)</f>
        <v/>
      </c>
      <c r="CE63" t="str">
        <f>IF('COPY 20200720'!CE63="","",'COPY 20200720'!CE63)</f>
        <v/>
      </c>
      <c r="CF63" t="str">
        <f>IF('COPY 20200720'!CF63="","",'COPY 20200720'!CF63)</f>
        <v/>
      </c>
      <c r="CG63" t="str">
        <f>IF('COPY 20200720'!CG63="","",'COPY 20200720'!CG63)</f>
        <v/>
      </c>
      <c r="CH63" t="str">
        <f>IF('COPY 20200720'!CH63="","",'COPY 20200720'!CH63)</f>
        <v/>
      </c>
      <c r="CI63" t="str">
        <f>IF('COPY 20200720'!CI63="","",'COPY 20200720'!CI63)</f>
        <v/>
      </c>
      <c r="CJ63" t="str">
        <f>IF('COPY 20200720'!CJ63="","",'COPY 20200720'!CJ63)</f>
        <v/>
      </c>
      <c r="CK63" t="str">
        <f>IF('COPY 20200720'!CK63="","",'COPY 20200720'!CK63)</f>
        <v/>
      </c>
      <c r="CL63" t="str">
        <f>IF('COPY 20200720'!CL63="","",'COPY 20200720'!CL63)</f>
        <v/>
      </c>
      <c r="CM63" t="str">
        <f>IF('COPY 20200720'!CM63="","",'COPY 20200720'!CM63)</f>
        <v/>
      </c>
    </row>
    <row r="64" spans="2:91">
      <c r="B64" s="42" t="str">
        <f>'COPY 20200720'!B64</f>
        <v>061</v>
      </c>
      <c r="C64" s="8" t="str">
        <f>'COPY 20200720'!C64</f>
        <v>PATCH ROOM LAMP SUN</v>
      </c>
      <c r="D64" s="8" t="str">
        <f>IF('COPY 20200720'!D64="","",'COPY 20200720'!D64)</f>
        <v>INJ</v>
      </c>
      <c r="E64" s="8"/>
      <c r="F64" s="9"/>
      <c r="G64" s="10"/>
      <c r="H64" s="11"/>
      <c r="I64" s="12"/>
      <c r="J64" s="13"/>
      <c r="K64" s="10"/>
      <c r="L64" s="13"/>
      <c r="M64" s="14"/>
      <c r="N64" s="15"/>
      <c r="O64" s="16"/>
      <c r="P64" s="27"/>
      <c r="Q64" s="17"/>
      <c r="R64" s="17"/>
      <c r="S64" s="33"/>
      <c r="T64" s="33"/>
      <c r="U64" s="18"/>
      <c r="V64">
        <f>IF('COPY 20200720'!V64="","",'COPY 20200720'!V64)</f>
        <v>0.92981400000000014</v>
      </c>
      <c r="W64" t="str">
        <f>IF('COPY 20200720'!W64="","",'COPY 20200720'!W64)</f>
        <v/>
      </c>
      <c r="X64" t="str">
        <f>IF('COPY 20200720'!X64="","",'COPY 20200720'!X64)</f>
        <v/>
      </c>
      <c r="Y64" t="str">
        <f>IF('COPY 20200720'!Y64="","",'COPY 20200720'!Y64)</f>
        <v/>
      </c>
      <c r="Z64" t="str">
        <f>IF('COPY 20200720'!Z64="","",'COPY 20200720'!Z64)</f>
        <v/>
      </c>
      <c r="AA64" t="str">
        <f>IF('COPY 20200720'!AA64="","",'COPY 20200720'!AA64)</f>
        <v/>
      </c>
      <c r="AB64" t="str">
        <f>IF('COPY 20200720'!AB64="","",'COPY 20200720'!AB64)</f>
        <v/>
      </c>
      <c r="AC64" t="str">
        <f>IF('COPY 20200720'!AC64="","",'COPY 20200720'!AC64)</f>
        <v/>
      </c>
      <c r="AD64" t="str">
        <f>IF('COPY 20200720'!AD64="","",'COPY 20200720'!AD64)</f>
        <v/>
      </c>
      <c r="AE64" t="str">
        <f>IF('COPY 20200720'!AE64="","",'COPY 20200720'!AE64)</f>
        <v/>
      </c>
      <c r="AF64" t="str">
        <f>IF('COPY 20200720'!AF64="","",'COPY 20200720'!AF64)</f>
        <v/>
      </c>
      <c r="AG64" t="str">
        <f>IF('COPY 20200720'!AG64="","",'COPY 20200720'!AG64)</f>
        <v/>
      </c>
      <c r="AH64" t="str">
        <f>IF('COPY 20200720'!AH64="","",'COPY 20200720'!AH64)</f>
        <v/>
      </c>
      <c r="AI64" t="str">
        <f>IF('COPY 20200720'!AI64="","",'COPY 20200720'!AI64)</f>
        <v/>
      </c>
      <c r="AJ64" t="str">
        <f>IF('COPY 20200720'!AJ64="","",'COPY 20200720'!AJ64)</f>
        <v/>
      </c>
      <c r="AK64" t="str">
        <f>IF('COPY 20200720'!AK64="","",'COPY 20200720'!AK64)</f>
        <v>-</v>
      </c>
      <c r="AL64">
        <v>0</v>
      </c>
      <c r="AM64" t="str">
        <f>IF('COPY 20200720'!AM64="","",'COPY 20200720'!AM64)</f>
        <v/>
      </c>
      <c r="AN64" t="str">
        <f>IF('COPY 20200720'!AN64="","",'COPY 20200720'!AN64)</f>
        <v/>
      </c>
      <c r="AO64" t="str">
        <f>IF('COPY 20200720'!AO64="","",'COPY 20200720'!AO64)</f>
        <v/>
      </c>
      <c r="AP64">
        <f>IF('COPY 20200720'!AP64="","",'COPY 20200720'!AP64)</f>
        <v>44033</v>
      </c>
      <c r="AQ64" t="str">
        <f>IF('COPY 20200720'!AQ64="","",'COPY 20200720'!AQ64)</f>
        <v/>
      </c>
      <c r="AR64" t="str">
        <f>IF('COPY 20200720'!AR64="","",'COPY 20200720'!AR64)</f>
        <v/>
      </c>
      <c r="AS64" t="str">
        <f>IF('COPY 20200720'!AS64="","",'COPY 20200720'!AS64)</f>
        <v/>
      </c>
      <c r="AT64" t="str">
        <f>IF('COPY 20200720'!AT64="","",'COPY 20200720'!AT64)</f>
        <v/>
      </c>
      <c r="AU64" t="str">
        <f>IF('COPY 20200720'!AU64="","",'COPY 20200720'!AU64)</f>
        <v/>
      </c>
      <c r="AV64" t="str">
        <f>IF('COPY 20200720'!AV64="","",'COPY 20200720'!AV64)</f>
        <v/>
      </c>
      <c r="AW64" t="str">
        <f>IF('COPY 20200720'!AW64="","",'COPY 20200720'!AW64)</f>
        <v/>
      </c>
      <c r="AX64" t="str">
        <f>IF('COPY 20200720'!AX64="","",'COPY 20200720'!AX64)</f>
        <v/>
      </c>
      <c r="AY64" t="str">
        <f>IF('COPY 20200720'!AY64="","",'COPY 20200720'!AY64)</f>
        <v/>
      </c>
      <c r="AZ64" t="str">
        <f>IF('COPY 20200720'!AZ64="","",'COPY 20200720'!AZ64)</f>
        <v/>
      </c>
      <c r="BA64" t="str">
        <f>IF('COPY 20200720'!BA64="","",'COPY 20200720'!BA64)</f>
        <v/>
      </c>
      <c r="BB64" t="str">
        <f>IF('COPY 20200720'!BB64="","",'COPY 20200720'!BB64)</f>
        <v/>
      </c>
      <c r="BC64" t="str">
        <f>IF('COPY 20200720'!BC64="","",'COPY 20200720'!BC64)</f>
        <v/>
      </c>
      <c r="BD64" t="str">
        <f>IF('COPY 20200720'!BD64="","",'COPY 20200720'!BD64)</f>
        <v/>
      </c>
      <c r="BE64" t="str">
        <f>IF('COPY 20200720'!BE64="","",'COPY 20200720'!BE64)</f>
        <v/>
      </c>
      <c r="BF64" t="str">
        <f>IF('COPY 20200720'!BF64="","",'COPY 20200720'!BF64)</f>
        <v/>
      </c>
      <c r="BG64" t="str">
        <f>IF('COPY 20200720'!BG64="","",'COPY 20200720'!BG64)</f>
        <v/>
      </c>
      <c r="BH64" t="str">
        <f>IF('COPY 20200720'!BH64="","",'COPY 20200720'!BH64)</f>
        <v/>
      </c>
      <c r="BI64" t="str">
        <f>IF('COPY 20200720'!BI64="","",'COPY 20200720'!BI64)</f>
        <v/>
      </c>
      <c r="BJ64" t="str">
        <f>IF('COPY 20200720'!BJ64="","",'COPY 20200720'!BJ64)</f>
        <v/>
      </c>
      <c r="BK64" t="str">
        <f>IF('COPY 20200720'!BK64="","",'COPY 20200720'!BK64)</f>
        <v/>
      </c>
      <c r="BL64" t="str">
        <f>IF('COPY 20200720'!BL64="","",'COPY 20200720'!BL64)</f>
        <v/>
      </c>
      <c r="BM64" t="str">
        <f>IF('COPY 20200720'!BM64="","",'COPY 20200720'!BM64)</f>
        <v/>
      </c>
      <c r="BN64" t="str">
        <f>IF('COPY 20200720'!BN64="","",'COPY 20200720'!BN64)</f>
        <v/>
      </c>
      <c r="BO64">
        <v>0</v>
      </c>
      <c r="BP64" t="str">
        <f>IF('COPY 20200720'!BP64="","",'COPY 20200720'!BP64)</f>
        <v/>
      </c>
      <c r="BQ64" t="str">
        <f>IF('COPY 20200720'!BQ64="","",'COPY 20200720'!BQ64)</f>
        <v/>
      </c>
      <c r="BR64" t="str">
        <f>IF('COPY 20200720'!BR64="","",'COPY 20200720'!BR64)</f>
        <v/>
      </c>
      <c r="BS64" t="str">
        <f>IF('COPY 20200720'!BS64="","",'COPY 20200720'!BS64)</f>
        <v/>
      </c>
      <c r="BT64" t="str">
        <f>IF('COPY 20200720'!BT64="","",'COPY 20200720'!BT64)</f>
        <v/>
      </c>
      <c r="BU64" t="str">
        <f>IF('COPY 20200720'!BU64="","",'COPY 20200720'!BU64)</f>
        <v/>
      </c>
      <c r="BV64" t="str">
        <f>IF('COPY 20200720'!BV64="","",'COPY 20200720'!BV64)</f>
        <v/>
      </c>
      <c r="BW64" t="str">
        <f>IF('COPY 20200720'!BW64="","",'COPY 20200720'!BW64)</f>
        <v/>
      </c>
      <c r="BX64" t="str">
        <f>IF('COPY 20200720'!BX64="","",'COPY 20200720'!BX64)</f>
        <v/>
      </c>
      <c r="BY64" t="str">
        <f>IF('COPY 20200720'!BY64="","",'COPY 20200720'!BY64)</f>
        <v/>
      </c>
      <c r="BZ64" t="str">
        <f>IF('COPY 20200720'!BZ64="","",'COPY 20200720'!BZ64)</f>
        <v/>
      </c>
      <c r="CA64" t="str">
        <f>IF('COPY 20200720'!CA64="","",'COPY 20200720'!CA64)</f>
        <v/>
      </c>
      <c r="CB64" t="str">
        <f>IF('COPY 20200720'!CB64="","",'COPY 20200720'!CB64)</f>
        <v/>
      </c>
      <c r="CC64" t="str">
        <f>IF('COPY 20200720'!CC64="","",'COPY 20200720'!CC64)</f>
        <v/>
      </c>
      <c r="CD64" t="str">
        <f>IF('COPY 20200720'!CD64="","",'COPY 20200720'!CD64)</f>
        <v/>
      </c>
      <c r="CE64" t="str">
        <f>IF('COPY 20200720'!CE64="","",'COPY 20200720'!CE64)</f>
        <v/>
      </c>
      <c r="CF64" t="str">
        <f>IF('COPY 20200720'!CF64="","",'COPY 20200720'!CF64)</f>
        <v/>
      </c>
      <c r="CG64" t="str">
        <f>IF('COPY 20200720'!CG64="","",'COPY 20200720'!CG64)</f>
        <v/>
      </c>
      <c r="CH64" t="str">
        <f>IF('COPY 20200720'!CH64="","",'COPY 20200720'!CH64)</f>
        <v/>
      </c>
      <c r="CI64" t="str">
        <f>IF('COPY 20200720'!CI64="","",'COPY 20200720'!CI64)</f>
        <v/>
      </c>
      <c r="CJ64" t="str">
        <f>IF('COPY 20200720'!CJ64="","",'COPY 20200720'!CJ64)</f>
        <v/>
      </c>
      <c r="CK64" t="str">
        <f>IF('COPY 20200720'!CK64="","",'COPY 20200720'!CK64)</f>
        <v/>
      </c>
      <c r="CL64" t="str">
        <f>IF('COPY 20200720'!CL64="","",'COPY 20200720'!CL64)</f>
        <v/>
      </c>
      <c r="CM64" t="str">
        <f>IF('COPY 20200720'!CM64="","",'COPY 20200720'!CM64)</f>
        <v/>
      </c>
    </row>
    <row r="65" spans="2:91">
      <c r="B65" s="42" t="str">
        <f>'COPY 20200720'!B65</f>
        <v>062</v>
      </c>
      <c r="C65" s="8" t="str">
        <f>'COPY 20200720'!C65</f>
        <v>PATCH RF WGN STD A RH/LH</v>
      </c>
      <c r="D65" s="8" t="str">
        <f>IF('COPY 20200720'!D65="","",'COPY 20200720'!D65)</f>
        <v>INJ</v>
      </c>
      <c r="E65" s="8"/>
      <c r="F65" s="9"/>
      <c r="G65" s="10"/>
      <c r="H65" s="11"/>
      <c r="I65" s="12"/>
      <c r="J65" s="13"/>
      <c r="K65" s="10"/>
      <c r="L65" s="13"/>
      <c r="M65" s="14"/>
      <c r="N65" s="15"/>
      <c r="O65" s="16"/>
      <c r="P65" s="27"/>
      <c r="Q65" s="17"/>
      <c r="R65" s="17"/>
      <c r="S65" s="33"/>
      <c r="T65" s="33"/>
      <c r="U65" s="31"/>
      <c r="V65">
        <f>IF('COPY 20200720'!V65="","",'COPY 20200720'!V65)</f>
        <v>0.7442791660000001</v>
      </c>
      <c r="W65" t="str">
        <f>IF('COPY 20200720'!W65="","",'COPY 20200720'!W65)</f>
        <v/>
      </c>
      <c r="X65" t="str">
        <f>IF('COPY 20200720'!X65="","",'COPY 20200720'!X65)</f>
        <v/>
      </c>
      <c r="Y65" t="str">
        <f>IF('COPY 20200720'!Y65="","",'COPY 20200720'!Y65)</f>
        <v/>
      </c>
      <c r="Z65" t="str">
        <f>IF('COPY 20200720'!Z65="","",'COPY 20200720'!Z65)</f>
        <v/>
      </c>
      <c r="AA65" t="str">
        <f>IF('COPY 20200720'!AA65="","",'COPY 20200720'!AA65)</f>
        <v/>
      </c>
      <c r="AB65" t="str">
        <f>IF('COPY 20200720'!AB65="","",'COPY 20200720'!AB65)</f>
        <v/>
      </c>
      <c r="AC65" t="str">
        <f>IF('COPY 20200720'!AC65="","",'COPY 20200720'!AC65)</f>
        <v/>
      </c>
      <c r="AD65" t="str">
        <f>IF('COPY 20200720'!AD65="","",'COPY 20200720'!AD65)</f>
        <v/>
      </c>
      <c r="AE65" t="str">
        <f>IF('COPY 20200720'!AE65="","",'COPY 20200720'!AE65)</f>
        <v/>
      </c>
      <c r="AF65" t="str">
        <f>IF('COPY 20200720'!AF65="","",'COPY 20200720'!AF65)</f>
        <v/>
      </c>
      <c r="AG65" t="str">
        <f>IF('COPY 20200720'!AG65="","",'COPY 20200720'!AG65)</f>
        <v/>
      </c>
      <c r="AH65" t="str">
        <f>IF('COPY 20200720'!AH65="","",'COPY 20200720'!AH65)</f>
        <v/>
      </c>
      <c r="AI65" t="str">
        <f>IF('COPY 20200720'!AI65="","",'COPY 20200720'!AI65)</f>
        <v/>
      </c>
      <c r="AJ65" t="str">
        <f>IF('COPY 20200720'!AJ65="","",'COPY 20200720'!AJ65)</f>
        <v/>
      </c>
      <c r="AK65" s="2" t="str">
        <f>IF('COPY 20200720'!AK65="","",'COPY 20200720'!AK65)</f>
        <v>NO Q</v>
      </c>
      <c r="AL65" s="2" t="str">
        <f>IF('COPY 20200720'!AL65="","",'COPY 20200720'!AL65)</f>
        <v>NO Q</v>
      </c>
      <c r="AM65" t="str">
        <f>IF('COPY 20200720'!AM65="","",'COPY 20200720'!AM65)</f>
        <v/>
      </c>
      <c r="AN65" t="str">
        <f>IF('COPY 20200720'!AN65="","",'COPY 20200720'!AN65)</f>
        <v/>
      </c>
      <c r="AO65" t="str">
        <f>IF('COPY 20200720'!AO65="","",'COPY 20200720'!AO65)</f>
        <v/>
      </c>
      <c r="AP65">
        <f>IF('COPY 20200720'!AP65="","",'COPY 20200720'!AP65)</f>
        <v>44033</v>
      </c>
      <c r="AQ65" t="str">
        <f>IF('COPY 20200720'!AQ65="","",'COPY 20200720'!AQ65)</f>
        <v/>
      </c>
      <c r="AR65" t="str">
        <f>IF('COPY 20200720'!AR65="","",'COPY 20200720'!AR65)</f>
        <v/>
      </c>
      <c r="AS65" t="str">
        <f>IF('COPY 20200720'!AS65="","",'COPY 20200720'!AS65)</f>
        <v/>
      </c>
      <c r="AT65" t="str">
        <f>IF('COPY 20200720'!AT65="","",'COPY 20200720'!AT65)</f>
        <v/>
      </c>
      <c r="AU65" t="str">
        <f>IF('COPY 20200720'!AU65="","",'COPY 20200720'!AU65)</f>
        <v/>
      </c>
      <c r="AV65" t="str">
        <f>IF('COPY 20200720'!AV65="","",'COPY 20200720'!AV65)</f>
        <v/>
      </c>
      <c r="AW65" t="str">
        <f>IF('COPY 20200720'!AW65="","",'COPY 20200720'!AW65)</f>
        <v/>
      </c>
      <c r="AX65" t="str">
        <f>IF('COPY 20200720'!AX65="","",'COPY 20200720'!AX65)</f>
        <v/>
      </c>
      <c r="AY65" t="str">
        <f>IF('COPY 20200720'!AY65="","",'COPY 20200720'!AY65)</f>
        <v/>
      </c>
      <c r="AZ65" t="str">
        <f>IF('COPY 20200720'!AZ65="","",'COPY 20200720'!AZ65)</f>
        <v/>
      </c>
      <c r="BA65" t="str">
        <f>IF('COPY 20200720'!BA65="","",'COPY 20200720'!BA65)</f>
        <v/>
      </c>
      <c r="BB65" t="str">
        <f>IF('COPY 20200720'!BB65="","",'COPY 20200720'!BB65)</f>
        <v/>
      </c>
      <c r="BC65" t="str">
        <f>IF('COPY 20200720'!BC65="","",'COPY 20200720'!BC65)</f>
        <v/>
      </c>
      <c r="BD65" t="str">
        <f>IF('COPY 20200720'!BD65="","",'COPY 20200720'!BD65)</f>
        <v/>
      </c>
      <c r="BE65" t="str">
        <f>IF('COPY 20200720'!BE65="","",'COPY 20200720'!BE65)</f>
        <v/>
      </c>
      <c r="BF65" t="str">
        <f>IF('COPY 20200720'!BF65="","",'COPY 20200720'!BF65)</f>
        <v/>
      </c>
      <c r="BG65" t="str">
        <f>IF('COPY 20200720'!BG65="","",'COPY 20200720'!BG65)</f>
        <v/>
      </c>
      <c r="BH65" t="str">
        <f>IF('COPY 20200720'!BH65="","",'COPY 20200720'!BH65)</f>
        <v/>
      </c>
      <c r="BI65" t="str">
        <f>IF('COPY 20200720'!BI65="","",'COPY 20200720'!BI65)</f>
        <v/>
      </c>
      <c r="BJ65" t="str">
        <f>IF('COPY 20200720'!BJ65="","",'COPY 20200720'!BJ65)</f>
        <v/>
      </c>
      <c r="BK65" t="str">
        <f>IF('COPY 20200720'!BK65="","",'COPY 20200720'!BK65)</f>
        <v/>
      </c>
      <c r="BL65" t="str">
        <f>IF('COPY 20200720'!BL65="","",'COPY 20200720'!BL65)</f>
        <v/>
      </c>
      <c r="BM65" t="str">
        <f>IF('COPY 20200720'!BM65="","",'COPY 20200720'!BM65)</f>
        <v/>
      </c>
      <c r="BN65" t="str">
        <f>IF('COPY 20200720'!BN65="","",'COPY 20200720'!BN65)</f>
        <v/>
      </c>
      <c r="BO65">
        <v>0</v>
      </c>
      <c r="BP65" t="str">
        <f>IF('COPY 20200720'!BP65="","",'COPY 20200720'!BP65)</f>
        <v/>
      </c>
      <c r="BQ65" t="str">
        <f>IF('COPY 20200720'!BQ65="","",'COPY 20200720'!BQ65)</f>
        <v/>
      </c>
      <c r="BR65" t="str">
        <f>IF('COPY 20200720'!BR65="","",'COPY 20200720'!BR65)</f>
        <v/>
      </c>
      <c r="BS65" t="str">
        <f>IF('COPY 20200720'!BS65="","",'COPY 20200720'!BS65)</f>
        <v/>
      </c>
      <c r="BT65" t="str">
        <f>IF('COPY 20200720'!BT65="","",'COPY 20200720'!BT65)</f>
        <v/>
      </c>
      <c r="BU65" t="str">
        <f>IF('COPY 20200720'!BU65="","",'COPY 20200720'!BU65)</f>
        <v/>
      </c>
      <c r="BV65" t="str">
        <f>IF('COPY 20200720'!BV65="","",'COPY 20200720'!BV65)</f>
        <v/>
      </c>
      <c r="BW65" t="str">
        <f>IF('COPY 20200720'!BW65="","",'COPY 20200720'!BW65)</f>
        <v/>
      </c>
      <c r="BX65" t="str">
        <f>IF('COPY 20200720'!BX65="","",'COPY 20200720'!BX65)</f>
        <v/>
      </c>
      <c r="BY65" t="str">
        <f>IF('COPY 20200720'!BY65="","",'COPY 20200720'!BY65)</f>
        <v/>
      </c>
      <c r="BZ65" t="str">
        <f>IF('COPY 20200720'!BZ65="","",'COPY 20200720'!BZ65)</f>
        <v/>
      </c>
      <c r="CA65" t="str">
        <f>IF('COPY 20200720'!CA65="","",'COPY 20200720'!CA65)</f>
        <v/>
      </c>
      <c r="CB65" t="str">
        <f>IF('COPY 20200720'!CB65="","",'COPY 20200720'!CB65)</f>
        <v/>
      </c>
      <c r="CC65" t="str">
        <f>IF('COPY 20200720'!CC65="","",'COPY 20200720'!CC65)</f>
        <v/>
      </c>
      <c r="CD65" t="str">
        <f>IF('COPY 20200720'!CD65="","",'COPY 20200720'!CD65)</f>
        <v/>
      </c>
      <c r="CE65" t="str">
        <f>IF('COPY 20200720'!CE65="","",'COPY 20200720'!CE65)</f>
        <v/>
      </c>
      <c r="CF65" t="str">
        <f>IF('COPY 20200720'!CF65="","",'COPY 20200720'!CF65)</f>
        <v/>
      </c>
      <c r="CG65" t="str">
        <f>IF('COPY 20200720'!CG65="","",'COPY 20200720'!CG65)</f>
        <v/>
      </c>
      <c r="CH65" t="str">
        <f>IF('COPY 20200720'!CH65="","",'COPY 20200720'!CH65)</f>
        <v/>
      </c>
      <c r="CI65" t="str">
        <f>IF('COPY 20200720'!CI65="","",'COPY 20200720'!CI65)</f>
        <v/>
      </c>
      <c r="CJ65" t="str">
        <f>IF('COPY 20200720'!CJ65="","",'COPY 20200720'!CJ65)</f>
        <v/>
      </c>
      <c r="CK65" t="str">
        <f>IF('COPY 20200720'!CK65="","",'COPY 20200720'!CK65)</f>
        <v/>
      </c>
      <c r="CL65" t="str">
        <f>IF('COPY 20200720'!CL65="","",'COPY 20200720'!CL65)</f>
        <v/>
      </c>
      <c r="CM65" t="str">
        <f>IF('COPY 20200720'!CM65="","",'COPY 20200720'!CM65)</f>
        <v/>
      </c>
    </row>
    <row r="66" spans="2:91">
      <c r="B66" s="42" t="str">
        <f>'COPY 20200720'!B66</f>
        <v>063</v>
      </c>
      <c r="C66" s="8" t="str">
        <f>'COPY 20200720'!C66</f>
        <v>PATCH RF WGN STD B RH/LH</v>
      </c>
      <c r="D66" s="8" t="str">
        <f>IF('COPY 20200720'!D66="","",'COPY 20200720'!D66)</f>
        <v>INJ</v>
      </c>
      <c r="E66" s="8"/>
      <c r="F66" s="9"/>
      <c r="G66" s="10"/>
      <c r="H66" s="11"/>
      <c r="I66" s="12"/>
      <c r="J66" s="13"/>
      <c r="K66" s="10"/>
      <c r="L66" s="13"/>
      <c r="M66" s="14"/>
      <c r="N66" s="15"/>
      <c r="O66" s="16"/>
      <c r="P66" s="27"/>
      <c r="Q66" s="17"/>
      <c r="R66" s="17"/>
      <c r="S66" s="33"/>
      <c r="T66" s="33"/>
      <c r="U66" s="31"/>
      <c r="V66">
        <f>IF('COPY 20200720'!V66="","",'COPY 20200720'!V66)</f>
        <v>1.1087795521292219</v>
      </c>
      <c r="W66" t="str">
        <f>IF('COPY 20200720'!W66="","",'COPY 20200720'!W66)</f>
        <v/>
      </c>
      <c r="X66" t="str">
        <f>IF('COPY 20200720'!X66="","",'COPY 20200720'!X66)</f>
        <v/>
      </c>
      <c r="Y66" t="str">
        <f>IF('COPY 20200720'!Y66="","",'COPY 20200720'!Y66)</f>
        <v/>
      </c>
      <c r="Z66" t="str">
        <f>IF('COPY 20200720'!Z66="","",'COPY 20200720'!Z66)</f>
        <v/>
      </c>
      <c r="AA66" t="str">
        <f>IF('COPY 20200720'!AA66="","",'COPY 20200720'!AA66)</f>
        <v/>
      </c>
      <c r="AB66" t="str">
        <f>IF('COPY 20200720'!AB66="","",'COPY 20200720'!AB66)</f>
        <v/>
      </c>
      <c r="AC66" t="str">
        <f>IF('COPY 20200720'!AC66="","",'COPY 20200720'!AC66)</f>
        <v/>
      </c>
      <c r="AD66">
        <v>0</v>
      </c>
      <c r="AE66" t="str">
        <f>IF('COPY 20200720'!AE66="","",'COPY 20200720'!AE66)</f>
        <v>-</v>
      </c>
      <c r="AF66">
        <f>IF('COPY 20200720'!AF66="","",'COPY 20200720'!AF66)</f>
        <v>44033</v>
      </c>
      <c r="AG66">
        <f>IF('COPY 20200720'!AG66="","",'COPY 20200720'!AG66)</f>
        <v>44033</v>
      </c>
      <c r="AH66" t="str">
        <f>IF('COPY 20200720'!AH66="","",'COPY 20200720'!AH66)</f>
        <v/>
      </c>
      <c r="AI66" t="str">
        <f>IF('COPY 20200720'!AI66="","",'COPY 20200720'!AI66)</f>
        <v/>
      </c>
      <c r="AJ66" t="str">
        <f>IF('COPY 20200720'!AJ66="","",'COPY 20200720'!AJ66)</f>
        <v/>
      </c>
      <c r="AK66" t="str">
        <f>IF('COPY 20200720'!AK66="","",'COPY 20200720'!AK66)</f>
        <v/>
      </c>
      <c r="AL66" t="str">
        <f>IF('COPY 20200720'!AL66="","",'COPY 20200720'!AL66)</f>
        <v/>
      </c>
      <c r="AM66">
        <f>IF('COPY 20200720'!AM66="","",'COPY 20200720'!AM66)</f>
        <v>44033</v>
      </c>
      <c r="AN66" t="str">
        <f>IF('COPY 20200720'!AN66="","",'COPY 20200720'!AN66)</f>
        <v/>
      </c>
      <c r="AO66" t="str">
        <f>IF('COPY 20200720'!AO66="","",'COPY 20200720'!AO66)</f>
        <v/>
      </c>
      <c r="AP66" t="str">
        <f>IF('COPY 20200720'!AP66="","",'COPY 20200720'!AP66)</f>
        <v/>
      </c>
      <c r="AQ66" t="str">
        <f>IF('COPY 20200720'!AQ66="","",'COPY 20200720'!AQ66)</f>
        <v/>
      </c>
      <c r="AR66" t="str">
        <f>IF('COPY 20200720'!AR66="","",'COPY 20200720'!AR66)</f>
        <v/>
      </c>
      <c r="AS66" t="str">
        <f>IF('COPY 20200720'!AS66="","",'COPY 20200720'!AS66)</f>
        <v/>
      </c>
      <c r="AT66" t="str">
        <f>IF('COPY 20200720'!AT66="","",'COPY 20200720'!AT66)</f>
        <v/>
      </c>
      <c r="AU66" t="str">
        <f>IF('COPY 20200720'!AU66="","",'COPY 20200720'!AU66)</f>
        <v/>
      </c>
      <c r="AV66" t="str">
        <f>IF('COPY 20200720'!AV66="","",'COPY 20200720'!AV66)</f>
        <v/>
      </c>
      <c r="AW66" t="str">
        <f>IF('COPY 20200720'!AW66="","",'COPY 20200720'!AW66)</f>
        <v/>
      </c>
      <c r="AX66" t="str">
        <f>IF('COPY 20200720'!AX66="","",'COPY 20200720'!AX66)</f>
        <v/>
      </c>
      <c r="AY66" t="str">
        <f>IF('COPY 20200720'!AY66="","",'COPY 20200720'!AY66)</f>
        <v/>
      </c>
      <c r="AZ66" t="str">
        <f>IF('COPY 20200720'!AZ66="","",'COPY 20200720'!AZ66)</f>
        <v/>
      </c>
      <c r="BA66" t="str">
        <f>IF('COPY 20200720'!BA66="","",'COPY 20200720'!BA66)</f>
        <v/>
      </c>
      <c r="BB66" t="str">
        <f>IF('COPY 20200720'!BB66="","",'COPY 20200720'!BB66)</f>
        <v/>
      </c>
      <c r="BC66" t="str">
        <f>IF('COPY 20200720'!BC66="","",'COPY 20200720'!BC66)</f>
        <v/>
      </c>
      <c r="BD66" t="str">
        <f>IF('COPY 20200720'!BD66="","",'COPY 20200720'!BD66)</f>
        <v/>
      </c>
      <c r="BE66" t="str">
        <f>IF('COPY 20200720'!BE66="","",'COPY 20200720'!BE66)</f>
        <v/>
      </c>
      <c r="BF66" t="str">
        <f>IF('COPY 20200720'!BF66="","",'COPY 20200720'!BF66)</f>
        <v/>
      </c>
      <c r="BG66" t="str">
        <f>IF('COPY 20200720'!BG66="","",'COPY 20200720'!BG66)</f>
        <v/>
      </c>
      <c r="BH66" t="str">
        <f>IF('COPY 20200720'!BH66="","",'COPY 20200720'!BH66)</f>
        <v/>
      </c>
      <c r="BI66" t="str">
        <f>IF('COPY 20200720'!BI66="","",'COPY 20200720'!BI66)</f>
        <v/>
      </c>
      <c r="BJ66" t="str">
        <f>IF('COPY 20200720'!BJ66="","",'COPY 20200720'!BJ66)</f>
        <v/>
      </c>
      <c r="BK66" t="str">
        <f>IF('COPY 20200720'!BK66="","",'COPY 20200720'!BK66)</f>
        <v/>
      </c>
      <c r="BL66" t="str">
        <f>IF('COPY 20200720'!BL66="","",'COPY 20200720'!BL66)</f>
        <v/>
      </c>
      <c r="BM66" t="str">
        <f>IF('COPY 20200720'!BM66="","",'COPY 20200720'!BM66)</f>
        <v/>
      </c>
      <c r="BN66" t="str">
        <f>IF('COPY 20200720'!BN66="","",'COPY 20200720'!BN66)</f>
        <v/>
      </c>
      <c r="BO66" t="str">
        <f>IF('COPY 20200720'!BO66="","",'COPY 20200720'!BO66)</f>
        <v/>
      </c>
      <c r="BP66" t="str">
        <f>IF('COPY 20200720'!BP66="","",'COPY 20200720'!BP66)</f>
        <v/>
      </c>
      <c r="BQ66" t="str">
        <f>IF('COPY 20200720'!BQ66="","",'COPY 20200720'!BQ66)</f>
        <v/>
      </c>
      <c r="BR66" t="str">
        <f>IF('COPY 20200720'!BR66="","",'COPY 20200720'!BR66)</f>
        <v/>
      </c>
      <c r="BS66" t="str">
        <f>IF('COPY 20200720'!BS66="","",'COPY 20200720'!BS66)</f>
        <v/>
      </c>
      <c r="BT66" t="str">
        <f>IF('COPY 20200720'!BT66="","",'COPY 20200720'!BT66)</f>
        <v/>
      </c>
      <c r="BU66" t="str">
        <f>IF('COPY 20200720'!BU66="","",'COPY 20200720'!BU66)</f>
        <v/>
      </c>
      <c r="BV66" t="str">
        <f>IF('COPY 20200720'!BV66="","",'COPY 20200720'!BV66)</f>
        <v/>
      </c>
      <c r="BW66" t="str">
        <f>IF('COPY 20200720'!BW66="","",'COPY 20200720'!BW66)</f>
        <v/>
      </c>
      <c r="BX66" t="str">
        <f>IF('COPY 20200720'!BX66="","",'COPY 20200720'!BX66)</f>
        <v/>
      </c>
      <c r="BY66" t="str">
        <f>IF('COPY 20200720'!BY66="","",'COPY 20200720'!BY66)</f>
        <v/>
      </c>
      <c r="BZ66" t="str">
        <f>IF('COPY 20200720'!BZ66="","",'COPY 20200720'!BZ66)</f>
        <v/>
      </c>
      <c r="CA66" t="str">
        <f>IF('COPY 20200720'!CA66="","",'COPY 20200720'!CA66)</f>
        <v/>
      </c>
      <c r="CB66" t="str">
        <f>IF('COPY 20200720'!CB66="","",'COPY 20200720'!CB66)</f>
        <v/>
      </c>
      <c r="CC66" t="str">
        <f>IF('COPY 20200720'!CC66="","",'COPY 20200720'!CC66)</f>
        <v/>
      </c>
      <c r="CD66" t="str">
        <f>IF('COPY 20200720'!CD66="","",'COPY 20200720'!CD66)</f>
        <v/>
      </c>
      <c r="CE66" t="str">
        <f>IF('COPY 20200720'!CE66="","",'COPY 20200720'!CE66)</f>
        <v/>
      </c>
      <c r="CF66" t="str">
        <f>IF('COPY 20200720'!CF66="","",'COPY 20200720'!CF66)</f>
        <v/>
      </c>
      <c r="CG66" t="str">
        <f>IF('COPY 20200720'!CG66="","",'COPY 20200720'!CG66)</f>
        <v/>
      </c>
      <c r="CH66" t="str">
        <f>IF('COPY 20200720'!CH66="","",'COPY 20200720'!CH66)</f>
        <v/>
      </c>
      <c r="CI66" t="str">
        <f>IF('COPY 20200720'!CI66="","",'COPY 20200720'!CI66)</f>
        <v/>
      </c>
      <c r="CJ66" t="str">
        <f>IF('COPY 20200720'!CJ66="","",'COPY 20200720'!CJ66)</f>
        <v/>
      </c>
      <c r="CK66" t="str">
        <f>IF('COPY 20200720'!CK66="","",'COPY 20200720'!CK66)</f>
        <v/>
      </c>
      <c r="CL66" t="str">
        <f>IF('COPY 20200720'!CL66="","",'COPY 20200720'!CL66)</f>
        <v/>
      </c>
      <c r="CM66" t="str">
        <f>IF('COPY 20200720'!CM66="","",'COPY 20200720'!CM66)</f>
        <v/>
      </c>
    </row>
    <row r="67" spans="2:91">
      <c r="B67" s="42" t="str">
        <f>'COPY 20200720'!B67</f>
        <v>064</v>
      </c>
      <c r="C67" s="8" t="str">
        <f>'COPY 20200720'!C67</f>
        <v>PAD RF SUN A RH/LH</v>
      </c>
      <c r="D67" s="8" t="str">
        <f>IF('COPY 20200720'!D67="","",'COPY 20200720'!D67)</f>
        <v>INJ</v>
      </c>
      <c r="E67" s="8"/>
      <c r="F67" s="9"/>
      <c r="G67" s="10"/>
      <c r="H67" s="11"/>
      <c r="I67" s="12"/>
      <c r="J67" s="13"/>
      <c r="K67" s="10"/>
      <c r="L67" s="13"/>
      <c r="M67" s="14"/>
      <c r="N67" s="15"/>
      <c r="O67" s="16"/>
      <c r="P67" s="27"/>
      <c r="Q67" s="17"/>
      <c r="R67" s="17"/>
      <c r="S67" s="33"/>
      <c r="T67" s="33"/>
      <c r="U67" s="31"/>
      <c r="V67">
        <f>IF('COPY 20200720'!V67="","",'COPY 20200720'!V67)</f>
        <v>0.53089697099999988</v>
      </c>
      <c r="W67" t="str">
        <f>IF('COPY 20200720'!W67="","",'COPY 20200720'!W67)</f>
        <v/>
      </c>
      <c r="X67" t="str">
        <f>IF('COPY 20200720'!X67="","",'COPY 20200720'!X67)</f>
        <v/>
      </c>
      <c r="Y67" t="str">
        <f>IF('COPY 20200720'!Y67="","",'COPY 20200720'!Y67)</f>
        <v/>
      </c>
      <c r="Z67" t="str">
        <f>IF('COPY 20200720'!Z67="","",'COPY 20200720'!Z67)</f>
        <v/>
      </c>
      <c r="AA67" t="str">
        <f>IF('COPY 20200720'!AA67="","",'COPY 20200720'!AA67)</f>
        <v/>
      </c>
      <c r="AB67" t="str">
        <f>IF('COPY 20200720'!AB67="","",'COPY 20200720'!AB67)</f>
        <v/>
      </c>
      <c r="AC67" t="str">
        <f>IF('COPY 20200720'!AC67="","",'COPY 20200720'!AC67)</f>
        <v/>
      </c>
      <c r="AD67" t="str">
        <f>IF('COPY 20200720'!AD67="","",'COPY 20200720'!AD67)</f>
        <v/>
      </c>
      <c r="AE67" t="str">
        <f>IF('COPY 20200720'!AE67="","",'COPY 20200720'!AE67)</f>
        <v/>
      </c>
      <c r="AF67">
        <f>IF('COPY 20200720'!AF67="","",'COPY 20200720'!AF67)</f>
        <v>44033</v>
      </c>
      <c r="AG67">
        <f>IF('COPY 20200720'!AG67="","",'COPY 20200720'!AG67)</f>
        <v>44033</v>
      </c>
      <c r="AH67" t="str">
        <f>IF('COPY 20200720'!AH67="","",'COPY 20200720'!AH67)</f>
        <v/>
      </c>
      <c r="AI67" t="str">
        <f>IF('COPY 20200720'!AI67="","",'COPY 20200720'!AI67)</f>
        <v/>
      </c>
      <c r="AJ67" t="str">
        <f>IF('COPY 20200720'!AJ67="","",'COPY 20200720'!AJ67)</f>
        <v/>
      </c>
      <c r="AK67" t="str">
        <f>IF('COPY 20200720'!AK67="","",'COPY 20200720'!AK67)</f>
        <v/>
      </c>
      <c r="AL67" t="str">
        <f>IF('COPY 20200720'!AL67="","",'COPY 20200720'!AL67)</f>
        <v/>
      </c>
      <c r="AM67">
        <f>IF('COPY 20200720'!AM67="","",'COPY 20200720'!AM67)</f>
        <v>44033</v>
      </c>
      <c r="AN67" t="str">
        <f>IF('COPY 20200720'!AN67="","",'COPY 20200720'!AN67)</f>
        <v/>
      </c>
      <c r="AO67" t="str">
        <f>IF('COPY 20200720'!AO67="","",'COPY 20200720'!AO67)</f>
        <v/>
      </c>
      <c r="AP67">
        <f>IF('COPY 20200720'!AP67="","",'COPY 20200720'!AP67)</f>
        <v>44033</v>
      </c>
      <c r="AQ67" t="str">
        <f>IF('COPY 20200720'!AQ67="","",'COPY 20200720'!AQ67)</f>
        <v/>
      </c>
      <c r="AR67" t="str">
        <f>IF('COPY 20200720'!AR67="","",'COPY 20200720'!AR67)</f>
        <v/>
      </c>
      <c r="AS67" t="str">
        <f>IF('COPY 20200720'!AS67="","",'COPY 20200720'!AS67)</f>
        <v/>
      </c>
      <c r="AT67" t="str">
        <f>IF('COPY 20200720'!AT67="","",'COPY 20200720'!AT67)</f>
        <v/>
      </c>
      <c r="AU67" t="str">
        <f>IF('COPY 20200720'!AU67="","",'COPY 20200720'!AU67)</f>
        <v/>
      </c>
      <c r="AV67" t="str">
        <f>IF('COPY 20200720'!AV67="","",'COPY 20200720'!AV67)</f>
        <v/>
      </c>
      <c r="AW67" t="str">
        <f>IF('COPY 20200720'!AW67="","",'COPY 20200720'!AW67)</f>
        <v/>
      </c>
      <c r="AX67" t="str">
        <f>IF('COPY 20200720'!AX67="","",'COPY 20200720'!AX67)</f>
        <v/>
      </c>
      <c r="AY67" t="str">
        <f>IF('COPY 20200720'!AY67="","",'COPY 20200720'!AY67)</f>
        <v/>
      </c>
      <c r="AZ67" t="str">
        <f>IF('COPY 20200720'!AZ67="","",'COPY 20200720'!AZ67)</f>
        <v/>
      </c>
      <c r="BA67" t="str">
        <f>IF('COPY 20200720'!BA67="","",'COPY 20200720'!BA67)</f>
        <v/>
      </c>
      <c r="BB67" t="str">
        <f>IF('COPY 20200720'!BB67="","",'COPY 20200720'!BB67)</f>
        <v/>
      </c>
      <c r="BC67" t="str">
        <f>IF('COPY 20200720'!BC67="","",'COPY 20200720'!BC67)</f>
        <v/>
      </c>
      <c r="BD67" t="str">
        <f>IF('COPY 20200720'!BD67="","",'COPY 20200720'!BD67)</f>
        <v/>
      </c>
      <c r="BE67" t="str">
        <f>IF('COPY 20200720'!BE67="","",'COPY 20200720'!BE67)</f>
        <v/>
      </c>
      <c r="BF67" t="str">
        <f>IF('COPY 20200720'!BF67="","",'COPY 20200720'!BF67)</f>
        <v/>
      </c>
      <c r="BG67" t="str">
        <f>IF('COPY 20200720'!BG67="","",'COPY 20200720'!BG67)</f>
        <v/>
      </c>
      <c r="BH67" t="str">
        <f>IF('COPY 20200720'!BH67="","",'COPY 20200720'!BH67)</f>
        <v/>
      </c>
      <c r="BI67" t="str">
        <f>IF('COPY 20200720'!BI67="","",'COPY 20200720'!BI67)</f>
        <v/>
      </c>
      <c r="BJ67" t="str">
        <f>IF('COPY 20200720'!BJ67="","",'COPY 20200720'!BJ67)</f>
        <v/>
      </c>
      <c r="BK67" s="90">
        <v>0</v>
      </c>
      <c r="BL67" t="str">
        <f>IF('COPY 20200720'!BL67="","",'COPY 20200720'!BL67)</f>
        <v/>
      </c>
      <c r="BM67" t="str">
        <f>IF('COPY 20200720'!BM67="","",'COPY 20200720'!BM67)</f>
        <v/>
      </c>
      <c r="BN67" t="str">
        <f>IF('COPY 20200720'!BN67="","",'COPY 20200720'!BN67)</f>
        <v/>
      </c>
      <c r="BO67" t="str">
        <f>IF('COPY 20200720'!BO67="","",'COPY 20200720'!BO67)</f>
        <v/>
      </c>
      <c r="BP67" t="str">
        <f>IF('COPY 20200720'!BP67="","",'COPY 20200720'!BP67)</f>
        <v/>
      </c>
      <c r="BQ67" t="str">
        <f>IF('COPY 20200720'!BQ67="","",'COPY 20200720'!BQ67)</f>
        <v/>
      </c>
      <c r="BR67" t="str">
        <f>IF('COPY 20200720'!BR67="","",'COPY 20200720'!BR67)</f>
        <v/>
      </c>
      <c r="BS67" t="str">
        <f>IF('COPY 20200720'!BS67="","",'COPY 20200720'!BS67)</f>
        <v/>
      </c>
      <c r="BT67" t="str">
        <f>IF('COPY 20200720'!BT67="","",'COPY 20200720'!BT67)</f>
        <v/>
      </c>
      <c r="BU67" t="str">
        <f>IF('COPY 20200720'!BU67="","",'COPY 20200720'!BU67)</f>
        <v/>
      </c>
      <c r="BV67" t="str">
        <f>IF('COPY 20200720'!BV67="","",'COPY 20200720'!BV67)</f>
        <v/>
      </c>
      <c r="BW67" t="str">
        <f>IF('COPY 20200720'!BW67="","",'COPY 20200720'!BW67)</f>
        <v/>
      </c>
      <c r="BX67" t="str">
        <f>IF('COPY 20200720'!BX67="","",'COPY 20200720'!BX67)</f>
        <v/>
      </c>
      <c r="BY67" t="str">
        <f>IF('COPY 20200720'!BY67="","",'COPY 20200720'!BY67)</f>
        <v/>
      </c>
      <c r="BZ67" t="str">
        <f>IF('COPY 20200720'!BZ67="","",'COPY 20200720'!BZ67)</f>
        <v/>
      </c>
      <c r="CA67" t="str">
        <f>IF('COPY 20200720'!CA67="","",'COPY 20200720'!CA67)</f>
        <v/>
      </c>
      <c r="CB67" t="str">
        <f>IF('COPY 20200720'!CB67="","",'COPY 20200720'!CB67)</f>
        <v/>
      </c>
      <c r="CC67" t="str">
        <f>IF('COPY 20200720'!CC67="","",'COPY 20200720'!CC67)</f>
        <v/>
      </c>
      <c r="CD67" t="str">
        <f>IF('COPY 20200720'!CD67="","",'COPY 20200720'!CD67)</f>
        <v/>
      </c>
      <c r="CE67">
        <v>0</v>
      </c>
      <c r="CF67" t="str">
        <f>IF('COPY 20200720'!CF67="","",'COPY 20200720'!CF67)</f>
        <v>-</v>
      </c>
      <c r="CG67" t="str">
        <f>IF('COPY 20200720'!CG67="","",'COPY 20200720'!CG67)</f>
        <v/>
      </c>
      <c r="CH67" t="str">
        <f>IF('COPY 20200720'!CH67="","",'COPY 20200720'!CH67)</f>
        <v/>
      </c>
      <c r="CI67" t="str">
        <f>IF('COPY 20200720'!CI67="","",'COPY 20200720'!CI67)</f>
        <v/>
      </c>
      <c r="CJ67" t="str">
        <f>IF('COPY 20200720'!CJ67="","",'COPY 20200720'!CJ67)</f>
        <v/>
      </c>
      <c r="CK67" t="str">
        <f>IF('COPY 20200720'!CK67="","",'COPY 20200720'!CK67)</f>
        <v/>
      </c>
      <c r="CL67" t="str">
        <f>IF('COPY 20200720'!CL67="","",'COPY 20200720'!CL67)</f>
        <v/>
      </c>
      <c r="CM67" t="str">
        <f>IF('COPY 20200720'!CM67="","",'COPY 20200720'!CM67)</f>
        <v/>
      </c>
    </row>
    <row r="68" spans="2:91">
      <c r="B68" s="42" t="str">
        <f>'COPY 20200720'!B68</f>
        <v>065</v>
      </c>
      <c r="C68" s="8" t="str">
        <f>'COPY 20200720'!C68</f>
        <v>PAD RF SUN B RH/LH</v>
      </c>
      <c r="D68" s="8" t="str">
        <f>IF('COPY 20200720'!D68="","",'COPY 20200720'!D68)</f>
        <v>INJ</v>
      </c>
      <c r="E68" s="8"/>
      <c r="F68" s="9"/>
      <c r="G68" s="10"/>
      <c r="H68" s="11"/>
      <c r="I68" s="12"/>
      <c r="J68" s="13"/>
      <c r="K68" s="10"/>
      <c r="L68" s="13"/>
      <c r="M68" s="14"/>
      <c r="N68" s="15"/>
      <c r="O68" s="16"/>
      <c r="P68" s="27"/>
      <c r="Q68" s="17"/>
      <c r="R68" s="17"/>
      <c r="S68" s="33"/>
      <c r="T68" s="33"/>
      <c r="U68" s="31"/>
      <c r="V68">
        <f>IF('COPY 20200720'!V68="","",'COPY 20200720'!V68)</f>
        <v>0.74339700000000009</v>
      </c>
      <c r="W68" t="str">
        <f>IF('COPY 20200720'!W68="","",'COPY 20200720'!W68)</f>
        <v/>
      </c>
      <c r="X68" t="str">
        <f>IF('COPY 20200720'!X68="","",'COPY 20200720'!X68)</f>
        <v/>
      </c>
      <c r="Y68" t="str">
        <f>IF('COPY 20200720'!Y68="","",'COPY 20200720'!Y68)</f>
        <v/>
      </c>
      <c r="Z68" t="str">
        <f>IF('COPY 20200720'!Z68="","",'COPY 20200720'!Z68)</f>
        <v/>
      </c>
      <c r="AA68" t="str">
        <f>IF('COPY 20200720'!AA68="","",'COPY 20200720'!AA68)</f>
        <v/>
      </c>
      <c r="AB68" t="str">
        <f>IF('COPY 20200720'!AB68="","",'COPY 20200720'!AB68)</f>
        <v/>
      </c>
      <c r="AC68" t="str">
        <f>IF('COPY 20200720'!AC68="","",'COPY 20200720'!AC68)</f>
        <v/>
      </c>
      <c r="AD68" t="str">
        <f>IF('COPY 20200720'!AD68="","",'COPY 20200720'!AD68)</f>
        <v/>
      </c>
      <c r="AE68" t="str">
        <f>IF('COPY 20200720'!AE68="","",'COPY 20200720'!AE68)</f>
        <v/>
      </c>
      <c r="AF68" s="78">
        <f>131121/108500</f>
        <v>1.2084884792626729</v>
      </c>
      <c r="AG68" t="str">
        <f>IF('COPY 20200720'!AG68="","",'COPY 20200720'!AG68)</f>
        <v>-</v>
      </c>
      <c r="AH68" t="str">
        <f>IF('COPY 20200720'!AH68="","",'COPY 20200720'!AH68)</f>
        <v/>
      </c>
      <c r="AI68" t="str">
        <f>IF('COPY 20200720'!AI68="","",'COPY 20200720'!AI68)</f>
        <v/>
      </c>
      <c r="AJ68" t="str">
        <f>IF('COPY 20200720'!AJ68="","",'COPY 20200720'!AJ68)</f>
        <v/>
      </c>
      <c r="AK68" t="str">
        <f>IF('COPY 20200720'!AK68="","",'COPY 20200720'!AK68)</f>
        <v/>
      </c>
      <c r="AL68" t="str">
        <f>IF('COPY 20200720'!AL68="","",'COPY 20200720'!AL68)</f>
        <v/>
      </c>
      <c r="AM68">
        <f>IF('COPY 20200720'!AM68="","",'COPY 20200720'!AM68)</f>
        <v>44033</v>
      </c>
      <c r="AN68" t="str">
        <f>IF('COPY 20200720'!AN68="","",'COPY 20200720'!AN68)</f>
        <v/>
      </c>
      <c r="AO68" t="str">
        <f>IF('COPY 20200720'!AO68="","",'COPY 20200720'!AO68)</f>
        <v/>
      </c>
      <c r="AP68">
        <f>IF('COPY 20200720'!AP68="","",'COPY 20200720'!AP68)</f>
        <v>44033</v>
      </c>
      <c r="AQ68" t="str">
        <f>IF('COPY 20200720'!AQ68="","",'COPY 20200720'!AQ68)</f>
        <v/>
      </c>
      <c r="AR68" t="str">
        <f>IF('COPY 20200720'!AR68="","",'COPY 20200720'!AR68)</f>
        <v/>
      </c>
      <c r="AS68" t="str">
        <f>IF('COPY 20200720'!AS68="","",'COPY 20200720'!AS68)</f>
        <v/>
      </c>
      <c r="AT68" t="str">
        <f>IF('COPY 20200720'!AT68="","",'COPY 20200720'!AT68)</f>
        <v/>
      </c>
      <c r="AU68" t="str">
        <f>IF('COPY 20200720'!AU68="","",'COPY 20200720'!AU68)</f>
        <v/>
      </c>
      <c r="AV68" t="str">
        <f>IF('COPY 20200720'!AV68="","",'COPY 20200720'!AV68)</f>
        <v/>
      </c>
      <c r="AW68" t="str">
        <f>IF('COPY 20200720'!AW68="","",'COPY 20200720'!AW68)</f>
        <v/>
      </c>
      <c r="AX68" t="str">
        <f>IF('COPY 20200720'!AX68="","",'COPY 20200720'!AX68)</f>
        <v/>
      </c>
      <c r="AY68" t="str">
        <f>IF('COPY 20200720'!AY68="","",'COPY 20200720'!AY68)</f>
        <v/>
      </c>
      <c r="AZ68" t="str">
        <f>IF('COPY 20200720'!AZ68="","",'COPY 20200720'!AZ68)</f>
        <v/>
      </c>
      <c r="BA68" t="str">
        <f>IF('COPY 20200720'!BA68="","",'COPY 20200720'!BA68)</f>
        <v/>
      </c>
      <c r="BB68" t="str">
        <f>IF('COPY 20200720'!BB68="","",'COPY 20200720'!BB68)</f>
        <v/>
      </c>
      <c r="BC68" t="str">
        <f>IF('COPY 20200720'!BC68="","",'COPY 20200720'!BC68)</f>
        <v/>
      </c>
      <c r="BD68" t="str">
        <f>IF('COPY 20200720'!BD68="","",'COPY 20200720'!BD68)</f>
        <v/>
      </c>
      <c r="BE68" t="str">
        <f>IF('COPY 20200720'!BE68="","",'COPY 20200720'!BE68)</f>
        <v/>
      </c>
      <c r="BF68" t="str">
        <f>IF('COPY 20200720'!BF68="","",'COPY 20200720'!BF68)</f>
        <v/>
      </c>
      <c r="BG68" t="str">
        <f>IF('COPY 20200720'!BG68="","",'COPY 20200720'!BG68)</f>
        <v/>
      </c>
      <c r="BH68" t="str">
        <f>IF('COPY 20200720'!BH68="","",'COPY 20200720'!BH68)</f>
        <v/>
      </c>
      <c r="BI68" t="str">
        <f>IF('COPY 20200720'!BI68="","",'COPY 20200720'!BI68)</f>
        <v/>
      </c>
      <c r="BJ68" t="str">
        <f>IF('COPY 20200720'!BJ68="","",'COPY 20200720'!BJ68)</f>
        <v/>
      </c>
      <c r="BK68" s="90">
        <v>0</v>
      </c>
      <c r="BL68" t="str">
        <f>IF('COPY 20200720'!BL68="","",'COPY 20200720'!BL68)</f>
        <v/>
      </c>
      <c r="BM68" t="str">
        <f>IF('COPY 20200720'!BM68="","",'COPY 20200720'!BM68)</f>
        <v/>
      </c>
      <c r="BN68" t="str">
        <f>IF('COPY 20200720'!BN68="","",'COPY 20200720'!BN68)</f>
        <v/>
      </c>
      <c r="BO68" t="str">
        <f>IF('COPY 20200720'!BO68="","",'COPY 20200720'!BO68)</f>
        <v/>
      </c>
      <c r="BP68" t="str">
        <f>IF('COPY 20200720'!BP68="","",'COPY 20200720'!BP68)</f>
        <v/>
      </c>
      <c r="BQ68" t="str">
        <f>IF('COPY 20200720'!BQ68="","",'COPY 20200720'!BQ68)</f>
        <v/>
      </c>
      <c r="BR68" t="str">
        <f>IF('COPY 20200720'!BR68="","",'COPY 20200720'!BR68)</f>
        <v/>
      </c>
      <c r="BS68" t="str">
        <f>IF('COPY 20200720'!BS68="","",'COPY 20200720'!BS68)</f>
        <v/>
      </c>
      <c r="BT68" t="str">
        <f>IF('COPY 20200720'!BT68="","",'COPY 20200720'!BT68)</f>
        <v/>
      </c>
      <c r="BU68" t="str">
        <f>IF('COPY 20200720'!BU68="","",'COPY 20200720'!BU68)</f>
        <v/>
      </c>
      <c r="BV68" t="str">
        <f>IF('COPY 20200720'!BV68="","",'COPY 20200720'!BV68)</f>
        <v/>
      </c>
      <c r="BW68" t="str">
        <f>IF('COPY 20200720'!BW68="","",'COPY 20200720'!BW68)</f>
        <v/>
      </c>
      <c r="BX68" t="str">
        <f>IF('COPY 20200720'!BX68="","",'COPY 20200720'!BX68)</f>
        <v/>
      </c>
      <c r="BY68" t="str">
        <f>IF('COPY 20200720'!BY68="","",'COPY 20200720'!BY68)</f>
        <v/>
      </c>
      <c r="BZ68" t="str">
        <f>IF('COPY 20200720'!BZ68="","",'COPY 20200720'!BZ68)</f>
        <v/>
      </c>
      <c r="CA68" t="str">
        <f>IF('COPY 20200720'!CA68="","",'COPY 20200720'!CA68)</f>
        <v/>
      </c>
      <c r="CB68" t="str">
        <f>IF('COPY 20200720'!CB68="","",'COPY 20200720'!CB68)</f>
        <v/>
      </c>
      <c r="CC68" t="str">
        <f>IF('COPY 20200720'!CC68="","",'COPY 20200720'!CC68)</f>
        <v/>
      </c>
      <c r="CD68" t="str">
        <f>IF('COPY 20200720'!CD68="","",'COPY 20200720'!CD68)</f>
        <v/>
      </c>
      <c r="CE68">
        <v>0</v>
      </c>
      <c r="CF68" t="str">
        <f>IF('COPY 20200720'!CF68="","",'COPY 20200720'!CF68)</f>
        <v>-</v>
      </c>
      <c r="CG68" t="str">
        <f>IF('COPY 20200720'!CG68="","",'COPY 20200720'!CG68)</f>
        <v/>
      </c>
      <c r="CH68" t="str">
        <f>IF('COPY 20200720'!CH68="","",'COPY 20200720'!CH68)</f>
        <v/>
      </c>
      <c r="CI68" t="str">
        <f>IF('COPY 20200720'!CI68="","",'COPY 20200720'!CI68)</f>
        <v/>
      </c>
      <c r="CJ68" t="str">
        <f>IF('COPY 20200720'!CJ68="","",'COPY 20200720'!CJ68)</f>
        <v/>
      </c>
      <c r="CK68" t="str">
        <f>IF('COPY 20200720'!CK68="","",'COPY 20200720'!CK68)</f>
        <v/>
      </c>
      <c r="CL68" t="str">
        <f>IF('COPY 20200720'!CL68="","",'COPY 20200720'!CL68)</f>
        <v/>
      </c>
      <c r="CM68" t="str">
        <f>IF('COPY 20200720'!CM68="","",'COPY 20200720'!CM68)</f>
        <v/>
      </c>
    </row>
    <row r="69" spans="2:91">
      <c r="B69" s="42" t="str">
        <f>'COPY 20200720'!B69</f>
        <v>066</v>
      </c>
      <c r="C69" s="8" t="str">
        <f>'COPY 20200720'!C69</f>
        <v>PAD RF D RH/LH</v>
      </c>
      <c r="D69" s="8" t="str">
        <f>IF('COPY 20200720'!D69="","",'COPY 20200720'!D69)</f>
        <v>INJ</v>
      </c>
      <c r="E69" s="8"/>
      <c r="F69" s="9"/>
      <c r="G69" s="10"/>
      <c r="H69" s="11"/>
      <c r="I69" s="12"/>
      <c r="J69" s="13"/>
      <c r="K69" s="10"/>
      <c r="L69" s="13"/>
      <c r="M69" s="14"/>
      <c r="N69" s="15"/>
      <c r="O69" s="16"/>
      <c r="P69" s="27"/>
      <c r="Q69" s="17"/>
      <c r="R69" s="17"/>
      <c r="S69" s="33"/>
      <c r="T69" s="33"/>
      <c r="U69" s="31"/>
      <c r="V69">
        <f>IF('COPY 20200720'!V69="","",'COPY 20200720'!V69)</f>
        <v>0.49850400000000006</v>
      </c>
      <c r="W69" t="str">
        <f>IF('COPY 20200720'!W69="","",'COPY 20200720'!W69)</f>
        <v/>
      </c>
      <c r="X69" t="str">
        <f>IF('COPY 20200720'!X69="","",'COPY 20200720'!X69)</f>
        <v/>
      </c>
      <c r="Y69" t="str">
        <f>IF('COPY 20200720'!Y69="","",'COPY 20200720'!Y69)</f>
        <v/>
      </c>
      <c r="Z69" t="str">
        <f>IF('COPY 20200720'!Z69="","",'COPY 20200720'!Z69)</f>
        <v/>
      </c>
      <c r="AA69" t="str">
        <f>IF('COPY 20200720'!AA69="","",'COPY 20200720'!AA69)</f>
        <v/>
      </c>
      <c r="AB69" t="str">
        <f>IF('COPY 20200720'!AB69="","",'COPY 20200720'!AB69)</f>
        <v/>
      </c>
      <c r="AC69" t="str">
        <f>IF('COPY 20200720'!AC69="","",'COPY 20200720'!AC69)</f>
        <v/>
      </c>
      <c r="AD69" t="str">
        <f>IF('COPY 20200720'!AD69="","",'COPY 20200720'!AD69)</f>
        <v/>
      </c>
      <c r="AE69" t="str">
        <f>IF('COPY 20200720'!AE69="","",'COPY 20200720'!AE69)</f>
        <v/>
      </c>
      <c r="AF69">
        <f>IF('COPY 20200720'!AF69="","",'COPY 20200720'!AF69)</f>
        <v>44033</v>
      </c>
      <c r="AG69">
        <f>IF('COPY 20200720'!AG69="","",'COPY 20200720'!AG69)</f>
        <v>44033</v>
      </c>
      <c r="AH69" t="str">
        <f>IF('COPY 20200720'!AH69="","",'COPY 20200720'!AH69)</f>
        <v/>
      </c>
      <c r="AI69" t="str">
        <f>IF('COPY 20200720'!AI69="","",'COPY 20200720'!AI69)</f>
        <v/>
      </c>
      <c r="AJ69" t="str">
        <f>IF('COPY 20200720'!AJ69="","",'COPY 20200720'!AJ69)</f>
        <v/>
      </c>
      <c r="AK69">
        <v>0</v>
      </c>
      <c r="AL69" t="str">
        <f>IF('COPY 20200720'!AL69="","",'COPY 20200720'!AL69)</f>
        <v>-</v>
      </c>
      <c r="AM69">
        <f>IF('COPY 20200720'!AM69="","",'COPY 20200720'!AM69)</f>
        <v>44033</v>
      </c>
      <c r="AN69" t="str">
        <f>IF('COPY 20200720'!AN69="","",'COPY 20200720'!AN69)</f>
        <v/>
      </c>
      <c r="AO69" t="str">
        <f>IF('COPY 20200720'!AO69="","",'COPY 20200720'!AO69)</f>
        <v/>
      </c>
      <c r="AP69">
        <f>IF('COPY 20200720'!AP69="","",'COPY 20200720'!AP69)</f>
        <v>44033</v>
      </c>
      <c r="AQ69" t="str">
        <f>IF('COPY 20200720'!AQ69="","",'COPY 20200720'!AQ69)</f>
        <v/>
      </c>
      <c r="AR69" t="str">
        <f>IF('COPY 20200720'!AR69="","",'COPY 20200720'!AR69)</f>
        <v/>
      </c>
      <c r="AS69" t="str">
        <f>IF('COPY 20200720'!AS69="","",'COPY 20200720'!AS69)</f>
        <v/>
      </c>
      <c r="AT69" t="str">
        <f>IF('COPY 20200720'!AT69="","",'COPY 20200720'!AT69)</f>
        <v/>
      </c>
      <c r="AU69" t="str">
        <f>IF('COPY 20200720'!AU69="","",'COPY 20200720'!AU69)</f>
        <v/>
      </c>
      <c r="AV69" t="str">
        <f>IF('COPY 20200720'!AV69="","",'COPY 20200720'!AV69)</f>
        <v/>
      </c>
      <c r="AW69" t="str">
        <f>IF('COPY 20200720'!AW69="","",'COPY 20200720'!AW69)</f>
        <v/>
      </c>
      <c r="AX69" t="str">
        <f>IF('COPY 20200720'!AX69="","",'COPY 20200720'!AX69)</f>
        <v/>
      </c>
      <c r="AY69" t="str">
        <f>IF('COPY 20200720'!AY69="","",'COPY 20200720'!AY69)</f>
        <v/>
      </c>
      <c r="AZ69" t="str">
        <f>IF('COPY 20200720'!AZ69="","",'COPY 20200720'!AZ69)</f>
        <v/>
      </c>
      <c r="BA69" t="str">
        <f>IF('COPY 20200720'!BA69="","",'COPY 20200720'!BA69)</f>
        <v/>
      </c>
      <c r="BB69" t="str">
        <f>IF('COPY 20200720'!BB69="","",'COPY 20200720'!BB69)</f>
        <v/>
      </c>
      <c r="BC69" t="str">
        <f>IF('COPY 20200720'!BC69="","",'COPY 20200720'!BC69)</f>
        <v/>
      </c>
      <c r="BD69" t="str">
        <f>IF('COPY 20200720'!BD69="","",'COPY 20200720'!BD69)</f>
        <v/>
      </c>
      <c r="BE69" t="str">
        <f>IF('COPY 20200720'!BE69="","",'COPY 20200720'!BE69)</f>
        <v/>
      </c>
      <c r="BF69" t="str">
        <f>IF('COPY 20200720'!BF69="","",'COPY 20200720'!BF69)</f>
        <v/>
      </c>
      <c r="BG69" t="str">
        <f>IF('COPY 20200720'!BG69="","",'COPY 20200720'!BG69)</f>
        <v/>
      </c>
      <c r="BH69" t="str">
        <f>IF('COPY 20200720'!BH69="","",'COPY 20200720'!BH69)</f>
        <v/>
      </c>
      <c r="BI69" t="str">
        <f>IF('COPY 20200720'!BI69="","",'COPY 20200720'!BI69)</f>
        <v/>
      </c>
      <c r="BJ69" t="str">
        <f>IF('COPY 20200720'!BJ69="","",'COPY 20200720'!BJ69)</f>
        <v/>
      </c>
      <c r="BK69" t="str">
        <f>IF('COPY 20200720'!BK69="","",'COPY 20200720'!BK69)</f>
        <v/>
      </c>
      <c r="BL69" t="str">
        <f>IF('COPY 20200720'!BL69="","",'COPY 20200720'!BL69)</f>
        <v/>
      </c>
      <c r="BM69" t="str">
        <f>IF('COPY 20200720'!BM69="","",'COPY 20200720'!BM69)</f>
        <v/>
      </c>
      <c r="BN69" t="str">
        <f>IF('COPY 20200720'!BN69="","",'COPY 20200720'!BN69)</f>
        <v/>
      </c>
      <c r="BO69">
        <f>IF('COPY 20200720'!BO69="","",'COPY 20200720'!BO69)</f>
        <v>44034</v>
      </c>
      <c r="BP69" t="str">
        <f>IF('COPY 20200720'!BP69="","",'COPY 20200720'!BP69)</f>
        <v/>
      </c>
      <c r="BQ69" t="str">
        <f>IF('COPY 20200720'!BQ69="","",'COPY 20200720'!BQ69)</f>
        <v/>
      </c>
      <c r="BR69" t="str">
        <f>IF('COPY 20200720'!BR69="","",'COPY 20200720'!BR69)</f>
        <v/>
      </c>
      <c r="BS69" t="str">
        <f>IF('COPY 20200720'!BS69="","",'COPY 20200720'!BS69)</f>
        <v/>
      </c>
      <c r="BT69" t="str">
        <f>IF('COPY 20200720'!BT69="","",'COPY 20200720'!BT69)</f>
        <v/>
      </c>
      <c r="BU69" t="str">
        <f>IF('COPY 20200720'!BU69="","",'COPY 20200720'!BU69)</f>
        <v/>
      </c>
      <c r="BV69" t="str">
        <f>IF('COPY 20200720'!BV69="","",'COPY 20200720'!BV69)</f>
        <v/>
      </c>
      <c r="BW69" t="str">
        <f>IF('COPY 20200720'!BW69="","",'COPY 20200720'!BW69)</f>
        <v/>
      </c>
      <c r="BX69" t="str">
        <f>IF('COPY 20200720'!BX69="","",'COPY 20200720'!BX69)</f>
        <v/>
      </c>
      <c r="BY69" t="str">
        <f>IF('COPY 20200720'!BY69="","",'COPY 20200720'!BY69)</f>
        <v/>
      </c>
      <c r="BZ69" t="str">
        <f>IF('COPY 20200720'!BZ69="","",'COPY 20200720'!BZ69)</f>
        <v/>
      </c>
      <c r="CA69" t="str">
        <f>IF('COPY 20200720'!CA69="","",'COPY 20200720'!CA69)</f>
        <v/>
      </c>
      <c r="CB69" t="str">
        <f>IF('COPY 20200720'!CB69="","",'COPY 20200720'!CB69)</f>
        <v/>
      </c>
      <c r="CC69" t="str">
        <f>IF('COPY 20200720'!CC69="","",'COPY 20200720'!CC69)</f>
        <v/>
      </c>
      <c r="CD69" t="str">
        <f>IF('COPY 20200720'!CD69="","",'COPY 20200720'!CD69)</f>
        <v/>
      </c>
      <c r="CE69" t="str">
        <f>IF('COPY 20200720'!CE69="","",'COPY 20200720'!CE69)</f>
        <v/>
      </c>
      <c r="CF69" t="str">
        <f>IF('COPY 20200720'!CF69="","",'COPY 20200720'!CF69)</f>
        <v/>
      </c>
      <c r="CG69" t="str">
        <f>IF('COPY 20200720'!CG69="","",'COPY 20200720'!CG69)</f>
        <v/>
      </c>
      <c r="CH69" t="str">
        <f>IF('COPY 20200720'!CH69="","",'COPY 20200720'!CH69)</f>
        <v/>
      </c>
      <c r="CI69" t="str">
        <f>IF('COPY 20200720'!CI69="","",'COPY 20200720'!CI69)</f>
        <v/>
      </c>
      <c r="CJ69" t="str">
        <f>IF('COPY 20200720'!CJ69="","",'COPY 20200720'!CJ69)</f>
        <v/>
      </c>
      <c r="CK69" t="str">
        <f>IF('COPY 20200720'!CK69="","",'COPY 20200720'!CK69)</f>
        <v/>
      </c>
      <c r="CL69" t="str">
        <f>IF('COPY 20200720'!CL69="","",'COPY 20200720'!CL69)</f>
        <v/>
      </c>
      <c r="CM69" t="str">
        <f>IF('COPY 20200720'!CM69="","",'COPY 20200720'!CM69)</f>
        <v/>
      </c>
    </row>
    <row r="70" spans="2:91">
      <c r="B70" s="42" t="str">
        <f>'COPY 20200720'!B70</f>
        <v>067</v>
      </c>
      <c r="C70" s="8" t="str">
        <f>'COPY 20200720'!C70</f>
        <v>PAD RF RP2 RH/LH</v>
      </c>
      <c r="D70" s="8" t="str">
        <f>IF('COPY 20200720'!D70="","",'COPY 20200720'!D70)</f>
        <v>INJ</v>
      </c>
      <c r="E70" s="8"/>
      <c r="F70" s="9"/>
      <c r="G70" s="10"/>
      <c r="H70" s="11"/>
      <c r="I70" s="12"/>
      <c r="J70" s="13"/>
      <c r="K70" s="10"/>
      <c r="L70" s="13"/>
      <c r="M70" s="14"/>
      <c r="N70" s="15"/>
      <c r="O70" s="16"/>
      <c r="P70" s="27"/>
      <c r="Q70" s="17"/>
      <c r="R70" s="17"/>
      <c r="S70" s="33"/>
      <c r="T70" s="33"/>
      <c r="U70" s="31"/>
      <c r="V70">
        <f>IF('COPY 20200720'!V70="","",'COPY 20200720'!V70)</f>
        <v>0.28367999999999999</v>
      </c>
      <c r="W70" t="str">
        <f>IF('COPY 20200720'!W70="","",'COPY 20200720'!W70)</f>
        <v/>
      </c>
      <c r="X70" t="str">
        <f>IF('COPY 20200720'!X70="","",'COPY 20200720'!X70)</f>
        <v/>
      </c>
      <c r="Y70" t="str">
        <f>IF('COPY 20200720'!Y70="","",'COPY 20200720'!Y70)</f>
        <v/>
      </c>
      <c r="Z70" t="str">
        <f>IF('COPY 20200720'!Z70="","",'COPY 20200720'!Z70)</f>
        <v/>
      </c>
      <c r="AA70" t="str">
        <f>IF('COPY 20200720'!AA70="","",'COPY 20200720'!AA70)</f>
        <v/>
      </c>
      <c r="AB70" t="str">
        <f>IF('COPY 20200720'!AB70="","",'COPY 20200720'!AB70)</f>
        <v/>
      </c>
      <c r="AC70" t="str">
        <f>IF('COPY 20200720'!AC70="","",'COPY 20200720'!AC70)</f>
        <v/>
      </c>
      <c r="AD70" t="str">
        <f>IF('COPY 20200720'!AD70="","",'COPY 20200720'!AD70)</f>
        <v/>
      </c>
      <c r="AE70" t="str">
        <f>IF('COPY 20200720'!AE70="","",'COPY 20200720'!AE70)</f>
        <v/>
      </c>
      <c r="AF70" t="str">
        <f>IF('COPY 20200720'!AF70="","",'COPY 20200720'!AF70)</f>
        <v/>
      </c>
      <c r="AG70" t="str">
        <f>IF('COPY 20200720'!AG70="","",'COPY 20200720'!AG70)</f>
        <v/>
      </c>
      <c r="AH70" t="str">
        <f>IF('COPY 20200720'!AH70="","",'COPY 20200720'!AH70)</f>
        <v/>
      </c>
      <c r="AI70" t="str">
        <f>IF('COPY 20200720'!AI70="","",'COPY 20200720'!AI70)</f>
        <v/>
      </c>
      <c r="AJ70" t="str">
        <f>IF('COPY 20200720'!AJ70="","",'COPY 20200720'!AJ70)</f>
        <v/>
      </c>
      <c r="AK70" t="str">
        <f>IF('COPY 20200720'!AK70="","",'COPY 20200720'!AK70)</f>
        <v/>
      </c>
      <c r="AL70" t="str">
        <f>IF('COPY 20200720'!AL70="","",'COPY 20200720'!AL70)</f>
        <v/>
      </c>
      <c r="AM70" t="str">
        <f>IF('COPY 20200720'!AM70="","",'COPY 20200720'!AM70)</f>
        <v/>
      </c>
      <c r="AN70" t="str">
        <f>IF('COPY 20200720'!AN70="","",'COPY 20200720'!AN70)</f>
        <v/>
      </c>
      <c r="AO70">
        <f>IF('COPY 20200720'!AO70="","",'COPY 20200720'!AO70)</f>
        <v>44046</v>
      </c>
      <c r="AP70" t="str">
        <f>IF('COPY 20200720'!AP70="","",'COPY 20200720'!AP70)</f>
        <v/>
      </c>
      <c r="AQ70" t="str">
        <f>IF('COPY 20200720'!AQ70="","",'COPY 20200720'!AQ70)</f>
        <v/>
      </c>
      <c r="AR70" t="str">
        <f>IF('COPY 20200720'!AR70="","",'COPY 20200720'!AR70)</f>
        <v/>
      </c>
      <c r="AS70" t="str">
        <f>IF('COPY 20200720'!AS70="","",'COPY 20200720'!AS70)</f>
        <v/>
      </c>
      <c r="AT70" t="str">
        <f>IF('COPY 20200720'!AT70="","",'COPY 20200720'!AT70)</f>
        <v/>
      </c>
      <c r="AU70" t="str">
        <f>IF('COPY 20200720'!AU70="","",'COPY 20200720'!AU70)</f>
        <v/>
      </c>
      <c r="AV70" t="str">
        <f>IF('COPY 20200720'!AV70="","",'COPY 20200720'!AV70)</f>
        <v/>
      </c>
      <c r="AW70" t="str">
        <f>IF('COPY 20200720'!AW70="","",'COPY 20200720'!AW70)</f>
        <v/>
      </c>
      <c r="AX70" t="str">
        <f>IF('COPY 20200720'!AX70="","",'COPY 20200720'!AX70)</f>
        <v/>
      </c>
      <c r="AY70" t="str">
        <f>IF('COPY 20200720'!AY70="","",'COPY 20200720'!AY70)</f>
        <v/>
      </c>
      <c r="AZ70" t="str">
        <f>IF('COPY 20200720'!AZ70="","",'COPY 20200720'!AZ70)</f>
        <v/>
      </c>
      <c r="BA70" t="str">
        <f>IF('COPY 20200720'!BA70="","",'COPY 20200720'!BA70)</f>
        <v/>
      </c>
      <c r="BB70" t="str">
        <f>IF('COPY 20200720'!BB70="","",'COPY 20200720'!BB70)</f>
        <v/>
      </c>
      <c r="BC70" t="str">
        <f>IF('COPY 20200720'!BC70="","",'COPY 20200720'!BC70)</f>
        <v/>
      </c>
      <c r="BD70" t="str">
        <f>IF('COPY 20200720'!BD70="","",'COPY 20200720'!BD70)</f>
        <v/>
      </c>
      <c r="BE70" t="str">
        <f>IF('COPY 20200720'!BE70="","",'COPY 20200720'!BE70)</f>
        <v/>
      </c>
      <c r="BF70" t="str">
        <f>IF('COPY 20200720'!BF70="","",'COPY 20200720'!BF70)</f>
        <v/>
      </c>
      <c r="BG70" t="str">
        <f>IF('COPY 20200720'!BG70="","",'COPY 20200720'!BG70)</f>
        <v/>
      </c>
      <c r="BH70" t="str">
        <f>IF('COPY 20200720'!BH70="","",'COPY 20200720'!BH70)</f>
        <v/>
      </c>
      <c r="BI70" t="str">
        <f>IF('COPY 20200720'!BI70="","",'COPY 20200720'!BI70)</f>
        <v/>
      </c>
      <c r="BJ70" t="str">
        <f>IF('COPY 20200720'!BJ70="","",'COPY 20200720'!BJ70)</f>
        <v/>
      </c>
      <c r="BK70">
        <f>IF('COPY 20200720'!BK70="","",'COPY 20200720'!BK70)</f>
        <v>44036</v>
      </c>
      <c r="BL70" t="str">
        <f>IF('COPY 20200720'!BL70="","",'COPY 20200720'!BL70)</f>
        <v/>
      </c>
      <c r="BM70" t="str">
        <f>IF('COPY 20200720'!BM70="","",'COPY 20200720'!BM70)</f>
        <v/>
      </c>
      <c r="BN70" t="str">
        <f>IF('COPY 20200720'!BN70="","",'COPY 20200720'!BN70)</f>
        <v/>
      </c>
      <c r="BO70">
        <v>0</v>
      </c>
      <c r="BP70" t="str">
        <f>IF('COPY 20200720'!BP70="","",'COPY 20200720'!BP70)</f>
        <v/>
      </c>
      <c r="BQ70" t="str">
        <f>IF('COPY 20200720'!BQ70="","",'COPY 20200720'!BQ70)</f>
        <v/>
      </c>
      <c r="BR70" t="str">
        <f>IF('COPY 20200720'!BR70="","",'COPY 20200720'!BR70)</f>
        <v/>
      </c>
      <c r="BS70" t="str">
        <f>IF('COPY 20200720'!BS70="","",'COPY 20200720'!BS70)</f>
        <v/>
      </c>
      <c r="BT70" t="str">
        <f>IF('COPY 20200720'!BT70="","",'COPY 20200720'!BT70)</f>
        <v/>
      </c>
      <c r="BU70" t="str">
        <f>IF('COPY 20200720'!BU70="","",'COPY 20200720'!BU70)</f>
        <v/>
      </c>
      <c r="BV70" t="str">
        <f>IF('COPY 20200720'!BV70="","",'COPY 20200720'!BV70)</f>
        <v/>
      </c>
      <c r="BW70" t="str">
        <f>IF('COPY 20200720'!BW70="","",'COPY 20200720'!BW70)</f>
        <v/>
      </c>
      <c r="BX70" t="str">
        <f>IF('COPY 20200720'!BX70="","",'COPY 20200720'!BX70)</f>
        <v/>
      </c>
      <c r="BY70" t="str">
        <f>IF('COPY 20200720'!BY70="","",'COPY 20200720'!BY70)</f>
        <v/>
      </c>
      <c r="BZ70" t="str">
        <f>IF('COPY 20200720'!BZ70="","",'COPY 20200720'!BZ70)</f>
        <v/>
      </c>
      <c r="CA70" t="str">
        <f>IF('COPY 20200720'!CA70="","",'COPY 20200720'!CA70)</f>
        <v/>
      </c>
      <c r="CB70" t="str">
        <f>IF('COPY 20200720'!CB70="","",'COPY 20200720'!CB70)</f>
        <v/>
      </c>
      <c r="CC70" t="str">
        <f>IF('COPY 20200720'!CC70="","",'COPY 20200720'!CC70)</f>
        <v/>
      </c>
      <c r="CD70" t="str">
        <f>IF('COPY 20200720'!CD70="","",'COPY 20200720'!CD70)</f>
        <v/>
      </c>
      <c r="CE70" t="str">
        <f>IF('COPY 20200720'!CE70="","",'COPY 20200720'!CE70)</f>
        <v/>
      </c>
      <c r="CF70" t="str">
        <f>IF('COPY 20200720'!CF70="","",'COPY 20200720'!CF70)</f>
        <v/>
      </c>
      <c r="CG70" t="str">
        <f>IF('COPY 20200720'!CG70="","",'COPY 20200720'!CG70)</f>
        <v/>
      </c>
      <c r="CH70" t="str">
        <f>IF('COPY 20200720'!CH70="","",'COPY 20200720'!CH70)</f>
        <v/>
      </c>
      <c r="CI70" t="str">
        <f>IF('COPY 20200720'!CI70="","",'COPY 20200720'!CI70)</f>
        <v/>
      </c>
      <c r="CJ70" t="str">
        <f>IF('COPY 20200720'!CJ70="","",'COPY 20200720'!CJ70)</f>
        <v/>
      </c>
      <c r="CK70" t="str">
        <f>IF('COPY 20200720'!CK70="","",'COPY 20200720'!CK70)</f>
        <v/>
      </c>
      <c r="CL70" t="str">
        <f>IF('COPY 20200720'!CL70="","",'COPY 20200720'!CL70)</f>
        <v/>
      </c>
      <c r="CM70" t="str">
        <f>IF('COPY 20200720'!CM70="","",'COPY 20200720'!CM70)</f>
        <v/>
      </c>
    </row>
    <row r="71" spans="2:91">
      <c r="B71" s="42" t="str">
        <f>'COPY 20200720'!B71</f>
        <v>068</v>
      </c>
      <c r="C71" s="8" t="str">
        <f>'COPY 20200720'!C71</f>
        <v>COVER SILL SD RU RH/LH</v>
      </c>
      <c r="D71" s="8" t="str">
        <f>IF('COPY 20200720'!D71="","",'COPY 20200720'!D71)</f>
        <v>INJ</v>
      </c>
      <c r="E71" s="8"/>
      <c r="F71" s="9"/>
      <c r="G71" s="10"/>
      <c r="H71" s="11"/>
      <c r="I71" s="12"/>
      <c r="J71" s="13"/>
      <c r="K71" s="10"/>
      <c r="L71" s="13"/>
      <c r="M71" s="14"/>
      <c r="N71" s="15"/>
      <c r="O71" s="16"/>
      <c r="P71" s="16"/>
      <c r="Q71" s="17"/>
      <c r="R71" s="17"/>
      <c r="S71" s="33"/>
      <c r="T71" s="33"/>
      <c r="U71" s="32"/>
      <c r="V71">
        <f>IF('COPY 20200720'!V71="","",'COPY 20200720'!V71)</f>
        <v>1.9560839999999999</v>
      </c>
      <c r="W71" t="str">
        <f>IF('COPY 20200720'!W71="","",'COPY 20200720'!W71)</f>
        <v/>
      </c>
      <c r="X71" t="str">
        <f>IF('COPY 20200720'!X71="","",'COPY 20200720'!X71)</f>
        <v/>
      </c>
      <c r="Y71" t="str">
        <f>IF('COPY 20200720'!Y71="","",'COPY 20200720'!Y71)</f>
        <v/>
      </c>
      <c r="Z71" t="str">
        <f>IF('COPY 20200720'!Z71="","",'COPY 20200720'!Z71)</f>
        <v/>
      </c>
      <c r="AA71" t="str">
        <f>IF('COPY 20200720'!AA71="","",'COPY 20200720'!AA71)</f>
        <v/>
      </c>
      <c r="AB71" t="str">
        <f>IF('COPY 20200720'!AB71="","",'COPY 20200720'!AB71)</f>
        <v/>
      </c>
      <c r="AC71" t="str">
        <f>IF('COPY 20200720'!AC71="","",'COPY 20200720'!AC71)</f>
        <v/>
      </c>
      <c r="AD71">
        <v>0</v>
      </c>
      <c r="AE71" t="str">
        <f>IF('COPY 20200720'!AE71="","",'COPY 20200720'!AE71)</f>
        <v>-</v>
      </c>
      <c r="AF71" s="78">
        <f>208203/108500</f>
        <v>1.9189216589861751</v>
      </c>
      <c r="AG71" t="str">
        <f>IF('COPY 20200720'!AG71="","",'COPY 20200720'!AG71)</f>
        <v>-</v>
      </c>
      <c r="AH71" t="str">
        <f>IF('COPY 20200720'!AH71="","",'COPY 20200720'!AH71)</f>
        <v/>
      </c>
      <c r="AI71" t="str">
        <f>IF('COPY 20200720'!AI71="","",'COPY 20200720'!AI71)</f>
        <v/>
      </c>
      <c r="AJ71" t="str">
        <f>IF('COPY 20200720'!AJ71="","",'COPY 20200720'!AJ71)</f>
        <v/>
      </c>
      <c r="AK71" t="str">
        <f>IF('COPY 20200720'!AK71="","",'COPY 20200720'!AK71)</f>
        <v/>
      </c>
      <c r="AL71" t="str">
        <f>IF('COPY 20200720'!AL71="","",'COPY 20200720'!AL71)</f>
        <v/>
      </c>
      <c r="AM71">
        <f>IF('COPY 20200720'!AM71="","",'COPY 20200720'!AM71)</f>
        <v>44033</v>
      </c>
      <c r="AN71" t="str">
        <f>IF('COPY 20200720'!AN71="","",'COPY 20200720'!AN71)</f>
        <v/>
      </c>
      <c r="AO71" t="str">
        <f>IF('COPY 20200720'!AO71="","",'COPY 20200720'!AO71)</f>
        <v/>
      </c>
      <c r="AP71" t="str">
        <f>IF('COPY 20200720'!AP71="","",'COPY 20200720'!AP71)</f>
        <v/>
      </c>
      <c r="AQ71" t="str">
        <f>IF('COPY 20200720'!AQ71="","",'COPY 20200720'!AQ71)</f>
        <v/>
      </c>
      <c r="AR71" t="str">
        <f>IF('COPY 20200720'!AR71="","",'COPY 20200720'!AR71)</f>
        <v/>
      </c>
      <c r="AS71" t="str">
        <f>IF('COPY 20200720'!AS71="","",'COPY 20200720'!AS71)</f>
        <v/>
      </c>
      <c r="AT71" t="str">
        <f>IF('COPY 20200720'!AT71="","",'COPY 20200720'!AT71)</f>
        <v/>
      </c>
      <c r="AU71" t="str">
        <f>IF('COPY 20200720'!AU71="","",'COPY 20200720'!AU71)</f>
        <v/>
      </c>
      <c r="AV71" t="str">
        <f>IF('COPY 20200720'!AV71="","",'COPY 20200720'!AV71)</f>
        <v/>
      </c>
      <c r="AW71" t="str">
        <f>IF('COPY 20200720'!AW71="","",'COPY 20200720'!AW71)</f>
        <v/>
      </c>
      <c r="AX71" t="str">
        <f>IF('COPY 20200720'!AX71="","",'COPY 20200720'!AX71)</f>
        <v/>
      </c>
      <c r="AY71" t="str">
        <f>IF('COPY 20200720'!AY71="","",'COPY 20200720'!AY71)</f>
        <v/>
      </c>
      <c r="AZ71" t="str">
        <f>IF('COPY 20200720'!AZ71="","",'COPY 20200720'!AZ71)</f>
        <v/>
      </c>
      <c r="BA71" t="str">
        <f>IF('COPY 20200720'!BA71="","",'COPY 20200720'!BA71)</f>
        <v/>
      </c>
      <c r="BB71" t="str">
        <f>IF('COPY 20200720'!BB71="","",'COPY 20200720'!BB71)</f>
        <v/>
      </c>
      <c r="BC71" t="str">
        <f>IF('COPY 20200720'!BC71="","",'COPY 20200720'!BC71)</f>
        <v/>
      </c>
      <c r="BD71" t="str">
        <f>IF('COPY 20200720'!BD71="","",'COPY 20200720'!BD71)</f>
        <v/>
      </c>
      <c r="BE71" t="str">
        <f>IF('COPY 20200720'!BE71="","",'COPY 20200720'!BE71)</f>
        <v/>
      </c>
      <c r="BF71" t="str">
        <f>IF('COPY 20200720'!BF71="","",'COPY 20200720'!BF71)</f>
        <v/>
      </c>
      <c r="BG71" t="str">
        <f>IF('COPY 20200720'!BG71="","",'COPY 20200720'!BG71)</f>
        <v/>
      </c>
      <c r="BH71" t="str">
        <f>IF('COPY 20200720'!BH71="","",'COPY 20200720'!BH71)</f>
        <v/>
      </c>
      <c r="BI71" t="str">
        <f>IF('COPY 20200720'!BI71="","",'COPY 20200720'!BI71)</f>
        <v/>
      </c>
      <c r="BJ71" t="str">
        <f>IF('COPY 20200720'!BJ71="","",'COPY 20200720'!BJ71)</f>
        <v/>
      </c>
      <c r="BK71">
        <f>IF('COPY 20200720'!BK71="","",'COPY 20200720'!BK71)</f>
        <v>44033</v>
      </c>
      <c r="BL71" t="str">
        <f>IF('COPY 20200720'!BL71="","",'COPY 20200720'!BL71)</f>
        <v/>
      </c>
      <c r="BM71" t="str">
        <f>IF('COPY 20200720'!BM71="","",'COPY 20200720'!BM71)</f>
        <v/>
      </c>
      <c r="BN71" t="str">
        <f>IF('COPY 20200720'!BN71="","",'COPY 20200720'!BN71)</f>
        <v/>
      </c>
      <c r="BO71" t="str">
        <f>IF('COPY 20200720'!BO71="","",'COPY 20200720'!BO71)</f>
        <v/>
      </c>
      <c r="BP71" t="str">
        <f>IF('COPY 20200720'!BP71="","",'COPY 20200720'!BP71)</f>
        <v/>
      </c>
      <c r="BQ71" t="str">
        <f>IF('COPY 20200720'!BQ71="","",'COPY 20200720'!BQ71)</f>
        <v/>
      </c>
      <c r="BR71" t="str">
        <f>IF('COPY 20200720'!BR71="","",'COPY 20200720'!BR71)</f>
        <v/>
      </c>
      <c r="BS71" t="str">
        <f>IF('COPY 20200720'!BS71="","",'COPY 20200720'!BS71)</f>
        <v/>
      </c>
      <c r="BT71" t="str">
        <f>IF('COPY 20200720'!BT71="","",'COPY 20200720'!BT71)</f>
        <v/>
      </c>
      <c r="BU71" t="str">
        <f>IF('COPY 20200720'!BU71="","",'COPY 20200720'!BU71)</f>
        <v/>
      </c>
      <c r="BV71" t="str">
        <f>IF('COPY 20200720'!BV71="","",'COPY 20200720'!BV71)</f>
        <v/>
      </c>
      <c r="BW71" t="str">
        <f>IF('COPY 20200720'!BW71="","",'COPY 20200720'!BW71)</f>
        <v/>
      </c>
      <c r="BX71" t="str">
        <f>IF('COPY 20200720'!BX71="","",'COPY 20200720'!BX71)</f>
        <v/>
      </c>
      <c r="BY71" t="str">
        <f>IF('COPY 20200720'!BY71="","",'COPY 20200720'!BY71)</f>
        <v/>
      </c>
      <c r="BZ71" t="str">
        <f>IF('COPY 20200720'!BZ71="","",'COPY 20200720'!BZ71)</f>
        <v/>
      </c>
      <c r="CA71" t="str">
        <f>IF('COPY 20200720'!CA71="","",'COPY 20200720'!CA71)</f>
        <v/>
      </c>
      <c r="CB71" t="str">
        <f>IF('COPY 20200720'!CB71="","",'COPY 20200720'!CB71)</f>
        <v/>
      </c>
      <c r="CC71" t="str">
        <f>IF('COPY 20200720'!CC71="","",'COPY 20200720'!CC71)</f>
        <v/>
      </c>
      <c r="CD71" t="str">
        <f>IF('COPY 20200720'!CD71="","",'COPY 20200720'!CD71)</f>
        <v/>
      </c>
      <c r="CE71">
        <v>0</v>
      </c>
      <c r="CF71" t="str">
        <f>IF('COPY 20200720'!CF71="","",'COPY 20200720'!CF71)</f>
        <v>-</v>
      </c>
      <c r="CG71" t="str">
        <f>IF('COPY 20200720'!CG71="","",'COPY 20200720'!CG71)</f>
        <v/>
      </c>
      <c r="CH71" t="str">
        <f>IF('COPY 20200720'!CH71="","",'COPY 20200720'!CH71)</f>
        <v/>
      </c>
      <c r="CI71" t="str">
        <f>IF('COPY 20200720'!CI71="","",'COPY 20200720'!CI71)</f>
        <v/>
      </c>
      <c r="CJ71" t="str">
        <f>IF('COPY 20200720'!CJ71="","",'COPY 20200720'!CJ71)</f>
        <v/>
      </c>
      <c r="CK71" t="str">
        <f>IF('COPY 20200720'!CK71="","",'COPY 20200720'!CK71)</f>
        <v/>
      </c>
      <c r="CL71" t="str">
        <f>IF('COPY 20200720'!CL71="","",'COPY 20200720'!CL71)</f>
        <v/>
      </c>
      <c r="CM71" t="str">
        <f>IF('COPY 20200720'!CM71="","",'COPY 20200720'!CM71)</f>
        <v/>
      </c>
    </row>
    <row r="72" spans="2:91">
      <c r="B72" s="42" t="str">
        <f>'COPY 20200720'!B72</f>
        <v>069</v>
      </c>
      <c r="C72" s="8" t="str">
        <f>'COPY 20200720'!C72</f>
        <v>TRIM PNL D PLR RH/LH</v>
      </c>
      <c r="D72" s="8" t="str">
        <f>IF('COPY 20200720'!D72="","",'COPY 20200720'!D72)</f>
        <v>INJ</v>
      </c>
      <c r="E72" s="8"/>
      <c r="F72" s="9"/>
      <c r="G72" s="10"/>
      <c r="H72" s="11"/>
      <c r="I72" s="12"/>
      <c r="J72" s="13"/>
      <c r="K72" s="10"/>
      <c r="L72" s="13"/>
      <c r="M72" s="14"/>
      <c r="N72" s="15"/>
      <c r="O72" s="16"/>
      <c r="P72" s="28"/>
      <c r="Q72" s="17"/>
      <c r="R72" s="17"/>
      <c r="S72" s="33"/>
      <c r="T72" s="33"/>
      <c r="U72" s="32"/>
      <c r="V72">
        <f>IF('COPY 20200720'!V72="","",'COPY 20200720'!V72)</f>
        <v>2.550896136025453</v>
      </c>
      <c r="W72" t="str">
        <f>IF('COPY 20200720'!W72="","",'COPY 20200720'!W72)</f>
        <v/>
      </c>
      <c r="X72" t="str">
        <f>IF('COPY 20200720'!X72="","",'COPY 20200720'!X72)</f>
        <v/>
      </c>
      <c r="Y72" t="str">
        <f>IF('COPY 20200720'!Y72="","",'COPY 20200720'!Y72)</f>
        <v/>
      </c>
      <c r="Z72" t="str">
        <f>IF('COPY 20200720'!Z72="","",'COPY 20200720'!Z72)</f>
        <v/>
      </c>
      <c r="AA72" t="str">
        <f>IF('COPY 20200720'!AA72="","",'COPY 20200720'!AA72)</f>
        <v/>
      </c>
      <c r="AB72" t="str">
        <f>IF('COPY 20200720'!AB72="","",'COPY 20200720'!AB72)</f>
        <v/>
      </c>
      <c r="AC72" t="str">
        <f>IF('COPY 20200720'!AC72="","",'COPY 20200720'!AC72)</f>
        <v/>
      </c>
      <c r="AD72">
        <v>0</v>
      </c>
      <c r="AE72" t="str">
        <f>IF('COPY 20200720'!AE72="","",'COPY 20200720'!AE72)</f>
        <v>-</v>
      </c>
      <c r="AF72" t="str">
        <f>IF('COPY 20200720'!AF72="","",'COPY 20200720'!AF72)</f>
        <v/>
      </c>
      <c r="AG72" t="str">
        <f>IF('COPY 20200720'!AG72="","",'COPY 20200720'!AG72)</f>
        <v/>
      </c>
      <c r="AH72" t="str">
        <f>IF('COPY 20200720'!AH72="","",'COPY 20200720'!AH72)</f>
        <v/>
      </c>
      <c r="AI72" t="str">
        <f>IF('COPY 20200720'!AI72="","",'COPY 20200720'!AI72)</f>
        <v/>
      </c>
      <c r="AJ72" t="str">
        <f>IF('COPY 20200720'!AJ72="","",'COPY 20200720'!AJ72)</f>
        <v/>
      </c>
      <c r="AK72" t="str">
        <f>IF('COPY 20200720'!AK72="","",'COPY 20200720'!AK72)</f>
        <v/>
      </c>
      <c r="AL72" t="str">
        <f>IF('COPY 20200720'!AL72="","",'COPY 20200720'!AL72)</f>
        <v/>
      </c>
      <c r="AM72">
        <f>IF('COPY 20200720'!AM72="","",'COPY 20200720'!AM72)</f>
        <v>44033</v>
      </c>
      <c r="AN72" t="str">
        <f>IF('COPY 20200720'!AN72="","",'COPY 20200720'!AN72)</f>
        <v/>
      </c>
      <c r="AO72" t="str">
        <f>IF('COPY 20200720'!AO72="","",'COPY 20200720'!AO72)</f>
        <v/>
      </c>
      <c r="AP72" t="str">
        <f>IF('COPY 20200720'!AP72="","",'COPY 20200720'!AP72)</f>
        <v/>
      </c>
      <c r="AQ72" t="str">
        <f>IF('COPY 20200720'!AQ72="","",'COPY 20200720'!AQ72)</f>
        <v/>
      </c>
      <c r="AR72" t="str">
        <f>IF('COPY 20200720'!AR72="","",'COPY 20200720'!AR72)</f>
        <v/>
      </c>
      <c r="AS72" t="str">
        <f>IF('COPY 20200720'!AS72="","",'COPY 20200720'!AS72)</f>
        <v/>
      </c>
      <c r="AT72" t="str">
        <f>IF('COPY 20200720'!AT72="","",'COPY 20200720'!AT72)</f>
        <v/>
      </c>
      <c r="AU72" t="str">
        <f>IF('COPY 20200720'!AU72="","",'COPY 20200720'!AU72)</f>
        <v/>
      </c>
      <c r="AV72" t="str">
        <f>IF('COPY 20200720'!AV72="","",'COPY 20200720'!AV72)</f>
        <v/>
      </c>
      <c r="AW72" t="str">
        <f>IF('COPY 20200720'!AW72="","",'COPY 20200720'!AW72)</f>
        <v/>
      </c>
      <c r="AX72" t="str">
        <f>IF('COPY 20200720'!AX72="","",'COPY 20200720'!AX72)</f>
        <v/>
      </c>
      <c r="AY72" t="str">
        <f>IF('COPY 20200720'!AY72="","",'COPY 20200720'!AY72)</f>
        <v/>
      </c>
      <c r="AZ72" t="str">
        <f>IF('COPY 20200720'!AZ72="","",'COPY 20200720'!AZ72)</f>
        <v/>
      </c>
      <c r="BA72" t="str">
        <f>IF('COPY 20200720'!BA72="","",'COPY 20200720'!BA72)</f>
        <v/>
      </c>
      <c r="BB72" t="str">
        <f>IF('COPY 20200720'!BB72="","",'COPY 20200720'!BB72)</f>
        <v/>
      </c>
      <c r="BC72" t="str">
        <f>IF('COPY 20200720'!BC72="","",'COPY 20200720'!BC72)</f>
        <v/>
      </c>
      <c r="BD72" t="str">
        <f>IF('COPY 20200720'!BD72="","",'COPY 20200720'!BD72)</f>
        <v/>
      </c>
      <c r="BE72" t="str">
        <f>IF('COPY 20200720'!BE72="","",'COPY 20200720'!BE72)</f>
        <v/>
      </c>
      <c r="BF72" t="str">
        <f>IF('COPY 20200720'!BF72="","",'COPY 20200720'!BF72)</f>
        <v/>
      </c>
      <c r="BG72" t="str">
        <f>IF('COPY 20200720'!BG72="","",'COPY 20200720'!BG72)</f>
        <v/>
      </c>
      <c r="BH72" t="str">
        <f>IF('COPY 20200720'!BH72="","",'COPY 20200720'!BH72)</f>
        <v/>
      </c>
      <c r="BI72" t="str">
        <f>IF('COPY 20200720'!BI72="","",'COPY 20200720'!BI72)</f>
        <v/>
      </c>
      <c r="BJ72" t="str">
        <f>IF('COPY 20200720'!BJ72="","",'COPY 20200720'!BJ72)</f>
        <v/>
      </c>
      <c r="BK72" t="str">
        <f>IF('COPY 20200720'!BK72="","",'COPY 20200720'!BK72)</f>
        <v/>
      </c>
      <c r="BL72" t="str">
        <f>IF('COPY 20200720'!BL72="","",'COPY 20200720'!BL72)</f>
        <v/>
      </c>
      <c r="BM72" t="str">
        <f>IF('COPY 20200720'!BM72="","",'COPY 20200720'!BM72)</f>
        <v/>
      </c>
      <c r="BN72" t="str">
        <f>IF('COPY 20200720'!BN72="","",'COPY 20200720'!BN72)</f>
        <v/>
      </c>
      <c r="BO72" t="str">
        <f>IF('COPY 20200720'!BO72="","",'COPY 20200720'!BO72)</f>
        <v/>
      </c>
      <c r="BP72" t="str">
        <f>IF('COPY 20200720'!BP72="","",'COPY 20200720'!BP72)</f>
        <v/>
      </c>
      <c r="BQ72" t="str">
        <f>IF('COPY 20200720'!BQ72="","",'COPY 20200720'!BQ72)</f>
        <v/>
      </c>
      <c r="BR72" t="str">
        <f>IF('COPY 20200720'!BR72="","",'COPY 20200720'!BR72)</f>
        <v/>
      </c>
      <c r="BS72" t="str">
        <f>IF('COPY 20200720'!BS72="","",'COPY 20200720'!BS72)</f>
        <v/>
      </c>
      <c r="BT72" t="str">
        <f>IF('COPY 20200720'!BT72="","",'COPY 20200720'!BT72)</f>
        <v/>
      </c>
      <c r="BU72" t="str">
        <f>IF('COPY 20200720'!BU72="","",'COPY 20200720'!BU72)</f>
        <v/>
      </c>
      <c r="BV72" t="str">
        <f>IF('COPY 20200720'!BV72="","",'COPY 20200720'!BV72)</f>
        <v/>
      </c>
      <c r="BW72" t="str">
        <f>IF('COPY 20200720'!BW72="","",'COPY 20200720'!BW72)</f>
        <v/>
      </c>
      <c r="BX72" t="str">
        <f>IF('COPY 20200720'!BX72="","",'COPY 20200720'!BX72)</f>
        <v/>
      </c>
      <c r="BY72" t="str">
        <f>IF('COPY 20200720'!BY72="","",'COPY 20200720'!BY72)</f>
        <v/>
      </c>
      <c r="BZ72" t="str">
        <f>IF('COPY 20200720'!BZ72="","",'COPY 20200720'!BZ72)</f>
        <v/>
      </c>
      <c r="CA72" t="str">
        <f>IF('COPY 20200720'!CA72="","",'COPY 20200720'!CA72)</f>
        <v/>
      </c>
      <c r="CB72" t="str">
        <f>IF('COPY 20200720'!CB72="","",'COPY 20200720'!CB72)</f>
        <v/>
      </c>
      <c r="CC72" t="str">
        <f>IF('COPY 20200720'!CC72="","",'COPY 20200720'!CC72)</f>
        <v/>
      </c>
      <c r="CD72" t="str">
        <f>IF('COPY 20200720'!CD72="","",'COPY 20200720'!CD72)</f>
        <v/>
      </c>
      <c r="CE72">
        <v>0</v>
      </c>
      <c r="CF72" t="str">
        <f>IF('COPY 20200720'!CF72="","",'COPY 20200720'!CF72)</f>
        <v>-</v>
      </c>
      <c r="CG72" t="str">
        <f>IF('COPY 20200720'!CG72="","",'COPY 20200720'!CG72)</f>
        <v/>
      </c>
      <c r="CH72" t="str">
        <f>IF('COPY 20200720'!CH72="","",'COPY 20200720'!CH72)</f>
        <v/>
      </c>
      <c r="CI72" t="str">
        <f>IF('COPY 20200720'!CI72="","",'COPY 20200720'!CI72)</f>
        <v/>
      </c>
      <c r="CJ72" t="str">
        <f>IF('COPY 20200720'!CJ72="","",'COPY 20200720'!CJ72)</f>
        <v/>
      </c>
      <c r="CK72" t="str">
        <f>IF('COPY 20200720'!CK72="","",'COPY 20200720'!CK72)</f>
        <v/>
      </c>
      <c r="CL72" t="str">
        <f>IF('COPY 20200720'!CL72="","",'COPY 20200720'!CL72)</f>
        <v/>
      </c>
      <c r="CM72" t="str">
        <f>IF('COPY 20200720'!CM72="","",'COPY 20200720'!CM72)</f>
        <v/>
      </c>
    </row>
    <row r="73" spans="2:91">
      <c r="B73" s="42" t="str">
        <f>'COPY 20200720'!B73</f>
        <v>070</v>
      </c>
      <c r="C73" s="8" t="str">
        <f>'COPY 20200720'!C73</f>
        <v>TRIM PNL B PLR LWR RH/LH</v>
      </c>
      <c r="D73" s="8" t="str">
        <f>IF('COPY 20200720'!D73="","",'COPY 20200720'!D73)</f>
        <v>INJ</v>
      </c>
      <c r="E73" s="8"/>
      <c r="F73" s="9"/>
      <c r="G73" s="10"/>
      <c r="H73" s="11"/>
      <c r="I73" s="12"/>
      <c r="J73" s="13"/>
      <c r="K73" s="10"/>
      <c r="L73" s="13"/>
      <c r="M73" s="14"/>
      <c r="N73" s="15"/>
      <c r="O73" s="16"/>
      <c r="P73" s="16"/>
      <c r="Q73" s="17"/>
      <c r="R73" s="17"/>
      <c r="S73" s="33"/>
      <c r="T73" s="33"/>
      <c r="U73" s="32"/>
      <c r="V73">
        <f>IF('COPY 20200720'!V73="","",'COPY 20200720'!V73)</f>
        <v>3.8431149895374448</v>
      </c>
      <c r="W73" t="str">
        <f>IF('COPY 20200720'!W73="","",'COPY 20200720'!W73)</f>
        <v/>
      </c>
      <c r="X73" t="str">
        <f>IF('COPY 20200720'!X73="","",'COPY 20200720'!X73)</f>
        <v/>
      </c>
      <c r="Y73" t="str">
        <f>IF('COPY 20200720'!Y73="","",'COPY 20200720'!Y73)</f>
        <v/>
      </c>
      <c r="Z73" t="str">
        <f>IF('COPY 20200720'!Z73="","",'COPY 20200720'!Z73)</f>
        <v/>
      </c>
      <c r="AA73" t="str">
        <f>IF('COPY 20200720'!AA73="","",'COPY 20200720'!AA73)</f>
        <v/>
      </c>
      <c r="AB73" t="str">
        <f>IF('COPY 20200720'!AB73="","",'COPY 20200720'!AB73)</f>
        <v/>
      </c>
      <c r="AC73" t="str">
        <f>IF('COPY 20200720'!AC73="","",'COPY 20200720'!AC73)</f>
        <v/>
      </c>
      <c r="AD73">
        <v>0</v>
      </c>
      <c r="AE73" t="str">
        <f>IF('COPY 20200720'!AE73="","",'COPY 20200720'!AE73)</f>
        <v>-</v>
      </c>
      <c r="AF73" t="str">
        <f>IF('COPY 20200720'!AF73="","",'COPY 20200720'!AF73)</f>
        <v/>
      </c>
      <c r="AG73" t="str">
        <f>IF('COPY 20200720'!AG73="","",'COPY 20200720'!AG73)</f>
        <v/>
      </c>
      <c r="AH73" t="str">
        <f>IF('COPY 20200720'!AH73="","",'COPY 20200720'!AH73)</f>
        <v/>
      </c>
      <c r="AI73" t="str">
        <f>IF('COPY 20200720'!AI73="","",'COPY 20200720'!AI73)</f>
        <v/>
      </c>
      <c r="AJ73" t="str">
        <f>IF('COPY 20200720'!AJ73="","",'COPY 20200720'!AJ73)</f>
        <v/>
      </c>
      <c r="AK73" t="str">
        <f>IF('COPY 20200720'!AK73="","",'COPY 20200720'!AK73)</f>
        <v/>
      </c>
      <c r="AL73" t="str">
        <f>IF('COPY 20200720'!AL73="","",'COPY 20200720'!AL73)</f>
        <v/>
      </c>
      <c r="AM73">
        <f>IF('COPY 20200720'!AM73="","",'COPY 20200720'!AM73)</f>
        <v>44033</v>
      </c>
      <c r="AN73" t="str">
        <f>IF('COPY 20200720'!AN73="","",'COPY 20200720'!AN73)</f>
        <v/>
      </c>
      <c r="AO73" t="str">
        <f>IF('COPY 20200720'!AO73="","",'COPY 20200720'!AO73)</f>
        <v/>
      </c>
      <c r="AP73" t="str">
        <f>IF('COPY 20200720'!AP73="","",'COPY 20200720'!AP73)</f>
        <v/>
      </c>
      <c r="AQ73" t="str">
        <f>IF('COPY 20200720'!AQ73="","",'COPY 20200720'!AQ73)</f>
        <v/>
      </c>
      <c r="AR73" t="str">
        <f>IF('COPY 20200720'!AR73="","",'COPY 20200720'!AR73)</f>
        <v/>
      </c>
      <c r="AS73" t="str">
        <f>IF('COPY 20200720'!AS73="","",'COPY 20200720'!AS73)</f>
        <v/>
      </c>
      <c r="AT73" t="str">
        <f>IF('COPY 20200720'!AT73="","",'COPY 20200720'!AT73)</f>
        <v/>
      </c>
      <c r="AU73" t="str">
        <f>IF('COPY 20200720'!AU73="","",'COPY 20200720'!AU73)</f>
        <v/>
      </c>
      <c r="AV73" t="str">
        <f>IF('COPY 20200720'!AV73="","",'COPY 20200720'!AV73)</f>
        <v/>
      </c>
      <c r="AW73" t="str">
        <f>IF('COPY 20200720'!AW73="","",'COPY 20200720'!AW73)</f>
        <v/>
      </c>
      <c r="AX73" t="str">
        <f>IF('COPY 20200720'!AX73="","",'COPY 20200720'!AX73)</f>
        <v/>
      </c>
      <c r="AY73" t="str">
        <f>IF('COPY 20200720'!AY73="","",'COPY 20200720'!AY73)</f>
        <v/>
      </c>
      <c r="AZ73" t="str">
        <f>IF('COPY 20200720'!AZ73="","",'COPY 20200720'!AZ73)</f>
        <v/>
      </c>
      <c r="BA73" t="str">
        <f>IF('COPY 20200720'!BA73="","",'COPY 20200720'!BA73)</f>
        <v/>
      </c>
      <c r="BB73" t="str">
        <f>IF('COPY 20200720'!BB73="","",'COPY 20200720'!BB73)</f>
        <v/>
      </c>
      <c r="BC73" t="str">
        <f>IF('COPY 20200720'!BC73="","",'COPY 20200720'!BC73)</f>
        <v/>
      </c>
      <c r="BD73" t="str">
        <f>IF('COPY 20200720'!BD73="","",'COPY 20200720'!BD73)</f>
        <v/>
      </c>
      <c r="BE73" t="str">
        <f>IF('COPY 20200720'!BE73="","",'COPY 20200720'!BE73)</f>
        <v/>
      </c>
      <c r="BF73" t="str">
        <f>IF('COPY 20200720'!BF73="","",'COPY 20200720'!BF73)</f>
        <v/>
      </c>
      <c r="BG73" t="str">
        <f>IF('COPY 20200720'!BG73="","",'COPY 20200720'!BG73)</f>
        <v/>
      </c>
      <c r="BH73" t="str">
        <f>IF('COPY 20200720'!BH73="","",'COPY 20200720'!BH73)</f>
        <v/>
      </c>
      <c r="BI73" t="str">
        <f>IF('COPY 20200720'!BI73="","",'COPY 20200720'!BI73)</f>
        <v/>
      </c>
      <c r="BJ73" t="str">
        <f>IF('COPY 20200720'!BJ73="","",'COPY 20200720'!BJ73)</f>
        <v/>
      </c>
      <c r="BK73" t="str">
        <f>IF('COPY 20200720'!BK73="","",'COPY 20200720'!BK73)</f>
        <v/>
      </c>
      <c r="BL73" t="str">
        <f>IF('COPY 20200720'!BL73="","",'COPY 20200720'!BL73)</f>
        <v/>
      </c>
      <c r="BM73" t="str">
        <f>IF('COPY 20200720'!BM73="","",'COPY 20200720'!BM73)</f>
        <v/>
      </c>
      <c r="BN73" t="str">
        <f>IF('COPY 20200720'!BN73="","",'COPY 20200720'!BN73)</f>
        <v/>
      </c>
      <c r="BO73" t="str">
        <f>IF('COPY 20200720'!BO73="","",'COPY 20200720'!BO73)</f>
        <v/>
      </c>
      <c r="BP73" t="str">
        <f>IF('COPY 20200720'!BP73="","",'COPY 20200720'!BP73)</f>
        <v/>
      </c>
      <c r="BQ73" t="str">
        <f>IF('COPY 20200720'!BQ73="","",'COPY 20200720'!BQ73)</f>
        <v/>
      </c>
      <c r="BR73" t="str">
        <f>IF('COPY 20200720'!BR73="","",'COPY 20200720'!BR73)</f>
        <v/>
      </c>
      <c r="BS73" t="str">
        <f>IF('COPY 20200720'!BS73="","",'COPY 20200720'!BS73)</f>
        <v/>
      </c>
      <c r="BT73" t="str">
        <f>IF('COPY 20200720'!BT73="","",'COPY 20200720'!BT73)</f>
        <v/>
      </c>
      <c r="BU73" t="str">
        <f>IF('COPY 20200720'!BU73="","",'COPY 20200720'!BU73)</f>
        <v/>
      </c>
      <c r="BV73" t="str">
        <f>IF('COPY 20200720'!BV73="","",'COPY 20200720'!BV73)</f>
        <v/>
      </c>
      <c r="BW73" t="str">
        <f>IF('COPY 20200720'!BW73="","",'COPY 20200720'!BW73)</f>
        <v/>
      </c>
      <c r="BX73" t="str">
        <f>IF('COPY 20200720'!BX73="","",'COPY 20200720'!BX73)</f>
        <v/>
      </c>
      <c r="BY73" t="str">
        <f>IF('COPY 20200720'!BY73="","",'COPY 20200720'!BY73)</f>
        <v/>
      </c>
      <c r="BZ73" t="str">
        <f>IF('COPY 20200720'!BZ73="","",'COPY 20200720'!BZ73)</f>
        <v/>
      </c>
      <c r="CA73" t="str">
        <f>IF('COPY 20200720'!CA73="","",'COPY 20200720'!CA73)</f>
        <v/>
      </c>
      <c r="CB73" t="str">
        <f>IF('COPY 20200720'!CB73="","",'COPY 20200720'!CB73)</f>
        <v/>
      </c>
      <c r="CC73" t="str">
        <f>IF('COPY 20200720'!CC73="","",'COPY 20200720'!CC73)</f>
        <v/>
      </c>
      <c r="CD73" t="str">
        <f>IF('COPY 20200720'!CD73="","",'COPY 20200720'!CD73)</f>
        <v/>
      </c>
      <c r="CE73">
        <f>IF('COPY 20200720'!CE73="","",'COPY 20200720'!CE73)</f>
        <v>44036</v>
      </c>
      <c r="CF73">
        <f>IF('COPY 20200720'!CF73="","",'COPY 20200720'!CF73)</f>
        <v>44036</v>
      </c>
      <c r="CG73" t="str">
        <f>IF('COPY 20200720'!CG73="","",'COPY 20200720'!CG73)</f>
        <v/>
      </c>
      <c r="CH73" t="str">
        <f>IF('COPY 20200720'!CH73="","",'COPY 20200720'!CH73)</f>
        <v/>
      </c>
      <c r="CI73" t="str">
        <f>IF('COPY 20200720'!CI73="","",'COPY 20200720'!CI73)</f>
        <v/>
      </c>
      <c r="CJ73" t="str">
        <f>IF('COPY 20200720'!CJ73="","",'COPY 20200720'!CJ73)</f>
        <v/>
      </c>
      <c r="CK73" t="str">
        <f>IF('COPY 20200720'!CK73="","",'COPY 20200720'!CK73)</f>
        <v/>
      </c>
      <c r="CL73" t="str">
        <f>IF('COPY 20200720'!CL73="","",'COPY 20200720'!CL73)</f>
        <v/>
      </c>
      <c r="CM73" t="str">
        <f>IF('COPY 20200720'!CM73="","",'COPY 20200720'!CM73)</f>
        <v/>
      </c>
    </row>
    <row r="74" spans="2:91">
      <c r="B74" s="42" t="str">
        <f>'COPY 20200720'!B74</f>
        <v>071</v>
      </c>
      <c r="C74" s="8" t="str">
        <f>'COPY 20200720'!C74</f>
        <v>PAD BP4 RH/LH</v>
      </c>
      <c r="D74" s="8" t="str">
        <f>IF('COPY 20200720'!D74="","",'COPY 20200720'!D74)</f>
        <v>INJ</v>
      </c>
      <c r="E74" s="8"/>
      <c r="F74" s="9"/>
      <c r="G74" s="10"/>
      <c r="H74" s="11"/>
      <c r="I74" s="12"/>
      <c r="J74" s="13"/>
      <c r="K74" s="10"/>
      <c r="L74" s="13"/>
      <c r="M74" s="14"/>
      <c r="N74" s="15"/>
      <c r="O74" s="16"/>
      <c r="P74" s="16"/>
      <c r="Q74" s="17"/>
      <c r="R74" s="17"/>
      <c r="S74" s="33"/>
      <c r="T74" s="33"/>
      <c r="U74" s="31"/>
      <c r="V74">
        <f>IF('COPY 20200720'!V74="","",'COPY 20200720'!V74)</f>
        <v>0.28905000000000003</v>
      </c>
      <c r="W74" t="str">
        <f>IF('COPY 20200720'!W74="","",'COPY 20200720'!W74)</f>
        <v/>
      </c>
      <c r="X74" t="str">
        <f>IF('COPY 20200720'!X74="","",'COPY 20200720'!X74)</f>
        <v/>
      </c>
      <c r="Y74" t="str">
        <f>IF('COPY 20200720'!Y74="","",'COPY 20200720'!Y74)</f>
        <v/>
      </c>
      <c r="Z74" t="str">
        <f>IF('COPY 20200720'!Z74="","",'COPY 20200720'!Z74)</f>
        <v/>
      </c>
      <c r="AA74" t="str">
        <f>IF('COPY 20200720'!AA74="","",'COPY 20200720'!AA74)</f>
        <v/>
      </c>
      <c r="AB74" t="str">
        <f>IF('COPY 20200720'!AB74="","",'COPY 20200720'!AB74)</f>
        <v/>
      </c>
      <c r="AC74" t="str">
        <f>IF('COPY 20200720'!AC74="","",'COPY 20200720'!AC74)</f>
        <v/>
      </c>
      <c r="AD74" t="str">
        <f>IF('COPY 20200720'!AD74="","",'COPY 20200720'!AD74)</f>
        <v/>
      </c>
      <c r="AE74" t="str">
        <f>IF('COPY 20200720'!AE74="","",'COPY 20200720'!AE74)</f>
        <v/>
      </c>
      <c r="AF74" t="str">
        <f>IF('COPY 20200720'!AF74="","",'COPY 20200720'!AF74)</f>
        <v/>
      </c>
      <c r="AG74" t="str">
        <f>IF('COPY 20200720'!AG74="","",'COPY 20200720'!AG74)</f>
        <v/>
      </c>
      <c r="AH74" t="str">
        <f>IF('COPY 20200720'!AH74="","",'COPY 20200720'!AH74)</f>
        <v/>
      </c>
      <c r="AI74" t="str">
        <f>IF('COPY 20200720'!AI74="","",'COPY 20200720'!AI74)</f>
        <v/>
      </c>
      <c r="AJ74" t="str">
        <f>IF('COPY 20200720'!AJ74="","",'COPY 20200720'!AJ74)</f>
        <v/>
      </c>
      <c r="AK74" t="str">
        <f>IF('COPY 20200720'!AK74="","",'COPY 20200720'!AK74)</f>
        <v/>
      </c>
      <c r="AL74" t="str">
        <f>IF('COPY 20200720'!AL74="","",'COPY 20200720'!AL74)</f>
        <v/>
      </c>
      <c r="AM74" t="str">
        <f>IF('COPY 20200720'!AM74="","",'COPY 20200720'!AM74)</f>
        <v/>
      </c>
      <c r="AN74" t="str">
        <f>IF('COPY 20200720'!AN74="","",'COPY 20200720'!AN74)</f>
        <v/>
      </c>
      <c r="AO74">
        <f>IF('COPY 20200720'!AO74="","",'COPY 20200720'!AO74)</f>
        <v>44046</v>
      </c>
      <c r="AP74" t="str">
        <f>IF('COPY 20200720'!AP74="","",'COPY 20200720'!AP74)</f>
        <v/>
      </c>
      <c r="AQ74" t="str">
        <f>IF('COPY 20200720'!AQ74="","",'COPY 20200720'!AQ74)</f>
        <v/>
      </c>
      <c r="AR74" t="str">
        <f>IF('COPY 20200720'!AR74="","",'COPY 20200720'!AR74)</f>
        <v/>
      </c>
      <c r="AS74" t="str">
        <f>IF('COPY 20200720'!AS74="","",'COPY 20200720'!AS74)</f>
        <v/>
      </c>
      <c r="AT74" t="str">
        <f>IF('COPY 20200720'!AT74="","",'COPY 20200720'!AT74)</f>
        <v/>
      </c>
      <c r="AU74" t="str">
        <f>IF('COPY 20200720'!AU74="","",'COPY 20200720'!AU74)</f>
        <v/>
      </c>
      <c r="AV74" t="str">
        <f>IF('COPY 20200720'!AV74="","",'COPY 20200720'!AV74)</f>
        <v/>
      </c>
      <c r="AW74" t="str">
        <f>IF('COPY 20200720'!AW74="","",'COPY 20200720'!AW74)</f>
        <v/>
      </c>
      <c r="AX74" t="str">
        <f>IF('COPY 20200720'!AX74="","",'COPY 20200720'!AX74)</f>
        <v/>
      </c>
      <c r="AY74" t="str">
        <f>IF('COPY 20200720'!AY74="","",'COPY 20200720'!AY74)</f>
        <v/>
      </c>
      <c r="AZ74" t="str">
        <f>IF('COPY 20200720'!AZ74="","",'COPY 20200720'!AZ74)</f>
        <v/>
      </c>
      <c r="BA74" t="str">
        <f>IF('COPY 20200720'!BA74="","",'COPY 20200720'!BA74)</f>
        <v/>
      </c>
      <c r="BB74" t="str">
        <f>IF('COPY 20200720'!BB74="","",'COPY 20200720'!BB74)</f>
        <v/>
      </c>
      <c r="BC74" t="str">
        <f>IF('COPY 20200720'!BC74="","",'COPY 20200720'!BC74)</f>
        <v/>
      </c>
      <c r="BD74" t="str">
        <f>IF('COPY 20200720'!BD74="","",'COPY 20200720'!BD74)</f>
        <v/>
      </c>
      <c r="BE74" t="str">
        <f>IF('COPY 20200720'!BE74="","",'COPY 20200720'!BE74)</f>
        <v/>
      </c>
      <c r="BF74" t="str">
        <f>IF('COPY 20200720'!BF74="","",'COPY 20200720'!BF74)</f>
        <v/>
      </c>
      <c r="BG74" t="str">
        <f>IF('COPY 20200720'!BG74="","",'COPY 20200720'!BG74)</f>
        <v/>
      </c>
      <c r="BH74" t="str">
        <f>IF('COPY 20200720'!BH74="","",'COPY 20200720'!BH74)</f>
        <v/>
      </c>
      <c r="BI74" t="str">
        <f>IF('COPY 20200720'!BI74="","",'COPY 20200720'!BI74)</f>
        <v/>
      </c>
      <c r="BJ74" t="str">
        <f>IF('COPY 20200720'!BJ74="","",'COPY 20200720'!BJ74)</f>
        <v/>
      </c>
      <c r="BK74">
        <f>IF('COPY 20200720'!BK74="","",'COPY 20200720'!BK74)</f>
        <v>44036</v>
      </c>
      <c r="BL74" t="str">
        <f>IF('COPY 20200720'!BL74="","",'COPY 20200720'!BL74)</f>
        <v/>
      </c>
      <c r="BM74" t="str">
        <f>IF('COPY 20200720'!BM74="","",'COPY 20200720'!BM74)</f>
        <v/>
      </c>
      <c r="BN74" t="str">
        <f>IF('COPY 20200720'!BN74="","",'COPY 20200720'!BN74)</f>
        <v/>
      </c>
      <c r="BO74">
        <v>0</v>
      </c>
      <c r="BP74" t="str">
        <f>IF('COPY 20200720'!BP74="","",'COPY 20200720'!BP74)</f>
        <v/>
      </c>
      <c r="BQ74" t="str">
        <f>IF('COPY 20200720'!BQ74="","",'COPY 20200720'!BQ74)</f>
        <v/>
      </c>
      <c r="BR74" t="str">
        <f>IF('COPY 20200720'!BR74="","",'COPY 20200720'!BR74)</f>
        <v/>
      </c>
      <c r="BS74" t="str">
        <f>IF('COPY 20200720'!BS74="","",'COPY 20200720'!BS74)</f>
        <v/>
      </c>
      <c r="BT74" t="str">
        <f>IF('COPY 20200720'!BT74="","",'COPY 20200720'!BT74)</f>
        <v/>
      </c>
      <c r="BU74" t="str">
        <f>IF('COPY 20200720'!BU74="","",'COPY 20200720'!BU74)</f>
        <v/>
      </c>
      <c r="BV74" t="str">
        <f>IF('COPY 20200720'!BV74="","",'COPY 20200720'!BV74)</f>
        <v/>
      </c>
      <c r="BW74" t="str">
        <f>IF('COPY 20200720'!BW74="","",'COPY 20200720'!BW74)</f>
        <v/>
      </c>
      <c r="BX74" t="str">
        <f>IF('COPY 20200720'!BX74="","",'COPY 20200720'!BX74)</f>
        <v/>
      </c>
      <c r="BY74" t="str">
        <f>IF('COPY 20200720'!BY74="","",'COPY 20200720'!BY74)</f>
        <v/>
      </c>
      <c r="BZ74" t="str">
        <f>IF('COPY 20200720'!BZ74="","",'COPY 20200720'!BZ74)</f>
        <v/>
      </c>
      <c r="CA74" t="str">
        <f>IF('COPY 20200720'!CA74="","",'COPY 20200720'!CA74)</f>
        <v/>
      </c>
      <c r="CB74" t="str">
        <f>IF('COPY 20200720'!CB74="","",'COPY 20200720'!CB74)</f>
        <v/>
      </c>
      <c r="CC74" t="str">
        <f>IF('COPY 20200720'!CC74="","",'COPY 20200720'!CC74)</f>
        <v/>
      </c>
      <c r="CD74" t="str">
        <f>IF('COPY 20200720'!CD74="","",'COPY 20200720'!CD74)</f>
        <v/>
      </c>
      <c r="CE74" t="str">
        <f>IF('COPY 20200720'!CE74="","",'COPY 20200720'!CE74)</f>
        <v/>
      </c>
      <c r="CF74" t="str">
        <f>IF('COPY 20200720'!CF74="","",'COPY 20200720'!CF74)</f>
        <v/>
      </c>
      <c r="CG74" t="str">
        <f>IF('COPY 20200720'!CG74="","",'COPY 20200720'!CG74)</f>
        <v/>
      </c>
      <c r="CH74" t="str">
        <f>IF('COPY 20200720'!CH74="","",'COPY 20200720'!CH74)</f>
        <v/>
      </c>
      <c r="CI74" t="str">
        <f>IF('COPY 20200720'!CI74="","",'COPY 20200720'!CI74)</f>
        <v/>
      </c>
      <c r="CJ74" t="str">
        <f>IF('COPY 20200720'!CJ74="","",'COPY 20200720'!CJ74)</f>
        <v/>
      </c>
      <c r="CK74" t="str">
        <f>IF('COPY 20200720'!CK74="","",'COPY 20200720'!CK74)</f>
        <v/>
      </c>
      <c r="CL74" t="str">
        <f>IF('COPY 20200720'!CL74="","",'COPY 20200720'!CL74)</f>
        <v/>
      </c>
      <c r="CM74" t="str">
        <f>IF('COPY 20200720'!CM74="","",'COPY 20200720'!CM74)</f>
        <v/>
      </c>
    </row>
    <row r="75" spans="2:91">
      <c r="B75" s="42" t="str">
        <f>'COPY 20200720'!B75</f>
        <v>072</v>
      </c>
      <c r="C75" s="8" t="str">
        <f>'COPY 20200720'!C75</f>
        <v>PAD JUMP B PLR RH/LH</v>
      </c>
      <c r="D75" s="8" t="str">
        <f>IF('COPY 20200720'!D75="","",'COPY 20200720'!D75)</f>
        <v>INJ</v>
      </c>
      <c r="E75" s="8"/>
      <c r="F75" s="9"/>
      <c r="G75" s="10"/>
      <c r="H75" s="11"/>
      <c r="I75" s="12"/>
      <c r="J75" s="13"/>
      <c r="K75" s="10"/>
      <c r="L75" s="13"/>
      <c r="M75" s="14"/>
      <c r="N75" s="15"/>
      <c r="O75" s="16"/>
      <c r="P75" s="16"/>
      <c r="Q75" s="17"/>
      <c r="R75" s="17"/>
      <c r="S75" s="33"/>
      <c r="T75" s="33"/>
      <c r="U75" s="31"/>
      <c r="V75">
        <f>IF('COPY 20200720'!V75="","",'COPY 20200720'!V75)</f>
        <v>1.1897244480000002</v>
      </c>
      <c r="W75" t="str">
        <f>IF('COPY 20200720'!W75="","",'COPY 20200720'!W75)</f>
        <v/>
      </c>
      <c r="X75" t="str">
        <f>IF('COPY 20200720'!X75="","",'COPY 20200720'!X75)</f>
        <v/>
      </c>
      <c r="Y75" t="str">
        <f>IF('COPY 20200720'!Y75="","",'COPY 20200720'!Y75)</f>
        <v/>
      </c>
      <c r="Z75" t="str">
        <f>IF('COPY 20200720'!Z75="","",'COPY 20200720'!Z75)</f>
        <v/>
      </c>
      <c r="AA75" t="str">
        <f>IF('COPY 20200720'!AA75="","",'COPY 20200720'!AA75)</f>
        <v/>
      </c>
      <c r="AB75" t="str">
        <f>IF('COPY 20200720'!AB75="","",'COPY 20200720'!AB75)</f>
        <v/>
      </c>
      <c r="AC75" t="str">
        <f>IF('COPY 20200720'!AC75="","",'COPY 20200720'!AC75)</f>
        <v/>
      </c>
      <c r="AD75" t="str">
        <f>IF('COPY 20200720'!AD75="","",'COPY 20200720'!AD75)</f>
        <v/>
      </c>
      <c r="AE75" t="str">
        <f>IF('COPY 20200720'!AE75="","",'COPY 20200720'!AE75)</f>
        <v/>
      </c>
      <c r="AF75" t="str">
        <f>IF('COPY 20200720'!AF75="","",'COPY 20200720'!AF75)</f>
        <v/>
      </c>
      <c r="AG75" t="str">
        <f>IF('COPY 20200720'!AG75="","",'COPY 20200720'!AG75)</f>
        <v/>
      </c>
      <c r="AH75" t="str">
        <f>IF('COPY 20200720'!AH75="","",'COPY 20200720'!AH75)</f>
        <v/>
      </c>
      <c r="AI75" t="str">
        <f>IF('COPY 20200720'!AI75="","",'COPY 20200720'!AI75)</f>
        <v/>
      </c>
      <c r="AJ75" t="str">
        <f>IF('COPY 20200720'!AJ75="","",'COPY 20200720'!AJ75)</f>
        <v/>
      </c>
      <c r="AK75" t="str">
        <f>IF('COPY 20200720'!AK75="","",'COPY 20200720'!AK75)</f>
        <v/>
      </c>
      <c r="AL75" t="str">
        <f>IF('COPY 20200720'!AL75="","",'COPY 20200720'!AL75)</f>
        <v/>
      </c>
      <c r="AM75" t="str">
        <f>IF('COPY 20200720'!AM75="","",'COPY 20200720'!AM75)</f>
        <v/>
      </c>
      <c r="AN75" t="str">
        <f>IF('COPY 20200720'!AN75="","",'COPY 20200720'!AN75)</f>
        <v/>
      </c>
      <c r="AO75">
        <f>IF('COPY 20200720'!AO75="","",'COPY 20200720'!AO75)</f>
        <v>44046</v>
      </c>
      <c r="AP75" t="str">
        <f>IF('COPY 20200720'!AP75="","",'COPY 20200720'!AP75)</f>
        <v/>
      </c>
      <c r="AQ75" t="str">
        <f>IF('COPY 20200720'!AQ75="","",'COPY 20200720'!AQ75)</f>
        <v/>
      </c>
      <c r="AR75" t="str">
        <f>IF('COPY 20200720'!AR75="","",'COPY 20200720'!AR75)</f>
        <v/>
      </c>
      <c r="AS75" t="str">
        <f>IF('COPY 20200720'!AS75="","",'COPY 20200720'!AS75)</f>
        <v/>
      </c>
      <c r="AT75" t="str">
        <f>IF('COPY 20200720'!AT75="","",'COPY 20200720'!AT75)</f>
        <v/>
      </c>
      <c r="AU75" t="str">
        <f>IF('COPY 20200720'!AU75="","",'COPY 20200720'!AU75)</f>
        <v/>
      </c>
      <c r="AV75" t="str">
        <f>IF('COPY 20200720'!AV75="","",'COPY 20200720'!AV75)</f>
        <v/>
      </c>
      <c r="AW75" t="str">
        <f>IF('COPY 20200720'!AW75="","",'COPY 20200720'!AW75)</f>
        <v/>
      </c>
      <c r="AX75" t="str">
        <f>IF('COPY 20200720'!AX75="","",'COPY 20200720'!AX75)</f>
        <v/>
      </c>
      <c r="AY75" t="str">
        <f>IF('COPY 20200720'!AY75="","",'COPY 20200720'!AY75)</f>
        <v/>
      </c>
      <c r="AZ75" t="str">
        <f>IF('COPY 20200720'!AZ75="","",'COPY 20200720'!AZ75)</f>
        <v/>
      </c>
      <c r="BA75" t="str">
        <f>IF('COPY 20200720'!BA75="","",'COPY 20200720'!BA75)</f>
        <v/>
      </c>
      <c r="BB75" t="str">
        <f>IF('COPY 20200720'!BB75="","",'COPY 20200720'!BB75)</f>
        <v/>
      </c>
      <c r="BC75" t="str">
        <f>IF('COPY 20200720'!BC75="","",'COPY 20200720'!BC75)</f>
        <v/>
      </c>
      <c r="BD75" t="str">
        <f>IF('COPY 20200720'!BD75="","",'COPY 20200720'!BD75)</f>
        <v/>
      </c>
      <c r="BE75" t="str">
        <f>IF('COPY 20200720'!BE75="","",'COPY 20200720'!BE75)</f>
        <v/>
      </c>
      <c r="BF75" t="str">
        <f>IF('COPY 20200720'!BF75="","",'COPY 20200720'!BF75)</f>
        <v/>
      </c>
      <c r="BG75" t="str">
        <f>IF('COPY 20200720'!BG75="","",'COPY 20200720'!BG75)</f>
        <v/>
      </c>
      <c r="BH75" t="str">
        <f>IF('COPY 20200720'!BH75="","",'COPY 20200720'!BH75)</f>
        <v/>
      </c>
      <c r="BI75" t="str">
        <f>IF('COPY 20200720'!BI75="","",'COPY 20200720'!BI75)</f>
        <v/>
      </c>
      <c r="BJ75" t="str">
        <f>IF('COPY 20200720'!BJ75="","",'COPY 20200720'!BJ75)</f>
        <v/>
      </c>
      <c r="BK75">
        <f>IF('COPY 20200720'!BK75="","",'COPY 20200720'!BK75)</f>
        <v>44036</v>
      </c>
      <c r="BL75" t="str">
        <f>IF('COPY 20200720'!BL75="","",'COPY 20200720'!BL75)</f>
        <v/>
      </c>
      <c r="BM75" t="str">
        <f>IF('COPY 20200720'!BM75="","",'COPY 20200720'!BM75)</f>
        <v/>
      </c>
      <c r="BN75" t="str">
        <f>IF('COPY 20200720'!BN75="","",'COPY 20200720'!BN75)</f>
        <v/>
      </c>
      <c r="BO75">
        <v>0</v>
      </c>
      <c r="BP75" t="str">
        <f>IF('COPY 20200720'!BP75="","",'COPY 20200720'!BP75)</f>
        <v/>
      </c>
      <c r="BQ75" t="str">
        <f>IF('COPY 20200720'!BQ75="","",'COPY 20200720'!BQ75)</f>
        <v/>
      </c>
      <c r="BR75" t="str">
        <f>IF('COPY 20200720'!BR75="","",'COPY 20200720'!BR75)</f>
        <v/>
      </c>
      <c r="BS75" t="str">
        <f>IF('COPY 20200720'!BS75="","",'COPY 20200720'!BS75)</f>
        <v/>
      </c>
      <c r="BT75" t="str">
        <f>IF('COPY 20200720'!BT75="","",'COPY 20200720'!BT75)</f>
        <v/>
      </c>
      <c r="BU75" t="str">
        <f>IF('COPY 20200720'!BU75="","",'COPY 20200720'!BU75)</f>
        <v/>
      </c>
      <c r="BV75" t="str">
        <f>IF('COPY 20200720'!BV75="","",'COPY 20200720'!BV75)</f>
        <v/>
      </c>
      <c r="BW75" t="str">
        <f>IF('COPY 20200720'!BW75="","",'COPY 20200720'!BW75)</f>
        <v/>
      </c>
      <c r="BX75" t="str">
        <f>IF('COPY 20200720'!BX75="","",'COPY 20200720'!BX75)</f>
        <v/>
      </c>
      <c r="BY75" t="str">
        <f>IF('COPY 20200720'!BY75="","",'COPY 20200720'!BY75)</f>
        <v/>
      </c>
      <c r="BZ75" t="str">
        <f>IF('COPY 20200720'!BZ75="","",'COPY 20200720'!BZ75)</f>
        <v/>
      </c>
      <c r="CA75" t="str">
        <f>IF('COPY 20200720'!CA75="","",'COPY 20200720'!CA75)</f>
        <v/>
      </c>
      <c r="CB75" t="str">
        <f>IF('COPY 20200720'!CB75="","",'COPY 20200720'!CB75)</f>
        <v/>
      </c>
      <c r="CC75" t="str">
        <f>IF('COPY 20200720'!CC75="","",'COPY 20200720'!CC75)</f>
        <v/>
      </c>
      <c r="CD75" t="str">
        <f>IF('COPY 20200720'!CD75="","",'COPY 20200720'!CD75)</f>
        <v/>
      </c>
      <c r="CE75" t="str">
        <f>IF('COPY 20200720'!CE75="","",'COPY 20200720'!CE75)</f>
        <v/>
      </c>
      <c r="CF75" t="str">
        <f>IF('COPY 20200720'!CF75="","",'COPY 20200720'!CF75)</f>
        <v/>
      </c>
      <c r="CG75" t="str">
        <f>IF('COPY 20200720'!CG75="","",'COPY 20200720'!CG75)</f>
        <v/>
      </c>
      <c r="CH75" t="str">
        <f>IF('COPY 20200720'!CH75="","",'COPY 20200720'!CH75)</f>
        <v/>
      </c>
      <c r="CI75" t="str">
        <f>IF('COPY 20200720'!CI75="","",'COPY 20200720'!CI75)</f>
        <v/>
      </c>
      <c r="CJ75" t="str">
        <f>IF('COPY 20200720'!CJ75="","",'COPY 20200720'!CJ75)</f>
        <v/>
      </c>
      <c r="CK75" t="str">
        <f>IF('COPY 20200720'!CK75="","",'COPY 20200720'!CK75)</f>
        <v/>
      </c>
      <c r="CL75" t="str">
        <f>IF('COPY 20200720'!CL75="","",'COPY 20200720'!CL75)</f>
        <v/>
      </c>
      <c r="CM75" t="str">
        <f>IF('COPY 20200720'!CM75="","",'COPY 20200720'!CM75)</f>
        <v/>
      </c>
    </row>
    <row r="76" spans="2:91">
      <c r="B76" s="42" t="str">
        <f>'COPY 20200720'!B76</f>
        <v>073</v>
      </c>
      <c r="C76" s="8" t="str">
        <f>'COPY 20200720'!C76</f>
        <v>DRAIN COWL PNL DR LHD</v>
      </c>
      <c r="D76" s="8" t="str">
        <f>IF('COPY 20200720'!D76="","",'COPY 20200720'!D76)</f>
        <v>INJ</v>
      </c>
      <c r="E76" s="8"/>
      <c r="F76" s="9"/>
      <c r="G76" s="10"/>
      <c r="H76" s="11"/>
      <c r="I76" s="12"/>
      <c r="J76" s="13"/>
      <c r="K76" s="10"/>
      <c r="L76" s="13"/>
      <c r="M76" s="14"/>
      <c r="N76" s="15"/>
      <c r="O76" s="16"/>
      <c r="P76" s="27"/>
      <c r="Q76" s="17"/>
      <c r="R76" s="17"/>
      <c r="S76" s="33"/>
      <c r="T76" s="33"/>
      <c r="U76" s="31"/>
      <c r="V76">
        <f>IF('COPY 20200720'!V76="","",'COPY 20200720'!V76)</f>
        <v>0.81550500000000004</v>
      </c>
      <c r="W76" t="str">
        <f>IF('COPY 20200720'!W76="","",'COPY 20200720'!W76)</f>
        <v/>
      </c>
      <c r="X76" t="str">
        <f>IF('COPY 20200720'!X76="","",'COPY 20200720'!X76)</f>
        <v/>
      </c>
      <c r="Y76" t="str">
        <f>IF('COPY 20200720'!Y76="","",'COPY 20200720'!Y76)</f>
        <v/>
      </c>
      <c r="Z76" t="str">
        <f>IF('COPY 20200720'!Z76="","",'COPY 20200720'!Z76)</f>
        <v/>
      </c>
      <c r="AA76" t="str">
        <f>IF('COPY 20200720'!AA76="","",'COPY 20200720'!AA76)</f>
        <v/>
      </c>
      <c r="AB76" t="str">
        <f>IF('COPY 20200720'!AB76="","",'COPY 20200720'!AB76)</f>
        <v/>
      </c>
      <c r="AC76" t="str">
        <f>IF('COPY 20200720'!AC76="","",'COPY 20200720'!AC76)</f>
        <v/>
      </c>
      <c r="AD76">
        <v>0</v>
      </c>
      <c r="AE76">
        <v>0</v>
      </c>
      <c r="AF76" s="78">
        <f>109066/108500</f>
        <v>1.0052165898617511</v>
      </c>
      <c r="AG76" t="str">
        <f>IF('COPY 20200720'!AG76="","",'COPY 20200720'!AG76)</f>
        <v>-</v>
      </c>
      <c r="AH76" t="str">
        <f>IF('COPY 20200720'!AH76="","",'COPY 20200720'!AH76)</f>
        <v/>
      </c>
      <c r="AI76" t="str">
        <f>IF('COPY 20200720'!AI76="","",'COPY 20200720'!AI76)</f>
        <v/>
      </c>
      <c r="AJ76" t="str">
        <f>IF('COPY 20200720'!AJ76="","",'COPY 20200720'!AJ76)</f>
        <v/>
      </c>
      <c r="AK76" t="str">
        <f>IF('COPY 20200720'!AK76="","",'COPY 20200720'!AK76)</f>
        <v/>
      </c>
      <c r="AL76" t="str">
        <f>IF('COPY 20200720'!AL76="","",'COPY 20200720'!AL76)</f>
        <v/>
      </c>
      <c r="AM76">
        <f>IF('COPY 20200720'!AM76="","",'COPY 20200720'!AM76)</f>
        <v>44033</v>
      </c>
      <c r="AN76" t="str">
        <f>IF('COPY 20200720'!AN76="","",'COPY 20200720'!AN76)</f>
        <v/>
      </c>
      <c r="AO76" t="str">
        <f>IF('COPY 20200720'!AO76="","",'COPY 20200720'!AO76)</f>
        <v/>
      </c>
      <c r="AP76">
        <f>IF('COPY 20200720'!AP76="","",'COPY 20200720'!AP76)</f>
        <v>44033</v>
      </c>
      <c r="AQ76" t="str">
        <f>IF('COPY 20200720'!AQ76="","",'COPY 20200720'!AQ76)</f>
        <v/>
      </c>
      <c r="AR76" t="str">
        <f>IF('COPY 20200720'!AR76="","",'COPY 20200720'!AR76)</f>
        <v/>
      </c>
      <c r="AS76" t="str">
        <f>IF('COPY 20200720'!AS76="","",'COPY 20200720'!AS76)</f>
        <v/>
      </c>
      <c r="AT76" t="str">
        <f>IF('COPY 20200720'!AT76="","",'COPY 20200720'!AT76)</f>
        <v/>
      </c>
      <c r="AU76" t="str">
        <f>IF('COPY 20200720'!AU76="","",'COPY 20200720'!AU76)</f>
        <v/>
      </c>
      <c r="AV76" t="str">
        <f>IF('COPY 20200720'!AV76="","",'COPY 20200720'!AV76)</f>
        <v/>
      </c>
      <c r="AW76" t="str">
        <f>IF('COPY 20200720'!AW76="","",'COPY 20200720'!AW76)</f>
        <v/>
      </c>
      <c r="AX76" t="str">
        <f>IF('COPY 20200720'!AX76="","",'COPY 20200720'!AX76)</f>
        <v/>
      </c>
      <c r="AY76" t="str">
        <f>IF('COPY 20200720'!AY76="","",'COPY 20200720'!AY76)</f>
        <v/>
      </c>
      <c r="AZ76" t="str">
        <f>IF('COPY 20200720'!AZ76="","",'COPY 20200720'!AZ76)</f>
        <v/>
      </c>
      <c r="BA76" t="str">
        <f>IF('COPY 20200720'!BA76="","",'COPY 20200720'!BA76)</f>
        <v/>
      </c>
      <c r="BB76" t="str">
        <f>IF('COPY 20200720'!BB76="","",'COPY 20200720'!BB76)</f>
        <v/>
      </c>
      <c r="BC76" t="str">
        <f>IF('COPY 20200720'!BC76="","",'COPY 20200720'!BC76)</f>
        <v/>
      </c>
      <c r="BD76" t="str">
        <f>IF('COPY 20200720'!BD76="","",'COPY 20200720'!BD76)</f>
        <v/>
      </c>
      <c r="BE76" t="str">
        <f>IF('COPY 20200720'!BE76="","",'COPY 20200720'!BE76)</f>
        <v/>
      </c>
      <c r="BF76" t="str">
        <f>IF('COPY 20200720'!BF76="","",'COPY 20200720'!BF76)</f>
        <v/>
      </c>
      <c r="BG76" t="str">
        <f>IF('COPY 20200720'!BG76="","",'COPY 20200720'!BG76)</f>
        <v/>
      </c>
      <c r="BH76" t="str">
        <f>IF('COPY 20200720'!BH76="","",'COPY 20200720'!BH76)</f>
        <v/>
      </c>
      <c r="BI76" t="str">
        <f>IF('COPY 20200720'!BI76="","",'COPY 20200720'!BI76)</f>
        <v/>
      </c>
      <c r="BJ76" t="str">
        <f>IF('COPY 20200720'!BJ76="","",'COPY 20200720'!BJ76)</f>
        <v/>
      </c>
      <c r="BK76" t="str">
        <f>IF('COPY 20200720'!BK76="","",'COPY 20200720'!BK76)</f>
        <v/>
      </c>
      <c r="BL76" t="str">
        <f>IF('COPY 20200720'!BL76="","",'COPY 20200720'!BL76)</f>
        <v/>
      </c>
      <c r="BM76" t="str">
        <f>IF('COPY 20200720'!BM76="","",'COPY 20200720'!BM76)</f>
        <v/>
      </c>
      <c r="BN76" t="str">
        <f>IF('COPY 20200720'!BN76="","",'COPY 20200720'!BN76)</f>
        <v/>
      </c>
      <c r="BO76" t="str">
        <f>IF('COPY 20200720'!BO76="","",'COPY 20200720'!BO76)</f>
        <v/>
      </c>
      <c r="BP76" t="str">
        <f>IF('COPY 20200720'!BP76="","",'COPY 20200720'!BP76)</f>
        <v/>
      </c>
      <c r="BQ76" t="str">
        <f>IF('COPY 20200720'!BQ76="","",'COPY 20200720'!BQ76)</f>
        <v/>
      </c>
      <c r="BR76" t="str">
        <f>IF('COPY 20200720'!BR76="","",'COPY 20200720'!BR76)</f>
        <v/>
      </c>
      <c r="BS76" t="str">
        <f>IF('COPY 20200720'!BS76="","",'COPY 20200720'!BS76)</f>
        <v/>
      </c>
      <c r="BT76" t="str">
        <f>IF('COPY 20200720'!BT76="","",'COPY 20200720'!BT76)</f>
        <v/>
      </c>
      <c r="BU76" t="str">
        <f>IF('COPY 20200720'!BU76="","",'COPY 20200720'!BU76)</f>
        <v/>
      </c>
      <c r="BV76" t="str">
        <f>IF('COPY 20200720'!BV76="","",'COPY 20200720'!BV76)</f>
        <v/>
      </c>
      <c r="BW76" t="str">
        <f>IF('COPY 20200720'!BW76="","",'COPY 20200720'!BW76)</f>
        <v/>
      </c>
      <c r="BX76" t="str">
        <f>IF('COPY 20200720'!BX76="","",'COPY 20200720'!BX76)</f>
        <v/>
      </c>
      <c r="BY76" t="str">
        <f>IF('COPY 20200720'!BY76="","",'COPY 20200720'!BY76)</f>
        <v/>
      </c>
      <c r="BZ76" t="str">
        <f>IF('COPY 20200720'!BZ76="","",'COPY 20200720'!BZ76)</f>
        <v/>
      </c>
      <c r="CA76" t="str">
        <f>IF('COPY 20200720'!CA76="","",'COPY 20200720'!CA76)</f>
        <v/>
      </c>
      <c r="CB76" t="str">
        <f>IF('COPY 20200720'!CB76="","",'COPY 20200720'!CB76)</f>
        <v/>
      </c>
      <c r="CC76" t="str">
        <f>IF('COPY 20200720'!CC76="","",'COPY 20200720'!CC76)</f>
        <v/>
      </c>
      <c r="CD76" t="str">
        <f>IF('COPY 20200720'!CD76="","",'COPY 20200720'!CD76)</f>
        <v/>
      </c>
      <c r="CE76" t="str">
        <f>IF('COPY 20200720'!CE76="","",'COPY 20200720'!CE76)</f>
        <v>-</v>
      </c>
      <c r="CF76">
        <v>0</v>
      </c>
      <c r="CG76" t="str">
        <f>IF('COPY 20200720'!CG76="","",'COPY 20200720'!CG76)</f>
        <v/>
      </c>
      <c r="CH76" t="str">
        <f>IF('COPY 20200720'!CH76="","",'COPY 20200720'!CH76)</f>
        <v/>
      </c>
      <c r="CI76" t="str">
        <f>IF('COPY 20200720'!CI76="","",'COPY 20200720'!CI76)</f>
        <v/>
      </c>
      <c r="CJ76" t="str">
        <f>IF('COPY 20200720'!CJ76="","",'COPY 20200720'!CJ76)</f>
        <v/>
      </c>
      <c r="CK76" t="str">
        <f>IF('COPY 20200720'!CK76="","",'COPY 20200720'!CK76)</f>
        <v/>
      </c>
      <c r="CL76" t="str">
        <f>IF('COPY 20200720'!CL76="","",'COPY 20200720'!CL76)</f>
        <v/>
      </c>
      <c r="CM76" t="str">
        <f>IF('COPY 20200720'!CM76="","",'COPY 20200720'!CM76)</f>
        <v/>
      </c>
    </row>
    <row r="77" spans="2:91">
      <c r="B77" s="42" t="str">
        <f>'COPY 20200720'!B77</f>
        <v>074</v>
      </c>
      <c r="C77" s="8" t="str">
        <f>'COPY 20200720'!C77</f>
        <v>DRAIN COWL PNL AS LHD</v>
      </c>
      <c r="D77" s="8" t="str">
        <f>IF('COPY 20200720'!D77="","",'COPY 20200720'!D77)</f>
        <v>INJ</v>
      </c>
      <c r="E77" s="8"/>
      <c r="F77" s="9"/>
      <c r="G77" s="10"/>
      <c r="H77" s="11"/>
      <c r="I77" s="12"/>
      <c r="J77" s="13"/>
      <c r="K77" s="10"/>
      <c r="L77" s="13"/>
      <c r="M77" s="14"/>
      <c r="N77" s="15"/>
      <c r="O77" s="16"/>
      <c r="P77" s="27"/>
      <c r="Q77" s="17"/>
      <c r="R77" s="17"/>
      <c r="S77" s="33"/>
      <c r="T77" s="33"/>
      <c r="U77" s="31"/>
      <c r="V77">
        <f>IF('COPY 20200720'!V77="","",'COPY 20200720'!V77)</f>
        <v>0.73168125000000006</v>
      </c>
      <c r="W77" t="str">
        <f>IF('COPY 20200720'!W77="","",'COPY 20200720'!W77)</f>
        <v/>
      </c>
      <c r="X77" t="str">
        <f>IF('COPY 20200720'!X77="","",'COPY 20200720'!X77)</f>
        <v/>
      </c>
      <c r="Y77" t="str">
        <f>IF('COPY 20200720'!Y77="","",'COPY 20200720'!Y77)</f>
        <v/>
      </c>
      <c r="Z77" t="str">
        <f>IF('COPY 20200720'!Z77="","",'COPY 20200720'!Z77)</f>
        <v/>
      </c>
      <c r="AA77" t="str">
        <f>IF('COPY 20200720'!AA77="","",'COPY 20200720'!AA77)</f>
        <v/>
      </c>
      <c r="AB77" t="str">
        <f>IF('COPY 20200720'!AB77="","",'COPY 20200720'!AB77)</f>
        <v/>
      </c>
      <c r="AC77" t="str">
        <f>IF('COPY 20200720'!AC77="","",'COPY 20200720'!AC77)</f>
        <v/>
      </c>
      <c r="AD77">
        <v>0</v>
      </c>
      <c r="AE77" t="str">
        <f>IF('COPY 20200720'!AE77="","",'COPY 20200720'!AE77)</f>
        <v>-</v>
      </c>
      <c r="AF77" s="78">
        <f>107471/108500</f>
        <v>0.99051612903225805</v>
      </c>
      <c r="AG77" t="str">
        <f>IF('COPY 20200720'!AG77="","",'COPY 20200720'!AG77)</f>
        <v>-</v>
      </c>
      <c r="AH77" t="str">
        <f>IF('COPY 20200720'!AH77="","",'COPY 20200720'!AH77)</f>
        <v/>
      </c>
      <c r="AI77" t="str">
        <f>IF('COPY 20200720'!AI77="","",'COPY 20200720'!AI77)</f>
        <v/>
      </c>
      <c r="AJ77" t="str">
        <f>IF('COPY 20200720'!AJ77="","",'COPY 20200720'!AJ77)</f>
        <v/>
      </c>
      <c r="AK77" t="str">
        <f>IF('COPY 20200720'!AK77="","",'COPY 20200720'!AK77)</f>
        <v/>
      </c>
      <c r="AL77" t="str">
        <f>IF('COPY 20200720'!AL77="","",'COPY 20200720'!AL77)</f>
        <v/>
      </c>
      <c r="AM77">
        <f>IF('COPY 20200720'!AM77="","",'COPY 20200720'!AM77)</f>
        <v>44033</v>
      </c>
      <c r="AN77" t="str">
        <f>IF('COPY 20200720'!AN77="","",'COPY 20200720'!AN77)</f>
        <v/>
      </c>
      <c r="AO77" t="str">
        <f>IF('COPY 20200720'!AO77="","",'COPY 20200720'!AO77)</f>
        <v/>
      </c>
      <c r="AP77">
        <f>IF('COPY 20200720'!AP77="","",'COPY 20200720'!AP77)</f>
        <v>44033</v>
      </c>
      <c r="AQ77" t="str">
        <f>IF('COPY 20200720'!AQ77="","",'COPY 20200720'!AQ77)</f>
        <v/>
      </c>
      <c r="AR77" t="str">
        <f>IF('COPY 20200720'!AR77="","",'COPY 20200720'!AR77)</f>
        <v/>
      </c>
      <c r="AS77" t="str">
        <f>IF('COPY 20200720'!AS77="","",'COPY 20200720'!AS77)</f>
        <v/>
      </c>
      <c r="AT77" t="str">
        <f>IF('COPY 20200720'!AT77="","",'COPY 20200720'!AT77)</f>
        <v/>
      </c>
      <c r="AU77" t="str">
        <f>IF('COPY 20200720'!AU77="","",'COPY 20200720'!AU77)</f>
        <v/>
      </c>
      <c r="AV77" t="str">
        <f>IF('COPY 20200720'!AV77="","",'COPY 20200720'!AV77)</f>
        <v/>
      </c>
      <c r="AW77" t="str">
        <f>IF('COPY 20200720'!AW77="","",'COPY 20200720'!AW77)</f>
        <v/>
      </c>
      <c r="AX77" t="str">
        <f>IF('COPY 20200720'!AX77="","",'COPY 20200720'!AX77)</f>
        <v/>
      </c>
      <c r="AY77" t="str">
        <f>IF('COPY 20200720'!AY77="","",'COPY 20200720'!AY77)</f>
        <v/>
      </c>
      <c r="AZ77" t="str">
        <f>IF('COPY 20200720'!AZ77="","",'COPY 20200720'!AZ77)</f>
        <v/>
      </c>
      <c r="BA77" t="str">
        <f>IF('COPY 20200720'!BA77="","",'COPY 20200720'!BA77)</f>
        <v/>
      </c>
      <c r="BB77" t="str">
        <f>IF('COPY 20200720'!BB77="","",'COPY 20200720'!BB77)</f>
        <v/>
      </c>
      <c r="BC77" t="str">
        <f>IF('COPY 20200720'!BC77="","",'COPY 20200720'!BC77)</f>
        <v/>
      </c>
      <c r="BD77" t="str">
        <f>IF('COPY 20200720'!BD77="","",'COPY 20200720'!BD77)</f>
        <v/>
      </c>
      <c r="BE77" t="str">
        <f>IF('COPY 20200720'!BE77="","",'COPY 20200720'!BE77)</f>
        <v/>
      </c>
      <c r="BF77" t="str">
        <f>IF('COPY 20200720'!BF77="","",'COPY 20200720'!BF77)</f>
        <v/>
      </c>
      <c r="BG77" t="str">
        <f>IF('COPY 20200720'!BG77="","",'COPY 20200720'!BG77)</f>
        <v/>
      </c>
      <c r="BH77" t="str">
        <f>IF('COPY 20200720'!BH77="","",'COPY 20200720'!BH77)</f>
        <v/>
      </c>
      <c r="BI77" t="str">
        <f>IF('COPY 20200720'!BI77="","",'COPY 20200720'!BI77)</f>
        <v/>
      </c>
      <c r="BJ77" t="str">
        <f>IF('COPY 20200720'!BJ77="","",'COPY 20200720'!BJ77)</f>
        <v/>
      </c>
      <c r="BK77" t="str">
        <f>IF('COPY 20200720'!BK77="","",'COPY 20200720'!BK77)</f>
        <v/>
      </c>
      <c r="BL77" t="str">
        <f>IF('COPY 20200720'!BL77="","",'COPY 20200720'!BL77)</f>
        <v/>
      </c>
      <c r="BM77" t="str">
        <f>IF('COPY 20200720'!BM77="","",'COPY 20200720'!BM77)</f>
        <v/>
      </c>
      <c r="BN77" t="str">
        <f>IF('COPY 20200720'!BN77="","",'COPY 20200720'!BN77)</f>
        <v/>
      </c>
      <c r="BO77" t="str">
        <f>IF('COPY 20200720'!BO77="","",'COPY 20200720'!BO77)</f>
        <v/>
      </c>
      <c r="BP77" t="str">
        <f>IF('COPY 20200720'!BP77="","",'COPY 20200720'!BP77)</f>
        <v/>
      </c>
      <c r="BQ77" t="str">
        <f>IF('COPY 20200720'!BQ77="","",'COPY 20200720'!BQ77)</f>
        <v/>
      </c>
      <c r="BR77" t="str">
        <f>IF('COPY 20200720'!BR77="","",'COPY 20200720'!BR77)</f>
        <v/>
      </c>
      <c r="BS77" t="str">
        <f>IF('COPY 20200720'!BS77="","",'COPY 20200720'!BS77)</f>
        <v/>
      </c>
      <c r="BT77" t="str">
        <f>IF('COPY 20200720'!BT77="","",'COPY 20200720'!BT77)</f>
        <v/>
      </c>
      <c r="BU77" t="str">
        <f>IF('COPY 20200720'!BU77="","",'COPY 20200720'!BU77)</f>
        <v/>
      </c>
      <c r="BV77" t="str">
        <f>IF('COPY 20200720'!BV77="","",'COPY 20200720'!BV77)</f>
        <v/>
      </c>
      <c r="BW77" t="str">
        <f>IF('COPY 20200720'!BW77="","",'COPY 20200720'!BW77)</f>
        <v/>
      </c>
      <c r="BX77" t="str">
        <f>IF('COPY 20200720'!BX77="","",'COPY 20200720'!BX77)</f>
        <v/>
      </c>
      <c r="BY77" t="str">
        <f>IF('COPY 20200720'!BY77="","",'COPY 20200720'!BY77)</f>
        <v/>
      </c>
      <c r="BZ77" t="str">
        <f>IF('COPY 20200720'!BZ77="","",'COPY 20200720'!BZ77)</f>
        <v/>
      </c>
      <c r="CA77" t="str">
        <f>IF('COPY 20200720'!CA77="","",'COPY 20200720'!CA77)</f>
        <v/>
      </c>
      <c r="CB77" t="str">
        <f>IF('COPY 20200720'!CB77="","",'COPY 20200720'!CB77)</f>
        <v/>
      </c>
      <c r="CC77" t="str">
        <f>IF('COPY 20200720'!CC77="","",'COPY 20200720'!CC77)</f>
        <v/>
      </c>
      <c r="CD77" t="str">
        <f>IF('COPY 20200720'!CD77="","",'COPY 20200720'!CD77)</f>
        <v/>
      </c>
      <c r="CE77" t="str">
        <f>IF('COPY 20200720'!CE77="","",'COPY 20200720'!CE77)</f>
        <v>-</v>
      </c>
      <c r="CF77">
        <v>0</v>
      </c>
      <c r="CG77" t="str">
        <f>IF('COPY 20200720'!CG77="","",'COPY 20200720'!CG77)</f>
        <v/>
      </c>
      <c r="CH77" t="str">
        <f>IF('COPY 20200720'!CH77="","",'COPY 20200720'!CH77)</f>
        <v/>
      </c>
      <c r="CI77" t="str">
        <f>IF('COPY 20200720'!CI77="","",'COPY 20200720'!CI77)</f>
        <v/>
      </c>
      <c r="CJ77" t="str">
        <f>IF('COPY 20200720'!CJ77="","",'COPY 20200720'!CJ77)</f>
        <v/>
      </c>
      <c r="CK77" t="str">
        <f>IF('COPY 20200720'!CK77="","",'COPY 20200720'!CK77)</f>
        <v/>
      </c>
      <c r="CL77" t="str">
        <f>IF('COPY 20200720'!CL77="","",'COPY 20200720'!CL77)</f>
        <v/>
      </c>
      <c r="CM77" t="str">
        <f>IF('COPY 20200720'!CM77="","",'COPY 20200720'!CM77)</f>
        <v/>
      </c>
    </row>
    <row r="78" spans="2:91">
      <c r="B78" s="42" t="str">
        <f>'COPY 20200720'!B78</f>
        <v>075</v>
      </c>
      <c r="C78" s="8" t="str">
        <f>'COPY 20200720'!C78</f>
        <v>COWL PNL SD RH/LH</v>
      </c>
      <c r="D78" s="8" t="str">
        <f>IF('COPY 20200720'!D78="","",'COPY 20200720'!D78)</f>
        <v>INJ</v>
      </c>
      <c r="E78" s="8"/>
      <c r="F78" s="9"/>
      <c r="G78" s="10"/>
      <c r="H78" s="11"/>
      <c r="I78" s="12"/>
      <c r="J78" s="13"/>
      <c r="K78" s="10"/>
      <c r="L78" s="13"/>
      <c r="M78" s="14"/>
      <c r="N78" s="15"/>
      <c r="O78" s="16"/>
      <c r="P78" s="27"/>
      <c r="Q78" s="17"/>
      <c r="R78" s="17"/>
      <c r="S78" s="33"/>
      <c r="T78" s="33"/>
      <c r="U78" s="32"/>
      <c r="V78">
        <f>IF('COPY 20200720'!V78="","",'COPY 20200720'!V78)</f>
        <v>0.42575285560450316</v>
      </c>
      <c r="W78" t="str">
        <f>IF('COPY 20200720'!W78="","",'COPY 20200720'!W78)</f>
        <v/>
      </c>
      <c r="X78" t="str">
        <f>IF('COPY 20200720'!X78="","",'COPY 20200720'!X78)</f>
        <v/>
      </c>
      <c r="Y78" t="str">
        <f>IF('COPY 20200720'!Y78="","",'COPY 20200720'!Y78)</f>
        <v/>
      </c>
      <c r="Z78" t="str">
        <f>IF('COPY 20200720'!Z78="","",'COPY 20200720'!Z78)</f>
        <v/>
      </c>
      <c r="AA78" t="str">
        <f>IF('COPY 20200720'!AA78="","",'COPY 20200720'!AA78)</f>
        <v/>
      </c>
      <c r="AB78" t="str">
        <f>IF('COPY 20200720'!AB78="","",'COPY 20200720'!AB78)</f>
        <v/>
      </c>
      <c r="AC78" t="str">
        <f>IF('COPY 20200720'!AC78="","",'COPY 20200720'!AC78)</f>
        <v/>
      </c>
      <c r="AD78">
        <v>0</v>
      </c>
      <c r="AE78" t="str">
        <f>IF('COPY 20200720'!AE78="","",'COPY 20200720'!AE78)</f>
        <v>-</v>
      </c>
      <c r="AF78">
        <f>IF('COPY 20200720'!AF78="","",'COPY 20200720'!AF78)</f>
        <v>44033</v>
      </c>
      <c r="AG78">
        <f>IF('COPY 20200720'!AG78="","",'COPY 20200720'!AG78)</f>
        <v>44033</v>
      </c>
      <c r="AH78" t="str">
        <f>IF('COPY 20200720'!AH78="","",'COPY 20200720'!AH78)</f>
        <v/>
      </c>
      <c r="AI78" t="str">
        <f>IF('COPY 20200720'!AI78="","",'COPY 20200720'!AI78)</f>
        <v/>
      </c>
      <c r="AJ78" t="str">
        <f>IF('COPY 20200720'!AJ78="","",'COPY 20200720'!AJ78)</f>
        <v/>
      </c>
      <c r="AK78" t="str">
        <f>IF('COPY 20200720'!AK78="","",'COPY 20200720'!AK78)</f>
        <v/>
      </c>
      <c r="AL78" t="str">
        <f>IF('COPY 20200720'!AL78="","",'COPY 20200720'!AL78)</f>
        <v/>
      </c>
      <c r="AM78">
        <f>IF('COPY 20200720'!AM78="","",'COPY 20200720'!AM78)</f>
        <v>44033</v>
      </c>
      <c r="AN78" t="str">
        <f>IF('COPY 20200720'!AN78="","",'COPY 20200720'!AN78)</f>
        <v/>
      </c>
      <c r="AO78" t="str">
        <f>IF('COPY 20200720'!AO78="","",'COPY 20200720'!AO78)</f>
        <v/>
      </c>
      <c r="AP78" t="str">
        <f>IF('COPY 20200720'!AP78="","",'COPY 20200720'!AP78)</f>
        <v/>
      </c>
      <c r="AQ78" t="str">
        <f>IF('COPY 20200720'!AQ78="","",'COPY 20200720'!AQ78)</f>
        <v/>
      </c>
      <c r="AR78" t="str">
        <f>IF('COPY 20200720'!AR78="","",'COPY 20200720'!AR78)</f>
        <v/>
      </c>
      <c r="AS78" t="str">
        <f>IF('COPY 20200720'!AS78="","",'COPY 20200720'!AS78)</f>
        <v/>
      </c>
      <c r="AT78" t="str">
        <f>IF('COPY 20200720'!AT78="","",'COPY 20200720'!AT78)</f>
        <v/>
      </c>
      <c r="AU78" t="str">
        <f>IF('COPY 20200720'!AU78="","",'COPY 20200720'!AU78)</f>
        <v/>
      </c>
      <c r="AV78" t="str">
        <f>IF('COPY 20200720'!AV78="","",'COPY 20200720'!AV78)</f>
        <v/>
      </c>
      <c r="AW78" t="str">
        <f>IF('COPY 20200720'!AW78="","",'COPY 20200720'!AW78)</f>
        <v/>
      </c>
      <c r="AX78" t="str">
        <f>IF('COPY 20200720'!AX78="","",'COPY 20200720'!AX78)</f>
        <v/>
      </c>
      <c r="AY78" t="str">
        <f>IF('COPY 20200720'!AY78="","",'COPY 20200720'!AY78)</f>
        <v/>
      </c>
      <c r="AZ78" t="str">
        <f>IF('COPY 20200720'!AZ78="","",'COPY 20200720'!AZ78)</f>
        <v/>
      </c>
      <c r="BA78" t="str">
        <f>IF('COPY 20200720'!BA78="","",'COPY 20200720'!BA78)</f>
        <v/>
      </c>
      <c r="BB78" t="str">
        <f>IF('COPY 20200720'!BB78="","",'COPY 20200720'!BB78)</f>
        <v/>
      </c>
      <c r="BC78" t="str">
        <f>IF('COPY 20200720'!BC78="","",'COPY 20200720'!BC78)</f>
        <v/>
      </c>
      <c r="BD78" t="str">
        <f>IF('COPY 20200720'!BD78="","",'COPY 20200720'!BD78)</f>
        <v/>
      </c>
      <c r="BE78" t="str">
        <f>IF('COPY 20200720'!BE78="","",'COPY 20200720'!BE78)</f>
        <v/>
      </c>
      <c r="BF78" t="str">
        <f>IF('COPY 20200720'!BF78="","",'COPY 20200720'!BF78)</f>
        <v/>
      </c>
      <c r="BG78" t="str">
        <f>IF('COPY 20200720'!BG78="","",'COPY 20200720'!BG78)</f>
        <v/>
      </c>
      <c r="BH78" t="str">
        <f>IF('COPY 20200720'!BH78="","",'COPY 20200720'!BH78)</f>
        <v/>
      </c>
      <c r="BI78" t="str">
        <f>IF('COPY 20200720'!BI78="","",'COPY 20200720'!BI78)</f>
        <v/>
      </c>
      <c r="BJ78" t="str">
        <f>IF('COPY 20200720'!BJ78="","",'COPY 20200720'!BJ78)</f>
        <v/>
      </c>
      <c r="BK78" t="str">
        <f>IF('COPY 20200720'!BK78="","",'COPY 20200720'!BK78)</f>
        <v/>
      </c>
      <c r="BL78" t="str">
        <f>IF('COPY 20200720'!BL78="","",'COPY 20200720'!BL78)</f>
        <v/>
      </c>
      <c r="BM78" t="str">
        <f>IF('COPY 20200720'!BM78="","",'COPY 20200720'!BM78)</f>
        <v/>
      </c>
      <c r="BN78" t="str">
        <f>IF('COPY 20200720'!BN78="","",'COPY 20200720'!BN78)</f>
        <v/>
      </c>
      <c r="BO78" t="str">
        <f>IF('COPY 20200720'!BO78="","",'COPY 20200720'!BO78)</f>
        <v/>
      </c>
      <c r="BP78" t="str">
        <f>IF('COPY 20200720'!BP78="","",'COPY 20200720'!BP78)</f>
        <v/>
      </c>
      <c r="BQ78" t="str">
        <f>IF('COPY 20200720'!BQ78="","",'COPY 20200720'!BQ78)</f>
        <v/>
      </c>
      <c r="BR78" t="str">
        <f>IF('COPY 20200720'!BR78="","",'COPY 20200720'!BR78)</f>
        <v/>
      </c>
      <c r="BS78" t="str">
        <f>IF('COPY 20200720'!BS78="","",'COPY 20200720'!BS78)</f>
        <v/>
      </c>
      <c r="BT78" t="str">
        <f>IF('COPY 20200720'!BT78="","",'COPY 20200720'!BT78)</f>
        <v/>
      </c>
      <c r="BU78" t="str">
        <f>IF('COPY 20200720'!BU78="","",'COPY 20200720'!BU78)</f>
        <v/>
      </c>
      <c r="BV78" t="str">
        <f>IF('COPY 20200720'!BV78="","",'COPY 20200720'!BV78)</f>
        <v/>
      </c>
      <c r="BW78" t="str">
        <f>IF('COPY 20200720'!BW78="","",'COPY 20200720'!BW78)</f>
        <v/>
      </c>
      <c r="BX78" t="str">
        <f>IF('COPY 20200720'!BX78="","",'COPY 20200720'!BX78)</f>
        <v/>
      </c>
      <c r="BY78" t="str">
        <f>IF('COPY 20200720'!BY78="","",'COPY 20200720'!BY78)</f>
        <v/>
      </c>
      <c r="BZ78" t="str">
        <f>IF('COPY 20200720'!BZ78="","",'COPY 20200720'!BZ78)</f>
        <v/>
      </c>
      <c r="CA78" t="str">
        <f>IF('COPY 20200720'!CA78="","",'COPY 20200720'!CA78)</f>
        <v/>
      </c>
      <c r="CB78" t="str">
        <f>IF('COPY 20200720'!CB78="","",'COPY 20200720'!CB78)</f>
        <v/>
      </c>
      <c r="CC78" t="str">
        <f>IF('COPY 20200720'!CC78="","",'COPY 20200720'!CC78)</f>
        <v/>
      </c>
      <c r="CD78" t="str">
        <f>IF('COPY 20200720'!CD78="","",'COPY 20200720'!CD78)</f>
        <v/>
      </c>
      <c r="CE78" t="str">
        <f>IF('COPY 20200720'!CE78="","",'COPY 20200720'!CE78)</f>
        <v/>
      </c>
      <c r="CF78" t="str">
        <f>IF('COPY 20200720'!CF78="","",'COPY 20200720'!CF78)</f>
        <v/>
      </c>
      <c r="CG78" t="str">
        <f>IF('COPY 20200720'!CG78="","",'COPY 20200720'!CG78)</f>
        <v/>
      </c>
      <c r="CH78" t="str">
        <f>IF('COPY 20200720'!CH78="","",'COPY 20200720'!CH78)</f>
        <v/>
      </c>
      <c r="CI78" t="str">
        <f>IF('COPY 20200720'!CI78="","",'COPY 20200720'!CI78)</f>
        <v/>
      </c>
      <c r="CJ78" t="str">
        <f>IF('COPY 20200720'!CJ78="","",'COPY 20200720'!CJ78)</f>
        <v/>
      </c>
      <c r="CK78" t="str">
        <f>IF('COPY 20200720'!CK78="","",'COPY 20200720'!CK78)</f>
        <v/>
      </c>
      <c r="CL78" t="str">
        <f>IF('COPY 20200720'!CL78="","",'COPY 20200720'!CL78)</f>
        <v/>
      </c>
      <c r="CM78" t="str">
        <f>IF('COPY 20200720'!CM78="","",'COPY 20200720'!CM78)</f>
        <v/>
      </c>
    </row>
    <row r="79" spans="2:91">
      <c r="B79" s="42" t="str">
        <f>'COPY 20200720'!B79</f>
        <v>076</v>
      </c>
      <c r="C79" s="8" t="str">
        <f>'COPY 20200720'!C79</f>
        <v>GARNISH FENDER AY INN RH/LH</v>
      </c>
      <c r="D79" s="8" t="str">
        <f>IF('COPY 20200720'!D79="","",'COPY 20200720'!D79)</f>
        <v>INJ</v>
      </c>
      <c r="E79" s="8"/>
      <c r="F79" s="9"/>
      <c r="G79" s="10"/>
      <c r="H79" s="11"/>
      <c r="I79" s="12"/>
      <c r="J79" s="13"/>
      <c r="K79" s="10"/>
      <c r="L79" s="13"/>
      <c r="M79" s="14"/>
      <c r="N79" s="15"/>
      <c r="O79" s="16"/>
      <c r="P79" s="27"/>
      <c r="Q79" s="17"/>
      <c r="R79" s="17"/>
      <c r="S79" s="33"/>
      <c r="T79" s="33"/>
      <c r="U79" s="31"/>
      <c r="V79">
        <f>IF('COPY 20200720'!V79="","",'COPY 20200720'!V79)</f>
        <v>44033</v>
      </c>
      <c r="W79" t="str">
        <f>IF('COPY 20200720'!W79="","",'COPY 20200720'!W79)</f>
        <v/>
      </c>
      <c r="X79" t="str">
        <f>IF('COPY 20200720'!X79="","",'COPY 20200720'!X79)</f>
        <v/>
      </c>
      <c r="Y79" t="str">
        <f>IF('COPY 20200720'!Y79="","",'COPY 20200720'!Y79)</f>
        <v/>
      </c>
      <c r="Z79" t="str">
        <f>IF('COPY 20200720'!Z79="","",'COPY 20200720'!Z79)</f>
        <v/>
      </c>
      <c r="AA79" t="str">
        <f>IF('COPY 20200720'!AA79="","",'COPY 20200720'!AA79)</f>
        <v/>
      </c>
      <c r="AB79" t="str">
        <f>IF('COPY 20200720'!AB79="","",'COPY 20200720'!AB79)</f>
        <v/>
      </c>
      <c r="AC79" t="str">
        <f>IF('COPY 20200720'!AC79="","",'COPY 20200720'!AC79)</f>
        <v/>
      </c>
      <c r="AD79" t="str">
        <f>IF('COPY 20200720'!AD79="","",'COPY 20200720'!AD79)</f>
        <v/>
      </c>
      <c r="AE79" t="str">
        <f>IF('COPY 20200720'!AE79="","",'COPY 20200720'!AE79)</f>
        <v/>
      </c>
      <c r="AF79">
        <f>IF('COPY 20200720'!AF79="","",'COPY 20200720'!AF79)</f>
        <v>44033</v>
      </c>
      <c r="AG79">
        <f>IF('COPY 20200720'!AG79="","",'COPY 20200720'!AG79)</f>
        <v>44033</v>
      </c>
      <c r="AH79" t="str">
        <f>IF('COPY 20200720'!AH79="","",'COPY 20200720'!AH79)</f>
        <v/>
      </c>
      <c r="AI79" t="str">
        <f>IF('COPY 20200720'!AI79="","",'COPY 20200720'!AI79)</f>
        <v/>
      </c>
      <c r="AJ79" t="str">
        <f>IF('COPY 20200720'!AJ79="","",'COPY 20200720'!AJ79)</f>
        <v/>
      </c>
      <c r="AK79" t="str">
        <f>IF('COPY 20200720'!AK79="","",'COPY 20200720'!AK79)</f>
        <v/>
      </c>
      <c r="AL79" t="str">
        <f>IF('COPY 20200720'!AL79="","",'COPY 20200720'!AL79)</f>
        <v/>
      </c>
      <c r="AM79">
        <f>IF('COPY 20200720'!AM79="","",'COPY 20200720'!AM79)</f>
        <v>44033</v>
      </c>
      <c r="AN79" t="str">
        <f>IF('COPY 20200720'!AN79="","",'COPY 20200720'!AN79)</f>
        <v/>
      </c>
      <c r="AO79" t="str">
        <f>IF('COPY 20200720'!AO79="","",'COPY 20200720'!AO79)</f>
        <v/>
      </c>
      <c r="AP79">
        <f>IF('COPY 20200720'!AP79="","",'COPY 20200720'!AP79)</f>
        <v>44033</v>
      </c>
      <c r="AQ79" t="str">
        <f>IF('COPY 20200720'!AQ79="","",'COPY 20200720'!AQ79)</f>
        <v/>
      </c>
      <c r="AR79" t="str">
        <f>IF('COPY 20200720'!AR79="","",'COPY 20200720'!AR79)</f>
        <v/>
      </c>
      <c r="AS79" t="str">
        <f>IF('COPY 20200720'!AS79="","",'COPY 20200720'!AS79)</f>
        <v/>
      </c>
      <c r="AT79" t="str">
        <f>IF('COPY 20200720'!AT79="","",'COPY 20200720'!AT79)</f>
        <v/>
      </c>
      <c r="AU79" t="str">
        <f>IF('COPY 20200720'!AU79="","",'COPY 20200720'!AU79)</f>
        <v/>
      </c>
      <c r="AV79" t="str">
        <f>IF('COPY 20200720'!AV79="","",'COPY 20200720'!AV79)</f>
        <v/>
      </c>
      <c r="AW79" t="str">
        <f>IF('COPY 20200720'!AW79="","",'COPY 20200720'!AW79)</f>
        <v/>
      </c>
      <c r="AX79" t="str">
        <f>IF('COPY 20200720'!AX79="","",'COPY 20200720'!AX79)</f>
        <v/>
      </c>
      <c r="AY79" t="str">
        <f>IF('COPY 20200720'!AY79="","",'COPY 20200720'!AY79)</f>
        <v/>
      </c>
      <c r="AZ79" t="str">
        <f>IF('COPY 20200720'!AZ79="","",'COPY 20200720'!AZ79)</f>
        <v/>
      </c>
      <c r="BA79" t="str">
        <f>IF('COPY 20200720'!BA79="","",'COPY 20200720'!BA79)</f>
        <v/>
      </c>
      <c r="BB79" t="str">
        <f>IF('COPY 20200720'!BB79="","",'COPY 20200720'!BB79)</f>
        <v/>
      </c>
      <c r="BC79" t="str">
        <f>IF('COPY 20200720'!BC79="","",'COPY 20200720'!BC79)</f>
        <v/>
      </c>
      <c r="BD79" t="str">
        <f>IF('COPY 20200720'!BD79="","",'COPY 20200720'!BD79)</f>
        <v/>
      </c>
      <c r="BE79" t="str">
        <f>IF('COPY 20200720'!BE79="","",'COPY 20200720'!BE79)</f>
        <v/>
      </c>
      <c r="BF79" t="str">
        <f>IF('COPY 20200720'!BF79="","",'COPY 20200720'!BF79)</f>
        <v/>
      </c>
      <c r="BG79" t="str">
        <f>IF('COPY 20200720'!BG79="","",'COPY 20200720'!BG79)</f>
        <v/>
      </c>
      <c r="BH79" t="str">
        <f>IF('COPY 20200720'!BH79="","",'COPY 20200720'!BH79)</f>
        <v/>
      </c>
      <c r="BI79" t="str">
        <f>IF('COPY 20200720'!BI79="","",'COPY 20200720'!BI79)</f>
        <v/>
      </c>
      <c r="BJ79" t="str">
        <f>IF('COPY 20200720'!BJ79="","",'COPY 20200720'!BJ79)</f>
        <v/>
      </c>
      <c r="BK79" t="str">
        <f>IF('COPY 20200720'!BK79="","",'COPY 20200720'!BK79)</f>
        <v/>
      </c>
      <c r="BL79" t="str">
        <f>IF('COPY 20200720'!BL79="","",'COPY 20200720'!BL79)</f>
        <v/>
      </c>
      <c r="BM79" t="str">
        <f>IF('COPY 20200720'!BM79="","",'COPY 20200720'!BM79)</f>
        <v/>
      </c>
      <c r="BN79" t="str">
        <f>IF('COPY 20200720'!BN79="","",'COPY 20200720'!BN79)</f>
        <v/>
      </c>
      <c r="BO79" t="str">
        <f>IF('COPY 20200720'!BO79="","",'COPY 20200720'!BO79)</f>
        <v/>
      </c>
      <c r="BP79" t="str">
        <f>IF('COPY 20200720'!BP79="","",'COPY 20200720'!BP79)</f>
        <v/>
      </c>
      <c r="BQ79" t="str">
        <f>IF('COPY 20200720'!BQ79="","",'COPY 20200720'!BQ79)</f>
        <v/>
      </c>
      <c r="BR79" t="str">
        <f>IF('COPY 20200720'!BR79="","",'COPY 20200720'!BR79)</f>
        <v/>
      </c>
      <c r="BS79" t="str">
        <f>IF('COPY 20200720'!BS79="","",'COPY 20200720'!BS79)</f>
        <v/>
      </c>
      <c r="BT79" t="str">
        <f>IF('COPY 20200720'!BT79="","",'COPY 20200720'!BT79)</f>
        <v/>
      </c>
      <c r="BU79" t="str">
        <f>IF('COPY 20200720'!BU79="","",'COPY 20200720'!BU79)</f>
        <v/>
      </c>
      <c r="BV79" t="str">
        <f>IF('COPY 20200720'!BV79="","",'COPY 20200720'!BV79)</f>
        <v/>
      </c>
      <c r="BW79" t="str">
        <f>IF('COPY 20200720'!BW79="","",'COPY 20200720'!BW79)</f>
        <v/>
      </c>
      <c r="BX79" t="str">
        <f>IF('COPY 20200720'!BX79="","",'COPY 20200720'!BX79)</f>
        <v/>
      </c>
      <c r="BY79" t="str">
        <f>IF('COPY 20200720'!BY79="","",'COPY 20200720'!BY79)</f>
        <v/>
      </c>
      <c r="BZ79" t="str">
        <f>IF('COPY 20200720'!BZ79="","",'COPY 20200720'!BZ79)</f>
        <v/>
      </c>
      <c r="CA79" t="str">
        <f>IF('COPY 20200720'!CA79="","",'COPY 20200720'!CA79)</f>
        <v/>
      </c>
      <c r="CB79" t="str">
        <f>IF('COPY 20200720'!CB79="","",'COPY 20200720'!CB79)</f>
        <v/>
      </c>
      <c r="CC79" t="str">
        <f>IF('COPY 20200720'!CC79="","",'COPY 20200720'!CC79)</f>
        <v/>
      </c>
      <c r="CD79" t="str">
        <f>IF('COPY 20200720'!CD79="","",'COPY 20200720'!CD79)</f>
        <v/>
      </c>
      <c r="CE79" t="str">
        <f>IF('COPY 20200720'!CE79="","",'COPY 20200720'!CE79)</f>
        <v/>
      </c>
      <c r="CF79" t="str">
        <f>IF('COPY 20200720'!CF79="","",'COPY 20200720'!CF79)</f>
        <v/>
      </c>
      <c r="CG79" t="str">
        <f>IF('COPY 20200720'!CG79="","",'COPY 20200720'!CG79)</f>
        <v/>
      </c>
      <c r="CH79" t="str">
        <f>IF('COPY 20200720'!CH79="","",'COPY 20200720'!CH79)</f>
        <v/>
      </c>
      <c r="CI79" t="str">
        <f>IF('COPY 20200720'!CI79="","",'COPY 20200720'!CI79)</f>
        <v/>
      </c>
      <c r="CJ79" t="str">
        <f>IF('COPY 20200720'!CJ79="","",'COPY 20200720'!CJ79)</f>
        <v/>
      </c>
      <c r="CK79" t="str">
        <f>IF('COPY 20200720'!CK79="","",'COPY 20200720'!CK79)</f>
        <v/>
      </c>
      <c r="CL79" t="str">
        <f>IF('COPY 20200720'!CL79="","",'COPY 20200720'!CL79)</f>
        <v/>
      </c>
      <c r="CM79" t="str">
        <f>IF('COPY 20200720'!CM79="","",'COPY 20200720'!CM79)</f>
        <v/>
      </c>
    </row>
    <row r="80" spans="2:91">
      <c r="B80" s="42" t="str">
        <f>'COPY 20200720'!B80</f>
        <v>077</v>
      </c>
      <c r="C80" s="8" t="str">
        <f>'COPY 20200720'!C80</f>
        <v>GARNISH R DR UPR IN RH/LH</v>
      </c>
      <c r="D80" s="8" t="str">
        <f>IF('COPY 20200720'!D80="","",'COPY 20200720'!D80)</f>
        <v>INJ</v>
      </c>
      <c r="E80" s="8"/>
      <c r="F80" s="9"/>
      <c r="G80" s="10"/>
      <c r="H80" s="11"/>
      <c r="I80" s="12"/>
      <c r="J80" s="13"/>
      <c r="K80" s="10"/>
      <c r="L80" s="13"/>
      <c r="M80" s="14"/>
      <c r="N80" s="15"/>
      <c r="O80" s="16"/>
      <c r="P80" s="27"/>
      <c r="Q80" s="17"/>
      <c r="R80" s="17"/>
      <c r="S80" s="33"/>
      <c r="T80" s="33"/>
      <c r="U80" s="31"/>
      <c r="V80">
        <f>IF('COPY 20200720'!V80="","",'COPY 20200720'!V80)</f>
        <v>0.34804580763582971</v>
      </c>
      <c r="W80" t="str">
        <f>IF('COPY 20200720'!W80="","",'COPY 20200720'!W80)</f>
        <v/>
      </c>
      <c r="X80" t="str">
        <f>IF('COPY 20200720'!X80="","",'COPY 20200720'!X80)</f>
        <v/>
      </c>
      <c r="Y80" t="str">
        <f>IF('COPY 20200720'!Y80="","",'COPY 20200720'!Y80)</f>
        <v/>
      </c>
      <c r="Z80" t="str">
        <f>IF('COPY 20200720'!Z80="","",'COPY 20200720'!Z80)</f>
        <v/>
      </c>
      <c r="AA80" t="str">
        <f>IF('COPY 20200720'!AA80="","",'COPY 20200720'!AA80)</f>
        <v/>
      </c>
      <c r="AB80" t="str">
        <f>IF('COPY 20200720'!AB80="","",'COPY 20200720'!AB80)</f>
        <v/>
      </c>
      <c r="AC80" t="str">
        <f>IF('COPY 20200720'!AC80="","",'COPY 20200720'!AC80)</f>
        <v/>
      </c>
      <c r="AD80">
        <v>0</v>
      </c>
      <c r="AE80" t="str">
        <f>IF('COPY 20200720'!AE80="","",'COPY 20200720'!AE80)</f>
        <v>-</v>
      </c>
      <c r="AF80">
        <f>IF('COPY 20200720'!AF80="","",'COPY 20200720'!AF80)</f>
        <v>44033</v>
      </c>
      <c r="AG80">
        <f>IF('COPY 20200720'!AG80="","",'COPY 20200720'!AG80)</f>
        <v>44033</v>
      </c>
      <c r="AH80" t="str">
        <f>IF('COPY 20200720'!AH80="","",'COPY 20200720'!AH80)</f>
        <v/>
      </c>
      <c r="AI80" t="str">
        <f>IF('COPY 20200720'!AI80="","",'COPY 20200720'!AI80)</f>
        <v/>
      </c>
      <c r="AJ80" t="str">
        <f>IF('COPY 20200720'!AJ80="","",'COPY 20200720'!AJ80)</f>
        <v/>
      </c>
      <c r="AK80" t="str">
        <f>IF('COPY 20200720'!AK80="","",'COPY 20200720'!AK80)</f>
        <v/>
      </c>
      <c r="AL80" t="str">
        <f>IF('COPY 20200720'!AL80="","",'COPY 20200720'!AL80)</f>
        <v/>
      </c>
      <c r="AM80">
        <f>IF('COPY 20200720'!AM80="","",'COPY 20200720'!AM80)</f>
        <v>44033</v>
      </c>
      <c r="AN80" t="str">
        <f>IF('COPY 20200720'!AN80="","",'COPY 20200720'!AN80)</f>
        <v/>
      </c>
      <c r="AO80" t="str">
        <f>IF('COPY 20200720'!AO80="","",'COPY 20200720'!AO80)</f>
        <v/>
      </c>
      <c r="AP80" t="str">
        <f>IF('COPY 20200720'!AP80="","",'COPY 20200720'!AP80)</f>
        <v/>
      </c>
      <c r="AQ80" t="str">
        <f>IF('COPY 20200720'!AQ80="","",'COPY 20200720'!AQ80)</f>
        <v/>
      </c>
      <c r="AR80" t="str">
        <f>IF('COPY 20200720'!AR80="","",'COPY 20200720'!AR80)</f>
        <v/>
      </c>
      <c r="AS80" t="str">
        <f>IF('COPY 20200720'!AS80="","",'COPY 20200720'!AS80)</f>
        <v/>
      </c>
      <c r="AT80" t="str">
        <f>IF('COPY 20200720'!AT80="","",'COPY 20200720'!AT80)</f>
        <v/>
      </c>
      <c r="AU80" t="str">
        <f>IF('COPY 20200720'!AU80="","",'COPY 20200720'!AU80)</f>
        <v/>
      </c>
      <c r="AV80" t="str">
        <f>IF('COPY 20200720'!AV80="","",'COPY 20200720'!AV80)</f>
        <v/>
      </c>
      <c r="AW80" t="str">
        <f>IF('COPY 20200720'!AW80="","",'COPY 20200720'!AW80)</f>
        <v/>
      </c>
      <c r="AX80" t="str">
        <f>IF('COPY 20200720'!AX80="","",'COPY 20200720'!AX80)</f>
        <v/>
      </c>
      <c r="AY80" t="str">
        <f>IF('COPY 20200720'!AY80="","",'COPY 20200720'!AY80)</f>
        <v/>
      </c>
      <c r="AZ80" t="str">
        <f>IF('COPY 20200720'!AZ80="","",'COPY 20200720'!AZ80)</f>
        <v/>
      </c>
      <c r="BA80" t="str">
        <f>IF('COPY 20200720'!BA80="","",'COPY 20200720'!BA80)</f>
        <v/>
      </c>
      <c r="BB80" t="str">
        <f>IF('COPY 20200720'!BB80="","",'COPY 20200720'!BB80)</f>
        <v/>
      </c>
      <c r="BC80" t="str">
        <f>IF('COPY 20200720'!BC80="","",'COPY 20200720'!BC80)</f>
        <v/>
      </c>
      <c r="BD80" t="str">
        <f>IF('COPY 20200720'!BD80="","",'COPY 20200720'!BD80)</f>
        <v/>
      </c>
      <c r="BE80" t="str">
        <f>IF('COPY 20200720'!BE80="","",'COPY 20200720'!BE80)</f>
        <v/>
      </c>
      <c r="BF80" t="str">
        <f>IF('COPY 20200720'!BF80="","",'COPY 20200720'!BF80)</f>
        <v/>
      </c>
      <c r="BG80" t="str">
        <f>IF('COPY 20200720'!BG80="","",'COPY 20200720'!BG80)</f>
        <v/>
      </c>
      <c r="BH80" t="str">
        <f>IF('COPY 20200720'!BH80="","",'COPY 20200720'!BH80)</f>
        <v/>
      </c>
      <c r="BI80" t="str">
        <f>IF('COPY 20200720'!BI80="","",'COPY 20200720'!BI80)</f>
        <v/>
      </c>
      <c r="BJ80" t="str">
        <f>IF('COPY 20200720'!BJ80="","",'COPY 20200720'!BJ80)</f>
        <v/>
      </c>
      <c r="BK80" t="str">
        <f>IF('COPY 20200720'!BK80="","",'COPY 20200720'!BK80)</f>
        <v/>
      </c>
      <c r="BL80" t="str">
        <f>IF('COPY 20200720'!BL80="","",'COPY 20200720'!BL80)</f>
        <v/>
      </c>
      <c r="BM80" t="str">
        <f>IF('COPY 20200720'!BM80="","",'COPY 20200720'!BM80)</f>
        <v/>
      </c>
      <c r="BN80" t="str">
        <f>IF('COPY 20200720'!BN80="","",'COPY 20200720'!BN80)</f>
        <v/>
      </c>
      <c r="BO80" t="str">
        <f>IF('COPY 20200720'!BO80="","",'COPY 20200720'!BO80)</f>
        <v/>
      </c>
      <c r="BP80" t="str">
        <f>IF('COPY 20200720'!BP80="","",'COPY 20200720'!BP80)</f>
        <v/>
      </c>
      <c r="BQ80" t="str">
        <f>IF('COPY 20200720'!BQ80="","",'COPY 20200720'!BQ80)</f>
        <v/>
      </c>
      <c r="BR80" t="str">
        <f>IF('COPY 20200720'!BR80="","",'COPY 20200720'!BR80)</f>
        <v/>
      </c>
      <c r="BS80" t="str">
        <f>IF('COPY 20200720'!BS80="","",'COPY 20200720'!BS80)</f>
        <v/>
      </c>
      <c r="BT80" t="str">
        <f>IF('COPY 20200720'!BT80="","",'COPY 20200720'!BT80)</f>
        <v/>
      </c>
      <c r="BU80" t="str">
        <f>IF('COPY 20200720'!BU80="","",'COPY 20200720'!BU80)</f>
        <v/>
      </c>
      <c r="BV80" t="str">
        <f>IF('COPY 20200720'!BV80="","",'COPY 20200720'!BV80)</f>
        <v/>
      </c>
      <c r="BW80" t="str">
        <f>IF('COPY 20200720'!BW80="","",'COPY 20200720'!BW80)</f>
        <v/>
      </c>
      <c r="BX80" t="str">
        <f>IF('COPY 20200720'!BX80="","",'COPY 20200720'!BX80)</f>
        <v/>
      </c>
      <c r="BY80" t="str">
        <f>IF('COPY 20200720'!BY80="","",'COPY 20200720'!BY80)</f>
        <v/>
      </c>
      <c r="BZ80" t="str">
        <f>IF('COPY 20200720'!BZ80="","",'COPY 20200720'!BZ80)</f>
        <v/>
      </c>
      <c r="CA80" t="str">
        <f>IF('COPY 20200720'!CA80="","",'COPY 20200720'!CA80)</f>
        <v/>
      </c>
      <c r="CB80" t="str">
        <f>IF('COPY 20200720'!CB80="","",'COPY 20200720'!CB80)</f>
        <v/>
      </c>
      <c r="CC80" t="str">
        <f>IF('COPY 20200720'!CC80="","",'COPY 20200720'!CC80)</f>
        <v/>
      </c>
      <c r="CD80" t="str">
        <f>IF('COPY 20200720'!CD80="","",'COPY 20200720'!CD80)</f>
        <v/>
      </c>
      <c r="CE80" t="str">
        <f>IF('COPY 20200720'!CE80="","",'COPY 20200720'!CE80)</f>
        <v/>
      </c>
      <c r="CF80" t="str">
        <f>IF('COPY 20200720'!CF80="","",'COPY 20200720'!CF80)</f>
        <v/>
      </c>
      <c r="CG80" t="str">
        <f>IF('COPY 20200720'!CG80="","",'COPY 20200720'!CG80)</f>
        <v/>
      </c>
      <c r="CH80" t="str">
        <f>IF('COPY 20200720'!CH80="","",'COPY 20200720'!CH80)</f>
        <v/>
      </c>
      <c r="CI80" t="str">
        <f>IF('COPY 20200720'!CI80="","",'COPY 20200720'!CI80)</f>
        <v/>
      </c>
      <c r="CJ80" t="str">
        <f>IF('COPY 20200720'!CJ80="","",'COPY 20200720'!CJ80)</f>
        <v/>
      </c>
      <c r="CK80" t="str">
        <f>IF('COPY 20200720'!CK80="","",'COPY 20200720'!CK80)</f>
        <v/>
      </c>
      <c r="CL80" t="str">
        <f>IF('COPY 20200720'!CL80="","",'COPY 20200720'!CL80)</f>
        <v/>
      </c>
      <c r="CM80" t="str">
        <f>IF('COPY 20200720'!CM80="","",'COPY 20200720'!CM80)</f>
        <v/>
      </c>
    </row>
    <row r="81" spans="2:91">
      <c r="B81" s="42" t="str">
        <f>'COPY 20200720'!B81</f>
        <v>078</v>
      </c>
      <c r="C81" s="8" t="str">
        <f>'COPY 20200720'!C81</f>
        <v>GARNISH AY R DR UPR RH/LH</v>
      </c>
      <c r="D81" s="8" t="str">
        <f>IF('COPY 20200720'!D81="","",'COPY 20200720'!D81)</f>
        <v>INJ</v>
      </c>
      <c r="E81" s="8"/>
      <c r="F81" s="9"/>
      <c r="G81" s="10"/>
      <c r="H81" s="11"/>
      <c r="I81" s="12"/>
      <c r="J81" s="13"/>
      <c r="K81" s="10"/>
      <c r="L81" s="13"/>
      <c r="M81" s="14"/>
      <c r="N81" s="15"/>
      <c r="O81" s="16"/>
      <c r="P81" s="27"/>
      <c r="Q81" s="17"/>
      <c r="R81" s="17"/>
      <c r="S81" s="33"/>
      <c r="T81" s="33"/>
      <c r="U81" s="31"/>
      <c r="V81">
        <f>IF('COPY 20200720'!V81="","",'COPY 20200720'!V81)</f>
        <v>0.41967391336270193</v>
      </c>
      <c r="W81" t="str">
        <f>IF('COPY 20200720'!W81="","",'COPY 20200720'!W81)</f>
        <v/>
      </c>
      <c r="X81" t="str">
        <f>IF('COPY 20200720'!X81="","",'COPY 20200720'!X81)</f>
        <v/>
      </c>
      <c r="Y81" t="str">
        <f>IF('COPY 20200720'!Y81="","",'COPY 20200720'!Y81)</f>
        <v/>
      </c>
      <c r="Z81" t="str">
        <f>IF('COPY 20200720'!Z81="","",'COPY 20200720'!Z81)</f>
        <v/>
      </c>
      <c r="AA81" t="str">
        <f>IF('COPY 20200720'!AA81="","",'COPY 20200720'!AA81)</f>
        <v/>
      </c>
      <c r="AB81" t="str">
        <f>IF('COPY 20200720'!AB81="","",'COPY 20200720'!AB81)</f>
        <v/>
      </c>
      <c r="AC81" t="str">
        <f>IF('COPY 20200720'!AC81="","",'COPY 20200720'!AC81)</f>
        <v/>
      </c>
      <c r="AD81">
        <v>0</v>
      </c>
      <c r="AE81" t="str">
        <f>IF('COPY 20200720'!AE81="","",'COPY 20200720'!AE81)</f>
        <v>-</v>
      </c>
      <c r="AF81" t="str">
        <f>IF('COPY 20200720'!AF81="","",'COPY 20200720'!AF81)</f>
        <v/>
      </c>
      <c r="AG81" t="str">
        <f>IF('COPY 20200720'!AG81="","",'COPY 20200720'!AG81)</f>
        <v/>
      </c>
      <c r="AH81" t="str">
        <f>IF('COPY 20200720'!AH81="","",'COPY 20200720'!AH81)</f>
        <v/>
      </c>
      <c r="AI81" t="str">
        <f>IF('COPY 20200720'!AI81="","",'COPY 20200720'!AI81)</f>
        <v/>
      </c>
      <c r="AJ81" t="str">
        <f>IF('COPY 20200720'!AJ81="","",'COPY 20200720'!AJ81)</f>
        <v/>
      </c>
      <c r="AK81" t="str">
        <f>IF('COPY 20200720'!AK81="","",'COPY 20200720'!AK81)</f>
        <v/>
      </c>
      <c r="AL81" t="str">
        <f>IF('COPY 20200720'!AL81="","",'COPY 20200720'!AL81)</f>
        <v/>
      </c>
      <c r="AM81">
        <f>IF('COPY 20200720'!AM81="","",'COPY 20200720'!AM81)</f>
        <v>44033</v>
      </c>
      <c r="AN81" t="str">
        <f>IF('COPY 20200720'!AN81="","",'COPY 20200720'!AN81)</f>
        <v/>
      </c>
      <c r="AO81" t="str">
        <f>IF('COPY 20200720'!AO81="","",'COPY 20200720'!AO81)</f>
        <v/>
      </c>
      <c r="AP81" t="str">
        <f>IF('COPY 20200720'!AP81="","",'COPY 20200720'!AP81)</f>
        <v/>
      </c>
      <c r="AQ81" t="str">
        <f>IF('COPY 20200720'!AQ81="","",'COPY 20200720'!AQ81)</f>
        <v/>
      </c>
      <c r="AR81" t="str">
        <f>IF('COPY 20200720'!AR81="","",'COPY 20200720'!AR81)</f>
        <v/>
      </c>
      <c r="AS81" t="str">
        <f>IF('COPY 20200720'!AS81="","",'COPY 20200720'!AS81)</f>
        <v/>
      </c>
      <c r="AT81" t="str">
        <f>IF('COPY 20200720'!AT81="","",'COPY 20200720'!AT81)</f>
        <v/>
      </c>
      <c r="AU81" t="str">
        <f>IF('COPY 20200720'!AU81="","",'COPY 20200720'!AU81)</f>
        <v/>
      </c>
      <c r="AV81" t="str">
        <f>IF('COPY 20200720'!AV81="","",'COPY 20200720'!AV81)</f>
        <v/>
      </c>
      <c r="AW81" t="str">
        <f>IF('COPY 20200720'!AW81="","",'COPY 20200720'!AW81)</f>
        <v/>
      </c>
      <c r="AX81" t="str">
        <f>IF('COPY 20200720'!AX81="","",'COPY 20200720'!AX81)</f>
        <v/>
      </c>
      <c r="AY81" t="str">
        <f>IF('COPY 20200720'!AY81="","",'COPY 20200720'!AY81)</f>
        <v/>
      </c>
      <c r="AZ81" t="str">
        <f>IF('COPY 20200720'!AZ81="","",'COPY 20200720'!AZ81)</f>
        <v/>
      </c>
      <c r="BA81" t="str">
        <f>IF('COPY 20200720'!BA81="","",'COPY 20200720'!BA81)</f>
        <v/>
      </c>
      <c r="BB81" t="str">
        <f>IF('COPY 20200720'!BB81="","",'COPY 20200720'!BB81)</f>
        <v/>
      </c>
      <c r="BC81" t="str">
        <f>IF('COPY 20200720'!BC81="","",'COPY 20200720'!BC81)</f>
        <v/>
      </c>
      <c r="BD81" t="str">
        <f>IF('COPY 20200720'!BD81="","",'COPY 20200720'!BD81)</f>
        <v/>
      </c>
      <c r="BE81" t="str">
        <f>IF('COPY 20200720'!BE81="","",'COPY 20200720'!BE81)</f>
        <v/>
      </c>
      <c r="BF81" t="str">
        <f>IF('COPY 20200720'!BF81="","",'COPY 20200720'!BF81)</f>
        <v/>
      </c>
      <c r="BG81" t="str">
        <f>IF('COPY 20200720'!BG81="","",'COPY 20200720'!BG81)</f>
        <v/>
      </c>
      <c r="BH81" t="str">
        <f>IF('COPY 20200720'!BH81="","",'COPY 20200720'!BH81)</f>
        <v/>
      </c>
      <c r="BI81" t="str">
        <f>IF('COPY 20200720'!BI81="","",'COPY 20200720'!BI81)</f>
        <v/>
      </c>
      <c r="BJ81" t="str">
        <f>IF('COPY 20200720'!BJ81="","",'COPY 20200720'!BJ81)</f>
        <v/>
      </c>
      <c r="BK81" t="str">
        <f>IF('COPY 20200720'!BK81="","",'COPY 20200720'!BK81)</f>
        <v/>
      </c>
      <c r="BL81" t="str">
        <f>IF('COPY 20200720'!BL81="","",'COPY 20200720'!BL81)</f>
        <v/>
      </c>
      <c r="BM81" t="str">
        <f>IF('COPY 20200720'!BM81="","",'COPY 20200720'!BM81)</f>
        <v/>
      </c>
      <c r="BN81" t="str">
        <f>IF('COPY 20200720'!BN81="","",'COPY 20200720'!BN81)</f>
        <v/>
      </c>
      <c r="BO81" t="str">
        <f>IF('COPY 20200720'!BO81="","",'COPY 20200720'!BO81)</f>
        <v/>
      </c>
      <c r="BP81" t="str">
        <f>IF('COPY 20200720'!BP81="","",'COPY 20200720'!BP81)</f>
        <v/>
      </c>
      <c r="BQ81" t="str">
        <f>IF('COPY 20200720'!BQ81="","",'COPY 20200720'!BQ81)</f>
        <v/>
      </c>
      <c r="BR81" t="str">
        <f>IF('COPY 20200720'!BR81="","",'COPY 20200720'!BR81)</f>
        <v/>
      </c>
      <c r="BS81" t="str">
        <f>IF('COPY 20200720'!BS81="","",'COPY 20200720'!BS81)</f>
        <v/>
      </c>
      <c r="BT81" t="str">
        <f>IF('COPY 20200720'!BT81="","",'COPY 20200720'!BT81)</f>
        <v/>
      </c>
      <c r="BU81" t="str">
        <f>IF('COPY 20200720'!BU81="","",'COPY 20200720'!BU81)</f>
        <v/>
      </c>
      <c r="BV81" t="str">
        <f>IF('COPY 20200720'!BV81="","",'COPY 20200720'!BV81)</f>
        <v/>
      </c>
      <c r="BW81" t="str">
        <f>IF('COPY 20200720'!BW81="","",'COPY 20200720'!BW81)</f>
        <v/>
      </c>
      <c r="BX81" t="str">
        <f>IF('COPY 20200720'!BX81="","",'COPY 20200720'!BX81)</f>
        <v/>
      </c>
      <c r="BY81" t="str">
        <f>IF('COPY 20200720'!BY81="","",'COPY 20200720'!BY81)</f>
        <v/>
      </c>
      <c r="BZ81" t="str">
        <f>IF('COPY 20200720'!BZ81="","",'COPY 20200720'!BZ81)</f>
        <v/>
      </c>
      <c r="CA81" t="str">
        <f>IF('COPY 20200720'!CA81="","",'COPY 20200720'!CA81)</f>
        <v/>
      </c>
      <c r="CB81" t="str">
        <f>IF('COPY 20200720'!CB81="","",'COPY 20200720'!CB81)</f>
        <v/>
      </c>
      <c r="CC81" t="str">
        <f>IF('COPY 20200720'!CC81="","",'COPY 20200720'!CC81)</f>
        <v/>
      </c>
      <c r="CD81" t="str">
        <f>IF('COPY 20200720'!CD81="","",'COPY 20200720'!CD81)</f>
        <v/>
      </c>
      <c r="CE81">
        <v>0</v>
      </c>
      <c r="CF81" t="str">
        <f>IF('COPY 20200720'!CF81="","",'COPY 20200720'!CF81)</f>
        <v>-</v>
      </c>
      <c r="CG81" t="str">
        <f>IF('COPY 20200720'!CG81="","",'COPY 20200720'!CG81)</f>
        <v/>
      </c>
      <c r="CH81" t="str">
        <f>IF('COPY 20200720'!CH81="","",'COPY 20200720'!CH81)</f>
        <v/>
      </c>
      <c r="CI81" t="str">
        <f>IF('COPY 20200720'!CI81="","",'COPY 20200720'!CI81)</f>
        <v/>
      </c>
      <c r="CJ81" t="str">
        <f>IF('COPY 20200720'!CJ81="","",'COPY 20200720'!CJ81)</f>
        <v/>
      </c>
      <c r="CK81" t="str">
        <f>IF('COPY 20200720'!CK81="","",'COPY 20200720'!CK81)</f>
        <v/>
      </c>
      <c r="CL81" t="str">
        <f>IF('COPY 20200720'!CL81="","",'COPY 20200720'!CL81)</f>
        <v/>
      </c>
      <c r="CM81" t="str">
        <f>IF('COPY 20200720'!CM81="","",'COPY 20200720'!CM81)</f>
        <v/>
      </c>
    </row>
    <row r="82" spans="2:91">
      <c r="B82" s="42" t="str">
        <f>'COPY 20200720'!B82</f>
        <v>079</v>
      </c>
      <c r="C82" s="8" t="str">
        <f>'COPY 20200720'!C82</f>
        <v>INNER AY SD SL F RH/LH</v>
      </c>
      <c r="D82" s="8" t="str">
        <f>IF('COPY 20200720'!D82="","",'COPY 20200720'!D82)</f>
        <v>INJ</v>
      </c>
      <c r="E82" s="8"/>
      <c r="F82" s="9"/>
      <c r="G82" s="10"/>
      <c r="H82" s="11"/>
      <c r="I82" s="12"/>
      <c r="J82" s="13"/>
      <c r="K82" s="10"/>
      <c r="L82" s="13"/>
      <c r="M82" s="14"/>
      <c r="N82" s="15"/>
      <c r="O82" s="16"/>
      <c r="P82" s="27"/>
      <c r="Q82" s="17"/>
      <c r="R82" s="17"/>
      <c r="S82" s="33"/>
      <c r="T82" s="33"/>
      <c r="U82" s="31"/>
      <c r="V82">
        <f>IF('COPY 20200720'!V82="","",'COPY 20200720'!V82)</f>
        <v>0.29323830000000006</v>
      </c>
      <c r="W82" t="str">
        <f>IF('COPY 20200720'!W82="","",'COPY 20200720'!W82)</f>
        <v/>
      </c>
      <c r="X82" t="str">
        <f>IF('COPY 20200720'!X82="","",'COPY 20200720'!X82)</f>
        <v/>
      </c>
      <c r="Y82" t="str">
        <f>IF('COPY 20200720'!Y82="","",'COPY 20200720'!Y82)</f>
        <v/>
      </c>
      <c r="Z82" t="str">
        <f>IF('COPY 20200720'!Z82="","",'COPY 20200720'!Z82)</f>
        <v/>
      </c>
      <c r="AA82" t="str">
        <f>IF('COPY 20200720'!AA82="","",'COPY 20200720'!AA82)</f>
        <v/>
      </c>
      <c r="AB82" t="str">
        <f>IF('COPY 20200720'!AB82="","",'COPY 20200720'!AB82)</f>
        <v/>
      </c>
      <c r="AC82" t="str">
        <f>IF('COPY 20200720'!AC82="","",'COPY 20200720'!AC82)</f>
        <v/>
      </c>
      <c r="AD82" t="str">
        <f>IF('COPY 20200720'!AD82="","",'COPY 20200720'!AD82)</f>
        <v/>
      </c>
      <c r="AE82" t="str">
        <f>IF('COPY 20200720'!AE82="","",'COPY 20200720'!AE82)</f>
        <v/>
      </c>
      <c r="AF82" s="78">
        <f>38833/108500</f>
        <v>0.35790783410138249</v>
      </c>
      <c r="AG82" t="str">
        <f>IF('COPY 20200720'!AG82="","",'COPY 20200720'!AG82)</f>
        <v>-</v>
      </c>
      <c r="AH82" t="str">
        <f>IF('COPY 20200720'!AH82="","",'COPY 20200720'!AH82)</f>
        <v/>
      </c>
      <c r="AI82" t="str">
        <f>IF('COPY 20200720'!AI82="","",'COPY 20200720'!AI82)</f>
        <v/>
      </c>
      <c r="AJ82" t="str">
        <f>IF('COPY 20200720'!AJ82="","",'COPY 20200720'!AJ82)</f>
        <v/>
      </c>
      <c r="AK82" s="2" t="str">
        <f>IF('COPY 20200720'!AK82="","",'COPY 20200720'!AK82)</f>
        <v>NO Q</v>
      </c>
      <c r="AL82" s="2" t="str">
        <f>IF('COPY 20200720'!AL82="","",'COPY 20200720'!AL82)</f>
        <v>NO Q</v>
      </c>
      <c r="AM82">
        <f>IF('COPY 20200720'!AM82="","",'COPY 20200720'!AM82)</f>
        <v>44033</v>
      </c>
      <c r="AN82" t="str">
        <f>IF('COPY 20200720'!AN82="","",'COPY 20200720'!AN82)</f>
        <v/>
      </c>
      <c r="AO82" t="str">
        <f>IF('COPY 20200720'!AO82="","",'COPY 20200720'!AO82)</f>
        <v/>
      </c>
      <c r="AP82">
        <f>IF('COPY 20200720'!AP82="","",'COPY 20200720'!AP82)</f>
        <v>44033</v>
      </c>
      <c r="AQ82" t="str">
        <f>IF('COPY 20200720'!AQ82="","",'COPY 20200720'!AQ82)</f>
        <v/>
      </c>
      <c r="AR82" t="str">
        <f>IF('COPY 20200720'!AR82="","",'COPY 20200720'!AR82)</f>
        <v/>
      </c>
      <c r="AS82" t="str">
        <f>IF('COPY 20200720'!AS82="","",'COPY 20200720'!AS82)</f>
        <v/>
      </c>
      <c r="AT82" t="str">
        <f>IF('COPY 20200720'!AT82="","",'COPY 20200720'!AT82)</f>
        <v/>
      </c>
      <c r="AU82" t="str">
        <f>IF('COPY 20200720'!AU82="","",'COPY 20200720'!AU82)</f>
        <v/>
      </c>
      <c r="AV82" t="str">
        <f>IF('COPY 20200720'!AV82="","",'COPY 20200720'!AV82)</f>
        <v/>
      </c>
      <c r="AW82" t="str">
        <f>IF('COPY 20200720'!AW82="","",'COPY 20200720'!AW82)</f>
        <v/>
      </c>
      <c r="AX82" t="str">
        <f>IF('COPY 20200720'!AX82="","",'COPY 20200720'!AX82)</f>
        <v/>
      </c>
      <c r="AY82" t="str">
        <f>IF('COPY 20200720'!AY82="","",'COPY 20200720'!AY82)</f>
        <v/>
      </c>
      <c r="AZ82" t="str">
        <f>IF('COPY 20200720'!AZ82="","",'COPY 20200720'!AZ82)</f>
        <v/>
      </c>
      <c r="BA82" t="str">
        <f>IF('COPY 20200720'!BA82="","",'COPY 20200720'!BA82)</f>
        <v/>
      </c>
      <c r="BB82" t="str">
        <f>IF('COPY 20200720'!BB82="","",'COPY 20200720'!BB82)</f>
        <v/>
      </c>
      <c r="BC82" t="str">
        <f>IF('COPY 20200720'!BC82="","",'COPY 20200720'!BC82)</f>
        <v/>
      </c>
      <c r="BD82" t="str">
        <f>IF('COPY 20200720'!BD82="","",'COPY 20200720'!BD82)</f>
        <v/>
      </c>
      <c r="BE82" t="str">
        <f>IF('COPY 20200720'!BE82="","",'COPY 20200720'!BE82)</f>
        <v/>
      </c>
      <c r="BF82" t="str">
        <f>IF('COPY 20200720'!BF82="","",'COPY 20200720'!BF82)</f>
        <v/>
      </c>
      <c r="BG82" t="str">
        <f>IF('COPY 20200720'!BG82="","",'COPY 20200720'!BG82)</f>
        <v/>
      </c>
      <c r="BH82" t="str">
        <f>IF('COPY 20200720'!BH82="","",'COPY 20200720'!BH82)</f>
        <v/>
      </c>
      <c r="BI82" t="str">
        <f>IF('COPY 20200720'!BI82="","",'COPY 20200720'!BI82)</f>
        <v/>
      </c>
      <c r="BJ82" t="str">
        <f>IF('COPY 20200720'!BJ82="","",'COPY 20200720'!BJ82)</f>
        <v/>
      </c>
      <c r="BK82" s="90">
        <v>0</v>
      </c>
      <c r="BL82" t="str">
        <f>IF('COPY 20200720'!BL82="","",'COPY 20200720'!BL82)</f>
        <v/>
      </c>
      <c r="BM82" t="str">
        <f>IF('COPY 20200720'!BM82="","",'COPY 20200720'!BM82)</f>
        <v/>
      </c>
      <c r="BN82" t="str">
        <f>IF('COPY 20200720'!BN82="","",'COPY 20200720'!BN82)</f>
        <v/>
      </c>
      <c r="BO82">
        <f>IF('COPY 20200720'!BO82="","",'COPY 20200720'!BO82)</f>
        <v>44034</v>
      </c>
      <c r="BP82" t="str">
        <f>IF('COPY 20200720'!BP82="","",'COPY 20200720'!BP82)</f>
        <v/>
      </c>
      <c r="BQ82" t="str">
        <f>IF('COPY 20200720'!BQ82="","",'COPY 20200720'!BQ82)</f>
        <v/>
      </c>
      <c r="BR82" t="str">
        <f>IF('COPY 20200720'!BR82="","",'COPY 20200720'!BR82)</f>
        <v/>
      </c>
      <c r="BS82" t="str">
        <f>IF('COPY 20200720'!BS82="","",'COPY 20200720'!BS82)</f>
        <v/>
      </c>
      <c r="BT82" t="str">
        <f>IF('COPY 20200720'!BT82="","",'COPY 20200720'!BT82)</f>
        <v/>
      </c>
      <c r="BU82" t="str">
        <f>IF('COPY 20200720'!BU82="","",'COPY 20200720'!BU82)</f>
        <v/>
      </c>
      <c r="BV82" t="str">
        <f>IF('COPY 20200720'!BV82="","",'COPY 20200720'!BV82)</f>
        <v/>
      </c>
      <c r="BW82" t="str">
        <f>IF('COPY 20200720'!BW82="","",'COPY 20200720'!BW82)</f>
        <v/>
      </c>
      <c r="BX82" t="str">
        <f>IF('COPY 20200720'!BX82="","",'COPY 20200720'!BX82)</f>
        <v/>
      </c>
      <c r="BY82" t="str">
        <f>IF('COPY 20200720'!BY82="","",'COPY 20200720'!BY82)</f>
        <v/>
      </c>
      <c r="BZ82" t="str">
        <f>IF('COPY 20200720'!BZ82="","",'COPY 20200720'!BZ82)</f>
        <v/>
      </c>
      <c r="CA82" t="str">
        <f>IF('COPY 20200720'!CA82="","",'COPY 20200720'!CA82)</f>
        <v/>
      </c>
      <c r="CB82" t="str">
        <f>IF('COPY 20200720'!CB82="","",'COPY 20200720'!CB82)</f>
        <v/>
      </c>
      <c r="CC82" t="str">
        <f>IF('COPY 20200720'!CC82="","",'COPY 20200720'!CC82)</f>
        <v/>
      </c>
      <c r="CD82" t="str">
        <f>IF('COPY 20200720'!CD82="","",'COPY 20200720'!CD82)</f>
        <v/>
      </c>
      <c r="CE82" t="str">
        <f>IF('COPY 20200720'!CE82="","",'COPY 20200720'!CE82)</f>
        <v/>
      </c>
      <c r="CF82" t="str">
        <f>IF('COPY 20200720'!CF82="","",'COPY 20200720'!CF82)</f>
        <v/>
      </c>
      <c r="CG82" t="str">
        <f>IF('COPY 20200720'!CG82="","",'COPY 20200720'!CG82)</f>
        <v/>
      </c>
      <c r="CH82" t="str">
        <f>IF('COPY 20200720'!CH82="","",'COPY 20200720'!CH82)</f>
        <v/>
      </c>
      <c r="CI82" t="str">
        <f>IF('COPY 20200720'!CI82="","",'COPY 20200720'!CI82)</f>
        <v/>
      </c>
      <c r="CJ82" t="str">
        <f>IF('COPY 20200720'!CJ82="","",'COPY 20200720'!CJ82)</f>
        <v/>
      </c>
      <c r="CK82" t="str">
        <f>IF('COPY 20200720'!CK82="","",'COPY 20200720'!CK82)</f>
        <v/>
      </c>
      <c r="CL82" t="str">
        <f>IF('COPY 20200720'!CL82="","",'COPY 20200720'!CL82)</f>
        <v/>
      </c>
      <c r="CM82" t="str">
        <f>IF('COPY 20200720'!CM82="","",'COPY 20200720'!CM82)</f>
        <v/>
      </c>
    </row>
    <row r="83" spans="2:91">
      <c r="B83" s="42" t="str">
        <f>'COPY 20200720'!B83</f>
        <v>080</v>
      </c>
      <c r="C83" s="8" t="str">
        <f>'COPY 20200720'!C83</f>
        <v>COVER SD SILL</v>
      </c>
      <c r="D83" s="8" t="str">
        <f>IF('COPY 20200720'!D83="","",'COPY 20200720'!D83)</f>
        <v>INJ</v>
      </c>
      <c r="E83" s="8"/>
      <c r="F83" s="9"/>
      <c r="G83" s="10"/>
      <c r="H83" s="11"/>
      <c r="I83" s="12"/>
      <c r="J83" s="13"/>
      <c r="K83" s="10"/>
      <c r="L83" s="13"/>
      <c r="M83" s="14"/>
      <c r="N83" s="15"/>
      <c r="O83" s="16"/>
      <c r="P83" s="27"/>
      <c r="Q83" s="17"/>
      <c r="R83" s="17"/>
      <c r="S83" s="33"/>
      <c r="T83" s="33"/>
      <c r="U83" s="31"/>
      <c r="V83">
        <f>IF('COPY 20200720'!V83="","",'COPY 20200720'!V83)</f>
        <v>0.18373406250000002</v>
      </c>
      <c r="W83" t="str">
        <f>IF('COPY 20200720'!W83="","",'COPY 20200720'!W83)</f>
        <v/>
      </c>
      <c r="X83" t="str">
        <f>IF('COPY 20200720'!X83="","",'COPY 20200720'!X83)</f>
        <v/>
      </c>
      <c r="Y83" t="str">
        <f>IF('COPY 20200720'!Y83="","",'COPY 20200720'!Y83)</f>
        <v/>
      </c>
      <c r="Z83" t="str">
        <f>IF('COPY 20200720'!Z83="","",'COPY 20200720'!Z83)</f>
        <v/>
      </c>
      <c r="AA83" t="str">
        <f>IF('COPY 20200720'!AA83="","",'COPY 20200720'!AA83)</f>
        <v/>
      </c>
      <c r="AB83" t="str">
        <f>IF('COPY 20200720'!AB83="","",'COPY 20200720'!AB83)</f>
        <v/>
      </c>
      <c r="AC83" t="str">
        <f>IF('COPY 20200720'!AC83="","",'COPY 20200720'!AC83)</f>
        <v/>
      </c>
      <c r="AD83" t="str">
        <f>IF('COPY 20200720'!AD83="","",'COPY 20200720'!AD83)</f>
        <v/>
      </c>
      <c r="AE83" t="str">
        <f>IF('COPY 20200720'!AE83="","",'COPY 20200720'!AE83)</f>
        <v/>
      </c>
      <c r="AF83" s="78">
        <f>29888/759612</f>
        <v>3.9346403163720428E-2</v>
      </c>
      <c r="AG83" t="str">
        <f>IF('COPY 20200720'!AG83="","",'COPY 20200720'!AG83)</f>
        <v>-</v>
      </c>
      <c r="AH83" t="str">
        <f>IF('COPY 20200720'!AH83="","",'COPY 20200720'!AH83)</f>
        <v/>
      </c>
      <c r="AI83" t="str">
        <f>IF('COPY 20200720'!AI83="","",'COPY 20200720'!AI83)</f>
        <v/>
      </c>
      <c r="AJ83" t="str">
        <f>IF('COPY 20200720'!AJ83="","",'COPY 20200720'!AJ83)</f>
        <v/>
      </c>
      <c r="AK83" s="2" t="str">
        <f>IF('COPY 20200720'!AK83="","",'COPY 20200720'!AK83)</f>
        <v>NO Q</v>
      </c>
      <c r="AL83" s="2" t="str">
        <f>IF('COPY 20200720'!AL83="","",'COPY 20200720'!AL83)</f>
        <v>NO Q</v>
      </c>
      <c r="AM83">
        <f>IF('COPY 20200720'!AM83="","",'COPY 20200720'!AM83)</f>
        <v>44033</v>
      </c>
      <c r="AN83" t="str">
        <f>IF('COPY 20200720'!AN83="","",'COPY 20200720'!AN83)</f>
        <v/>
      </c>
      <c r="AO83" t="str">
        <f>IF('COPY 20200720'!AO83="","",'COPY 20200720'!AO83)</f>
        <v/>
      </c>
      <c r="AP83">
        <f>IF('COPY 20200720'!AP83="","",'COPY 20200720'!AP83)</f>
        <v>44033</v>
      </c>
      <c r="AQ83" t="str">
        <f>IF('COPY 20200720'!AQ83="","",'COPY 20200720'!AQ83)</f>
        <v/>
      </c>
      <c r="AR83" t="str">
        <f>IF('COPY 20200720'!AR83="","",'COPY 20200720'!AR83)</f>
        <v/>
      </c>
      <c r="AS83" t="str">
        <f>IF('COPY 20200720'!AS83="","",'COPY 20200720'!AS83)</f>
        <v/>
      </c>
      <c r="AT83" t="str">
        <f>IF('COPY 20200720'!AT83="","",'COPY 20200720'!AT83)</f>
        <v/>
      </c>
      <c r="AU83" t="str">
        <f>IF('COPY 20200720'!AU83="","",'COPY 20200720'!AU83)</f>
        <v/>
      </c>
      <c r="AV83" t="str">
        <f>IF('COPY 20200720'!AV83="","",'COPY 20200720'!AV83)</f>
        <v/>
      </c>
      <c r="AW83" t="str">
        <f>IF('COPY 20200720'!AW83="","",'COPY 20200720'!AW83)</f>
        <v/>
      </c>
      <c r="AX83" t="str">
        <f>IF('COPY 20200720'!AX83="","",'COPY 20200720'!AX83)</f>
        <v/>
      </c>
      <c r="AY83" t="str">
        <f>IF('COPY 20200720'!AY83="","",'COPY 20200720'!AY83)</f>
        <v/>
      </c>
      <c r="AZ83" t="str">
        <f>IF('COPY 20200720'!AZ83="","",'COPY 20200720'!AZ83)</f>
        <v/>
      </c>
      <c r="BA83" t="str">
        <f>IF('COPY 20200720'!BA83="","",'COPY 20200720'!BA83)</f>
        <v/>
      </c>
      <c r="BB83" t="str">
        <f>IF('COPY 20200720'!BB83="","",'COPY 20200720'!BB83)</f>
        <v/>
      </c>
      <c r="BC83" t="str">
        <f>IF('COPY 20200720'!BC83="","",'COPY 20200720'!BC83)</f>
        <v/>
      </c>
      <c r="BD83" t="str">
        <f>IF('COPY 20200720'!BD83="","",'COPY 20200720'!BD83)</f>
        <v/>
      </c>
      <c r="BE83" t="str">
        <f>IF('COPY 20200720'!BE83="","",'COPY 20200720'!BE83)</f>
        <v/>
      </c>
      <c r="BF83" t="str">
        <f>IF('COPY 20200720'!BF83="","",'COPY 20200720'!BF83)</f>
        <v/>
      </c>
      <c r="BG83" t="str">
        <f>IF('COPY 20200720'!BG83="","",'COPY 20200720'!BG83)</f>
        <v/>
      </c>
      <c r="BH83" t="str">
        <f>IF('COPY 20200720'!BH83="","",'COPY 20200720'!BH83)</f>
        <v/>
      </c>
      <c r="BI83" t="str">
        <f>IF('COPY 20200720'!BI83="","",'COPY 20200720'!BI83)</f>
        <v/>
      </c>
      <c r="BJ83" t="str">
        <f>IF('COPY 20200720'!BJ83="","",'COPY 20200720'!BJ83)</f>
        <v/>
      </c>
      <c r="BK83" s="90">
        <v>0</v>
      </c>
      <c r="BL83" t="str">
        <f>IF('COPY 20200720'!BL83="","",'COPY 20200720'!BL83)</f>
        <v/>
      </c>
      <c r="BM83" t="str">
        <f>IF('COPY 20200720'!BM83="","",'COPY 20200720'!BM83)</f>
        <v/>
      </c>
      <c r="BN83" t="str">
        <f>IF('COPY 20200720'!BN83="","",'COPY 20200720'!BN83)</f>
        <v/>
      </c>
      <c r="BO83">
        <f>IF('COPY 20200720'!BO83="","",'COPY 20200720'!BO83)</f>
        <v>44034</v>
      </c>
      <c r="BP83" t="str">
        <f>IF('COPY 20200720'!BP83="","",'COPY 20200720'!BP83)</f>
        <v/>
      </c>
      <c r="BQ83" t="str">
        <f>IF('COPY 20200720'!BQ83="","",'COPY 20200720'!BQ83)</f>
        <v/>
      </c>
      <c r="BR83" t="str">
        <f>IF('COPY 20200720'!BR83="","",'COPY 20200720'!BR83)</f>
        <v/>
      </c>
      <c r="BS83" t="str">
        <f>IF('COPY 20200720'!BS83="","",'COPY 20200720'!BS83)</f>
        <v/>
      </c>
      <c r="BT83" t="str">
        <f>IF('COPY 20200720'!BT83="","",'COPY 20200720'!BT83)</f>
        <v/>
      </c>
      <c r="BU83" t="str">
        <f>IF('COPY 20200720'!BU83="","",'COPY 20200720'!BU83)</f>
        <v/>
      </c>
      <c r="BV83" t="str">
        <f>IF('COPY 20200720'!BV83="","",'COPY 20200720'!BV83)</f>
        <v/>
      </c>
      <c r="BW83" t="str">
        <f>IF('COPY 20200720'!BW83="","",'COPY 20200720'!BW83)</f>
        <v/>
      </c>
      <c r="BX83" t="str">
        <f>IF('COPY 20200720'!BX83="","",'COPY 20200720'!BX83)</f>
        <v/>
      </c>
      <c r="BY83" t="str">
        <f>IF('COPY 20200720'!BY83="","",'COPY 20200720'!BY83)</f>
        <v/>
      </c>
      <c r="BZ83" t="str">
        <f>IF('COPY 20200720'!BZ83="","",'COPY 20200720'!BZ83)</f>
        <v/>
      </c>
      <c r="CA83" t="str">
        <f>IF('COPY 20200720'!CA83="","",'COPY 20200720'!CA83)</f>
        <v/>
      </c>
      <c r="CB83" t="str">
        <f>IF('COPY 20200720'!CB83="","",'COPY 20200720'!CB83)</f>
        <v/>
      </c>
      <c r="CC83" t="str">
        <f>IF('COPY 20200720'!CC83="","",'COPY 20200720'!CC83)</f>
        <v/>
      </c>
      <c r="CD83" t="str">
        <f>IF('COPY 20200720'!CD83="","",'COPY 20200720'!CD83)</f>
        <v/>
      </c>
      <c r="CE83" t="str">
        <f>IF('COPY 20200720'!CE83="","",'COPY 20200720'!CE83)</f>
        <v>-</v>
      </c>
      <c r="CF83">
        <f>IF('COPY 20200720'!CF83="","",'COPY 20200720'!CF83)</f>
        <v>0.40466048713046637</v>
      </c>
      <c r="CG83" t="str">
        <f>IF('COPY 20200720'!CG83="","",'COPY 20200720'!CG83)</f>
        <v/>
      </c>
      <c r="CH83" t="str">
        <f>IF('COPY 20200720'!CH83="","",'COPY 20200720'!CH83)</f>
        <v/>
      </c>
      <c r="CI83" t="str">
        <f>IF('COPY 20200720'!CI83="","",'COPY 20200720'!CI83)</f>
        <v/>
      </c>
      <c r="CJ83" t="str">
        <f>IF('COPY 20200720'!CJ83="","",'COPY 20200720'!CJ83)</f>
        <v/>
      </c>
      <c r="CK83" t="str">
        <f>IF('COPY 20200720'!CK83="","",'COPY 20200720'!CK83)</f>
        <v/>
      </c>
      <c r="CL83" t="str">
        <f>IF('COPY 20200720'!CL83="","",'COPY 20200720'!CL83)</f>
        <v/>
      </c>
      <c r="CM83" t="str">
        <f>IF('COPY 20200720'!CM83="","",'COPY 20200720'!CM83)</f>
        <v/>
      </c>
    </row>
    <row r="84" spans="2:91">
      <c r="B84" s="42" t="str">
        <f>'COPY 20200720'!B84</f>
        <v>081</v>
      </c>
      <c r="C84" s="8" t="str">
        <f>'COPY 20200720'!C84</f>
        <v>COVER HOOK F RH/LH</v>
      </c>
      <c r="D84" s="8" t="str">
        <f>IF('COPY 20200720'!D84="","",'COPY 20200720'!D84)</f>
        <v>INJ</v>
      </c>
      <c r="E84" s="8"/>
      <c r="F84" s="9"/>
      <c r="G84" s="10"/>
      <c r="H84" s="11"/>
      <c r="I84" s="12"/>
      <c r="J84" s="13"/>
      <c r="K84" s="10"/>
      <c r="L84" s="13"/>
      <c r="M84" s="14"/>
      <c r="N84" s="15"/>
      <c r="O84" s="16"/>
      <c r="P84" s="27"/>
      <c r="Q84" s="17"/>
      <c r="R84" s="17"/>
      <c r="S84" s="33"/>
      <c r="T84" s="33"/>
      <c r="U84" s="31"/>
      <c r="V84">
        <f>IF('COPY 20200720'!V84="","",'COPY 20200720'!V84)</f>
        <v>44034</v>
      </c>
      <c r="W84" t="str">
        <f>IF('COPY 20200720'!W84="","",'COPY 20200720'!W84)</f>
        <v/>
      </c>
      <c r="X84" t="str">
        <f>IF('COPY 20200720'!X84="","",'COPY 20200720'!X84)</f>
        <v/>
      </c>
      <c r="Y84" t="str">
        <f>IF('COPY 20200720'!Y84="","",'COPY 20200720'!Y84)</f>
        <v/>
      </c>
      <c r="Z84" t="str">
        <f>IF('COPY 20200720'!Z84="","",'COPY 20200720'!Z84)</f>
        <v/>
      </c>
      <c r="AA84" t="str">
        <f>IF('COPY 20200720'!AA84="","",'COPY 20200720'!AA84)</f>
        <v/>
      </c>
      <c r="AB84" t="str">
        <f>IF('COPY 20200720'!AB84="","",'COPY 20200720'!AB84)</f>
        <v/>
      </c>
      <c r="AC84" t="str">
        <f>IF('COPY 20200720'!AC84="","",'COPY 20200720'!AC84)</f>
        <v/>
      </c>
      <c r="AD84" t="str">
        <f>IF('COPY 20200720'!AD84="","",'COPY 20200720'!AD84)</f>
        <v/>
      </c>
      <c r="AE84" t="str">
        <f>IF('COPY 20200720'!AE84="","",'COPY 20200720'!AE84)</f>
        <v/>
      </c>
      <c r="AF84" t="str">
        <f>IF('COPY 20200720'!AF84="","",'COPY 20200720'!AF84)</f>
        <v/>
      </c>
      <c r="AG84" t="str">
        <f>IF('COPY 20200720'!AG84="","",'COPY 20200720'!AG84)</f>
        <v/>
      </c>
      <c r="AH84" t="str">
        <f>IF('COPY 20200720'!AH84="","",'COPY 20200720'!AH84)</f>
        <v/>
      </c>
      <c r="AI84" t="str">
        <f>IF('COPY 20200720'!AI84="","",'COPY 20200720'!AI84)</f>
        <v/>
      </c>
      <c r="AJ84" t="str">
        <f>IF('COPY 20200720'!AJ84="","",'COPY 20200720'!AJ84)</f>
        <v/>
      </c>
      <c r="AK84" t="str">
        <f>IF('COPY 20200720'!AK84="","",'COPY 20200720'!AK84)</f>
        <v/>
      </c>
      <c r="AL84" t="str">
        <f>IF('COPY 20200720'!AL84="","",'COPY 20200720'!AL84)</f>
        <v/>
      </c>
      <c r="AM84" t="str">
        <f>IF('COPY 20200720'!AM84="","",'COPY 20200720'!AM84)</f>
        <v/>
      </c>
      <c r="AN84" t="str">
        <f>IF('COPY 20200720'!AN84="","",'COPY 20200720'!AN84)</f>
        <v/>
      </c>
      <c r="AO84">
        <f>IF('COPY 20200720'!AO84="","",'COPY 20200720'!AO84)</f>
        <v>44034</v>
      </c>
      <c r="AP84" t="str">
        <f>IF('COPY 20200720'!AP84="","",'COPY 20200720'!AP84)</f>
        <v/>
      </c>
      <c r="AQ84" t="str">
        <f>IF('COPY 20200720'!AQ84="","",'COPY 20200720'!AQ84)</f>
        <v/>
      </c>
      <c r="AR84" t="str">
        <f>IF('COPY 20200720'!AR84="","",'COPY 20200720'!AR84)</f>
        <v/>
      </c>
      <c r="AS84" t="str">
        <f>IF('COPY 20200720'!AS84="","",'COPY 20200720'!AS84)</f>
        <v/>
      </c>
      <c r="AT84" t="str">
        <f>IF('COPY 20200720'!AT84="","",'COPY 20200720'!AT84)</f>
        <v/>
      </c>
      <c r="AU84" t="str">
        <f>IF('COPY 20200720'!AU84="","",'COPY 20200720'!AU84)</f>
        <v/>
      </c>
      <c r="AV84" t="str">
        <f>IF('COPY 20200720'!AV84="","",'COPY 20200720'!AV84)</f>
        <v/>
      </c>
      <c r="AW84" t="str">
        <f>IF('COPY 20200720'!AW84="","",'COPY 20200720'!AW84)</f>
        <v/>
      </c>
      <c r="AX84" t="str">
        <f>IF('COPY 20200720'!AX84="","",'COPY 20200720'!AX84)</f>
        <v/>
      </c>
      <c r="AY84" t="str">
        <f>IF('COPY 20200720'!AY84="","",'COPY 20200720'!AY84)</f>
        <v/>
      </c>
      <c r="AZ84" t="str">
        <f>IF('COPY 20200720'!AZ84="","",'COPY 20200720'!AZ84)</f>
        <v/>
      </c>
      <c r="BA84" t="str">
        <f>IF('COPY 20200720'!BA84="","",'COPY 20200720'!BA84)</f>
        <v/>
      </c>
      <c r="BB84" t="str">
        <f>IF('COPY 20200720'!BB84="","",'COPY 20200720'!BB84)</f>
        <v/>
      </c>
      <c r="BC84" t="str">
        <f>IF('COPY 20200720'!BC84="","",'COPY 20200720'!BC84)</f>
        <v/>
      </c>
      <c r="BD84" t="str">
        <f>IF('COPY 20200720'!BD84="","",'COPY 20200720'!BD84)</f>
        <v/>
      </c>
      <c r="BE84" t="str">
        <f>IF('COPY 20200720'!BE84="","",'COPY 20200720'!BE84)</f>
        <v/>
      </c>
      <c r="BF84" t="str">
        <f>IF('COPY 20200720'!BF84="","",'COPY 20200720'!BF84)</f>
        <v/>
      </c>
      <c r="BG84" t="str">
        <f>IF('COPY 20200720'!BG84="","",'COPY 20200720'!BG84)</f>
        <v/>
      </c>
      <c r="BH84" t="str">
        <f>IF('COPY 20200720'!BH84="","",'COPY 20200720'!BH84)</f>
        <v/>
      </c>
      <c r="BI84" t="str">
        <f>IF('COPY 20200720'!BI84="","",'COPY 20200720'!BI84)</f>
        <v/>
      </c>
      <c r="BJ84" t="str">
        <f>IF('COPY 20200720'!BJ84="","",'COPY 20200720'!BJ84)</f>
        <v/>
      </c>
      <c r="BK84" t="str">
        <f>IF('COPY 20200720'!BK84="","",'COPY 20200720'!BK84)</f>
        <v/>
      </c>
      <c r="BL84" t="str">
        <f>IF('COPY 20200720'!BL84="","",'COPY 20200720'!BL84)</f>
        <v/>
      </c>
      <c r="BM84" t="str">
        <f>IF('COPY 20200720'!BM84="","",'COPY 20200720'!BM84)</f>
        <v/>
      </c>
      <c r="BN84" t="str">
        <f>IF('COPY 20200720'!BN84="","",'COPY 20200720'!BN84)</f>
        <v/>
      </c>
      <c r="BO84">
        <f>IF('COPY 20200720'!BO84="","",'COPY 20200720'!BO84)</f>
        <v>44034</v>
      </c>
      <c r="BP84" t="str">
        <f>IF('COPY 20200720'!BP84="","",'COPY 20200720'!BP84)</f>
        <v/>
      </c>
      <c r="BQ84" t="str">
        <f>IF('COPY 20200720'!BQ84="","",'COPY 20200720'!BQ84)</f>
        <v/>
      </c>
      <c r="BR84" t="str">
        <f>IF('COPY 20200720'!BR84="","",'COPY 20200720'!BR84)</f>
        <v/>
      </c>
      <c r="BS84" t="str">
        <f>IF('COPY 20200720'!BS84="","",'COPY 20200720'!BS84)</f>
        <v/>
      </c>
      <c r="BT84" t="str">
        <f>IF('COPY 20200720'!BT84="","",'COPY 20200720'!BT84)</f>
        <v/>
      </c>
      <c r="BU84" t="str">
        <f>IF('COPY 20200720'!BU84="","",'COPY 20200720'!BU84)</f>
        <v/>
      </c>
      <c r="BV84" t="str">
        <f>IF('COPY 20200720'!BV84="","",'COPY 20200720'!BV84)</f>
        <v/>
      </c>
      <c r="BW84" t="str">
        <f>IF('COPY 20200720'!BW84="","",'COPY 20200720'!BW84)</f>
        <v/>
      </c>
      <c r="BX84" t="str">
        <f>IF('COPY 20200720'!BX84="","",'COPY 20200720'!BX84)</f>
        <v/>
      </c>
      <c r="BY84" t="str">
        <f>IF('COPY 20200720'!BY84="","",'COPY 20200720'!BY84)</f>
        <v/>
      </c>
      <c r="BZ84" t="str">
        <f>IF('COPY 20200720'!BZ84="","",'COPY 20200720'!BZ84)</f>
        <v/>
      </c>
      <c r="CA84" t="str">
        <f>IF('COPY 20200720'!CA84="","",'COPY 20200720'!CA84)</f>
        <v/>
      </c>
      <c r="CB84" t="str">
        <f>IF('COPY 20200720'!CB84="","",'COPY 20200720'!CB84)</f>
        <v/>
      </c>
      <c r="CC84" t="str">
        <f>IF('COPY 20200720'!CC84="","",'COPY 20200720'!CC84)</f>
        <v/>
      </c>
      <c r="CD84" t="str">
        <f>IF('COPY 20200720'!CD84="","",'COPY 20200720'!CD84)</f>
        <v/>
      </c>
      <c r="CE84" t="str">
        <f>IF('COPY 20200720'!CE84="","",'COPY 20200720'!CE84)</f>
        <v/>
      </c>
      <c r="CF84" t="str">
        <f>IF('COPY 20200720'!CF84="","",'COPY 20200720'!CF84)</f>
        <v/>
      </c>
      <c r="CG84" t="str">
        <f>IF('COPY 20200720'!CG84="","",'COPY 20200720'!CG84)</f>
        <v/>
      </c>
      <c r="CH84" t="str">
        <f>IF('COPY 20200720'!CH84="","",'COPY 20200720'!CH84)</f>
        <v/>
      </c>
      <c r="CI84" t="str">
        <f>IF('COPY 20200720'!CI84="","",'COPY 20200720'!CI84)</f>
        <v/>
      </c>
      <c r="CJ84" t="str">
        <f>IF('COPY 20200720'!CJ84="","",'COPY 20200720'!CJ84)</f>
        <v/>
      </c>
      <c r="CK84" t="str">
        <f>IF('COPY 20200720'!CK84="","",'COPY 20200720'!CK84)</f>
        <v/>
      </c>
      <c r="CL84" t="str">
        <f>IF('COPY 20200720'!CL84="","",'COPY 20200720'!CL84)</f>
        <v/>
      </c>
      <c r="CM84" t="str">
        <f>IF('COPY 20200720'!CM84="","",'COPY 20200720'!CM84)</f>
        <v/>
      </c>
    </row>
    <row r="85" spans="2:91">
      <c r="B85" s="42" t="str">
        <f>'COPY 20200720'!B85</f>
        <v>081</v>
      </c>
      <c r="C85" s="8" t="str">
        <f>'COPY 20200720'!C85</f>
        <v>COVER HOOK R RH/LH</v>
      </c>
      <c r="D85" s="8" t="str">
        <f>IF('COPY 20200720'!D85="","",'COPY 20200720'!D85)</f>
        <v>INJ</v>
      </c>
      <c r="E85" s="8"/>
      <c r="F85" s="9"/>
      <c r="G85" s="10"/>
      <c r="H85" s="11"/>
      <c r="I85" s="12"/>
      <c r="J85" s="13"/>
      <c r="K85" s="10"/>
      <c r="L85" s="13"/>
      <c r="M85" s="14"/>
      <c r="N85" s="15"/>
      <c r="O85" s="16"/>
      <c r="P85" s="27"/>
      <c r="Q85" s="17"/>
      <c r="R85" s="17"/>
      <c r="S85" s="33"/>
      <c r="T85" s="33"/>
      <c r="U85" s="31"/>
      <c r="V85">
        <f>IF('COPY 20200720'!V85="","",'COPY 20200720'!V85)</f>
        <v>44034</v>
      </c>
      <c r="W85" t="str">
        <f>IF('COPY 20200720'!W85="","",'COPY 20200720'!W85)</f>
        <v/>
      </c>
      <c r="X85" t="str">
        <f>IF('COPY 20200720'!X85="","",'COPY 20200720'!X85)</f>
        <v/>
      </c>
      <c r="Y85" t="str">
        <f>IF('COPY 20200720'!Y85="","",'COPY 20200720'!Y85)</f>
        <v/>
      </c>
      <c r="Z85" t="str">
        <f>IF('COPY 20200720'!Z85="","",'COPY 20200720'!Z85)</f>
        <v/>
      </c>
      <c r="AA85" t="str">
        <f>IF('COPY 20200720'!AA85="","",'COPY 20200720'!AA85)</f>
        <v/>
      </c>
      <c r="AB85" t="str">
        <f>IF('COPY 20200720'!AB85="","",'COPY 20200720'!AB85)</f>
        <v/>
      </c>
      <c r="AC85" t="str">
        <f>IF('COPY 20200720'!AC85="","",'COPY 20200720'!AC85)</f>
        <v/>
      </c>
      <c r="AD85" t="str">
        <f>IF('COPY 20200720'!AD85="","",'COPY 20200720'!AD85)</f>
        <v/>
      </c>
      <c r="AE85" t="str">
        <f>IF('COPY 20200720'!AE85="","",'COPY 20200720'!AE85)</f>
        <v/>
      </c>
      <c r="AF85" t="str">
        <f>IF('COPY 20200720'!AF85="","",'COPY 20200720'!AF85)</f>
        <v/>
      </c>
      <c r="AG85" t="str">
        <f>IF('COPY 20200720'!AG85="","",'COPY 20200720'!AG85)</f>
        <v/>
      </c>
      <c r="AH85" t="str">
        <f>IF('COPY 20200720'!AH85="","",'COPY 20200720'!AH85)</f>
        <v/>
      </c>
      <c r="AI85" t="str">
        <f>IF('COPY 20200720'!AI85="","",'COPY 20200720'!AI85)</f>
        <v/>
      </c>
      <c r="AJ85" t="str">
        <f>IF('COPY 20200720'!AJ85="","",'COPY 20200720'!AJ85)</f>
        <v/>
      </c>
      <c r="AK85" t="str">
        <f>IF('COPY 20200720'!AK85="","",'COPY 20200720'!AK85)</f>
        <v/>
      </c>
      <c r="AL85" t="str">
        <f>IF('COPY 20200720'!AL85="","",'COPY 20200720'!AL85)</f>
        <v/>
      </c>
      <c r="AM85" t="str">
        <f>IF('COPY 20200720'!AM85="","",'COPY 20200720'!AM85)</f>
        <v/>
      </c>
      <c r="AN85" t="str">
        <f>IF('COPY 20200720'!AN85="","",'COPY 20200720'!AN85)</f>
        <v/>
      </c>
      <c r="AO85">
        <f>IF('COPY 20200720'!AO85="","",'COPY 20200720'!AO85)</f>
        <v>44034</v>
      </c>
      <c r="AP85" t="str">
        <f>IF('COPY 20200720'!AP85="","",'COPY 20200720'!AP85)</f>
        <v/>
      </c>
      <c r="AQ85" t="str">
        <f>IF('COPY 20200720'!AQ85="","",'COPY 20200720'!AQ85)</f>
        <v/>
      </c>
      <c r="AR85" t="str">
        <f>IF('COPY 20200720'!AR85="","",'COPY 20200720'!AR85)</f>
        <v/>
      </c>
      <c r="AS85" t="str">
        <f>IF('COPY 20200720'!AS85="","",'COPY 20200720'!AS85)</f>
        <v/>
      </c>
      <c r="AT85" t="str">
        <f>IF('COPY 20200720'!AT85="","",'COPY 20200720'!AT85)</f>
        <v/>
      </c>
      <c r="AU85" t="str">
        <f>IF('COPY 20200720'!AU85="","",'COPY 20200720'!AU85)</f>
        <v/>
      </c>
      <c r="AV85" t="str">
        <f>IF('COPY 20200720'!AV85="","",'COPY 20200720'!AV85)</f>
        <v/>
      </c>
      <c r="AW85" t="str">
        <f>IF('COPY 20200720'!AW85="","",'COPY 20200720'!AW85)</f>
        <v/>
      </c>
      <c r="AX85" t="str">
        <f>IF('COPY 20200720'!AX85="","",'COPY 20200720'!AX85)</f>
        <v/>
      </c>
      <c r="AY85" t="str">
        <f>IF('COPY 20200720'!AY85="","",'COPY 20200720'!AY85)</f>
        <v/>
      </c>
      <c r="AZ85" t="str">
        <f>IF('COPY 20200720'!AZ85="","",'COPY 20200720'!AZ85)</f>
        <v/>
      </c>
      <c r="BA85" t="str">
        <f>IF('COPY 20200720'!BA85="","",'COPY 20200720'!BA85)</f>
        <v/>
      </c>
      <c r="BB85" t="str">
        <f>IF('COPY 20200720'!BB85="","",'COPY 20200720'!BB85)</f>
        <v/>
      </c>
      <c r="BC85" t="str">
        <f>IF('COPY 20200720'!BC85="","",'COPY 20200720'!BC85)</f>
        <v/>
      </c>
      <c r="BD85" t="str">
        <f>IF('COPY 20200720'!BD85="","",'COPY 20200720'!BD85)</f>
        <v/>
      </c>
      <c r="BE85" t="str">
        <f>IF('COPY 20200720'!BE85="","",'COPY 20200720'!BE85)</f>
        <v/>
      </c>
      <c r="BF85" t="str">
        <f>IF('COPY 20200720'!BF85="","",'COPY 20200720'!BF85)</f>
        <v/>
      </c>
      <c r="BG85" t="str">
        <f>IF('COPY 20200720'!BG85="","",'COPY 20200720'!BG85)</f>
        <v/>
      </c>
      <c r="BH85" t="str">
        <f>IF('COPY 20200720'!BH85="","",'COPY 20200720'!BH85)</f>
        <v/>
      </c>
      <c r="BI85" t="str">
        <f>IF('COPY 20200720'!BI85="","",'COPY 20200720'!BI85)</f>
        <v/>
      </c>
      <c r="BJ85" t="str">
        <f>IF('COPY 20200720'!BJ85="","",'COPY 20200720'!BJ85)</f>
        <v/>
      </c>
      <c r="BK85" t="str">
        <f>IF('COPY 20200720'!BK85="","",'COPY 20200720'!BK85)</f>
        <v/>
      </c>
      <c r="BL85" t="str">
        <f>IF('COPY 20200720'!BL85="","",'COPY 20200720'!BL85)</f>
        <v/>
      </c>
      <c r="BM85" t="str">
        <f>IF('COPY 20200720'!BM85="","",'COPY 20200720'!BM85)</f>
        <v/>
      </c>
      <c r="BN85" t="str">
        <f>IF('COPY 20200720'!BN85="","",'COPY 20200720'!BN85)</f>
        <v/>
      </c>
      <c r="BO85">
        <f>IF('COPY 20200720'!BO85="","",'COPY 20200720'!BO85)</f>
        <v>44034</v>
      </c>
      <c r="BP85" t="str">
        <f>IF('COPY 20200720'!BP85="","",'COPY 20200720'!BP85)</f>
        <v/>
      </c>
      <c r="BQ85" t="str">
        <f>IF('COPY 20200720'!BQ85="","",'COPY 20200720'!BQ85)</f>
        <v/>
      </c>
      <c r="BR85" t="str">
        <f>IF('COPY 20200720'!BR85="","",'COPY 20200720'!BR85)</f>
        <v/>
      </c>
      <c r="BS85" t="str">
        <f>IF('COPY 20200720'!BS85="","",'COPY 20200720'!BS85)</f>
        <v/>
      </c>
      <c r="BT85" t="str">
        <f>IF('COPY 20200720'!BT85="","",'COPY 20200720'!BT85)</f>
        <v/>
      </c>
      <c r="BU85" t="str">
        <f>IF('COPY 20200720'!BU85="","",'COPY 20200720'!BU85)</f>
        <v/>
      </c>
      <c r="BV85" t="str">
        <f>IF('COPY 20200720'!BV85="","",'COPY 20200720'!BV85)</f>
        <v/>
      </c>
      <c r="BW85" t="str">
        <f>IF('COPY 20200720'!BW85="","",'COPY 20200720'!BW85)</f>
        <v/>
      </c>
      <c r="BX85" t="str">
        <f>IF('COPY 20200720'!BX85="","",'COPY 20200720'!BX85)</f>
        <v/>
      </c>
      <c r="BY85" t="str">
        <f>IF('COPY 20200720'!BY85="","",'COPY 20200720'!BY85)</f>
        <v/>
      </c>
      <c r="BZ85" t="str">
        <f>IF('COPY 20200720'!BZ85="","",'COPY 20200720'!BZ85)</f>
        <v/>
      </c>
      <c r="CA85" t="str">
        <f>IF('COPY 20200720'!CA85="","",'COPY 20200720'!CA85)</f>
        <v/>
      </c>
      <c r="CB85" t="str">
        <f>IF('COPY 20200720'!CB85="","",'COPY 20200720'!CB85)</f>
        <v/>
      </c>
      <c r="CC85" t="str">
        <f>IF('COPY 20200720'!CC85="","",'COPY 20200720'!CC85)</f>
        <v/>
      </c>
      <c r="CD85" t="str">
        <f>IF('COPY 20200720'!CD85="","",'COPY 20200720'!CD85)</f>
        <v/>
      </c>
      <c r="CE85" t="str">
        <f>IF('COPY 20200720'!CE85="","",'COPY 20200720'!CE85)</f>
        <v/>
      </c>
      <c r="CF85" t="str">
        <f>IF('COPY 20200720'!CF85="","",'COPY 20200720'!CF85)</f>
        <v/>
      </c>
      <c r="CG85" t="str">
        <f>IF('COPY 20200720'!CG85="","",'COPY 20200720'!CG85)</f>
        <v/>
      </c>
      <c r="CH85" t="str">
        <f>IF('COPY 20200720'!CH85="","",'COPY 20200720'!CH85)</f>
        <v/>
      </c>
      <c r="CI85" t="str">
        <f>IF('COPY 20200720'!CI85="","",'COPY 20200720'!CI85)</f>
        <v/>
      </c>
      <c r="CJ85" t="str">
        <f>IF('COPY 20200720'!CJ85="","",'COPY 20200720'!CJ85)</f>
        <v/>
      </c>
      <c r="CK85" t="str">
        <f>IF('COPY 20200720'!CK85="","",'COPY 20200720'!CK85)</f>
        <v/>
      </c>
      <c r="CL85" t="str">
        <f>IF('COPY 20200720'!CL85="","",'COPY 20200720'!CL85)</f>
        <v/>
      </c>
      <c r="CM85" t="str">
        <f>IF('COPY 20200720'!CM85="","",'COPY 20200720'!CM85)</f>
        <v/>
      </c>
    </row>
    <row r="86" spans="2:91">
      <c r="B86" s="42" t="str">
        <f>'COPY 20200720'!B86</f>
        <v>082</v>
      </c>
      <c r="C86" s="8" t="str">
        <f>'COPY 20200720'!C86</f>
        <v>BRKT CD DECK RH/LH</v>
      </c>
      <c r="D86" s="8" t="str">
        <f>IF('COPY 20200720'!D86="","",'COPY 20200720'!D86)</f>
        <v>PRESS</v>
      </c>
      <c r="E86" s="8"/>
      <c r="F86" s="9"/>
      <c r="G86" s="10"/>
      <c r="H86" s="11"/>
      <c r="I86" s="12"/>
      <c r="J86" s="13"/>
      <c r="K86" s="10"/>
      <c r="L86" s="13"/>
      <c r="M86" s="14"/>
      <c r="N86" s="15"/>
      <c r="O86" s="16"/>
      <c r="P86" s="16"/>
      <c r="Q86" s="16"/>
      <c r="R86" s="16"/>
      <c r="S86" s="33"/>
      <c r="T86" s="33"/>
      <c r="U86" s="18"/>
      <c r="V86">
        <f>IF('COPY 20200720'!V86="","",'COPY 20200720'!V86)</f>
        <v>44034</v>
      </c>
      <c r="W86" t="str">
        <f>IF('COPY 20200720'!W86="","",'COPY 20200720'!W86)</f>
        <v/>
      </c>
      <c r="X86" t="str">
        <f>IF('COPY 20200720'!X86="","",'COPY 20200720'!X86)</f>
        <v/>
      </c>
      <c r="Y86" t="str">
        <f>IF('COPY 20200720'!Y86="","",'COPY 20200720'!Y86)</f>
        <v/>
      </c>
      <c r="Z86" t="str">
        <f>IF('COPY 20200720'!Z86="","",'COPY 20200720'!Z86)</f>
        <v/>
      </c>
      <c r="AA86" t="str">
        <f>IF('COPY 20200720'!AA86="","",'COPY 20200720'!AA86)</f>
        <v/>
      </c>
      <c r="AB86" t="str">
        <f>IF('COPY 20200720'!AB86="","",'COPY 20200720'!AB86)</f>
        <v/>
      </c>
      <c r="AC86" t="str">
        <f>IF('COPY 20200720'!AC86="","",'COPY 20200720'!AC86)</f>
        <v/>
      </c>
      <c r="AD86" t="str">
        <f>IF('COPY 20200720'!AD86="","",'COPY 20200720'!AD86)</f>
        <v/>
      </c>
      <c r="AE86" t="str">
        <f>IF('COPY 20200720'!AE86="","",'COPY 20200720'!AE86)</f>
        <v/>
      </c>
      <c r="AF86" t="str">
        <f>IF('COPY 20200720'!AF86="","",'COPY 20200720'!AF86)</f>
        <v/>
      </c>
      <c r="AG86" t="str">
        <f>IF('COPY 20200720'!AG86="","",'COPY 20200720'!AG86)</f>
        <v/>
      </c>
      <c r="AH86" t="str">
        <f>IF('COPY 20200720'!AH86="","",'COPY 20200720'!AH86)</f>
        <v/>
      </c>
      <c r="AI86" t="str">
        <f>IF('COPY 20200720'!AI86="","",'COPY 20200720'!AI86)</f>
        <v/>
      </c>
      <c r="AJ86" t="str">
        <f>IF('COPY 20200720'!AJ86="","",'COPY 20200720'!AJ86)</f>
        <v/>
      </c>
      <c r="AK86" t="str">
        <f>IF('COPY 20200720'!AK86="","",'COPY 20200720'!AK86)</f>
        <v/>
      </c>
      <c r="AL86" t="str">
        <f>IF('COPY 20200720'!AL86="","",'COPY 20200720'!AL86)</f>
        <v/>
      </c>
      <c r="AM86" t="str">
        <f>IF('COPY 20200720'!AM86="","",'COPY 20200720'!AM86)</f>
        <v/>
      </c>
      <c r="AN86" t="str">
        <f>IF('COPY 20200720'!AN86="","",'COPY 20200720'!AN86)</f>
        <v/>
      </c>
      <c r="AO86" t="str">
        <f>IF('COPY 20200720'!AO86="","",'COPY 20200720'!AO86)</f>
        <v/>
      </c>
      <c r="AP86" t="str">
        <f>IF('COPY 20200720'!AP86="","",'COPY 20200720'!AP86)</f>
        <v/>
      </c>
      <c r="AQ86" t="str">
        <f>IF('COPY 20200720'!AQ86="","",'COPY 20200720'!AQ86)</f>
        <v/>
      </c>
      <c r="AR86">
        <f>IF('COPY 20200720'!AR86="","",'COPY 20200720'!AR86)</f>
        <v>44034</v>
      </c>
      <c r="AS86" t="str">
        <f>IF('COPY 20200720'!AS86="","",'COPY 20200720'!AS86)</f>
        <v/>
      </c>
      <c r="AT86" t="str">
        <f>IF('COPY 20200720'!AT86="","",'COPY 20200720'!AT86)</f>
        <v/>
      </c>
      <c r="AU86" t="str">
        <f>IF('COPY 20200720'!AU86="","",'COPY 20200720'!AU86)</f>
        <v/>
      </c>
      <c r="AV86" t="str">
        <f>IF('COPY 20200720'!AV86="","",'COPY 20200720'!AV86)</f>
        <v/>
      </c>
      <c r="AW86" t="str">
        <f>IF('COPY 20200720'!AW86="","",'COPY 20200720'!AW86)</f>
        <v/>
      </c>
      <c r="AX86" t="str">
        <f>IF('COPY 20200720'!AX86="","",'COPY 20200720'!AX86)</f>
        <v/>
      </c>
      <c r="AY86" t="str">
        <f>IF('COPY 20200720'!AY86="","",'COPY 20200720'!AY86)</f>
        <v/>
      </c>
      <c r="AZ86" t="str">
        <f>IF('COPY 20200720'!AZ86="","",'COPY 20200720'!AZ86)</f>
        <v/>
      </c>
      <c r="BA86" t="str">
        <f>IF('COPY 20200720'!BA86="","",'COPY 20200720'!BA86)</f>
        <v/>
      </c>
      <c r="BB86" t="str">
        <f>IF('COPY 20200720'!BB86="","",'COPY 20200720'!BB86)</f>
        <v/>
      </c>
      <c r="BC86" t="str">
        <f>IF('COPY 20200720'!BC86="","",'COPY 20200720'!BC86)</f>
        <v/>
      </c>
      <c r="BD86" t="str">
        <f>IF('COPY 20200720'!BD86="","",'COPY 20200720'!BD86)</f>
        <v/>
      </c>
      <c r="BE86" t="str">
        <f>IF('COPY 20200720'!BE86="","",'COPY 20200720'!BE86)</f>
        <v/>
      </c>
      <c r="BF86" t="str">
        <f>IF('COPY 20200720'!BF86="","",'COPY 20200720'!BF86)</f>
        <v/>
      </c>
      <c r="BG86" t="str">
        <f>IF('COPY 20200720'!BG86="","",'COPY 20200720'!BG86)</f>
        <v/>
      </c>
      <c r="BH86" t="str">
        <f>IF('COPY 20200720'!BH86="","",'COPY 20200720'!BH86)</f>
        <v/>
      </c>
      <c r="BI86" t="str">
        <f>IF('COPY 20200720'!BI86="","",'COPY 20200720'!BI86)</f>
        <v/>
      </c>
      <c r="BJ86" t="str">
        <f>IF('COPY 20200720'!BJ86="","",'COPY 20200720'!BJ86)</f>
        <v/>
      </c>
      <c r="BK86" t="str">
        <f>IF('COPY 20200720'!BK86="","",'COPY 20200720'!BK86)</f>
        <v/>
      </c>
      <c r="BL86" t="str">
        <f>IF('COPY 20200720'!BL86="","",'COPY 20200720'!BL86)</f>
        <v/>
      </c>
      <c r="BM86" t="str">
        <f>IF('COPY 20200720'!BM86="","",'COPY 20200720'!BM86)</f>
        <v/>
      </c>
      <c r="BN86" t="str">
        <f>IF('COPY 20200720'!BN86="","",'COPY 20200720'!BN86)</f>
        <v/>
      </c>
      <c r="BO86" t="str">
        <f>IF('COPY 20200720'!BO86="","",'COPY 20200720'!BO86)</f>
        <v/>
      </c>
      <c r="BP86" t="str">
        <f>IF('COPY 20200720'!BP86="","",'COPY 20200720'!BP86)</f>
        <v/>
      </c>
      <c r="BQ86" t="str">
        <f>IF('COPY 20200720'!BQ86="","",'COPY 20200720'!BQ86)</f>
        <v/>
      </c>
      <c r="BR86" t="str">
        <f>IF('COPY 20200720'!BR86="","",'COPY 20200720'!BR86)</f>
        <v/>
      </c>
      <c r="BS86" t="str">
        <f>IF('COPY 20200720'!BS86="","",'COPY 20200720'!BS86)</f>
        <v/>
      </c>
      <c r="BT86" t="str">
        <f>IF('COPY 20200720'!BT86="","",'COPY 20200720'!BT86)</f>
        <v/>
      </c>
      <c r="BU86" t="str">
        <f>IF('COPY 20200720'!BU86="","",'COPY 20200720'!BU86)</f>
        <v/>
      </c>
      <c r="BV86" t="str">
        <f>IF('COPY 20200720'!BV86="","",'COPY 20200720'!BV86)</f>
        <v/>
      </c>
      <c r="BW86" t="str">
        <f>IF('COPY 20200720'!BW86="","",'COPY 20200720'!BW86)</f>
        <v/>
      </c>
      <c r="BX86" t="str">
        <f>IF('COPY 20200720'!BX86="","",'COPY 20200720'!BX86)</f>
        <v/>
      </c>
      <c r="BY86" t="str">
        <f>IF('COPY 20200720'!BY86="","",'COPY 20200720'!BY86)</f>
        <v/>
      </c>
      <c r="BZ86" t="str">
        <f>IF('COPY 20200720'!BZ86="","",'COPY 20200720'!BZ86)</f>
        <v/>
      </c>
      <c r="CA86" t="str">
        <f>IF('COPY 20200720'!CA86="","",'COPY 20200720'!CA86)</f>
        <v/>
      </c>
      <c r="CB86" t="str">
        <f>IF('COPY 20200720'!CB86="","",'COPY 20200720'!CB86)</f>
        <v/>
      </c>
      <c r="CC86" t="str">
        <f>IF('COPY 20200720'!CC86="","",'COPY 20200720'!CC86)</f>
        <v/>
      </c>
      <c r="CD86" t="str">
        <f>IF('COPY 20200720'!CD86="","",'COPY 20200720'!CD86)</f>
        <v/>
      </c>
      <c r="CE86" t="str">
        <f>IF('COPY 20200720'!CE86="","",'COPY 20200720'!CE86)</f>
        <v/>
      </c>
      <c r="CF86" t="str">
        <f>IF('COPY 20200720'!CF86="","",'COPY 20200720'!CF86)</f>
        <v/>
      </c>
      <c r="CG86" t="str">
        <f>IF('COPY 20200720'!CG86="","",'COPY 20200720'!CG86)</f>
        <v/>
      </c>
      <c r="CH86" t="str">
        <f>IF('COPY 20200720'!CH86="","",'COPY 20200720'!CH86)</f>
        <v/>
      </c>
      <c r="CI86" t="str">
        <f>IF('COPY 20200720'!CI86="","",'COPY 20200720'!CI86)</f>
        <v/>
      </c>
      <c r="CJ86" t="str">
        <f>IF('COPY 20200720'!CJ86="","",'COPY 20200720'!CJ86)</f>
        <v/>
      </c>
      <c r="CK86" t="str">
        <f>IF('COPY 20200720'!CK86="","",'COPY 20200720'!CK86)</f>
        <v/>
      </c>
      <c r="CL86">
        <f>IF('COPY 20200720'!CL86="","",'COPY 20200720'!CL86)</f>
        <v>44047</v>
      </c>
      <c r="CM86" t="str">
        <f>IF('COPY 20200720'!CM86="","",'COPY 20200720'!CM86)</f>
        <v/>
      </c>
    </row>
    <row r="87" spans="2:91">
      <c r="B87" s="42" t="str">
        <f>'COPY 20200720'!B87</f>
        <v>083</v>
      </c>
      <c r="C87" s="8" t="str">
        <f>'COPY 20200720'!C87</f>
        <v>INSULATOR DR F</v>
      </c>
      <c r="D87" s="8" t="str">
        <f>IF('COPY 20200720'!D87="","",'COPY 20200720'!D87)</f>
        <v>INSULATOR</v>
      </c>
      <c r="E87" s="8"/>
      <c r="F87" s="9"/>
      <c r="G87" s="10"/>
      <c r="H87" s="11"/>
      <c r="I87" s="12"/>
      <c r="J87" s="13"/>
      <c r="K87" s="10"/>
      <c r="L87" s="13"/>
      <c r="M87" s="14"/>
      <c r="N87" s="15"/>
      <c r="O87" s="16"/>
      <c r="P87" s="16"/>
      <c r="Q87" s="16"/>
      <c r="R87" s="16"/>
      <c r="S87" s="33"/>
      <c r="T87" s="33"/>
      <c r="U87" s="18"/>
      <c r="V87">
        <f>IF('COPY 20200720'!V87="","",'COPY 20200720'!V87)</f>
        <v>0.19090000000000001</v>
      </c>
      <c r="W87" t="str">
        <f>IF('COPY 20200720'!W87="","",'COPY 20200720'!W87)</f>
        <v>NO Q</v>
      </c>
      <c r="X87" t="str">
        <f>IF('COPY 20200720'!X87="","",'COPY 20200720'!X87)</f>
        <v/>
      </c>
      <c r="Y87" t="str">
        <f>IF('COPY 20200720'!Y87="","",'COPY 20200720'!Y87)</f>
        <v/>
      </c>
      <c r="Z87" t="str">
        <f>IF('COPY 20200720'!Z87="","",'COPY 20200720'!Z87)</f>
        <v/>
      </c>
      <c r="AA87" t="str">
        <f>IF('COPY 20200720'!AA87="","",'COPY 20200720'!AA87)</f>
        <v/>
      </c>
      <c r="AB87" t="str">
        <f>IF('COPY 20200720'!AB87="","",'COPY 20200720'!AB87)</f>
        <v/>
      </c>
      <c r="AC87" t="str">
        <f>IF('COPY 20200720'!AC87="","",'COPY 20200720'!AC87)</f>
        <v/>
      </c>
      <c r="AD87" t="str">
        <f>IF('COPY 20200720'!AD87="","",'COPY 20200720'!AD87)</f>
        <v/>
      </c>
      <c r="AE87" t="str">
        <f>IF('COPY 20200720'!AE87="","",'COPY 20200720'!AE87)</f>
        <v/>
      </c>
      <c r="AF87" t="str">
        <f>IF('COPY 20200720'!AF87="","",'COPY 20200720'!AF87)</f>
        <v/>
      </c>
      <c r="AG87" t="str">
        <f>IF('COPY 20200720'!AG87="","",'COPY 20200720'!AG87)</f>
        <v/>
      </c>
      <c r="AH87" t="str">
        <f>IF('COPY 20200720'!AH87="","",'COPY 20200720'!AH87)</f>
        <v/>
      </c>
      <c r="AI87" t="str">
        <f>IF('COPY 20200720'!AI87="","",'COPY 20200720'!AI87)</f>
        <v/>
      </c>
      <c r="AJ87" t="str">
        <f>IF('COPY 20200720'!AJ87="","",'COPY 20200720'!AJ87)</f>
        <v/>
      </c>
      <c r="AK87" t="str">
        <f>IF('COPY 20200720'!AK87="","",'COPY 20200720'!AK87)</f>
        <v/>
      </c>
      <c r="AL87" t="str">
        <f>IF('COPY 20200720'!AL87="","",'COPY 20200720'!AL87)</f>
        <v/>
      </c>
      <c r="AM87" t="str">
        <f>IF('COPY 20200720'!AM87="","",'COPY 20200720'!AM87)</f>
        <v/>
      </c>
      <c r="AN87" t="str">
        <f>IF('COPY 20200720'!AN87="","",'COPY 20200720'!AN87)</f>
        <v/>
      </c>
      <c r="AO87" t="str">
        <f>IF('COPY 20200720'!AO87="","",'COPY 20200720'!AO87)</f>
        <v/>
      </c>
      <c r="AP87" t="str">
        <f>IF('COPY 20200720'!AP87="","",'COPY 20200720'!AP87)</f>
        <v/>
      </c>
      <c r="AQ87" t="str">
        <f>IF('COPY 20200720'!AQ87="","",'COPY 20200720'!AQ87)</f>
        <v/>
      </c>
      <c r="AR87" t="str">
        <f>IF('COPY 20200720'!AR87="","",'COPY 20200720'!AR87)</f>
        <v/>
      </c>
      <c r="AS87" t="str">
        <f>IF('COPY 20200720'!AS87="","",'COPY 20200720'!AS87)</f>
        <v/>
      </c>
      <c r="AT87" t="str">
        <f>IF('COPY 20200720'!AT87="","",'COPY 20200720'!AT87)</f>
        <v/>
      </c>
      <c r="AU87" t="str">
        <f>IF('COPY 20200720'!AU87="","",'COPY 20200720'!AU87)</f>
        <v/>
      </c>
      <c r="AV87" t="str">
        <f>IF('COPY 20200720'!AV87="","",'COPY 20200720'!AV87)</f>
        <v/>
      </c>
      <c r="AW87" t="str">
        <f>IF('COPY 20200720'!AW87="","",'COPY 20200720'!AW87)</f>
        <v/>
      </c>
      <c r="AX87" t="str">
        <f>IF('COPY 20200720'!AX87="","",'COPY 20200720'!AX87)</f>
        <v/>
      </c>
      <c r="AY87" t="str">
        <f>IF('COPY 20200720'!AY87="","",'COPY 20200720'!AY87)</f>
        <v/>
      </c>
      <c r="AZ87" t="str">
        <f>IF('COPY 20200720'!AZ87="","",'COPY 20200720'!AZ87)</f>
        <v/>
      </c>
      <c r="BA87" s="113">
        <f>2800/108518</f>
        <v>2.5802171068394185E-2</v>
      </c>
      <c r="BB87" s="113">
        <f>2800/108518</f>
        <v>2.5802171068394185E-2</v>
      </c>
      <c r="BC87" t="str">
        <f>IF('COPY 20200720'!BC87="","",'COPY 20200720'!BC87)</f>
        <v/>
      </c>
      <c r="BD87" t="str">
        <f>IF('COPY 20200720'!BD87="","",'COPY 20200720'!BD87)</f>
        <v/>
      </c>
      <c r="BE87" t="str">
        <f>IF('COPY 20200720'!BE87="","",'COPY 20200720'!BE87)</f>
        <v/>
      </c>
      <c r="BF87" t="str">
        <f>IF('COPY 20200720'!BF87="","",'COPY 20200720'!BF87)</f>
        <v/>
      </c>
      <c r="BG87" t="str">
        <f>IF('COPY 20200720'!BG87="","",'COPY 20200720'!BG87)</f>
        <v/>
      </c>
      <c r="BH87" t="str">
        <f>IF('COPY 20200720'!BH87="","",'COPY 20200720'!BH87)</f>
        <v/>
      </c>
      <c r="BI87" t="str">
        <f>IF('COPY 20200720'!BI87="","",'COPY 20200720'!BI87)</f>
        <v/>
      </c>
      <c r="BJ87" t="str">
        <f>IF('COPY 20200720'!BJ87="","",'COPY 20200720'!BJ87)</f>
        <v/>
      </c>
      <c r="BK87" t="str">
        <f>IF('COPY 20200720'!BK87="","",'COPY 20200720'!BK87)</f>
        <v/>
      </c>
      <c r="BL87" t="str">
        <f>IF('COPY 20200720'!BL87="","",'COPY 20200720'!BL87)</f>
        <v/>
      </c>
      <c r="BM87" t="str">
        <f>IF('COPY 20200720'!BM87="","",'COPY 20200720'!BM87)</f>
        <v/>
      </c>
      <c r="BN87" t="str">
        <f>IF('COPY 20200720'!BN87="","",'COPY 20200720'!BN87)</f>
        <v/>
      </c>
      <c r="BO87" t="str">
        <f>IF('COPY 20200720'!BO87="","",'COPY 20200720'!BO87)</f>
        <v/>
      </c>
      <c r="BP87" t="str">
        <f>IF('COPY 20200720'!BP87="","",'COPY 20200720'!BP87)</f>
        <v/>
      </c>
      <c r="BQ87" t="str">
        <f>IF('COPY 20200720'!BQ87="","",'COPY 20200720'!BQ87)</f>
        <v/>
      </c>
      <c r="BR87" t="str">
        <f>IF('COPY 20200720'!BR87="","",'COPY 20200720'!BR87)</f>
        <v/>
      </c>
      <c r="BS87" t="str">
        <f>IF('COPY 20200720'!BS87="","",'COPY 20200720'!BS87)</f>
        <v/>
      </c>
      <c r="BT87" t="str">
        <f>IF('COPY 20200720'!BT87="","",'COPY 20200720'!BT87)</f>
        <v/>
      </c>
      <c r="BU87" t="str">
        <f>IF('COPY 20200720'!BU87="","",'COPY 20200720'!BU87)</f>
        <v/>
      </c>
      <c r="BV87" t="str">
        <f>IF('COPY 20200720'!BV87="","",'COPY 20200720'!BV87)</f>
        <v/>
      </c>
      <c r="BW87" t="str">
        <f>IF('COPY 20200720'!BW87="","",'COPY 20200720'!BW87)</f>
        <v/>
      </c>
      <c r="BX87" t="str">
        <f>IF('COPY 20200720'!BX87="","",'COPY 20200720'!BX87)</f>
        <v/>
      </c>
      <c r="BY87" t="str">
        <f>IF('COPY 20200720'!BY87="","",'COPY 20200720'!BY87)</f>
        <v/>
      </c>
      <c r="BZ87" t="str">
        <f>IF('COPY 20200720'!BZ87="","",'COPY 20200720'!BZ87)</f>
        <v/>
      </c>
      <c r="CA87" t="str">
        <f>IF('COPY 20200720'!CA87="","",'COPY 20200720'!CA87)</f>
        <v/>
      </c>
      <c r="CB87" t="str">
        <f>IF('COPY 20200720'!CB87="","",'COPY 20200720'!CB87)</f>
        <v/>
      </c>
      <c r="CC87" t="str">
        <f>IF('COPY 20200720'!CC87="","",'COPY 20200720'!CC87)</f>
        <v/>
      </c>
      <c r="CD87" t="str">
        <f>IF('COPY 20200720'!CD87="","",'COPY 20200720'!CD87)</f>
        <v/>
      </c>
      <c r="CE87" t="str">
        <f>IF('COPY 20200720'!CE87="","",'COPY 20200720'!CE87)</f>
        <v/>
      </c>
      <c r="CF87" t="str">
        <f>IF('COPY 20200720'!CF87="","",'COPY 20200720'!CF87)</f>
        <v/>
      </c>
      <c r="CG87" t="str">
        <f>IF('COPY 20200720'!CG87="","",'COPY 20200720'!CG87)</f>
        <v/>
      </c>
      <c r="CH87" t="str">
        <f>IF('COPY 20200720'!CH87="","",'COPY 20200720'!CH87)</f>
        <v/>
      </c>
      <c r="CI87" t="str">
        <f>IF('COPY 20200720'!CI87="","",'COPY 20200720'!CI87)</f>
        <v/>
      </c>
      <c r="CJ87" t="str">
        <f>IF('COPY 20200720'!CJ87="","",'COPY 20200720'!CJ87)</f>
        <v/>
      </c>
      <c r="CK87" t="str">
        <f>IF('COPY 20200720'!CK87="","",'COPY 20200720'!CK87)</f>
        <v/>
      </c>
      <c r="CL87" t="str">
        <f>IF('COPY 20200720'!CL87="","",'COPY 20200720'!CL87)</f>
        <v/>
      </c>
      <c r="CM87" t="str">
        <f>IF('COPY 20200720'!CM87="","",'COPY 20200720'!CM87)</f>
        <v/>
      </c>
    </row>
    <row r="88" spans="2:91">
      <c r="B88" s="42" t="str">
        <f>'COPY 20200720'!B88</f>
        <v>084</v>
      </c>
      <c r="C88" s="8" t="str">
        <f>'COPY 20200720'!C88</f>
        <v>INSULATOR DR R</v>
      </c>
      <c r="D88" s="8" t="str">
        <f>IF('COPY 20200720'!D88="","",'COPY 20200720'!D88)</f>
        <v>INSULATOR</v>
      </c>
      <c r="E88" s="8"/>
      <c r="F88" s="9"/>
      <c r="G88" s="10"/>
      <c r="H88" s="11"/>
      <c r="I88" s="12"/>
      <c r="J88" s="13"/>
      <c r="K88" s="10"/>
      <c r="L88" s="13"/>
      <c r="M88" s="14"/>
      <c r="N88" s="15"/>
      <c r="O88" s="16"/>
      <c r="P88" s="16"/>
      <c r="Q88" s="16"/>
      <c r="R88" s="16"/>
      <c r="S88" s="33"/>
      <c r="T88" s="33"/>
      <c r="U88" s="18"/>
      <c r="V88">
        <f>IF('COPY 20200720'!V88="","",'COPY 20200720'!V88)</f>
        <v>0.19090000000000001</v>
      </c>
      <c r="W88" t="str">
        <f>IF('COPY 20200720'!W88="","",'COPY 20200720'!W88)</f>
        <v>NO Q</v>
      </c>
      <c r="X88" t="str">
        <f>IF('COPY 20200720'!X88="","",'COPY 20200720'!X88)</f>
        <v/>
      </c>
      <c r="Y88" t="str">
        <f>IF('COPY 20200720'!Y88="","",'COPY 20200720'!Y88)</f>
        <v/>
      </c>
      <c r="Z88" t="str">
        <f>IF('COPY 20200720'!Z88="","",'COPY 20200720'!Z88)</f>
        <v/>
      </c>
      <c r="AA88" t="str">
        <f>IF('COPY 20200720'!AA88="","",'COPY 20200720'!AA88)</f>
        <v/>
      </c>
      <c r="AB88" t="str">
        <f>IF('COPY 20200720'!AB88="","",'COPY 20200720'!AB88)</f>
        <v/>
      </c>
      <c r="AC88" t="str">
        <f>IF('COPY 20200720'!AC88="","",'COPY 20200720'!AC88)</f>
        <v/>
      </c>
      <c r="AD88" t="str">
        <f>IF('COPY 20200720'!AD88="","",'COPY 20200720'!AD88)</f>
        <v/>
      </c>
      <c r="AE88" t="str">
        <f>IF('COPY 20200720'!AE88="","",'COPY 20200720'!AE88)</f>
        <v/>
      </c>
      <c r="AF88" t="str">
        <f>IF('COPY 20200720'!AF88="","",'COPY 20200720'!AF88)</f>
        <v/>
      </c>
      <c r="AG88" t="str">
        <f>IF('COPY 20200720'!AG88="","",'COPY 20200720'!AG88)</f>
        <v/>
      </c>
      <c r="AH88" t="str">
        <f>IF('COPY 20200720'!AH88="","",'COPY 20200720'!AH88)</f>
        <v/>
      </c>
      <c r="AI88" t="str">
        <f>IF('COPY 20200720'!AI88="","",'COPY 20200720'!AI88)</f>
        <v/>
      </c>
      <c r="AJ88" t="str">
        <f>IF('COPY 20200720'!AJ88="","",'COPY 20200720'!AJ88)</f>
        <v/>
      </c>
      <c r="AK88" t="str">
        <f>IF('COPY 20200720'!AK88="","",'COPY 20200720'!AK88)</f>
        <v/>
      </c>
      <c r="AL88" t="str">
        <f>IF('COPY 20200720'!AL88="","",'COPY 20200720'!AL88)</f>
        <v/>
      </c>
      <c r="AM88" t="str">
        <f>IF('COPY 20200720'!AM88="","",'COPY 20200720'!AM88)</f>
        <v/>
      </c>
      <c r="AN88" t="str">
        <f>IF('COPY 20200720'!AN88="","",'COPY 20200720'!AN88)</f>
        <v/>
      </c>
      <c r="AO88" t="str">
        <f>IF('COPY 20200720'!AO88="","",'COPY 20200720'!AO88)</f>
        <v/>
      </c>
      <c r="AP88" t="str">
        <f>IF('COPY 20200720'!AP88="","",'COPY 20200720'!AP88)</f>
        <v/>
      </c>
      <c r="AQ88" t="str">
        <f>IF('COPY 20200720'!AQ88="","",'COPY 20200720'!AQ88)</f>
        <v/>
      </c>
      <c r="AR88" t="str">
        <f>IF('COPY 20200720'!AR88="","",'COPY 20200720'!AR88)</f>
        <v/>
      </c>
      <c r="AS88" t="str">
        <f>IF('COPY 20200720'!AS88="","",'COPY 20200720'!AS88)</f>
        <v/>
      </c>
      <c r="AT88" t="str">
        <f>IF('COPY 20200720'!AT88="","",'COPY 20200720'!AT88)</f>
        <v/>
      </c>
      <c r="AU88" t="str">
        <f>IF('COPY 20200720'!AU88="","",'COPY 20200720'!AU88)</f>
        <v/>
      </c>
      <c r="AV88" t="str">
        <f>IF('COPY 20200720'!AV88="","",'COPY 20200720'!AV88)</f>
        <v/>
      </c>
      <c r="AW88" t="str">
        <f>IF('COPY 20200720'!AW88="","",'COPY 20200720'!AW88)</f>
        <v/>
      </c>
      <c r="AX88" t="str">
        <f>IF('COPY 20200720'!AX88="","",'COPY 20200720'!AX88)</f>
        <v/>
      </c>
      <c r="AY88" t="str">
        <f>IF('COPY 20200720'!AY88="","",'COPY 20200720'!AY88)</f>
        <v/>
      </c>
      <c r="AZ88" t="str">
        <f>IF('COPY 20200720'!AZ88="","",'COPY 20200720'!AZ88)</f>
        <v/>
      </c>
      <c r="BA88" s="113">
        <f>2800/108518</f>
        <v>2.5802171068394185E-2</v>
      </c>
      <c r="BB88" s="113">
        <f>2800/108518</f>
        <v>2.5802171068394185E-2</v>
      </c>
      <c r="BC88" t="str">
        <f>IF('COPY 20200720'!BC88="","",'COPY 20200720'!BC88)</f>
        <v/>
      </c>
      <c r="BD88" t="str">
        <f>IF('COPY 20200720'!BD88="","",'COPY 20200720'!BD88)</f>
        <v/>
      </c>
      <c r="BE88" t="str">
        <f>IF('COPY 20200720'!BE88="","",'COPY 20200720'!BE88)</f>
        <v/>
      </c>
      <c r="BF88" t="str">
        <f>IF('COPY 20200720'!BF88="","",'COPY 20200720'!BF88)</f>
        <v/>
      </c>
      <c r="BG88" t="str">
        <f>IF('COPY 20200720'!BG88="","",'COPY 20200720'!BG88)</f>
        <v/>
      </c>
      <c r="BH88" t="str">
        <f>IF('COPY 20200720'!BH88="","",'COPY 20200720'!BH88)</f>
        <v/>
      </c>
      <c r="BI88" t="str">
        <f>IF('COPY 20200720'!BI88="","",'COPY 20200720'!BI88)</f>
        <v/>
      </c>
      <c r="BJ88" t="str">
        <f>IF('COPY 20200720'!BJ88="","",'COPY 20200720'!BJ88)</f>
        <v/>
      </c>
      <c r="BK88" t="str">
        <f>IF('COPY 20200720'!BK88="","",'COPY 20200720'!BK88)</f>
        <v/>
      </c>
      <c r="BL88" t="str">
        <f>IF('COPY 20200720'!BL88="","",'COPY 20200720'!BL88)</f>
        <v/>
      </c>
      <c r="BM88" t="str">
        <f>IF('COPY 20200720'!BM88="","",'COPY 20200720'!BM88)</f>
        <v/>
      </c>
      <c r="BN88" t="str">
        <f>IF('COPY 20200720'!BN88="","",'COPY 20200720'!BN88)</f>
        <v/>
      </c>
      <c r="BO88" t="str">
        <f>IF('COPY 20200720'!BO88="","",'COPY 20200720'!BO88)</f>
        <v/>
      </c>
      <c r="BP88" t="str">
        <f>IF('COPY 20200720'!BP88="","",'COPY 20200720'!BP88)</f>
        <v/>
      </c>
      <c r="BQ88" t="str">
        <f>IF('COPY 20200720'!BQ88="","",'COPY 20200720'!BQ88)</f>
        <v/>
      </c>
      <c r="BR88" t="str">
        <f>IF('COPY 20200720'!BR88="","",'COPY 20200720'!BR88)</f>
        <v/>
      </c>
      <c r="BS88" t="str">
        <f>IF('COPY 20200720'!BS88="","",'COPY 20200720'!BS88)</f>
        <v/>
      </c>
      <c r="BT88" t="str">
        <f>IF('COPY 20200720'!BT88="","",'COPY 20200720'!BT88)</f>
        <v/>
      </c>
      <c r="BU88" t="str">
        <f>IF('COPY 20200720'!BU88="","",'COPY 20200720'!BU88)</f>
        <v/>
      </c>
      <c r="BV88" t="str">
        <f>IF('COPY 20200720'!BV88="","",'COPY 20200720'!BV88)</f>
        <v/>
      </c>
      <c r="BW88" t="str">
        <f>IF('COPY 20200720'!BW88="","",'COPY 20200720'!BW88)</f>
        <v/>
      </c>
      <c r="BX88" t="str">
        <f>IF('COPY 20200720'!BX88="","",'COPY 20200720'!BX88)</f>
        <v/>
      </c>
      <c r="BY88" t="str">
        <f>IF('COPY 20200720'!BY88="","",'COPY 20200720'!BY88)</f>
        <v/>
      </c>
      <c r="BZ88" t="str">
        <f>IF('COPY 20200720'!BZ88="","",'COPY 20200720'!BZ88)</f>
        <v/>
      </c>
      <c r="CA88" t="str">
        <f>IF('COPY 20200720'!CA88="","",'COPY 20200720'!CA88)</f>
        <v/>
      </c>
      <c r="CB88" t="str">
        <f>IF('COPY 20200720'!CB88="","",'COPY 20200720'!CB88)</f>
        <v/>
      </c>
      <c r="CC88" t="str">
        <f>IF('COPY 20200720'!CC88="","",'COPY 20200720'!CC88)</f>
        <v/>
      </c>
      <c r="CD88" t="str">
        <f>IF('COPY 20200720'!CD88="","",'COPY 20200720'!CD88)</f>
        <v/>
      </c>
      <c r="CE88" t="str">
        <f>IF('COPY 20200720'!CE88="","",'COPY 20200720'!CE88)</f>
        <v/>
      </c>
      <c r="CF88" t="str">
        <f>IF('COPY 20200720'!CF88="","",'COPY 20200720'!CF88)</f>
        <v/>
      </c>
      <c r="CG88" t="str">
        <f>IF('COPY 20200720'!CG88="","",'COPY 20200720'!CG88)</f>
        <v/>
      </c>
      <c r="CH88" t="str">
        <f>IF('COPY 20200720'!CH88="","",'COPY 20200720'!CH88)</f>
        <v/>
      </c>
      <c r="CI88" t="str">
        <f>IF('COPY 20200720'!CI88="","",'COPY 20200720'!CI88)</f>
        <v/>
      </c>
      <c r="CJ88" t="str">
        <f>IF('COPY 20200720'!CJ88="","",'COPY 20200720'!CJ88)</f>
        <v/>
      </c>
      <c r="CK88" t="str">
        <f>IF('COPY 20200720'!CK88="","",'COPY 20200720'!CK88)</f>
        <v/>
      </c>
      <c r="CL88" t="str">
        <f>IF('COPY 20200720'!CL88="","",'COPY 20200720'!CL88)</f>
        <v/>
      </c>
      <c r="CM88" t="str">
        <f>IF('COPY 20200720'!CM88="","",'COPY 20200720'!CM88)</f>
        <v/>
      </c>
    </row>
    <row r="89" spans="2:91">
      <c r="B89" s="42" t="str">
        <f>'COPY 20200720'!B89</f>
        <v>085</v>
      </c>
      <c r="C89" s="8" t="str">
        <f>'COPY 20200720'!C89</f>
        <v>INSULATOR RF STD</v>
      </c>
      <c r="D89" s="8" t="str">
        <f>IF('COPY 20200720'!D89="","",'COPY 20200720'!D89)</f>
        <v>INSULATOR</v>
      </c>
      <c r="E89" s="8"/>
      <c r="F89" s="9"/>
      <c r="G89" s="10"/>
      <c r="H89" s="11"/>
      <c r="I89" s="12"/>
      <c r="J89" s="13"/>
      <c r="K89" s="10"/>
      <c r="L89" s="13"/>
      <c r="M89" s="14"/>
      <c r="N89" s="15"/>
      <c r="O89" s="16"/>
      <c r="P89" s="16"/>
      <c r="Q89" s="16"/>
      <c r="R89" s="16"/>
      <c r="S89" s="33"/>
      <c r="T89" s="33"/>
      <c r="U89" s="18"/>
      <c r="V89">
        <f>IF('COPY 20200720'!V89="","",'COPY 20200720'!V89)</f>
        <v>2.9095</v>
      </c>
      <c r="W89" t="str">
        <f>IF('COPY 20200720'!W89="","",'COPY 20200720'!W89)</f>
        <v>NO Q</v>
      </c>
      <c r="X89" t="str">
        <f>IF('COPY 20200720'!X89="","",'COPY 20200720'!X89)</f>
        <v/>
      </c>
      <c r="Y89" t="str">
        <f>IF('COPY 20200720'!Y89="","",'COPY 20200720'!Y89)</f>
        <v/>
      </c>
      <c r="Z89" t="str">
        <f>IF('COPY 20200720'!Z89="","",'COPY 20200720'!Z89)</f>
        <v/>
      </c>
      <c r="AA89" t="str">
        <f>IF('COPY 20200720'!AA89="","",'COPY 20200720'!AA89)</f>
        <v/>
      </c>
      <c r="AB89" t="str">
        <f>IF('COPY 20200720'!AB89="","",'COPY 20200720'!AB89)</f>
        <v/>
      </c>
      <c r="AC89" t="str">
        <f>IF('COPY 20200720'!AC89="","",'COPY 20200720'!AC89)</f>
        <v/>
      </c>
      <c r="AD89" t="str">
        <f>IF('COPY 20200720'!AD89="","",'COPY 20200720'!AD89)</f>
        <v/>
      </c>
      <c r="AE89" t="str">
        <f>IF('COPY 20200720'!AE89="","",'COPY 20200720'!AE89)</f>
        <v/>
      </c>
      <c r="AF89" t="str">
        <f>IF('COPY 20200720'!AF89="","",'COPY 20200720'!AF89)</f>
        <v/>
      </c>
      <c r="AG89" t="str">
        <f>IF('COPY 20200720'!AG89="","",'COPY 20200720'!AG89)</f>
        <v/>
      </c>
      <c r="AH89" t="str">
        <f>IF('COPY 20200720'!AH89="","",'COPY 20200720'!AH89)</f>
        <v/>
      </c>
      <c r="AI89" t="str">
        <f>IF('COPY 20200720'!AI89="","",'COPY 20200720'!AI89)</f>
        <v/>
      </c>
      <c r="AJ89" t="str">
        <f>IF('COPY 20200720'!AJ89="","",'COPY 20200720'!AJ89)</f>
        <v/>
      </c>
      <c r="AK89" t="str">
        <f>IF('COPY 20200720'!AK89="","",'COPY 20200720'!AK89)</f>
        <v/>
      </c>
      <c r="AL89" t="str">
        <f>IF('COPY 20200720'!AL89="","",'COPY 20200720'!AL89)</f>
        <v/>
      </c>
      <c r="AM89" t="str">
        <f>IF('COPY 20200720'!AM89="","",'COPY 20200720'!AM89)</f>
        <v/>
      </c>
      <c r="AN89" t="str">
        <f>IF('COPY 20200720'!AN89="","",'COPY 20200720'!AN89)</f>
        <v/>
      </c>
      <c r="AO89" t="str">
        <f>IF('COPY 20200720'!AO89="","",'COPY 20200720'!AO89)</f>
        <v/>
      </c>
      <c r="AP89" t="str">
        <f>IF('COPY 20200720'!AP89="","",'COPY 20200720'!AP89)</f>
        <v/>
      </c>
      <c r="AQ89" t="str">
        <f>IF('COPY 20200720'!AQ89="","",'COPY 20200720'!AQ89)</f>
        <v/>
      </c>
      <c r="AR89" t="str">
        <f>IF('COPY 20200720'!AR89="","",'COPY 20200720'!AR89)</f>
        <v/>
      </c>
      <c r="AS89" t="str">
        <f>IF('COPY 20200720'!AS89="","",'COPY 20200720'!AS89)</f>
        <v/>
      </c>
      <c r="AT89" t="str">
        <f>IF('COPY 20200720'!AT89="","",'COPY 20200720'!AT89)</f>
        <v/>
      </c>
      <c r="AU89" t="str">
        <f>IF('COPY 20200720'!AU89="","",'COPY 20200720'!AU89)</f>
        <v/>
      </c>
      <c r="AV89" t="str">
        <f>IF('COPY 20200720'!AV89="","",'COPY 20200720'!AV89)</f>
        <v/>
      </c>
      <c r="AW89" t="str">
        <f>IF('COPY 20200720'!AW89="","",'COPY 20200720'!AW89)</f>
        <v/>
      </c>
      <c r="AX89" t="str">
        <f>IF('COPY 20200720'!AX89="","",'COPY 20200720'!AX89)</f>
        <v/>
      </c>
      <c r="AY89" t="str">
        <f>IF('COPY 20200720'!AY89="","",'COPY 20200720'!AY89)</f>
        <v/>
      </c>
      <c r="AZ89" t="str">
        <f>IF('COPY 20200720'!AZ89="","",'COPY 20200720'!AZ89)</f>
        <v/>
      </c>
      <c r="BA89" s="113">
        <f t="shared" ref="BA89:BB90" si="0">2800/108518</f>
        <v>2.5802171068394185E-2</v>
      </c>
      <c r="BB89" s="113">
        <f t="shared" si="0"/>
        <v>2.5802171068394185E-2</v>
      </c>
      <c r="BC89" t="str">
        <f>IF('COPY 20200720'!BC89="","",'COPY 20200720'!BC89)</f>
        <v/>
      </c>
      <c r="BD89" t="str">
        <f>IF('COPY 20200720'!BD89="","",'COPY 20200720'!BD89)</f>
        <v/>
      </c>
      <c r="BE89" t="str">
        <f>IF('COPY 20200720'!BE89="","",'COPY 20200720'!BE89)</f>
        <v/>
      </c>
      <c r="BF89" t="str">
        <f>IF('COPY 20200720'!BF89="","",'COPY 20200720'!BF89)</f>
        <v/>
      </c>
      <c r="BG89" t="str">
        <f>IF('COPY 20200720'!BG89="","",'COPY 20200720'!BG89)</f>
        <v/>
      </c>
      <c r="BH89" t="str">
        <f>IF('COPY 20200720'!BH89="","",'COPY 20200720'!BH89)</f>
        <v/>
      </c>
      <c r="BI89" t="str">
        <f>IF('COPY 20200720'!BI89="","",'COPY 20200720'!BI89)</f>
        <v/>
      </c>
      <c r="BJ89" t="str">
        <f>IF('COPY 20200720'!BJ89="","",'COPY 20200720'!BJ89)</f>
        <v/>
      </c>
      <c r="BK89" t="str">
        <f>IF('COPY 20200720'!BK89="","",'COPY 20200720'!BK89)</f>
        <v/>
      </c>
      <c r="BL89" t="str">
        <f>IF('COPY 20200720'!BL89="","",'COPY 20200720'!BL89)</f>
        <v/>
      </c>
      <c r="BM89" t="str">
        <f>IF('COPY 20200720'!BM89="","",'COPY 20200720'!BM89)</f>
        <v/>
      </c>
      <c r="BN89" t="str">
        <f>IF('COPY 20200720'!BN89="","",'COPY 20200720'!BN89)</f>
        <v/>
      </c>
      <c r="BO89" t="str">
        <f>IF('COPY 20200720'!BO89="","",'COPY 20200720'!BO89)</f>
        <v/>
      </c>
      <c r="BP89" t="str">
        <f>IF('COPY 20200720'!BP89="","",'COPY 20200720'!BP89)</f>
        <v/>
      </c>
      <c r="BQ89" t="str">
        <f>IF('COPY 20200720'!BQ89="","",'COPY 20200720'!BQ89)</f>
        <v/>
      </c>
      <c r="BR89" t="str">
        <f>IF('COPY 20200720'!BR89="","",'COPY 20200720'!BR89)</f>
        <v/>
      </c>
      <c r="BS89" t="str">
        <f>IF('COPY 20200720'!BS89="","",'COPY 20200720'!BS89)</f>
        <v/>
      </c>
      <c r="BT89" t="str">
        <f>IF('COPY 20200720'!BT89="","",'COPY 20200720'!BT89)</f>
        <v/>
      </c>
      <c r="BU89" t="str">
        <f>IF('COPY 20200720'!BU89="","",'COPY 20200720'!BU89)</f>
        <v/>
      </c>
      <c r="BV89" t="str">
        <f>IF('COPY 20200720'!BV89="","",'COPY 20200720'!BV89)</f>
        <v/>
      </c>
      <c r="BW89" t="str">
        <f>IF('COPY 20200720'!BW89="","",'COPY 20200720'!BW89)</f>
        <v/>
      </c>
      <c r="BX89" t="str">
        <f>IF('COPY 20200720'!BX89="","",'COPY 20200720'!BX89)</f>
        <v/>
      </c>
      <c r="BY89" t="str">
        <f>IF('COPY 20200720'!BY89="","",'COPY 20200720'!BY89)</f>
        <v/>
      </c>
      <c r="BZ89" t="str">
        <f>IF('COPY 20200720'!BZ89="","",'COPY 20200720'!BZ89)</f>
        <v/>
      </c>
      <c r="CA89" t="str">
        <f>IF('COPY 20200720'!CA89="","",'COPY 20200720'!CA89)</f>
        <v/>
      </c>
      <c r="CB89" t="str">
        <f>IF('COPY 20200720'!CB89="","",'COPY 20200720'!CB89)</f>
        <v/>
      </c>
      <c r="CC89" t="str">
        <f>IF('COPY 20200720'!CC89="","",'COPY 20200720'!CC89)</f>
        <v/>
      </c>
      <c r="CD89" t="str">
        <f>IF('COPY 20200720'!CD89="","",'COPY 20200720'!CD89)</f>
        <v/>
      </c>
      <c r="CE89" t="str">
        <f>IF('COPY 20200720'!CE89="","",'COPY 20200720'!CE89)</f>
        <v/>
      </c>
      <c r="CF89" t="str">
        <f>IF('COPY 20200720'!CF89="","",'COPY 20200720'!CF89)</f>
        <v/>
      </c>
      <c r="CG89" t="str">
        <f>IF('COPY 20200720'!CG89="","",'COPY 20200720'!CG89)</f>
        <v/>
      </c>
      <c r="CH89" t="str">
        <f>IF('COPY 20200720'!CH89="","",'COPY 20200720'!CH89)</f>
        <v/>
      </c>
      <c r="CI89" t="str">
        <f>IF('COPY 20200720'!CI89="","",'COPY 20200720'!CI89)</f>
        <v/>
      </c>
      <c r="CJ89" t="str">
        <f>IF('COPY 20200720'!CJ89="","",'COPY 20200720'!CJ89)</f>
        <v/>
      </c>
      <c r="CK89" t="str">
        <f>IF('COPY 20200720'!CK89="","",'COPY 20200720'!CK89)</f>
        <v/>
      </c>
      <c r="CL89" t="str">
        <f>IF('COPY 20200720'!CL89="","",'COPY 20200720'!CL89)</f>
        <v/>
      </c>
      <c r="CM89" t="str">
        <f>IF('COPY 20200720'!CM89="","",'COPY 20200720'!CM89)</f>
        <v/>
      </c>
    </row>
    <row r="90" spans="2:91">
      <c r="B90" s="42" t="str">
        <f>'COPY 20200720'!B90</f>
        <v>086</v>
      </c>
      <c r="C90" s="8" t="str">
        <f>'COPY 20200720'!C90</f>
        <v>INSULATOR RF SUN</v>
      </c>
      <c r="D90" s="8" t="str">
        <f>IF('COPY 20200720'!D90="","",'COPY 20200720'!D90)</f>
        <v>INSULATOR</v>
      </c>
      <c r="E90" s="8"/>
      <c r="F90" s="9"/>
      <c r="G90" s="10"/>
      <c r="H90" s="11"/>
      <c r="I90" s="12"/>
      <c r="J90" s="13"/>
      <c r="K90" s="10"/>
      <c r="L90" s="13"/>
      <c r="M90" s="14"/>
      <c r="N90" s="15"/>
      <c r="O90" s="16"/>
      <c r="P90" s="16"/>
      <c r="Q90" s="16"/>
      <c r="R90" s="16"/>
      <c r="S90" s="33"/>
      <c r="T90" s="33"/>
      <c r="U90" s="18"/>
      <c r="V90">
        <f>IF('COPY 20200720'!V90="","",'COPY 20200720'!V90)</f>
        <v>1.2282000000000002</v>
      </c>
      <c r="W90" t="str">
        <f>IF('COPY 20200720'!W90="","",'COPY 20200720'!W90)</f>
        <v>NO Q</v>
      </c>
      <c r="X90" t="str">
        <f>IF('COPY 20200720'!X90="","",'COPY 20200720'!X90)</f>
        <v/>
      </c>
      <c r="Y90" t="str">
        <f>IF('COPY 20200720'!Y90="","",'COPY 20200720'!Y90)</f>
        <v/>
      </c>
      <c r="Z90" t="str">
        <f>IF('COPY 20200720'!Z90="","",'COPY 20200720'!Z90)</f>
        <v/>
      </c>
      <c r="AA90" t="str">
        <f>IF('COPY 20200720'!AA90="","",'COPY 20200720'!AA90)</f>
        <v/>
      </c>
      <c r="AB90" t="str">
        <f>IF('COPY 20200720'!AB90="","",'COPY 20200720'!AB90)</f>
        <v/>
      </c>
      <c r="AC90" t="str">
        <f>IF('COPY 20200720'!AC90="","",'COPY 20200720'!AC90)</f>
        <v/>
      </c>
      <c r="AD90" t="str">
        <f>IF('COPY 20200720'!AD90="","",'COPY 20200720'!AD90)</f>
        <v/>
      </c>
      <c r="AE90" t="str">
        <f>IF('COPY 20200720'!AE90="","",'COPY 20200720'!AE90)</f>
        <v/>
      </c>
      <c r="AF90" t="str">
        <f>IF('COPY 20200720'!AF90="","",'COPY 20200720'!AF90)</f>
        <v/>
      </c>
      <c r="AG90" t="str">
        <f>IF('COPY 20200720'!AG90="","",'COPY 20200720'!AG90)</f>
        <v/>
      </c>
      <c r="AH90" t="str">
        <f>IF('COPY 20200720'!AH90="","",'COPY 20200720'!AH90)</f>
        <v/>
      </c>
      <c r="AI90" t="str">
        <f>IF('COPY 20200720'!AI90="","",'COPY 20200720'!AI90)</f>
        <v/>
      </c>
      <c r="AJ90" t="str">
        <f>IF('COPY 20200720'!AJ90="","",'COPY 20200720'!AJ90)</f>
        <v/>
      </c>
      <c r="AK90" t="str">
        <f>IF('COPY 20200720'!AK90="","",'COPY 20200720'!AK90)</f>
        <v/>
      </c>
      <c r="AL90" t="str">
        <f>IF('COPY 20200720'!AL90="","",'COPY 20200720'!AL90)</f>
        <v/>
      </c>
      <c r="AM90" t="str">
        <f>IF('COPY 20200720'!AM90="","",'COPY 20200720'!AM90)</f>
        <v/>
      </c>
      <c r="AN90" t="str">
        <f>IF('COPY 20200720'!AN90="","",'COPY 20200720'!AN90)</f>
        <v/>
      </c>
      <c r="AO90" t="str">
        <f>IF('COPY 20200720'!AO90="","",'COPY 20200720'!AO90)</f>
        <v/>
      </c>
      <c r="AP90" t="str">
        <f>IF('COPY 20200720'!AP90="","",'COPY 20200720'!AP90)</f>
        <v/>
      </c>
      <c r="AQ90" t="str">
        <f>IF('COPY 20200720'!AQ90="","",'COPY 20200720'!AQ90)</f>
        <v/>
      </c>
      <c r="AR90" t="str">
        <f>IF('COPY 20200720'!AR90="","",'COPY 20200720'!AR90)</f>
        <v/>
      </c>
      <c r="AS90" t="str">
        <f>IF('COPY 20200720'!AS90="","",'COPY 20200720'!AS90)</f>
        <v/>
      </c>
      <c r="AT90" t="str">
        <f>IF('COPY 20200720'!AT90="","",'COPY 20200720'!AT90)</f>
        <v/>
      </c>
      <c r="AU90" t="str">
        <f>IF('COPY 20200720'!AU90="","",'COPY 20200720'!AU90)</f>
        <v/>
      </c>
      <c r="AV90" t="str">
        <f>IF('COPY 20200720'!AV90="","",'COPY 20200720'!AV90)</f>
        <v/>
      </c>
      <c r="AW90" t="str">
        <f>IF('COPY 20200720'!AW90="","",'COPY 20200720'!AW90)</f>
        <v/>
      </c>
      <c r="AX90" t="str">
        <f>IF('COPY 20200720'!AX90="","",'COPY 20200720'!AX90)</f>
        <v/>
      </c>
      <c r="AY90" t="str">
        <f>IF('COPY 20200720'!AY90="","",'COPY 20200720'!AY90)</f>
        <v/>
      </c>
      <c r="AZ90" t="str">
        <f>IF('COPY 20200720'!AZ90="","",'COPY 20200720'!AZ90)</f>
        <v/>
      </c>
      <c r="BA90" s="113">
        <f t="shared" si="0"/>
        <v>2.5802171068394185E-2</v>
      </c>
      <c r="BB90" s="113">
        <f t="shared" si="0"/>
        <v>2.5802171068394185E-2</v>
      </c>
      <c r="BC90" t="str">
        <f>IF('COPY 20200720'!BC90="","",'COPY 20200720'!BC90)</f>
        <v/>
      </c>
      <c r="BD90" t="str">
        <f>IF('COPY 20200720'!BD90="","",'COPY 20200720'!BD90)</f>
        <v/>
      </c>
      <c r="BE90" t="str">
        <f>IF('COPY 20200720'!BE90="","",'COPY 20200720'!BE90)</f>
        <v/>
      </c>
      <c r="BF90" t="str">
        <f>IF('COPY 20200720'!BF90="","",'COPY 20200720'!BF90)</f>
        <v/>
      </c>
      <c r="BG90" t="str">
        <f>IF('COPY 20200720'!BG90="","",'COPY 20200720'!BG90)</f>
        <v/>
      </c>
      <c r="BH90" t="str">
        <f>IF('COPY 20200720'!BH90="","",'COPY 20200720'!BH90)</f>
        <v/>
      </c>
      <c r="BI90" t="str">
        <f>IF('COPY 20200720'!BI90="","",'COPY 20200720'!BI90)</f>
        <v/>
      </c>
      <c r="BJ90" t="str">
        <f>IF('COPY 20200720'!BJ90="","",'COPY 20200720'!BJ90)</f>
        <v/>
      </c>
      <c r="BK90" t="str">
        <f>IF('COPY 20200720'!BK90="","",'COPY 20200720'!BK90)</f>
        <v/>
      </c>
      <c r="BL90" t="str">
        <f>IF('COPY 20200720'!BL90="","",'COPY 20200720'!BL90)</f>
        <v/>
      </c>
      <c r="BM90" t="str">
        <f>IF('COPY 20200720'!BM90="","",'COPY 20200720'!BM90)</f>
        <v/>
      </c>
      <c r="BN90" t="str">
        <f>IF('COPY 20200720'!BN90="","",'COPY 20200720'!BN90)</f>
        <v/>
      </c>
      <c r="BO90" t="str">
        <f>IF('COPY 20200720'!BO90="","",'COPY 20200720'!BO90)</f>
        <v/>
      </c>
      <c r="BP90" t="str">
        <f>IF('COPY 20200720'!BP90="","",'COPY 20200720'!BP90)</f>
        <v/>
      </c>
      <c r="BQ90" t="str">
        <f>IF('COPY 20200720'!BQ90="","",'COPY 20200720'!BQ90)</f>
        <v/>
      </c>
      <c r="BR90" t="str">
        <f>IF('COPY 20200720'!BR90="","",'COPY 20200720'!BR90)</f>
        <v/>
      </c>
      <c r="BS90" t="str">
        <f>IF('COPY 20200720'!BS90="","",'COPY 20200720'!BS90)</f>
        <v/>
      </c>
      <c r="BT90" t="str">
        <f>IF('COPY 20200720'!BT90="","",'COPY 20200720'!BT90)</f>
        <v/>
      </c>
      <c r="BU90" t="str">
        <f>IF('COPY 20200720'!BU90="","",'COPY 20200720'!BU90)</f>
        <v/>
      </c>
      <c r="BV90" t="str">
        <f>IF('COPY 20200720'!BV90="","",'COPY 20200720'!BV90)</f>
        <v/>
      </c>
      <c r="BW90" t="str">
        <f>IF('COPY 20200720'!BW90="","",'COPY 20200720'!BW90)</f>
        <v/>
      </c>
      <c r="BX90" t="str">
        <f>IF('COPY 20200720'!BX90="","",'COPY 20200720'!BX90)</f>
        <v/>
      </c>
      <c r="BY90" t="str">
        <f>IF('COPY 20200720'!BY90="","",'COPY 20200720'!BY90)</f>
        <v/>
      </c>
      <c r="BZ90" t="str">
        <f>IF('COPY 20200720'!BZ90="","",'COPY 20200720'!BZ90)</f>
        <v/>
      </c>
      <c r="CA90" t="str">
        <f>IF('COPY 20200720'!CA90="","",'COPY 20200720'!CA90)</f>
        <v/>
      </c>
      <c r="CB90" t="str">
        <f>IF('COPY 20200720'!CB90="","",'COPY 20200720'!CB90)</f>
        <v/>
      </c>
      <c r="CC90" t="str">
        <f>IF('COPY 20200720'!CC90="","",'COPY 20200720'!CC90)</f>
        <v/>
      </c>
      <c r="CD90" t="str">
        <f>IF('COPY 20200720'!CD90="","",'COPY 20200720'!CD90)</f>
        <v/>
      </c>
      <c r="CE90" t="str">
        <f>IF('COPY 20200720'!CE90="","",'COPY 20200720'!CE90)</f>
        <v/>
      </c>
      <c r="CF90" t="str">
        <f>IF('COPY 20200720'!CF90="","",'COPY 20200720'!CF90)</f>
        <v/>
      </c>
      <c r="CG90" t="str">
        <f>IF('COPY 20200720'!CG90="","",'COPY 20200720'!CG90)</f>
        <v/>
      </c>
      <c r="CH90" t="str">
        <f>IF('COPY 20200720'!CH90="","",'COPY 20200720'!CH90)</f>
        <v/>
      </c>
      <c r="CI90" t="str">
        <f>IF('COPY 20200720'!CI90="","",'COPY 20200720'!CI90)</f>
        <v/>
      </c>
      <c r="CJ90" t="str">
        <f>IF('COPY 20200720'!CJ90="","",'COPY 20200720'!CJ90)</f>
        <v/>
      </c>
      <c r="CK90" t="str">
        <f>IF('COPY 20200720'!CK90="","",'COPY 20200720'!CK90)</f>
        <v/>
      </c>
      <c r="CL90" t="str">
        <f>IF('COPY 20200720'!CL90="","",'COPY 20200720'!CL90)</f>
        <v/>
      </c>
      <c r="CM90" t="str">
        <f>IF('COPY 20200720'!CM90="","",'COPY 20200720'!CM90)</f>
        <v/>
      </c>
    </row>
    <row r="91" spans="2:91">
      <c r="B91" s="42" t="str">
        <f>'COPY 20200720'!B91</f>
        <v>087</v>
      </c>
      <c r="C91" s="8" t="str">
        <f>'COPY 20200720'!C91</f>
        <v>INSULATOR RR</v>
      </c>
      <c r="D91" s="8" t="str">
        <f>IF('COPY 20200720'!D91="","",'COPY 20200720'!D91)</f>
        <v>INSULATOR</v>
      </c>
      <c r="E91" s="8"/>
      <c r="F91" s="9"/>
      <c r="G91" s="10"/>
      <c r="H91" s="11"/>
      <c r="I91" s="12"/>
      <c r="J91" s="13"/>
      <c r="K91" s="10"/>
      <c r="L91" s="13"/>
      <c r="M91" s="14"/>
      <c r="N91" s="15"/>
      <c r="O91" s="16"/>
      <c r="P91" s="16"/>
      <c r="Q91" s="16"/>
      <c r="R91" s="16"/>
      <c r="S91" s="33"/>
      <c r="T91" s="33"/>
      <c r="U91" s="18"/>
      <c r="V91">
        <f>IF('COPY 20200720'!V91="","",'COPY 20200720'!V91)</f>
        <v>6.9000000000000006E-2</v>
      </c>
      <c r="W91" t="str">
        <f>IF('COPY 20200720'!W91="","",'COPY 20200720'!W91)</f>
        <v>NO Q</v>
      </c>
      <c r="X91" t="str">
        <f>IF('COPY 20200720'!X91="","",'COPY 20200720'!X91)</f>
        <v/>
      </c>
      <c r="Y91" t="str">
        <f>IF('COPY 20200720'!Y91="","",'COPY 20200720'!Y91)</f>
        <v/>
      </c>
      <c r="Z91" t="str">
        <f>IF('COPY 20200720'!Z91="","",'COPY 20200720'!Z91)</f>
        <v/>
      </c>
      <c r="AA91" t="str">
        <f>IF('COPY 20200720'!AA91="","",'COPY 20200720'!AA91)</f>
        <v/>
      </c>
      <c r="AB91" t="str">
        <f>IF('COPY 20200720'!AB91="","",'COPY 20200720'!AB91)</f>
        <v/>
      </c>
      <c r="AC91" t="str">
        <f>IF('COPY 20200720'!AC91="","",'COPY 20200720'!AC91)</f>
        <v/>
      </c>
      <c r="AD91" t="str">
        <f>IF('COPY 20200720'!AD91="","",'COPY 20200720'!AD91)</f>
        <v/>
      </c>
      <c r="AE91" t="str">
        <f>IF('COPY 20200720'!AE91="","",'COPY 20200720'!AE91)</f>
        <v/>
      </c>
      <c r="AF91" t="str">
        <f>IF('COPY 20200720'!AF91="","",'COPY 20200720'!AF91)</f>
        <v/>
      </c>
      <c r="AG91" t="str">
        <f>IF('COPY 20200720'!AG91="","",'COPY 20200720'!AG91)</f>
        <v/>
      </c>
      <c r="AH91" t="str">
        <f>IF('COPY 20200720'!AH91="","",'COPY 20200720'!AH91)</f>
        <v/>
      </c>
      <c r="AI91" t="str">
        <f>IF('COPY 20200720'!AI91="","",'COPY 20200720'!AI91)</f>
        <v/>
      </c>
      <c r="AJ91" t="str">
        <f>IF('COPY 20200720'!AJ91="","",'COPY 20200720'!AJ91)</f>
        <v/>
      </c>
      <c r="AK91" t="str">
        <f>IF('COPY 20200720'!AK91="","",'COPY 20200720'!AK91)</f>
        <v/>
      </c>
      <c r="AL91" t="str">
        <f>IF('COPY 20200720'!AL91="","",'COPY 20200720'!AL91)</f>
        <v/>
      </c>
      <c r="AM91" t="str">
        <f>IF('COPY 20200720'!AM91="","",'COPY 20200720'!AM91)</f>
        <v/>
      </c>
      <c r="AN91" t="str">
        <f>IF('COPY 20200720'!AN91="","",'COPY 20200720'!AN91)</f>
        <v/>
      </c>
      <c r="AO91" t="str">
        <f>IF('COPY 20200720'!AO91="","",'COPY 20200720'!AO91)</f>
        <v/>
      </c>
      <c r="AP91" t="str">
        <f>IF('COPY 20200720'!AP91="","",'COPY 20200720'!AP91)</f>
        <v/>
      </c>
      <c r="AQ91" t="str">
        <f>IF('COPY 20200720'!AQ91="","",'COPY 20200720'!AQ91)</f>
        <v/>
      </c>
      <c r="AR91" t="str">
        <f>IF('COPY 20200720'!AR91="","",'COPY 20200720'!AR91)</f>
        <v/>
      </c>
      <c r="AS91" t="str">
        <f>IF('COPY 20200720'!AS91="","",'COPY 20200720'!AS91)</f>
        <v/>
      </c>
      <c r="AT91" t="str">
        <f>IF('COPY 20200720'!AT91="","",'COPY 20200720'!AT91)</f>
        <v/>
      </c>
      <c r="AU91" t="str">
        <f>IF('COPY 20200720'!AU91="","",'COPY 20200720'!AU91)</f>
        <v/>
      </c>
      <c r="AV91" t="str">
        <f>IF('COPY 20200720'!AV91="","",'COPY 20200720'!AV91)</f>
        <v/>
      </c>
      <c r="AW91" t="str">
        <f>IF('COPY 20200720'!AW91="","",'COPY 20200720'!AW91)</f>
        <v/>
      </c>
      <c r="AX91" t="str">
        <f>IF('COPY 20200720'!AX91="","",'COPY 20200720'!AX91)</f>
        <v/>
      </c>
      <c r="AY91" t="str">
        <f>IF('COPY 20200720'!AY91="","",'COPY 20200720'!AY91)</f>
        <v/>
      </c>
      <c r="AZ91" t="str">
        <f>IF('COPY 20200720'!AZ91="","",'COPY 20200720'!AZ91)</f>
        <v/>
      </c>
      <c r="BA91" s="113">
        <f>2800/217032</f>
        <v>1.2901323307162078E-2</v>
      </c>
      <c r="BB91" s="113">
        <f>2800/217032</f>
        <v>1.2901323307162078E-2</v>
      </c>
      <c r="BC91" t="str">
        <f>IF('COPY 20200720'!BC91="","",'COPY 20200720'!BC91)</f>
        <v/>
      </c>
      <c r="BD91" t="str">
        <f>IF('COPY 20200720'!BD91="","",'COPY 20200720'!BD91)</f>
        <v/>
      </c>
      <c r="BE91" t="str">
        <f>IF('COPY 20200720'!BE91="","",'COPY 20200720'!BE91)</f>
        <v/>
      </c>
      <c r="BF91" t="str">
        <f>IF('COPY 20200720'!BF91="","",'COPY 20200720'!BF91)</f>
        <v/>
      </c>
      <c r="BG91" t="str">
        <f>IF('COPY 20200720'!BG91="","",'COPY 20200720'!BG91)</f>
        <v/>
      </c>
      <c r="BH91" t="str">
        <f>IF('COPY 20200720'!BH91="","",'COPY 20200720'!BH91)</f>
        <v/>
      </c>
      <c r="BI91" t="str">
        <f>IF('COPY 20200720'!BI91="","",'COPY 20200720'!BI91)</f>
        <v/>
      </c>
      <c r="BJ91" t="str">
        <f>IF('COPY 20200720'!BJ91="","",'COPY 20200720'!BJ91)</f>
        <v/>
      </c>
      <c r="BK91" t="str">
        <f>IF('COPY 20200720'!BK91="","",'COPY 20200720'!BK91)</f>
        <v/>
      </c>
      <c r="BL91" t="str">
        <f>IF('COPY 20200720'!BL91="","",'COPY 20200720'!BL91)</f>
        <v/>
      </c>
      <c r="BM91" t="str">
        <f>IF('COPY 20200720'!BM91="","",'COPY 20200720'!BM91)</f>
        <v/>
      </c>
      <c r="BN91" t="str">
        <f>IF('COPY 20200720'!BN91="","",'COPY 20200720'!BN91)</f>
        <v/>
      </c>
      <c r="BO91" t="str">
        <f>IF('COPY 20200720'!BO91="","",'COPY 20200720'!BO91)</f>
        <v/>
      </c>
      <c r="BP91" t="str">
        <f>IF('COPY 20200720'!BP91="","",'COPY 20200720'!BP91)</f>
        <v/>
      </c>
      <c r="BQ91" t="str">
        <f>IF('COPY 20200720'!BQ91="","",'COPY 20200720'!BQ91)</f>
        <v/>
      </c>
      <c r="BR91" t="str">
        <f>IF('COPY 20200720'!BR91="","",'COPY 20200720'!BR91)</f>
        <v/>
      </c>
      <c r="BS91" t="str">
        <f>IF('COPY 20200720'!BS91="","",'COPY 20200720'!BS91)</f>
        <v/>
      </c>
      <c r="BT91" t="str">
        <f>IF('COPY 20200720'!BT91="","",'COPY 20200720'!BT91)</f>
        <v/>
      </c>
      <c r="BU91" t="str">
        <f>IF('COPY 20200720'!BU91="","",'COPY 20200720'!BU91)</f>
        <v/>
      </c>
      <c r="BV91" t="str">
        <f>IF('COPY 20200720'!BV91="","",'COPY 20200720'!BV91)</f>
        <v/>
      </c>
      <c r="BW91" t="str">
        <f>IF('COPY 20200720'!BW91="","",'COPY 20200720'!BW91)</f>
        <v/>
      </c>
      <c r="BX91" t="str">
        <f>IF('COPY 20200720'!BX91="","",'COPY 20200720'!BX91)</f>
        <v/>
      </c>
      <c r="BY91" t="str">
        <f>IF('COPY 20200720'!BY91="","",'COPY 20200720'!BY91)</f>
        <v/>
      </c>
      <c r="BZ91" t="str">
        <f>IF('COPY 20200720'!BZ91="","",'COPY 20200720'!BZ91)</f>
        <v/>
      </c>
      <c r="CA91" t="str">
        <f>IF('COPY 20200720'!CA91="","",'COPY 20200720'!CA91)</f>
        <v/>
      </c>
      <c r="CB91" t="str">
        <f>IF('COPY 20200720'!CB91="","",'COPY 20200720'!CB91)</f>
        <v/>
      </c>
      <c r="CC91" t="str">
        <f>IF('COPY 20200720'!CC91="","",'COPY 20200720'!CC91)</f>
        <v/>
      </c>
      <c r="CD91" t="str">
        <f>IF('COPY 20200720'!CD91="","",'COPY 20200720'!CD91)</f>
        <v/>
      </c>
      <c r="CE91" t="str">
        <f>IF('COPY 20200720'!CE91="","",'COPY 20200720'!CE91)</f>
        <v/>
      </c>
      <c r="CF91" t="str">
        <f>IF('COPY 20200720'!CF91="","",'COPY 20200720'!CF91)</f>
        <v/>
      </c>
      <c r="CG91" t="str">
        <f>IF('COPY 20200720'!CG91="","",'COPY 20200720'!CG91)</f>
        <v/>
      </c>
      <c r="CH91" t="str">
        <f>IF('COPY 20200720'!CH91="","",'COPY 20200720'!CH91)</f>
        <v/>
      </c>
      <c r="CI91" t="str">
        <f>IF('COPY 20200720'!CI91="","",'COPY 20200720'!CI91)</f>
        <v/>
      </c>
      <c r="CJ91" t="str">
        <f>IF('COPY 20200720'!CJ91="","",'COPY 20200720'!CJ91)</f>
        <v/>
      </c>
      <c r="CK91" t="str">
        <f>IF('COPY 20200720'!CK91="","",'COPY 20200720'!CK91)</f>
        <v/>
      </c>
      <c r="CL91" t="str">
        <f>IF('COPY 20200720'!CL91="","",'COPY 20200720'!CL91)</f>
        <v/>
      </c>
      <c r="CM91" t="str">
        <f>IF('COPY 20200720'!CM91="","",'COPY 20200720'!CM91)</f>
        <v/>
      </c>
    </row>
    <row r="92" spans="2:91">
      <c r="B92" s="42" t="str">
        <f>'COPY 20200720'!B92</f>
        <v>088</v>
      </c>
      <c r="C92" s="8" t="str">
        <f>'COPY 20200720'!C92</f>
        <v>INSULATOR F</v>
      </c>
      <c r="D92" s="8" t="str">
        <f>IF('COPY 20200720'!D92="","",'COPY 20200720'!D92)</f>
        <v>INSULATOR</v>
      </c>
      <c r="E92" s="8"/>
      <c r="F92" s="9"/>
      <c r="G92" s="10"/>
      <c r="H92" s="11"/>
      <c r="I92" s="12"/>
      <c r="J92" s="13"/>
      <c r="K92" s="10"/>
      <c r="L92" s="13"/>
      <c r="M92" s="14"/>
      <c r="N92" s="15"/>
      <c r="O92" s="16"/>
      <c r="P92" s="16"/>
      <c r="Q92" s="16"/>
      <c r="R92" s="16"/>
      <c r="S92" s="33"/>
      <c r="T92" s="33"/>
      <c r="U92" s="18"/>
      <c r="V92">
        <f>IF('COPY 20200720'!V92="","",'COPY 20200720'!V92)</f>
        <v>4.5999999999999999E-2</v>
      </c>
      <c r="W92" t="str">
        <f>IF('COPY 20200720'!W92="","",'COPY 20200720'!W92)</f>
        <v>NO Q</v>
      </c>
      <c r="X92" t="str">
        <f>IF('COPY 20200720'!X92="","",'COPY 20200720'!X92)</f>
        <v/>
      </c>
      <c r="Y92" t="str">
        <f>IF('COPY 20200720'!Y92="","",'COPY 20200720'!Y92)</f>
        <v/>
      </c>
      <c r="Z92" t="str">
        <f>IF('COPY 20200720'!Z92="","",'COPY 20200720'!Z92)</f>
        <v/>
      </c>
      <c r="AA92" t="str">
        <f>IF('COPY 20200720'!AA92="","",'COPY 20200720'!AA92)</f>
        <v/>
      </c>
      <c r="AB92" t="str">
        <f>IF('COPY 20200720'!AB92="","",'COPY 20200720'!AB92)</f>
        <v/>
      </c>
      <c r="AC92" t="str">
        <f>IF('COPY 20200720'!AC92="","",'COPY 20200720'!AC92)</f>
        <v/>
      </c>
      <c r="AD92" t="str">
        <f>IF('COPY 20200720'!AD92="","",'COPY 20200720'!AD92)</f>
        <v/>
      </c>
      <c r="AE92" t="str">
        <f>IF('COPY 20200720'!AE92="","",'COPY 20200720'!AE92)</f>
        <v/>
      </c>
      <c r="AF92" t="str">
        <f>IF('COPY 20200720'!AF92="","",'COPY 20200720'!AF92)</f>
        <v/>
      </c>
      <c r="AG92" t="str">
        <f>IF('COPY 20200720'!AG92="","",'COPY 20200720'!AG92)</f>
        <v/>
      </c>
      <c r="AH92" t="str">
        <f>IF('COPY 20200720'!AH92="","",'COPY 20200720'!AH92)</f>
        <v/>
      </c>
      <c r="AI92" t="str">
        <f>IF('COPY 20200720'!AI92="","",'COPY 20200720'!AI92)</f>
        <v/>
      </c>
      <c r="AJ92" t="str">
        <f>IF('COPY 20200720'!AJ92="","",'COPY 20200720'!AJ92)</f>
        <v/>
      </c>
      <c r="AK92" t="str">
        <f>IF('COPY 20200720'!AK92="","",'COPY 20200720'!AK92)</f>
        <v/>
      </c>
      <c r="AL92" t="str">
        <f>IF('COPY 20200720'!AL92="","",'COPY 20200720'!AL92)</f>
        <v/>
      </c>
      <c r="AM92" t="str">
        <f>IF('COPY 20200720'!AM92="","",'COPY 20200720'!AM92)</f>
        <v/>
      </c>
      <c r="AN92" t="str">
        <f>IF('COPY 20200720'!AN92="","",'COPY 20200720'!AN92)</f>
        <v/>
      </c>
      <c r="AO92" t="str">
        <f>IF('COPY 20200720'!AO92="","",'COPY 20200720'!AO92)</f>
        <v/>
      </c>
      <c r="AP92" t="str">
        <f>IF('COPY 20200720'!AP92="","",'COPY 20200720'!AP92)</f>
        <v/>
      </c>
      <c r="AQ92" t="str">
        <f>IF('COPY 20200720'!AQ92="","",'COPY 20200720'!AQ92)</f>
        <v/>
      </c>
      <c r="AR92" t="str">
        <f>IF('COPY 20200720'!AR92="","",'COPY 20200720'!AR92)</f>
        <v/>
      </c>
      <c r="AS92" t="str">
        <f>IF('COPY 20200720'!AS92="","",'COPY 20200720'!AS92)</f>
        <v/>
      </c>
      <c r="AT92" t="str">
        <f>IF('COPY 20200720'!AT92="","",'COPY 20200720'!AT92)</f>
        <v/>
      </c>
      <c r="AU92" t="str">
        <f>IF('COPY 20200720'!AU92="","",'COPY 20200720'!AU92)</f>
        <v/>
      </c>
      <c r="AV92" t="str">
        <f>IF('COPY 20200720'!AV92="","",'COPY 20200720'!AV92)</f>
        <v/>
      </c>
      <c r="AW92" t="str">
        <f>IF('COPY 20200720'!AW92="","",'COPY 20200720'!AW92)</f>
        <v/>
      </c>
      <c r="AX92" t="str">
        <f>IF('COPY 20200720'!AX92="","",'COPY 20200720'!AX92)</f>
        <v/>
      </c>
      <c r="AY92" t="str">
        <f>IF('COPY 20200720'!AY92="","",'COPY 20200720'!AY92)</f>
        <v/>
      </c>
      <c r="AZ92" t="str">
        <f>IF('COPY 20200720'!AZ92="","",'COPY 20200720'!AZ92)</f>
        <v/>
      </c>
      <c r="BA92" s="113">
        <f>2800/217032</f>
        <v>1.2901323307162078E-2</v>
      </c>
      <c r="BB92" s="113">
        <f>2800/217032</f>
        <v>1.2901323307162078E-2</v>
      </c>
      <c r="BC92" t="str">
        <f>IF('COPY 20200720'!BC92="","",'COPY 20200720'!BC92)</f>
        <v/>
      </c>
      <c r="BD92" t="str">
        <f>IF('COPY 20200720'!BD92="","",'COPY 20200720'!BD92)</f>
        <v/>
      </c>
      <c r="BE92" t="str">
        <f>IF('COPY 20200720'!BE92="","",'COPY 20200720'!BE92)</f>
        <v/>
      </c>
      <c r="BF92" t="str">
        <f>IF('COPY 20200720'!BF92="","",'COPY 20200720'!BF92)</f>
        <v/>
      </c>
      <c r="BG92" t="str">
        <f>IF('COPY 20200720'!BG92="","",'COPY 20200720'!BG92)</f>
        <v/>
      </c>
      <c r="BH92" t="str">
        <f>IF('COPY 20200720'!BH92="","",'COPY 20200720'!BH92)</f>
        <v/>
      </c>
      <c r="BI92" t="str">
        <f>IF('COPY 20200720'!BI92="","",'COPY 20200720'!BI92)</f>
        <v/>
      </c>
      <c r="BJ92" t="str">
        <f>IF('COPY 20200720'!BJ92="","",'COPY 20200720'!BJ92)</f>
        <v/>
      </c>
      <c r="BK92" t="str">
        <f>IF('COPY 20200720'!BK92="","",'COPY 20200720'!BK92)</f>
        <v/>
      </c>
      <c r="BL92" t="str">
        <f>IF('COPY 20200720'!BL92="","",'COPY 20200720'!BL92)</f>
        <v/>
      </c>
      <c r="BM92" t="str">
        <f>IF('COPY 20200720'!BM92="","",'COPY 20200720'!BM92)</f>
        <v/>
      </c>
      <c r="BN92" t="str">
        <f>IF('COPY 20200720'!BN92="","",'COPY 20200720'!BN92)</f>
        <v/>
      </c>
      <c r="BO92" t="str">
        <f>IF('COPY 20200720'!BO92="","",'COPY 20200720'!BO92)</f>
        <v/>
      </c>
      <c r="BP92" t="str">
        <f>IF('COPY 20200720'!BP92="","",'COPY 20200720'!BP92)</f>
        <v/>
      </c>
      <c r="BQ92" t="str">
        <f>IF('COPY 20200720'!BQ92="","",'COPY 20200720'!BQ92)</f>
        <v/>
      </c>
      <c r="BR92" t="str">
        <f>IF('COPY 20200720'!BR92="","",'COPY 20200720'!BR92)</f>
        <v/>
      </c>
      <c r="BS92" t="str">
        <f>IF('COPY 20200720'!BS92="","",'COPY 20200720'!BS92)</f>
        <v/>
      </c>
      <c r="BT92" t="str">
        <f>IF('COPY 20200720'!BT92="","",'COPY 20200720'!BT92)</f>
        <v/>
      </c>
      <c r="BU92" t="str">
        <f>IF('COPY 20200720'!BU92="","",'COPY 20200720'!BU92)</f>
        <v/>
      </c>
      <c r="BV92" t="str">
        <f>IF('COPY 20200720'!BV92="","",'COPY 20200720'!BV92)</f>
        <v/>
      </c>
      <c r="BW92" t="str">
        <f>IF('COPY 20200720'!BW92="","",'COPY 20200720'!BW92)</f>
        <v/>
      </c>
      <c r="BX92" t="str">
        <f>IF('COPY 20200720'!BX92="","",'COPY 20200720'!BX92)</f>
        <v/>
      </c>
      <c r="BY92" t="str">
        <f>IF('COPY 20200720'!BY92="","",'COPY 20200720'!BY92)</f>
        <v/>
      </c>
      <c r="BZ92" t="str">
        <f>IF('COPY 20200720'!BZ92="","",'COPY 20200720'!BZ92)</f>
        <v/>
      </c>
      <c r="CA92" t="str">
        <f>IF('COPY 20200720'!CA92="","",'COPY 20200720'!CA92)</f>
        <v/>
      </c>
      <c r="CB92" t="str">
        <f>IF('COPY 20200720'!CB92="","",'COPY 20200720'!CB92)</f>
        <v/>
      </c>
      <c r="CC92" t="str">
        <f>IF('COPY 20200720'!CC92="","",'COPY 20200720'!CC92)</f>
        <v/>
      </c>
      <c r="CD92" t="str">
        <f>IF('COPY 20200720'!CD92="","",'COPY 20200720'!CD92)</f>
        <v/>
      </c>
      <c r="CE92" t="str">
        <f>IF('COPY 20200720'!CE92="","",'COPY 20200720'!CE92)</f>
        <v/>
      </c>
      <c r="CF92" t="str">
        <f>IF('COPY 20200720'!CF92="","",'COPY 20200720'!CF92)</f>
        <v/>
      </c>
      <c r="CG92" t="str">
        <f>IF('COPY 20200720'!CG92="","",'COPY 20200720'!CG92)</f>
        <v/>
      </c>
      <c r="CH92" t="str">
        <f>IF('COPY 20200720'!CH92="","",'COPY 20200720'!CH92)</f>
        <v/>
      </c>
      <c r="CI92" t="str">
        <f>IF('COPY 20200720'!CI92="","",'COPY 20200720'!CI92)</f>
        <v/>
      </c>
      <c r="CJ92" t="str">
        <f>IF('COPY 20200720'!CJ92="","",'COPY 20200720'!CJ92)</f>
        <v/>
      </c>
      <c r="CK92" t="str">
        <f>IF('COPY 20200720'!CK92="","",'COPY 20200720'!CK92)</f>
        <v/>
      </c>
      <c r="CL92" t="str">
        <f>IF('COPY 20200720'!CL92="","",'COPY 20200720'!CL92)</f>
        <v/>
      </c>
      <c r="CM92" t="str">
        <f>IF('COPY 20200720'!CM92="","",'COPY 20200720'!CM92)</f>
        <v/>
      </c>
    </row>
    <row r="93" spans="2:91">
      <c r="B93" s="42" t="str">
        <f>'COPY 20200720'!B93</f>
        <v>089</v>
      </c>
      <c r="C93" s="8" t="str">
        <f>'COPY 20200720'!C93</f>
        <v>TAPE PAD RF D RH/LH</v>
      </c>
      <c r="D93" s="8" t="str">
        <f>IF('COPY 20200720'!D93="","",'COPY 20200720'!D93)</f>
        <v>TAPE</v>
      </c>
      <c r="E93" s="8"/>
      <c r="F93" s="9"/>
      <c r="G93" s="10"/>
      <c r="H93" s="11"/>
      <c r="I93" s="12"/>
      <c r="J93" s="13"/>
      <c r="K93" s="10"/>
      <c r="L93" s="13"/>
      <c r="M93" s="14"/>
      <c r="N93" s="15"/>
      <c r="O93" s="16"/>
      <c r="P93" s="16"/>
      <c r="Q93" s="16"/>
      <c r="R93" s="16"/>
      <c r="S93" s="33"/>
      <c r="T93" s="33"/>
      <c r="U93" s="18"/>
      <c r="V93">
        <f>IF('COPY 20200720'!V93="","",'COPY 20200720'!V93)</f>
        <v>0.16819999999999999</v>
      </c>
      <c r="W93" t="str">
        <f>IF('COPY 20200720'!W93="","",'COPY 20200720'!W93)</f>
        <v/>
      </c>
      <c r="X93" t="str">
        <f>IF('COPY 20200720'!X93="","",'COPY 20200720'!X93)</f>
        <v/>
      </c>
      <c r="Y93" t="str">
        <f>IF('COPY 20200720'!Y93="","",'COPY 20200720'!Y93)</f>
        <v/>
      </c>
      <c r="Z93" t="str">
        <f>IF('COPY 20200720'!Z93="","",'COPY 20200720'!Z93)</f>
        <v/>
      </c>
      <c r="AA93" t="str">
        <f>IF('COPY 20200720'!AA93="","",'COPY 20200720'!AA93)</f>
        <v/>
      </c>
      <c r="AB93" t="str">
        <f>IF('COPY 20200720'!AB93="","",'COPY 20200720'!AB93)</f>
        <v/>
      </c>
      <c r="AC93" t="str">
        <f>IF('COPY 20200720'!AC93="","",'COPY 20200720'!AC93)</f>
        <v/>
      </c>
      <c r="AD93" t="str">
        <f>IF('COPY 20200720'!AD93="","",'COPY 20200720'!AD93)</f>
        <v/>
      </c>
      <c r="AE93" t="str">
        <f>IF('COPY 20200720'!AE93="","",'COPY 20200720'!AE93)</f>
        <v/>
      </c>
      <c r="AF93" t="str">
        <f>IF('COPY 20200720'!AF93="","",'COPY 20200720'!AF93)</f>
        <v/>
      </c>
      <c r="AG93" t="str">
        <f>IF('COPY 20200720'!AG93="","",'COPY 20200720'!AG93)</f>
        <v/>
      </c>
      <c r="AH93" s="114">
        <f>700/108000</f>
        <v>6.4814814814814813E-3</v>
      </c>
      <c r="AI93" t="str">
        <f>IF('COPY 20200720'!AI93="","",'COPY 20200720'!AI93)</f>
        <v/>
      </c>
      <c r="AJ93" t="str">
        <f>IF('COPY 20200720'!AJ93="","",'COPY 20200720'!AJ93)</f>
        <v/>
      </c>
      <c r="AK93" t="str">
        <f>IF('COPY 20200720'!AK93="","",'COPY 20200720'!AK93)</f>
        <v/>
      </c>
      <c r="AL93" t="str">
        <f>IF('COPY 20200720'!AL93="","",'COPY 20200720'!AL93)</f>
        <v/>
      </c>
      <c r="AM93" t="str">
        <f>IF('COPY 20200720'!AM93="","",'COPY 20200720'!AM93)</f>
        <v/>
      </c>
      <c r="AN93" t="str">
        <f>IF('COPY 20200720'!AN93="","",'COPY 20200720'!AN93)</f>
        <v/>
      </c>
      <c r="AO93" t="str">
        <f>IF('COPY 20200720'!AO93="","",'COPY 20200720'!AO93)</f>
        <v/>
      </c>
      <c r="AP93" t="str">
        <f>IF('COPY 20200720'!AP93="","",'COPY 20200720'!AP93)</f>
        <v/>
      </c>
      <c r="AQ93" t="str">
        <f>IF('COPY 20200720'!AQ93="","",'COPY 20200720'!AQ93)</f>
        <v/>
      </c>
      <c r="AR93" t="str">
        <f>IF('COPY 20200720'!AR93="","",'COPY 20200720'!AR93)</f>
        <v/>
      </c>
      <c r="AS93" t="str">
        <f>IF('COPY 20200720'!AS93="","",'COPY 20200720'!AS93)</f>
        <v/>
      </c>
      <c r="AT93" t="str">
        <f>IF('COPY 20200720'!AT93="","",'COPY 20200720'!AT93)</f>
        <v/>
      </c>
      <c r="AU93" t="str">
        <f>IF('COPY 20200720'!AU93="","",'COPY 20200720'!AU93)</f>
        <v/>
      </c>
      <c r="AV93" t="str">
        <f>IF('COPY 20200720'!AV93="","",'COPY 20200720'!AV93)</f>
        <v/>
      </c>
      <c r="AW93" t="str">
        <f>IF('COPY 20200720'!AW93="","",'COPY 20200720'!AW93)</f>
        <v/>
      </c>
      <c r="AX93" t="str">
        <f>IF('COPY 20200720'!AX93="","",'COPY 20200720'!AX93)</f>
        <v/>
      </c>
      <c r="AY93" t="str">
        <f>IF('COPY 20200720'!AY93="","",'COPY 20200720'!AY93)</f>
        <v/>
      </c>
      <c r="AZ93" t="str">
        <f>IF('COPY 20200720'!AZ93="","",'COPY 20200720'!AZ93)</f>
        <v/>
      </c>
      <c r="BA93" t="str">
        <f>IF('COPY 20200720'!BA93="","",'COPY 20200720'!BA93)</f>
        <v/>
      </c>
      <c r="BB93" t="str">
        <f>IF('COPY 20200720'!BB93="","",'COPY 20200720'!BB93)</f>
        <v/>
      </c>
      <c r="BC93" t="str">
        <f>IF('COPY 20200720'!BC93="","",'COPY 20200720'!BC93)</f>
        <v/>
      </c>
      <c r="BD93" t="str">
        <f>IF('COPY 20200720'!BD93="","",'COPY 20200720'!BD93)</f>
        <v/>
      </c>
      <c r="BE93" t="str">
        <f>IF('COPY 20200720'!BE93="","",'COPY 20200720'!BE93)</f>
        <v/>
      </c>
      <c r="BF93" t="str">
        <f>IF('COPY 20200720'!BF93="","",'COPY 20200720'!BF93)</f>
        <v/>
      </c>
      <c r="BG93" t="str">
        <f>IF('COPY 20200720'!BG93="","",'COPY 20200720'!BG93)</f>
        <v/>
      </c>
      <c r="BH93" t="str">
        <f>IF('COPY 20200720'!BH93="","",'COPY 20200720'!BH93)</f>
        <v/>
      </c>
      <c r="BI93">
        <f>IF('COPY 20200720'!BI93="","",'COPY 20200720'!BI93)</f>
        <v>44032</v>
      </c>
      <c r="BJ93" t="str">
        <f>IF('COPY 20200720'!BJ93="","",'COPY 20200720'!BJ93)</f>
        <v/>
      </c>
      <c r="BK93" t="str">
        <f>IF('COPY 20200720'!BK93="","",'COPY 20200720'!BK93)</f>
        <v/>
      </c>
      <c r="BL93" t="str">
        <f>IF('COPY 20200720'!BL93="","",'COPY 20200720'!BL93)</f>
        <v/>
      </c>
      <c r="BM93" t="str">
        <f>IF('COPY 20200720'!BM93="","",'COPY 20200720'!BM93)</f>
        <v/>
      </c>
      <c r="BN93" t="str">
        <f>IF('COPY 20200720'!BN93="","",'COPY 20200720'!BN93)</f>
        <v/>
      </c>
      <c r="BO93" t="str">
        <f>IF('COPY 20200720'!BO93="","",'COPY 20200720'!BO93)</f>
        <v/>
      </c>
      <c r="BP93" t="str">
        <f>IF('COPY 20200720'!BP93="","",'COPY 20200720'!BP93)</f>
        <v/>
      </c>
      <c r="BQ93" t="str">
        <f>IF('COPY 20200720'!BQ93="","",'COPY 20200720'!BQ93)</f>
        <v/>
      </c>
      <c r="BR93" t="str">
        <f>IF('COPY 20200720'!BR93="","",'COPY 20200720'!BR93)</f>
        <v/>
      </c>
      <c r="BS93" t="str">
        <f>IF('COPY 20200720'!BS93="","",'COPY 20200720'!BS93)</f>
        <v/>
      </c>
      <c r="BT93" t="str">
        <f>IF('COPY 20200720'!BT93="","",'COPY 20200720'!BT93)</f>
        <v/>
      </c>
      <c r="BU93" t="str">
        <f>IF('COPY 20200720'!BU93="","",'COPY 20200720'!BU93)</f>
        <v/>
      </c>
      <c r="BV93" t="str">
        <f>IF('COPY 20200720'!BV93="","",'COPY 20200720'!BV93)</f>
        <v/>
      </c>
      <c r="BW93" t="str">
        <f>IF('COPY 20200720'!BW93="","",'COPY 20200720'!BW93)</f>
        <v/>
      </c>
      <c r="BX93" t="str">
        <f>IF('COPY 20200720'!BX93="","",'COPY 20200720'!BX93)</f>
        <v/>
      </c>
      <c r="BY93" t="str">
        <f>IF('COPY 20200720'!BY93="","",'COPY 20200720'!BY93)</f>
        <v/>
      </c>
      <c r="BZ93" t="str">
        <f>IF('COPY 20200720'!BZ93="","",'COPY 20200720'!BZ93)</f>
        <v/>
      </c>
      <c r="CA93" t="str">
        <f>IF('COPY 20200720'!CA93="","",'COPY 20200720'!CA93)</f>
        <v/>
      </c>
      <c r="CB93" t="str">
        <f>IF('COPY 20200720'!CB93="","",'COPY 20200720'!CB93)</f>
        <v/>
      </c>
      <c r="CC93">
        <f>IF('COPY 20200720'!CC93="","",'COPY 20200720'!CC93)</f>
        <v>44032</v>
      </c>
      <c r="CD93">
        <f>IF('COPY 20200720'!CD93="","",'COPY 20200720'!CD93)</f>
        <v>44032</v>
      </c>
      <c r="CE93" t="str">
        <f>IF('COPY 20200720'!CE93="","",'COPY 20200720'!CE93)</f>
        <v/>
      </c>
      <c r="CF93" t="str">
        <f>IF('COPY 20200720'!CF93="","",'COPY 20200720'!CF93)</f>
        <v/>
      </c>
      <c r="CG93" t="str">
        <f>IF('COPY 20200720'!CG93="","",'COPY 20200720'!CG93)</f>
        <v/>
      </c>
      <c r="CH93" t="str">
        <f>IF('COPY 20200720'!CH93="","",'COPY 20200720'!CH93)</f>
        <v/>
      </c>
      <c r="CI93" t="str">
        <f>IF('COPY 20200720'!CI93="","",'COPY 20200720'!CI93)</f>
        <v/>
      </c>
      <c r="CJ93" t="str">
        <f>IF('COPY 20200720'!CJ93="","",'COPY 20200720'!CJ93)</f>
        <v/>
      </c>
      <c r="CK93" t="str">
        <f>IF('COPY 20200720'!CK93="","",'COPY 20200720'!CK93)</f>
        <v/>
      </c>
      <c r="CL93" t="str">
        <f>IF('COPY 20200720'!CL93="","",'COPY 20200720'!CL93)</f>
        <v/>
      </c>
      <c r="CM93" t="str">
        <f>IF('COPY 20200720'!CM93="","",'COPY 20200720'!CM93)</f>
        <v/>
      </c>
    </row>
    <row r="94" spans="2:91">
      <c r="B94" s="42" t="str">
        <f>'COPY 20200720'!B94</f>
        <v>090</v>
      </c>
      <c r="C94" s="8" t="str">
        <f>'COPY 20200720'!C94</f>
        <v>SEAL STD A</v>
      </c>
      <c r="D94" s="8" t="str">
        <f>IF('COPY 20200720'!D94="","",'COPY 20200720'!D94)</f>
        <v>TAPE</v>
      </c>
      <c r="E94" s="8"/>
      <c r="F94" s="9"/>
      <c r="G94" s="10"/>
      <c r="H94" s="11"/>
      <c r="I94" s="12"/>
      <c r="J94" s="13"/>
      <c r="K94" s="10"/>
      <c r="L94" s="13"/>
      <c r="M94" s="14"/>
      <c r="N94" s="15"/>
      <c r="O94" s="16"/>
      <c r="P94" s="16"/>
      <c r="Q94" s="16"/>
      <c r="R94" s="16"/>
      <c r="S94" s="33"/>
      <c r="T94" s="33"/>
      <c r="U94" s="18"/>
      <c r="V94">
        <f>IF('COPY 20200720'!V94="","",'COPY 20200720'!V94)</f>
        <v>0.24909999999999999</v>
      </c>
      <c r="W94" t="str">
        <f>IF('COPY 20200720'!W94="","",'COPY 20200720'!W94)</f>
        <v/>
      </c>
      <c r="X94" t="str">
        <f>IF('COPY 20200720'!X94="","",'COPY 20200720'!X94)</f>
        <v/>
      </c>
      <c r="Y94" t="str">
        <f>IF('COPY 20200720'!Y94="","",'COPY 20200720'!Y94)</f>
        <v/>
      </c>
      <c r="Z94" t="str">
        <f>IF('COPY 20200720'!Z94="","",'COPY 20200720'!Z94)</f>
        <v/>
      </c>
      <c r="AA94" t="str">
        <f>IF('COPY 20200720'!AA94="","",'COPY 20200720'!AA94)</f>
        <v/>
      </c>
      <c r="AB94" t="str">
        <f>IF('COPY 20200720'!AB94="","",'COPY 20200720'!AB94)</f>
        <v/>
      </c>
      <c r="AC94" t="str">
        <f>IF('COPY 20200720'!AC94="","",'COPY 20200720'!AC94)</f>
        <v/>
      </c>
      <c r="AD94" t="str">
        <f>IF('COPY 20200720'!AD94="","",'COPY 20200720'!AD94)</f>
        <v/>
      </c>
      <c r="AE94" t="str">
        <f>IF('COPY 20200720'!AE94="","",'COPY 20200720'!AE94)</f>
        <v/>
      </c>
      <c r="AF94" t="str">
        <f>IF('COPY 20200720'!AF94="","",'COPY 20200720'!AF94)</f>
        <v/>
      </c>
      <c r="AG94" t="str">
        <f>IF('COPY 20200720'!AG94="","",'COPY 20200720'!AG94)</f>
        <v/>
      </c>
      <c r="AH94" s="114">
        <f>1700/220000</f>
        <v>7.7272727272727276E-3</v>
      </c>
      <c r="AI94" t="str">
        <f>IF('COPY 20200720'!AI94="","",'COPY 20200720'!AI94)</f>
        <v/>
      </c>
      <c r="AJ94" t="str">
        <f>IF('COPY 20200720'!AJ94="","",'COPY 20200720'!AJ94)</f>
        <v/>
      </c>
      <c r="AK94" t="str">
        <f>IF('COPY 20200720'!AK94="","",'COPY 20200720'!AK94)</f>
        <v/>
      </c>
      <c r="AL94" t="str">
        <f>IF('COPY 20200720'!AL94="","",'COPY 20200720'!AL94)</f>
        <v/>
      </c>
      <c r="AM94" t="str">
        <f>IF('COPY 20200720'!AM94="","",'COPY 20200720'!AM94)</f>
        <v/>
      </c>
      <c r="AN94" t="str">
        <f>IF('COPY 20200720'!AN94="","",'COPY 20200720'!AN94)</f>
        <v/>
      </c>
      <c r="AO94" t="str">
        <f>IF('COPY 20200720'!AO94="","",'COPY 20200720'!AO94)</f>
        <v/>
      </c>
      <c r="AP94" t="str">
        <f>IF('COPY 20200720'!AP94="","",'COPY 20200720'!AP94)</f>
        <v/>
      </c>
      <c r="AQ94" t="str">
        <f>IF('COPY 20200720'!AQ94="","",'COPY 20200720'!AQ94)</f>
        <v/>
      </c>
      <c r="AR94" t="str">
        <f>IF('COPY 20200720'!AR94="","",'COPY 20200720'!AR94)</f>
        <v/>
      </c>
      <c r="AS94" t="str">
        <f>IF('COPY 20200720'!AS94="","",'COPY 20200720'!AS94)</f>
        <v/>
      </c>
      <c r="AT94" t="str">
        <f>IF('COPY 20200720'!AT94="","",'COPY 20200720'!AT94)</f>
        <v/>
      </c>
      <c r="AU94" t="str">
        <f>IF('COPY 20200720'!AU94="","",'COPY 20200720'!AU94)</f>
        <v/>
      </c>
      <c r="AV94" t="str">
        <f>IF('COPY 20200720'!AV94="","",'COPY 20200720'!AV94)</f>
        <v/>
      </c>
      <c r="AW94" t="str">
        <f>IF('COPY 20200720'!AW94="","",'COPY 20200720'!AW94)</f>
        <v/>
      </c>
      <c r="AX94" t="str">
        <f>IF('COPY 20200720'!AX94="","",'COPY 20200720'!AX94)</f>
        <v/>
      </c>
      <c r="AY94" t="str">
        <f>IF('COPY 20200720'!AY94="","",'COPY 20200720'!AY94)</f>
        <v/>
      </c>
      <c r="AZ94" t="str">
        <f>IF('COPY 20200720'!AZ94="","",'COPY 20200720'!AZ94)</f>
        <v/>
      </c>
      <c r="BA94" t="str">
        <f>IF('COPY 20200720'!BA94="","",'COPY 20200720'!BA94)</f>
        <v/>
      </c>
      <c r="BB94" t="str">
        <f>IF('COPY 20200720'!BB94="","",'COPY 20200720'!BB94)</f>
        <v/>
      </c>
      <c r="BC94" t="str">
        <f>IF('COPY 20200720'!BC94="","",'COPY 20200720'!BC94)</f>
        <v/>
      </c>
      <c r="BD94" t="str">
        <f>IF('COPY 20200720'!BD94="","",'COPY 20200720'!BD94)</f>
        <v/>
      </c>
      <c r="BE94" t="str">
        <f>IF('COPY 20200720'!BE94="","",'COPY 20200720'!BE94)</f>
        <v/>
      </c>
      <c r="BF94" t="str">
        <f>IF('COPY 20200720'!BF94="","",'COPY 20200720'!BF94)</f>
        <v/>
      </c>
      <c r="BG94" t="str">
        <f>IF('COPY 20200720'!BG94="","",'COPY 20200720'!BG94)</f>
        <v/>
      </c>
      <c r="BH94" t="str">
        <f>IF('COPY 20200720'!BH94="","",'COPY 20200720'!BH94)</f>
        <v/>
      </c>
      <c r="BI94">
        <f>IF('COPY 20200720'!BI94="","",'COPY 20200720'!BI94)</f>
        <v>44032</v>
      </c>
      <c r="BJ94" t="str">
        <f>IF('COPY 20200720'!BJ94="","",'COPY 20200720'!BJ94)</f>
        <v/>
      </c>
      <c r="BK94" t="str">
        <f>IF('COPY 20200720'!BK94="","",'COPY 20200720'!BK94)</f>
        <v/>
      </c>
      <c r="BL94" t="str">
        <f>IF('COPY 20200720'!BL94="","",'COPY 20200720'!BL94)</f>
        <v/>
      </c>
      <c r="BM94" t="str">
        <f>IF('COPY 20200720'!BM94="","",'COPY 20200720'!BM94)</f>
        <v/>
      </c>
      <c r="BN94" t="str">
        <f>IF('COPY 20200720'!BN94="","",'COPY 20200720'!BN94)</f>
        <v/>
      </c>
      <c r="BO94" t="str">
        <f>IF('COPY 20200720'!BO94="","",'COPY 20200720'!BO94)</f>
        <v/>
      </c>
      <c r="BP94" t="str">
        <f>IF('COPY 20200720'!BP94="","",'COPY 20200720'!BP94)</f>
        <v/>
      </c>
      <c r="BQ94" t="str">
        <f>IF('COPY 20200720'!BQ94="","",'COPY 20200720'!BQ94)</f>
        <v/>
      </c>
      <c r="BR94" t="str">
        <f>IF('COPY 20200720'!BR94="","",'COPY 20200720'!BR94)</f>
        <v/>
      </c>
      <c r="BS94" t="str">
        <f>IF('COPY 20200720'!BS94="","",'COPY 20200720'!BS94)</f>
        <v/>
      </c>
      <c r="BT94" t="str">
        <f>IF('COPY 20200720'!BT94="","",'COPY 20200720'!BT94)</f>
        <v/>
      </c>
      <c r="BU94" t="str">
        <f>IF('COPY 20200720'!BU94="","",'COPY 20200720'!BU94)</f>
        <v/>
      </c>
      <c r="BV94" t="str">
        <f>IF('COPY 20200720'!BV94="","",'COPY 20200720'!BV94)</f>
        <v/>
      </c>
      <c r="BW94" t="str">
        <f>IF('COPY 20200720'!BW94="","",'COPY 20200720'!BW94)</f>
        <v/>
      </c>
      <c r="BX94" t="str">
        <f>IF('COPY 20200720'!BX94="","",'COPY 20200720'!BX94)</f>
        <v/>
      </c>
      <c r="BY94" t="str">
        <f>IF('COPY 20200720'!BY94="","",'COPY 20200720'!BY94)</f>
        <v/>
      </c>
      <c r="BZ94" t="str">
        <f>IF('COPY 20200720'!BZ94="","",'COPY 20200720'!BZ94)</f>
        <v/>
      </c>
      <c r="CA94" t="str">
        <f>IF('COPY 20200720'!CA94="","",'COPY 20200720'!CA94)</f>
        <v/>
      </c>
      <c r="CB94" t="str">
        <f>IF('COPY 20200720'!CB94="","",'COPY 20200720'!CB94)</f>
        <v/>
      </c>
      <c r="CC94">
        <f>IF('COPY 20200720'!CC94="","",'COPY 20200720'!CC94)</f>
        <v>44032</v>
      </c>
      <c r="CD94">
        <f>IF('COPY 20200720'!CD94="","",'COPY 20200720'!CD94)</f>
        <v>44032</v>
      </c>
      <c r="CE94" t="str">
        <f>IF('COPY 20200720'!CE94="","",'COPY 20200720'!CE94)</f>
        <v/>
      </c>
      <c r="CF94" t="str">
        <f>IF('COPY 20200720'!CF94="","",'COPY 20200720'!CF94)</f>
        <v/>
      </c>
      <c r="CG94" t="str">
        <f>IF('COPY 20200720'!CG94="","",'COPY 20200720'!CG94)</f>
        <v/>
      </c>
      <c r="CH94" t="str">
        <f>IF('COPY 20200720'!CH94="","",'COPY 20200720'!CH94)</f>
        <v/>
      </c>
      <c r="CI94" t="str">
        <f>IF('COPY 20200720'!CI94="","",'COPY 20200720'!CI94)</f>
        <v/>
      </c>
      <c r="CJ94" t="str">
        <f>IF('COPY 20200720'!CJ94="","",'COPY 20200720'!CJ94)</f>
        <v/>
      </c>
      <c r="CK94" t="str">
        <f>IF('COPY 20200720'!CK94="","",'COPY 20200720'!CK94)</f>
        <v/>
      </c>
      <c r="CL94" t="str">
        <f>IF('COPY 20200720'!CL94="","",'COPY 20200720'!CL94)</f>
        <v/>
      </c>
      <c r="CM94" t="str">
        <f>IF('COPY 20200720'!CM94="","",'COPY 20200720'!CM94)</f>
        <v/>
      </c>
    </row>
    <row r="95" spans="2:91">
      <c r="B95" s="42" t="str">
        <f>'COPY 20200720'!B95</f>
        <v>091</v>
      </c>
      <c r="C95" s="8" t="str">
        <f>'COPY 20200720'!C95</f>
        <v>SEAL SD RH/LH</v>
      </c>
      <c r="D95" s="8" t="str">
        <f>IF('COPY 20200720'!D95="","",'COPY 20200720'!D95)</f>
        <v>TAPE</v>
      </c>
      <c r="E95" s="8"/>
      <c r="F95" s="9"/>
      <c r="G95" s="10"/>
      <c r="H95" s="11"/>
      <c r="I95" s="12"/>
      <c r="J95" s="13"/>
      <c r="K95" s="10"/>
      <c r="L95" s="13"/>
      <c r="M95" s="14"/>
      <c r="N95" s="15"/>
      <c r="O95" s="16"/>
      <c r="P95" s="16"/>
      <c r="Q95" s="16"/>
      <c r="R95" s="16"/>
      <c r="S95" s="33"/>
      <c r="T95" s="33"/>
      <c r="U95" s="18"/>
      <c r="V95">
        <f>IF('COPY 20200720'!V95="","",'COPY 20200720'!V95)</f>
        <v>0.62209999999999999</v>
      </c>
      <c r="W95" t="str">
        <f>IF('COPY 20200720'!W95="","",'COPY 20200720'!W95)</f>
        <v/>
      </c>
      <c r="X95" t="str">
        <f>IF('COPY 20200720'!X95="","",'COPY 20200720'!X95)</f>
        <v/>
      </c>
      <c r="Y95" t="str">
        <f>IF('COPY 20200720'!Y95="","",'COPY 20200720'!Y95)</f>
        <v/>
      </c>
      <c r="Z95" t="str">
        <f>IF('COPY 20200720'!Z95="","",'COPY 20200720'!Z95)</f>
        <v/>
      </c>
      <c r="AA95" t="str">
        <f>IF('COPY 20200720'!AA95="","",'COPY 20200720'!AA95)</f>
        <v/>
      </c>
      <c r="AB95" t="str">
        <f>IF('COPY 20200720'!AB95="","",'COPY 20200720'!AB95)</f>
        <v/>
      </c>
      <c r="AC95" t="str">
        <f>IF('COPY 20200720'!AC95="","",'COPY 20200720'!AC95)</f>
        <v/>
      </c>
      <c r="AD95" t="str">
        <f>IF('COPY 20200720'!AD95="","",'COPY 20200720'!AD95)</f>
        <v/>
      </c>
      <c r="AE95" t="str">
        <f>IF('COPY 20200720'!AE95="","",'COPY 20200720'!AE95)</f>
        <v/>
      </c>
      <c r="AF95" t="str">
        <f>IF('COPY 20200720'!AF95="","",'COPY 20200720'!AF95)</f>
        <v/>
      </c>
      <c r="AG95" t="str">
        <f>IF('COPY 20200720'!AG95="","",'COPY 20200720'!AG95)</f>
        <v/>
      </c>
      <c r="AH95" s="114">
        <f>593.75/108000</f>
        <v>5.4976851851851853E-3</v>
      </c>
      <c r="AI95" t="str">
        <f>IF('COPY 20200720'!AI95="","",'COPY 20200720'!AI95)</f>
        <v/>
      </c>
      <c r="AJ95" t="str">
        <f>IF('COPY 20200720'!AJ95="","",'COPY 20200720'!AJ95)</f>
        <v/>
      </c>
      <c r="AK95" t="str">
        <f>IF('COPY 20200720'!AK95="","",'COPY 20200720'!AK95)</f>
        <v/>
      </c>
      <c r="AL95" t="str">
        <f>IF('COPY 20200720'!AL95="","",'COPY 20200720'!AL95)</f>
        <v/>
      </c>
      <c r="AM95" t="str">
        <f>IF('COPY 20200720'!AM95="","",'COPY 20200720'!AM95)</f>
        <v/>
      </c>
      <c r="AN95" t="str">
        <f>IF('COPY 20200720'!AN95="","",'COPY 20200720'!AN95)</f>
        <v/>
      </c>
      <c r="AO95" t="str">
        <f>IF('COPY 20200720'!AO95="","",'COPY 20200720'!AO95)</f>
        <v/>
      </c>
      <c r="AP95" t="str">
        <f>IF('COPY 20200720'!AP95="","",'COPY 20200720'!AP95)</f>
        <v/>
      </c>
      <c r="AQ95" t="str">
        <f>IF('COPY 20200720'!AQ95="","",'COPY 20200720'!AQ95)</f>
        <v/>
      </c>
      <c r="AR95" t="str">
        <f>IF('COPY 20200720'!AR95="","",'COPY 20200720'!AR95)</f>
        <v/>
      </c>
      <c r="AS95" t="str">
        <f>IF('COPY 20200720'!AS95="","",'COPY 20200720'!AS95)</f>
        <v/>
      </c>
      <c r="AT95" t="str">
        <f>IF('COPY 20200720'!AT95="","",'COPY 20200720'!AT95)</f>
        <v/>
      </c>
      <c r="AU95" t="str">
        <f>IF('COPY 20200720'!AU95="","",'COPY 20200720'!AU95)</f>
        <v/>
      </c>
      <c r="AV95" t="str">
        <f>IF('COPY 20200720'!AV95="","",'COPY 20200720'!AV95)</f>
        <v/>
      </c>
      <c r="AW95" t="str">
        <f>IF('COPY 20200720'!AW95="","",'COPY 20200720'!AW95)</f>
        <v/>
      </c>
      <c r="AX95" t="str">
        <f>IF('COPY 20200720'!AX95="","",'COPY 20200720'!AX95)</f>
        <v/>
      </c>
      <c r="AY95" t="str">
        <f>IF('COPY 20200720'!AY95="","",'COPY 20200720'!AY95)</f>
        <v/>
      </c>
      <c r="AZ95" t="str">
        <f>IF('COPY 20200720'!AZ95="","",'COPY 20200720'!AZ95)</f>
        <v/>
      </c>
      <c r="BA95" t="str">
        <f>IF('COPY 20200720'!BA95="","",'COPY 20200720'!BA95)</f>
        <v/>
      </c>
      <c r="BB95" t="str">
        <f>IF('COPY 20200720'!BB95="","",'COPY 20200720'!BB95)</f>
        <v/>
      </c>
      <c r="BC95" t="str">
        <f>IF('COPY 20200720'!BC95="","",'COPY 20200720'!BC95)</f>
        <v/>
      </c>
      <c r="BD95" t="str">
        <f>IF('COPY 20200720'!BD95="","",'COPY 20200720'!BD95)</f>
        <v/>
      </c>
      <c r="BE95" t="str">
        <f>IF('COPY 20200720'!BE95="","",'COPY 20200720'!BE95)</f>
        <v/>
      </c>
      <c r="BF95" t="str">
        <f>IF('COPY 20200720'!BF95="","",'COPY 20200720'!BF95)</f>
        <v/>
      </c>
      <c r="BG95" t="str">
        <f>IF('COPY 20200720'!BG95="","",'COPY 20200720'!BG95)</f>
        <v/>
      </c>
      <c r="BH95" t="str">
        <f>IF('COPY 20200720'!BH95="","",'COPY 20200720'!BH95)</f>
        <v/>
      </c>
      <c r="BI95">
        <f>IF('COPY 20200720'!BI95="","",'COPY 20200720'!BI95)</f>
        <v>44032</v>
      </c>
      <c r="BJ95" t="str">
        <f>IF('COPY 20200720'!BJ95="","",'COPY 20200720'!BJ95)</f>
        <v/>
      </c>
      <c r="BK95" t="str">
        <f>IF('COPY 20200720'!BK95="","",'COPY 20200720'!BK95)</f>
        <v/>
      </c>
      <c r="BL95" t="str">
        <f>IF('COPY 20200720'!BL95="","",'COPY 20200720'!BL95)</f>
        <v/>
      </c>
      <c r="BM95" t="str">
        <f>IF('COPY 20200720'!BM95="","",'COPY 20200720'!BM95)</f>
        <v/>
      </c>
      <c r="BN95" t="str">
        <f>IF('COPY 20200720'!BN95="","",'COPY 20200720'!BN95)</f>
        <v/>
      </c>
      <c r="BO95" t="str">
        <f>IF('COPY 20200720'!BO95="","",'COPY 20200720'!BO95)</f>
        <v/>
      </c>
      <c r="BP95" t="str">
        <f>IF('COPY 20200720'!BP95="","",'COPY 20200720'!BP95)</f>
        <v/>
      </c>
      <c r="BQ95" t="str">
        <f>IF('COPY 20200720'!BQ95="","",'COPY 20200720'!BQ95)</f>
        <v/>
      </c>
      <c r="BR95" t="str">
        <f>IF('COPY 20200720'!BR95="","",'COPY 20200720'!BR95)</f>
        <v/>
      </c>
      <c r="BS95" t="str">
        <f>IF('COPY 20200720'!BS95="","",'COPY 20200720'!BS95)</f>
        <v/>
      </c>
      <c r="BT95" t="str">
        <f>IF('COPY 20200720'!BT95="","",'COPY 20200720'!BT95)</f>
        <v/>
      </c>
      <c r="BU95" t="str">
        <f>IF('COPY 20200720'!BU95="","",'COPY 20200720'!BU95)</f>
        <v/>
      </c>
      <c r="BV95" t="str">
        <f>IF('COPY 20200720'!BV95="","",'COPY 20200720'!BV95)</f>
        <v/>
      </c>
      <c r="BW95" t="str">
        <f>IF('COPY 20200720'!BW95="","",'COPY 20200720'!BW95)</f>
        <v/>
      </c>
      <c r="BX95" t="str">
        <f>IF('COPY 20200720'!BX95="","",'COPY 20200720'!BX95)</f>
        <v/>
      </c>
      <c r="BY95" t="str">
        <f>IF('COPY 20200720'!BY95="","",'COPY 20200720'!BY95)</f>
        <v/>
      </c>
      <c r="BZ95" t="str">
        <f>IF('COPY 20200720'!BZ95="","",'COPY 20200720'!BZ95)</f>
        <v/>
      </c>
      <c r="CA95" t="str">
        <f>IF('COPY 20200720'!CA95="","",'COPY 20200720'!CA95)</f>
        <v/>
      </c>
      <c r="CB95" t="str">
        <f>IF('COPY 20200720'!CB95="","",'COPY 20200720'!CB95)</f>
        <v/>
      </c>
      <c r="CC95">
        <f>IF('COPY 20200720'!CC95="","",'COPY 20200720'!CC95)</f>
        <v>44032</v>
      </c>
      <c r="CD95">
        <f>IF('COPY 20200720'!CD95="","",'COPY 20200720'!CD95)</f>
        <v>44032</v>
      </c>
      <c r="CE95" t="str">
        <f>IF('COPY 20200720'!CE95="","",'COPY 20200720'!CE95)</f>
        <v/>
      </c>
      <c r="CF95" t="str">
        <f>IF('COPY 20200720'!CF95="","",'COPY 20200720'!CF95)</f>
        <v/>
      </c>
      <c r="CG95" t="str">
        <f>IF('COPY 20200720'!CG95="","",'COPY 20200720'!CG95)</f>
        <v/>
      </c>
      <c r="CH95" t="str">
        <f>IF('COPY 20200720'!CH95="","",'COPY 20200720'!CH95)</f>
        <v/>
      </c>
      <c r="CI95" t="str">
        <f>IF('COPY 20200720'!CI95="","",'COPY 20200720'!CI95)</f>
        <v/>
      </c>
      <c r="CJ95" t="str">
        <f>IF('COPY 20200720'!CJ95="","",'COPY 20200720'!CJ95)</f>
        <v/>
      </c>
      <c r="CK95" t="str">
        <f>IF('COPY 20200720'!CK95="","",'COPY 20200720'!CK95)</f>
        <v/>
      </c>
      <c r="CL95" t="str">
        <f>IF('COPY 20200720'!CL95="","",'COPY 20200720'!CL95)</f>
        <v/>
      </c>
      <c r="CM95" t="str">
        <f>IF('COPY 20200720'!CM95="","",'COPY 20200720'!CM95)</f>
        <v/>
      </c>
    </row>
    <row r="96" spans="2:91">
      <c r="B96" s="42" t="str">
        <f>'COPY 20200720'!B96</f>
        <v>092</v>
      </c>
      <c r="C96" s="8" t="str">
        <f>'COPY 20200720'!C96</f>
        <v>SEAL D</v>
      </c>
      <c r="D96" s="8" t="str">
        <f>IF('COPY 20200720'!D96="","",'COPY 20200720'!D96)</f>
        <v>TAPE</v>
      </c>
      <c r="E96" s="8"/>
      <c r="F96" s="9"/>
      <c r="G96" s="10"/>
      <c r="H96" s="11"/>
      <c r="I96" s="12"/>
      <c r="J96" s="13"/>
      <c r="K96" s="10"/>
      <c r="L96" s="13"/>
      <c r="M96" s="14"/>
      <c r="N96" s="15"/>
      <c r="O96" s="16"/>
      <c r="P96" s="16"/>
      <c r="Q96" s="16"/>
      <c r="R96" s="16"/>
      <c r="S96" s="33"/>
      <c r="T96" s="33"/>
      <c r="U96" s="18"/>
      <c r="V96">
        <f>IF('COPY 20200720'!V96="","",'COPY 20200720'!V96)</f>
        <v>0.1052</v>
      </c>
      <c r="W96" t="str">
        <f>IF('COPY 20200720'!W96="","",'COPY 20200720'!W96)</f>
        <v/>
      </c>
      <c r="X96" t="str">
        <f>IF('COPY 20200720'!X96="","",'COPY 20200720'!X96)</f>
        <v/>
      </c>
      <c r="Y96" t="str">
        <f>IF('COPY 20200720'!Y96="","",'COPY 20200720'!Y96)</f>
        <v/>
      </c>
      <c r="Z96" t="str">
        <f>IF('COPY 20200720'!Z96="","",'COPY 20200720'!Z96)</f>
        <v/>
      </c>
      <c r="AA96" t="str">
        <f>IF('COPY 20200720'!AA96="","",'COPY 20200720'!AA96)</f>
        <v/>
      </c>
      <c r="AB96" t="str">
        <f>IF('COPY 20200720'!AB96="","",'COPY 20200720'!AB96)</f>
        <v/>
      </c>
      <c r="AC96" t="str">
        <f>IF('COPY 20200720'!AC96="","",'COPY 20200720'!AC96)</f>
        <v/>
      </c>
      <c r="AD96" t="str">
        <f>IF('COPY 20200720'!AD96="","",'COPY 20200720'!AD96)</f>
        <v/>
      </c>
      <c r="AE96" t="str">
        <f>IF('COPY 20200720'!AE96="","",'COPY 20200720'!AE96)</f>
        <v/>
      </c>
      <c r="AF96" t="str">
        <f>IF('COPY 20200720'!AF96="","",'COPY 20200720'!AF96)</f>
        <v/>
      </c>
      <c r="AG96" t="str">
        <f>IF('COPY 20200720'!AG96="","",'COPY 20200720'!AG96)</f>
        <v/>
      </c>
      <c r="AH96" s="114">
        <f>3012.5/220000</f>
        <v>1.3693181818181818E-2</v>
      </c>
      <c r="AI96" t="str">
        <f>IF('COPY 20200720'!AI96="","",'COPY 20200720'!AI96)</f>
        <v/>
      </c>
      <c r="AJ96" t="str">
        <f>IF('COPY 20200720'!AJ96="","",'COPY 20200720'!AJ96)</f>
        <v/>
      </c>
      <c r="AK96" t="str">
        <f>IF('COPY 20200720'!AK96="","",'COPY 20200720'!AK96)</f>
        <v/>
      </c>
      <c r="AL96" t="str">
        <f>IF('COPY 20200720'!AL96="","",'COPY 20200720'!AL96)</f>
        <v/>
      </c>
      <c r="AM96" t="str">
        <f>IF('COPY 20200720'!AM96="","",'COPY 20200720'!AM96)</f>
        <v/>
      </c>
      <c r="AN96" t="str">
        <f>IF('COPY 20200720'!AN96="","",'COPY 20200720'!AN96)</f>
        <v/>
      </c>
      <c r="AO96" t="str">
        <f>IF('COPY 20200720'!AO96="","",'COPY 20200720'!AO96)</f>
        <v/>
      </c>
      <c r="AP96" t="str">
        <f>IF('COPY 20200720'!AP96="","",'COPY 20200720'!AP96)</f>
        <v/>
      </c>
      <c r="AQ96" t="str">
        <f>IF('COPY 20200720'!AQ96="","",'COPY 20200720'!AQ96)</f>
        <v/>
      </c>
      <c r="AR96" t="str">
        <f>IF('COPY 20200720'!AR96="","",'COPY 20200720'!AR96)</f>
        <v/>
      </c>
      <c r="AS96" t="str">
        <f>IF('COPY 20200720'!AS96="","",'COPY 20200720'!AS96)</f>
        <v/>
      </c>
      <c r="AT96" t="str">
        <f>IF('COPY 20200720'!AT96="","",'COPY 20200720'!AT96)</f>
        <v/>
      </c>
      <c r="AU96" t="str">
        <f>IF('COPY 20200720'!AU96="","",'COPY 20200720'!AU96)</f>
        <v/>
      </c>
      <c r="AV96" t="str">
        <f>IF('COPY 20200720'!AV96="","",'COPY 20200720'!AV96)</f>
        <v/>
      </c>
      <c r="AW96" t="str">
        <f>IF('COPY 20200720'!AW96="","",'COPY 20200720'!AW96)</f>
        <v/>
      </c>
      <c r="AX96" t="str">
        <f>IF('COPY 20200720'!AX96="","",'COPY 20200720'!AX96)</f>
        <v/>
      </c>
      <c r="AY96" t="str">
        <f>IF('COPY 20200720'!AY96="","",'COPY 20200720'!AY96)</f>
        <v/>
      </c>
      <c r="AZ96" t="str">
        <f>IF('COPY 20200720'!AZ96="","",'COPY 20200720'!AZ96)</f>
        <v/>
      </c>
      <c r="BA96" t="str">
        <f>IF('COPY 20200720'!BA96="","",'COPY 20200720'!BA96)</f>
        <v/>
      </c>
      <c r="BB96" t="str">
        <f>IF('COPY 20200720'!BB96="","",'COPY 20200720'!BB96)</f>
        <v/>
      </c>
      <c r="BC96" t="str">
        <f>IF('COPY 20200720'!BC96="","",'COPY 20200720'!BC96)</f>
        <v/>
      </c>
      <c r="BD96" t="str">
        <f>IF('COPY 20200720'!BD96="","",'COPY 20200720'!BD96)</f>
        <v/>
      </c>
      <c r="BE96" t="str">
        <f>IF('COPY 20200720'!BE96="","",'COPY 20200720'!BE96)</f>
        <v/>
      </c>
      <c r="BF96" t="str">
        <f>IF('COPY 20200720'!BF96="","",'COPY 20200720'!BF96)</f>
        <v/>
      </c>
      <c r="BG96" t="str">
        <f>IF('COPY 20200720'!BG96="","",'COPY 20200720'!BG96)</f>
        <v/>
      </c>
      <c r="BH96" t="str">
        <f>IF('COPY 20200720'!BH96="","",'COPY 20200720'!BH96)</f>
        <v/>
      </c>
      <c r="BI96">
        <f>IF('COPY 20200720'!BI96="","",'COPY 20200720'!BI96)</f>
        <v>44032</v>
      </c>
      <c r="BJ96" t="str">
        <f>IF('COPY 20200720'!BJ96="","",'COPY 20200720'!BJ96)</f>
        <v/>
      </c>
      <c r="BK96" t="str">
        <f>IF('COPY 20200720'!BK96="","",'COPY 20200720'!BK96)</f>
        <v/>
      </c>
      <c r="BL96" t="str">
        <f>IF('COPY 20200720'!BL96="","",'COPY 20200720'!BL96)</f>
        <v/>
      </c>
      <c r="BM96" t="str">
        <f>IF('COPY 20200720'!BM96="","",'COPY 20200720'!BM96)</f>
        <v/>
      </c>
      <c r="BN96" t="str">
        <f>IF('COPY 20200720'!BN96="","",'COPY 20200720'!BN96)</f>
        <v/>
      </c>
      <c r="BO96" t="str">
        <f>IF('COPY 20200720'!BO96="","",'COPY 20200720'!BO96)</f>
        <v/>
      </c>
      <c r="BP96" t="str">
        <f>IF('COPY 20200720'!BP96="","",'COPY 20200720'!BP96)</f>
        <v/>
      </c>
      <c r="BQ96" t="str">
        <f>IF('COPY 20200720'!BQ96="","",'COPY 20200720'!BQ96)</f>
        <v/>
      </c>
      <c r="BR96" t="str">
        <f>IF('COPY 20200720'!BR96="","",'COPY 20200720'!BR96)</f>
        <v/>
      </c>
      <c r="BS96" t="str">
        <f>IF('COPY 20200720'!BS96="","",'COPY 20200720'!BS96)</f>
        <v/>
      </c>
      <c r="BT96" t="str">
        <f>IF('COPY 20200720'!BT96="","",'COPY 20200720'!BT96)</f>
        <v/>
      </c>
      <c r="BU96" t="str">
        <f>IF('COPY 20200720'!BU96="","",'COPY 20200720'!BU96)</f>
        <v/>
      </c>
      <c r="BV96" t="str">
        <f>IF('COPY 20200720'!BV96="","",'COPY 20200720'!BV96)</f>
        <v/>
      </c>
      <c r="BW96" t="str">
        <f>IF('COPY 20200720'!BW96="","",'COPY 20200720'!BW96)</f>
        <v/>
      </c>
      <c r="BX96" t="str">
        <f>IF('COPY 20200720'!BX96="","",'COPY 20200720'!BX96)</f>
        <v/>
      </c>
      <c r="BY96" t="str">
        <f>IF('COPY 20200720'!BY96="","",'COPY 20200720'!BY96)</f>
        <v/>
      </c>
      <c r="BZ96" t="str">
        <f>IF('COPY 20200720'!BZ96="","",'COPY 20200720'!BZ96)</f>
        <v/>
      </c>
      <c r="CA96" t="str">
        <f>IF('COPY 20200720'!CA96="","",'COPY 20200720'!CA96)</f>
        <v/>
      </c>
      <c r="CB96" t="str">
        <f>IF('COPY 20200720'!CB96="","",'COPY 20200720'!CB96)</f>
        <v/>
      </c>
      <c r="CC96">
        <f>IF('COPY 20200720'!CC96="","",'COPY 20200720'!CC96)</f>
        <v>44032</v>
      </c>
      <c r="CD96">
        <f>IF('COPY 20200720'!CD96="","",'COPY 20200720'!CD96)</f>
        <v>44032</v>
      </c>
      <c r="CE96" t="str">
        <f>IF('COPY 20200720'!CE96="","",'COPY 20200720'!CE96)</f>
        <v/>
      </c>
      <c r="CF96" t="str">
        <f>IF('COPY 20200720'!CF96="","",'COPY 20200720'!CF96)</f>
        <v/>
      </c>
      <c r="CG96" t="str">
        <f>IF('COPY 20200720'!CG96="","",'COPY 20200720'!CG96)</f>
        <v/>
      </c>
      <c r="CH96" t="str">
        <f>IF('COPY 20200720'!CH96="","",'COPY 20200720'!CH96)</f>
        <v/>
      </c>
      <c r="CI96" t="str">
        <f>IF('COPY 20200720'!CI96="","",'COPY 20200720'!CI96)</f>
        <v/>
      </c>
      <c r="CJ96" t="str">
        <f>IF('COPY 20200720'!CJ96="","",'COPY 20200720'!CJ96)</f>
        <v/>
      </c>
      <c r="CK96" t="str">
        <f>IF('COPY 20200720'!CK96="","",'COPY 20200720'!CK96)</f>
        <v/>
      </c>
      <c r="CL96" t="str">
        <f>IF('COPY 20200720'!CL96="","",'COPY 20200720'!CL96)</f>
        <v/>
      </c>
      <c r="CM96" t="str">
        <f>IF('COPY 20200720'!CM96="","",'COPY 20200720'!CM96)</f>
        <v/>
      </c>
    </row>
    <row r="97" spans="2:91">
      <c r="B97" s="42" t="str">
        <f>'COPY 20200720'!B97</f>
        <v>093</v>
      </c>
      <c r="C97" s="8" t="str">
        <f>'COPY 20200720'!C97</f>
        <v>TAPE PROTECTOR</v>
      </c>
      <c r="D97" s="8" t="str">
        <f>IF('COPY 20200720'!D97="","",'COPY 20200720'!D97)</f>
        <v>TAPE</v>
      </c>
      <c r="E97" s="8"/>
      <c r="F97" s="9"/>
      <c r="G97" s="10"/>
      <c r="H97" s="11"/>
      <c r="I97" s="12"/>
      <c r="J97" s="13"/>
      <c r="K97" s="10"/>
      <c r="L97" s="13"/>
      <c r="M97" s="14"/>
      <c r="N97" s="15"/>
      <c r="O97" s="16"/>
      <c r="P97" s="16"/>
      <c r="Q97" s="16"/>
      <c r="R97" s="16"/>
      <c r="S97" s="33"/>
      <c r="T97" s="33"/>
      <c r="U97" s="18"/>
      <c r="V97">
        <f>IF('COPY 20200720'!V97="","",'COPY 20200720'!V97)</f>
        <v>0.186</v>
      </c>
      <c r="W97" t="str">
        <f>IF('COPY 20200720'!W97="","",'COPY 20200720'!W97)</f>
        <v/>
      </c>
      <c r="X97" t="str">
        <f>IF('COPY 20200720'!X97="","",'COPY 20200720'!X97)</f>
        <v/>
      </c>
      <c r="Y97" t="str">
        <f>IF('COPY 20200720'!Y97="","",'COPY 20200720'!Y97)</f>
        <v/>
      </c>
      <c r="Z97" t="str">
        <f>IF('COPY 20200720'!Z97="","",'COPY 20200720'!Z97)</f>
        <v/>
      </c>
      <c r="AA97" t="str">
        <f>IF('COPY 20200720'!AA97="","",'COPY 20200720'!AA97)</f>
        <v/>
      </c>
      <c r="AB97" t="str">
        <f>IF('COPY 20200720'!AB97="","",'COPY 20200720'!AB97)</f>
        <v/>
      </c>
      <c r="AC97" t="str">
        <f>IF('COPY 20200720'!AC97="","",'COPY 20200720'!AC97)</f>
        <v/>
      </c>
      <c r="AD97" t="str">
        <f>IF('COPY 20200720'!AD97="","",'COPY 20200720'!AD97)</f>
        <v/>
      </c>
      <c r="AE97" t="str">
        <f>IF('COPY 20200720'!AE97="","",'COPY 20200720'!AE97)</f>
        <v/>
      </c>
      <c r="AF97" t="str">
        <f>IF('COPY 20200720'!AF97="","",'COPY 20200720'!AF97)</f>
        <v/>
      </c>
      <c r="AG97" t="str">
        <f>IF('COPY 20200720'!AG97="","",'COPY 20200720'!AG97)</f>
        <v/>
      </c>
      <c r="AH97" s="114">
        <f>1075/108000</f>
        <v>9.9537037037037042E-3</v>
      </c>
      <c r="AI97" t="str">
        <f>IF('COPY 20200720'!AI97="","",'COPY 20200720'!AI97)</f>
        <v/>
      </c>
      <c r="AJ97" t="str">
        <f>IF('COPY 20200720'!AJ97="","",'COPY 20200720'!AJ97)</f>
        <v/>
      </c>
      <c r="AK97" t="str">
        <f>IF('COPY 20200720'!AK97="","",'COPY 20200720'!AK97)</f>
        <v/>
      </c>
      <c r="AL97" t="str">
        <f>IF('COPY 20200720'!AL97="","",'COPY 20200720'!AL97)</f>
        <v/>
      </c>
      <c r="AM97" t="str">
        <f>IF('COPY 20200720'!AM97="","",'COPY 20200720'!AM97)</f>
        <v/>
      </c>
      <c r="AN97" t="str">
        <f>IF('COPY 20200720'!AN97="","",'COPY 20200720'!AN97)</f>
        <v/>
      </c>
      <c r="AO97" t="str">
        <f>IF('COPY 20200720'!AO97="","",'COPY 20200720'!AO97)</f>
        <v/>
      </c>
      <c r="AP97" t="str">
        <f>IF('COPY 20200720'!AP97="","",'COPY 20200720'!AP97)</f>
        <v/>
      </c>
      <c r="AQ97" t="str">
        <f>IF('COPY 20200720'!AQ97="","",'COPY 20200720'!AQ97)</f>
        <v/>
      </c>
      <c r="AR97" t="str">
        <f>IF('COPY 20200720'!AR97="","",'COPY 20200720'!AR97)</f>
        <v/>
      </c>
      <c r="AS97" t="str">
        <f>IF('COPY 20200720'!AS97="","",'COPY 20200720'!AS97)</f>
        <v/>
      </c>
      <c r="AT97" t="str">
        <f>IF('COPY 20200720'!AT97="","",'COPY 20200720'!AT97)</f>
        <v/>
      </c>
      <c r="AU97" t="str">
        <f>IF('COPY 20200720'!AU97="","",'COPY 20200720'!AU97)</f>
        <v/>
      </c>
      <c r="AV97" t="str">
        <f>IF('COPY 20200720'!AV97="","",'COPY 20200720'!AV97)</f>
        <v/>
      </c>
      <c r="AW97" t="str">
        <f>IF('COPY 20200720'!AW97="","",'COPY 20200720'!AW97)</f>
        <v/>
      </c>
      <c r="AX97" t="str">
        <f>IF('COPY 20200720'!AX97="","",'COPY 20200720'!AX97)</f>
        <v/>
      </c>
      <c r="AY97" t="str">
        <f>IF('COPY 20200720'!AY97="","",'COPY 20200720'!AY97)</f>
        <v/>
      </c>
      <c r="AZ97" t="str">
        <f>IF('COPY 20200720'!AZ97="","",'COPY 20200720'!AZ97)</f>
        <v/>
      </c>
      <c r="BA97" t="str">
        <f>IF('COPY 20200720'!BA97="","",'COPY 20200720'!BA97)</f>
        <v/>
      </c>
      <c r="BB97" t="str">
        <f>IF('COPY 20200720'!BB97="","",'COPY 20200720'!BB97)</f>
        <v/>
      </c>
      <c r="BC97" t="str">
        <f>IF('COPY 20200720'!BC97="","",'COPY 20200720'!BC97)</f>
        <v/>
      </c>
      <c r="BD97" t="str">
        <f>IF('COPY 20200720'!BD97="","",'COPY 20200720'!BD97)</f>
        <v/>
      </c>
      <c r="BE97" t="str">
        <f>IF('COPY 20200720'!BE97="","",'COPY 20200720'!BE97)</f>
        <v/>
      </c>
      <c r="BF97" t="str">
        <f>IF('COPY 20200720'!BF97="","",'COPY 20200720'!BF97)</f>
        <v/>
      </c>
      <c r="BG97" t="str">
        <f>IF('COPY 20200720'!BG97="","",'COPY 20200720'!BG97)</f>
        <v/>
      </c>
      <c r="BH97" t="str">
        <f>IF('COPY 20200720'!BH97="","",'COPY 20200720'!BH97)</f>
        <v/>
      </c>
      <c r="BI97">
        <f>IF('COPY 20200720'!BI97="","",'COPY 20200720'!BI97)</f>
        <v>44032</v>
      </c>
      <c r="BJ97" t="str">
        <f>IF('COPY 20200720'!BJ97="","",'COPY 20200720'!BJ97)</f>
        <v/>
      </c>
      <c r="BK97" t="str">
        <f>IF('COPY 20200720'!BK97="","",'COPY 20200720'!BK97)</f>
        <v/>
      </c>
      <c r="BL97" t="str">
        <f>IF('COPY 20200720'!BL97="","",'COPY 20200720'!BL97)</f>
        <v/>
      </c>
      <c r="BM97" t="str">
        <f>IF('COPY 20200720'!BM97="","",'COPY 20200720'!BM97)</f>
        <v/>
      </c>
      <c r="BN97" t="str">
        <f>IF('COPY 20200720'!BN97="","",'COPY 20200720'!BN97)</f>
        <v/>
      </c>
      <c r="BO97" t="str">
        <f>IF('COPY 20200720'!BO97="","",'COPY 20200720'!BO97)</f>
        <v/>
      </c>
      <c r="BP97" t="str">
        <f>IF('COPY 20200720'!BP97="","",'COPY 20200720'!BP97)</f>
        <v/>
      </c>
      <c r="BQ97" t="str">
        <f>IF('COPY 20200720'!BQ97="","",'COPY 20200720'!BQ97)</f>
        <v/>
      </c>
      <c r="BR97" t="str">
        <f>IF('COPY 20200720'!BR97="","",'COPY 20200720'!BR97)</f>
        <v/>
      </c>
      <c r="BS97" t="str">
        <f>IF('COPY 20200720'!BS97="","",'COPY 20200720'!BS97)</f>
        <v/>
      </c>
      <c r="BT97" t="str">
        <f>IF('COPY 20200720'!BT97="","",'COPY 20200720'!BT97)</f>
        <v/>
      </c>
      <c r="BU97" t="str">
        <f>IF('COPY 20200720'!BU97="","",'COPY 20200720'!BU97)</f>
        <v/>
      </c>
      <c r="BV97" t="str">
        <f>IF('COPY 20200720'!BV97="","",'COPY 20200720'!BV97)</f>
        <v/>
      </c>
      <c r="BW97" t="str">
        <f>IF('COPY 20200720'!BW97="","",'COPY 20200720'!BW97)</f>
        <v/>
      </c>
      <c r="BX97" t="str">
        <f>IF('COPY 20200720'!BX97="","",'COPY 20200720'!BX97)</f>
        <v/>
      </c>
      <c r="BY97" t="str">
        <f>IF('COPY 20200720'!BY97="","",'COPY 20200720'!BY97)</f>
        <v/>
      </c>
      <c r="BZ97" t="str">
        <f>IF('COPY 20200720'!BZ97="","",'COPY 20200720'!BZ97)</f>
        <v/>
      </c>
      <c r="CA97" t="str">
        <f>IF('COPY 20200720'!CA97="","",'COPY 20200720'!CA97)</f>
        <v/>
      </c>
      <c r="CB97" t="str">
        <f>IF('COPY 20200720'!CB97="","",'COPY 20200720'!CB97)</f>
        <v/>
      </c>
      <c r="CC97">
        <f>IF('COPY 20200720'!CC97="","",'COPY 20200720'!CC97)</f>
        <v>44032</v>
      </c>
      <c r="CD97">
        <f>IF('COPY 20200720'!CD97="","",'COPY 20200720'!CD97)</f>
        <v>44032</v>
      </c>
      <c r="CE97" t="str">
        <f>IF('COPY 20200720'!CE97="","",'COPY 20200720'!CE97)</f>
        <v/>
      </c>
      <c r="CF97" t="str">
        <f>IF('COPY 20200720'!CF97="","",'COPY 20200720'!CF97)</f>
        <v/>
      </c>
      <c r="CG97" t="str">
        <f>IF('COPY 20200720'!CG97="","",'COPY 20200720'!CG97)</f>
        <v/>
      </c>
      <c r="CH97" t="str">
        <f>IF('COPY 20200720'!CH97="","",'COPY 20200720'!CH97)</f>
        <v/>
      </c>
      <c r="CI97" t="str">
        <f>IF('COPY 20200720'!CI97="","",'COPY 20200720'!CI97)</f>
        <v/>
      </c>
      <c r="CJ97" t="str">
        <f>IF('COPY 20200720'!CJ97="","",'COPY 20200720'!CJ97)</f>
        <v/>
      </c>
      <c r="CK97" t="str">
        <f>IF('COPY 20200720'!CK97="","",'COPY 20200720'!CK97)</f>
        <v/>
      </c>
      <c r="CL97" t="str">
        <f>IF('COPY 20200720'!CL97="","",'COPY 20200720'!CL97)</f>
        <v/>
      </c>
      <c r="CM97" t="str">
        <f>IF('COPY 20200720'!CM97="","",'COPY 20200720'!CM97)</f>
        <v/>
      </c>
    </row>
    <row r="98" spans="2:91">
      <c r="B98" s="42" t="str">
        <f>'COPY 20200720'!B98</f>
        <v>094</v>
      </c>
      <c r="C98" s="8" t="str">
        <f>'COPY 20200720'!C98</f>
        <v>TAPE FENDER D</v>
      </c>
      <c r="D98" s="8" t="str">
        <f>IF('COPY 20200720'!D98="","",'COPY 20200720'!D98)</f>
        <v>TAPE</v>
      </c>
      <c r="E98" s="8"/>
      <c r="F98" s="9"/>
      <c r="G98" s="10"/>
      <c r="H98" s="11"/>
      <c r="I98" s="12"/>
      <c r="J98" s="13"/>
      <c r="K98" s="10"/>
      <c r="L98" s="13"/>
      <c r="M98" s="14"/>
      <c r="N98" s="15"/>
      <c r="O98" s="16"/>
      <c r="P98" s="16"/>
      <c r="Q98" s="16"/>
      <c r="R98" s="16"/>
      <c r="S98" s="33"/>
      <c r="T98" s="33"/>
      <c r="U98" s="18"/>
      <c r="V98">
        <f>IF('COPY 20200720'!V98="","",'COPY 20200720'!V98)</f>
        <v>0.22450000000000001</v>
      </c>
      <c r="W98" t="str">
        <f>IF('COPY 20200720'!W98="","",'COPY 20200720'!W98)</f>
        <v/>
      </c>
      <c r="X98" t="str">
        <f>IF('COPY 20200720'!X98="","",'COPY 20200720'!X98)</f>
        <v/>
      </c>
      <c r="Y98" t="str">
        <f>IF('COPY 20200720'!Y98="","",'COPY 20200720'!Y98)</f>
        <v/>
      </c>
      <c r="Z98" t="str">
        <f>IF('COPY 20200720'!Z98="","",'COPY 20200720'!Z98)</f>
        <v/>
      </c>
      <c r="AA98" t="str">
        <f>IF('COPY 20200720'!AA98="","",'COPY 20200720'!AA98)</f>
        <v/>
      </c>
      <c r="AB98" t="str">
        <f>IF('COPY 20200720'!AB98="","",'COPY 20200720'!AB98)</f>
        <v/>
      </c>
      <c r="AC98" t="str">
        <f>IF('COPY 20200720'!AC98="","",'COPY 20200720'!AC98)</f>
        <v/>
      </c>
      <c r="AD98" t="str">
        <f>IF('COPY 20200720'!AD98="","",'COPY 20200720'!AD98)</f>
        <v/>
      </c>
      <c r="AE98" t="str">
        <f>IF('COPY 20200720'!AE98="","",'COPY 20200720'!AE98)</f>
        <v/>
      </c>
      <c r="AF98" t="str">
        <f>IF('COPY 20200720'!AF98="","",'COPY 20200720'!AF98)</f>
        <v/>
      </c>
      <c r="AG98" t="str">
        <f>IF('COPY 20200720'!AG98="","",'COPY 20200720'!AG98)</f>
        <v/>
      </c>
      <c r="AH98" s="114">
        <f>2718.75/108000</f>
        <v>2.5173611111111112E-2</v>
      </c>
      <c r="AI98" t="str">
        <f>IF('COPY 20200720'!AI98="","",'COPY 20200720'!AI98)</f>
        <v/>
      </c>
      <c r="AJ98" t="str">
        <f>IF('COPY 20200720'!AJ98="","",'COPY 20200720'!AJ98)</f>
        <v/>
      </c>
      <c r="AK98" t="str">
        <f>IF('COPY 20200720'!AK98="","",'COPY 20200720'!AK98)</f>
        <v/>
      </c>
      <c r="AL98" t="str">
        <f>IF('COPY 20200720'!AL98="","",'COPY 20200720'!AL98)</f>
        <v/>
      </c>
      <c r="AM98" t="str">
        <f>IF('COPY 20200720'!AM98="","",'COPY 20200720'!AM98)</f>
        <v/>
      </c>
      <c r="AN98" t="str">
        <f>IF('COPY 20200720'!AN98="","",'COPY 20200720'!AN98)</f>
        <v/>
      </c>
      <c r="AO98" t="str">
        <f>IF('COPY 20200720'!AO98="","",'COPY 20200720'!AO98)</f>
        <v/>
      </c>
      <c r="AP98" t="str">
        <f>IF('COPY 20200720'!AP98="","",'COPY 20200720'!AP98)</f>
        <v/>
      </c>
      <c r="AQ98" t="str">
        <f>IF('COPY 20200720'!AQ98="","",'COPY 20200720'!AQ98)</f>
        <v/>
      </c>
      <c r="AR98" t="str">
        <f>IF('COPY 20200720'!AR98="","",'COPY 20200720'!AR98)</f>
        <v/>
      </c>
      <c r="AS98" t="str">
        <f>IF('COPY 20200720'!AS98="","",'COPY 20200720'!AS98)</f>
        <v/>
      </c>
      <c r="AT98" t="str">
        <f>IF('COPY 20200720'!AT98="","",'COPY 20200720'!AT98)</f>
        <v/>
      </c>
      <c r="AU98" t="str">
        <f>IF('COPY 20200720'!AU98="","",'COPY 20200720'!AU98)</f>
        <v/>
      </c>
      <c r="AV98" t="str">
        <f>IF('COPY 20200720'!AV98="","",'COPY 20200720'!AV98)</f>
        <v/>
      </c>
      <c r="AW98" t="str">
        <f>IF('COPY 20200720'!AW98="","",'COPY 20200720'!AW98)</f>
        <v/>
      </c>
      <c r="AX98" t="str">
        <f>IF('COPY 20200720'!AX98="","",'COPY 20200720'!AX98)</f>
        <v/>
      </c>
      <c r="AY98" t="str">
        <f>IF('COPY 20200720'!AY98="","",'COPY 20200720'!AY98)</f>
        <v/>
      </c>
      <c r="AZ98" t="str">
        <f>IF('COPY 20200720'!AZ98="","",'COPY 20200720'!AZ98)</f>
        <v/>
      </c>
      <c r="BA98" t="str">
        <f>IF('COPY 20200720'!BA98="","",'COPY 20200720'!BA98)</f>
        <v/>
      </c>
      <c r="BB98" t="str">
        <f>IF('COPY 20200720'!BB98="","",'COPY 20200720'!BB98)</f>
        <v/>
      </c>
      <c r="BC98" t="str">
        <f>IF('COPY 20200720'!BC98="","",'COPY 20200720'!BC98)</f>
        <v/>
      </c>
      <c r="BD98" t="str">
        <f>IF('COPY 20200720'!BD98="","",'COPY 20200720'!BD98)</f>
        <v/>
      </c>
      <c r="BE98" t="str">
        <f>IF('COPY 20200720'!BE98="","",'COPY 20200720'!BE98)</f>
        <v/>
      </c>
      <c r="BF98" t="str">
        <f>IF('COPY 20200720'!BF98="","",'COPY 20200720'!BF98)</f>
        <v/>
      </c>
      <c r="BG98" t="str">
        <f>IF('COPY 20200720'!BG98="","",'COPY 20200720'!BG98)</f>
        <v/>
      </c>
      <c r="BH98" t="str">
        <f>IF('COPY 20200720'!BH98="","",'COPY 20200720'!BH98)</f>
        <v/>
      </c>
      <c r="BI98">
        <f>IF('COPY 20200720'!BI98="","",'COPY 20200720'!BI98)</f>
        <v>44032</v>
      </c>
      <c r="BJ98" t="str">
        <f>IF('COPY 20200720'!BJ98="","",'COPY 20200720'!BJ98)</f>
        <v/>
      </c>
      <c r="BK98" t="str">
        <f>IF('COPY 20200720'!BK98="","",'COPY 20200720'!BK98)</f>
        <v/>
      </c>
      <c r="BL98" t="str">
        <f>IF('COPY 20200720'!BL98="","",'COPY 20200720'!BL98)</f>
        <v/>
      </c>
      <c r="BM98" t="str">
        <f>IF('COPY 20200720'!BM98="","",'COPY 20200720'!BM98)</f>
        <v/>
      </c>
      <c r="BN98" t="str">
        <f>IF('COPY 20200720'!BN98="","",'COPY 20200720'!BN98)</f>
        <v/>
      </c>
      <c r="BO98" t="str">
        <f>IF('COPY 20200720'!BO98="","",'COPY 20200720'!BO98)</f>
        <v/>
      </c>
      <c r="BP98" t="str">
        <f>IF('COPY 20200720'!BP98="","",'COPY 20200720'!BP98)</f>
        <v/>
      </c>
      <c r="BQ98" t="str">
        <f>IF('COPY 20200720'!BQ98="","",'COPY 20200720'!BQ98)</f>
        <v/>
      </c>
      <c r="BR98" t="str">
        <f>IF('COPY 20200720'!BR98="","",'COPY 20200720'!BR98)</f>
        <v/>
      </c>
      <c r="BS98" t="str">
        <f>IF('COPY 20200720'!BS98="","",'COPY 20200720'!BS98)</f>
        <v/>
      </c>
      <c r="BT98" t="str">
        <f>IF('COPY 20200720'!BT98="","",'COPY 20200720'!BT98)</f>
        <v/>
      </c>
      <c r="BU98" t="str">
        <f>IF('COPY 20200720'!BU98="","",'COPY 20200720'!BU98)</f>
        <v/>
      </c>
      <c r="BV98" t="str">
        <f>IF('COPY 20200720'!BV98="","",'COPY 20200720'!BV98)</f>
        <v/>
      </c>
      <c r="BW98" t="str">
        <f>IF('COPY 20200720'!BW98="","",'COPY 20200720'!BW98)</f>
        <v/>
      </c>
      <c r="BX98" t="str">
        <f>IF('COPY 20200720'!BX98="","",'COPY 20200720'!BX98)</f>
        <v/>
      </c>
      <c r="BY98" t="str">
        <f>IF('COPY 20200720'!BY98="","",'COPY 20200720'!BY98)</f>
        <v/>
      </c>
      <c r="BZ98" t="str">
        <f>IF('COPY 20200720'!BZ98="","",'COPY 20200720'!BZ98)</f>
        <v/>
      </c>
      <c r="CA98" t="str">
        <f>IF('COPY 20200720'!CA98="","",'COPY 20200720'!CA98)</f>
        <v/>
      </c>
      <c r="CB98" t="str">
        <f>IF('COPY 20200720'!CB98="","",'COPY 20200720'!CB98)</f>
        <v/>
      </c>
      <c r="CC98">
        <f>IF('COPY 20200720'!CC98="","",'COPY 20200720'!CC98)</f>
        <v>44032</v>
      </c>
      <c r="CD98">
        <f>IF('COPY 20200720'!CD98="","",'COPY 20200720'!CD98)</f>
        <v>44032</v>
      </c>
      <c r="CE98" t="str">
        <f>IF('COPY 20200720'!CE98="","",'COPY 20200720'!CE98)</f>
        <v/>
      </c>
      <c r="CF98" t="str">
        <f>IF('COPY 20200720'!CF98="","",'COPY 20200720'!CF98)</f>
        <v/>
      </c>
      <c r="CG98" t="str">
        <f>IF('COPY 20200720'!CG98="","",'COPY 20200720'!CG98)</f>
        <v/>
      </c>
      <c r="CH98" t="str">
        <f>IF('COPY 20200720'!CH98="","",'COPY 20200720'!CH98)</f>
        <v/>
      </c>
      <c r="CI98" t="str">
        <f>IF('COPY 20200720'!CI98="","",'COPY 20200720'!CI98)</f>
        <v/>
      </c>
      <c r="CJ98" t="str">
        <f>IF('COPY 20200720'!CJ98="","",'COPY 20200720'!CJ98)</f>
        <v/>
      </c>
      <c r="CK98" t="str">
        <f>IF('COPY 20200720'!CK98="","",'COPY 20200720'!CK98)</f>
        <v/>
      </c>
      <c r="CL98" t="str">
        <f>IF('COPY 20200720'!CL98="","",'COPY 20200720'!CL98)</f>
        <v/>
      </c>
      <c r="CM98" t="str">
        <f>IF('COPY 20200720'!CM98="","",'COPY 20200720'!CM98)</f>
        <v/>
      </c>
    </row>
    <row r="99" spans="2:91">
      <c r="B99" s="42" t="str">
        <f>'COPY 20200720'!B99</f>
        <v>095</v>
      </c>
      <c r="C99" s="8" t="str">
        <f>'COPY 20200720'!C99</f>
        <v>TAPE FENDER C</v>
      </c>
      <c r="D99" s="8" t="str">
        <f>IF('COPY 20200720'!D99="","",'COPY 20200720'!D99)</f>
        <v>TAPE</v>
      </c>
      <c r="E99" s="8"/>
      <c r="F99" s="9"/>
      <c r="G99" s="10"/>
      <c r="H99" s="11"/>
      <c r="I99" s="12"/>
      <c r="J99" s="13"/>
      <c r="K99" s="10"/>
      <c r="L99" s="13"/>
      <c r="M99" s="14"/>
      <c r="N99" s="15"/>
      <c r="O99" s="16"/>
      <c r="P99" s="16"/>
      <c r="Q99" s="16"/>
      <c r="R99" s="16"/>
      <c r="S99" s="33"/>
      <c r="T99" s="33"/>
      <c r="U99" s="18"/>
      <c r="V99">
        <f>IF('COPY 20200720'!V99="","",'COPY 20200720'!V99)</f>
        <v>0.19600000000000001</v>
      </c>
      <c r="W99" t="str">
        <f>IF('COPY 20200720'!W99="","",'COPY 20200720'!W99)</f>
        <v/>
      </c>
      <c r="X99" t="str">
        <f>IF('COPY 20200720'!X99="","",'COPY 20200720'!X99)</f>
        <v/>
      </c>
      <c r="Y99" t="str">
        <f>IF('COPY 20200720'!Y99="","",'COPY 20200720'!Y99)</f>
        <v/>
      </c>
      <c r="Z99" t="str">
        <f>IF('COPY 20200720'!Z99="","",'COPY 20200720'!Z99)</f>
        <v/>
      </c>
      <c r="AA99" t="str">
        <f>IF('COPY 20200720'!AA99="","",'COPY 20200720'!AA99)</f>
        <v/>
      </c>
      <c r="AB99" t="str">
        <f>IF('COPY 20200720'!AB99="","",'COPY 20200720'!AB99)</f>
        <v/>
      </c>
      <c r="AC99" t="str">
        <f>IF('COPY 20200720'!AC99="","",'COPY 20200720'!AC99)</f>
        <v/>
      </c>
      <c r="AD99" t="str">
        <f>IF('COPY 20200720'!AD99="","",'COPY 20200720'!AD99)</f>
        <v/>
      </c>
      <c r="AE99" t="str">
        <f>IF('COPY 20200720'!AE99="","",'COPY 20200720'!AE99)</f>
        <v/>
      </c>
      <c r="AF99" t="str">
        <f>IF('COPY 20200720'!AF99="","",'COPY 20200720'!AF99)</f>
        <v/>
      </c>
      <c r="AG99" t="str">
        <f>IF('COPY 20200720'!AG99="","",'COPY 20200720'!AG99)</f>
        <v/>
      </c>
      <c r="AH99" s="114">
        <f>3918.75/108000</f>
        <v>3.6284722222222225E-2</v>
      </c>
      <c r="AI99" t="str">
        <f>IF('COPY 20200720'!AI99="","",'COPY 20200720'!AI99)</f>
        <v/>
      </c>
      <c r="AJ99" t="str">
        <f>IF('COPY 20200720'!AJ99="","",'COPY 20200720'!AJ99)</f>
        <v/>
      </c>
      <c r="AK99" t="str">
        <f>IF('COPY 20200720'!AK99="","",'COPY 20200720'!AK99)</f>
        <v/>
      </c>
      <c r="AL99" t="str">
        <f>IF('COPY 20200720'!AL99="","",'COPY 20200720'!AL99)</f>
        <v/>
      </c>
      <c r="AM99" t="str">
        <f>IF('COPY 20200720'!AM99="","",'COPY 20200720'!AM99)</f>
        <v/>
      </c>
      <c r="AN99" t="str">
        <f>IF('COPY 20200720'!AN99="","",'COPY 20200720'!AN99)</f>
        <v/>
      </c>
      <c r="AO99" t="str">
        <f>IF('COPY 20200720'!AO99="","",'COPY 20200720'!AO99)</f>
        <v/>
      </c>
      <c r="AP99" t="str">
        <f>IF('COPY 20200720'!AP99="","",'COPY 20200720'!AP99)</f>
        <v/>
      </c>
      <c r="AQ99" t="str">
        <f>IF('COPY 20200720'!AQ99="","",'COPY 20200720'!AQ99)</f>
        <v/>
      </c>
      <c r="AR99" t="str">
        <f>IF('COPY 20200720'!AR99="","",'COPY 20200720'!AR99)</f>
        <v/>
      </c>
      <c r="AS99" t="str">
        <f>IF('COPY 20200720'!AS99="","",'COPY 20200720'!AS99)</f>
        <v/>
      </c>
      <c r="AT99" t="str">
        <f>IF('COPY 20200720'!AT99="","",'COPY 20200720'!AT99)</f>
        <v/>
      </c>
      <c r="AU99" t="str">
        <f>IF('COPY 20200720'!AU99="","",'COPY 20200720'!AU99)</f>
        <v/>
      </c>
      <c r="AV99" t="str">
        <f>IF('COPY 20200720'!AV99="","",'COPY 20200720'!AV99)</f>
        <v/>
      </c>
      <c r="AW99" t="str">
        <f>IF('COPY 20200720'!AW99="","",'COPY 20200720'!AW99)</f>
        <v/>
      </c>
      <c r="AX99" t="str">
        <f>IF('COPY 20200720'!AX99="","",'COPY 20200720'!AX99)</f>
        <v/>
      </c>
      <c r="AY99" t="str">
        <f>IF('COPY 20200720'!AY99="","",'COPY 20200720'!AY99)</f>
        <v/>
      </c>
      <c r="AZ99" t="str">
        <f>IF('COPY 20200720'!AZ99="","",'COPY 20200720'!AZ99)</f>
        <v/>
      </c>
      <c r="BA99" t="str">
        <f>IF('COPY 20200720'!BA99="","",'COPY 20200720'!BA99)</f>
        <v/>
      </c>
      <c r="BB99" t="str">
        <f>IF('COPY 20200720'!BB99="","",'COPY 20200720'!BB99)</f>
        <v/>
      </c>
      <c r="BC99" t="str">
        <f>IF('COPY 20200720'!BC99="","",'COPY 20200720'!BC99)</f>
        <v/>
      </c>
      <c r="BD99" t="str">
        <f>IF('COPY 20200720'!BD99="","",'COPY 20200720'!BD99)</f>
        <v/>
      </c>
      <c r="BE99" t="str">
        <f>IF('COPY 20200720'!BE99="","",'COPY 20200720'!BE99)</f>
        <v/>
      </c>
      <c r="BF99" t="str">
        <f>IF('COPY 20200720'!BF99="","",'COPY 20200720'!BF99)</f>
        <v/>
      </c>
      <c r="BG99" t="str">
        <f>IF('COPY 20200720'!BG99="","",'COPY 20200720'!BG99)</f>
        <v/>
      </c>
      <c r="BH99" t="str">
        <f>IF('COPY 20200720'!BH99="","",'COPY 20200720'!BH99)</f>
        <v/>
      </c>
      <c r="BI99">
        <f>IF('COPY 20200720'!BI99="","",'COPY 20200720'!BI99)</f>
        <v>44032</v>
      </c>
      <c r="BJ99" t="str">
        <f>IF('COPY 20200720'!BJ99="","",'COPY 20200720'!BJ99)</f>
        <v/>
      </c>
      <c r="BK99" t="str">
        <f>IF('COPY 20200720'!BK99="","",'COPY 20200720'!BK99)</f>
        <v/>
      </c>
      <c r="BL99" t="str">
        <f>IF('COPY 20200720'!BL99="","",'COPY 20200720'!BL99)</f>
        <v/>
      </c>
      <c r="BM99" t="str">
        <f>IF('COPY 20200720'!BM99="","",'COPY 20200720'!BM99)</f>
        <v/>
      </c>
      <c r="BN99" t="str">
        <f>IF('COPY 20200720'!BN99="","",'COPY 20200720'!BN99)</f>
        <v/>
      </c>
      <c r="BO99" t="str">
        <f>IF('COPY 20200720'!BO99="","",'COPY 20200720'!BO99)</f>
        <v/>
      </c>
      <c r="BP99" t="str">
        <f>IF('COPY 20200720'!BP99="","",'COPY 20200720'!BP99)</f>
        <v/>
      </c>
      <c r="BQ99" t="str">
        <f>IF('COPY 20200720'!BQ99="","",'COPY 20200720'!BQ99)</f>
        <v/>
      </c>
      <c r="BR99" t="str">
        <f>IF('COPY 20200720'!BR99="","",'COPY 20200720'!BR99)</f>
        <v/>
      </c>
      <c r="BS99" t="str">
        <f>IF('COPY 20200720'!BS99="","",'COPY 20200720'!BS99)</f>
        <v/>
      </c>
      <c r="BT99" t="str">
        <f>IF('COPY 20200720'!BT99="","",'COPY 20200720'!BT99)</f>
        <v/>
      </c>
      <c r="BU99" t="str">
        <f>IF('COPY 20200720'!BU99="","",'COPY 20200720'!BU99)</f>
        <v/>
      </c>
      <c r="BV99" t="str">
        <f>IF('COPY 20200720'!BV99="","",'COPY 20200720'!BV99)</f>
        <v/>
      </c>
      <c r="BW99" t="str">
        <f>IF('COPY 20200720'!BW99="","",'COPY 20200720'!BW99)</f>
        <v/>
      </c>
      <c r="BX99" t="str">
        <f>IF('COPY 20200720'!BX99="","",'COPY 20200720'!BX99)</f>
        <v/>
      </c>
      <c r="BY99" t="str">
        <f>IF('COPY 20200720'!BY99="","",'COPY 20200720'!BY99)</f>
        <v/>
      </c>
      <c r="BZ99" t="str">
        <f>IF('COPY 20200720'!BZ99="","",'COPY 20200720'!BZ99)</f>
        <v/>
      </c>
      <c r="CA99" t="str">
        <f>IF('COPY 20200720'!CA99="","",'COPY 20200720'!CA99)</f>
        <v/>
      </c>
      <c r="CB99" t="str">
        <f>IF('COPY 20200720'!CB99="","",'COPY 20200720'!CB99)</f>
        <v/>
      </c>
      <c r="CC99" t="str">
        <f>IF('COPY 20200720'!CC99="","",'COPY 20200720'!CC99)</f>
        <v>-</v>
      </c>
      <c r="CD99" s="114">
        <f>4400/108516</f>
        <v>4.0547016108223671E-2</v>
      </c>
      <c r="CE99" t="str">
        <f>IF('COPY 20200720'!CE99="","",'COPY 20200720'!CE99)</f>
        <v/>
      </c>
      <c r="CF99" t="str">
        <f>IF('COPY 20200720'!CF99="","",'COPY 20200720'!CF99)</f>
        <v/>
      </c>
      <c r="CG99" t="str">
        <f>IF('COPY 20200720'!CG99="","",'COPY 20200720'!CG99)</f>
        <v/>
      </c>
      <c r="CH99" t="str">
        <f>IF('COPY 20200720'!CH99="","",'COPY 20200720'!CH99)</f>
        <v/>
      </c>
      <c r="CI99" t="str">
        <f>IF('COPY 20200720'!CI99="","",'COPY 20200720'!CI99)</f>
        <v/>
      </c>
      <c r="CJ99" t="str">
        <f>IF('COPY 20200720'!CJ99="","",'COPY 20200720'!CJ99)</f>
        <v/>
      </c>
      <c r="CK99" t="str">
        <f>IF('COPY 20200720'!CK99="","",'COPY 20200720'!CK99)</f>
        <v/>
      </c>
      <c r="CL99" t="str">
        <f>IF('COPY 20200720'!CL99="","",'COPY 20200720'!CL99)</f>
        <v/>
      </c>
      <c r="CM99" t="str">
        <f>IF('COPY 20200720'!CM99="","",'COPY 20200720'!CM99)</f>
        <v/>
      </c>
    </row>
    <row r="100" spans="2:91">
      <c r="B100" s="42" t="str">
        <f>'COPY 20200720'!B100</f>
        <v>096</v>
      </c>
      <c r="C100" s="8" t="str">
        <f>'COPY 20200720'!C100</f>
        <v>TAPE FENDER B</v>
      </c>
      <c r="D100" s="8" t="str">
        <f>IF('COPY 20200720'!D100="","",'COPY 20200720'!D100)</f>
        <v>TAPE</v>
      </c>
      <c r="E100" s="8"/>
      <c r="F100" s="9"/>
      <c r="G100" s="10"/>
      <c r="H100" s="11"/>
      <c r="I100" s="12"/>
      <c r="J100" s="13"/>
      <c r="K100" s="10"/>
      <c r="L100" s="13"/>
      <c r="M100" s="14"/>
      <c r="N100" s="15"/>
      <c r="O100" s="16"/>
      <c r="P100" s="16"/>
      <c r="Q100" s="16"/>
      <c r="R100" s="16"/>
      <c r="S100" s="33"/>
      <c r="T100" s="33"/>
      <c r="U100" s="18"/>
      <c r="V100">
        <f>IF('COPY 20200720'!V100="","",'COPY 20200720'!V100)</f>
        <v>5.3900000000000003E-2</v>
      </c>
      <c r="W100" t="str">
        <f>IF('COPY 20200720'!W100="","",'COPY 20200720'!W100)</f>
        <v/>
      </c>
      <c r="X100" t="str">
        <f>IF('COPY 20200720'!X100="","",'COPY 20200720'!X100)</f>
        <v/>
      </c>
      <c r="Y100" t="str">
        <f>IF('COPY 20200720'!Y100="","",'COPY 20200720'!Y100)</f>
        <v/>
      </c>
      <c r="Z100" t="str">
        <f>IF('COPY 20200720'!Z100="","",'COPY 20200720'!Z100)</f>
        <v/>
      </c>
      <c r="AA100" t="str">
        <f>IF('COPY 20200720'!AA100="","",'COPY 20200720'!AA100)</f>
        <v/>
      </c>
      <c r="AB100" t="str">
        <f>IF('COPY 20200720'!AB100="","",'COPY 20200720'!AB100)</f>
        <v/>
      </c>
      <c r="AC100" t="str">
        <f>IF('COPY 20200720'!AC100="","",'COPY 20200720'!AC100)</f>
        <v/>
      </c>
      <c r="AD100" t="str">
        <f>IF('COPY 20200720'!AD100="","",'COPY 20200720'!AD100)</f>
        <v/>
      </c>
      <c r="AE100" t="str">
        <f>IF('COPY 20200720'!AE100="","",'COPY 20200720'!AE100)</f>
        <v/>
      </c>
      <c r="AF100" t="str">
        <f>IF('COPY 20200720'!AF100="","",'COPY 20200720'!AF100)</f>
        <v/>
      </c>
      <c r="AG100" t="str">
        <f>IF('COPY 20200720'!AG100="","",'COPY 20200720'!AG100)</f>
        <v/>
      </c>
      <c r="AH100" s="114">
        <f>2536.25/108000</f>
        <v>2.3483796296296298E-2</v>
      </c>
      <c r="AI100" t="str">
        <f>IF('COPY 20200720'!AI100="","",'COPY 20200720'!AI100)</f>
        <v/>
      </c>
      <c r="AJ100" t="str">
        <f>IF('COPY 20200720'!AJ100="","",'COPY 20200720'!AJ100)</f>
        <v/>
      </c>
      <c r="AK100" t="str">
        <f>IF('COPY 20200720'!AK100="","",'COPY 20200720'!AK100)</f>
        <v/>
      </c>
      <c r="AL100" t="str">
        <f>IF('COPY 20200720'!AL100="","",'COPY 20200720'!AL100)</f>
        <v/>
      </c>
      <c r="AM100" t="str">
        <f>IF('COPY 20200720'!AM100="","",'COPY 20200720'!AM100)</f>
        <v/>
      </c>
      <c r="AN100" t="str">
        <f>IF('COPY 20200720'!AN100="","",'COPY 20200720'!AN100)</f>
        <v/>
      </c>
      <c r="AO100" t="str">
        <f>IF('COPY 20200720'!AO100="","",'COPY 20200720'!AO100)</f>
        <v/>
      </c>
      <c r="AP100" t="str">
        <f>IF('COPY 20200720'!AP100="","",'COPY 20200720'!AP100)</f>
        <v/>
      </c>
      <c r="AQ100" t="str">
        <f>IF('COPY 20200720'!AQ100="","",'COPY 20200720'!AQ100)</f>
        <v/>
      </c>
      <c r="AR100" t="str">
        <f>IF('COPY 20200720'!AR100="","",'COPY 20200720'!AR100)</f>
        <v/>
      </c>
      <c r="AS100" t="str">
        <f>IF('COPY 20200720'!AS100="","",'COPY 20200720'!AS100)</f>
        <v/>
      </c>
      <c r="AT100" t="str">
        <f>IF('COPY 20200720'!AT100="","",'COPY 20200720'!AT100)</f>
        <v/>
      </c>
      <c r="AU100" t="str">
        <f>IF('COPY 20200720'!AU100="","",'COPY 20200720'!AU100)</f>
        <v/>
      </c>
      <c r="AV100" t="str">
        <f>IF('COPY 20200720'!AV100="","",'COPY 20200720'!AV100)</f>
        <v/>
      </c>
      <c r="AW100" t="str">
        <f>IF('COPY 20200720'!AW100="","",'COPY 20200720'!AW100)</f>
        <v/>
      </c>
      <c r="AX100" t="str">
        <f>IF('COPY 20200720'!AX100="","",'COPY 20200720'!AX100)</f>
        <v/>
      </c>
      <c r="AY100" t="str">
        <f>IF('COPY 20200720'!AY100="","",'COPY 20200720'!AY100)</f>
        <v/>
      </c>
      <c r="AZ100" t="str">
        <f>IF('COPY 20200720'!AZ100="","",'COPY 20200720'!AZ100)</f>
        <v/>
      </c>
      <c r="BA100" t="str">
        <f>IF('COPY 20200720'!BA100="","",'COPY 20200720'!BA100)</f>
        <v/>
      </c>
      <c r="BB100" t="str">
        <f>IF('COPY 20200720'!BB100="","",'COPY 20200720'!BB100)</f>
        <v/>
      </c>
      <c r="BC100" t="str">
        <f>IF('COPY 20200720'!BC100="","",'COPY 20200720'!BC100)</f>
        <v/>
      </c>
      <c r="BD100" t="str">
        <f>IF('COPY 20200720'!BD100="","",'COPY 20200720'!BD100)</f>
        <v/>
      </c>
      <c r="BE100" t="str">
        <f>IF('COPY 20200720'!BE100="","",'COPY 20200720'!BE100)</f>
        <v/>
      </c>
      <c r="BF100" t="str">
        <f>IF('COPY 20200720'!BF100="","",'COPY 20200720'!BF100)</f>
        <v/>
      </c>
      <c r="BG100" t="str">
        <f>IF('COPY 20200720'!BG100="","",'COPY 20200720'!BG100)</f>
        <v/>
      </c>
      <c r="BH100" t="str">
        <f>IF('COPY 20200720'!BH100="","",'COPY 20200720'!BH100)</f>
        <v/>
      </c>
      <c r="BI100">
        <f>IF('COPY 20200720'!BI100="","",'COPY 20200720'!BI100)</f>
        <v>44032</v>
      </c>
      <c r="BJ100" t="str">
        <f>IF('COPY 20200720'!BJ100="","",'COPY 20200720'!BJ100)</f>
        <v/>
      </c>
      <c r="BK100" t="str">
        <f>IF('COPY 20200720'!BK100="","",'COPY 20200720'!BK100)</f>
        <v/>
      </c>
      <c r="BL100" t="str">
        <f>IF('COPY 20200720'!BL100="","",'COPY 20200720'!BL100)</f>
        <v/>
      </c>
      <c r="BM100" t="str">
        <f>IF('COPY 20200720'!BM100="","",'COPY 20200720'!BM100)</f>
        <v/>
      </c>
      <c r="BN100" t="str">
        <f>IF('COPY 20200720'!BN100="","",'COPY 20200720'!BN100)</f>
        <v/>
      </c>
      <c r="BO100" t="str">
        <f>IF('COPY 20200720'!BO100="","",'COPY 20200720'!BO100)</f>
        <v/>
      </c>
      <c r="BP100" t="str">
        <f>IF('COPY 20200720'!BP100="","",'COPY 20200720'!BP100)</f>
        <v/>
      </c>
      <c r="BQ100" t="str">
        <f>IF('COPY 20200720'!BQ100="","",'COPY 20200720'!BQ100)</f>
        <v/>
      </c>
      <c r="BR100" t="str">
        <f>IF('COPY 20200720'!BR100="","",'COPY 20200720'!BR100)</f>
        <v/>
      </c>
      <c r="BS100" t="str">
        <f>IF('COPY 20200720'!BS100="","",'COPY 20200720'!BS100)</f>
        <v/>
      </c>
      <c r="BT100" t="str">
        <f>IF('COPY 20200720'!BT100="","",'COPY 20200720'!BT100)</f>
        <v/>
      </c>
      <c r="BU100" t="str">
        <f>IF('COPY 20200720'!BU100="","",'COPY 20200720'!BU100)</f>
        <v/>
      </c>
      <c r="BV100" t="str">
        <f>IF('COPY 20200720'!BV100="","",'COPY 20200720'!BV100)</f>
        <v/>
      </c>
      <c r="BW100" t="str">
        <f>IF('COPY 20200720'!BW100="","",'COPY 20200720'!BW100)</f>
        <v/>
      </c>
      <c r="BX100" t="str">
        <f>IF('COPY 20200720'!BX100="","",'COPY 20200720'!BX100)</f>
        <v/>
      </c>
      <c r="BY100" t="str">
        <f>IF('COPY 20200720'!BY100="","",'COPY 20200720'!BY100)</f>
        <v/>
      </c>
      <c r="BZ100" t="str">
        <f>IF('COPY 20200720'!BZ100="","",'COPY 20200720'!BZ100)</f>
        <v/>
      </c>
      <c r="CA100" t="str">
        <f>IF('COPY 20200720'!CA100="","",'COPY 20200720'!CA100)</f>
        <v/>
      </c>
      <c r="CB100" t="str">
        <f>IF('COPY 20200720'!CB100="","",'COPY 20200720'!CB100)</f>
        <v/>
      </c>
      <c r="CC100">
        <f>IF('COPY 20200720'!CC100="","",'COPY 20200720'!CC100)</f>
        <v>44032</v>
      </c>
      <c r="CD100">
        <f>IF('COPY 20200720'!CD100="","",'COPY 20200720'!CD100)</f>
        <v>44032</v>
      </c>
      <c r="CE100" t="str">
        <f>IF('COPY 20200720'!CE100="","",'COPY 20200720'!CE100)</f>
        <v/>
      </c>
      <c r="CF100" t="str">
        <f>IF('COPY 20200720'!CF100="","",'COPY 20200720'!CF100)</f>
        <v/>
      </c>
      <c r="CG100" t="str">
        <f>IF('COPY 20200720'!CG100="","",'COPY 20200720'!CG100)</f>
        <v/>
      </c>
      <c r="CH100" t="str">
        <f>IF('COPY 20200720'!CH100="","",'COPY 20200720'!CH100)</f>
        <v/>
      </c>
      <c r="CI100" t="str">
        <f>IF('COPY 20200720'!CI100="","",'COPY 20200720'!CI100)</f>
        <v/>
      </c>
      <c r="CJ100" t="str">
        <f>IF('COPY 20200720'!CJ100="","",'COPY 20200720'!CJ100)</f>
        <v/>
      </c>
      <c r="CK100" t="str">
        <f>IF('COPY 20200720'!CK100="","",'COPY 20200720'!CK100)</f>
        <v/>
      </c>
      <c r="CL100" t="str">
        <f>IF('COPY 20200720'!CL100="","",'COPY 20200720'!CL100)</f>
        <v/>
      </c>
      <c r="CM100" t="str">
        <f>IF('COPY 20200720'!CM100="","",'COPY 20200720'!CM100)</f>
        <v/>
      </c>
    </row>
    <row r="101" spans="2:91">
      <c r="B101" s="42" t="str">
        <f>'COPY 20200720'!B101</f>
        <v>097</v>
      </c>
      <c r="C101" s="8" t="str">
        <f>'COPY 20200720'!C101</f>
        <v>TAPE FENDER A</v>
      </c>
      <c r="D101" s="8" t="str">
        <f>IF('COPY 20200720'!D101="","",'COPY 20200720'!D101)</f>
        <v>TAPE</v>
      </c>
      <c r="E101" s="8"/>
      <c r="F101" s="9"/>
      <c r="G101" s="10"/>
      <c r="H101" s="11"/>
      <c r="I101" s="12"/>
      <c r="J101" s="13"/>
      <c r="K101" s="10"/>
      <c r="L101" s="13"/>
      <c r="M101" s="14"/>
      <c r="N101" s="15"/>
      <c r="O101" s="16"/>
      <c r="P101" s="16"/>
      <c r="Q101" s="16"/>
      <c r="R101" s="16"/>
      <c r="S101" s="33"/>
      <c r="T101" s="33"/>
      <c r="U101" s="18"/>
      <c r="V101">
        <f>IF('COPY 20200720'!V101="","",'COPY 20200720'!V101)</f>
        <v>0.34649999999999997</v>
      </c>
      <c r="W101" t="str">
        <f>IF('COPY 20200720'!W101="","",'COPY 20200720'!W101)</f>
        <v/>
      </c>
      <c r="X101" t="str">
        <f>IF('COPY 20200720'!X101="","",'COPY 20200720'!X101)</f>
        <v/>
      </c>
      <c r="Y101" t="str">
        <f>IF('COPY 20200720'!Y101="","",'COPY 20200720'!Y101)</f>
        <v/>
      </c>
      <c r="Z101" t="str">
        <f>IF('COPY 20200720'!Z101="","",'COPY 20200720'!Z101)</f>
        <v/>
      </c>
      <c r="AA101" t="str">
        <f>IF('COPY 20200720'!AA101="","",'COPY 20200720'!AA101)</f>
        <v/>
      </c>
      <c r="AB101" t="str">
        <f>IF('COPY 20200720'!AB101="","",'COPY 20200720'!AB101)</f>
        <v/>
      </c>
      <c r="AC101" t="str">
        <f>IF('COPY 20200720'!AC101="","",'COPY 20200720'!AC101)</f>
        <v/>
      </c>
      <c r="AD101" t="str">
        <f>IF('COPY 20200720'!AD101="","",'COPY 20200720'!AD101)</f>
        <v/>
      </c>
      <c r="AE101" t="str">
        <f>IF('COPY 20200720'!AE101="","",'COPY 20200720'!AE101)</f>
        <v/>
      </c>
      <c r="AF101" t="str">
        <f>IF('COPY 20200720'!AF101="","",'COPY 20200720'!AF101)</f>
        <v/>
      </c>
      <c r="AG101" t="str">
        <f>IF('COPY 20200720'!AG101="","",'COPY 20200720'!AG101)</f>
        <v/>
      </c>
      <c r="AH101" s="114">
        <f>2718.75/108000</f>
        <v>2.5173611111111112E-2</v>
      </c>
      <c r="AI101" t="str">
        <f>IF('COPY 20200720'!AI101="","",'COPY 20200720'!AI101)</f>
        <v/>
      </c>
      <c r="AJ101" t="str">
        <f>IF('COPY 20200720'!AJ101="","",'COPY 20200720'!AJ101)</f>
        <v/>
      </c>
      <c r="AK101" t="str">
        <f>IF('COPY 20200720'!AK101="","",'COPY 20200720'!AK101)</f>
        <v/>
      </c>
      <c r="AL101" t="str">
        <f>IF('COPY 20200720'!AL101="","",'COPY 20200720'!AL101)</f>
        <v/>
      </c>
      <c r="AM101" t="str">
        <f>IF('COPY 20200720'!AM101="","",'COPY 20200720'!AM101)</f>
        <v/>
      </c>
      <c r="AN101" t="str">
        <f>IF('COPY 20200720'!AN101="","",'COPY 20200720'!AN101)</f>
        <v/>
      </c>
      <c r="AO101" t="str">
        <f>IF('COPY 20200720'!AO101="","",'COPY 20200720'!AO101)</f>
        <v/>
      </c>
      <c r="AP101" t="str">
        <f>IF('COPY 20200720'!AP101="","",'COPY 20200720'!AP101)</f>
        <v/>
      </c>
      <c r="AQ101" t="str">
        <f>IF('COPY 20200720'!AQ101="","",'COPY 20200720'!AQ101)</f>
        <v/>
      </c>
      <c r="AR101" t="str">
        <f>IF('COPY 20200720'!AR101="","",'COPY 20200720'!AR101)</f>
        <v/>
      </c>
      <c r="AS101" t="str">
        <f>IF('COPY 20200720'!AS101="","",'COPY 20200720'!AS101)</f>
        <v/>
      </c>
      <c r="AT101" t="str">
        <f>IF('COPY 20200720'!AT101="","",'COPY 20200720'!AT101)</f>
        <v/>
      </c>
      <c r="AU101" t="str">
        <f>IF('COPY 20200720'!AU101="","",'COPY 20200720'!AU101)</f>
        <v/>
      </c>
      <c r="AV101" t="str">
        <f>IF('COPY 20200720'!AV101="","",'COPY 20200720'!AV101)</f>
        <v/>
      </c>
      <c r="AW101" t="str">
        <f>IF('COPY 20200720'!AW101="","",'COPY 20200720'!AW101)</f>
        <v/>
      </c>
      <c r="AX101" t="str">
        <f>IF('COPY 20200720'!AX101="","",'COPY 20200720'!AX101)</f>
        <v/>
      </c>
      <c r="AY101" t="str">
        <f>IF('COPY 20200720'!AY101="","",'COPY 20200720'!AY101)</f>
        <v/>
      </c>
      <c r="AZ101" t="str">
        <f>IF('COPY 20200720'!AZ101="","",'COPY 20200720'!AZ101)</f>
        <v/>
      </c>
      <c r="BA101" t="str">
        <f>IF('COPY 20200720'!BA101="","",'COPY 20200720'!BA101)</f>
        <v/>
      </c>
      <c r="BB101" t="str">
        <f>IF('COPY 20200720'!BB101="","",'COPY 20200720'!BB101)</f>
        <v/>
      </c>
      <c r="BC101" t="str">
        <f>IF('COPY 20200720'!BC101="","",'COPY 20200720'!BC101)</f>
        <v/>
      </c>
      <c r="BD101" t="str">
        <f>IF('COPY 20200720'!BD101="","",'COPY 20200720'!BD101)</f>
        <v/>
      </c>
      <c r="BE101" t="str">
        <f>IF('COPY 20200720'!BE101="","",'COPY 20200720'!BE101)</f>
        <v/>
      </c>
      <c r="BF101" t="str">
        <f>IF('COPY 20200720'!BF101="","",'COPY 20200720'!BF101)</f>
        <v/>
      </c>
      <c r="BG101" t="str">
        <f>IF('COPY 20200720'!BG101="","",'COPY 20200720'!BG101)</f>
        <v/>
      </c>
      <c r="BH101" t="str">
        <f>IF('COPY 20200720'!BH101="","",'COPY 20200720'!BH101)</f>
        <v/>
      </c>
      <c r="BI101">
        <f>IF('COPY 20200720'!BI101="","",'COPY 20200720'!BI101)</f>
        <v>44032</v>
      </c>
      <c r="BJ101" t="str">
        <f>IF('COPY 20200720'!BJ101="","",'COPY 20200720'!BJ101)</f>
        <v/>
      </c>
      <c r="BK101" t="str">
        <f>IF('COPY 20200720'!BK101="","",'COPY 20200720'!BK101)</f>
        <v/>
      </c>
      <c r="BL101" t="str">
        <f>IF('COPY 20200720'!BL101="","",'COPY 20200720'!BL101)</f>
        <v/>
      </c>
      <c r="BM101" t="str">
        <f>IF('COPY 20200720'!BM101="","",'COPY 20200720'!BM101)</f>
        <v/>
      </c>
      <c r="BN101" t="str">
        <f>IF('COPY 20200720'!BN101="","",'COPY 20200720'!BN101)</f>
        <v/>
      </c>
      <c r="BO101" t="str">
        <f>IF('COPY 20200720'!BO101="","",'COPY 20200720'!BO101)</f>
        <v/>
      </c>
      <c r="BP101" t="str">
        <f>IF('COPY 20200720'!BP101="","",'COPY 20200720'!BP101)</f>
        <v/>
      </c>
      <c r="BQ101" t="str">
        <f>IF('COPY 20200720'!BQ101="","",'COPY 20200720'!BQ101)</f>
        <v/>
      </c>
      <c r="BR101" t="str">
        <f>IF('COPY 20200720'!BR101="","",'COPY 20200720'!BR101)</f>
        <v/>
      </c>
      <c r="BS101" t="str">
        <f>IF('COPY 20200720'!BS101="","",'COPY 20200720'!BS101)</f>
        <v/>
      </c>
      <c r="BT101" t="str">
        <f>IF('COPY 20200720'!BT101="","",'COPY 20200720'!BT101)</f>
        <v/>
      </c>
      <c r="BU101" t="str">
        <f>IF('COPY 20200720'!BU101="","",'COPY 20200720'!BU101)</f>
        <v/>
      </c>
      <c r="BV101" t="str">
        <f>IF('COPY 20200720'!BV101="","",'COPY 20200720'!BV101)</f>
        <v/>
      </c>
      <c r="BW101" t="str">
        <f>IF('COPY 20200720'!BW101="","",'COPY 20200720'!BW101)</f>
        <v/>
      </c>
      <c r="BX101" t="str">
        <f>IF('COPY 20200720'!BX101="","",'COPY 20200720'!BX101)</f>
        <v/>
      </c>
      <c r="BY101" t="str">
        <f>IF('COPY 20200720'!BY101="","",'COPY 20200720'!BY101)</f>
        <v/>
      </c>
      <c r="BZ101" t="str">
        <f>IF('COPY 20200720'!BZ101="","",'COPY 20200720'!BZ101)</f>
        <v/>
      </c>
      <c r="CA101" t="str">
        <f>IF('COPY 20200720'!CA101="","",'COPY 20200720'!CA101)</f>
        <v/>
      </c>
      <c r="CB101" t="str">
        <f>IF('COPY 20200720'!CB101="","",'COPY 20200720'!CB101)</f>
        <v/>
      </c>
      <c r="CC101">
        <f>IF('COPY 20200720'!CC101="","",'COPY 20200720'!CC101)</f>
        <v>44032</v>
      </c>
      <c r="CD101">
        <f>IF('COPY 20200720'!CD101="","",'COPY 20200720'!CD101)</f>
        <v>44032</v>
      </c>
      <c r="CE101" t="str">
        <f>IF('COPY 20200720'!CE101="","",'COPY 20200720'!CE101)</f>
        <v/>
      </c>
      <c r="CF101" t="str">
        <f>IF('COPY 20200720'!CF101="","",'COPY 20200720'!CF101)</f>
        <v/>
      </c>
      <c r="CG101" t="str">
        <f>IF('COPY 20200720'!CG101="","",'COPY 20200720'!CG101)</f>
        <v/>
      </c>
      <c r="CH101" t="str">
        <f>IF('COPY 20200720'!CH101="","",'COPY 20200720'!CH101)</f>
        <v/>
      </c>
      <c r="CI101" t="str">
        <f>IF('COPY 20200720'!CI101="","",'COPY 20200720'!CI101)</f>
        <v/>
      </c>
      <c r="CJ101" t="str">
        <f>IF('COPY 20200720'!CJ101="","",'COPY 20200720'!CJ101)</f>
        <v/>
      </c>
      <c r="CK101" t="str">
        <f>IF('COPY 20200720'!CK101="","",'COPY 20200720'!CK101)</f>
        <v/>
      </c>
      <c r="CL101" t="str">
        <f>IF('COPY 20200720'!CL101="","",'COPY 20200720'!CL101)</f>
        <v/>
      </c>
      <c r="CM101" t="str">
        <f>IF('COPY 20200720'!CM101="","",'COPY 20200720'!CM101)</f>
        <v/>
      </c>
    </row>
    <row r="102" spans="2:91">
      <c r="B102" s="42" t="str">
        <f>'COPY 20200720'!B102</f>
        <v>098</v>
      </c>
      <c r="C102" s="8" t="str">
        <f>'COPY 20200720'!C102</f>
        <v>TAPE INN FENDER D</v>
      </c>
      <c r="D102" s="8" t="str">
        <f>IF('COPY 20200720'!D102="","",'COPY 20200720'!D102)</f>
        <v>TAPE</v>
      </c>
      <c r="E102" s="8"/>
      <c r="F102" s="9"/>
      <c r="G102" s="10"/>
      <c r="H102" s="11"/>
      <c r="I102" s="12"/>
      <c r="J102" s="13"/>
      <c r="K102" s="10"/>
      <c r="L102" s="13"/>
      <c r="M102" s="14"/>
      <c r="N102" s="15"/>
      <c r="O102" s="16"/>
      <c r="P102" s="16"/>
      <c r="Q102" s="16"/>
      <c r="R102" s="16"/>
      <c r="S102" s="33"/>
      <c r="T102" s="33"/>
      <c r="U102" s="18"/>
      <c r="V102">
        <f>IF('COPY 20200720'!V102="","",'COPY 20200720'!V102)</f>
        <v>0.159</v>
      </c>
      <c r="W102" t="str">
        <f>IF('COPY 20200720'!W102="","",'COPY 20200720'!W102)</f>
        <v/>
      </c>
      <c r="X102" t="str">
        <f>IF('COPY 20200720'!X102="","",'COPY 20200720'!X102)</f>
        <v/>
      </c>
      <c r="Y102" t="str">
        <f>IF('COPY 20200720'!Y102="","",'COPY 20200720'!Y102)</f>
        <v/>
      </c>
      <c r="Z102" t="str">
        <f>IF('COPY 20200720'!Z102="","",'COPY 20200720'!Z102)</f>
        <v/>
      </c>
      <c r="AA102" t="str">
        <f>IF('COPY 20200720'!AA102="","",'COPY 20200720'!AA102)</f>
        <v/>
      </c>
      <c r="AB102" t="str">
        <f>IF('COPY 20200720'!AB102="","",'COPY 20200720'!AB102)</f>
        <v/>
      </c>
      <c r="AC102" t="str">
        <f>IF('COPY 20200720'!AC102="","",'COPY 20200720'!AC102)</f>
        <v/>
      </c>
      <c r="AD102" t="str">
        <f>IF('COPY 20200720'!AD102="","",'COPY 20200720'!AD102)</f>
        <v/>
      </c>
      <c r="AE102" t="str">
        <f>IF('COPY 20200720'!AE102="","",'COPY 20200720'!AE102)</f>
        <v/>
      </c>
      <c r="AF102" t="str">
        <f>IF('COPY 20200720'!AF102="","",'COPY 20200720'!AF102)</f>
        <v/>
      </c>
      <c r="AG102" t="str">
        <f>IF('COPY 20200720'!AG102="","",'COPY 20200720'!AG102)</f>
        <v/>
      </c>
      <c r="AH102" s="114">
        <f>2168.75/108000</f>
        <v>2.0081018518518519E-2</v>
      </c>
      <c r="AI102" t="str">
        <f>IF('COPY 20200720'!AI102="","",'COPY 20200720'!AI102)</f>
        <v/>
      </c>
      <c r="AJ102" t="str">
        <f>IF('COPY 20200720'!AJ102="","",'COPY 20200720'!AJ102)</f>
        <v/>
      </c>
      <c r="AK102" t="str">
        <f>IF('COPY 20200720'!AK102="","",'COPY 20200720'!AK102)</f>
        <v/>
      </c>
      <c r="AL102" t="str">
        <f>IF('COPY 20200720'!AL102="","",'COPY 20200720'!AL102)</f>
        <v/>
      </c>
      <c r="AM102" t="str">
        <f>IF('COPY 20200720'!AM102="","",'COPY 20200720'!AM102)</f>
        <v/>
      </c>
      <c r="AN102" t="str">
        <f>IF('COPY 20200720'!AN102="","",'COPY 20200720'!AN102)</f>
        <v/>
      </c>
      <c r="AO102" t="str">
        <f>IF('COPY 20200720'!AO102="","",'COPY 20200720'!AO102)</f>
        <v/>
      </c>
      <c r="AP102" t="str">
        <f>IF('COPY 20200720'!AP102="","",'COPY 20200720'!AP102)</f>
        <v/>
      </c>
      <c r="AQ102" t="str">
        <f>IF('COPY 20200720'!AQ102="","",'COPY 20200720'!AQ102)</f>
        <v/>
      </c>
      <c r="AR102" t="str">
        <f>IF('COPY 20200720'!AR102="","",'COPY 20200720'!AR102)</f>
        <v/>
      </c>
      <c r="AS102" t="str">
        <f>IF('COPY 20200720'!AS102="","",'COPY 20200720'!AS102)</f>
        <v/>
      </c>
      <c r="AT102" t="str">
        <f>IF('COPY 20200720'!AT102="","",'COPY 20200720'!AT102)</f>
        <v/>
      </c>
      <c r="AU102" t="str">
        <f>IF('COPY 20200720'!AU102="","",'COPY 20200720'!AU102)</f>
        <v/>
      </c>
      <c r="AV102" t="str">
        <f>IF('COPY 20200720'!AV102="","",'COPY 20200720'!AV102)</f>
        <v/>
      </c>
      <c r="AW102" t="str">
        <f>IF('COPY 20200720'!AW102="","",'COPY 20200720'!AW102)</f>
        <v/>
      </c>
      <c r="AX102" t="str">
        <f>IF('COPY 20200720'!AX102="","",'COPY 20200720'!AX102)</f>
        <v/>
      </c>
      <c r="AY102" t="str">
        <f>IF('COPY 20200720'!AY102="","",'COPY 20200720'!AY102)</f>
        <v/>
      </c>
      <c r="AZ102" t="str">
        <f>IF('COPY 20200720'!AZ102="","",'COPY 20200720'!AZ102)</f>
        <v/>
      </c>
      <c r="BA102" t="str">
        <f>IF('COPY 20200720'!BA102="","",'COPY 20200720'!BA102)</f>
        <v/>
      </c>
      <c r="BB102" t="str">
        <f>IF('COPY 20200720'!BB102="","",'COPY 20200720'!BB102)</f>
        <v/>
      </c>
      <c r="BC102" t="str">
        <f>IF('COPY 20200720'!BC102="","",'COPY 20200720'!BC102)</f>
        <v/>
      </c>
      <c r="BD102" t="str">
        <f>IF('COPY 20200720'!BD102="","",'COPY 20200720'!BD102)</f>
        <v/>
      </c>
      <c r="BE102" t="str">
        <f>IF('COPY 20200720'!BE102="","",'COPY 20200720'!BE102)</f>
        <v/>
      </c>
      <c r="BF102" t="str">
        <f>IF('COPY 20200720'!BF102="","",'COPY 20200720'!BF102)</f>
        <v/>
      </c>
      <c r="BG102" t="str">
        <f>IF('COPY 20200720'!BG102="","",'COPY 20200720'!BG102)</f>
        <v/>
      </c>
      <c r="BH102" t="str">
        <f>IF('COPY 20200720'!BH102="","",'COPY 20200720'!BH102)</f>
        <v/>
      </c>
      <c r="BI102">
        <f>IF('COPY 20200720'!BI102="","",'COPY 20200720'!BI102)</f>
        <v>44032</v>
      </c>
      <c r="BJ102" t="str">
        <f>IF('COPY 20200720'!BJ102="","",'COPY 20200720'!BJ102)</f>
        <v/>
      </c>
      <c r="BK102" t="str">
        <f>IF('COPY 20200720'!BK102="","",'COPY 20200720'!BK102)</f>
        <v/>
      </c>
      <c r="BL102" t="str">
        <f>IF('COPY 20200720'!BL102="","",'COPY 20200720'!BL102)</f>
        <v/>
      </c>
      <c r="BM102" t="str">
        <f>IF('COPY 20200720'!BM102="","",'COPY 20200720'!BM102)</f>
        <v/>
      </c>
      <c r="BN102" t="str">
        <f>IF('COPY 20200720'!BN102="","",'COPY 20200720'!BN102)</f>
        <v/>
      </c>
      <c r="BO102" t="str">
        <f>IF('COPY 20200720'!BO102="","",'COPY 20200720'!BO102)</f>
        <v/>
      </c>
      <c r="BP102" t="str">
        <f>IF('COPY 20200720'!BP102="","",'COPY 20200720'!BP102)</f>
        <v/>
      </c>
      <c r="BQ102" t="str">
        <f>IF('COPY 20200720'!BQ102="","",'COPY 20200720'!BQ102)</f>
        <v/>
      </c>
      <c r="BR102" t="str">
        <f>IF('COPY 20200720'!BR102="","",'COPY 20200720'!BR102)</f>
        <v/>
      </c>
      <c r="BS102" t="str">
        <f>IF('COPY 20200720'!BS102="","",'COPY 20200720'!BS102)</f>
        <v/>
      </c>
      <c r="BT102" t="str">
        <f>IF('COPY 20200720'!BT102="","",'COPY 20200720'!BT102)</f>
        <v/>
      </c>
      <c r="BU102" t="str">
        <f>IF('COPY 20200720'!BU102="","",'COPY 20200720'!BU102)</f>
        <v/>
      </c>
      <c r="BV102" t="str">
        <f>IF('COPY 20200720'!BV102="","",'COPY 20200720'!BV102)</f>
        <v/>
      </c>
      <c r="BW102" t="str">
        <f>IF('COPY 20200720'!BW102="","",'COPY 20200720'!BW102)</f>
        <v/>
      </c>
      <c r="BX102" t="str">
        <f>IF('COPY 20200720'!BX102="","",'COPY 20200720'!BX102)</f>
        <v/>
      </c>
      <c r="BY102" t="str">
        <f>IF('COPY 20200720'!BY102="","",'COPY 20200720'!BY102)</f>
        <v/>
      </c>
      <c r="BZ102" t="str">
        <f>IF('COPY 20200720'!BZ102="","",'COPY 20200720'!BZ102)</f>
        <v/>
      </c>
      <c r="CA102" t="str">
        <f>IF('COPY 20200720'!CA102="","",'COPY 20200720'!CA102)</f>
        <v/>
      </c>
      <c r="CB102" t="str">
        <f>IF('COPY 20200720'!CB102="","",'COPY 20200720'!CB102)</f>
        <v/>
      </c>
      <c r="CC102" t="str">
        <f>IF('COPY 20200720'!CC102="","",'COPY 20200720'!CC102)</f>
        <v>-</v>
      </c>
      <c r="CD102" s="114">
        <f>2200/108516</f>
        <v>2.0273508054111836E-2</v>
      </c>
      <c r="CE102" t="str">
        <f>IF('COPY 20200720'!CE102="","",'COPY 20200720'!CE102)</f>
        <v/>
      </c>
      <c r="CF102" t="str">
        <f>IF('COPY 20200720'!CF102="","",'COPY 20200720'!CF102)</f>
        <v/>
      </c>
      <c r="CG102" t="str">
        <f>IF('COPY 20200720'!CG102="","",'COPY 20200720'!CG102)</f>
        <v/>
      </c>
      <c r="CH102" t="str">
        <f>IF('COPY 20200720'!CH102="","",'COPY 20200720'!CH102)</f>
        <v/>
      </c>
      <c r="CI102" t="str">
        <f>IF('COPY 20200720'!CI102="","",'COPY 20200720'!CI102)</f>
        <v/>
      </c>
      <c r="CJ102" t="str">
        <f>IF('COPY 20200720'!CJ102="","",'COPY 20200720'!CJ102)</f>
        <v/>
      </c>
      <c r="CK102" t="str">
        <f>IF('COPY 20200720'!CK102="","",'COPY 20200720'!CK102)</f>
        <v/>
      </c>
      <c r="CL102" t="str">
        <f>IF('COPY 20200720'!CL102="","",'COPY 20200720'!CL102)</f>
        <v/>
      </c>
      <c r="CM102" t="str">
        <f>IF('COPY 20200720'!CM102="","",'COPY 20200720'!CM102)</f>
        <v/>
      </c>
    </row>
    <row r="103" spans="2:91">
      <c r="B103" s="42" t="str">
        <f>'COPY 20200720'!B103</f>
        <v>099</v>
      </c>
      <c r="C103" s="8" t="str">
        <f>'COPY 20200720'!C103</f>
        <v>TAPE INN FENDER A</v>
      </c>
      <c r="D103" s="8" t="str">
        <f>IF('COPY 20200720'!D103="","",'COPY 20200720'!D103)</f>
        <v>TAPE</v>
      </c>
      <c r="E103" s="8"/>
      <c r="F103" s="9"/>
      <c r="G103" s="10"/>
      <c r="H103" s="11"/>
      <c r="I103" s="12"/>
      <c r="J103" s="13"/>
      <c r="K103" s="10"/>
      <c r="L103" s="13"/>
      <c r="M103" s="14"/>
      <c r="N103" s="15"/>
      <c r="O103" s="16"/>
      <c r="P103" s="16"/>
      <c r="Q103" s="16"/>
      <c r="R103" s="16"/>
      <c r="S103" s="33"/>
      <c r="T103" s="33"/>
      <c r="U103" s="18"/>
      <c r="V103">
        <f>IF('COPY 20200720'!V103="","",'COPY 20200720'!V103)</f>
        <v>6.9800000000000001E-2</v>
      </c>
      <c r="W103" t="str">
        <f>IF('COPY 20200720'!W103="","",'COPY 20200720'!W103)</f>
        <v/>
      </c>
      <c r="X103" t="str">
        <f>IF('COPY 20200720'!X103="","",'COPY 20200720'!X103)</f>
        <v/>
      </c>
      <c r="Y103" t="str">
        <f>IF('COPY 20200720'!Y103="","",'COPY 20200720'!Y103)</f>
        <v/>
      </c>
      <c r="Z103" t="str">
        <f>IF('COPY 20200720'!Z103="","",'COPY 20200720'!Z103)</f>
        <v/>
      </c>
      <c r="AA103" t="str">
        <f>IF('COPY 20200720'!AA103="","",'COPY 20200720'!AA103)</f>
        <v/>
      </c>
      <c r="AB103" t="str">
        <f>IF('COPY 20200720'!AB103="","",'COPY 20200720'!AB103)</f>
        <v/>
      </c>
      <c r="AC103" t="str">
        <f>IF('COPY 20200720'!AC103="","",'COPY 20200720'!AC103)</f>
        <v/>
      </c>
      <c r="AD103" t="str">
        <f>IF('COPY 20200720'!AD103="","",'COPY 20200720'!AD103)</f>
        <v/>
      </c>
      <c r="AE103" t="str">
        <f>IF('COPY 20200720'!AE103="","",'COPY 20200720'!AE103)</f>
        <v/>
      </c>
      <c r="AF103" t="str">
        <f>IF('COPY 20200720'!AF103="","",'COPY 20200720'!AF103)</f>
        <v/>
      </c>
      <c r="AG103" t="str">
        <f>IF('COPY 20200720'!AG103="","",'COPY 20200720'!AG103)</f>
        <v/>
      </c>
      <c r="AH103" s="114">
        <f>1433.75/108000</f>
        <v>1.3275462962962963E-2</v>
      </c>
      <c r="AI103" t="str">
        <f>IF('COPY 20200720'!AI103="","",'COPY 20200720'!AI103)</f>
        <v/>
      </c>
      <c r="AJ103" t="str">
        <f>IF('COPY 20200720'!AJ103="","",'COPY 20200720'!AJ103)</f>
        <v/>
      </c>
      <c r="AK103" t="str">
        <f>IF('COPY 20200720'!AK103="","",'COPY 20200720'!AK103)</f>
        <v/>
      </c>
      <c r="AL103" t="str">
        <f>IF('COPY 20200720'!AL103="","",'COPY 20200720'!AL103)</f>
        <v/>
      </c>
      <c r="AM103" t="str">
        <f>IF('COPY 20200720'!AM103="","",'COPY 20200720'!AM103)</f>
        <v/>
      </c>
      <c r="AN103" t="str">
        <f>IF('COPY 20200720'!AN103="","",'COPY 20200720'!AN103)</f>
        <v/>
      </c>
      <c r="AO103" t="str">
        <f>IF('COPY 20200720'!AO103="","",'COPY 20200720'!AO103)</f>
        <v/>
      </c>
      <c r="AP103" t="str">
        <f>IF('COPY 20200720'!AP103="","",'COPY 20200720'!AP103)</f>
        <v/>
      </c>
      <c r="AQ103" t="str">
        <f>IF('COPY 20200720'!AQ103="","",'COPY 20200720'!AQ103)</f>
        <v/>
      </c>
      <c r="AR103" t="str">
        <f>IF('COPY 20200720'!AR103="","",'COPY 20200720'!AR103)</f>
        <v/>
      </c>
      <c r="AS103" t="str">
        <f>IF('COPY 20200720'!AS103="","",'COPY 20200720'!AS103)</f>
        <v/>
      </c>
      <c r="AT103" t="str">
        <f>IF('COPY 20200720'!AT103="","",'COPY 20200720'!AT103)</f>
        <v/>
      </c>
      <c r="AU103" t="str">
        <f>IF('COPY 20200720'!AU103="","",'COPY 20200720'!AU103)</f>
        <v/>
      </c>
      <c r="AV103" t="str">
        <f>IF('COPY 20200720'!AV103="","",'COPY 20200720'!AV103)</f>
        <v/>
      </c>
      <c r="AW103" t="str">
        <f>IF('COPY 20200720'!AW103="","",'COPY 20200720'!AW103)</f>
        <v/>
      </c>
      <c r="AX103" t="str">
        <f>IF('COPY 20200720'!AX103="","",'COPY 20200720'!AX103)</f>
        <v/>
      </c>
      <c r="AY103" t="str">
        <f>IF('COPY 20200720'!AY103="","",'COPY 20200720'!AY103)</f>
        <v/>
      </c>
      <c r="AZ103" t="str">
        <f>IF('COPY 20200720'!AZ103="","",'COPY 20200720'!AZ103)</f>
        <v/>
      </c>
      <c r="BA103" t="str">
        <f>IF('COPY 20200720'!BA103="","",'COPY 20200720'!BA103)</f>
        <v/>
      </c>
      <c r="BB103" t="str">
        <f>IF('COPY 20200720'!BB103="","",'COPY 20200720'!BB103)</f>
        <v/>
      </c>
      <c r="BC103" t="str">
        <f>IF('COPY 20200720'!BC103="","",'COPY 20200720'!BC103)</f>
        <v/>
      </c>
      <c r="BD103" t="str">
        <f>IF('COPY 20200720'!BD103="","",'COPY 20200720'!BD103)</f>
        <v/>
      </c>
      <c r="BE103" t="str">
        <f>IF('COPY 20200720'!BE103="","",'COPY 20200720'!BE103)</f>
        <v/>
      </c>
      <c r="BF103" t="str">
        <f>IF('COPY 20200720'!BF103="","",'COPY 20200720'!BF103)</f>
        <v/>
      </c>
      <c r="BG103" t="str">
        <f>IF('COPY 20200720'!BG103="","",'COPY 20200720'!BG103)</f>
        <v/>
      </c>
      <c r="BH103" t="str">
        <f>IF('COPY 20200720'!BH103="","",'COPY 20200720'!BH103)</f>
        <v/>
      </c>
      <c r="BI103">
        <f>IF('COPY 20200720'!BI103="","",'COPY 20200720'!BI103)</f>
        <v>44032</v>
      </c>
      <c r="BJ103" t="str">
        <f>IF('COPY 20200720'!BJ103="","",'COPY 20200720'!BJ103)</f>
        <v/>
      </c>
      <c r="BK103" t="str">
        <f>IF('COPY 20200720'!BK103="","",'COPY 20200720'!BK103)</f>
        <v/>
      </c>
      <c r="BL103" t="str">
        <f>IF('COPY 20200720'!BL103="","",'COPY 20200720'!BL103)</f>
        <v/>
      </c>
      <c r="BM103" t="str">
        <f>IF('COPY 20200720'!BM103="","",'COPY 20200720'!BM103)</f>
        <v/>
      </c>
      <c r="BN103" t="str">
        <f>IF('COPY 20200720'!BN103="","",'COPY 20200720'!BN103)</f>
        <v/>
      </c>
      <c r="BO103" t="str">
        <f>IF('COPY 20200720'!BO103="","",'COPY 20200720'!BO103)</f>
        <v/>
      </c>
      <c r="BP103" t="str">
        <f>IF('COPY 20200720'!BP103="","",'COPY 20200720'!BP103)</f>
        <v/>
      </c>
      <c r="BQ103" t="str">
        <f>IF('COPY 20200720'!BQ103="","",'COPY 20200720'!BQ103)</f>
        <v/>
      </c>
      <c r="BR103" t="str">
        <f>IF('COPY 20200720'!BR103="","",'COPY 20200720'!BR103)</f>
        <v/>
      </c>
      <c r="BS103" t="str">
        <f>IF('COPY 20200720'!BS103="","",'COPY 20200720'!BS103)</f>
        <v/>
      </c>
      <c r="BT103" t="str">
        <f>IF('COPY 20200720'!BT103="","",'COPY 20200720'!BT103)</f>
        <v/>
      </c>
      <c r="BU103" t="str">
        <f>IF('COPY 20200720'!BU103="","",'COPY 20200720'!BU103)</f>
        <v/>
      </c>
      <c r="BV103" t="str">
        <f>IF('COPY 20200720'!BV103="","",'COPY 20200720'!BV103)</f>
        <v/>
      </c>
      <c r="BW103" t="str">
        <f>IF('COPY 20200720'!BW103="","",'COPY 20200720'!BW103)</f>
        <v/>
      </c>
      <c r="BX103" t="str">
        <f>IF('COPY 20200720'!BX103="","",'COPY 20200720'!BX103)</f>
        <v/>
      </c>
      <c r="BY103" t="str">
        <f>IF('COPY 20200720'!BY103="","",'COPY 20200720'!BY103)</f>
        <v/>
      </c>
      <c r="BZ103" t="str">
        <f>IF('COPY 20200720'!BZ103="","",'COPY 20200720'!BZ103)</f>
        <v/>
      </c>
      <c r="CA103" t="str">
        <f>IF('COPY 20200720'!CA103="","",'COPY 20200720'!CA103)</f>
        <v/>
      </c>
      <c r="CB103" t="str">
        <f>IF('COPY 20200720'!CB103="","",'COPY 20200720'!CB103)</f>
        <v/>
      </c>
      <c r="CC103" t="str">
        <f>IF('COPY 20200720'!CC103="","",'COPY 20200720'!CC103)</f>
        <v>-</v>
      </c>
      <c r="CD103" s="114">
        <f>1400/108516</f>
        <v>1.2901323307162078E-2</v>
      </c>
      <c r="CE103" t="str">
        <f>IF('COPY 20200720'!CE103="","",'COPY 20200720'!CE103)</f>
        <v/>
      </c>
      <c r="CF103" t="str">
        <f>IF('COPY 20200720'!CF103="","",'COPY 20200720'!CF103)</f>
        <v/>
      </c>
      <c r="CG103" t="str">
        <f>IF('COPY 20200720'!CG103="","",'COPY 20200720'!CG103)</f>
        <v/>
      </c>
      <c r="CH103" t="str">
        <f>IF('COPY 20200720'!CH103="","",'COPY 20200720'!CH103)</f>
        <v/>
      </c>
      <c r="CI103" t="str">
        <f>IF('COPY 20200720'!CI103="","",'COPY 20200720'!CI103)</f>
        <v/>
      </c>
      <c r="CJ103" t="str">
        <f>IF('COPY 20200720'!CJ103="","",'COPY 20200720'!CJ103)</f>
        <v/>
      </c>
      <c r="CK103" t="str">
        <f>IF('COPY 20200720'!CK103="","",'COPY 20200720'!CK103)</f>
        <v/>
      </c>
      <c r="CL103" t="str">
        <f>IF('COPY 20200720'!CL103="","",'COPY 20200720'!CL103)</f>
        <v/>
      </c>
      <c r="CM103" t="str">
        <f>IF('COPY 20200720'!CM103="","",'COPY 20200720'!CM103)</f>
        <v/>
      </c>
    </row>
    <row r="104" spans="2:91">
      <c r="B104" s="42" t="str">
        <f>'COPY 20200720'!B104</f>
        <v>100</v>
      </c>
      <c r="C104" s="8" t="str">
        <f>'COPY 20200720'!C104</f>
        <v>TAPE PROTECTOR</v>
      </c>
      <c r="D104" s="8" t="str">
        <f>IF('COPY 20200720'!D104="","",'COPY 20200720'!D104)</f>
        <v>TAPE</v>
      </c>
      <c r="E104" s="8"/>
      <c r="F104" s="9"/>
      <c r="G104" s="10"/>
      <c r="H104" s="11"/>
      <c r="I104" s="12"/>
      <c r="J104" s="13"/>
      <c r="K104" s="10"/>
      <c r="L104" s="13"/>
      <c r="M104" s="14"/>
      <c r="N104" s="15"/>
      <c r="O104" s="16"/>
      <c r="P104" s="16"/>
      <c r="Q104" s="16"/>
      <c r="R104" s="16"/>
      <c r="S104" s="33"/>
      <c r="T104" s="33"/>
      <c r="U104" s="18"/>
      <c r="V104">
        <f>IF('COPY 20200720'!V104="","",'COPY 20200720'!V104)</f>
        <v>0.21590000000000001</v>
      </c>
      <c r="W104" t="str">
        <f>IF('COPY 20200720'!W104="","",'COPY 20200720'!W104)</f>
        <v/>
      </c>
      <c r="X104" t="str">
        <f>IF('COPY 20200720'!X104="","",'COPY 20200720'!X104)</f>
        <v/>
      </c>
      <c r="Y104" t="str">
        <f>IF('COPY 20200720'!Y104="","",'COPY 20200720'!Y104)</f>
        <v/>
      </c>
      <c r="Z104" t="str">
        <f>IF('COPY 20200720'!Z104="","",'COPY 20200720'!Z104)</f>
        <v/>
      </c>
      <c r="AA104" t="str">
        <f>IF('COPY 20200720'!AA104="","",'COPY 20200720'!AA104)</f>
        <v/>
      </c>
      <c r="AB104" t="str">
        <f>IF('COPY 20200720'!AB104="","",'COPY 20200720'!AB104)</f>
        <v/>
      </c>
      <c r="AC104" t="str">
        <f>IF('COPY 20200720'!AC104="","",'COPY 20200720'!AC104)</f>
        <v/>
      </c>
      <c r="AD104" t="str">
        <f>IF('COPY 20200720'!AD104="","",'COPY 20200720'!AD104)</f>
        <v/>
      </c>
      <c r="AE104" t="str">
        <f>IF('COPY 20200720'!AE104="","",'COPY 20200720'!AE104)</f>
        <v/>
      </c>
      <c r="AF104" t="str">
        <f>IF('COPY 20200720'!AF104="","",'COPY 20200720'!AF104)</f>
        <v/>
      </c>
      <c r="AG104" t="str">
        <f>IF('COPY 20200720'!AG104="","",'COPY 20200720'!AG104)</f>
        <v/>
      </c>
      <c r="AH104" s="114">
        <f>1075/108000</f>
        <v>9.9537037037037042E-3</v>
      </c>
      <c r="AI104" t="str">
        <f>IF('COPY 20200720'!AI104="","",'COPY 20200720'!AI104)</f>
        <v/>
      </c>
      <c r="AJ104" t="str">
        <f>IF('COPY 20200720'!AJ104="","",'COPY 20200720'!AJ104)</f>
        <v/>
      </c>
      <c r="AK104" t="str">
        <f>IF('COPY 20200720'!AK104="","",'COPY 20200720'!AK104)</f>
        <v/>
      </c>
      <c r="AL104" t="str">
        <f>IF('COPY 20200720'!AL104="","",'COPY 20200720'!AL104)</f>
        <v/>
      </c>
      <c r="AM104" t="str">
        <f>IF('COPY 20200720'!AM104="","",'COPY 20200720'!AM104)</f>
        <v/>
      </c>
      <c r="AN104" t="str">
        <f>IF('COPY 20200720'!AN104="","",'COPY 20200720'!AN104)</f>
        <v/>
      </c>
      <c r="AO104" t="str">
        <f>IF('COPY 20200720'!AO104="","",'COPY 20200720'!AO104)</f>
        <v/>
      </c>
      <c r="AP104" t="str">
        <f>IF('COPY 20200720'!AP104="","",'COPY 20200720'!AP104)</f>
        <v/>
      </c>
      <c r="AQ104" t="str">
        <f>IF('COPY 20200720'!AQ104="","",'COPY 20200720'!AQ104)</f>
        <v/>
      </c>
      <c r="AR104" t="str">
        <f>IF('COPY 20200720'!AR104="","",'COPY 20200720'!AR104)</f>
        <v/>
      </c>
      <c r="AS104" t="str">
        <f>IF('COPY 20200720'!AS104="","",'COPY 20200720'!AS104)</f>
        <v/>
      </c>
      <c r="AT104" t="str">
        <f>IF('COPY 20200720'!AT104="","",'COPY 20200720'!AT104)</f>
        <v/>
      </c>
      <c r="AU104" t="str">
        <f>IF('COPY 20200720'!AU104="","",'COPY 20200720'!AU104)</f>
        <v/>
      </c>
      <c r="AV104" t="str">
        <f>IF('COPY 20200720'!AV104="","",'COPY 20200720'!AV104)</f>
        <v/>
      </c>
      <c r="AW104" t="str">
        <f>IF('COPY 20200720'!AW104="","",'COPY 20200720'!AW104)</f>
        <v/>
      </c>
      <c r="AX104" t="str">
        <f>IF('COPY 20200720'!AX104="","",'COPY 20200720'!AX104)</f>
        <v/>
      </c>
      <c r="AY104" t="str">
        <f>IF('COPY 20200720'!AY104="","",'COPY 20200720'!AY104)</f>
        <v/>
      </c>
      <c r="AZ104" t="str">
        <f>IF('COPY 20200720'!AZ104="","",'COPY 20200720'!AZ104)</f>
        <v/>
      </c>
      <c r="BA104" t="str">
        <f>IF('COPY 20200720'!BA104="","",'COPY 20200720'!BA104)</f>
        <v/>
      </c>
      <c r="BB104" t="str">
        <f>IF('COPY 20200720'!BB104="","",'COPY 20200720'!BB104)</f>
        <v/>
      </c>
      <c r="BC104" t="str">
        <f>IF('COPY 20200720'!BC104="","",'COPY 20200720'!BC104)</f>
        <v/>
      </c>
      <c r="BD104" t="str">
        <f>IF('COPY 20200720'!BD104="","",'COPY 20200720'!BD104)</f>
        <v/>
      </c>
      <c r="BE104" t="str">
        <f>IF('COPY 20200720'!BE104="","",'COPY 20200720'!BE104)</f>
        <v/>
      </c>
      <c r="BF104" t="str">
        <f>IF('COPY 20200720'!BF104="","",'COPY 20200720'!BF104)</f>
        <v/>
      </c>
      <c r="BG104" t="str">
        <f>IF('COPY 20200720'!BG104="","",'COPY 20200720'!BG104)</f>
        <v/>
      </c>
      <c r="BH104" t="str">
        <f>IF('COPY 20200720'!BH104="","",'COPY 20200720'!BH104)</f>
        <v/>
      </c>
      <c r="BI104">
        <f>IF('COPY 20200720'!BI104="","",'COPY 20200720'!BI104)</f>
        <v>44032</v>
      </c>
      <c r="BJ104" t="str">
        <f>IF('COPY 20200720'!BJ104="","",'COPY 20200720'!BJ104)</f>
        <v/>
      </c>
      <c r="BK104" t="str">
        <f>IF('COPY 20200720'!BK104="","",'COPY 20200720'!BK104)</f>
        <v/>
      </c>
      <c r="BL104" t="str">
        <f>IF('COPY 20200720'!BL104="","",'COPY 20200720'!BL104)</f>
        <v/>
      </c>
      <c r="BM104" t="str">
        <f>IF('COPY 20200720'!BM104="","",'COPY 20200720'!BM104)</f>
        <v/>
      </c>
      <c r="BN104" t="str">
        <f>IF('COPY 20200720'!BN104="","",'COPY 20200720'!BN104)</f>
        <v/>
      </c>
      <c r="BO104" t="str">
        <f>IF('COPY 20200720'!BO104="","",'COPY 20200720'!BO104)</f>
        <v/>
      </c>
      <c r="BP104" t="str">
        <f>IF('COPY 20200720'!BP104="","",'COPY 20200720'!BP104)</f>
        <v/>
      </c>
      <c r="BQ104" t="str">
        <f>IF('COPY 20200720'!BQ104="","",'COPY 20200720'!BQ104)</f>
        <v/>
      </c>
      <c r="BR104" t="str">
        <f>IF('COPY 20200720'!BR104="","",'COPY 20200720'!BR104)</f>
        <v/>
      </c>
      <c r="BS104" t="str">
        <f>IF('COPY 20200720'!BS104="","",'COPY 20200720'!BS104)</f>
        <v/>
      </c>
      <c r="BT104" t="str">
        <f>IF('COPY 20200720'!BT104="","",'COPY 20200720'!BT104)</f>
        <v/>
      </c>
      <c r="BU104" t="str">
        <f>IF('COPY 20200720'!BU104="","",'COPY 20200720'!BU104)</f>
        <v/>
      </c>
      <c r="BV104" t="str">
        <f>IF('COPY 20200720'!BV104="","",'COPY 20200720'!BV104)</f>
        <v/>
      </c>
      <c r="BW104" t="str">
        <f>IF('COPY 20200720'!BW104="","",'COPY 20200720'!BW104)</f>
        <v/>
      </c>
      <c r="BX104" t="str">
        <f>IF('COPY 20200720'!BX104="","",'COPY 20200720'!BX104)</f>
        <v/>
      </c>
      <c r="BY104" t="str">
        <f>IF('COPY 20200720'!BY104="","",'COPY 20200720'!BY104)</f>
        <v/>
      </c>
      <c r="BZ104">
        <f>IF('COPY 20200720'!BZ104="","",'COPY 20200720'!BZ104)</f>
        <v>44040</v>
      </c>
      <c r="CA104" t="str">
        <f>IF('COPY 20200720'!CA104="","",'COPY 20200720'!CA104)</f>
        <v/>
      </c>
      <c r="CB104" t="str">
        <f>IF('COPY 20200720'!CB104="","",'COPY 20200720'!CB104)</f>
        <v/>
      </c>
      <c r="CC104">
        <f>IF('COPY 20200720'!CC104="","",'COPY 20200720'!CC104)</f>
        <v>44032</v>
      </c>
      <c r="CD104">
        <f>IF('COPY 20200720'!CD104="","",'COPY 20200720'!CD104)</f>
        <v>44032</v>
      </c>
      <c r="CE104" t="str">
        <f>IF('COPY 20200720'!CE104="","",'COPY 20200720'!CE104)</f>
        <v/>
      </c>
      <c r="CF104" t="str">
        <f>IF('COPY 20200720'!CF104="","",'COPY 20200720'!CF104)</f>
        <v/>
      </c>
      <c r="CG104" t="str">
        <f>IF('COPY 20200720'!CG104="","",'COPY 20200720'!CG104)</f>
        <v/>
      </c>
      <c r="CH104" t="str">
        <f>IF('COPY 20200720'!CH104="","",'COPY 20200720'!CH104)</f>
        <v/>
      </c>
      <c r="CI104" t="str">
        <f>IF('COPY 20200720'!CI104="","",'COPY 20200720'!CI104)</f>
        <v/>
      </c>
      <c r="CJ104" t="str">
        <f>IF('COPY 20200720'!CJ104="","",'COPY 20200720'!CJ104)</f>
        <v/>
      </c>
      <c r="CK104" t="str">
        <f>IF('COPY 20200720'!CK104="","",'COPY 20200720'!CK104)</f>
        <v/>
      </c>
      <c r="CL104" t="str">
        <f>IF('COPY 20200720'!CL104="","",'COPY 20200720'!CL104)</f>
        <v/>
      </c>
      <c r="CM104" t="str">
        <f>IF('COPY 20200720'!CM104="","",'COPY 20200720'!CM104)</f>
        <v/>
      </c>
    </row>
    <row r="105" spans="2:91">
      <c r="B105" s="42" t="str">
        <f>'COPY 20200720'!B105</f>
        <v>101</v>
      </c>
      <c r="C105" s="8" t="str">
        <f>'COPY 20200720'!C105</f>
        <v>TAPE R QTR D RH/LH</v>
      </c>
      <c r="D105" s="8" t="str">
        <f>IF('COPY 20200720'!D105="","",'COPY 20200720'!D105)</f>
        <v>TAPE</v>
      </c>
      <c r="E105" s="8"/>
      <c r="F105" s="9"/>
      <c r="G105" s="10"/>
      <c r="H105" s="11"/>
      <c r="I105" s="12"/>
      <c r="J105" s="13"/>
      <c r="K105" s="10"/>
      <c r="L105" s="13"/>
      <c r="M105" s="14"/>
      <c r="N105" s="15"/>
      <c r="O105" s="16"/>
      <c r="P105" s="16"/>
      <c r="Q105" s="16"/>
      <c r="R105" s="16"/>
      <c r="S105" s="33"/>
      <c r="T105" s="33"/>
      <c r="U105" s="18"/>
      <c r="V105">
        <f>IF('COPY 20200720'!V105="","",'COPY 20200720'!V105)</f>
        <v>9.98E-2</v>
      </c>
      <c r="W105" t="str">
        <f>IF('COPY 20200720'!W105="","",'COPY 20200720'!W105)</f>
        <v/>
      </c>
      <c r="X105" t="str">
        <f>IF('COPY 20200720'!X105="","",'COPY 20200720'!X105)</f>
        <v/>
      </c>
      <c r="Y105" t="str">
        <f>IF('COPY 20200720'!Y105="","",'COPY 20200720'!Y105)</f>
        <v/>
      </c>
      <c r="Z105" t="str">
        <f>IF('COPY 20200720'!Z105="","",'COPY 20200720'!Z105)</f>
        <v/>
      </c>
      <c r="AA105" t="str">
        <f>IF('COPY 20200720'!AA105="","",'COPY 20200720'!AA105)</f>
        <v/>
      </c>
      <c r="AB105" t="str">
        <f>IF('COPY 20200720'!AB105="","",'COPY 20200720'!AB105)</f>
        <v/>
      </c>
      <c r="AC105" t="str">
        <f>IF('COPY 20200720'!AC105="","",'COPY 20200720'!AC105)</f>
        <v/>
      </c>
      <c r="AD105" t="str">
        <f>IF('COPY 20200720'!AD105="","",'COPY 20200720'!AD105)</f>
        <v/>
      </c>
      <c r="AE105" t="str">
        <f>IF('COPY 20200720'!AE105="","",'COPY 20200720'!AE105)</f>
        <v/>
      </c>
      <c r="AF105" t="str">
        <f>IF('COPY 20200720'!AF105="","",'COPY 20200720'!AF105)</f>
        <v/>
      </c>
      <c r="AG105" t="str">
        <f>IF('COPY 20200720'!AG105="","",'COPY 20200720'!AG105)</f>
        <v/>
      </c>
      <c r="AH105" s="114">
        <f>1743.75/1108000</f>
        <v>1.5737815884476535E-3</v>
      </c>
      <c r="AI105" t="str">
        <f>IF('COPY 20200720'!AI105="","",'COPY 20200720'!AI105)</f>
        <v/>
      </c>
      <c r="AJ105" t="str">
        <f>IF('COPY 20200720'!AJ105="","",'COPY 20200720'!AJ105)</f>
        <v/>
      </c>
      <c r="AK105" t="str">
        <f>IF('COPY 20200720'!AK105="","",'COPY 20200720'!AK105)</f>
        <v/>
      </c>
      <c r="AL105" t="str">
        <f>IF('COPY 20200720'!AL105="","",'COPY 20200720'!AL105)</f>
        <v/>
      </c>
      <c r="AM105" t="str">
        <f>IF('COPY 20200720'!AM105="","",'COPY 20200720'!AM105)</f>
        <v/>
      </c>
      <c r="AN105" t="str">
        <f>IF('COPY 20200720'!AN105="","",'COPY 20200720'!AN105)</f>
        <v/>
      </c>
      <c r="AO105" t="str">
        <f>IF('COPY 20200720'!AO105="","",'COPY 20200720'!AO105)</f>
        <v/>
      </c>
      <c r="AP105" t="str">
        <f>IF('COPY 20200720'!AP105="","",'COPY 20200720'!AP105)</f>
        <v/>
      </c>
      <c r="AQ105" t="str">
        <f>IF('COPY 20200720'!AQ105="","",'COPY 20200720'!AQ105)</f>
        <v/>
      </c>
      <c r="AR105" t="str">
        <f>IF('COPY 20200720'!AR105="","",'COPY 20200720'!AR105)</f>
        <v/>
      </c>
      <c r="AS105" t="str">
        <f>IF('COPY 20200720'!AS105="","",'COPY 20200720'!AS105)</f>
        <v/>
      </c>
      <c r="AT105" t="str">
        <f>IF('COPY 20200720'!AT105="","",'COPY 20200720'!AT105)</f>
        <v/>
      </c>
      <c r="AU105" t="str">
        <f>IF('COPY 20200720'!AU105="","",'COPY 20200720'!AU105)</f>
        <v/>
      </c>
      <c r="AV105" t="str">
        <f>IF('COPY 20200720'!AV105="","",'COPY 20200720'!AV105)</f>
        <v/>
      </c>
      <c r="AW105" t="str">
        <f>IF('COPY 20200720'!AW105="","",'COPY 20200720'!AW105)</f>
        <v/>
      </c>
      <c r="AX105" t="str">
        <f>IF('COPY 20200720'!AX105="","",'COPY 20200720'!AX105)</f>
        <v/>
      </c>
      <c r="AY105" t="str">
        <f>IF('COPY 20200720'!AY105="","",'COPY 20200720'!AY105)</f>
        <v/>
      </c>
      <c r="AZ105" t="str">
        <f>IF('COPY 20200720'!AZ105="","",'COPY 20200720'!AZ105)</f>
        <v/>
      </c>
      <c r="BA105" t="str">
        <f>IF('COPY 20200720'!BA105="","",'COPY 20200720'!BA105)</f>
        <v/>
      </c>
      <c r="BB105" t="str">
        <f>IF('COPY 20200720'!BB105="","",'COPY 20200720'!BB105)</f>
        <v/>
      </c>
      <c r="BC105" t="str">
        <f>IF('COPY 20200720'!BC105="","",'COPY 20200720'!BC105)</f>
        <v/>
      </c>
      <c r="BD105" t="str">
        <f>IF('COPY 20200720'!BD105="","",'COPY 20200720'!BD105)</f>
        <v/>
      </c>
      <c r="BE105" t="str">
        <f>IF('COPY 20200720'!BE105="","",'COPY 20200720'!BE105)</f>
        <v/>
      </c>
      <c r="BF105" t="str">
        <f>IF('COPY 20200720'!BF105="","",'COPY 20200720'!BF105)</f>
        <v/>
      </c>
      <c r="BG105" t="str">
        <f>IF('COPY 20200720'!BG105="","",'COPY 20200720'!BG105)</f>
        <v/>
      </c>
      <c r="BH105" t="str">
        <f>IF('COPY 20200720'!BH105="","",'COPY 20200720'!BH105)</f>
        <v/>
      </c>
      <c r="BI105">
        <f>IF('COPY 20200720'!BI105="","",'COPY 20200720'!BI105)</f>
        <v>44032</v>
      </c>
      <c r="BJ105" t="str">
        <f>IF('COPY 20200720'!BJ105="","",'COPY 20200720'!BJ105)</f>
        <v/>
      </c>
      <c r="BK105" t="str">
        <f>IF('COPY 20200720'!BK105="","",'COPY 20200720'!BK105)</f>
        <v/>
      </c>
      <c r="BL105" t="str">
        <f>IF('COPY 20200720'!BL105="","",'COPY 20200720'!BL105)</f>
        <v/>
      </c>
      <c r="BM105" t="str">
        <f>IF('COPY 20200720'!BM105="","",'COPY 20200720'!BM105)</f>
        <v/>
      </c>
      <c r="BN105" t="str">
        <f>IF('COPY 20200720'!BN105="","",'COPY 20200720'!BN105)</f>
        <v/>
      </c>
      <c r="BO105" t="str">
        <f>IF('COPY 20200720'!BO105="","",'COPY 20200720'!BO105)</f>
        <v/>
      </c>
      <c r="BP105" t="str">
        <f>IF('COPY 20200720'!BP105="","",'COPY 20200720'!BP105)</f>
        <v/>
      </c>
      <c r="BQ105" t="str">
        <f>IF('COPY 20200720'!BQ105="","",'COPY 20200720'!BQ105)</f>
        <v/>
      </c>
      <c r="BR105" t="str">
        <f>IF('COPY 20200720'!BR105="","",'COPY 20200720'!BR105)</f>
        <v/>
      </c>
      <c r="BS105" t="str">
        <f>IF('COPY 20200720'!BS105="","",'COPY 20200720'!BS105)</f>
        <v/>
      </c>
      <c r="BT105" t="str">
        <f>IF('COPY 20200720'!BT105="","",'COPY 20200720'!BT105)</f>
        <v/>
      </c>
      <c r="BU105" t="str">
        <f>IF('COPY 20200720'!BU105="","",'COPY 20200720'!BU105)</f>
        <v/>
      </c>
      <c r="BV105" t="str">
        <f>IF('COPY 20200720'!BV105="","",'COPY 20200720'!BV105)</f>
        <v/>
      </c>
      <c r="BW105" t="str">
        <f>IF('COPY 20200720'!BW105="","",'COPY 20200720'!BW105)</f>
        <v/>
      </c>
      <c r="BX105" t="str">
        <f>IF('COPY 20200720'!BX105="","",'COPY 20200720'!BX105)</f>
        <v/>
      </c>
      <c r="BY105" t="str">
        <f>IF('COPY 20200720'!BY105="","",'COPY 20200720'!BY105)</f>
        <v/>
      </c>
      <c r="BZ105" t="str">
        <f>IF('COPY 20200720'!BZ105="","",'COPY 20200720'!BZ105)</f>
        <v/>
      </c>
      <c r="CA105" t="str">
        <f>IF('COPY 20200720'!CA105="","",'COPY 20200720'!CA105)</f>
        <v/>
      </c>
      <c r="CB105" t="str">
        <f>IF('COPY 20200720'!CB105="","",'COPY 20200720'!CB105)</f>
        <v/>
      </c>
      <c r="CC105" t="str">
        <f>IF('COPY 20200720'!CC105="","",'COPY 20200720'!CC105)</f>
        <v>-</v>
      </c>
      <c r="CD105" s="114">
        <f>1600/108516</f>
        <v>1.4744369493899517E-2</v>
      </c>
      <c r="CE105" t="str">
        <f>IF('COPY 20200720'!CE105="","",'COPY 20200720'!CE105)</f>
        <v/>
      </c>
      <c r="CF105" t="str">
        <f>IF('COPY 20200720'!CF105="","",'COPY 20200720'!CF105)</f>
        <v/>
      </c>
      <c r="CG105" t="str">
        <f>IF('COPY 20200720'!CG105="","",'COPY 20200720'!CG105)</f>
        <v/>
      </c>
      <c r="CH105" t="str">
        <f>IF('COPY 20200720'!CH105="","",'COPY 20200720'!CH105)</f>
        <v/>
      </c>
      <c r="CI105" t="str">
        <f>IF('COPY 20200720'!CI105="","",'COPY 20200720'!CI105)</f>
        <v/>
      </c>
      <c r="CJ105" t="str">
        <f>IF('COPY 20200720'!CJ105="","",'COPY 20200720'!CJ105)</f>
        <v/>
      </c>
      <c r="CK105" t="str">
        <f>IF('COPY 20200720'!CK105="","",'COPY 20200720'!CK105)</f>
        <v/>
      </c>
      <c r="CL105" t="str">
        <f>IF('COPY 20200720'!CL105="","",'COPY 20200720'!CL105)</f>
        <v/>
      </c>
      <c r="CM105" t="str">
        <f>IF('COPY 20200720'!CM105="","",'COPY 20200720'!CM105)</f>
        <v/>
      </c>
    </row>
    <row r="106" spans="2:91">
      <c r="B106" s="42" t="str">
        <f>'COPY 20200720'!B106</f>
        <v>102</v>
      </c>
      <c r="C106" s="8" t="str">
        <f>'COPY 20200720'!C106</f>
        <v>TAPE R QTR C</v>
      </c>
      <c r="D106" s="8" t="str">
        <f>IF('COPY 20200720'!D106="","",'COPY 20200720'!D106)</f>
        <v>TAPE</v>
      </c>
      <c r="E106" s="8"/>
      <c r="F106" s="9"/>
      <c r="G106" s="10"/>
      <c r="H106" s="11"/>
      <c r="I106" s="12"/>
      <c r="J106" s="13"/>
      <c r="K106" s="10"/>
      <c r="L106" s="13"/>
      <c r="M106" s="14"/>
      <c r="N106" s="15"/>
      <c r="O106" s="16"/>
      <c r="P106" s="16"/>
      <c r="Q106" s="16"/>
      <c r="R106" s="16"/>
      <c r="S106" s="33"/>
      <c r="T106" s="33"/>
      <c r="U106" s="18"/>
      <c r="V106">
        <f>IF('COPY 20200720'!V106="","",'COPY 20200720'!V106)</f>
        <v>6.2899999999999998E-2</v>
      </c>
      <c r="W106" t="str">
        <f>IF('COPY 20200720'!W106="","",'COPY 20200720'!W106)</f>
        <v/>
      </c>
      <c r="X106" t="str">
        <f>IF('COPY 20200720'!X106="","",'COPY 20200720'!X106)</f>
        <v/>
      </c>
      <c r="Y106" t="str">
        <f>IF('COPY 20200720'!Y106="","",'COPY 20200720'!Y106)</f>
        <v/>
      </c>
      <c r="Z106" t="str">
        <f>IF('COPY 20200720'!Z106="","",'COPY 20200720'!Z106)</f>
        <v/>
      </c>
      <c r="AA106" t="str">
        <f>IF('COPY 20200720'!AA106="","",'COPY 20200720'!AA106)</f>
        <v/>
      </c>
      <c r="AB106" t="str">
        <f>IF('COPY 20200720'!AB106="","",'COPY 20200720'!AB106)</f>
        <v/>
      </c>
      <c r="AC106" t="str">
        <f>IF('COPY 20200720'!AC106="","",'COPY 20200720'!AC106)</f>
        <v/>
      </c>
      <c r="AD106" t="str">
        <f>IF('COPY 20200720'!AD106="","",'COPY 20200720'!AD106)</f>
        <v/>
      </c>
      <c r="AE106" t="str">
        <f>IF('COPY 20200720'!AE106="","",'COPY 20200720'!AE106)</f>
        <v/>
      </c>
      <c r="AF106" t="str">
        <f>IF('COPY 20200720'!AF106="","",'COPY 20200720'!AF106)</f>
        <v/>
      </c>
      <c r="AG106" t="str">
        <f>IF('COPY 20200720'!AG106="","",'COPY 20200720'!AG106)</f>
        <v/>
      </c>
      <c r="AH106" s="114">
        <f>2536.25/108000</f>
        <v>2.3483796296296298E-2</v>
      </c>
      <c r="AI106" t="str">
        <f>IF('COPY 20200720'!AI106="","",'COPY 20200720'!AI106)</f>
        <v/>
      </c>
      <c r="AJ106" t="str">
        <f>IF('COPY 20200720'!AJ106="","",'COPY 20200720'!AJ106)</f>
        <v/>
      </c>
      <c r="AK106" t="str">
        <f>IF('COPY 20200720'!AK106="","",'COPY 20200720'!AK106)</f>
        <v/>
      </c>
      <c r="AL106" t="str">
        <f>IF('COPY 20200720'!AL106="","",'COPY 20200720'!AL106)</f>
        <v/>
      </c>
      <c r="AM106" t="str">
        <f>IF('COPY 20200720'!AM106="","",'COPY 20200720'!AM106)</f>
        <v/>
      </c>
      <c r="AN106" t="str">
        <f>IF('COPY 20200720'!AN106="","",'COPY 20200720'!AN106)</f>
        <v/>
      </c>
      <c r="AO106" t="str">
        <f>IF('COPY 20200720'!AO106="","",'COPY 20200720'!AO106)</f>
        <v/>
      </c>
      <c r="AP106" t="str">
        <f>IF('COPY 20200720'!AP106="","",'COPY 20200720'!AP106)</f>
        <v/>
      </c>
      <c r="AQ106" t="str">
        <f>IF('COPY 20200720'!AQ106="","",'COPY 20200720'!AQ106)</f>
        <v/>
      </c>
      <c r="AR106" t="str">
        <f>IF('COPY 20200720'!AR106="","",'COPY 20200720'!AR106)</f>
        <v/>
      </c>
      <c r="AS106" t="str">
        <f>IF('COPY 20200720'!AS106="","",'COPY 20200720'!AS106)</f>
        <v/>
      </c>
      <c r="AT106" t="str">
        <f>IF('COPY 20200720'!AT106="","",'COPY 20200720'!AT106)</f>
        <v/>
      </c>
      <c r="AU106" t="str">
        <f>IF('COPY 20200720'!AU106="","",'COPY 20200720'!AU106)</f>
        <v/>
      </c>
      <c r="AV106" t="str">
        <f>IF('COPY 20200720'!AV106="","",'COPY 20200720'!AV106)</f>
        <v/>
      </c>
      <c r="AW106" t="str">
        <f>IF('COPY 20200720'!AW106="","",'COPY 20200720'!AW106)</f>
        <v/>
      </c>
      <c r="AX106" t="str">
        <f>IF('COPY 20200720'!AX106="","",'COPY 20200720'!AX106)</f>
        <v/>
      </c>
      <c r="AY106" t="str">
        <f>IF('COPY 20200720'!AY106="","",'COPY 20200720'!AY106)</f>
        <v/>
      </c>
      <c r="AZ106" t="str">
        <f>IF('COPY 20200720'!AZ106="","",'COPY 20200720'!AZ106)</f>
        <v/>
      </c>
      <c r="BA106" t="str">
        <f>IF('COPY 20200720'!BA106="","",'COPY 20200720'!BA106)</f>
        <v/>
      </c>
      <c r="BB106" t="str">
        <f>IF('COPY 20200720'!BB106="","",'COPY 20200720'!BB106)</f>
        <v/>
      </c>
      <c r="BC106" t="str">
        <f>IF('COPY 20200720'!BC106="","",'COPY 20200720'!BC106)</f>
        <v/>
      </c>
      <c r="BD106" t="str">
        <f>IF('COPY 20200720'!BD106="","",'COPY 20200720'!BD106)</f>
        <v/>
      </c>
      <c r="BE106" t="str">
        <f>IF('COPY 20200720'!BE106="","",'COPY 20200720'!BE106)</f>
        <v/>
      </c>
      <c r="BF106" t="str">
        <f>IF('COPY 20200720'!BF106="","",'COPY 20200720'!BF106)</f>
        <v/>
      </c>
      <c r="BG106" t="str">
        <f>IF('COPY 20200720'!BG106="","",'COPY 20200720'!BG106)</f>
        <v/>
      </c>
      <c r="BH106" t="str">
        <f>IF('COPY 20200720'!BH106="","",'COPY 20200720'!BH106)</f>
        <v/>
      </c>
      <c r="BI106">
        <f>IF('COPY 20200720'!BI106="","",'COPY 20200720'!BI106)</f>
        <v>44032</v>
      </c>
      <c r="BJ106" t="str">
        <f>IF('COPY 20200720'!BJ106="","",'COPY 20200720'!BJ106)</f>
        <v/>
      </c>
      <c r="BK106" t="str">
        <f>IF('COPY 20200720'!BK106="","",'COPY 20200720'!BK106)</f>
        <v/>
      </c>
      <c r="BL106" t="str">
        <f>IF('COPY 20200720'!BL106="","",'COPY 20200720'!BL106)</f>
        <v/>
      </c>
      <c r="BM106" t="str">
        <f>IF('COPY 20200720'!BM106="","",'COPY 20200720'!BM106)</f>
        <v/>
      </c>
      <c r="BN106" t="str">
        <f>IF('COPY 20200720'!BN106="","",'COPY 20200720'!BN106)</f>
        <v/>
      </c>
      <c r="BO106" t="str">
        <f>IF('COPY 20200720'!BO106="","",'COPY 20200720'!BO106)</f>
        <v/>
      </c>
      <c r="BP106" t="str">
        <f>IF('COPY 20200720'!BP106="","",'COPY 20200720'!BP106)</f>
        <v/>
      </c>
      <c r="BQ106" t="str">
        <f>IF('COPY 20200720'!BQ106="","",'COPY 20200720'!BQ106)</f>
        <v/>
      </c>
      <c r="BR106" t="str">
        <f>IF('COPY 20200720'!BR106="","",'COPY 20200720'!BR106)</f>
        <v/>
      </c>
      <c r="BS106" t="str">
        <f>IF('COPY 20200720'!BS106="","",'COPY 20200720'!BS106)</f>
        <v/>
      </c>
      <c r="BT106" t="str">
        <f>IF('COPY 20200720'!BT106="","",'COPY 20200720'!BT106)</f>
        <v/>
      </c>
      <c r="BU106" t="str">
        <f>IF('COPY 20200720'!BU106="","",'COPY 20200720'!BU106)</f>
        <v/>
      </c>
      <c r="BV106" t="str">
        <f>IF('COPY 20200720'!BV106="","",'COPY 20200720'!BV106)</f>
        <v/>
      </c>
      <c r="BW106" t="str">
        <f>IF('COPY 20200720'!BW106="","",'COPY 20200720'!BW106)</f>
        <v/>
      </c>
      <c r="BX106" t="str">
        <f>IF('COPY 20200720'!BX106="","",'COPY 20200720'!BX106)</f>
        <v/>
      </c>
      <c r="BY106" t="str">
        <f>IF('COPY 20200720'!BY106="","",'COPY 20200720'!BY106)</f>
        <v/>
      </c>
      <c r="BZ106" t="str">
        <f>IF('COPY 20200720'!BZ106="","",'COPY 20200720'!BZ106)</f>
        <v/>
      </c>
      <c r="CA106" t="str">
        <f>IF('COPY 20200720'!CA106="","",'COPY 20200720'!CA106)</f>
        <v/>
      </c>
      <c r="CB106" t="str">
        <f>IF('COPY 20200720'!CB106="","",'COPY 20200720'!CB106)</f>
        <v/>
      </c>
      <c r="CC106">
        <f>IF('COPY 20200720'!CC106="","",'COPY 20200720'!CC106)</f>
        <v>44032</v>
      </c>
      <c r="CD106">
        <f>IF('COPY 20200720'!CD106="","",'COPY 20200720'!CD106)</f>
        <v>44032</v>
      </c>
      <c r="CE106" t="str">
        <f>IF('COPY 20200720'!CE106="","",'COPY 20200720'!CE106)</f>
        <v/>
      </c>
      <c r="CF106" t="str">
        <f>IF('COPY 20200720'!CF106="","",'COPY 20200720'!CF106)</f>
        <v/>
      </c>
      <c r="CG106" t="str">
        <f>IF('COPY 20200720'!CG106="","",'COPY 20200720'!CG106)</f>
        <v/>
      </c>
      <c r="CH106" t="str">
        <f>IF('COPY 20200720'!CH106="","",'COPY 20200720'!CH106)</f>
        <v/>
      </c>
      <c r="CI106" t="str">
        <f>IF('COPY 20200720'!CI106="","",'COPY 20200720'!CI106)</f>
        <v/>
      </c>
      <c r="CJ106" t="str">
        <f>IF('COPY 20200720'!CJ106="","",'COPY 20200720'!CJ106)</f>
        <v/>
      </c>
      <c r="CK106" t="str">
        <f>IF('COPY 20200720'!CK106="","",'COPY 20200720'!CK106)</f>
        <v/>
      </c>
      <c r="CL106" t="str">
        <f>IF('COPY 20200720'!CL106="","",'COPY 20200720'!CL106)</f>
        <v/>
      </c>
      <c r="CM106" t="str">
        <f>IF('COPY 20200720'!CM106="","",'COPY 20200720'!CM106)</f>
        <v/>
      </c>
    </row>
    <row r="107" spans="2:91">
      <c r="B107" s="42" t="str">
        <f>'COPY 20200720'!B107</f>
        <v>103</v>
      </c>
      <c r="C107" s="8" t="str">
        <f>'COPY 20200720'!C107</f>
        <v>TAPE R QTR B</v>
      </c>
      <c r="D107" s="8" t="str">
        <f>IF('COPY 20200720'!D107="","",'COPY 20200720'!D107)</f>
        <v>TAPE</v>
      </c>
      <c r="E107" s="8"/>
      <c r="F107" s="9"/>
      <c r="G107" s="10"/>
      <c r="H107" s="11"/>
      <c r="I107" s="12"/>
      <c r="J107" s="13"/>
      <c r="K107" s="10"/>
      <c r="L107" s="13"/>
      <c r="M107" s="14"/>
      <c r="N107" s="15"/>
      <c r="O107" s="16"/>
      <c r="P107" s="16"/>
      <c r="Q107" s="16"/>
      <c r="R107" s="16"/>
      <c r="S107" s="33"/>
      <c r="T107" s="33"/>
      <c r="U107" s="18"/>
      <c r="V107">
        <f>IF('COPY 20200720'!V107="","",'COPY 20200720'!V107)</f>
        <v>0.29609999999999997</v>
      </c>
      <c r="W107" t="str">
        <f>IF('COPY 20200720'!W107="","",'COPY 20200720'!W107)</f>
        <v/>
      </c>
      <c r="X107" t="str">
        <f>IF('COPY 20200720'!X107="","",'COPY 20200720'!X107)</f>
        <v/>
      </c>
      <c r="Y107" t="str">
        <f>IF('COPY 20200720'!Y107="","",'COPY 20200720'!Y107)</f>
        <v/>
      </c>
      <c r="Z107" t="str">
        <f>IF('COPY 20200720'!Z107="","",'COPY 20200720'!Z107)</f>
        <v/>
      </c>
      <c r="AA107" t="str">
        <f>IF('COPY 20200720'!AA107="","",'COPY 20200720'!AA107)</f>
        <v/>
      </c>
      <c r="AB107" t="str">
        <f>IF('COPY 20200720'!AB107="","",'COPY 20200720'!AB107)</f>
        <v/>
      </c>
      <c r="AC107" t="str">
        <f>IF('COPY 20200720'!AC107="","",'COPY 20200720'!AC107)</f>
        <v/>
      </c>
      <c r="AD107" t="str">
        <f>IF('COPY 20200720'!AD107="","",'COPY 20200720'!AD107)</f>
        <v/>
      </c>
      <c r="AE107" t="str">
        <f>IF('COPY 20200720'!AE107="","",'COPY 20200720'!AE107)</f>
        <v/>
      </c>
      <c r="AF107" t="str">
        <f>IF('COPY 20200720'!AF107="","",'COPY 20200720'!AF107)</f>
        <v/>
      </c>
      <c r="AG107" t="str">
        <f>IF('COPY 20200720'!AG107="","",'COPY 20200720'!AG107)</f>
        <v/>
      </c>
      <c r="AH107" s="114">
        <f>2718.75/108000</f>
        <v>2.5173611111111112E-2</v>
      </c>
      <c r="AI107" t="str">
        <f>IF('COPY 20200720'!AI107="","",'COPY 20200720'!AI107)</f>
        <v/>
      </c>
      <c r="AJ107" t="str">
        <f>IF('COPY 20200720'!AJ107="","",'COPY 20200720'!AJ107)</f>
        <v/>
      </c>
      <c r="AK107" t="str">
        <f>IF('COPY 20200720'!AK107="","",'COPY 20200720'!AK107)</f>
        <v/>
      </c>
      <c r="AL107" t="str">
        <f>IF('COPY 20200720'!AL107="","",'COPY 20200720'!AL107)</f>
        <v/>
      </c>
      <c r="AM107" t="str">
        <f>IF('COPY 20200720'!AM107="","",'COPY 20200720'!AM107)</f>
        <v/>
      </c>
      <c r="AN107" t="str">
        <f>IF('COPY 20200720'!AN107="","",'COPY 20200720'!AN107)</f>
        <v/>
      </c>
      <c r="AO107" t="str">
        <f>IF('COPY 20200720'!AO107="","",'COPY 20200720'!AO107)</f>
        <v/>
      </c>
      <c r="AP107" t="str">
        <f>IF('COPY 20200720'!AP107="","",'COPY 20200720'!AP107)</f>
        <v/>
      </c>
      <c r="AQ107" t="str">
        <f>IF('COPY 20200720'!AQ107="","",'COPY 20200720'!AQ107)</f>
        <v/>
      </c>
      <c r="AR107" t="str">
        <f>IF('COPY 20200720'!AR107="","",'COPY 20200720'!AR107)</f>
        <v/>
      </c>
      <c r="AS107" t="str">
        <f>IF('COPY 20200720'!AS107="","",'COPY 20200720'!AS107)</f>
        <v/>
      </c>
      <c r="AT107" t="str">
        <f>IF('COPY 20200720'!AT107="","",'COPY 20200720'!AT107)</f>
        <v/>
      </c>
      <c r="AU107" t="str">
        <f>IF('COPY 20200720'!AU107="","",'COPY 20200720'!AU107)</f>
        <v/>
      </c>
      <c r="AV107" t="str">
        <f>IF('COPY 20200720'!AV107="","",'COPY 20200720'!AV107)</f>
        <v/>
      </c>
      <c r="AW107" t="str">
        <f>IF('COPY 20200720'!AW107="","",'COPY 20200720'!AW107)</f>
        <v/>
      </c>
      <c r="AX107" t="str">
        <f>IF('COPY 20200720'!AX107="","",'COPY 20200720'!AX107)</f>
        <v/>
      </c>
      <c r="AY107" t="str">
        <f>IF('COPY 20200720'!AY107="","",'COPY 20200720'!AY107)</f>
        <v/>
      </c>
      <c r="AZ107" t="str">
        <f>IF('COPY 20200720'!AZ107="","",'COPY 20200720'!AZ107)</f>
        <v/>
      </c>
      <c r="BA107" t="str">
        <f>IF('COPY 20200720'!BA107="","",'COPY 20200720'!BA107)</f>
        <v/>
      </c>
      <c r="BB107" t="str">
        <f>IF('COPY 20200720'!BB107="","",'COPY 20200720'!BB107)</f>
        <v/>
      </c>
      <c r="BC107" t="str">
        <f>IF('COPY 20200720'!BC107="","",'COPY 20200720'!BC107)</f>
        <v/>
      </c>
      <c r="BD107" t="str">
        <f>IF('COPY 20200720'!BD107="","",'COPY 20200720'!BD107)</f>
        <v/>
      </c>
      <c r="BE107" t="str">
        <f>IF('COPY 20200720'!BE107="","",'COPY 20200720'!BE107)</f>
        <v/>
      </c>
      <c r="BF107" t="str">
        <f>IF('COPY 20200720'!BF107="","",'COPY 20200720'!BF107)</f>
        <v/>
      </c>
      <c r="BG107" t="str">
        <f>IF('COPY 20200720'!BG107="","",'COPY 20200720'!BG107)</f>
        <v/>
      </c>
      <c r="BH107" t="str">
        <f>IF('COPY 20200720'!BH107="","",'COPY 20200720'!BH107)</f>
        <v/>
      </c>
      <c r="BI107">
        <f>IF('COPY 20200720'!BI107="","",'COPY 20200720'!BI107)</f>
        <v>44032</v>
      </c>
      <c r="BJ107" t="str">
        <f>IF('COPY 20200720'!BJ107="","",'COPY 20200720'!BJ107)</f>
        <v/>
      </c>
      <c r="BK107" t="str">
        <f>IF('COPY 20200720'!BK107="","",'COPY 20200720'!BK107)</f>
        <v/>
      </c>
      <c r="BL107" t="str">
        <f>IF('COPY 20200720'!BL107="","",'COPY 20200720'!BL107)</f>
        <v/>
      </c>
      <c r="BM107" t="str">
        <f>IF('COPY 20200720'!BM107="","",'COPY 20200720'!BM107)</f>
        <v/>
      </c>
      <c r="BN107" t="str">
        <f>IF('COPY 20200720'!BN107="","",'COPY 20200720'!BN107)</f>
        <v/>
      </c>
      <c r="BO107" t="str">
        <f>IF('COPY 20200720'!BO107="","",'COPY 20200720'!BO107)</f>
        <v/>
      </c>
      <c r="BP107" t="str">
        <f>IF('COPY 20200720'!BP107="","",'COPY 20200720'!BP107)</f>
        <v/>
      </c>
      <c r="BQ107" t="str">
        <f>IF('COPY 20200720'!BQ107="","",'COPY 20200720'!BQ107)</f>
        <v/>
      </c>
      <c r="BR107" t="str">
        <f>IF('COPY 20200720'!BR107="","",'COPY 20200720'!BR107)</f>
        <v/>
      </c>
      <c r="BS107" t="str">
        <f>IF('COPY 20200720'!BS107="","",'COPY 20200720'!BS107)</f>
        <v/>
      </c>
      <c r="BT107" t="str">
        <f>IF('COPY 20200720'!BT107="","",'COPY 20200720'!BT107)</f>
        <v/>
      </c>
      <c r="BU107" t="str">
        <f>IF('COPY 20200720'!BU107="","",'COPY 20200720'!BU107)</f>
        <v/>
      </c>
      <c r="BV107" t="str">
        <f>IF('COPY 20200720'!BV107="","",'COPY 20200720'!BV107)</f>
        <v/>
      </c>
      <c r="BW107" t="str">
        <f>IF('COPY 20200720'!BW107="","",'COPY 20200720'!BW107)</f>
        <v/>
      </c>
      <c r="BX107" t="str">
        <f>IF('COPY 20200720'!BX107="","",'COPY 20200720'!BX107)</f>
        <v/>
      </c>
      <c r="BY107" t="str">
        <f>IF('COPY 20200720'!BY107="","",'COPY 20200720'!BY107)</f>
        <v/>
      </c>
      <c r="BZ107" t="str">
        <f>IF('COPY 20200720'!BZ107="","",'COPY 20200720'!BZ107)</f>
        <v/>
      </c>
      <c r="CA107" t="str">
        <f>IF('COPY 20200720'!CA107="","",'COPY 20200720'!CA107)</f>
        <v/>
      </c>
      <c r="CB107" t="str">
        <f>IF('COPY 20200720'!CB107="","",'COPY 20200720'!CB107)</f>
        <v/>
      </c>
      <c r="CC107">
        <f>IF('COPY 20200720'!CC107="","",'COPY 20200720'!CC107)</f>
        <v>44032</v>
      </c>
      <c r="CD107">
        <f>IF('COPY 20200720'!CD107="","",'COPY 20200720'!CD107)</f>
        <v>44032</v>
      </c>
      <c r="CE107" t="str">
        <f>IF('COPY 20200720'!CE107="","",'COPY 20200720'!CE107)</f>
        <v/>
      </c>
      <c r="CF107" t="str">
        <f>IF('COPY 20200720'!CF107="","",'COPY 20200720'!CF107)</f>
        <v/>
      </c>
      <c r="CG107" t="str">
        <f>IF('COPY 20200720'!CG107="","",'COPY 20200720'!CG107)</f>
        <v/>
      </c>
      <c r="CH107" t="str">
        <f>IF('COPY 20200720'!CH107="","",'COPY 20200720'!CH107)</f>
        <v/>
      </c>
      <c r="CI107" t="str">
        <f>IF('COPY 20200720'!CI107="","",'COPY 20200720'!CI107)</f>
        <v/>
      </c>
      <c r="CJ107" t="str">
        <f>IF('COPY 20200720'!CJ107="","",'COPY 20200720'!CJ107)</f>
        <v/>
      </c>
      <c r="CK107" t="str">
        <f>IF('COPY 20200720'!CK107="","",'COPY 20200720'!CK107)</f>
        <v/>
      </c>
      <c r="CL107" t="str">
        <f>IF('COPY 20200720'!CL107="","",'COPY 20200720'!CL107)</f>
        <v/>
      </c>
      <c r="CM107" t="str">
        <f>IF('COPY 20200720'!CM107="","",'COPY 20200720'!CM107)</f>
        <v/>
      </c>
    </row>
    <row r="108" spans="2:91">
      <c r="B108" s="42" t="str">
        <f>'COPY 20200720'!B108</f>
        <v>104</v>
      </c>
      <c r="C108" s="8" t="str">
        <f>'COPY 20200720'!C108</f>
        <v>TAPE R QTR A</v>
      </c>
      <c r="D108" s="8" t="str">
        <f>IF('COPY 20200720'!D108="","",'COPY 20200720'!D108)</f>
        <v>TAPE</v>
      </c>
      <c r="E108" s="8"/>
      <c r="F108" s="9"/>
      <c r="G108" s="10"/>
      <c r="H108" s="11"/>
      <c r="I108" s="12"/>
      <c r="J108" s="13"/>
      <c r="K108" s="10"/>
      <c r="L108" s="13"/>
      <c r="M108" s="14"/>
      <c r="N108" s="15"/>
      <c r="O108" s="16"/>
      <c r="P108" s="16"/>
      <c r="Q108" s="16"/>
      <c r="R108" s="16"/>
      <c r="S108" s="33"/>
      <c r="T108" s="33"/>
      <c r="U108" s="18"/>
      <c r="V108">
        <f>IF('COPY 20200720'!V108="","",'COPY 20200720'!V108)</f>
        <v>0.33129999999999998</v>
      </c>
      <c r="W108" t="str">
        <f>IF('COPY 20200720'!W108="","",'COPY 20200720'!W108)</f>
        <v/>
      </c>
      <c r="X108" t="str">
        <f>IF('COPY 20200720'!X108="","",'COPY 20200720'!X108)</f>
        <v/>
      </c>
      <c r="Y108" t="str">
        <f>IF('COPY 20200720'!Y108="","",'COPY 20200720'!Y108)</f>
        <v/>
      </c>
      <c r="Z108" t="str">
        <f>IF('COPY 20200720'!Z108="","",'COPY 20200720'!Z108)</f>
        <v/>
      </c>
      <c r="AA108" t="str">
        <f>IF('COPY 20200720'!AA108="","",'COPY 20200720'!AA108)</f>
        <v/>
      </c>
      <c r="AB108" t="str">
        <f>IF('COPY 20200720'!AB108="","",'COPY 20200720'!AB108)</f>
        <v/>
      </c>
      <c r="AC108" t="str">
        <f>IF('COPY 20200720'!AC108="","",'COPY 20200720'!AC108)</f>
        <v/>
      </c>
      <c r="AD108" t="str">
        <f>IF('COPY 20200720'!AD108="","",'COPY 20200720'!AD108)</f>
        <v/>
      </c>
      <c r="AE108" t="str">
        <f>IF('COPY 20200720'!AE108="","",'COPY 20200720'!AE108)</f>
        <v/>
      </c>
      <c r="AF108" t="str">
        <f>IF('COPY 20200720'!AF108="","",'COPY 20200720'!AF108)</f>
        <v/>
      </c>
      <c r="AG108" t="str">
        <f>IF('COPY 20200720'!AG108="","",'COPY 20200720'!AG108)</f>
        <v/>
      </c>
      <c r="AH108" s="114">
        <f>2718.75/108000</f>
        <v>2.5173611111111112E-2</v>
      </c>
      <c r="AI108" t="str">
        <f>IF('COPY 20200720'!AI108="","",'COPY 20200720'!AI108)</f>
        <v/>
      </c>
      <c r="AJ108" t="str">
        <f>IF('COPY 20200720'!AJ108="","",'COPY 20200720'!AJ108)</f>
        <v/>
      </c>
      <c r="AK108" t="str">
        <f>IF('COPY 20200720'!AK108="","",'COPY 20200720'!AK108)</f>
        <v/>
      </c>
      <c r="AL108" t="str">
        <f>IF('COPY 20200720'!AL108="","",'COPY 20200720'!AL108)</f>
        <v/>
      </c>
      <c r="AM108" t="str">
        <f>IF('COPY 20200720'!AM108="","",'COPY 20200720'!AM108)</f>
        <v/>
      </c>
      <c r="AN108" t="str">
        <f>IF('COPY 20200720'!AN108="","",'COPY 20200720'!AN108)</f>
        <v/>
      </c>
      <c r="AO108" t="str">
        <f>IF('COPY 20200720'!AO108="","",'COPY 20200720'!AO108)</f>
        <v/>
      </c>
      <c r="AP108" t="str">
        <f>IF('COPY 20200720'!AP108="","",'COPY 20200720'!AP108)</f>
        <v/>
      </c>
      <c r="AQ108" t="str">
        <f>IF('COPY 20200720'!AQ108="","",'COPY 20200720'!AQ108)</f>
        <v/>
      </c>
      <c r="AR108" t="str">
        <f>IF('COPY 20200720'!AR108="","",'COPY 20200720'!AR108)</f>
        <v/>
      </c>
      <c r="AS108" t="str">
        <f>IF('COPY 20200720'!AS108="","",'COPY 20200720'!AS108)</f>
        <v/>
      </c>
      <c r="AT108" t="str">
        <f>IF('COPY 20200720'!AT108="","",'COPY 20200720'!AT108)</f>
        <v/>
      </c>
      <c r="AU108" t="str">
        <f>IF('COPY 20200720'!AU108="","",'COPY 20200720'!AU108)</f>
        <v/>
      </c>
      <c r="AV108" t="str">
        <f>IF('COPY 20200720'!AV108="","",'COPY 20200720'!AV108)</f>
        <v/>
      </c>
      <c r="AW108" t="str">
        <f>IF('COPY 20200720'!AW108="","",'COPY 20200720'!AW108)</f>
        <v/>
      </c>
      <c r="AX108" t="str">
        <f>IF('COPY 20200720'!AX108="","",'COPY 20200720'!AX108)</f>
        <v/>
      </c>
      <c r="AY108" t="str">
        <f>IF('COPY 20200720'!AY108="","",'COPY 20200720'!AY108)</f>
        <v/>
      </c>
      <c r="AZ108" t="str">
        <f>IF('COPY 20200720'!AZ108="","",'COPY 20200720'!AZ108)</f>
        <v/>
      </c>
      <c r="BA108" t="str">
        <f>IF('COPY 20200720'!BA108="","",'COPY 20200720'!BA108)</f>
        <v/>
      </c>
      <c r="BB108" t="str">
        <f>IF('COPY 20200720'!BB108="","",'COPY 20200720'!BB108)</f>
        <v/>
      </c>
      <c r="BC108" t="str">
        <f>IF('COPY 20200720'!BC108="","",'COPY 20200720'!BC108)</f>
        <v/>
      </c>
      <c r="BD108" t="str">
        <f>IF('COPY 20200720'!BD108="","",'COPY 20200720'!BD108)</f>
        <v/>
      </c>
      <c r="BE108" t="str">
        <f>IF('COPY 20200720'!BE108="","",'COPY 20200720'!BE108)</f>
        <v/>
      </c>
      <c r="BF108" t="str">
        <f>IF('COPY 20200720'!BF108="","",'COPY 20200720'!BF108)</f>
        <v/>
      </c>
      <c r="BG108" t="str">
        <f>IF('COPY 20200720'!BG108="","",'COPY 20200720'!BG108)</f>
        <v/>
      </c>
      <c r="BH108" t="str">
        <f>IF('COPY 20200720'!BH108="","",'COPY 20200720'!BH108)</f>
        <v/>
      </c>
      <c r="BI108">
        <f>IF('COPY 20200720'!BI108="","",'COPY 20200720'!BI108)</f>
        <v>44032</v>
      </c>
      <c r="BJ108" t="str">
        <f>IF('COPY 20200720'!BJ108="","",'COPY 20200720'!BJ108)</f>
        <v/>
      </c>
      <c r="BK108" t="str">
        <f>IF('COPY 20200720'!BK108="","",'COPY 20200720'!BK108)</f>
        <v/>
      </c>
      <c r="BL108" t="str">
        <f>IF('COPY 20200720'!BL108="","",'COPY 20200720'!BL108)</f>
        <v/>
      </c>
      <c r="BM108" t="str">
        <f>IF('COPY 20200720'!BM108="","",'COPY 20200720'!BM108)</f>
        <v/>
      </c>
      <c r="BN108" t="str">
        <f>IF('COPY 20200720'!BN108="","",'COPY 20200720'!BN108)</f>
        <v/>
      </c>
      <c r="BO108" t="str">
        <f>IF('COPY 20200720'!BO108="","",'COPY 20200720'!BO108)</f>
        <v/>
      </c>
      <c r="BP108" t="str">
        <f>IF('COPY 20200720'!BP108="","",'COPY 20200720'!BP108)</f>
        <v/>
      </c>
      <c r="BQ108" t="str">
        <f>IF('COPY 20200720'!BQ108="","",'COPY 20200720'!BQ108)</f>
        <v/>
      </c>
      <c r="BR108" t="str">
        <f>IF('COPY 20200720'!BR108="","",'COPY 20200720'!BR108)</f>
        <v/>
      </c>
      <c r="BS108" t="str">
        <f>IF('COPY 20200720'!BS108="","",'COPY 20200720'!BS108)</f>
        <v/>
      </c>
      <c r="BT108" t="str">
        <f>IF('COPY 20200720'!BT108="","",'COPY 20200720'!BT108)</f>
        <v/>
      </c>
      <c r="BU108" t="str">
        <f>IF('COPY 20200720'!BU108="","",'COPY 20200720'!BU108)</f>
        <v/>
      </c>
      <c r="BV108" t="str">
        <f>IF('COPY 20200720'!BV108="","",'COPY 20200720'!BV108)</f>
        <v/>
      </c>
      <c r="BW108" t="str">
        <f>IF('COPY 20200720'!BW108="","",'COPY 20200720'!BW108)</f>
        <v/>
      </c>
      <c r="BX108" t="str">
        <f>IF('COPY 20200720'!BX108="","",'COPY 20200720'!BX108)</f>
        <v/>
      </c>
      <c r="BY108" t="str">
        <f>IF('COPY 20200720'!BY108="","",'COPY 20200720'!BY108)</f>
        <v/>
      </c>
      <c r="BZ108" t="str">
        <f>IF('COPY 20200720'!BZ108="","",'COPY 20200720'!BZ108)</f>
        <v/>
      </c>
      <c r="CA108" t="str">
        <f>IF('COPY 20200720'!CA108="","",'COPY 20200720'!CA108)</f>
        <v/>
      </c>
      <c r="CB108" t="str">
        <f>IF('COPY 20200720'!CB108="","",'COPY 20200720'!CB108)</f>
        <v/>
      </c>
      <c r="CC108">
        <f>IF('COPY 20200720'!CC108="","",'COPY 20200720'!CC108)</f>
        <v>44032</v>
      </c>
      <c r="CD108">
        <f>IF('COPY 20200720'!CD108="","",'COPY 20200720'!CD108)</f>
        <v>44032</v>
      </c>
      <c r="CE108" t="str">
        <f>IF('COPY 20200720'!CE108="","",'COPY 20200720'!CE108)</f>
        <v/>
      </c>
      <c r="CF108" t="str">
        <f>IF('COPY 20200720'!CF108="","",'COPY 20200720'!CF108)</f>
        <v/>
      </c>
      <c r="CG108" t="str">
        <f>IF('COPY 20200720'!CG108="","",'COPY 20200720'!CG108)</f>
        <v/>
      </c>
      <c r="CH108" t="str">
        <f>IF('COPY 20200720'!CH108="","",'COPY 20200720'!CH108)</f>
        <v/>
      </c>
      <c r="CI108" t="str">
        <f>IF('COPY 20200720'!CI108="","",'COPY 20200720'!CI108)</f>
        <v/>
      </c>
      <c r="CJ108" t="str">
        <f>IF('COPY 20200720'!CJ108="","",'COPY 20200720'!CJ108)</f>
        <v/>
      </c>
      <c r="CK108" t="str">
        <f>IF('COPY 20200720'!CK108="","",'COPY 20200720'!CK108)</f>
        <v/>
      </c>
      <c r="CL108" t="str">
        <f>IF('COPY 20200720'!CL108="","",'COPY 20200720'!CL108)</f>
        <v/>
      </c>
      <c r="CM108" t="str">
        <f>IF('COPY 20200720'!CM108="","",'COPY 20200720'!CM108)</f>
        <v/>
      </c>
    </row>
    <row r="109" spans="2:91">
      <c r="B109" s="42" t="str">
        <f>'COPY 20200720'!B109</f>
        <v>105</v>
      </c>
      <c r="C109" s="8" t="str">
        <f>'COPY 20200720'!C109</f>
        <v>TAPE F DR E</v>
      </c>
      <c r="D109" s="8" t="str">
        <f>IF('COPY 20200720'!D109="","",'COPY 20200720'!D109)</f>
        <v>TAPE</v>
      </c>
      <c r="E109" s="8"/>
      <c r="F109" s="9"/>
      <c r="G109" s="10"/>
      <c r="H109" s="11"/>
      <c r="I109" s="12"/>
      <c r="J109" s="13"/>
      <c r="K109" s="10"/>
      <c r="L109" s="13"/>
      <c r="M109" s="14"/>
      <c r="N109" s="15"/>
      <c r="O109" s="16"/>
      <c r="P109" s="16"/>
      <c r="Q109" s="16"/>
      <c r="R109" s="16"/>
      <c r="S109" s="33"/>
      <c r="T109" s="33"/>
      <c r="U109" s="18"/>
      <c r="V109">
        <f>IF('COPY 20200720'!V109="","",'COPY 20200720'!V109)</f>
        <v>4.41E-2</v>
      </c>
      <c r="W109" t="str">
        <f>IF('COPY 20200720'!W109="","",'COPY 20200720'!W109)</f>
        <v/>
      </c>
      <c r="X109" t="str">
        <f>IF('COPY 20200720'!X109="","",'COPY 20200720'!X109)</f>
        <v/>
      </c>
      <c r="Y109" t="str">
        <f>IF('COPY 20200720'!Y109="","",'COPY 20200720'!Y109)</f>
        <v/>
      </c>
      <c r="Z109" t="str">
        <f>IF('COPY 20200720'!Z109="","",'COPY 20200720'!Z109)</f>
        <v/>
      </c>
      <c r="AA109" t="str">
        <f>IF('COPY 20200720'!AA109="","",'COPY 20200720'!AA109)</f>
        <v/>
      </c>
      <c r="AB109" t="str">
        <f>IF('COPY 20200720'!AB109="","",'COPY 20200720'!AB109)</f>
        <v/>
      </c>
      <c r="AC109" t="str">
        <f>IF('COPY 20200720'!AC109="","",'COPY 20200720'!AC109)</f>
        <v/>
      </c>
      <c r="AD109" t="str">
        <f>IF('COPY 20200720'!AD109="","",'COPY 20200720'!AD109)</f>
        <v/>
      </c>
      <c r="AE109" t="str">
        <f>IF('COPY 20200720'!AE109="","",'COPY 20200720'!AE109)</f>
        <v/>
      </c>
      <c r="AF109" t="str">
        <f>IF('COPY 20200720'!AF109="","",'COPY 20200720'!AF109)</f>
        <v/>
      </c>
      <c r="AG109" t="str">
        <f>IF('COPY 20200720'!AG109="","",'COPY 20200720'!AG109)</f>
        <v/>
      </c>
      <c r="AH109" s="114">
        <f>1495/108000</f>
        <v>1.3842592592592592E-2</v>
      </c>
      <c r="AI109" t="str">
        <f>IF('COPY 20200720'!AI109="","",'COPY 20200720'!AI109)</f>
        <v/>
      </c>
      <c r="AJ109" t="str">
        <f>IF('COPY 20200720'!AJ109="","",'COPY 20200720'!AJ109)</f>
        <v/>
      </c>
      <c r="AK109" t="str">
        <f>IF('COPY 20200720'!AK109="","",'COPY 20200720'!AK109)</f>
        <v/>
      </c>
      <c r="AL109" t="str">
        <f>IF('COPY 20200720'!AL109="","",'COPY 20200720'!AL109)</f>
        <v/>
      </c>
      <c r="AM109" t="str">
        <f>IF('COPY 20200720'!AM109="","",'COPY 20200720'!AM109)</f>
        <v/>
      </c>
      <c r="AN109" t="str">
        <f>IF('COPY 20200720'!AN109="","",'COPY 20200720'!AN109)</f>
        <v/>
      </c>
      <c r="AO109" t="str">
        <f>IF('COPY 20200720'!AO109="","",'COPY 20200720'!AO109)</f>
        <v/>
      </c>
      <c r="AP109" t="str">
        <f>IF('COPY 20200720'!AP109="","",'COPY 20200720'!AP109)</f>
        <v/>
      </c>
      <c r="AQ109" t="str">
        <f>IF('COPY 20200720'!AQ109="","",'COPY 20200720'!AQ109)</f>
        <v/>
      </c>
      <c r="AR109" t="str">
        <f>IF('COPY 20200720'!AR109="","",'COPY 20200720'!AR109)</f>
        <v/>
      </c>
      <c r="AS109" t="str">
        <f>IF('COPY 20200720'!AS109="","",'COPY 20200720'!AS109)</f>
        <v/>
      </c>
      <c r="AT109" t="str">
        <f>IF('COPY 20200720'!AT109="","",'COPY 20200720'!AT109)</f>
        <v/>
      </c>
      <c r="AU109" t="str">
        <f>IF('COPY 20200720'!AU109="","",'COPY 20200720'!AU109)</f>
        <v/>
      </c>
      <c r="AV109" t="str">
        <f>IF('COPY 20200720'!AV109="","",'COPY 20200720'!AV109)</f>
        <v/>
      </c>
      <c r="AW109" t="str">
        <f>IF('COPY 20200720'!AW109="","",'COPY 20200720'!AW109)</f>
        <v/>
      </c>
      <c r="AX109" t="str">
        <f>IF('COPY 20200720'!AX109="","",'COPY 20200720'!AX109)</f>
        <v/>
      </c>
      <c r="AY109" t="str">
        <f>IF('COPY 20200720'!AY109="","",'COPY 20200720'!AY109)</f>
        <v/>
      </c>
      <c r="AZ109" t="str">
        <f>IF('COPY 20200720'!AZ109="","",'COPY 20200720'!AZ109)</f>
        <v/>
      </c>
      <c r="BA109" t="str">
        <f>IF('COPY 20200720'!BA109="","",'COPY 20200720'!BA109)</f>
        <v/>
      </c>
      <c r="BB109" t="str">
        <f>IF('COPY 20200720'!BB109="","",'COPY 20200720'!BB109)</f>
        <v/>
      </c>
      <c r="BC109" t="str">
        <f>IF('COPY 20200720'!BC109="","",'COPY 20200720'!BC109)</f>
        <v/>
      </c>
      <c r="BD109" t="str">
        <f>IF('COPY 20200720'!BD109="","",'COPY 20200720'!BD109)</f>
        <v/>
      </c>
      <c r="BE109" t="str">
        <f>IF('COPY 20200720'!BE109="","",'COPY 20200720'!BE109)</f>
        <v/>
      </c>
      <c r="BF109" t="str">
        <f>IF('COPY 20200720'!BF109="","",'COPY 20200720'!BF109)</f>
        <v/>
      </c>
      <c r="BG109" t="str">
        <f>IF('COPY 20200720'!BG109="","",'COPY 20200720'!BG109)</f>
        <v/>
      </c>
      <c r="BH109" t="str">
        <f>IF('COPY 20200720'!BH109="","",'COPY 20200720'!BH109)</f>
        <v/>
      </c>
      <c r="BI109">
        <f>IF('COPY 20200720'!BI109="","",'COPY 20200720'!BI109)</f>
        <v>44032</v>
      </c>
      <c r="BJ109" t="str">
        <f>IF('COPY 20200720'!BJ109="","",'COPY 20200720'!BJ109)</f>
        <v/>
      </c>
      <c r="BK109" t="str">
        <f>IF('COPY 20200720'!BK109="","",'COPY 20200720'!BK109)</f>
        <v/>
      </c>
      <c r="BL109" t="str">
        <f>IF('COPY 20200720'!BL109="","",'COPY 20200720'!BL109)</f>
        <v/>
      </c>
      <c r="BM109" t="str">
        <f>IF('COPY 20200720'!BM109="","",'COPY 20200720'!BM109)</f>
        <v/>
      </c>
      <c r="BN109" t="str">
        <f>IF('COPY 20200720'!BN109="","",'COPY 20200720'!BN109)</f>
        <v/>
      </c>
      <c r="BO109" t="str">
        <f>IF('COPY 20200720'!BO109="","",'COPY 20200720'!BO109)</f>
        <v/>
      </c>
      <c r="BP109" t="str">
        <f>IF('COPY 20200720'!BP109="","",'COPY 20200720'!BP109)</f>
        <v/>
      </c>
      <c r="BQ109" t="str">
        <f>IF('COPY 20200720'!BQ109="","",'COPY 20200720'!BQ109)</f>
        <v/>
      </c>
      <c r="BR109" t="str">
        <f>IF('COPY 20200720'!BR109="","",'COPY 20200720'!BR109)</f>
        <v/>
      </c>
      <c r="BS109" t="str">
        <f>IF('COPY 20200720'!BS109="","",'COPY 20200720'!BS109)</f>
        <v/>
      </c>
      <c r="BT109" t="str">
        <f>IF('COPY 20200720'!BT109="","",'COPY 20200720'!BT109)</f>
        <v/>
      </c>
      <c r="BU109" t="str">
        <f>IF('COPY 20200720'!BU109="","",'COPY 20200720'!BU109)</f>
        <v/>
      </c>
      <c r="BV109" t="str">
        <f>IF('COPY 20200720'!BV109="","",'COPY 20200720'!BV109)</f>
        <v/>
      </c>
      <c r="BW109" t="str">
        <f>IF('COPY 20200720'!BW109="","",'COPY 20200720'!BW109)</f>
        <v/>
      </c>
      <c r="BX109" t="str">
        <f>IF('COPY 20200720'!BX109="","",'COPY 20200720'!BX109)</f>
        <v/>
      </c>
      <c r="BY109" t="str">
        <f>IF('COPY 20200720'!BY109="","",'COPY 20200720'!BY109)</f>
        <v/>
      </c>
      <c r="BZ109" t="str">
        <f>IF('COPY 20200720'!BZ109="","",'COPY 20200720'!BZ109)</f>
        <v/>
      </c>
      <c r="CA109" t="str">
        <f>IF('COPY 20200720'!CA109="","",'COPY 20200720'!CA109)</f>
        <v/>
      </c>
      <c r="CB109" t="str">
        <f>IF('COPY 20200720'!CB109="","",'COPY 20200720'!CB109)</f>
        <v/>
      </c>
      <c r="CC109" t="str">
        <f>IF('COPY 20200720'!CC109="","",'COPY 20200720'!CC109)</f>
        <v>-</v>
      </c>
      <c r="CD109" s="114">
        <f>1400/108516</f>
        <v>1.2901323307162078E-2</v>
      </c>
      <c r="CE109" t="str">
        <f>IF('COPY 20200720'!CE109="","",'COPY 20200720'!CE109)</f>
        <v/>
      </c>
      <c r="CF109" t="str">
        <f>IF('COPY 20200720'!CF109="","",'COPY 20200720'!CF109)</f>
        <v/>
      </c>
      <c r="CG109" t="str">
        <f>IF('COPY 20200720'!CG109="","",'COPY 20200720'!CG109)</f>
        <v/>
      </c>
      <c r="CH109" t="str">
        <f>IF('COPY 20200720'!CH109="","",'COPY 20200720'!CH109)</f>
        <v/>
      </c>
      <c r="CI109" t="str">
        <f>IF('COPY 20200720'!CI109="","",'COPY 20200720'!CI109)</f>
        <v/>
      </c>
      <c r="CJ109" t="str">
        <f>IF('COPY 20200720'!CJ109="","",'COPY 20200720'!CJ109)</f>
        <v/>
      </c>
      <c r="CK109" t="str">
        <f>IF('COPY 20200720'!CK109="","",'COPY 20200720'!CK109)</f>
        <v/>
      </c>
      <c r="CL109" t="str">
        <f>IF('COPY 20200720'!CL109="","",'COPY 20200720'!CL109)</f>
        <v/>
      </c>
      <c r="CM109" t="str">
        <f>IF('COPY 20200720'!CM109="","",'COPY 20200720'!CM109)</f>
        <v/>
      </c>
    </row>
    <row r="110" spans="2:91">
      <c r="B110" s="42" t="str">
        <f>'COPY 20200720'!B110</f>
        <v>106</v>
      </c>
      <c r="C110" s="8" t="str">
        <f>'COPY 20200720'!C110</f>
        <v>TAPE F DR D</v>
      </c>
      <c r="D110" s="8" t="str">
        <f>IF('COPY 20200720'!D110="","",'COPY 20200720'!D110)</f>
        <v>TAPE</v>
      </c>
      <c r="E110" s="8"/>
      <c r="F110" s="9"/>
      <c r="G110" s="10"/>
      <c r="H110" s="11"/>
      <c r="I110" s="12"/>
      <c r="J110" s="13"/>
      <c r="K110" s="10"/>
      <c r="L110" s="13"/>
      <c r="M110" s="14"/>
      <c r="N110" s="15"/>
      <c r="O110" s="16"/>
      <c r="P110" s="16"/>
      <c r="Q110" s="16"/>
      <c r="R110" s="16"/>
      <c r="S110" s="33"/>
      <c r="T110" s="33"/>
      <c r="U110" s="18"/>
      <c r="V110">
        <f>IF('COPY 20200720'!V110="","",'COPY 20200720'!V110)</f>
        <v>5.5E-2</v>
      </c>
      <c r="W110" t="str">
        <f>IF('COPY 20200720'!W110="","",'COPY 20200720'!W110)</f>
        <v/>
      </c>
      <c r="X110" t="str">
        <f>IF('COPY 20200720'!X110="","",'COPY 20200720'!X110)</f>
        <v/>
      </c>
      <c r="Y110" t="str">
        <f>IF('COPY 20200720'!Y110="","",'COPY 20200720'!Y110)</f>
        <v/>
      </c>
      <c r="Z110" t="str">
        <f>IF('COPY 20200720'!Z110="","",'COPY 20200720'!Z110)</f>
        <v/>
      </c>
      <c r="AA110" t="str">
        <f>IF('COPY 20200720'!AA110="","",'COPY 20200720'!AA110)</f>
        <v/>
      </c>
      <c r="AB110" t="str">
        <f>IF('COPY 20200720'!AB110="","",'COPY 20200720'!AB110)</f>
        <v/>
      </c>
      <c r="AC110" t="str">
        <f>IF('COPY 20200720'!AC110="","",'COPY 20200720'!AC110)</f>
        <v/>
      </c>
      <c r="AD110" t="str">
        <f>IF('COPY 20200720'!AD110="","",'COPY 20200720'!AD110)</f>
        <v/>
      </c>
      <c r="AE110" t="str">
        <f>IF('COPY 20200720'!AE110="","",'COPY 20200720'!AE110)</f>
        <v/>
      </c>
      <c r="AF110" t="str">
        <f>IF('COPY 20200720'!AF110="","",'COPY 20200720'!AF110)</f>
        <v/>
      </c>
      <c r="AG110" t="str">
        <f>IF('COPY 20200720'!AG110="","",'COPY 20200720'!AG110)</f>
        <v/>
      </c>
      <c r="AH110" s="114">
        <f>1495/108000</f>
        <v>1.3842592592592592E-2</v>
      </c>
      <c r="AI110" t="str">
        <f>IF('COPY 20200720'!AI110="","",'COPY 20200720'!AI110)</f>
        <v/>
      </c>
      <c r="AJ110" t="str">
        <f>IF('COPY 20200720'!AJ110="","",'COPY 20200720'!AJ110)</f>
        <v/>
      </c>
      <c r="AK110" t="str">
        <f>IF('COPY 20200720'!AK110="","",'COPY 20200720'!AK110)</f>
        <v/>
      </c>
      <c r="AL110" t="str">
        <f>IF('COPY 20200720'!AL110="","",'COPY 20200720'!AL110)</f>
        <v/>
      </c>
      <c r="AM110" t="str">
        <f>IF('COPY 20200720'!AM110="","",'COPY 20200720'!AM110)</f>
        <v/>
      </c>
      <c r="AN110" t="str">
        <f>IF('COPY 20200720'!AN110="","",'COPY 20200720'!AN110)</f>
        <v/>
      </c>
      <c r="AO110" t="str">
        <f>IF('COPY 20200720'!AO110="","",'COPY 20200720'!AO110)</f>
        <v/>
      </c>
      <c r="AP110" t="str">
        <f>IF('COPY 20200720'!AP110="","",'COPY 20200720'!AP110)</f>
        <v/>
      </c>
      <c r="AQ110" t="str">
        <f>IF('COPY 20200720'!AQ110="","",'COPY 20200720'!AQ110)</f>
        <v/>
      </c>
      <c r="AR110" t="str">
        <f>IF('COPY 20200720'!AR110="","",'COPY 20200720'!AR110)</f>
        <v/>
      </c>
      <c r="AS110" t="str">
        <f>IF('COPY 20200720'!AS110="","",'COPY 20200720'!AS110)</f>
        <v/>
      </c>
      <c r="AT110" t="str">
        <f>IF('COPY 20200720'!AT110="","",'COPY 20200720'!AT110)</f>
        <v/>
      </c>
      <c r="AU110" t="str">
        <f>IF('COPY 20200720'!AU110="","",'COPY 20200720'!AU110)</f>
        <v/>
      </c>
      <c r="AV110" t="str">
        <f>IF('COPY 20200720'!AV110="","",'COPY 20200720'!AV110)</f>
        <v/>
      </c>
      <c r="AW110" t="str">
        <f>IF('COPY 20200720'!AW110="","",'COPY 20200720'!AW110)</f>
        <v/>
      </c>
      <c r="AX110" t="str">
        <f>IF('COPY 20200720'!AX110="","",'COPY 20200720'!AX110)</f>
        <v/>
      </c>
      <c r="AY110" t="str">
        <f>IF('COPY 20200720'!AY110="","",'COPY 20200720'!AY110)</f>
        <v/>
      </c>
      <c r="AZ110" t="str">
        <f>IF('COPY 20200720'!AZ110="","",'COPY 20200720'!AZ110)</f>
        <v/>
      </c>
      <c r="BA110" t="str">
        <f>IF('COPY 20200720'!BA110="","",'COPY 20200720'!BA110)</f>
        <v/>
      </c>
      <c r="BB110" t="str">
        <f>IF('COPY 20200720'!BB110="","",'COPY 20200720'!BB110)</f>
        <v/>
      </c>
      <c r="BC110" t="str">
        <f>IF('COPY 20200720'!BC110="","",'COPY 20200720'!BC110)</f>
        <v/>
      </c>
      <c r="BD110" t="str">
        <f>IF('COPY 20200720'!BD110="","",'COPY 20200720'!BD110)</f>
        <v/>
      </c>
      <c r="BE110" t="str">
        <f>IF('COPY 20200720'!BE110="","",'COPY 20200720'!BE110)</f>
        <v/>
      </c>
      <c r="BF110" t="str">
        <f>IF('COPY 20200720'!BF110="","",'COPY 20200720'!BF110)</f>
        <v/>
      </c>
      <c r="BG110" t="str">
        <f>IF('COPY 20200720'!BG110="","",'COPY 20200720'!BG110)</f>
        <v/>
      </c>
      <c r="BH110" t="str">
        <f>IF('COPY 20200720'!BH110="","",'COPY 20200720'!BH110)</f>
        <v/>
      </c>
      <c r="BI110">
        <f>IF('COPY 20200720'!BI110="","",'COPY 20200720'!BI110)</f>
        <v>44032</v>
      </c>
      <c r="BJ110" t="str">
        <f>IF('COPY 20200720'!BJ110="","",'COPY 20200720'!BJ110)</f>
        <v/>
      </c>
      <c r="BK110" t="str">
        <f>IF('COPY 20200720'!BK110="","",'COPY 20200720'!BK110)</f>
        <v/>
      </c>
      <c r="BL110" t="str">
        <f>IF('COPY 20200720'!BL110="","",'COPY 20200720'!BL110)</f>
        <v/>
      </c>
      <c r="BM110" t="str">
        <f>IF('COPY 20200720'!BM110="","",'COPY 20200720'!BM110)</f>
        <v/>
      </c>
      <c r="BN110" t="str">
        <f>IF('COPY 20200720'!BN110="","",'COPY 20200720'!BN110)</f>
        <v/>
      </c>
      <c r="BO110" t="str">
        <f>IF('COPY 20200720'!BO110="","",'COPY 20200720'!BO110)</f>
        <v/>
      </c>
      <c r="BP110" t="str">
        <f>IF('COPY 20200720'!BP110="","",'COPY 20200720'!BP110)</f>
        <v/>
      </c>
      <c r="BQ110" t="str">
        <f>IF('COPY 20200720'!BQ110="","",'COPY 20200720'!BQ110)</f>
        <v/>
      </c>
      <c r="BR110" t="str">
        <f>IF('COPY 20200720'!BR110="","",'COPY 20200720'!BR110)</f>
        <v/>
      </c>
      <c r="BS110" t="str">
        <f>IF('COPY 20200720'!BS110="","",'COPY 20200720'!BS110)</f>
        <v/>
      </c>
      <c r="BT110" t="str">
        <f>IF('COPY 20200720'!BT110="","",'COPY 20200720'!BT110)</f>
        <v/>
      </c>
      <c r="BU110" t="str">
        <f>IF('COPY 20200720'!BU110="","",'COPY 20200720'!BU110)</f>
        <v/>
      </c>
      <c r="BV110" t="str">
        <f>IF('COPY 20200720'!BV110="","",'COPY 20200720'!BV110)</f>
        <v/>
      </c>
      <c r="BW110" t="str">
        <f>IF('COPY 20200720'!BW110="","",'COPY 20200720'!BW110)</f>
        <v/>
      </c>
      <c r="BX110" t="str">
        <f>IF('COPY 20200720'!BX110="","",'COPY 20200720'!BX110)</f>
        <v/>
      </c>
      <c r="BY110" t="str">
        <f>IF('COPY 20200720'!BY110="","",'COPY 20200720'!BY110)</f>
        <v/>
      </c>
      <c r="BZ110" t="str">
        <f>IF('COPY 20200720'!BZ110="","",'COPY 20200720'!BZ110)</f>
        <v/>
      </c>
      <c r="CA110" t="str">
        <f>IF('COPY 20200720'!CA110="","",'COPY 20200720'!CA110)</f>
        <v/>
      </c>
      <c r="CB110" t="str">
        <f>IF('COPY 20200720'!CB110="","",'COPY 20200720'!CB110)</f>
        <v/>
      </c>
      <c r="CC110" t="str">
        <f>IF('COPY 20200720'!CC110="","",'COPY 20200720'!CC110)</f>
        <v>-</v>
      </c>
      <c r="CD110" s="114">
        <f>1400/108516</f>
        <v>1.2901323307162078E-2</v>
      </c>
      <c r="CE110" t="str">
        <f>IF('COPY 20200720'!CE110="","",'COPY 20200720'!CE110)</f>
        <v/>
      </c>
      <c r="CF110" t="str">
        <f>IF('COPY 20200720'!CF110="","",'COPY 20200720'!CF110)</f>
        <v/>
      </c>
      <c r="CG110" t="str">
        <f>IF('COPY 20200720'!CG110="","",'COPY 20200720'!CG110)</f>
        <v/>
      </c>
      <c r="CH110" t="str">
        <f>IF('COPY 20200720'!CH110="","",'COPY 20200720'!CH110)</f>
        <v/>
      </c>
      <c r="CI110" t="str">
        <f>IF('COPY 20200720'!CI110="","",'COPY 20200720'!CI110)</f>
        <v/>
      </c>
      <c r="CJ110" t="str">
        <f>IF('COPY 20200720'!CJ110="","",'COPY 20200720'!CJ110)</f>
        <v/>
      </c>
      <c r="CK110" t="str">
        <f>IF('COPY 20200720'!CK110="","",'COPY 20200720'!CK110)</f>
        <v/>
      </c>
      <c r="CL110" t="str">
        <f>IF('COPY 20200720'!CL110="","",'COPY 20200720'!CL110)</f>
        <v/>
      </c>
      <c r="CM110" t="str">
        <f>IF('COPY 20200720'!CM110="","",'COPY 20200720'!CM110)</f>
        <v/>
      </c>
    </row>
    <row r="111" spans="2:91">
      <c r="B111" s="42" t="str">
        <f>'COPY 20200720'!B111</f>
        <v>107</v>
      </c>
      <c r="C111" s="8" t="str">
        <f>'COPY 20200720'!C111</f>
        <v>TAPE F DR C</v>
      </c>
      <c r="D111" s="8" t="str">
        <f>IF('COPY 20200720'!D111="","",'COPY 20200720'!D111)</f>
        <v>TAPE</v>
      </c>
      <c r="E111" s="8"/>
      <c r="F111" s="9"/>
      <c r="G111" s="10"/>
      <c r="H111" s="11"/>
      <c r="I111" s="12"/>
      <c r="J111" s="13"/>
      <c r="K111" s="10"/>
      <c r="L111" s="13"/>
      <c r="M111" s="14"/>
      <c r="N111" s="15"/>
      <c r="O111" s="16"/>
      <c r="P111" s="16"/>
      <c r="Q111" s="16"/>
      <c r="R111" s="16"/>
      <c r="S111" s="33"/>
      <c r="T111" s="33"/>
      <c r="U111" s="18"/>
      <c r="V111">
        <f>IF('COPY 20200720'!V111="","",'COPY 20200720'!V111)</f>
        <v>0.53480000000000005</v>
      </c>
      <c r="W111" t="str">
        <f>IF('COPY 20200720'!W111="","",'COPY 20200720'!W111)</f>
        <v/>
      </c>
      <c r="X111" t="str">
        <f>IF('COPY 20200720'!X111="","",'COPY 20200720'!X111)</f>
        <v/>
      </c>
      <c r="Y111" t="str">
        <f>IF('COPY 20200720'!Y111="","",'COPY 20200720'!Y111)</f>
        <v/>
      </c>
      <c r="Z111" t="str">
        <f>IF('COPY 20200720'!Z111="","",'COPY 20200720'!Z111)</f>
        <v/>
      </c>
      <c r="AA111" t="str">
        <f>IF('COPY 20200720'!AA111="","",'COPY 20200720'!AA111)</f>
        <v/>
      </c>
      <c r="AB111" t="str">
        <f>IF('COPY 20200720'!AB111="","",'COPY 20200720'!AB111)</f>
        <v/>
      </c>
      <c r="AC111" t="str">
        <f>IF('COPY 20200720'!AC111="","",'COPY 20200720'!AC111)</f>
        <v/>
      </c>
      <c r="AD111" t="str">
        <f>IF('COPY 20200720'!AD111="","",'COPY 20200720'!AD111)</f>
        <v/>
      </c>
      <c r="AE111" t="str">
        <f>IF('COPY 20200720'!AE111="","",'COPY 20200720'!AE111)</f>
        <v/>
      </c>
      <c r="AF111" t="str">
        <f>IF('COPY 20200720'!AF111="","",'COPY 20200720'!AF111)</f>
        <v/>
      </c>
      <c r="AG111" t="str">
        <f>IF('COPY 20200720'!AG111="","",'COPY 20200720'!AG111)</f>
        <v/>
      </c>
      <c r="AH111" s="114">
        <f>2718.75/108000</f>
        <v>2.5173611111111112E-2</v>
      </c>
      <c r="AI111" t="str">
        <f>IF('COPY 20200720'!AI111="","",'COPY 20200720'!AI111)</f>
        <v/>
      </c>
      <c r="AJ111" t="str">
        <f>IF('COPY 20200720'!AJ111="","",'COPY 20200720'!AJ111)</f>
        <v/>
      </c>
      <c r="AK111" t="str">
        <f>IF('COPY 20200720'!AK111="","",'COPY 20200720'!AK111)</f>
        <v/>
      </c>
      <c r="AL111" t="str">
        <f>IF('COPY 20200720'!AL111="","",'COPY 20200720'!AL111)</f>
        <v/>
      </c>
      <c r="AM111" t="str">
        <f>IF('COPY 20200720'!AM111="","",'COPY 20200720'!AM111)</f>
        <v/>
      </c>
      <c r="AN111" t="str">
        <f>IF('COPY 20200720'!AN111="","",'COPY 20200720'!AN111)</f>
        <v/>
      </c>
      <c r="AO111" t="str">
        <f>IF('COPY 20200720'!AO111="","",'COPY 20200720'!AO111)</f>
        <v/>
      </c>
      <c r="AP111" t="str">
        <f>IF('COPY 20200720'!AP111="","",'COPY 20200720'!AP111)</f>
        <v/>
      </c>
      <c r="AQ111" t="str">
        <f>IF('COPY 20200720'!AQ111="","",'COPY 20200720'!AQ111)</f>
        <v/>
      </c>
      <c r="AR111" t="str">
        <f>IF('COPY 20200720'!AR111="","",'COPY 20200720'!AR111)</f>
        <v/>
      </c>
      <c r="AS111" t="str">
        <f>IF('COPY 20200720'!AS111="","",'COPY 20200720'!AS111)</f>
        <v/>
      </c>
      <c r="AT111" t="str">
        <f>IF('COPY 20200720'!AT111="","",'COPY 20200720'!AT111)</f>
        <v/>
      </c>
      <c r="AU111" t="str">
        <f>IF('COPY 20200720'!AU111="","",'COPY 20200720'!AU111)</f>
        <v/>
      </c>
      <c r="AV111" t="str">
        <f>IF('COPY 20200720'!AV111="","",'COPY 20200720'!AV111)</f>
        <v/>
      </c>
      <c r="AW111" t="str">
        <f>IF('COPY 20200720'!AW111="","",'COPY 20200720'!AW111)</f>
        <v/>
      </c>
      <c r="AX111" t="str">
        <f>IF('COPY 20200720'!AX111="","",'COPY 20200720'!AX111)</f>
        <v/>
      </c>
      <c r="AY111" t="str">
        <f>IF('COPY 20200720'!AY111="","",'COPY 20200720'!AY111)</f>
        <v/>
      </c>
      <c r="AZ111" t="str">
        <f>IF('COPY 20200720'!AZ111="","",'COPY 20200720'!AZ111)</f>
        <v/>
      </c>
      <c r="BA111" t="str">
        <f>IF('COPY 20200720'!BA111="","",'COPY 20200720'!BA111)</f>
        <v/>
      </c>
      <c r="BB111" t="str">
        <f>IF('COPY 20200720'!BB111="","",'COPY 20200720'!BB111)</f>
        <v/>
      </c>
      <c r="BC111" t="str">
        <f>IF('COPY 20200720'!BC111="","",'COPY 20200720'!BC111)</f>
        <v/>
      </c>
      <c r="BD111" t="str">
        <f>IF('COPY 20200720'!BD111="","",'COPY 20200720'!BD111)</f>
        <v/>
      </c>
      <c r="BE111" t="str">
        <f>IF('COPY 20200720'!BE111="","",'COPY 20200720'!BE111)</f>
        <v/>
      </c>
      <c r="BF111" t="str">
        <f>IF('COPY 20200720'!BF111="","",'COPY 20200720'!BF111)</f>
        <v/>
      </c>
      <c r="BG111" t="str">
        <f>IF('COPY 20200720'!BG111="","",'COPY 20200720'!BG111)</f>
        <v/>
      </c>
      <c r="BH111" t="str">
        <f>IF('COPY 20200720'!BH111="","",'COPY 20200720'!BH111)</f>
        <v/>
      </c>
      <c r="BI111">
        <f>IF('COPY 20200720'!BI111="","",'COPY 20200720'!BI111)</f>
        <v>44032</v>
      </c>
      <c r="BJ111" t="str">
        <f>IF('COPY 20200720'!BJ111="","",'COPY 20200720'!BJ111)</f>
        <v/>
      </c>
      <c r="BK111" t="str">
        <f>IF('COPY 20200720'!BK111="","",'COPY 20200720'!BK111)</f>
        <v/>
      </c>
      <c r="BL111" t="str">
        <f>IF('COPY 20200720'!BL111="","",'COPY 20200720'!BL111)</f>
        <v/>
      </c>
      <c r="BM111" t="str">
        <f>IF('COPY 20200720'!BM111="","",'COPY 20200720'!BM111)</f>
        <v/>
      </c>
      <c r="BN111" t="str">
        <f>IF('COPY 20200720'!BN111="","",'COPY 20200720'!BN111)</f>
        <v/>
      </c>
      <c r="BO111" t="str">
        <f>IF('COPY 20200720'!BO111="","",'COPY 20200720'!BO111)</f>
        <v/>
      </c>
      <c r="BP111" t="str">
        <f>IF('COPY 20200720'!BP111="","",'COPY 20200720'!BP111)</f>
        <v/>
      </c>
      <c r="BQ111" t="str">
        <f>IF('COPY 20200720'!BQ111="","",'COPY 20200720'!BQ111)</f>
        <v/>
      </c>
      <c r="BR111" t="str">
        <f>IF('COPY 20200720'!BR111="","",'COPY 20200720'!BR111)</f>
        <v/>
      </c>
      <c r="BS111" t="str">
        <f>IF('COPY 20200720'!BS111="","",'COPY 20200720'!BS111)</f>
        <v/>
      </c>
      <c r="BT111" t="str">
        <f>IF('COPY 20200720'!BT111="","",'COPY 20200720'!BT111)</f>
        <v/>
      </c>
      <c r="BU111" t="str">
        <f>IF('COPY 20200720'!BU111="","",'COPY 20200720'!BU111)</f>
        <v/>
      </c>
      <c r="BV111" t="str">
        <f>IF('COPY 20200720'!BV111="","",'COPY 20200720'!BV111)</f>
        <v/>
      </c>
      <c r="BW111" t="str">
        <f>IF('COPY 20200720'!BW111="","",'COPY 20200720'!BW111)</f>
        <v/>
      </c>
      <c r="BX111" t="str">
        <f>IF('COPY 20200720'!BX111="","",'COPY 20200720'!BX111)</f>
        <v/>
      </c>
      <c r="BY111" t="str">
        <f>IF('COPY 20200720'!BY111="","",'COPY 20200720'!BY111)</f>
        <v/>
      </c>
      <c r="BZ111" t="str">
        <f>IF('COPY 20200720'!BZ111="","",'COPY 20200720'!BZ111)</f>
        <v/>
      </c>
      <c r="CA111" t="str">
        <f>IF('COPY 20200720'!CA111="","",'COPY 20200720'!CA111)</f>
        <v/>
      </c>
      <c r="CB111" t="str">
        <f>IF('COPY 20200720'!CB111="","",'COPY 20200720'!CB111)</f>
        <v/>
      </c>
      <c r="CC111">
        <f>IF('COPY 20200720'!CC111="","",'COPY 20200720'!CC111)</f>
        <v>44032</v>
      </c>
      <c r="CD111">
        <f>IF('COPY 20200720'!CD111="","",'COPY 20200720'!CD111)</f>
        <v>44032</v>
      </c>
      <c r="CE111" t="str">
        <f>IF('COPY 20200720'!CE111="","",'COPY 20200720'!CE111)</f>
        <v/>
      </c>
      <c r="CF111" t="str">
        <f>IF('COPY 20200720'!CF111="","",'COPY 20200720'!CF111)</f>
        <v/>
      </c>
      <c r="CG111" t="str">
        <f>IF('COPY 20200720'!CG111="","",'COPY 20200720'!CG111)</f>
        <v/>
      </c>
      <c r="CH111" t="str">
        <f>IF('COPY 20200720'!CH111="","",'COPY 20200720'!CH111)</f>
        <v/>
      </c>
      <c r="CI111" t="str">
        <f>IF('COPY 20200720'!CI111="","",'COPY 20200720'!CI111)</f>
        <v/>
      </c>
      <c r="CJ111" t="str">
        <f>IF('COPY 20200720'!CJ111="","",'COPY 20200720'!CJ111)</f>
        <v/>
      </c>
      <c r="CK111" t="str">
        <f>IF('COPY 20200720'!CK111="","",'COPY 20200720'!CK111)</f>
        <v/>
      </c>
      <c r="CL111" t="str">
        <f>IF('COPY 20200720'!CL111="","",'COPY 20200720'!CL111)</f>
        <v/>
      </c>
      <c r="CM111" t="str">
        <f>IF('COPY 20200720'!CM111="","",'COPY 20200720'!CM111)</f>
        <v/>
      </c>
    </row>
    <row r="112" spans="2:91">
      <c r="B112" s="42" t="str">
        <f>'COPY 20200720'!B112</f>
        <v>108</v>
      </c>
      <c r="C112" s="8" t="str">
        <f>'COPY 20200720'!C112</f>
        <v>TAPE F DR B</v>
      </c>
      <c r="D112" s="8" t="str">
        <f>IF('COPY 20200720'!D112="","",'COPY 20200720'!D112)</f>
        <v>TAPE</v>
      </c>
      <c r="E112" s="8"/>
      <c r="F112" s="9"/>
      <c r="G112" s="10"/>
      <c r="H112" s="11"/>
      <c r="I112" s="12"/>
      <c r="J112" s="13"/>
      <c r="K112" s="10"/>
      <c r="L112" s="13"/>
      <c r="M112" s="14"/>
      <c r="N112" s="15"/>
      <c r="O112" s="16"/>
      <c r="P112" s="16"/>
      <c r="Q112" s="16"/>
      <c r="R112" s="16"/>
      <c r="S112" s="33"/>
      <c r="T112" s="33"/>
      <c r="U112" s="18"/>
      <c r="V112">
        <f>IF('COPY 20200720'!V112="","",'COPY 20200720'!V112)</f>
        <v>0.52559999999999996</v>
      </c>
      <c r="W112" t="str">
        <f>IF('COPY 20200720'!W112="","",'COPY 20200720'!W112)</f>
        <v/>
      </c>
      <c r="X112" t="str">
        <f>IF('COPY 20200720'!X112="","",'COPY 20200720'!X112)</f>
        <v/>
      </c>
      <c r="Y112" t="str">
        <f>IF('COPY 20200720'!Y112="","",'COPY 20200720'!Y112)</f>
        <v/>
      </c>
      <c r="Z112" t="str">
        <f>IF('COPY 20200720'!Z112="","",'COPY 20200720'!Z112)</f>
        <v/>
      </c>
      <c r="AA112" t="str">
        <f>IF('COPY 20200720'!AA112="","",'COPY 20200720'!AA112)</f>
        <v/>
      </c>
      <c r="AB112" t="str">
        <f>IF('COPY 20200720'!AB112="","",'COPY 20200720'!AB112)</f>
        <v/>
      </c>
      <c r="AC112" t="str">
        <f>IF('COPY 20200720'!AC112="","",'COPY 20200720'!AC112)</f>
        <v/>
      </c>
      <c r="AD112" t="str">
        <f>IF('COPY 20200720'!AD112="","",'COPY 20200720'!AD112)</f>
        <v/>
      </c>
      <c r="AE112" t="str">
        <f>IF('COPY 20200720'!AE112="","",'COPY 20200720'!AE112)</f>
        <v/>
      </c>
      <c r="AF112" t="str">
        <f>IF('COPY 20200720'!AF112="","",'COPY 20200720'!AF112)</f>
        <v/>
      </c>
      <c r="AG112" t="str">
        <f>IF('COPY 20200720'!AG112="","",'COPY 20200720'!AG112)</f>
        <v/>
      </c>
      <c r="AH112" s="114">
        <f>2718.75/108000</f>
        <v>2.5173611111111112E-2</v>
      </c>
      <c r="AI112" t="str">
        <f>IF('COPY 20200720'!AI112="","",'COPY 20200720'!AI112)</f>
        <v/>
      </c>
      <c r="AJ112" t="str">
        <f>IF('COPY 20200720'!AJ112="","",'COPY 20200720'!AJ112)</f>
        <v/>
      </c>
      <c r="AK112" t="str">
        <f>IF('COPY 20200720'!AK112="","",'COPY 20200720'!AK112)</f>
        <v/>
      </c>
      <c r="AL112" t="str">
        <f>IF('COPY 20200720'!AL112="","",'COPY 20200720'!AL112)</f>
        <v/>
      </c>
      <c r="AM112" t="str">
        <f>IF('COPY 20200720'!AM112="","",'COPY 20200720'!AM112)</f>
        <v/>
      </c>
      <c r="AN112" t="str">
        <f>IF('COPY 20200720'!AN112="","",'COPY 20200720'!AN112)</f>
        <v/>
      </c>
      <c r="AO112" t="str">
        <f>IF('COPY 20200720'!AO112="","",'COPY 20200720'!AO112)</f>
        <v/>
      </c>
      <c r="AP112" t="str">
        <f>IF('COPY 20200720'!AP112="","",'COPY 20200720'!AP112)</f>
        <v/>
      </c>
      <c r="AQ112" t="str">
        <f>IF('COPY 20200720'!AQ112="","",'COPY 20200720'!AQ112)</f>
        <v/>
      </c>
      <c r="AR112" t="str">
        <f>IF('COPY 20200720'!AR112="","",'COPY 20200720'!AR112)</f>
        <v/>
      </c>
      <c r="AS112" t="str">
        <f>IF('COPY 20200720'!AS112="","",'COPY 20200720'!AS112)</f>
        <v/>
      </c>
      <c r="AT112" t="str">
        <f>IF('COPY 20200720'!AT112="","",'COPY 20200720'!AT112)</f>
        <v/>
      </c>
      <c r="AU112" t="str">
        <f>IF('COPY 20200720'!AU112="","",'COPY 20200720'!AU112)</f>
        <v/>
      </c>
      <c r="AV112" t="str">
        <f>IF('COPY 20200720'!AV112="","",'COPY 20200720'!AV112)</f>
        <v/>
      </c>
      <c r="AW112" t="str">
        <f>IF('COPY 20200720'!AW112="","",'COPY 20200720'!AW112)</f>
        <v/>
      </c>
      <c r="AX112" t="str">
        <f>IF('COPY 20200720'!AX112="","",'COPY 20200720'!AX112)</f>
        <v/>
      </c>
      <c r="AY112" t="str">
        <f>IF('COPY 20200720'!AY112="","",'COPY 20200720'!AY112)</f>
        <v/>
      </c>
      <c r="AZ112" t="str">
        <f>IF('COPY 20200720'!AZ112="","",'COPY 20200720'!AZ112)</f>
        <v/>
      </c>
      <c r="BA112" t="str">
        <f>IF('COPY 20200720'!BA112="","",'COPY 20200720'!BA112)</f>
        <v/>
      </c>
      <c r="BB112" t="str">
        <f>IF('COPY 20200720'!BB112="","",'COPY 20200720'!BB112)</f>
        <v/>
      </c>
      <c r="BC112" t="str">
        <f>IF('COPY 20200720'!BC112="","",'COPY 20200720'!BC112)</f>
        <v/>
      </c>
      <c r="BD112" t="str">
        <f>IF('COPY 20200720'!BD112="","",'COPY 20200720'!BD112)</f>
        <v/>
      </c>
      <c r="BE112" t="str">
        <f>IF('COPY 20200720'!BE112="","",'COPY 20200720'!BE112)</f>
        <v/>
      </c>
      <c r="BF112" t="str">
        <f>IF('COPY 20200720'!BF112="","",'COPY 20200720'!BF112)</f>
        <v/>
      </c>
      <c r="BG112" t="str">
        <f>IF('COPY 20200720'!BG112="","",'COPY 20200720'!BG112)</f>
        <v/>
      </c>
      <c r="BH112" t="str">
        <f>IF('COPY 20200720'!BH112="","",'COPY 20200720'!BH112)</f>
        <v/>
      </c>
      <c r="BI112">
        <f>IF('COPY 20200720'!BI112="","",'COPY 20200720'!BI112)</f>
        <v>44032</v>
      </c>
      <c r="BJ112" t="str">
        <f>IF('COPY 20200720'!BJ112="","",'COPY 20200720'!BJ112)</f>
        <v/>
      </c>
      <c r="BK112" t="str">
        <f>IF('COPY 20200720'!BK112="","",'COPY 20200720'!BK112)</f>
        <v/>
      </c>
      <c r="BL112" t="str">
        <f>IF('COPY 20200720'!BL112="","",'COPY 20200720'!BL112)</f>
        <v/>
      </c>
      <c r="BM112" t="str">
        <f>IF('COPY 20200720'!BM112="","",'COPY 20200720'!BM112)</f>
        <v/>
      </c>
      <c r="BN112" t="str">
        <f>IF('COPY 20200720'!BN112="","",'COPY 20200720'!BN112)</f>
        <v/>
      </c>
      <c r="BO112" t="str">
        <f>IF('COPY 20200720'!BO112="","",'COPY 20200720'!BO112)</f>
        <v/>
      </c>
      <c r="BP112" t="str">
        <f>IF('COPY 20200720'!BP112="","",'COPY 20200720'!BP112)</f>
        <v/>
      </c>
      <c r="BQ112" t="str">
        <f>IF('COPY 20200720'!BQ112="","",'COPY 20200720'!BQ112)</f>
        <v/>
      </c>
      <c r="BR112" t="str">
        <f>IF('COPY 20200720'!BR112="","",'COPY 20200720'!BR112)</f>
        <v/>
      </c>
      <c r="BS112" t="str">
        <f>IF('COPY 20200720'!BS112="","",'COPY 20200720'!BS112)</f>
        <v/>
      </c>
      <c r="BT112" t="str">
        <f>IF('COPY 20200720'!BT112="","",'COPY 20200720'!BT112)</f>
        <v/>
      </c>
      <c r="BU112" t="str">
        <f>IF('COPY 20200720'!BU112="","",'COPY 20200720'!BU112)</f>
        <v/>
      </c>
      <c r="BV112" t="str">
        <f>IF('COPY 20200720'!BV112="","",'COPY 20200720'!BV112)</f>
        <v/>
      </c>
      <c r="BW112" t="str">
        <f>IF('COPY 20200720'!BW112="","",'COPY 20200720'!BW112)</f>
        <v/>
      </c>
      <c r="BX112" t="str">
        <f>IF('COPY 20200720'!BX112="","",'COPY 20200720'!BX112)</f>
        <v/>
      </c>
      <c r="BY112" t="str">
        <f>IF('COPY 20200720'!BY112="","",'COPY 20200720'!BY112)</f>
        <v/>
      </c>
      <c r="BZ112" t="str">
        <f>IF('COPY 20200720'!BZ112="","",'COPY 20200720'!BZ112)</f>
        <v/>
      </c>
      <c r="CA112" t="str">
        <f>IF('COPY 20200720'!CA112="","",'COPY 20200720'!CA112)</f>
        <v/>
      </c>
      <c r="CB112" t="str">
        <f>IF('COPY 20200720'!CB112="","",'COPY 20200720'!CB112)</f>
        <v/>
      </c>
      <c r="CC112">
        <f>IF('COPY 20200720'!CC112="","",'COPY 20200720'!CC112)</f>
        <v>44032</v>
      </c>
      <c r="CD112">
        <f>IF('COPY 20200720'!CD112="","",'COPY 20200720'!CD112)</f>
        <v>44032</v>
      </c>
      <c r="CE112" t="str">
        <f>IF('COPY 20200720'!CE112="","",'COPY 20200720'!CE112)</f>
        <v/>
      </c>
      <c r="CF112" t="str">
        <f>IF('COPY 20200720'!CF112="","",'COPY 20200720'!CF112)</f>
        <v/>
      </c>
      <c r="CG112" t="str">
        <f>IF('COPY 20200720'!CG112="","",'COPY 20200720'!CG112)</f>
        <v/>
      </c>
      <c r="CH112" t="str">
        <f>IF('COPY 20200720'!CH112="","",'COPY 20200720'!CH112)</f>
        <v/>
      </c>
      <c r="CI112" t="str">
        <f>IF('COPY 20200720'!CI112="","",'COPY 20200720'!CI112)</f>
        <v/>
      </c>
      <c r="CJ112" t="str">
        <f>IF('COPY 20200720'!CJ112="","",'COPY 20200720'!CJ112)</f>
        <v/>
      </c>
      <c r="CK112" t="str">
        <f>IF('COPY 20200720'!CK112="","",'COPY 20200720'!CK112)</f>
        <v/>
      </c>
      <c r="CL112" t="str">
        <f>IF('COPY 20200720'!CL112="","",'COPY 20200720'!CL112)</f>
        <v/>
      </c>
      <c r="CM112" t="str">
        <f>IF('COPY 20200720'!CM112="","",'COPY 20200720'!CM112)</f>
        <v/>
      </c>
    </row>
    <row r="113" spans="2:91">
      <c r="B113" s="42" t="str">
        <f>'COPY 20200720'!B113</f>
        <v>109</v>
      </c>
      <c r="C113" s="8" t="str">
        <f>'COPY 20200720'!C113</f>
        <v>TAPE UPR E</v>
      </c>
      <c r="D113" s="8" t="str">
        <f>IF('COPY 20200720'!D113="","",'COPY 20200720'!D113)</f>
        <v>TAPE</v>
      </c>
      <c r="E113" s="8"/>
      <c r="F113" s="9"/>
      <c r="G113" s="10"/>
      <c r="H113" s="11"/>
      <c r="I113" s="12"/>
      <c r="J113" s="13"/>
      <c r="K113" s="10"/>
      <c r="L113" s="13"/>
      <c r="M113" s="14"/>
      <c r="N113" s="15"/>
      <c r="O113" s="16"/>
      <c r="P113" s="16"/>
      <c r="Q113" s="16"/>
      <c r="R113" s="16"/>
      <c r="S113" s="33"/>
      <c r="T113" s="33"/>
      <c r="U113" s="18"/>
      <c r="V113">
        <f>IF('COPY 20200720'!V113="","",'COPY 20200720'!V113)</f>
        <v>0.22270000000000001</v>
      </c>
      <c r="W113" t="str">
        <f>IF('COPY 20200720'!W113="","",'COPY 20200720'!W113)</f>
        <v/>
      </c>
      <c r="X113" t="str">
        <f>IF('COPY 20200720'!X113="","",'COPY 20200720'!X113)</f>
        <v/>
      </c>
      <c r="Y113" t="str">
        <f>IF('COPY 20200720'!Y113="","",'COPY 20200720'!Y113)</f>
        <v/>
      </c>
      <c r="Z113" t="str">
        <f>IF('COPY 20200720'!Z113="","",'COPY 20200720'!Z113)</f>
        <v/>
      </c>
      <c r="AA113" t="str">
        <f>IF('COPY 20200720'!AA113="","",'COPY 20200720'!AA113)</f>
        <v/>
      </c>
      <c r="AB113" t="str">
        <f>IF('COPY 20200720'!AB113="","",'COPY 20200720'!AB113)</f>
        <v/>
      </c>
      <c r="AC113" t="str">
        <f>IF('COPY 20200720'!AC113="","",'COPY 20200720'!AC113)</f>
        <v/>
      </c>
      <c r="AD113" t="str">
        <f>IF('COPY 20200720'!AD113="","",'COPY 20200720'!AD113)</f>
        <v/>
      </c>
      <c r="AE113" t="str">
        <f>IF('COPY 20200720'!AE113="","",'COPY 20200720'!AE113)</f>
        <v/>
      </c>
      <c r="AF113" t="str">
        <f>IF('COPY 20200720'!AF113="","",'COPY 20200720'!AF113)</f>
        <v/>
      </c>
      <c r="AG113" t="str">
        <f>IF('COPY 20200720'!AG113="","",'COPY 20200720'!AG113)</f>
        <v/>
      </c>
      <c r="AH113" s="114">
        <f>2718.75/108000</f>
        <v>2.5173611111111112E-2</v>
      </c>
      <c r="AI113" t="str">
        <f>IF('COPY 20200720'!AI113="","",'COPY 20200720'!AI113)</f>
        <v/>
      </c>
      <c r="AJ113" t="str">
        <f>IF('COPY 20200720'!AJ113="","",'COPY 20200720'!AJ113)</f>
        <v/>
      </c>
      <c r="AK113" t="str">
        <f>IF('COPY 20200720'!AK113="","",'COPY 20200720'!AK113)</f>
        <v/>
      </c>
      <c r="AL113" t="str">
        <f>IF('COPY 20200720'!AL113="","",'COPY 20200720'!AL113)</f>
        <v/>
      </c>
      <c r="AM113" t="str">
        <f>IF('COPY 20200720'!AM113="","",'COPY 20200720'!AM113)</f>
        <v/>
      </c>
      <c r="AN113" t="str">
        <f>IF('COPY 20200720'!AN113="","",'COPY 20200720'!AN113)</f>
        <v/>
      </c>
      <c r="AO113" t="str">
        <f>IF('COPY 20200720'!AO113="","",'COPY 20200720'!AO113)</f>
        <v/>
      </c>
      <c r="AP113" t="str">
        <f>IF('COPY 20200720'!AP113="","",'COPY 20200720'!AP113)</f>
        <v/>
      </c>
      <c r="AQ113" t="str">
        <f>IF('COPY 20200720'!AQ113="","",'COPY 20200720'!AQ113)</f>
        <v/>
      </c>
      <c r="AR113" t="str">
        <f>IF('COPY 20200720'!AR113="","",'COPY 20200720'!AR113)</f>
        <v/>
      </c>
      <c r="AS113" t="str">
        <f>IF('COPY 20200720'!AS113="","",'COPY 20200720'!AS113)</f>
        <v/>
      </c>
      <c r="AT113" t="str">
        <f>IF('COPY 20200720'!AT113="","",'COPY 20200720'!AT113)</f>
        <v/>
      </c>
      <c r="AU113" t="str">
        <f>IF('COPY 20200720'!AU113="","",'COPY 20200720'!AU113)</f>
        <v/>
      </c>
      <c r="AV113" t="str">
        <f>IF('COPY 20200720'!AV113="","",'COPY 20200720'!AV113)</f>
        <v/>
      </c>
      <c r="AW113" t="str">
        <f>IF('COPY 20200720'!AW113="","",'COPY 20200720'!AW113)</f>
        <v/>
      </c>
      <c r="AX113" t="str">
        <f>IF('COPY 20200720'!AX113="","",'COPY 20200720'!AX113)</f>
        <v/>
      </c>
      <c r="AY113" t="str">
        <f>IF('COPY 20200720'!AY113="","",'COPY 20200720'!AY113)</f>
        <v/>
      </c>
      <c r="AZ113" t="str">
        <f>IF('COPY 20200720'!AZ113="","",'COPY 20200720'!AZ113)</f>
        <v/>
      </c>
      <c r="BA113" t="str">
        <f>IF('COPY 20200720'!BA113="","",'COPY 20200720'!BA113)</f>
        <v/>
      </c>
      <c r="BB113" t="str">
        <f>IF('COPY 20200720'!BB113="","",'COPY 20200720'!BB113)</f>
        <v/>
      </c>
      <c r="BC113" t="str">
        <f>IF('COPY 20200720'!BC113="","",'COPY 20200720'!BC113)</f>
        <v/>
      </c>
      <c r="BD113" t="str">
        <f>IF('COPY 20200720'!BD113="","",'COPY 20200720'!BD113)</f>
        <v/>
      </c>
      <c r="BE113" t="str">
        <f>IF('COPY 20200720'!BE113="","",'COPY 20200720'!BE113)</f>
        <v/>
      </c>
      <c r="BF113" t="str">
        <f>IF('COPY 20200720'!BF113="","",'COPY 20200720'!BF113)</f>
        <v/>
      </c>
      <c r="BG113" t="str">
        <f>IF('COPY 20200720'!BG113="","",'COPY 20200720'!BG113)</f>
        <v/>
      </c>
      <c r="BH113" t="str">
        <f>IF('COPY 20200720'!BH113="","",'COPY 20200720'!BH113)</f>
        <v/>
      </c>
      <c r="BI113">
        <f>IF('COPY 20200720'!BI113="","",'COPY 20200720'!BI113)</f>
        <v>44032</v>
      </c>
      <c r="BJ113" t="str">
        <f>IF('COPY 20200720'!BJ113="","",'COPY 20200720'!BJ113)</f>
        <v/>
      </c>
      <c r="BK113" t="str">
        <f>IF('COPY 20200720'!BK113="","",'COPY 20200720'!BK113)</f>
        <v/>
      </c>
      <c r="BL113" t="str">
        <f>IF('COPY 20200720'!BL113="","",'COPY 20200720'!BL113)</f>
        <v/>
      </c>
      <c r="BM113" t="str">
        <f>IF('COPY 20200720'!BM113="","",'COPY 20200720'!BM113)</f>
        <v/>
      </c>
      <c r="BN113" t="str">
        <f>IF('COPY 20200720'!BN113="","",'COPY 20200720'!BN113)</f>
        <v/>
      </c>
      <c r="BO113" t="str">
        <f>IF('COPY 20200720'!BO113="","",'COPY 20200720'!BO113)</f>
        <v/>
      </c>
      <c r="BP113" t="str">
        <f>IF('COPY 20200720'!BP113="","",'COPY 20200720'!BP113)</f>
        <v/>
      </c>
      <c r="BQ113" t="str">
        <f>IF('COPY 20200720'!BQ113="","",'COPY 20200720'!BQ113)</f>
        <v/>
      </c>
      <c r="BR113" t="str">
        <f>IF('COPY 20200720'!BR113="","",'COPY 20200720'!BR113)</f>
        <v/>
      </c>
      <c r="BS113" t="str">
        <f>IF('COPY 20200720'!BS113="","",'COPY 20200720'!BS113)</f>
        <v/>
      </c>
      <c r="BT113" t="str">
        <f>IF('COPY 20200720'!BT113="","",'COPY 20200720'!BT113)</f>
        <v/>
      </c>
      <c r="BU113" t="str">
        <f>IF('COPY 20200720'!BU113="","",'COPY 20200720'!BU113)</f>
        <v/>
      </c>
      <c r="BV113" t="str">
        <f>IF('COPY 20200720'!BV113="","",'COPY 20200720'!BV113)</f>
        <v/>
      </c>
      <c r="BW113" t="str">
        <f>IF('COPY 20200720'!BW113="","",'COPY 20200720'!BW113)</f>
        <v/>
      </c>
      <c r="BX113" t="str">
        <f>IF('COPY 20200720'!BX113="","",'COPY 20200720'!BX113)</f>
        <v/>
      </c>
      <c r="BY113" t="str">
        <f>IF('COPY 20200720'!BY113="","",'COPY 20200720'!BY113)</f>
        <v/>
      </c>
      <c r="BZ113" t="str">
        <f>IF('COPY 20200720'!BZ113="","",'COPY 20200720'!BZ113)</f>
        <v/>
      </c>
      <c r="CA113" t="str">
        <f>IF('COPY 20200720'!CA113="","",'COPY 20200720'!CA113)</f>
        <v/>
      </c>
      <c r="CB113" t="str">
        <f>IF('COPY 20200720'!CB113="","",'COPY 20200720'!CB113)</f>
        <v/>
      </c>
      <c r="CC113">
        <f>IF('COPY 20200720'!CC113="","",'COPY 20200720'!CC113)</f>
        <v>44032</v>
      </c>
      <c r="CD113">
        <f>IF('COPY 20200720'!CD113="","",'COPY 20200720'!CD113)</f>
        <v>44032</v>
      </c>
      <c r="CE113" t="str">
        <f>IF('COPY 20200720'!CE113="","",'COPY 20200720'!CE113)</f>
        <v/>
      </c>
      <c r="CF113" t="str">
        <f>IF('COPY 20200720'!CF113="","",'COPY 20200720'!CF113)</f>
        <v/>
      </c>
      <c r="CG113" t="str">
        <f>IF('COPY 20200720'!CG113="","",'COPY 20200720'!CG113)</f>
        <v/>
      </c>
      <c r="CH113" t="str">
        <f>IF('COPY 20200720'!CH113="","",'COPY 20200720'!CH113)</f>
        <v/>
      </c>
      <c r="CI113" t="str">
        <f>IF('COPY 20200720'!CI113="","",'COPY 20200720'!CI113)</f>
        <v/>
      </c>
      <c r="CJ113" t="str">
        <f>IF('COPY 20200720'!CJ113="","",'COPY 20200720'!CJ113)</f>
        <v/>
      </c>
      <c r="CK113" t="str">
        <f>IF('COPY 20200720'!CK113="","",'COPY 20200720'!CK113)</f>
        <v/>
      </c>
      <c r="CL113" t="str">
        <f>IF('COPY 20200720'!CL113="","",'COPY 20200720'!CL113)</f>
        <v/>
      </c>
      <c r="CM113" t="str">
        <f>IF('COPY 20200720'!CM113="","",'COPY 20200720'!CM113)</f>
        <v/>
      </c>
    </row>
    <row r="114" spans="2:91">
      <c r="B114" s="42" t="str">
        <f>'COPY 20200720'!B114</f>
        <v>110</v>
      </c>
      <c r="C114" s="8" t="str">
        <f>'COPY 20200720'!C114</f>
        <v>TAPE UPR D</v>
      </c>
      <c r="D114" s="8" t="str">
        <f>IF('COPY 20200720'!D114="","",'COPY 20200720'!D114)</f>
        <v>TAPE</v>
      </c>
      <c r="E114" s="8"/>
      <c r="F114" s="9"/>
      <c r="G114" s="10"/>
      <c r="H114" s="11"/>
      <c r="I114" s="12"/>
      <c r="J114" s="13"/>
      <c r="K114" s="10"/>
      <c r="L114" s="13"/>
      <c r="M114" s="14"/>
      <c r="N114" s="15"/>
      <c r="O114" s="16"/>
      <c r="P114" s="16"/>
      <c r="Q114" s="16"/>
      <c r="R114" s="16"/>
      <c r="S114" s="33"/>
      <c r="T114" s="33"/>
      <c r="U114" s="18"/>
      <c r="V114">
        <f>IF('COPY 20200720'!V114="","",'COPY 20200720'!V114)</f>
        <v>0.25559999999999999</v>
      </c>
      <c r="W114" t="str">
        <f>IF('COPY 20200720'!W114="","",'COPY 20200720'!W114)</f>
        <v/>
      </c>
      <c r="X114" t="str">
        <f>IF('COPY 20200720'!X114="","",'COPY 20200720'!X114)</f>
        <v/>
      </c>
      <c r="Y114" t="str">
        <f>IF('COPY 20200720'!Y114="","",'COPY 20200720'!Y114)</f>
        <v/>
      </c>
      <c r="Z114" t="str">
        <f>IF('COPY 20200720'!Z114="","",'COPY 20200720'!Z114)</f>
        <v/>
      </c>
      <c r="AA114" t="str">
        <f>IF('COPY 20200720'!AA114="","",'COPY 20200720'!AA114)</f>
        <v/>
      </c>
      <c r="AB114" t="str">
        <f>IF('COPY 20200720'!AB114="","",'COPY 20200720'!AB114)</f>
        <v/>
      </c>
      <c r="AC114" t="str">
        <f>IF('COPY 20200720'!AC114="","",'COPY 20200720'!AC114)</f>
        <v/>
      </c>
      <c r="AD114" t="str">
        <f>IF('COPY 20200720'!AD114="","",'COPY 20200720'!AD114)</f>
        <v/>
      </c>
      <c r="AE114" t="str">
        <f>IF('COPY 20200720'!AE114="","",'COPY 20200720'!AE114)</f>
        <v/>
      </c>
      <c r="AF114" t="str">
        <f>IF('COPY 20200720'!AF114="","",'COPY 20200720'!AF114)</f>
        <v/>
      </c>
      <c r="AG114" t="str">
        <f>IF('COPY 20200720'!AG114="","",'COPY 20200720'!AG114)</f>
        <v/>
      </c>
      <c r="AH114" s="114">
        <f>2718.75/108000</f>
        <v>2.5173611111111112E-2</v>
      </c>
      <c r="AI114" t="str">
        <f>IF('COPY 20200720'!AI114="","",'COPY 20200720'!AI114)</f>
        <v/>
      </c>
      <c r="AJ114" t="str">
        <f>IF('COPY 20200720'!AJ114="","",'COPY 20200720'!AJ114)</f>
        <v/>
      </c>
      <c r="AK114" t="str">
        <f>IF('COPY 20200720'!AK114="","",'COPY 20200720'!AK114)</f>
        <v/>
      </c>
      <c r="AL114" t="str">
        <f>IF('COPY 20200720'!AL114="","",'COPY 20200720'!AL114)</f>
        <v/>
      </c>
      <c r="AM114" t="str">
        <f>IF('COPY 20200720'!AM114="","",'COPY 20200720'!AM114)</f>
        <v/>
      </c>
      <c r="AN114" t="str">
        <f>IF('COPY 20200720'!AN114="","",'COPY 20200720'!AN114)</f>
        <v/>
      </c>
      <c r="AO114" t="str">
        <f>IF('COPY 20200720'!AO114="","",'COPY 20200720'!AO114)</f>
        <v/>
      </c>
      <c r="AP114" t="str">
        <f>IF('COPY 20200720'!AP114="","",'COPY 20200720'!AP114)</f>
        <v/>
      </c>
      <c r="AQ114" t="str">
        <f>IF('COPY 20200720'!AQ114="","",'COPY 20200720'!AQ114)</f>
        <v/>
      </c>
      <c r="AR114" t="str">
        <f>IF('COPY 20200720'!AR114="","",'COPY 20200720'!AR114)</f>
        <v/>
      </c>
      <c r="AS114" t="str">
        <f>IF('COPY 20200720'!AS114="","",'COPY 20200720'!AS114)</f>
        <v/>
      </c>
      <c r="AT114" t="str">
        <f>IF('COPY 20200720'!AT114="","",'COPY 20200720'!AT114)</f>
        <v/>
      </c>
      <c r="AU114" t="str">
        <f>IF('COPY 20200720'!AU114="","",'COPY 20200720'!AU114)</f>
        <v/>
      </c>
      <c r="AV114" t="str">
        <f>IF('COPY 20200720'!AV114="","",'COPY 20200720'!AV114)</f>
        <v/>
      </c>
      <c r="AW114" t="str">
        <f>IF('COPY 20200720'!AW114="","",'COPY 20200720'!AW114)</f>
        <v/>
      </c>
      <c r="AX114" t="str">
        <f>IF('COPY 20200720'!AX114="","",'COPY 20200720'!AX114)</f>
        <v/>
      </c>
      <c r="AY114" t="str">
        <f>IF('COPY 20200720'!AY114="","",'COPY 20200720'!AY114)</f>
        <v/>
      </c>
      <c r="AZ114" t="str">
        <f>IF('COPY 20200720'!AZ114="","",'COPY 20200720'!AZ114)</f>
        <v/>
      </c>
      <c r="BA114" t="str">
        <f>IF('COPY 20200720'!BA114="","",'COPY 20200720'!BA114)</f>
        <v/>
      </c>
      <c r="BB114" t="str">
        <f>IF('COPY 20200720'!BB114="","",'COPY 20200720'!BB114)</f>
        <v/>
      </c>
      <c r="BC114" t="str">
        <f>IF('COPY 20200720'!BC114="","",'COPY 20200720'!BC114)</f>
        <v/>
      </c>
      <c r="BD114" t="str">
        <f>IF('COPY 20200720'!BD114="","",'COPY 20200720'!BD114)</f>
        <v/>
      </c>
      <c r="BE114" t="str">
        <f>IF('COPY 20200720'!BE114="","",'COPY 20200720'!BE114)</f>
        <v/>
      </c>
      <c r="BF114" t="str">
        <f>IF('COPY 20200720'!BF114="","",'COPY 20200720'!BF114)</f>
        <v/>
      </c>
      <c r="BG114" t="str">
        <f>IF('COPY 20200720'!BG114="","",'COPY 20200720'!BG114)</f>
        <v/>
      </c>
      <c r="BH114" t="str">
        <f>IF('COPY 20200720'!BH114="","",'COPY 20200720'!BH114)</f>
        <v/>
      </c>
      <c r="BI114">
        <f>IF('COPY 20200720'!BI114="","",'COPY 20200720'!BI114)</f>
        <v>44032</v>
      </c>
      <c r="BJ114" t="str">
        <f>IF('COPY 20200720'!BJ114="","",'COPY 20200720'!BJ114)</f>
        <v/>
      </c>
      <c r="BK114" t="str">
        <f>IF('COPY 20200720'!BK114="","",'COPY 20200720'!BK114)</f>
        <v/>
      </c>
      <c r="BL114" t="str">
        <f>IF('COPY 20200720'!BL114="","",'COPY 20200720'!BL114)</f>
        <v/>
      </c>
      <c r="BM114" t="str">
        <f>IF('COPY 20200720'!BM114="","",'COPY 20200720'!BM114)</f>
        <v/>
      </c>
      <c r="BN114" t="str">
        <f>IF('COPY 20200720'!BN114="","",'COPY 20200720'!BN114)</f>
        <v/>
      </c>
      <c r="BO114" t="str">
        <f>IF('COPY 20200720'!BO114="","",'COPY 20200720'!BO114)</f>
        <v/>
      </c>
      <c r="BP114" t="str">
        <f>IF('COPY 20200720'!BP114="","",'COPY 20200720'!BP114)</f>
        <v/>
      </c>
      <c r="BQ114" t="str">
        <f>IF('COPY 20200720'!BQ114="","",'COPY 20200720'!BQ114)</f>
        <v/>
      </c>
      <c r="BR114" t="str">
        <f>IF('COPY 20200720'!BR114="","",'COPY 20200720'!BR114)</f>
        <v/>
      </c>
      <c r="BS114" t="str">
        <f>IF('COPY 20200720'!BS114="","",'COPY 20200720'!BS114)</f>
        <v/>
      </c>
      <c r="BT114" t="str">
        <f>IF('COPY 20200720'!BT114="","",'COPY 20200720'!BT114)</f>
        <v/>
      </c>
      <c r="BU114" t="str">
        <f>IF('COPY 20200720'!BU114="","",'COPY 20200720'!BU114)</f>
        <v/>
      </c>
      <c r="BV114" t="str">
        <f>IF('COPY 20200720'!BV114="","",'COPY 20200720'!BV114)</f>
        <v/>
      </c>
      <c r="BW114" t="str">
        <f>IF('COPY 20200720'!BW114="","",'COPY 20200720'!BW114)</f>
        <v/>
      </c>
      <c r="BX114" t="str">
        <f>IF('COPY 20200720'!BX114="","",'COPY 20200720'!BX114)</f>
        <v/>
      </c>
      <c r="BY114" t="str">
        <f>IF('COPY 20200720'!BY114="","",'COPY 20200720'!BY114)</f>
        <v/>
      </c>
      <c r="BZ114" t="str">
        <f>IF('COPY 20200720'!BZ114="","",'COPY 20200720'!BZ114)</f>
        <v/>
      </c>
      <c r="CA114" t="str">
        <f>IF('COPY 20200720'!CA114="","",'COPY 20200720'!CA114)</f>
        <v/>
      </c>
      <c r="CB114" t="str">
        <f>IF('COPY 20200720'!CB114="","",'COPY 20200720'!CB114)</f>
        <v/>
      </c>
      <c r="CC114">
        <f>IF('COPY 20200720'!CC114="","",'COPY 20200720'!CC114)</f>
        <v>44032</v>
      </c>
      <c r="CD114">
        <f>IF('COPY 20200720'!CD114="","",'COPY 20200720'!CD114)</f>
        <v>44032</v>
      </c>
      <c r="CE114" t="str">
        <f>IF('COPY 20200720'!CE114="","",'COPY 20200720'!CE114)</f>
        <v/>
      </c>
      <c r="CF114" t="str">
        <f>IF('COPY 20200720'!CF114="","",'COPY 20200720'!CF114)</f>
        <v/>
      </c>
      <c r="CG114" t="str">
        <f>IF('COPY 20200720'!CG114="","",'COPY 20200720'!CG114)</f>
        <v/>
      </c>
      <c r="CH114" t="str">
        <f>IF('COPY 20200720'!CH114="","",'COPY 20200720'!CH114)</f>
        <v/>
      </c>
      <c r="CI114" t="str">
        <f>IF('COPY 20200720'!CI114="","",'COPY 20200720'!CI114)</f>
        <v/>
      </c>
      <c r="CJ114" t="str">
        <f>IF('COPY 20200720'!CJ114="","",'COPY 20200720'!CJ114)</f>
        <v/>
      </c>
      <c r="CK114" t="str">
        <f>IF('COPY 20200720'!CK114="","",'COPY 20200720'!CK114)</f>
        <v/>
      </c>
      <c r="CL114" t="str">
        <f>IF('COPY 20200720'!CL114="","",'COPY 20200720'!CL114)</f>
        <v/>
      </c>
      <c r="CM114" t="str">
        <f>IF('COPY 20200720'!CM114="","",'COPY 20200720'!CM114)</f>
        <v/>
      </c>
    </row>
    <row r="115" spans="2:91">
      <c r="B115" s="42" t="str">
        <f>'COPY 20200720'!B115</f>
        <v>111</v>
      </c>
      <c r="C115" s="8" t="str">
        <f>'COPY 20200720'!C115</f>
        <v>TAPE INN C RH/LH</v>
      </c>
      <c r="D115" s="8" t="str">
        <f>IF('COPY 20200720'!D115="","",'COPY 20200720'!D115)</f>
        <v>TAPE</v>
      </c>
      <c r="E115" s="8"/>
      <c r="F115" s="9"/>
      <c r="G115" s="10"/>
      <c r="H115" s="11"/>
      <c r="I115" s="12"/>
      <c r="J115" s="13"/>
      <c r="K115" s="10"/>
      <c r="L115" s="13"/>
      <c r="M115" s="14"/>
      <c r="N115" s="15"/>
      <c r="O115" s="16"/>
      <c r="P115" s="16"/>
      <c r="Q115" s="16"/>
      <c r="R115" s="16"/>
      <c r="S115" s="33"/>
      <c r="T115" s="33"/>
      <c r="U115" s="18"/>
      <c r="V115">
        <f>IF('COPY 20200720'!V115="","",'COPY 20200720'!V115)</f>
        <v>6.4100000000000004E-2</v>
      </c>
      <c r="W115" t="str">
        <f>IF('COPY 20200720'!W115="","",'COPY 20200720'!W115)</f>
        <v/>
      </c>
      <c r="X115" t="str">
        <f>IF('COPY 20200720'!X115="","",'COPY 20200720'!X115)</f>
        <v/>
      </c>
      <c r="Y115" t="str">
        <f>IF('COPY 20200720'!Y115="","",'COPY 20200720'!Y115)</f>
        <v/>
      </c>
      <c r="Z115" t="str">
        <f>IF('COPY 20200720'!Z115="","",'COPY 20200720'!Z115)</f>
        <v/>
      </c>
      <c r="AA115" t="str">
        <f>IF('COPY 20200720'!AA115="","",'COPY 20200720'!AA115)</f>
        <v/>
      </c>
      <c r="AB115" t="str">
        <f>IF('COPY 20200720'!AB115="","",'COPY 20200720'!AB115)</f>
        <v/>
      </c>
      <c r="AC115" t="str">
        <f>IF('COPY 20200720'!AC115="","",'COPY 20200720'!AC115)</f>
        <v/>
      </c>
      <c r="AD115" t="str">
        <f>IF('COPY 20200720'!AD115="","",'COPY 20200720'!AD115)</f>
        <v/>
      </c>
      <c r="AE115" t="str">
        <f>IF('COPY 20200720'!AE115="","",'COPY 20200720'!AE115)</f>
        <v/>
      </c>
      <c r="AF115" t="str">
        <f>IF('COPY 20200720'!AF115="","",'COPY 20200720'!AF115)</f>
        <v/>
      </c>
      <c r="AG115" t="str">
        <f>IF('COPY 20200720'!AG115="","",'COPY 20200720'!AG115)</f>
        <v/>
      </c>
      <c r="AH115" s="114">
        <f>2687.5/108000</f>
        <v>2.4884259259259259E-2</v>
      </c>
      <c r="AI115" t="str">
        <f>IF('COPY 20200720'!AI115="","",'COPY 20200720'!AI115)</f>
        <v/>
      </c>
      <c r="AJ115" t="str">
        <f>IF('COPY 20200720'!AJ115="","",'COPY 20200720'!AJ115)</f>
        <v/>
      </c>
      <c r="AK115" t="str">
        <f>IF('COPY 20200720'!AK115="","",'COPY 20200720'!AK115)</f>
        <v/>
      </c>
      <c r="AL115" t="str">
        <f>IF('COPY 20200720'!AL115="","",'COPY 20200720'!AL115)</f>
        <v/>
      </c>
      <c r="AM115" t="str">
        <f>IF('COPY 20200720'!AM115="","",'COPY 20200720'!AM115)</f>
        <v/>
      </c>
      <c r="AN115" t="str">
        <f>IF('COPY 20200720'!AN115="","",'COPY 20200720'!AN115)</f>
        <v/>
      </c>
      <c r="AO115" t="str">
        <f>IF('COPY 20200720'!AO115="","",'COPY 20200720'!AO115)</f>
        <v/>
      </c>
      <c r="AP115" t="str">
        <f>IF('COPY 20200720'!AP115="","",'COPY 20200720'!AP115)</f>
        <v/>
      </c>
      <c r="AQ115" t="str">
        <f>IF('COPY 20200720'!AQ115="","",'COPY 20200720'!AQ115)</f>
        <v/>
      </c>
      <c r="AR115" t="str">
        <f>IF('COPY 20200720'!AR115="","",'COPY 20200720'!AR115)</f>
        <v/>
      </c>
      <c r="AS115" t="str">
        <f>IF('COPY 20200720'!AS115="","",'COPY 20200720'!AS115)</f>
        <v/>
      </c>
      <c r="AT115" t="str">
        <f>IF('COPY 20200720'!AT115="","",'COPY 20200720'!AT115)</f>
        <v/>
      </c>
      <c r="AU115" t="str">
        <f>IF('COPY 20200720'!AU115="","",'COPY 20200720'!AU115)</f>
        <v/>
      </c>
      <c r="AV115" t="str">
        <f>IF('COPY 20200720'!AV115="","",'COPY 20200720'!AV115)</f>
        <v/>
      </c>
      <c r="AW115" t="str">
        <f>IF('COPY 20200720'!AW115="","",'COPY 20200720'!AW115)</f>
        <v/>
      </c>
      <c r="AX115" t="str">
        <f>IF('COPY 20200720'!AX115="","",'COPY 20200720'!AX115)</f>
        <v/>
      </c>
      <c r="AY115" t="str">
        <f>IF('COPY 20200720'!AY115="","",'COPY 20200720'!AY115)</f>
        <v/>
      </c>
      <c r="AZ115" t="str">
        <f>IF('COPY 20200720'!AZ115="","",'COPY 20200720'!AZ115)</f>
        <v/>
      </c>
      <c r="BA115" t="str">
        <f>IF('COPY 20200720'!BA115="","",'COPY 20200720'!BA115)</f>
        <v/>
      </c>
      <c r="BB115" t="str">
        <f>IF('COPY 20200720'!BB115="","",'COPY 20200720'!BB115)</f>
        <v/>
      </c>
      <c r="BC115" t="str">
        <f>IF('COPY 20200720'!BC115="","",'COPY 20200720'!BC115)</f>
        <v/>
      </c>
      <c r="BD115" t="str">
        <f>IF('COPY 20200720'!BD115="","",'COPY 20200720'!BD115)</f>
        <v/>
      </c>
      <c r="BE115" t="str">
        <f>IF('COPY 20200720'!BE115="","",'COPY 20200720'!BE115)</f>
        <v/>
      </c>
      <c r="BF115" t="str">
        <f>IF('COPY 20200720'!BF115="","",'COPY 20200720'!BF115)</f>
        <v/>
      </c>
      <c r="BG115" t="str">
        <f>IF('COPY 20200720'!BG115="","",'COPY 20200720'!BG115)</f>
        <v/>
      </c>
      <c r="BH115" t="str">
        <f>IF('COPY 20200720'!BH115="","",'COPY 20200720'!BH115)</f>
        <v/>
      </c>
      <c r="BI115">
        <f>IF('COPY 20200720'!BI115="","",'COPY 20200720'!BI115)</f>
        <v>44032</v>
      </c>
      <c r="BJ115" t="str">
        <f>IF('COPY 20200720'!BJ115="","",'COPY 20200720'!BJ115)</f>
        <v/>
      </c>
      <c r="BK115" t="str">
        <f>IF('COPY 20200720'!BK115="","",'COPY 20200720'!BK115)</f>
        <v/>
      </c>
      <c r="BL115" t="str">
        <f>IF('COPY 20200720'!BL115="","",'COPY 20200720'!BL115)</f>
        <v/>
      </c>
      <c r="BM115" t="str">
        <f>IF('COPY 20200720'!BM115="","",'COPY 20200720'!BM115)</f>
        <v/>
      </c>
      <c r="BN115" t="str">
        <f>IF('COPY 20200720'!BN115="","",'COPY 20200720'!BN115)</f>
        <v/>
      </c>
      <c r="BO115" t="str">
        <f>IF('COPY 20200720'!BO115="","",'COPY 20200720'!BO115)</f>
        <v/>
      </c>
      <c r="BP115" t="str">
        <f>IF('COPY 20200720'!BP115="","",'COPY 20200720'!BP115)</f>
        <v/>
      </c>
      <c r="BQ115" t="str">
        <f>IF('COPY 20200720'!BQ115="","",'COPY 20200720'!BQ115)</f>
        <v/>
      </c>
      <c r="BR115" t="str">
        <f>IF('COPY 20200720'!BR115="","",'COPY 20200720'!BR115)</f>
        <v/>
      </c>
      <c r="BS115" t="str">
        <f>IF('COPY 20200720'!BS115="","",'COPY 20200720'!BS115)</f>
        <v/>
      </c>
      <c r="BT115" t="str">
        <f>IF('COPY 20200720'!BT115="","",'COPY 20200720'!BT115)</f>
        <v/>
      </c>
      <c r="BU115" t="str">
        <f>IF('COPY 20200720'!BU115="","",'COPY 20200720'!BU115)</f>
        <v/>
      </c>
      <c r="BV115" t="str">
        <f>IF('COPY 20200720'!BV115="","",'COPY 20200720'!BV115)</f>
        <v/>
      </c>
      <c r="BW115" t="str">
        <f>IF('COPY 20200720'!BW115="","",'COPY 20200720'!BW115)</f>
        <v/>
      </c>
      <c r="BX115" t="str">
        <f>IF('COPY 20200720'!BX115="","",'COPY 20200720'!BX115)</f>
        <v/>
      </c>
      <c r="BY115" t="str">
        <f>IF('COPY 20200720'!BY115="","",'COPY 20200720'!BY115)</f>
        <v/>
      </c>
      <c r="BZ115" t="str">
        <f>IF('COPY 20200720'!BZ115="","",'COPY 20200720'!BZ115)</f>
        <v/>
      </c>
      <c r="CA115" t="str">
        <f>IF('COPY 20200720'!CA115="","",'COPY 20200720'!CA115)</f>
        <v/>
      </c>
      <c r="CB115" t="str">
        <f>IF('COPY 20200720'!CB115="","",'COPY 20200720'!CB115)</f>
        <v/>
      </c>
      <c r="CC115" t="str">
        <f>IF('COPY 20200720'!CC115="","",'COPY 20200720'!CC115)</f>
        <v>-</v>
      </c>
      <c r="CD115" s="114">
        <f>1400/108516</f>
        <v>1.2901323307162078E-2</v>
      </c>
      <c r="CE115" t="str">
        <f>IF('COPY 20200720'!CE115="","",'COPY 20200720'!CE115)</f>
        <v/>
      </c>
      <c r="CF115" t="str">
        <f>IF('COPY 20200720'!CF115="","",'COPY 20200720'!CF115)</f>
        <v/>
      </c>
      <c r="CG115" t="str">
        <f>IF('COPY 20200720'!CG115="","",'COPY 20200720'!CG115)</f>
        <v/>
      </c>
      <c r="CH115" t="str">
        <f>IF('COPY 20200720'!CH115="","",'COPY 20200720'!CH115)</f>
        <v/>
      </c>
      <c r="CI115" t="str">
        <f>IF('COPY 20200720'!CI115="","",'COPY 20200720'!CI115)</f>
        <v/>
      </c>
      <c r="CJ115" t="str">
        <f>IF('COPY 20200720'!CJ115="","",'COPY 20200720'!CJ115)</f>
        <v/>
      </c>
      <c r="CK115" t="str">
        <f>IF('COPY 20200720'!CK115="","",'COPY 20200720'!CK115)</f>
        <v/>
      </c>
      <c r="CL115" t="str">
        <f>IF('COPY 20200720'!CL115="","",'COPY 20200720'!CL115)</f>
        <v/>
      </c>
      <c r="CM115" t="str">
        <f>IF('COPY 20200720'!CM115="","",'COPY 20200720'!CM115)</f>
        <v/>
      </c>
    </row>
    <row r="116" spans="2:91">
      <c r="B116" s="42" t="str">
        <f>'COPY 20200720'!B116</f>
        <v>112</v>
      </c>
      <c r="C116" s="8" t="str">
        <f>'COPY 20200720'!C116</f>
        <v>TAPE INN B</v>
      </c>
      <c r="D116" s="8" t="str">
        <f>IF('COPY 20200720'!D116="","",'COPY 20200720'!D116)</f>
        <v>TAPE</v>
      </c>
      <c r="E116" s="8"/>
      <c r="F116" s="9"/>
      <c r="G116" s="10"/>
      <c r="H116" s="11"/>
      <c r="I116" s="12"/>
      <c r="J116" s="13"/>
      <c r="K116" s="10"/>
      <c r="L116" s="13"/>
      <c r="M116" s="14"/>
      <c r="N116" s="15"/>
      <c r="O116" s="16"/>
      <c r="P116" s="16"/>
      <c r="Q116" s="16"/>
      <c r="R116" s="16"/>
      <c r="S116" s="33"/>
      <c r="T116" s="33"/>
      <c r="U116" s="18"/>
      <c r="V116">
        <f>IF('COPY 20200720'!V116="","",'COPY 20200720'!V116)</f>
        <v>0.1057</v>
      </c>
      <c r="W116" t="str">
        <f>IF('COPY 20200720'!W116="","",'COPY 20200720'!W116)</f>
        <v/>
      </c>
      <c r="X116" t="str">
        <f>IF('COPY 20200720'!X116="","",'COPY 20200720'!X116)</f>
        <v/>
      </c>
      <c r="Y116" t="str">
        <f>IF('COPY 20200720'!Y116="","",'COPY 20200720'!Y116)</f>
        <v/>
      </c>
      <c r="Z116" t="str">
        <f>IF('COPY 20200720'!Z116="","",'COPY 20200720'!Z116)</f>
        <v/>
      </c>
      <c r="AA116" t="str">
        <f>IF('COPY 20200720'!AA116="","",'COPY 20200720'!AA116)</f>
        <v/>
      </c>
      <c r="AB116" t="str">
        <f>IF('COPY 20200720'!AB116="","",'COPY 20200720'!AB116)</f>
        <v/>
      </c>
      <c r="AC116" t="str">
        <f>IF('COPY 20200720'!AC116="","",'COPY 20200720'!AC116)</f>
        <v/>
      </c>
      <c r="AD116" t="str">
        <f>IF('COPY 20200720'!AD116="","",'COPY 20200720'!AD116)</f>
        <v/>
      </c>
      <c r="AE116" t="str">
        <f>IF('COPY 20200720'!AE116="","",'COPY 20200720'!AE116)</f>
        <v/>
      </c>
      <c r="AF116" t="str">
        <f>IF('COPY 20200720'!AF116="","",'COPY 20200720'!AF116)</f>
        <v/>
      </c>
      <c r="AG116" t="str">
        <f>IF('COPY 20200720'!AG116="","",'COPY 20200720'!AG116)</f>
        <v/>
      </c>
      <c r="AH116" s="114">
        <f>1343.75/108000</f>
        <v>1.2442129629629629E-2</v>
      </c>
      <c r="AI116" t="str">
        <f>IF('COPY 20200720'!AI116="","",'COPY 20200720'!AI116)</f>
        <v/>
      </c>
      <c r="AJ116" t="str">
        <f>IF('COPY 20200720'!AJ116="","",'COPY 20200720'!AJ116)</f>
        <v/>
      </c>
      <c r="AK116" t="str">
        <f>IF('COPY 20200720'!AK116="","",'COPY 20200720'!AK116)</f>
        <v/>
      </c>
      <c r="AL116" t="str">
        <f>IF('COPY 20200720'!AL116="","",'COPY 20200720'!AL116)</f>
        <v/>
      </c>
      <c r="AM116" t="str">
        <f>IF('COPY 20200720'!AM116="","",'COPY 20200720'!AM116)</f>
        <v/>
      </c>
      <c r="AN116" t="str">
        <f>IF('COPY 20200720'!AN116="","",'COPY 20200720'!AN116)</f>
        <v/>
      </c>
      <c r="AO116" t="str">
        <f>IF('COPY 20200720'!AO116="","",'COPY 20200720'!AO116)</f>
        <v/>
      </c>
      <c r="AP116" t="str">
        <f>IF('COPY 20200720'!AP116="","",'COPY 20200720'!AP116)</f>
        <v/>
      </c>
      <c r="AQ116" t="str">
        <f>IF('COPY 20200720'!AQ116="","",'COPY 20200720'!AQ116)</f>
        <v/>
      </c>
      <c r="AR116" t="str">
        <f>IF('COPY 20200720'!AR116="","",'COPY 20200720'!AR116)</f>
        <v/>
      </c>
      <c r="AS116" t="str">
        <f>IF('COPY 20200720'!AS116="","",'COPY 20200720'!AS116)</f>
        <v/>
      </c>
      <c r="AT116" t="str">
        <f>IF('COPY 20200720'!AT116="","",'COPY 20200720'!AT116)</f>
        <v/>
      </c>
      <c r="AU116" t="str">
        <f>IF('COPY 20200720'!AU116="","",'COPY 20200720'!AU116)</f>
        <v/>
      </c>
      <c r="AV116" t="str">
        <f>IF('COPY 20200720'!AV116="","",'COPY 20200720'!AV116)</f>
        <v/>
      </c>
      <c r="AW116" t="str">
        <f>IF('COPY 20200720'!AW116="","",'COPY 20200720'!AW116)</f>
        <v/>
      </c>
      <c r="AX116" t="str">
        <f>IF('COPY 20200720'!AX116="","",'COPY 20200720'!AX116)</f>
        <v/>
      </c>
      <c r="AY116" t="str">
        <f>IF('COPY 20200720'!AY116="","",'COPY 20200720'!AY116)</f>
        <v/>
      </c>
      <c r="AZ116" t="str">
        <f>IF('COPY 20200720'!AZ116="","",'COPY 20200720'!AZ116)</f>
        <v/>
      </c>
      <c r="BA116" t="str">
        <f>IF('COPY 20200720'!BA116="","",'COPY 20200720'!BA116)</f>
        <v/>
      </c>
      <c r="BB116" t="str">
        <f>IF('COPY 20200720'!BB116="","",'COPY 20200720'!BB116)</f>
        <v/>
      </c>
      <c r="BC116" t="str">
        <f>IF('COPY 20200720'!BC116="","",'COPY 20200720'!BC116)</f>
        <v/>
      </c>
      <c r="BD116" t="str">
        <f>IF('COPY 20200720'!BD116="","",'COPY 20200720'!BD116)</f>
        <v/>
      </c>
      <c r="BE116" t="str">
        <f>IF('COPY 20200720'!BE116="","",'COPY 20200720'!BE116)</f>
        <v/>
      </c>
      <c r="BF116" t="str">
        <f>IF('COPY 20200720'!BF116="","",'COPY 20200720'!BF116)</f>
        <v/>
      </c>
      <c r="BG116" t="str">
        <f>IF('COPY 20200720'!BG116="","",'COPY 20200720'!BG116)</f>
        <v/>
      </c>
      <c r="BH116" t="str">
        <f>IF('COPY 20200720'!BH116="","",'COPY 20200720'!BH116)</f>
        <v/>
      </c>
      <c r="BI116">
        <f>IF('COPY 20200720'!BI116="","",'COPY 20200720'!BI116)</f>
        <v>44032</v>
      </c>
      <c r="BJ116" t="str">
        <f>IF('COPY 20200720'!BJ116="","",'COPY 20200720'!BJ116)</f>
        <v/>
      </c>
      <c r="BK116" t="str">
        <f>IF('COPY 20200720'!BK116="","",'COPY 20200720'!BK116)</f>
        <v/>
      </c>
      <c r="BL116" t="str">
        <f>IF('COPY 20200720'!BL116="","",'COPY 20200720'!BL116)</f>
        <v/>
      </c>
      <c r="BM116" t="str">
        <f>IF('COPY 20200720'!BM116="","",'COPY 20200720'!BM116)</f>
        <v/>
      </c>
      <c r="BN116" t="str">
        <f>IF('COPY 20200720'!BN116="","",'COPY 20200720'!BN116)</f>
        <v/>
      </c>
      <c r="BO116" t="str">
        <f>IF('COPY 20200720'!BO116="","",'COPY 20200720'!BO116)</f>
        <v/>
      </c>
      <c r="BP116" t="str">
        <f>IF('COPY 20200720'!BP116="","",'COPY 20200720'!BP116)</f>
        <v/>
      </c>
      <c r="BQ116" t="str">
        <f>IF('COPY 20200720'!BQ116="","",'COPY 20200720'!BQ116)</f>
        <v/>
      </c>
      <c r="BR116" t="str">
        <f>IF('COPY 20200720'!BR116="","",'COPY 20200720'!BR116)</f>
        <v/>
      </c>
      <c r="BS116" t="str">
        <f>IF('COPY 20200720'!BS116="","",'COPY 20200720'!BS116)</f>
        <v/>
      </c>
      <c r="BT116" t="str">
        <f>IF('COPY 20200720'!BT116="","",'COPY 20200720'!BT116)</f>
        <v/>
      </c>
      <c r="BU116" t="str">
        <f>IF('COPY 20200720'!BU116="","",'COPY 20200720'!BU116)</f>
        <v/>
      </c>
      <c r="BV116" t="str">
        <f>IF('COPY 20200720'!BV116="","",'COPY 20200720'!BV116)</f>
        <v/>
      </c>
      <c r="BW116" t="str">
        <f>IF('COPY 20200720'!BW116="","",'COPY 20200720'!BW116)</f>
        <v/>
      </c>
      <c r="BX116" t="str">
        <f>IF('COPY 20200720'!BX116="","",'COPY 20200720'!BX116)</f>
        <v/>
      </c>
      <c r="BY116" t="str">
        <f>IF('COPY 20200720'!BY116="","",'COPY 20200720'!BY116)</f>
        <v/>
      </c>
      <c r="BZ116" t="str">
        <f>IF('COPY 20200720'!BZ116="","",'COPY 20200720'!BZ116)</f>
        <v/>
      </c>
      <c r="CA116" t="str">
        <f>IF('COPY 20200720'!CA116="","",'COPY 20200720'!CA116)</f>
        <v/>
      </c>
      <c r="CB116" t="str">
        <f>IF('COPY 20200720'!CB116="","",'COPY 20200720'!CB116)</f>
        <v/>
      </c>
      <c r="CC116">
        <f>IF('COPY 20200720'!CC116="","",'COPY 20200720'!CC116)</f>
        <v>44032</v>
      </c>
      <c r="CD116">
        <f>IF('COPY 20200720'!CD116="","",'COPY 20200720'!CD116)</f>
        <v>44032</v>
      </c>
      <c r="CE116" t="str">
        <f>IF('COPY 20200720'!CE116="","",'COPY 20200720'!CE116)</f>
        <v/>
      </c>
      <c r="CF116" t="str">
        <f>IF('COPY 20200720'!CF116="","",'COPY 20200720'!CF116)</f>
        <v/>
      </c>
      <c r="CG116" t="str">
        <f>IF('COPY 20200720'!CG116="","",'COPY 20200720'!CG116)</f>
        <v/>
      </c>
      <c r="CH116" t="str">
        <f>IF('COPY 20200720'!CH116="","",'COPY 20200720'!CH116)</f>
        <v/>
      </c>
      <c r="CI116" t="str">
        <f>IF('COPY 20200720'!CI116="","",'COPY 20200720'!CI116)</f>
        <v/>
      </c>
      <c r="CJ116" t="str">
        <f>IF('COPY 20200720'!CJ116="","",'COPY 20200720'!CJ116)</f>
        <v/>
      </c>
      <c r="CK116" t="str">
        <f>IF('COPY 20200720'!CK116="","",'COPY 20200720'!CK116)</f>
        <v/>
      </c>
      <c r="CL116" t="str">
        <f>IF('COPY 20200720'!CL116="","",'COPY 20200720'!CL116)</f>
        <v/>
      </c>
      <c r="CM116" t="str">
        <f>IF('COPY 20200720'!CM116="","",'COPY 20200720'!CM116)</f>
        <v/>
      </c>
    </row>
    <row r="117" spans="2:91">
      <c r="B117" s="42" t="str">
        <f>'COPY 20200720'!B117</f>
        <v>113</v>
      </c>
      <c r="C117" s="8" t="str">
        <f>'COPY 20200720'!C117</f>
        <v>TAPE INN A RH/LH</v>
      </c>
      <c r="D117" s="8" t="str">
        <f>IF('COPY 20200720'!D117="","",'COPY 20200720'!D117)</f>
        <v>TAPE</v>
      </c>
      <c r="E117" s="8"/>
      <c r="F117" s="9"/>
      <c r="G117" s="10"/>
      <c r="H117" s="11"/>
      <c r="I117" s="12"/>
      <c r="J117" s="13"/>
      <c r="K117" s="10"/>
      <c r="L117" s="13"/>
      <c r="M117" s="14"/>
      <c r="N117" s="15"/>
      <c r="O117" s="16"/>
      <c r="P117" s="16"/>
      <c r="Q117" s="16"/>
      <c r="R117" s="16"/>
      <c r="S117" s="33"/>
      <c r="T117" s="33"/>
      <c r="U117" s="18"/>
      <c r="V117">
        <f>IF('COPY 20200720'!V117="","",'COPY 20200720'!V117)</f>
        <v>0.27229999999999999</v>
      </c>
      <c r="W117" t="str">
        <f>IF('COPY 20200720'!W117="","",'COPY 20200720'!W117)</f>
        <v/>
      </c>
      <c r="X117" t="str">
        <f>IF('COPY 20200720'!X117="","",'COPY 20200720'!X117)</f>
        <v/>
      </c>
      <c r="Y117" t="str">
        <f>IF('COPY 20200720'!Y117="","",'COPY 20200720'!Y117)</f>
        <v/>
      </c>
      <c r="Z117" t="str">
        <f>IF('COPY 20200720'!Z117="","",'COPY 20200720'!Z117)</f>
        <v/>
      </c>
      <c r="AA117" t="str">
        <f>IF('COPY 20200720'!AA117="","",'COPY 20200720'!AA117)</f>
        <v/>
      </c>
      <c r="AB117" t="str">
        <f>IF('COPY 20200720'!AB117="","",'COPY 20200720'!AB117)</f>
        <v/>
      </c>
      <c r="AC117" t="str">
        <f>IF('COPY 20200720'!AC117="","",'COPY 20200720'!AC117)</f>
        <v/>
      </c>
      <c r="AD117" t="str">
        <f>IF('COPY 20200720'!AD117="","",'COPY 20200720'!AD117)</f>
        <v/>
      </c>
      <c r="AE117" t="str">
        <f>IF('COPY 20200720'!AE117="","",'COPY 20200720'!AE117)</f>
        <v/>
      </c>
      <c r="AF117" t="str">
        <f>IF('COPY 20200720'!AF117="","",'COPY 20200720'!AF117)</f>
        <v/>
      </c>
      <c r="AG117" t="str">
        <f>IF('COPY 20200720'!AG117="","",'COPY 20200720'!AG117)</f>
        <v/>
      </c>
      <c r="AH117" s="114">
        <f>1437.5/108000</f>
        <v>1.3310185185185185E-2</v>
      </c>
      <c r="AI117" t="str">
        <f>IF('COPY 20200720'!AI117="","",'COPY 20200720'!AI117)</f>
        <v/>
      </c>
      <c r="AJ117" t="str">
        <f>IF('COPY 20200720'!AJ117="","",'COPY 20200720'!AJ117)</f>
        <v/>
      </c>
      <c r="AK117" t="str">
        <f>IF('COPY 20200720'!AK117="","",'COPY 20200720'!AK117)</f>
        <v/>
      </c>
      <c r="AL117" t="str">
        <f>IF('COPY 20200720'!AL117="","",'COPY 20200720'!AL117)</f>
        <v/>
      </c>
      <c r="AM117" t="str">
        <f>IF('COPY 20200720'!AM117="","",'COPY 20200720'!AM117)</f>
        <v/>
      </c>
      <c r="AN117" t="str">
        <f>IF('COPY 20200720'!AN117="","",'COPY 20200720'!AN117)</f>
        <v/>
      </c>
      <c r="AO117" t="str">
        <f>IF('COPY 20200720'!AO117="","",'COPY 20200720'!AO117)</f>
        <v/>
      </c>
      <c r="AP117" t="str">
        <f>IF('COPY 20200720'!AP117="","",'COPY 20200720'!AP117)</f>
        <v/>
      </c>
      <c r="AQ117" t="str">
        <f>IF('COPY 20200720'!AQ117="","",'COPY 20200720'!AQ117)</f>
        <v/>
      </c>
      <c r="AR117" t="str">
        <f>IF('COPY 20200720'!AR117="","",'COPY 20200720'!AR117)</f>
        <v/>
      </c>
      <c r="AS117" t="str">
        <f>IF('COPY 20200720'!AS117="","",'COPY 20200720'!AS117)</f>
        <v/>
      </c>
      <c r="AT117" t="str">
        <f>IF('COPY 20200720'!AT117="","",'COPY 20200720'!AT117)</f>
        <v/>
      </c>
      <c r="AU117" t="str">
        <f>IF('COPY 20200720'!AU117="","",'COPY 20200720'!AU117)</f>
        <v/>
      </c>
      <c r="AV117" t="str">
        <f>IF('COPY 20200720'!AV117="","",'COPY 20200720'!AV117)</f>
        <v/>
      </c>
      <c r="AW117" t="str">
        <f>IF('COPY 20200720'!AW117="","",'COPY 20200720'!AW117)</f>
        <v/>
      </c>
      <c r="AX117" t="str">
        <f>IF('COPY 20200720'!AX117="","",'COPY 20200720'!AX117)</f>
        <v/>
      </c>
      <c r="AY117" t="str">
        <f>IF('COPY 20200720'!AY117="","",'COPY 20200720'!AY117)</f>
        <v/>
      </c>
      <c r="AZ117" t="str">
        <f>IF('COPY 20200720'!AZ117="","",'COPY 20200720'!AZ117)</f>
        <v/>
      </c>
      <c r="BA117" t="str">
        <f>IF('COPY 20200720'!BA117="","",'COPY 20200720'!BA117)</f>
        <v/>
      </c>
      <c r="BB117" t="str">
        <f>IF('COPY 20200720'!BB117="","",'COPY 20200720'!BB117)</f>
        <v/>
      </c>
      <c r="BC117" t="str">
        <f>IF('COPY 20200720'!BC117="","",'COPY 20200720'!BC117)</f>
        <v/>
      </c>
      <c r="BD117" t="str">
        <f>IF('COPY 20200720'!BD117="","",'COPY 20200720'!BD117)</f>
        <v/>
      </c>
      <c r="BE117" t="str">
        <f>IF('COPY 20200720'!BE117="","",'COPY 20200720'!BE117)</f>
        <v/>
      </c>
      <c r="BF117" t="str">
        <f>IF('COPY 20200720'!BF117="","",'COPY 20200720'!BF117)</f>
        <v/>
      </c>
      <c r="BG117" t="str">
        <f>IF('COPY 20200720'!BG117="","",'COPY 20200720'!BG117)</f>
        <v/>
      </c>
      <c r="BH117" t="str">
        <f>IF('COPY 20200720'!BH117="","",'COPY 20200720'!BH117)</f>
        <v/>
      </c>
      <c r="BI117">
        <f>IF('COPY 20200720'!BI117="","",'COPY 20200720'!BI117)</f>
        <v>44032</v>
      </c>
      <c r="BJ117" t="str">
        <f>IF('COPY 20200720'!BJ117="","",'COPY 20200720'!BJ117)</f>
        <v/>
      </c>
      <c r="BK117" t="str">
        <f>IF('COPY 20200720'!BK117="","",'COPY 20200720'!BK117)</f>
        <v/>
      </c>
      <c r="BL117" t="str">
        <f>IF('COPY 20200720'!BL117="","",'COPY 20200720'!BL117)</f>
        <v/>
      </c>
      <c r="BM117" t="str">
        <f>IF('COPY 20200720'!BM117="","",'COPY 20200720'!BM117)</f>
        <v/>
      </c>
      <c r="BN117" t="str">
        <f>IF('COPY 20200720'!BN117="","",'COPY 20200720'!BN117)</f>
        <v/>
      </c>
      <c r="BO117" t="str">
        <f>IF('COPY 20200720'!BO117="","",'COPY 20200720'!BO117)</f>
        <v/>
      </c>
      <c r="BP117" t="str">
        <f>IF('COPY 20200720'!BP117="","",'COPY 20200720'!BP117)</f>
        <v/>
      </c>
      <c r="BQ117" t="str">
        <f>IF('COPY 20200720'!BQ117="","",'COPY 20200720'!BQ117)</f>
        <v/>
      </c>
      <c r="BR117" t="str">
        <f>IF('COPY 20200720'!BR117="","",'COPY 20200720'!BR117)</f>
        <v/>
      </c>
      <c r="BS117" t="str">
        <f>IF('COPY 20200720'!BS117="","",'COPY 20200720'!BS117)</f>
        <v/>
      </c>
      <c r="BT117" t="str">
        <f>IF('COPY 20200720'!BT117="","",'COPY 20200720'!BT117)</f>
        <v/>
      </c>
      <c r="BU117" t="str">
        <f>IF('COPY 20200720'!BU117="","",'COPY 20200720'!BU117)</f>
        <v/>
      </c>
      <c r="BV117" t="str">
        <f>IF('COPY 20200720'!BV117="","",'COPY 20200720'!BV117)</f>
        <v/>
      </c>
      <c r="BW117" t="str">
        <f>IF('COPY 20200720'!BW117="","",'COPY 20200720'!BW117)</f>
        <v/>
      </c>
      <c r="BX117" t="str">
        <f>IF('COPY 20200720'!BX117="","",'COPY 20200720'!BX117)</f>
        <v/>
      </c>
      <c r="BY117" t="str">
        <f>IF('COPY 20200720'!BY117="","",'COPY 20200720'!BY117)</f>
        <v/>
      </c>
      <c r="BZ117" t="str">
        <f>IF('COPY 20200720'!BZ117="","",'COPY 20200720'!BZ117)</f>
        <v/>
      </c>
      <c r="CA117" t="str">
        <f>IF('COPY 20200720'!CA117="","",'COPY 20200720'!CA117)</f>
        <v/>
      </c>
      <c r="CB117" t="str">
        <f>IF('COPY 20200720'!CB117="","",'COPY 20200720'!CB117)</f>
        <v/>
      </c>
      <c r="CC117">
        <f>IF('COPY 20200720'!CC117="","",'COPY 20200720'!CC117)</f>
        <v>44032</v>
      </c>
      <c r="CD117">
        <f>IF('COPY 20200720'!CD117="","",'COPY 20200720'!CD117)</f>
        <v>44032</v>
      </c>
      <c r="CE117" t="str">
        <f>IF('COPY 20200720'!CE117="","",'COPY 20200720'!CE117)</f>
        <v/>
      </c>
      <c r="CF117" t="str">
        <f>IF('COPY 20200720'!CF117="","",'COPY 20200720'!CF117)</f>
        <v/>
      </c>
      <c r="CG117" t="str">
        <f>IF('COPY 20200720'!CG117="","",'COPY 20200720'!CG117)</f>
        <v/>
      </c>
      <c r="CH117" t="str">
        <f>IF('COPY 20200720'!CH117="","",'COPY 20200720'!CH117)</f>
        <v/>
      </c>
      <c r="CI117" t="str">
        <f>IF('COPY 20200720'!CI117="","",'COPY 20200720'!CI117)</f>
        <v/>
      </c>
      <c r="CJ117" t="str">
        <f>IF('COPY 20200720'!CJ117="","",'COPY 20200720'!CJ117)</f>
        <v/>
      </c>
      <c r="CK117" t="str">
        <f>IF('COPY 20200720'!CK117="","",'COPY 20200720'!CK117)</f>
        <v/>
      </c>
      <c r="CL117" t="str">
        <f>IF('COPY 20200720'!CL117="","",'COPY 20200720'!CL117)</f>
        <v/>
      </c>
      <c r="CM117" t="str">
        <f>IF('COPY 20200720'!CM117="","",'COPY 20200720'!CM117)</f>
        <v/>
      </c>
    </row>
    <row r="118" spans="2:91">
      <c r="B118" s="42" t="str">
        <f>'COPY 20200720'!B118</f>
        <v>114</v>
      </c>
      <c r="C118" s="8" t="str">
        <f>'COPY 20200720'!C118</f>
        <v>TAPE INR R RH/LH</v>
      </c>
      <c r="D118" s="8" t="str">
        <f>IF('COPY 20200720'!D118="","",'COPY 20200720'!D118)</f>
        <v>TAPE</v>
      </c>
      <c r="E118" s="8"/>
      <c r="F118" s="9"/>
      <c r="G118" s="10"/>
      <c r="H118" s="11"/>
      <c r="I118" s="12"/>
      <c r="J118" s="13"/>
      <c r="K118" s="10"/>
      <c r="L118" s="13"/>
      <c r="M118" s="14"/>
      <c r="N118" s="15"/>
      <c r="O118" s="16"/>
      <c r="P118" s="16"/>
      <c r="Q118" s="16"/>
      <c r="R118" s="16"/>
      <c r="S118" s="33"/>
      <c r="T118" s="33"/>
      <c r="U118" s="18"/>
      <c r="V118">
        <f>IF('COPY 20200720'!V118="","",'COPY 20200720'!V118)</f>
        <v>0.44519999999999998</v>
      </c>
      <c r="W118" t="str">
        <f>IF('COPY 20200720'!W118="","",'COPY 20200720'!W118)</f>
        <v/>
      </c>
      <c r="X118" t="str">
        <f>IF('COPY 20200720'!X118="","",'COPY 20200720'!X118)</f>
        <v/>
      </c>
      <c r="Y118" t="str">
        <f>IF('COPY 20200720'!Y118="","",'COPY 20200720'!Y118)</f>
        <v/>
      </c>
      <c r="Z118" t="str">
        <f>IF('COPY 20200720'!Z118="","",'COPY 20200720'!Z118)</f>
        <v/>
      </c>
      <c r="AA118" t="str">
        <f>IF('COPY 20200720'!AA118="","",'COPY 20200720'!AA118)</f>
        <v/>
      </c>
      <c r="AB118" t="str">
        <f>IF('COPY 20200720'!AB118="","",'COPY 20200720'!AB118)</f>
        <v/>
      </c>
      <c r="AC118" t="str">
        <f>IF('COPY 20200720'!AC118="","",'COPY 20200720'!AC118)</f>
        <v/>
      </c>
      <c r="AD118" t="str">
        <f>IF('COPY 20200720'!AD118="","",'COPY 20200720'!AD118)</f>
        <v/>
      </c>
      <c r="AE118" t="str">
        <f>IF('COPY 20200720'!AE118="","",'COPY 20200720'!AE118)</f>
        <v/>
      </c>
      <c r="AF118" t="str">
        <f>IF('COPY 20200720'!AF118="","",'COPY 20200720'!AF118)</f>
        <v/>
      </c>
      <c r="AG118" t="str">
        <f>IF('COPY 20200720'!AG118="","",'COPY 20200720'!AG118)</f>
        <v/>
      </c>
      <c r="AH118" s="114">
        <f>1462.5/108000</f>
        <v>1.3541666666666667E-2</v>
      </c>
      <c r="AI118" t="str">
        <f>IF('COPY 20200720'!AI118="","",'COPY 20200720'!AI118)</f>
        <v/>
      </c>
      <c r="AJ118" t="str">
        <f>IF('COPY 20200720'!AJ118="","",'COPY 20200720'!AJ118)</f>
        <v/>
      </c>
      <c r="AK118" t="str">
        <f>IF('COPY 20200720'!AK118="","",'COPY 20200720'!AK118)</f>
        <v/>
      </c>
      <c r="AL118" t="str">
        <f>IF('COPY 20200720'!AL118="","",'COPY 20200720'!AL118)</f>
        <v/>
      </c>
      <c r="AM118" t="str">
        <f>IF('COPY 20200720'!AM118="","",'COPY 20200720'!AM118)</f>
        <v/>
      </c>
      <c r="AN118" t="str">
        <f>IF('COPY 20200720'!AN118="","",'COPY 20200720'!AN118)</f>
        <v/>
      </c>
      <c r="AO118" t="str">
        <f>IF('COPY 20200720'!AO118="","",'COPY 20200720'!AO118)</f>
        <v/>
      </c>
      <c r="AP118" t="str">
        <f>IF('COPY 20200720'!AP118="","",'COPY 20200720'!AP118)</f>
        <v/>
      </c>
      <c r="AQ118" t="str">
        <f>IF('COPY 20200720'!AQ118="","",'COPY 20200720'!AQ118)</f>
        <v/>
      </c>
      <c r="AR118" t="str">
        <f>IF('COPY 20200720'!AR118="","",'COPY 20200720'!AR118)</f>
        <v/>
      </c>
      <c r="AS118" t="str">
        <f>IF('COPY 20200720'!AS118="","",'COPY 20200720'!AS118)</f>
        <v/>
      </c>
      <c r="AT118" t="str">
        <f>IF('COPY 20200720'!AT118="","",'COPY 20200720'!AT118)</f>
        <v/>
      </c>
      <c r="AU118" t="str">
        <f>IF('COPY 20200720'!AU118="","",'COPY 20200720'!AU118)</f>
        <v/>
      </c>
      <c r="AV118" t="str">
        <f>IF('COPY 20200720'!AV118="","",'COPY 20200720'!AV118)</f>
        <v/>
      </c>
      <c r="AW118" t="str">
        <f>IF('COPY 20200720'!AW118="","",'COPY 20200720'!AW118)</f>
        <v/>
      </c>
      <c r="AX118" t="str">
        <f>IF('COPY 20200720'!AX118="","",'COPY 20200720'!AX118)</f>
        <v/>
      </c>
      <c r="AY118" t="str">
        <f>IF('COPY 20200720'!AY118="","",'COPY 20200720'!AY118)</f>
        <v/>
      </c>
      <c r="AZ118" t="str">
        <f>IF('COPY 20200720'!AZ118="","",'COPY 20200720'!AZ118)</f>
        <v/>
      </c>
      <c r="BA118" t="str">
        <f>IF('COPY 20200720'!BA118="","",'COPY 20200720'!BA118)</f>
        <v/>
      </c>
      <c r="BB118" t="str">
        <f>IF('COPY 20200720'!BB118="","",'COPY 20200720'!BB118)</f>
        <v/>
      </c>
      <c r="BC118" t="str">
        <f>IF('COPY 20200720'!BC118="","",'COPY 20200720'!BC118)</f>
        <v/>
      </c>
      <c r="BD118" t="str">
        <f>IF('COPY 20200720'!BD118="","",'COPY 20200720'!BD118)</f>
        <v/>
      </c>
      <c r="BE118" t="str">
        <f>IF('COPY 20200720'!BE118="","",'COPY 20200720'!BE118)</f>
        <v/>
      </c>
      <c r="BF118" t="str">
        <f>IF('COPY 20200720'!BF118="","",'COPY 20200720'!BF118)</f>
        <v/>
      </c>
      <c r="BG118" t="str">
        <f>IF('COPY 20200720'!BG118="","",'COPY 20200720'!BG118)</f>
        <v/>
      </c>
      <c r="BH118" t="str">
        <f>IF('COPY 20200720'!BH118="","",'COPY 20200720'!BH118)</f>
        <v/>
      </c>
      <c r="BI118">
        <f>IF('COPY 20200720'!BI118="","",'COPY 20200720'!BI118)</f>
        <v>44032</v>
      </c>
      <c r="BJ118" t="str">
        <f>IF('COPY 20200720'!BJ118="","",'COPY 20200720'!BJ118)</f>
        <v/>
      </c>
      <c r="BK118" t="str">
        <f>IF('COPY 20200720'!BK118="","",'COPY 20200720'!BK118)</f>
        <v/>
      </c>
      <c r="BL118" t="str">
        <f>IF('COPY 20200720'!BL118="","",'COPY 20200720'!BL118)</f>
        <v/>
      </c>
      <c r="BM118" t="str">
        <f>IF('COPY 20200720'!BM118="","",'COPY 20200720'!BM118)</f>
        <v/>
      </c>
      <c r="BN118" t="str">
        <f>IF('COPY 20200720'!BN118="","",'COPY 20200720'!BN118)</f>
        <v/>
      </c>
      <c r="BO118" t="str">
        <f>IF('COPY 20200720'!BO118="","",'COPY 20200720'!BO118)</f>
        <v/>
      </c>
      <c r="BP118" t="str">
        <f>IF('COPY 20200720'!BP118="","",'COPY 20200720'!BP118)</f>
        <v/>
      </c>
      <c r="BQ118" t="str">
        <f>IF('COPY 20200720'!BQ118="","",'COPY 20200720'!BQ118)</f>
        <v/>
      </c>
      <c r="BR118" t="str">
        <f>IF('COPY 20200720'!BR118="","",'COPY 20200720'!BR118)</f>
        <v/>
      </c>
      <c r="BS118" t="str">
        <f>IF('COPY 20200720'!BS118="","",'COPY 20200720'!BS118)</f>
        <v/>
      </c>
      <c r="BT118" t="str">
        <f>IF('COPY 20200720'!BT118="","",'COPY 20200720'!BT118)</f>
        <v/>
      </c>
      <c r="BU118" t="str">
        <f>IF('COPY 20200720'!BU118="","",'COPY 20200720'!BU118)</f>
        <v/>
      </c>
      <c r="BV118" t="str">
        <f>IF('COPY 20200720'!BV118="","",'COPY 20200720'!BV118)</f>
        <v/>
      </c>
      <c r="BW118" t="str">
        <f>IF('COPY 20200720'!BW118="","",'COPY 20200720'!BW118)</f>
        <v/>
      </c>
      <c r="BX118" t="str">
        <f>IF('COPY 20200720'!BX118="","",'COPY 20200720'!BX118)</f>
        <v/>
      </c>
      <c r="BY118" t="str">
        <f>IF('COPY 20200720'!BY118="","",'COPY 20200720'!BY118)</f>
        <v/>
      </c>
      <c r="BZ118" t="str">
        <f>IF('COPY 20200720'!BZ118="","",'COPY 20200720'!BZ118)</f>
        <v/>
      </c>
      <c r="CA118" t="str">
        <f>IF('COPY 20200720'!CA118="","",'COPY 20200720'!CA118)</f>
        <v/>
      </c>
      <c r="CB118" t="str">
        <f>IF('COPY 20200720'!CB118="","",'COPY 20200720'!CB118)</f>
        <v/>
      </c>
      <c r="CC118">
        <f>IF('COPY 20200720'!CC118="","",'COPY 20200720'!CC118)</f>
        <v>44032</v>
      </c>
      <c r="CD118">
        <f>IF('COPY 20200720'!CD118="","",'COPY 20200720'!CD118)</f>
        <v>44032</v>
      </c>
      <c r="CE118" t="str">
        <f>IF('COPY 20200720'!CE118="","",'COPY 20200720'!CE118)</f>
        <v/>
      </c>
      <c r="CF118" t="str">
        <f>IF('COPY 20200720'!CF118="","",'COPY 20200720'!CF118)</f>
        <v/>
      </c>
      <c r="CG118" t="str">
        <f>IF('COPY 20200720'!CG118="","",'COPY 20200720'!CG118)</f>
        <v/>
      </c>
      <c r="CH118" t="str">
        <f>IF('COPY 20200720'!CH118="","",'COPY 20200720'!CH118)</f>
        <v/>
      </c>
      <c r="CI118" t="str">
        <f>IF('COPY 20200720'!CI118="","",'COPY 20200720'!CI118)</f>
        <v/>
      </c>
      <c r="CJ118" t="str">
        <f>IF('COPY 20200720'!CJ118="","",'COPY 20200720'!CJ118)</f>
        <v/>
      </c>
      <c r="CK118" t="str">
        <f>IF('COPY 20200720'!CK118="","",'COPY 20200720'!CK118)</f>
        <v/>
      </c>
      <c r="CL118" t="str">
        <f>IF('COPY 20200720'!CL118="","",'COPY 20200720'!CL118)</f>
        <v/>
      </c>
      <c r="CM118" t="str">
        <f>IF('COPY 20200720'!CM118="","",'COPY 20200720'!CM118)</f>
        <v/>
      </c>
    </row>
    <row r="119" spans="2:91">
      <c r="B119" s="42" t="str">
        <f>'COPY 20200720'!B119</f>
        <v>115</v>
      </c>
      <c r="C119" s="8" t="str">
        <f>'COPY 20200720'!C119</f>
        <v>TAPE INR F RH/LH</v>
      </c>
      <c r="D119" s="8" t="str">
        <f>IF('COPY 20200720'!D119="","",'COPY 20200720'!D119)</f>
        <v>TAPE</v>
      </c>
      <c r="E119" s="8"/>
      <c r="F119" s="9"/>
      <c r="G119" s="10"/>
      <c r="H119" s="11"/>
      <c r="I119" s="12"/>
      <c r="J119" s="13"/>
      <c r="K119" s="10"/>
      <c r="L119" s="13"/>
      <c r="M119" s="14"/>
      <c r="N119" s="15"/>
      <c r="O119" s="16"/>
      <c r="P119" s="16"/>
      <c r="Q119" s="16"/>
      <c r="R119" s="16"/>
      <c r="S119" s="33"/>
      <c r="T119" s="33"/>
      <c r="U119" s="18"/>
      <c r="V119">
        <f>IF('COPY 20200720'!V119="","",'COPY 20200720'!V119)</f>
        <v>0.36609999999999998</v>
      </c>
      <c r="W119" t="str">
        <f>IF('COPY 20200720'!W119="","",'COPY 20200720'!W119)</f>
        <v/>
      </c>
      <c r="X119" t="str">
        <f>IF('COPY 20200720'!X119="","",'COPY 20200720'!X119)</f>
        <v/>
      </c>
      <c r="Y119" t="str">
        <f>IF('COPY 20200720'!Y119="","",'COPY 20200720'!Y119)</f>
        <v/>
      </c>
      <c r="Z119" t="str">
        <f>IF('COPY 20200720'!Z119="","",'COPY 20200720'!Z119)</f>
        <v/>
      </c>
      <c r="AA119" t="str">
        <f>IF('COPY 20200720'!AA119="","",'COPY 20200720'!AA119)</f>
        <v/>
      </c>
      <c r="AB119" t="str">
        <f>IF('COPY 20200720'!AB119="","",'COPY 20200720'!AB119)</f>
        <v/>
      </c>
      <c r="AC119" t="str">
        <f>IF('COPY 20200720'!AC119="","",'COPY 20200720'!AC119)</f>
        <v/>
      </c>
      <c r="AD119" t="str">
        <f>IF('COPY 20200720'!AD119="","",'COPY 20200720'!AD119)</f>
        <v/>
      </c>
      <c r="AE119" t="str">
        <f>IF('COPY 20200720'!AE119="","",'COPY 20200720'!AE119)</f>
        <v/>
      </c>
      <c r="AF119" t="str">
        <f>IF('COPY 20200720'!AF119="","",'COPY 20200720'!AF119)</f>
        <v/>
      </c>
      <c r="AG119" t="str">
        <f>IF('COPY 20200720'!AG119="","",'COPY 20200720'!AG119)</f>
        <v/>
      </c>
      <c r="AH119" s="114">
        <f>1362.5/108000</f>
        <v>1.2615740740740742E-2</v>
      </c>
      <c r="AI119" t="str">
        <f>IF('COPY 20200720'!AI119="","",'COPY 20200720'!AI119)</f>
        <v/>
      </c>
      <c r="AJ119" t="str">
        <f>IF('COPY 20200720'!AJ119="","",'COPY 20200720'!AJ119)</f>
        <v/>
      </c>
      <c r="AK119" t="str">
        <f>IF('COPY 20200720'!AK119="","",'COPY 20200720'!AK119)</f>
        <v/>
      </c>
      <c r="AL119" t="str">
        <f>IF('COPY 20200720'!AL119="","",'COPY 20200720'!AL119)</f>
        <v/>
      </c>
      <c r="AM119" t="str">
        <f>IF('COPY 20200720'!AM119="","",'COPY 20200720'!AM119)</f>
        <v/>
      </c>
      <c r="AN119" t="str">
        <f>IF('COPY 20200720'!AN119="","",'COPY 20200720'!AN119)</f>
        <v/>
      </c>
      <c r="AO119" t="str">
        <f>IF('COPY 20200720'!AO119="","",'COPY 20200720'!AO119)</f>
        <v/>
      </c>
      <c r="AP119" t="str">
        <f>IF('COPY 20200720'!AP119="","",'COPY 20200720'!AP119)</f>
        <v/>
      </c>
      <c r="AQ119" t="str">
        <f>IF('COPY 20200720'!AQ119="","",'COPY 20200720'!AQ119)</f>
        <v/>
      </c>
      <c r="AR119" t="str">
        <f>IF('COPY 20200720'!AR119="","",'COPY 20200720'!AR119)</f>
        <v/>
      </c>
      <c r="AS119" t="str">
        <f>IF('COPY 20200720'!AS119="","",'COPY 20200720'!AS119)</f>
        <v/>
      </c>
      <c r="AT119" t="str">
        <f>IF('COPY 20200720'!AT119="","",'COPY 20200720'!AT119)</f>
        <v/>
      </c>
      <c r="AU119" t="str">
        <f>IF('COPY 20200720'!AU119="","",'COPY 20200720'!AU119)</f>
        <v/>
      </c>
      <c r="AV119" t="str">
        <f>IF('COPY 20200720'!AV119="","",'COPY 20200720'!AV119)</f>
        <v/>
      </c>
      <c r="AW119" t="str">
        <f>IF('COPY 20200720'!AW119="","",'COPY 20200720'!AW119)</f>
        <v/>
      </c>
      <c r="AX119" t="str">
        <f>IF('COPY 20200720'!AX119="","",'COPY 20200720'!AX119)</f>
        <v/>
      </c>
      <c r="AY119" t="str">
        <f>IF('COPY 20200720'!AY119="","",'COPY 20200720'!AY119)</f>
        <v/>
      </c>
      <c r="AZ119" t="str">
        <f>IF('COPY 20200720'!AZ119="","",'COPY 20200720'!AZ119)</f>
        <v/>
      </c>
      <c r="BA119" t="str">
        <f>IF('COPY 20200720'!BA119="","",'COPY 20200720'!BA119)</f>
        <v/>
      </c>
      <c r="BB119" t="str">
        <f>IF('COPY 20200720'!BB119="","",'COPY 20200720'!BB119)</f>
        <v/>
      </c>
      <c r="BC119" t="str">
        <f>IF('COPY 20200720'!BC119="","",'COPY 20200720'!BC119)</f>
        <v/>
      </c>
      <c r="BD119" t="str">
        <f>IF('COPY 20200720'!BD119="","",'COPY 20200720'!BD119)</f>
        <v/>
      </c>
      <c r="BE119" t="str">
        <f>IF('COPY 20200720'!BE119="","",'COPY 20200720'!BE119)</f>
        <v/>
      </c>
      <c r="BF119" t="str">
        <f>IF('COPY 20200720'!BF119="","",'COPY 20200720'!BF119)</f>
        <v/>
      </c>
      <c r="BG119" t="str">
        <f>IF('COPY 20200720'!BG119="","",'COPY 20200720'!BG119)</f>
        <v/>
      </c>
      <c r="BH119" t="str">
        <f>IF('COPY 20200720'!BH119="","",'COPY 20200720'!BH119)</f>
        <v/>
      </c>
      <c r="BI119">
        <f>IF('COPY 20200720'!BI119="","",'COPY 20200720'!BI119)</f>
        <v>44032</v>
      </c>
      <c r="BJ119" t="str">
        <f>IF('COPY 20200720'!BJ119="","",'COPY 20200720'!BJ119)</f>
        <v/>
      </c>
      <c r="BK119" t="str">
        <f>IF('COPY 20200720'!BK119="","",'COPY 20200720'!BK119)</f>
        <v/>
      </c>
      <c r="BL119" t="str">
        <f>IF('COPY 20200720'!BL119="","",'COPY 20200720'!BL119)</f>
        <v/>
      </c>
      <c r="BM119" t="str">
        <f>IF('COPY 20200720'!BM119="","",'COPY 20200720'!BM119)</f>
        <v/>
      </c>
      <c r="BN119" t="str">
        <f>IF('COPY 20200720'!BN119="","",'COPY 20200720'!BN119)</f>
        <v/>
      </c>
      <c r="BO119" t="str">
        <f>IF('COPY 20200720'!BO119="","",'COPY 20200720'!BO119)</f>
        <v/>
      </c>
      <c r="BP119" t="str">
        <f>IF('COPY 20200720'!BP119="","",'COPY 20200720'!BP119)</f>
        <v/>
      </c>
      <c r="BQ119" t="str">
        <f>IF('COPY 20200720'!BQ119="","",'COPY 20200720'!BQ119)</f>
        <v/>
      </c>
      <c r="BR119" t="str">
        <f>IF('COPY 20200720'!BR119="","",'COPY 20200720'!BR119)</f>
        <v/>
      </c>
      <c r="BS119" t="str">
        <f>IF('COPY 20200720'!BS119="","",'COPY 20200720'!BS119)</f>
        <v/>
      </c>
      <c r="BT119" t="str">
        <f>IF('COPY 20200720'!BT119="","",'COPY 20200720'!BT119)</f>
        <v/>
      </c>
      <c r="BU119" t="str">
        <f>IF('COPY 20200720'!BU119="","",'COPY 20200720'!BU119)</f>
        <v/>
      </c>
      <c r="BV119" t="str">
        <f>IF('COPY 20200720'!BV119="","",'COPY 20200720'!BV119)</f>
        <v/>
      </c>
      <c r="BW119" t="str">
        <f>IF('COPY 20200720'!BW119="","",'COPY 20200720'!BW119)</f>
        <v/>
      </c>
      <c r="BX119" t="str">
        <f>IF('COPY 20200720'!BX119="","",'COPY 20200720'!BX119)</f>
        <v/>
      </c>
      <c r="BY119" t="str">
        <f>IF('COPY 20200720'!BY119="","",'COPY 20200720'!BY119)</f>
        <v/>
      </c>
      <c r="BZ119" t="str">
        <f>IF('COPY 20200720'!BZ119="","",'COPY 20200720'!BZ119)</f>
        <v/>
      </c>
      <c r="CA119" t="str">
        <f>IF('COPY 20200720'!CA119="","",'COPY 20200720'!CA119)</f>
        <v/>
      </c>
      <c r="CB119" t="str">
        <f>IF('COPY 20200720'!CB119="","",'COPY 20200720'!CB119)</f>
        <v/>
      </c>
      <c r="CC119">
        <f>IF('COPY 20200720'!CC119="","",'COPY 20200720'!CC119)</f>
        <v>44032</v>
      </c>
      <c r="CD119">
        <f>IF('COPY 20200720'!CD119="","",'COPY 20200720'!CD119)</f>
        <v>44032</v>
      </c>
      <c r="CE119" t="str">
        <f>IF('COPY 20200720'!CE119="","",'COPY 20200720'!CE119)</f>
        <v/>
      </c>
      <c r="CF119" t="str">
        <f>IF('COPY 20200720'!CF119="","",'COPY 20200720'!CF119)</f>
        <v/>
      </c>
      <c r="CG119" t="str">
        <f>IF('COPY 20200720'!CG119="","",'COPY 20200720'!CG119)</f>
        <v/>
      </c>
      <c r="CH119" t="str">
        <f>IF('COPY 20200720'!CH119="","",'COPY 20200720'!CH119)</f>
        <v/>
      </c>
      <c r="CI119" t="str">
        <f>IF('COPY 20200720'!CI119="","",'COPY 20200720'!CI119)</f>
        <v/>
      </c>
      <c r="CJ119" t="str">
        <f>IF('COPY 20200720'!CJ119="","",'COPY 20200720'!CJ119)</f>
        <v/>
      </c>
      <c r="CK119" t="str">
        <f>IF('COPY 20200720'!CK119="","",'COPY 20200720'!CK119)</f>
        <v/>
      </c>
      <c r="CL119" t="str">
        <f>IF('COPY 20200720'!CL119="","",'COPY 20200720'!CL119)</f>
        <v/>
      </c>
      <c r="CM119" t="str">
        <f>IF('COPY 20200720'!CM119="","",'COPY 20200720'!CM119)</f>
        <v/>
      </c>
    </row>
    <row r="120" spans="2:91">
      <c r="B120" s="42" t="str">
        <f>'COPY 20200720'!B120</f>
        <v>116</v>
      </c>
      <c r="C120" s="8" t="str">
        <f>'COPY 20200720'!C120</f>
        <v>TAPE INN A RH/LH</v>
      </c>
      <c r="D120" s="8" t="str">
        <f>IF('COPY 20200720'!D120="","",'COPY 20200720'!D120)</f>
        <v>TAPE</v>
      </c>
      <c r="E120" s="8"/>
      <c r="F120" s="9"/>
      <c r="G120" s="10"/>
      <c r="H120" s="11"/>
      <c r="I120" s="12"/>
      <c r="J120" s="13"/>
      <c r="K120" s="10"/>
      <c r="L120" s="13"/>
      <c r="M120" s="14"/>
      <c r="N120" s="15"/>
      <c r="O120" s="16"/>
      <c r="P120" s="16"/>
      <c r="Q120" s="16"/>
      <c r="R120" s="16"/>
      <c r="S120" s="33"/>
      <c r="T120" s="33"/>
      <c r="U120" s="18"/>
      <c r="V120">
        <f>IF('COPY 20200720'!V120="","",'COPY 20200720'!V120)</f>
        <v>0.20269999999999999</v>
      </c>
      <c r="W120" t="str">
        <f>IF('COPY 20200720'!W120="","",'COPY 20200720'!W120)</f>
        <v/>
      </c>
      <c r="X120" t="str">
        <f>IF('COPY 20200720'!X120="","",'COPY 20200720'!X120)</f>
        <v/>
      </c>
      <c r="Y120" t="str">
        <f>IF('COPY 20200720'!Y120="","",'COPY 20200720'!Y120)</f>
        <v/>
      </c>
      <c r="Z120" t="str">
        <f>IF('COPY 20200720'!Z120="","",'COPY 20200720'!Z120)</f>
        <v/>
      </c>
      <c r="AA120" t="str">
        <f>IF('COPY 20200720'!AA120="","",'COPY 20200720'!AA120)</f>
        <v/>
      </c>
      <c r="AB120" t="str">
        <f>IF('COPY 20200720'!AB120="","",'COPY 20200720'!AB120)</f>
        <v/>
      </c>
      <c r="AC120" t="str">
        <f>IF('COPY 20200720'!AC120="","",'COPY 20200720'!AC120)</f>
        <v/>
      </c>
      <c r="AD120" t="str">
        <f>IF('COPY 20200720'!AD120="","",'COPY 20200720'!AD120)</f>
        <v/>
      </c>
      <c r="AE120" t="str">
        <f>IF('COPY 20200720'!AE120="","",'COPY 20200720'!AE120)</f>
        <v/>
      </c>
      <c r="AF120" t="str">
        <f>IF('COPY 20200720'!AF120="","",'COPY 20200720'!AF120)</f>
        <v/>
      </c>
      <c r="AG120" t="str">
        <f>IF('COPY 20200720'!AG120="","",'COPY 20200720'!AG120)</f>
        <v/>
      </c>
      <c r="AH120" s="114">
        <f>1356.25/108000</f>
        <v>1.255787037037037E-2</v>
      </c>
      <c r="AI120" t="str">
        <f>IF('COPY 20200720'!AI120="","",'COPY 20200720'!AI120)</f>
        <v/>
      </c>
      <c r="AJ120" t="str">
        <f>IF('COPY 20200720'!AJ120="","",'COPY 20200720'!AJ120)</f>
        <v/>
      </c>
      <c r="AK120" t="str">
        <f>IF('COPY 20200720'!AK120="","",'COPY 20200720'!AK120)</f>
        <v/>
      </c>
      <c r="AL120" t="str">
        <f>IF('COPY 20200720'!AL120="","",'COPY 20200720'!AL120)</f>
        <v/>
      </c>
      <c r="AM120" t="str">
        <f>IF('COPY 20200720'!AM120="","",'COPY 20200720'!AM120)</f>
        <v/>
      </c>
      <c r="AN120" t="str">
        <f>IF('COPY 20200720'!AN120="","",'COPY 20200720'!AN120)</f>
        <v/>
      </c>
      <c r="AO120" t="str">
        <f>IF('COPY 20200720'!AO120="","",'COPY 20200720'!AO120)</f>
        <v/>
      </c>
      <c r="AP120" t="str">
        <f>IF('COPY 20200720'!AP120="","",'COPY 20200720'!AP120)</f>
        <v/>
      </c>
      <c r="AQ120" t="str">
        <f>IF('COPY 20200720'!AQ120="","",'COPY 20200720'!AQ120)</f>
        <v/>
      </c>
      <c r="AR120" t="str">
        <f>IF('COPY 20200720'!AR120="","",'COPY 20200720'!AR120)</f>
        <v/>
      </c>
      <c r="AS120" t="str">
        <f>IF('COPY 20200720'!AS120="","",'COPY 20200720'!AS120)</f>
        <v/>
      </c>
      <c r="AT120" t="str">
        <f>IF('COPY 20200720'!AT120="","",'COPY 20200720'!AT120)</f>
        <v/>
      </c>
      <c r="AU120" t="str">
        <f>IF('COPY 20200720'!AU120="","",'COPY 20200720'!AU120)</f>
        <v/>
      </c>
      <c r="AV120" t="str">
        <f>IF('COPY 20200720'!AV120="","",'COPY 20200720'!AV120)</f>
        <v/>
      </c>
      <c r="AW120" t="str">
        <f>IF('COPY 20200720'!AW120="","",'COPY 20200720'!AW120)</f>
        <v/>
      </c>
      <c r="AX120" t="str">
        <f>IF('COPY 20200720'!AX120="","",'COPY 20200720'!AX120)</f>
        <v/>
      </c>
      <c r="AY120" t="str">
        <f>IF('COPY 20200720'!AY120="","",'COPY 20200720'!AY120)</f>
        <v/>
      </c>
      <c r="AZ120" t="str">
        <f>IF('COPY 20200720'!AZ120="","",'COPY 20200720'!AZ120)</f>
        <v/>
      </c>
      <c r="BA120" t="str">
        <f>IF('COPY 20200720'!BA120="","",'COPY 20200720'!BA120)</f>
        <v/>
      </c>
      <c r="BB120" t="str">
        <f>IF('COPY 20200720'!BB120="","",'COPY 20200720'!BB120)</f>
        <v/>
      </c>
      <c r="BC120" t="str">
        <f>IF('COPY 20200720'!BC120="","",'COPY 20200720'!BC120)</f>
        <v/>
      </c>
      <c r="BD120" t="str">
        <f>IF('COPY 20200720'!BD120="","",'COPY 20200720'!BD120)</f>
        <v/>
      </c>
      <c r="BE120" t="str">
        <f>IF('COPY 20200720'!BE120="","",'COPY 20200720'!BE120)</f>
        <v/>
      </c>
      <c r="BF120" t="str">
        <f>IF('COPY 20200720'!BF120="","",'COPY 20200720'!BF120)</f>
        <v/>
      </c>
      <c r="BG120" t="str">
        <f>IF('COPY 20200720'!BG120="","",'COPY 20200720'!BG120)</f>
        <v/>
      </c>
      <c r="BH120" t="str">
        <f>IF('COPY 20200720'!BH120="","",'COPY 20200720'!BH120)</f>
        <v/>
      </c>
      <c r="BI120">
        <f>IF('COPY 20200720'!BI120="","",'COPY 20200720'!BI120)</f>
        <v>44032</v>
      </c>
      <c r="BJ120" t="str">
        <f>IF('COPY 20200720'!BJ120="","",'COPY 20200720'!BJ120)</f>
        <v/>
      </c>
      <c r="BK120" t="str">
        <f>IF('COPY 20200720'!BK120="","",'COPY 20200720'!BK120)</f>
        <v/>
      </c>
      <c r="BL120" t="str">
        <f>IF('COPY 20200720'!BL120="","",'COPY 20200720'!BL120)</f>
        <v/>
      </c>
      <c r="BM120" t="str">
        <f>IF('COPY 20200720'!BM120="","",'COPY 20200720'!BM120)</f>
        <v/>
      </c>
      <c r="BN120" t="str">
        <f>IF('COPY 20200720'!BN120="","",'COPY 20200720'!BN120)</f>
        <v/>
      </c>
      <c r="BO120" t="str">
        <f>IF('COPY 20200720'!BO120="","",'COPY 20200720'!BO120)</f>
        <v/>
      </c>
      <c r="BP120" t="str">
        <f>IF('COPY 20200720'!BP120="","",'COPY 20200720'!BP120)</f>
        <v/>
      </c>
      <c r="BQ120" t="str">
        <f>IF('COPY 20200720'!BQ120="","",'COPY 20200720'!BQ120)</f>
        <v/>
      </c>
      <c r="BR120" t="str">
        <f>IF('COPY 20200720'!BR120="","",'COPY 20200720'!BR120)</f>
        <v/>
      </c>
      <c r="BS120" t="str">
        <f>IF('COPY 20200720'!BS120="","",'COPY 20200720'!BS120)</f>
        <v/>
      </c>
      <c r="BT120" t="str">
        <f>IF('COPY 20200720'!BT120="","",'COPY 20200720'!BT120)</f>
        <v/>
      </c>
      <c r="BU120" t="str">
        <f>IF('COPY 20200720'!BU120="","",'COPY 20200720'!BU120)</f>
        <v/>
      </c>
      <c r="BV120" t="str">
        <f>IF('COPY 20200720'!BV120="","",'COPY 20200720'!BV120)</f>
        <v/>
      </c>
      <c r="BW120" t="str">
        <f>IF('COPY 20200720'!BW120="","",'COPY 20200720'!BW120)</f>
        <v/>
      </c>
      <c r="BX120" t="str">
        <f>IF('COPY 20200720'!BX120="","",'COPY 20200720'!BX120)</f>
        <v/>
      </c>
      <c r="BY120" t="str">
        <f>IF('COPY 20200720'!BY120="","",'COPY 20200720'!BY120)</f>
        <v/>
      </c>
      <c r="BZ120" t="str">
        <f>IF('COPY 20200720'!BZ120="","",'COPY 20200720'!BZ120)</f>
        <v/>
      </c>
      <c r="CA120" t="str">
        <f>IF('COPY 20200720'!CA120="","",'COPY 20200720'!CA120)</f>
        <v/>
      </c>
      <c r="CB120" t="str">
        <f>IF('COPY 20200720'!CB120="","",'COPY 20200720'!CB120)</f>
        <v/>
      </c>
      <c r="CC120">
        <f>IF('COPY 20200720'!CC120="","",'COPY 20200720'!CC120)</f>
        <v>44032</v>
      </c>
      <c r="CD120">
        <f>IF('COPY 20200720'!CD120="","",'COPY 20200720'!CD120)</f>
        <v>44032</v>
      </c>
      <c r="CE120" t="str">
        <f>IF('COPY 20200720'!CE120="","",'COPY 20200720'!CE120)</f>
        <v/>
      </c>
      <c r="CF120" t="str">
        <f>IF('COPY 20200720'!CF120="","",'COPY 20200720'!CF120)</f>
        <v/>
      </c>
      <c r="CG120" t="str">
        <f>IF('COPY 20200720'!CG120="","",'COPY 20200720'!CG120)</f>
        <v/>
      </c>
      <c r="CH120" t="str">
        <f>IF('COPY 20200720'!CH120="","",'COPY 20200720'!CH120)</f>
        <v/>
      </c>
      <c r="CI120" t="str">
        <f>IF('COPY 20200720'!CI120="","",'COPY 20200720'!CI120)</f>
        <v/>
      </c>
      <c r="CJ120" t="str">
        <f>IF('COPY 20200720'!CJ120="","",'COPY 20200720'!CJ120)</f>
        <v/>
      </c>
      <c r="CK120" t="str">
        <f>IF('COPY 20200720'!CK120="","",'COPY 20200720'!CK120)</f>
        <v/>
      </c>
      <c r="CL120" t="str">
        <f>IF('COPY 20200720'!CL120="","",'COPY 20200720'!CL120)</f>
        <v/>
      </c>
      <c r="CM120" t="str">
        <f>IF('COPY 20200720'!CM120="","",'COPY 20200720'!CM120)</f>
        <v/>
      </c>
    </row>
    <row r="121" spans="2:91">
      <c r="B121" s="42" t="str">
        <f>'COPY 20200720'!B121</f>
        <v>117</v>
      </c>
      <c r="C121" s="8" t="str">
        <f>'COPY 20200720'!C121</f>
        <v>TAPE R D R B</v>
      </c>
      <c r="D121" s="8" t="str">
        <f>IF('COPY 20200720'!D121="","",'COPY 20200720'!D121)</f>
        <v>TAPE</v>
      </c>
      <c r="E121" s="8"/>
      <c r="F121" s="9"/>
      <c r="G121" s="10"/>
      <c r="H121" s="11"/>
      <c r="I121" s="12"/>
      <c r="J121" s="13"/>
      <c r="K121" s="10"/>
      <c r="L121" s="13"/>
      <c r="M121" s="14"/>
      <c r="N121" s="15"/>
      <c r="O121" s="16"/>
      <c r="P121" s="16"/>
      <c r="Q121" s="16"/>
      <c r="R121" s="16"/>
      <c r="S121" s="33"/>
      <c r="T121" s="33"/>
      <c r="U121" s="18"/>
      <c r="V121">
        <f>IF('COPY 20200720'!V121="","",'COPY 20200720'!V121)</f>
        <v>0.35649999999999998</v>
      </c>
      <c r="W121" t="str">
        <f>IF('COPY 20200720'!W121="","",'COPY 20200720'!W121)</f>
        <v/>
      </c>
      <c r="X121" t="str">
        <f>IF('COPY 20200720'!X121="","",'COPY 20200720'!X121)</f>
        <v/>
      </c>
      <c r="Y121" t="str">
        <f>IF('COPY 20200720'!Y121="","",'COPY 20200720'!Y121)</f>
        <v/>
      </c>
      <c r="Z121" t="str">
        <f>IF('COPY 20200720'!Z121="","",'COPY 20200720'!Z121)</f>
        <v/>
      </c>
      <c r="AA121" t="str">
        <f>IF('COPY 20200720'!AA121="","",'COPY 20200720'!AA121)</f>
        <v/>
      </c>
      <c r="AB121" t="str">
        <f>IF('COPY 20200720'!AB121="","",'COPY 20200720'!AB121)</f>
        <v/>
      </c>
      <c r="AC121" t="str">
        <f>IF('COPY 20200720'!AC121="","",'COPY 20200720'!AC121)</f>
        <v/>
      </c>
      <c r="AD121" t="str">
        <f>IF('COPY 20200720'!AD121="","",'COPY 20200720'!AD121)</f>
        <v/>
      </c>
      <c r="AE121" t="str">
        <f>IF('COPY 20200720'!AE121="","",'COPY 20200720'!AE121)</f>
        <v/>
      </c>
      <c r="AF121" t="str">
        <f>IF('COPY 20200720'!AF121="","",'COPY 20200720'!AF121)</f>
        <v/>
      </c>
      <c r="AG121" t="str">
        <f>IF('COPY 20200720'!AG121="","",'COPY 20200720'!AG121)</f>
        <v/>
      </c>
      <c r="AH121" s="114">
        <f>2718.75/108000</f>
        <v>2.5173611111111112E-2</v>
      </c>
      <c r="AI121" t="str">
        <f>IF('COPY 20200720'!AI121="","",'COPY 20200720'!AI121)</f>
        <v/>
      </c>
      <c r="AJ121" t="str">
        <f>IF('COPY 20200720'!AJ121="","",'COPY 20200720'!AJ121)</f>
        <v/>
      </c>
      <c r="AK121" t="str">
        <f>IF('COPY 20200720'!AK121="","",'COPY 20200720'!AK121)</f>
        <v/>
      </c>
      <c r="AL121" t="str">
        <f>IF('COPY 20200720'!AL121="","",'COPY 20200720'!AL121)</f>
        <v/>
      </c>
      <c r="AM121" t="str">
        <f>IF('COPY 20200720'!AM121="","",'COPY 20200720'!AM121)</f>
        <v/>
      </c>
      <c r="AN121" t="str">
        <f>IF('COPY 20200720'!AN121="","",'COPY 20200720'!AN121)</f>
        <v/>
      </c>
      <c r="AO121" t="str">
        <f>IF('COPY 20200720'!AO121="","",'COPY 20200720'!AO121)</f>
        <v/>
      </c>
      <c r="AP121" t="str">
        <f>IF('COPY 20200720'!AP121="","",'COPY 20200720'!AP121)</f>
        <v/>
      </c>
      <c r="AQ121" t="str">
        <f>IF('COPY 20200720'!AQ121="","",'COPY 20200720'!AQ121)</f>
        <v/>
      </c>
      <c r="AR121" t="str">
        <f>IF('COPY 20200720'!AR121="","",'COPY 20200720'!AR121)</f>
        <v/>
      </c>
      <c r="AS121" t="str">
        <f>IF('COPY 20200720'!AS121="","",'COPY 20200720'!AS121)</f>
        <v/>
      </c>
      <c r="AT121" t="str">
        <f>IF('COPY 20200720'!AT121="","",'COPY 20200720'!AT121)</f>
        <v/>
      </c>
      <c r="AU121" t="str">
        <f>IF('COPY 20200720'!AU121="","",'COPY 20200720'!AU121)</f>
        <v/>
      </c>
      <c r="AV121" t="str">
        <f>IF('COPY 20200720'!AV121="","",'COPY 20200720'!AV121)</f>
        <v/>
      </c>
      <c r="AW121" t="str">
        <f>IF('COPY 20200720'!AW121="","",'COPY 20200720'!AW121)</f>
        <v/>
      </c>
      <c r="AX121" t="str">
        <f>IF('COPY 20200720'!AX121="","",'COPY 20200720'!AX121)</f>
        <v/>
      </c>
      <c r="AY121" t="str">
        <f>IF('COPY 20200720'!AY121="","",'COPY 20200720'!AY121)</f>
        <v/>
      </c>
      <c r="AZ121" t="str">
        <f>IF('COPY 20200720'!AZ121="","",'COPY 20200720'!AZ121)</f>
        <v/>
      </c>
      <c r="BA121" t="str">
        <f>IF('COPY 20200720'!BA121="","",'COPY 20200720'!BA121)</f>
        <v/>
      </c>
      <c r="BB121" t="str">
        <f>IF('COPY 20200720'!BB121="","",'COPY 20200720'!BB121)</f>
        <v/>
      </c>
      <c r="BC121" t="str">
        <f>IF('COPY 20200720'!BC121="","",'COPY 20200720'!BC121)</f>
        <v/>
      </c>
      <c r="BD121" t="str">
        <f>IF('COPY 20200720'!BD121="","",'COPY 20200720'!BD121)</f>
        <v/>
      </c>
      <c r="BE121" t="str">
        <f>IF('COPY 20200720'!BE121="","",'COPY 20200720'!BE121)</f>
        <v/>
      </c>
      <c r="BF121" t="str">
        <f>IF('COPY 20200720'!BF121="","",'COPY 20200720'!BF121)</f>
        <v/>
      </c>
      <c r="BG121" t="str">
        <f>IF('COPY 20200720'!BG121="","",'COPY 20200720'!BG121)</f>
        <v/>
      </c>
      <c r="BH121" t="str">
        <f>IF('COPY 20200720'!BH121="","",'COPY 20200720'!BH121)</f>
        <v/>
      </c>
      <c r="BI121">
        <f>IF('COPY 20200720'!BI121="","",'COPY 20200720'!BI121)</f>
        <v>44032</v>
      </c>
      <c r="BJ121" t="str">
        <f>IF('COPY 20200720'!BJ121="","",'COPY 20200720'!BJ121)</f>
        <v/>
      </c>
      <c r="BK121" t="str">
        <f>IF('COPY 20200720'!BK121="","",'COPY 20200720'!BK121)</f>
        <v/>
      </c>
      <c r="BL121" t="str">
        <f>IF('COPY 20200720'!BL121="","",'COPY 20200720'!BL121)</f>
        <v/>
      </c>
      <c r="BM121" t="str">
        <f>IF('COPY 20200720'!BM121="","",'COPY 20200720'!BM121)</f>
        <v/>
      </c>
      <c r="BN121" t="str">
        <f>IF('COPY 20200720'!BN121="","",'COPY 20200720'!BN121)</f>
        <v/>
      </c>
      <c r="BO121" t="str">
        <f>IF('COPY 20200720'!BO121="","",'COPY 20200720'!BO121)</f>
        <v/>
      </c>
      <c r="BP121" t="str">
        <f>IF('COPY 20200720'!BP121="","",'COPY 20200720'!BP121)</f>
        <v/>
      </c>
      <c r="BQ121" t="str">
        <f>IF('COPY 20200720'!BQ121="","",'COPY 20200720'!BQ121)</f>
        <v/>
      </c>
      <c r="BR121" t="str">
        <f>IF('COPY 20200720'!BR121="","",'COPY 20200720'!BR121)</f>
        <v/>
      </c>
      <c r="BS121" t="str">
        <f>IF('COPY 20200720'!BS121="","",'COPY 20200720'!BS121)</f>
        <v/>
      </c>
      <c r="BT121" t="str">
        <f>IF('COPY 20200720'!BT121="","",'COPY 20200720'!BT121)</f>
        <v/>
      </c>
      <c r="BU121" t="str">
        <f>IF('COPY 20200720'!BU121="","",'COPY 20200720'!BU121)</f>
        <v/>
      </c>
      <c r="BV121" t="str">
        <f>IF('COPY 20200720'!BV121="","",'COPY 20200720'!BV121)</f>
        <v/>
      </c>
      <c r="BW121" t="str">
        <f>IF('COPY 20200720'!BW121="","",'COPY 20200720'!BW121)</f>
        <v/>
      </c>
      <c r="BX121" t="str">
        <f>IF('COPY 20200720'!BX121="","",'COPY 20200720'!BX121)</f>
        <v/>
      </c>
      <c r="BY121" t="str">
        <f>IF('COPY 20200720'!BY121="","",'COPY 20200720'!BY121)</f>
        <v/>
      </c>
      <c r="BZ121" t="str">
        <f>IF('COPY 20200720'!BZ121="","",'COPY 20200720'!BZ121)</f>
        <v/>
      </c>
      <c r="CA121" t="str">
        <f>IF('COPY 20200720'!CA121="","",'COPY 20200720'!CA121)</f>
        <v/>
      </c>
      <c r="CB121" t="str">
        <f>IF('COPY 20200720'!CB121="","",'COPY 20200720'!CB121)</f>
        <v/>
      </c>
      <c r="CC121">
        <f>IF('COPY 20200720'!CC121="","",'COPY 20200720'!CC121)</f>
        <v>44032</v>
      </c>
      <c r="CD121">
        <f>IF('COPY 20200720'!CD121="","",'COPY 20200720'!CD121)</f>
        <v>44032</v>
      </c>
      <c r="CE121" t="str">
        <f>IF('COPY 20200720'!CE121="","",'COPY 20200720'!CE121)</f>
        <v/>
      </c>
      <c r="CF121" t="str">
        <f>IF('COPY 20200720'!CF121="","",'COPY 20200720'!CF121)</f>
        <v/>
      </c>
      <c r="CG121" t="str">
        <f>IF('COPY 20200720'!CG121="","",'COPY 20200720'!CG121)</f>
        <v/>
      </c>
      <c r="CH121" t="str">
        <f>IF('COPY 20200720'!CH121="","",'COPY 20200720'!CH121)</f>
        <v/>
      </c>
      <c r="CI121" t="str">
        <f>IF('COPY 20200720'!CI121="","",'COPY 20200720'!CI121)</f>
        <v/>
      </c>
      <c r="CJ121" t="str">
        <f>IF('COPY 20200720'!CJ121="","",'COPY 20200720'!CJ121)</f>
        <v/>
      </c>
      <c r="CK121" t="str">
        <f>IF('COPY 20200720'!CK121="","",'COPY 20200720'!CK121)</f>
        <v/>
      </c>
      <c r="CL121" t="str">
        <f>IF('COPY 20200720'!CL121="","",'COPY 20200720'!CL121)</f>
        <v/>
      </c>
      <c r="CM121" t="str">
        <f>IF('COPY 20200720'!CM121="","",'COPY 20200720'!CM121)</f>
        <v/>
      </c>
    </row>
    <row r="122" spans="2:91">
      <c r="B122" s="42" t="str">
        <f>'COPY 20200720'!B122</f>
        <v>118</v>
      </c>
      <c r="C122" s="8" t="str">
        <f>'COPY 20200720'!C122</f>
        <v>TAPE R DR C</v>
      </c>
      <c r="D122" s="8" t="str">
        <f>IF('COPY 20200720'!D122="","",'COPY 20200720'!D122)</f>
        <v>TAPE</v>
      </c>
      <c r="E122" s="8"/>
      <c r="F122" s="9"/>
      <c r="G122" s="10"/>
      <c r="H122" s="11"/>
      <c r="I122" s="12"/>
      <c r="J122" s="13"/>
      <c r="K122" s="10"/>
      <c r="L122" s="13"/>
      <c r="M122" s="14"/>
      <c r="N122" s="15"/>
      <c r="O122" s="16"/>
      <c r="P122" s="16"/>
      <c r="Q122" s="16"/>
      <c r="R122" s="16"/>
      <c r="S122" s="33"/>
      <c r="T122" s="33"/>
      <c r="U122" s="18"/>
      <c r="V122">
        <f>IF('COPY 20200720'!V122="","",'COPY 20200720'!V122)</f>
        <v>0.31690000000000002</v>
      </c>
      <c r="W122" t="str">
        <f>IF('COPY 20200720'!W122="","",'COPY 20200720'!W122)</f>
        <v/>
      </c>
      <c r="X122" t="str">
        <f>IF('COPY 20200720'!X122="","",'COPY 20200720'!X122)</f>
        <v/>
      </c>
      <c r="Y122" t="str">
        <f>IF('COPY 20200720'!Y122="","",'COPY 20200720'!Y122)</f>
        <v/>
      </c>
      <c r="Z122" t="str">
        <f>IF('COPY 20200720'!Z122="","",'COPY 20200720'!Z122)</f>
        <v/>
      </c>
      <c r="AA122" t="str">
        <f>IF('COPY 20200720'!AA122="","",'COPY 20200720'!AA122)</f>
        <v/>
      </c>
      <c r="AB122" t="str">
        <f>IF('COPY 20200720'!AB122="","",'COPY 20200720'!AB122)</f>
        <v/>
      </c>
      <c r="AC122" t="str">
        <f>IF('COPY 20200720'!AC122="","",'COPY 20200720'!AC122)</f>
        <v/>
      </c>
      <c r="AD122" t="str">
        <f>IF('COPY 20200720'!AD122="","",'COPY 20200720'!AD122)</f>
        <v/>
      </c>
      <c r="AE122" t="str">
        <f>IF('COPY 20200720'!AE122="","",'COPY 20200720'!AE122)</f>
        <v/>
      </c>
      <c r="AF122" t="str">
        <f>IF('COPY 20200720'!AF122="","",'COPY 20200720'!AF122)</f>
        <v/>
      </c>
      <c r="AG122" t="str">
        <f>IF('COPY 20200720'!AG122="","",'COPY 20200720'!AG122)</f>
        <v/>
      </c>
      <c r="AH122" s="114">
        <f>2718.75/108000</f>
        <v>2.5173611111111112E-2</v>
      </c>
      <c r="AI122" t="str">
        <f>IF('COPY 20200720'!AI122="","",'COPY 20200720'!AI122)</f>
        <v/>
      </c>
      <c r="AJ122" t="str">
        <f>IF('COPY 20200720'!AJ122="","",'COPY 20200720'!AJ122)</f>
        <v/>
      </c>
      <c r="AK122" t="str">
        <f>IF('COPY 20200720'!AK122="","",'COPY 20200720'!AK122)</f>
        <v/>
      </c>
      <c r="AL122" t="str">
        <f>IF('COPY 20200720'!AL122="","",'COPY 20200720'!AL122)</f>
        <v/>
      </c>
      <c r="AM122" t="str">
        <f>IF('COPY 20200720'!AM122="","",'COPY 20200720'!AM122)</f>
        <v/>
      </c>
      <c r="AN122" t="str">
        <f>IF('COPY 20200720'!AN122="","",'COPY 20200720'!AN122)</f>
        <v/>
      </c>
      <c r="AO122" t="str">
        <f>IF('COPY 20200720'!AO122="","",'COPY 20200720'!AO122)</f>
        <v/>
      </c>
      <c r="AP122" t="str">
        <f>IF('COPY 20200720'!AP122="","",'COPY 20200720'!AP122)</f>
        <v/>
      </c>
      <c r="AQ122" t="str">
        <f>IF('COPY 20200720'!AQ122="","",'COPY 20200720'!AQ122)</f>
        <v/>
      </c>
      <c r="AR122" t="str">
        <f>IF('COPY 20200720'!AR122="","",'COPY 20200720'!AR122)</f>
        <v/>
      </c>
      <c r="AS122" t="str">
        <f>IF('COPY 20200720'!AS122="","",'COPY 20200720'!AS122)</f>
        <v/>
      </c>
      <c r="AT122" t="str">
        <f>IF('COPY 20200720'!AT122="","",'COPY 20200720'!AT122)</f>
        <v/>
      </c>
      <c r="AU122" t="str">
        <f>IF('COPY 20200720'!AU122="","",'COPY 20200720'!AU122)</f>
        <v/>
      </c>
      <c r="AV122" t="str">
        <f>IF('COPY 20200720'!AV122="","",'COPY 20200720'!AV122)</f>
        <v/>
      </c>
      <c r="AW122" t="str">
        <f>IF('COPY 20200720'!AW122="","",'COPY 20200720'!AW122)</f>
        <v/>
      </c>
      <c r="AX122" t="str">
        <f>IF('COPY 20200720'!AX122="","",'COPY 20200720'!AX122)</f>
        <v/>
      </c>
      <c r="AY122" t="str">
        <f>IF('COPY 20200720'!AY122="","",'COPY 20200720'!AY122)</f>
        <v/>
      </c>
      <c r="AZ122" t="str">
        <f>IF('COPY 20200720'!AZ122="","",'COPY 20200720'!AZ122)</f>
        <v/>
      </c>
      <c r="BA122" t="str">
        <f>IF('COPY 20200720'!BA122="","",'COPY 20200720'!BA122)</f>
        <v/>
      </c>
      <c r="BB122" t="str">
        <f>IF('COPY 20200720'!BB122="","",'COPY 20200720'!BB122)</f>
        <v/>
      </c>
      <c r="BC122" t="str">
        <f>IF('COPY 20200720'!BC122="","",'COPY 20200720'!BC122)</f>
        <v/>
      </c>
      <c r="BD122" t="str">
        <f>IF('COPY 20200720'!BD122="","",'COPY 20200720'!BD122)</f>
        <v/>
      </c>
      <c r="BE122" t="str">
        <f>IF('COPY 20200720'!BE122="","",'COPY 20200720'!BE122)</f>
        <v/>
      </c>
      <c r="BF122" t="str">
        <f>IF('COPY 20200720'!BF122="","",'COPY 20200720'!BF122)</f>
        <v/>
      </c>
      <c r="BG122" t="str">
        <f>IF('COPY 20200720'!BG122="","",'COPY 20200720'!BG122)</f>
        <v/>
      </c>
      <c r="BH122" t="str">
        <f>IF('COPY 20200720'!BH122="","",'COPY 20200720'!BH122)</f>
        <v/>
      </c>
      <c r="BI122">
        <f>IF('COPY 20200720'!BI122="","",'COPY 20200720'!BI122)</f>
        <v>44032</v>
      </c>
      <c r="BJ122" t="str">
        <f>IF('COPY 20200720'!BJ122="","",'COPY 20200720'!BJ122)</f>
        <v/>
      </c>
      <c r="BK122" t="str">
        <f>IF('COPY 20200720'!BK122="","",'COPY 20200720'!BK122)</f>
        <v/>
      </c>
      <c r="BL122" t="str">
        <f>IF('COPY 20200720'!BL122="","",'COPY 20200720'!BL122)</f>
        <v/>
      </c>
      <c r="BM122" t="str">
        <f>IF('COPY 20200720'!BM122="","",'COPY 20200720'!BM122)</f>
        <v/>
      </c>
      <c r="BN122" t="str">
        <f>IF('COPY 20200720'!BN122="","",'COPY 20200720'!BN122)</f>
        <v/>
      </c>
      <c r="BO122" t="str">
        <f>IF('COPY 20200720'!BO122="","",'COPY 20200720'!BO122)</f>
        <v/>
      </c>
      <c r="BP122" t="str">
        <f>IF('COPY 20200720'!BP122="","",'COPY 20200720'!BP122)</f>
        <v/>
      </c>
      <c r="BQ122" t="str">
        <f>IF('COPY 20200720'!BQ122="","",'COPY 20200720'!BQ122)</f>
        <v/>
      </c>
      <c r="BR122" t="str">
        <f>IF('COPY 20200720'!BR122="","",'COPY 20200720'!BR122)</f>
        <v/>
      </c>
      <c r="BS122" t="str">
        <f>IF('COPY 20200720'!BS122="","",'COPY 20200720'!BS122)</f>
        <v/>
      </c>
      <c r="BT122" t="str">
        <f>IF('COPY 20200720'!BT122="","",'COPY 20200720'!BT122)</f>
        <v/>
      </c>
      <c r="BU122" t="str">
        <f>IF('COPY 20200720'!BU122="","",'COPY 20200720'!BU122)</f>
        <v/>
      </c>
      <c r="BV122" t="str">
        <f>IF('COPY 20200720'!BV122="","",'COPY 20200720'!BV122)</f>
        <v/>
      </c>
      <c r="BW122" t="str">
        <f>IF('COPY 20200720'!BW122="","",'COPY 20200720'!BW122)</f>
        <v/>
      </c>
      <c r="BX122" t="str">
        <f>IF('COPY 20200720'!BX122="","",'COPY 20200720'!BX122)</f>
        <v/>
      </c>
      <c r="BY122" t="str">
        <f>IF('COPY 20200720'!BY122="","",'COPY 20200720'!BY122)</f>
        <v/>
      </c>
      <c r="BZ122" t="str">
        <f>IF('COPY 20200720'!BZ122="","",'COPY 20200720'!BZ122)</f>
        <v/>
      </c>
      <c r="CA122" t="str">
        <f>IF('COPY 20200720'!CA122="","",'COPY 20200720'!CA122)</f>
        <v/>
      </c>
      <c r="CB122" t="str">
        <f>IF('COPY 20200720'!CB122="","",'COPY 20200720'!CB122)</f>
        <v/>
      </c>
      <c r="CC122">
        <f>IF('COPY 20200720'!CC122="","",'COPY 20200720'!CC122)</f>
        <v>44032</v>
      </c>
      <c r="CD122">
        <f>IF('COPY 20200720'!CD122="","",'COPY 20200720'!CD122)</f>
        <v>44032</v>
      </c>
      <c r="CE122" t="str">
        <f>IF('COPY 20200720'!CE122="","",'COPY 20200720'!CE122)</f>
        <v/>
      </c>
      <c r="CF122" t="str">
        <f>IF('COPY 20200720'!CF122="","",'COPY 20200720'!CF122)</f>
        <v/>
      </c>
      <c r="CG122" t="str">
        <f>IF('COPY 20200720'!CG122="","",'COPY 20200720'!CG122)</f>
        <v/>
      </c>
      <c r="CH122" t="str">
        <f>IF('COPY 20200720'!CH122="","",'COPY 20200720'!CH122)</f>
        <v/>
      </c>
      <c r="CI122" t="str">
        <f>IF('COPY 20200720'!CI122="","",'COPY 20200720'!CI122)</f>
        <v/>
      </c>
      <c r="CJ122" t="str">
        <f>IF('COPY 20200720'!CJ122="","",'COPY 20200720'!CJ122)</f>
        <v/>
      </c>
      <c r="CK122" t="str">
        <f>IF('COPY 20200720'!CK122="","",'COPY 20200720'!CK122)</f>
        <v/>
      </c>
      <c r="CL122" t="str">
        <f>IF('COPY 20200720'!CL122="","",'COPY 20200720'!CL122)</f>
        <v/>
      </c>
      <c r="CM122" t="str">
        <f>IF('COPY 20200720'!CM122="","",'COPY 20200720'!CM122)</f>
        <v/>
      </c>
    </row>
    <row r="123" spans="2:91">
      <c r="B123" s="42" t="str">
        <f>'COPY 20200720'!B123</f>
        <v>119</v>
      </c>
      <c r="C123" s="8" t="str">
        <f>'COPY 20200720'!C123</f>
        <v>TAPE R DR D</v>
      </c>
      <c r="D123" s="8" t="str">
        <f>IF('COPY 20200720'!D123="","",'COPY 20200720'!D123)</f>
        <v>TAPE</v>
      </c>
      <c r="E123" s="8"/>
      <c r="F123" s="9"/>
      <c r="G123" s="10"/>
      <c r="H123" s="11"/>
      <c r="I123" s="12"/>
      <c r="J123" s="13"/>
      <c r="K123" s="10"/>
      <c r="L123" s="13"/>
      <c r="M123" s="14"/>
      <c r="N123" s="15"/>
      <c r="O123" s="16"/>
      <c r="P123" s="16"/>
      <c r="Q123" s="16"/>
      <c r="R123" s="16"/>
      <c r="S123" s="33"/>
      <c r="T123" s="33"/>
      <c r="U123" s="18"/>
      <c r="V123">
        <f>IF('COPY 20200720'!V123="","",'COPY 20200720'!V123)</f>
        <v>4.3999999999999997E-2</v>
      </c>
      <c r="W123" t="str">
        <f>IF('COPY 20200720'!W123="","",'COPY 20200720'!W123)</f>
        <v/>
      </c>
      <c r="X123" t="str">
        <f>IF('COPY 20200720'!X123="","",'COPY 20200720'!X123)</f>
        <v/>
      </c>
      <c r="Y123" t="str">
        <f>IF('COPY 20200720'!Y123="","",'COPY 20200720'!Y123)</f>
        <v/>
      </c>
      <c r="Z123" t="str">
        <f>IF('COPY 20200720'!Z123="","",'COPY 20200720'!Z123)</f>
        <v/>
      </c>
      <c r="AA123" t="str">
        <f>IF('COPY 20200720'!AA123="","",'COPY 20200720'!AA123)</f>
        <v/>
      </c>
      <c r="AB123" t="str">
        <f>IF('COPY 20200720'!AB123="","",'COPY 20200720'!AB123)</f>
        <v/>
      </c>
      <c r="AC123" t="str">
        <f>IF('COPY 20200720'!AC123="","",'COPY 20200720'!AC123)</f>
        <v/>
      </c>
      <c r="AD123" t="str">
        <f>IF('COPY 20200720'!AD123="","",'COPY 20200720'!AD123)</f>
        <v/>
      </c>
      <c r="AE123" t="str">
        <f>IF('COPY 20200720'!AE123="","",'COPY 20200720'!AE123)</f>
        <v/>
      </c>
      <c r="AF123" t="str">
        <f>IF('COPY 20200720'!AF123="","",'COPY 20200720'!AF123)</f>
        <v/>
      </c>
      <c r="AG123" t="str">
        <f>IF('COPY 20200720'!AG123="","",'COPY 20200720'!AG123)</f>
        <v/>
      </c>
      <c r="AH123" s="114">
        <f>2536.25/108000</f>
        <v>2.3483796296296298E-2</v>
      </c>
      <c r="AI123" t="str">
        <f>IF('COPY 20200720'!AI123="","",'COPY 20200720'!AI123)</f>
        <v/>
      </c>
      <c r="AJ123" t="str">
        <f>IF('COPY 20200720'!AJ123="","",'COPY 20200720'!AJ123)</f>
        <v/>
      </c>
      <c r="AK123" t="str">
        <f>IF('COPY 20200720'!AK123="","",'COPY 20200720'!AK123)</f>
        <v/>
      </c>
      <c r="AL123" t="str">
        <f>IF('COPY 20200720'!AL123="","",'COPY 20200720'!AL123)</f>
        <v/>
      </c>
      <c r="AM123" t="str">
        <f>IF('COPY 20200720'!AM123="","",'COPY 20200720'!AM123)</f>
        <v/>
      </c>
      <c r="AN123" t="str">
        <f>IF('COPY 20200720'!AN123="","",'COPY 20200720'!AN123)</f>
        <v/>
      </c>
      <c r="AO123" t="str">
        <f>IF('COPY 20200720'!AO123="","",'COPY 20200720'!AO123)</f>
        <v/>
      </c>
      <c r="AP123" t="str">
        <f>IF('COPY 20200720'!AP123="","",'COPY 20200720'!AP123)</f>
        <v/>
      </c>
      <c r="AQ123" t="str">
        <f>IF('COPY 20200720'!AQ123="","",'COPY 20200720'!AQ123)</f>
        <v/>
      </c>
      <c r="AR123" t="str">
        <f>IF('COPY 20200720'!AR123="","",'COPY 20200720'!AR123)</f>
        <v/>
      </c>
      <c r="AS123" t="str">
        <f>IF('COPY 20200720'!AS123="","",'COPY 20200720'!AS123)</f>
        <v/>
      </c>
      <c r="AT123" t="str">
        <f>IF('COPY 20200720'!AT123="","",'COPY 20200720'!AT123)</f>
        <v/>
      </c>
      <c r="AU123" t="str">
        <f>IF('COPY 20200720'!AU123="","",'COPY 20200720'!AU123)</f>
        <v/>
      </c>
      <c r="AV123" t="str">
        <f>IF('COPY 20200720'!AV123="","",'COPY 20200720'!AV123)</f>
        <v/>
      </c>
      <c r="AW123" t="str">
        <f>IF('COPY 20200720'!AW123="","",'COPY 20200720'!AW123)</f>
        <v/>
      </c>
      <c r="AX123" t="str">
        <f>IF('COPY 20200720'!AX123="","",'COPY 20200720'!AX123)</f>
        <v/>
      </c>
      <c r="AY123" t="str">
        <f>IF('COPY 20200720'!AY123="","",'COPY 20200720'!AY123)</f>
        <v/>
      </c>
      <c r="AZ123" t="str">
        <f>IF('COPY 20200720'!AZ123="","",'COPY 20200720'!AZ123)</f>
        <v/>
      </c>
      <c r="BA123" t="str">
        <f>IF('COPY 20200720'!BA123="","",'COPY 20200720'!BA123)</f>
        <v/>
      </c>
      <c r="BB123" t="str">
        <f>IF('COPY 20200720'!BB123="","",'COPY 20200720'!BB123)</f>
        <v/>
      </c>
      <c r="BC123" t="str">
        <f>IF('COPY 20200720'!BC123="","",'COPY 20200720'!BC123)</f>
        <v/>
      </c>
      <c r="BD123" t="str">
        <f>IF('COPY 20200720'!BD123="","",'COPY 20200720'!BD123)</f>
        <v/>
      </c>
      <c r="BE123" t="str">
        <f>IF('COPY 20200720'!BE123="","",'COPY 20200720'!BE123)</f>
        <v/>
      </c>
      <c r="BF123" t="str">
        <f>IF('COPY 20200720'!BF123="","",'COPY 20200720'!BF123)</f>
        <v/>
      </c>
      <c r="BG123" t="str">
        <f>IF('COPY 20200720'!BG123="","",'COPY 20200720'!BG123)</f>
        <v/>
      </c>
      <c r="BH123" t="str">
        <f>IF('COPY 20200720'!BH123="","",'COPY 20200720'!BH123)</f>
        <v/>
      </c>
      <c r="BI123">
        <f>IF('COPY 20200720'!BI123="","",'COPY 20200720'!BI123)</f>
        <v>44032</v>
      </c>
      <c r="BJ123" t="str">
        <f>IF('COPY 20200720'!BJ123="","",'COPY 20200720'!BJ123)</f>
        <v/>
      </c>
      <c r="BK123" t="str">
        <f>IF('COPY 20200720'!BK123="","",'COPY 20200720'!BK123)</f>
        <v/>
      </c>
      <c r="BL123" t="str">
        <f>IF('COPY 20200720'!BL123="","",'COPY 20200720'!BL123)</f>
        <v/>
      </c>
      <c r="BM123" t="str">
        <f>IF('COPY 20200720'!BM123="","",'COPY 20200720'!BM123)</f>
        <v/>
      </c>
      <c r="BN123" t="str">
        <f>IF('COPY 20200720'!BN123="","",'COPY 20200720'!BN123)</f>
        <v/>
      </c>
      <c r="BO123" t="str">
        <f>IF('COPY 20200720'!BO123="","",'COPY 20200720'!BO123)</f>
        <v/>
      </c>
      <c r="BP123" t="str">
        <f>IF('COPY 20200720'!BP123="","",'COPY 20200720'!BP123)</f>
        <v/>
      </c>
      <c r="BQ123" t="str">
        <f>IF('COPY 20200720'!BQ123="","",'COPY 20200720'!BQ123)</f>
        <v/>
      </c>
      <c r="BR123" t="str">
        <f>IF('COPY 20200720'!BR123="","",'COPY 20200720'!BR123)</f>
        <v/>
      </c>
      <c r="BS123" t="str">
        <f>IF('COPY 20200720'!BS123="","",'COPY 20200720'!BS123)</f>
        <v/>
      </c>
      <c r="BT123" t="str">
        <f>IF('COPY 20200720'!BT123="","",'COPY 20200720'!BT123)</f>
        <v/>
      </c>
      <c r="BU123" t="str">
        <f>IF('COPY 20200720'!BU123="","",'COPY 20200720'!BU123)</f>
        <v/>
      </c>
      <c r="BV123" t="str">
        <f>IF('COPY 20200720'!BV123="","",'COPY 20200720'!BV123)</f>
        <v/>
      </c>
      <c r="BW123" t="str">
        <f>IF('COPY 20200720'!BW123="","",'COPY 20200720'!BW123)</f>
        <v/>
      </c>
      <c r="BX123" t="str">
        <f>IF('COPY 20200720'!BX123="","",'COPY 20200720'!BX123)</f>
        <v/>
      </c>
      <c r="BY123" t="str">
        <f>IF('COPY 20200720'!BY123="","",'COPY 20200720'!BY123)</f>
        <v/>
      </c>
      <c r="BZ123" t="str">
        <f>IF('COPY 20200720'!BZ123="","",'COPY 20200720'!BZ123)</f>
        <v/>
      </c>
      <c r="CA123" t="str">
        <f>IF('COPY 20200720'!CA123="","",'COPY 20200720'!CA123)</f>
        <v/>
      </c>
      <c r="CB123" t="str">
        <f>IF('COPY 20200720'!CB123="","",'COPY 20200720'!CB123)</f>
        <v/>
      </c>
      <c r="CC123">
        <f>IF('COPY 20200720'!CC123="","",'COPY 20200720'!CC123)</f>
        <v>44032</v>
      </c>
      <c r="CD123">
        <f>IF('COPY 20200720'!CD123="","",'COPY 20200720'!CD123)</f>
        <v>44032</v>
      </c>
      <c r="CE123" t="str">
        <f>IF('COPY 20200720'!CE123="","",'COPY 20200720'!CE123)</f>
        <v/>
      </c>
      <c r="CF123" t="str">
        <f>IF('COPY 20200720'!CF123="","",'COPY 20200720'!CF123)</f>
        <v/>
      </c>
      <c r="CG123" t="str">
        <f>IF('COPY 20200720'!CG123="","",'COPY 20200720'!CG123)</f>
        <v/>
      </c>
      <c r="CH123" t="str">
        <f>IF('COPY 20200720'!CH123="","",'COPY 20200720'!CH123)</f>
        <v/>
      </c>
      <c r="CI123" t="str">
        <f>IF('COPY 20200720'!CI123="","",'COPY 20200720'!CI123)</f>
        <v/>
      </c>
      <c r="CJ123" t="str">
        <f>IF('COPY 20200720'!CJ123="","",'COPY 20200720'!CJ123)</f>
        <v/>
      </c>
      <c r="CK123" t="str">
        <f>IF('COPY 20200720'!CK123="","",'COPY 20200720'!CK123)</f>
        <v/>
      </c>
      <c r="CL123" t="str">
        <f>IF('COPY 20200720'!CL123="","",'COPY 20200720'!CL123)</f>
        <v/>
      </c>
      <c r="CM123" t="str">
        <f>IF('COPY 20200720'!CM123="","",'COPY 20200720'!CM123)</f>
        <v/>
      </c>
    </row>
    <row r="124" spans="2:91">
      <c r="B124" s="42" t="str">
        <f>'COPY 20200720'!B124</f>
        <v>120</v>
      </c>
      <c r="C124" s="8" t="str">
        <f>'COPY 20200720'!C124</f>
        <v>TAPE R DR E RH/LH</v>
      </c>
      <c r="D124" s="8" t="str">
        <f>IF('COPY 20200720'!D124="","",'COPY 20200720'!D124)</f>
        <v>TAPE</v>
      </c>
      <c r="E124" s="8"/>
      <c r="F124" s="9"/>
      <c r="G124" s="10"/>
      <c r="H124" s="11"/>
      <c r="I124" s="12"/>
      <c r="J124" s="13"/>
      <c r="K124" s="10"/>
      <c r="L124" s="13"/>
      <c r="M124" s="14"/>
      <c r="N124" s="15"/>
      <c r="O124" s="16"/>
      <c r="P124" s="16"/>
      <c r="Q124" s="16"/>
      <c r="R124" s="16"/>
      <c r="S124" s="33"/>
      <c r="T124" s="33"/>
      <c r="U124" s="18"/>
      <c r="V124">
        <f>IF('COPY 20200720'!V124="","",'COPY 20200720'!V124)</f>
        <v>0.152</v>
      </c>
      <c r="W124" t="str">
        <f>IF('COPY 20200720'!W124="","",'COPY 20200720'!W124)</f>
        <v/>
      </c>
      <c r="X124" t="str">
        <f>IF('COPY 20200720'!X124="","",'COPY 20200720'!X124)</f>
        <v/>
      </c>
      <c r="Y124" t="str">
        <f>IF('COPY 20200720'!Y124="","",'COPY 20200720'!Y124)</f>
        <v/>
      </c>
      <c r="Z124" t="str">
        <f>IF('COPY 20200720'!Z124="","",'COPY 20200720'!Z124)</f>
        <v/>
      </c>
      <c r="AA124" t="str">
        <f>IF('COPY 20200720'!AA124="","",'COPY 20200720'!AA124)</f>
        <v/>
      </c>
      <c r="AB124" t="str">
        <f>IF('COPY 20200720'!AB124="","",'COPY 20200720'!AB124)</f>
        <v/>
      </c>
      <c r="AC124" t="str">
        <f>IF('COPY 20200720'!AC124="","",'COPY 20200720'!AC124)</f>
        <v/>
      </c>
      <c r="AD124" t="str">
        <f>IF('COPY 20200720'!AD124="","",'COPY 20200720'!AD124)</f>
        <v/>
      </c>
      <c r="AE124" t="str">
        <f>IF('COPY 20200720'!AE124="","",'COPY 20200720'!AE124)</f>
        <v/>
      </c>
      <c r="AF124" t="str">
        <f>IF('COPY 20200720'!AF124="","",'COPY 20200720'!AF124)</f>
        <v/>
      </c>
      <c r="AG124" t="str">
        <f>IF('COPY 20200720'!AG124="","",'COPY 20200720'!AG124)</f>
        <v/>
      </c>
      <c r="AH124" s="114">
        <f>1200/108000</f>
        <v>1.1111111111111112E-2</v>
      </c>
      <c r="AI124" t="str">
        <f>IF('COPY 20200720'!AI124="","",'COPY 20200720'!AI124)</f>
        <v/>
      </c>
      <c r="AJ124" t="str">
        <f>IF('COPY 20200720'!AJ124="","",'COPY 20200720'!AJ124)</f>
        <v/>
      </c>
      <c r="AK124" t="str">
        <f>IF('COPY 20200720'!AK124="","",'COPY 20200720'!AK124)</f>
        <v/>
      </c>
      <c r="AL124" t="str">
        <f>IF('COPY 20200720'!AL124="","",'COPY 20200720'!AL124)</f>
        <v/>
      </c>
      <c r="AM124" t="str">
        <f>IF('COPY 20200720'!AM124="","",'COPY 20200720'!AM124)</f>
        <v/>
      </c>
      <c r="AN124" t="str">
        <f>IF('COPY 20200720'!AN124="","",'COPY 20200720'!AN124)</f>
        <v/>
      </c>
      <c r="AO124" t="str">
        <f>IF('COPY 20200720'!AO124="","",'COPY 20200720'!AO124)</f>
        <v/>
      </c>
      <c r="AP124" t="str">
        <f>IF('COPY 20200720'!AP124="","",'COPY 20200720'!AP124)</f>
        <v/>
      </c>
      <c r="AQ124" t="str">
        <f>IF('COPY 20200720'!AQ124="","",'COPY 20200720'!AQ124)</f>
        <v/>
      </c>
      <c r="AR124" t="str">
        <f>IF('COPY 20200720'!AR124="","",'COPY 20200720'!AR124)</f>
        <v/>
      </c>
      <c r="AS124" t="str">
        <f>IF('COPY 20200720'!AS124="","",'COPY 20200720'!AS124)</f>
        <v/>
      </c>
      <c r="AT124" t="str">
        <f>IF('COPY 20200720'!AT124="","",'COPY 20200720'!AT124)</f>
        <v/>
      </c>
      <c r="AU124" t="str">
        <f>IF('COPY 20200720'!AU124="","",'COPY 20200720'!AU124)</f>
        <v/>
      </c>
      <c r="AV124" t="str">
        <f>IF('COPY 20200720'!AV124="","",'COPY 20200720'!AV124)</f>
        <v/>
      </c>
      <c r="AW124" t="str">
        <f>IF('COPY 20200720'!AW124="","",'COPY 20200720'!AW124)</f>
        <v/>
      </c>
      <c r="AX124" t="str">
        <f>IF('COPY 20200720'!AX124="","",'COPY 20200720'!AX124)</f>
        <v/>
      </c>
      <c r="AY124" t="str">
        <f>IF('COPY 20200720'!AY124="","",'COPY 20200720'!AY124)</f>
        <v/>
      </c>
      <c r="AZ124" t="str">
        <f>IF('COPY 20200720'!AZ124="","",'COPY 20200720'!AZ124)</f>
        <v/>
      </c>
      <c r="BA124" t="str">
        <f>IF('COPY 20200720'!BA124="","",'COPY 20200720'!BA124)</f>
        <v/>
      </c>
      <c r="BB124" t="str">
        <f>IF('COPY 20200720'!BB124="","",'COPY 20200720'!BB124)</f>
        <v/>
      </c>
      <c r="BC124" t="str">
        <f>IF('COPY 20200720'!BC124="","",'COPY 20200720'!BC124)</f>
        <v/>
      </c>
      <c r="BD124" t="str">
        <f>IF('COPY 20200720'!BD124="","",'COPY 20200720'!BD124)</f>
        <v/>
      </c>
      <c r="BE124" t="str">
        <f>IF('COPY 20200720'!BE124="","",'COPY 20200720'!BE124)</f>
        <v/>
      </c>
      <c r="BF124" t="str">
        <f>IF('COPY 20200720'!BF124="","",'COPY 20200720'!BF124)</f>
        <v/>
      </c>
      <c r="BG124" t="str">
        <f>IF('COPY 20200720'!BG124="","",'COPY 20200720'!BG124)</f>
        <v/>
      </c>
      <c r="BH124" t="str">
        <f>IF('COPY 20200720'!BH124="","",'COPY 20200720'!BH124)</f>
        <v/>
      </c>
      <c r="BI124">
        <f>IF('COPY 20200720'!BI124="","",'COPY 20200720'!BI124)</f>
        <v>44032</v>
      </c>
      <c r="BJ124" t="str">
        <f>IF('COPY 20200720'!BJ124="","",'COPY 20200720'!BJ124)</f>
        <v/>
      </c>
      <c r="BK124" t="str">
        <f>IF('COPY 20200720'!BK124="","",'COPY 20200720'!BK124)</f>
        <v/>
      </c>
      <c r="BL124" t="str">
        <f>IF('COPY 20200720'!BL124="","",'COPY 20200720'!BL124)</f>
        <v/>
      </c>
      <c r="BM124" t="str">
        <f>IF('COPY 20200720'!BM124="","",'COPY 20200720'!BM124)</f>
        <v/>
      </c>
      <c r="BN124" t="str">
        <f>IF('COPY 20200720'!BN124="","",'COPY 20200720'!BN124)</f>
        <v/>
      </c>
      <c r="BO124" t="str">
        <f>IF('COPY 20200720'!BO124="","",'COPY 20200720'!BO124)</f>
        <v/>
      </c>
      <c r="BP124" t="str">
        <f>IF('COPY 20200720'!BP124="","",'COPY 20200720'!BP124)</f>
        <v/>
      </c>
      <c r="BQ124" t="str">
        <f>IF('COPY 20200720'!BQ124="","",'COPY 20200720'!BQ124)</f>
        <v/>
      </c>
      <c r="BR124" t="str">
        <f>IF('COPY 20200720'!BR124="","",'COPY 20200720'!BR124)</f>
        <v/>
      </c>
      <c r="BS124" t="str">
        <f>IF('COPY 20200720'!BS124="","",'COPY 20200720'!BS124)</f>
        <v/>
      </c>
      <c r="BT124" t="str">
        <f>IF('COPY 20200720'!BT124="","",'COPY 20200720'!BT124)</f>
        <v/>
      </c>
      <c r="BU124" t="str">
        <f>IF('COPY 20200720'!BU124="","",'COPY 20200720'!BU124)</f>
        <v/>
      </c>
      <c r="BV124" t="str">
        <f>IF('COPY 20200720'!BV124="","",'COPY 20200720'!BV124)</f>
        <v/>
      </c>
      <c r="BW124" t="str">
        <f>IF('COPY 20200720'!BW124="","",'COPY 20200720'!BW124)</f>
        <v/>
      </c>
      <c r="BX124" t="str">
        <f>IF('COPY 20200720'!BX124="","",'COPY 20200720'!BX124)</f>
        <v/>
      </c>
      <c r="BY124" t="str">
        <f>IF('COPY 20200720'!BY124="","",'COPY 20200720'!BY124)</f>
        <v/>
      </c>
      <c r="BZ124" t="str">
        <f>IF('COPY 20200720'!BZ124="","",'COPY 20200720'!BZ124)</f>
        <v/>
      </c>
      <c r="CA124" t="str">
        <f>IF('COPY 20200720'!CA124="","",'COPY 20200720'!CA124)</f>
        <v/>
      </c>
      <c r="CB124" t="str">
        <f>IF('COPY 20200720'!CB124="","",'COPY 20200720'!CB124)</f>
        <v/>
      </c>
      <c r="CC124" t="str">
        <f>IF('COPY 20200720'!CC124="","",'COPY 20200720'!CC124)</f>
        <v>-</v>
      </c>
      <c r="CD124" s="114">
        <f>1400/108516</f>
        <v>1.2901323307162078E-2</v>
      </c>
      <c r="CE124" t="str">
        <f>IF('COPY 20200720'!CE124="","",'COPY 20200720'!CE124)</f>
        <v/>
      </c>
      <c r="CF124" t="str">
        <f>IF('COPY 20200720'!CF124="","",'COPY 20200720'!CF124)</f>
        <v/>
      </c>
      <c r="CG124" t="str">
        <f>IF('COPY 20200720'!CG124="","",'COPY 20200720'!CG124)</f>
        <v/>
      </c>
      <c r="CH124" t="str">
        <f>IF('COPY 20200720'!CH124="","",'COPY 20200720'!CH124)</f>
        <v/>
      </c>
      <c r="CI124" t="str">
        <f>IF('COPY 20200720'!CI124="","",'COPY 20200720'!CI124)</f>
        <v/>
      </c>
      <c r="CJ124" t="str">
        <f>IF('COPY 20200720'!CJ124="","",'COPY 20200720'!CJ124)</f>
        <v/>
      </c>
      <c r="CK124" t="str">
        <f>IF('COPY 20200720'!CK124="","",'COPY 20200720'!CK124)</f>
        <v/>
      </c>
      <c r="CL124" t="str">
        <f>IF('COPY 20200720'!CL124="","",'COPY 20200720'!CL124)</f>
        <v/>
      </c>
      <c r="CM124" t="str">
        <f>IF('COPY 20200720'!CM124="","",'COPY 20200720'!CM124)</f>
        <v/>
      </c>
    </row>
    <row r="125" spans="2:91">
      <c r="B125" s="42" t="str">
        <f>'COPY 20200720'!B125</f>
        <v>121</v>
      </c>
      <c r="C125" s="8" t="str">
        <f>'COPY 20200720'!C125</f>
        <v>PAD DR F RH/LH</v>
      </c>
      <c r="D125" s="8" t="str">
        <f>IF('COPY 20200720'!D125="","",'COPY 20200720'!D125)</f>
        <v>OTHER</v>
      </c>
      <c r="E125" s="8"/>
      <c r="F125" s="9"/>
      <c r="G125" s="10"/>
      <c r="H125" s="11"/>
      <c r="I125" s="12"/>
      <c r="J125" s="13"/>
      <c r="K125" s="10"/>
      <c r="L125" s="13"/>
      <c r="M125" s="14"/>
      <c r="N125" s="15"/>
      <c r="O125" s="16"/>
      <c r="P125" s="16"/>
      <c r="Q125" s="16"/>
      <c r="R125" s="16"/>
      <c r="S125" s="33"/>
      <c r="T125" s="33"/>
      <c r="U125" s="18"/>
      <c r="V125">
        <f>IF('COPY 20200720'!V125="","",'COPY 20200720'!V125)</f>
        <v>2.1494948801499998</v>
      </c>
      <c r="W125" t="str">
        <f>IF('COPY 20200720'!W125="","",'COPY 20200720'!W125)</f>
        <v/>
      </c>
      <c r="X125" t="str">
        <f>IF('COPY 20200720'!X125="","",'COPY 20200720'!X125)</f>
        <v/>
      </c>
      <c r="Y125" t="str">
        <f>IF('COPY 20200720'!Y125="","",'COPY 20200720'!Y125)</f>
        <v/>
      </c>
      <c r="Z125" t="str">
        <f>IF('COPY 20200720'!Z125="","",'COPY 20200720'!Z125)</f>
        <v/>
      </c>
      <c r="AA125" t="str">
        <f>IF('COPY 20200720'!AA125="","",'COPY 20200720'!AA125)</f>
        <v/>
      </c>
      <c r="AB125" t="str">
        <f>IF('COPY 20200720'!AB125="","",'COPY 20200720'!AB125)</f>
        <v/>
      </c>
      <c r="AC125" t="str">
        <f>IF('COPY 20200720'!AC125="","",'COPY 20200720'!AC125)</f>
        <v/>
      </c>
      <c r="AD125" t="str">
        <f>IF('COPY 20200720'!AD125="","",'COPY 20200720'!AD125)</f>
        <v/>
      </c>
      <c r="AE125" t="str">
        <f>IF('COPY 20200720'!AE125="","",'COPY 20200720'!AE125)</f>
        <v/>
      </c>
      <c r="AF125" t="str">
        <f>IF('COPY 20200720'!AF125="","",'COPY 20200720'!AF125)</f>
        <v/>
      </c>
      <c r="AG125" t="str">
        <f>IF('COPY 20200720'!AG125="","",'COPY 20200720'!AG125)</f>
        <v/>
      </c>
      <c r="AH125" t="str">
        <f>IF('COPY 20200720'!AH125="","",'COPY 20200720'!AH125)</f>
        <v/>
      </c>
      <c r="AI125" t="str">
        <f>IF('COPY 20200720'!AI125="","",'COPY 20200720'!AI125)</f>
        <v/>
      </c>
      <c r="AJ125" t="str">
        <f>IF('COPY 20200720'!AJ125="","",'COPY 20200720'!AJ125)</f>
        <v/>
      </c>
      <c r="AK125" t="str">
        <f>IF('COPY 20200720'!AK125="","",'COPY 20200720'!AK125)</f>
        <v/>
      </c>
      <c r="AL125" t="str">
        <f>IF('COPY 20200720'!AL125="","",'COPY 20200720'!AL125)</f>
        <v/>
      </c>
      <c r="AM125" t="str">
        <f>IF('COPY 20200720'!AM125="","",'COPY 20200720'!AM125)</f>
        <v/>
      </c>
      <c r="AN125" t="str">
        <f>IF('COPY 20200720'!AN125="","",'COPY 20200720'!AN125)</f>
        <v/>
      </c>
      <c r="AO125" t="str">
        <f>IF('COPY 20200720'!AO125="","",'COPY 20200720'!AO125)</f>
        <v/>
      </c>
      <c r="AP125" t="str">
        <f>IF('COPY 20200720'!AP125="","",'COPY 20200720'!AP125)</f>
        <v/>
      </c>
      <c r="AQ125" t="str">
        <f>IF('COPY 20200720'!AQ125="","",'COPY 20200720'!AQ125)</f>
        <v/>
      </c>
      <c r="AR125" t="str">
        <f>IF('COPY 20200720'!AR125="","",'COPY 20200720'!AR125)</f>
        <v/>
      </c>
      <c r="AS125" t="str">
        <f>IF('COPY 20200720'!AS125="","",'COPY 20200720'!AS125)</f>
        <v/>
      </c>
      <c r="AT125" s="113">
        <f>95600/217032</f>
        <v>0.44048803863024805</v>
      </c>
      <c r="AU125" t="str">
        <f>IF('COPY 20200720'!AU125="","",'COPY 20200720'!AU125)</f>
        <v/>
      </c>
      <c r="AV125" t="str">
        <f>IF('COPY 20200720'!AV125="","",'COPY 20200720'!AV125)</f>
        <v/>
      </c>
      <c r="AW125" t="str">
        <f>IF('COPY 20200720'!AW125="","",'COPY 20200720'!AW125)</f>
        <v/>
      </c>
      <c r="AX125" t="str">
        <f>IF('COPY 20200720'!AX125="","",'COPY 20200720'!AX125)</f>
        <v/>
      </c>
      <c r="AY125" t="str">
        <f>IF('COPY 20200720'!AY125="","",'COPY 20200720'!AY125)</f>
        <v/>
      </c>
      <c r="AZ125" t="str">
        <f>IF('COPY 20200720'!AZ125="","",'COPY 20200720'!AZ125)</f>
        <v/>
      </c>
      <c r="BA125" t="str">
        <f>IF('COPY 20200720'!BA125="","",'COPY 20200720'!BA125)</f>
        <v/>
      </c>
      <c r="BB125" t="str">
        <f>IF('COPY 20200720'!BB125="","",'COPY 20200720'!BB125)</f>
        <v/>
      </c>
      <c r="BC125" t="str">
        <f>IF('COPY 20200720'!BC125="","",'COPY 20200720'!BC125)</f>
        <v/>
      </c>
      <c r="BD125" t="str">
        <f>IF('COPY 20200720'!BD125="","",'COPY 20200720'!BD125)</f>
        <v/>
      </c>
      <c r="BE125" t="str">
        <f>IF('COPY 20200720'!BE125="","",'COPY 20200720'!BE125)</f>
        <v/>
      </c>
      <c r="BF125" t="str">
        <f>IF('COPY 20200720'!BF125="","",'COPY 20200720'!BF125)</f>
        <v/>
      </c>
      <c r="BG125" t="str">
        <f>IF('COPY 20200720'!BG125="","",'COPY 20200720'!BG125)</f>
        <v/>
      </c>
      <c r="BH125" t="str">
        <f>IF('COPY 20200720'!BH125="","",'COPY 20200720'!BH125)</f>
        <v/>
      </c>
      <c r="BI125" t="str">
        <f>IF('COPY 20200720'!BI125="","",'COPY 20200720'!BI125)</f>
        <v/>
      </c>
      <c r="BJ125" t="str">
        <f>IF('COPY 20200720'!BJ125="","",'COPY 20200720'!BJ125)</f>
        <v/>
      </c>
      <c r="BK125" t="str">
        <f>IF('COPY 20200720'!BK125="","",'COPY 20200720'!BK125)</f>
        <v/>
      </c>
      <c r="BL125" t="str">
        <f>IF('COPY 20200720'!BL125="","",'COPY 20200720'!BL125)</f>
        <v/>
      </c>
      <c r="BM125" t="str">
        <f>IF('COPY 20200720'!BM125="","",'COPY 20200720'!BM125)</f>
        <v/>
      </c>
      <c r="BN125" t="str">
        <f>IF('COPY 20200720'!BN125="","",'COPY 20200720'!BN125)</f>
        <v/>
      </c>
      <c r="BO125" t="str">
        <f>IF('COPY 20200720'!BO125="","",'COPY 20200720'!BO125)</f>
        <v/>
      </c>
      <c r="BP125" t="str">
        <f>IF('COPY 20200720'!BP125="","",'COPY 20200720'!BP125)</f>
        <v/>
      </c>
      <c r="BQ125" t="str">
        <f>IF('COPY 20200720'!BQ125="","",'COPY 20200720'!BQ125)</f>
        <v/>
      </c>
      <c r="BR125" t="str">
        <f>IF('COPY 20200720'!BR125="","",'COPY 20200720'!BR125)</f>
        <v/>
      </c>
      <c r="BS125" t="str">
        <f>IF('COPY 20200720'!BS125="","",'COPY 20200720'!BS125)</f>
        <v/>
      </c>
      <c r="BT125" t="str">
        <f>IF('COPY 20200720'!BT125="","",'COPY 20200720'!BT125)</f>
        <v/>
      </c>
      <c r="BU125" t="str">
        <f>IF('COPY 20200720'!BU125="","",'COPY 20200720'!BU125)</f>
        <v/>
      </c>
      <c r="BV125" t="str">
        <f>IF('COPY 20200720'!BV125="","",'COPY 20200720'!BV125)</f>
        <v/>
      </c>
      <c r="BW125" t="str">
        <f>IF('COPY 20200720'!BW125="","",'COPY 20200720'!BW125)</f>
        <v/>
      </c>
      <c r="BX125" t="str">
        <f>IF('COPY 20200720'!BX125="","",'COPY 20200720'!BX125)</f>
        <v/>
      </c>
      <c r="BY125" t="str">
        <f>IF('COPY 20200720'!BY125="","",'COPY 20200720'!BY125)</f>
        <v/>
      </c>
      <c r="BZ125" t="str">
        <f>IF('COPY 20200720'!BZ125="","",'COPY 20200720'!BZ125)</f>
        <v/>
      </c>
      <c r="CA125" t="str">
        <f>IF('COPY 20200720'!CA125="","",'COPY 20200720'!CA125)</f>
        <v/>
      </c>
      <c r="CB125" t="str">
        <f>IF('COPY 20200720'!CB125="","",'COPY 20200720'!CB125)</f>
        <v/>
      </c>
      <c r="CC125" t="str">
        <f>IF('COPY 20200720'!CC125="","",'COPY 20200720'!CC125)</f>
        <v/>
      </c>
      <c r="CD125" t="str">
        <f>IF('COPY 20200720'!CD125="","",'COPY 20200720'!CD125)</f>
        <v/>
      </c>
      <c r="CE125" t="str">
        <f>IF('COPY 20200720'!CE125="","",'COPY 20200720'!CE125)</f>
        <v/>
      </c>
      <c r="CF125" t="str">
        <f>IF('COPY 20200720'!CF125="","",'COPY 20200720'!CF125)</f>
        <v/>
      </c>
      <c r="CG125" t="str">
        <f>IF('COPY 20200720'!CG125="","",'COPY 20200720'!CG125)</f>
        <v/>
      </c>
      <c r="CH125" t="str">
        <f>IF('COPY 20200720'!CH125="","",'COPY 20200720'!CH125)</f>
        <v/>
      </c>
      <c r="CI125" t="str">
        <f>IF('COPY 20200720'!CI125="","",'COPY 20200720'!CI125)</f>
        <v/>
      </c>
      <c r="CJ125" t="str">
        <f>IF('COPY 20200720'!CJ125="","",'COPY 20200720'!CJ125)</f>
        <v/>
      </c>
      <c r="CK125" t="str">
        <f>IF('COPY 20200720'!CK125="","",'COPY 20200720'!CK125)</f>
        <v/>
      </c>
      <c r="CL125" t="str">
        <f>IF('COPY 20200720'!CL125="","",'COPY 20200720'!CL125)</f>
        <v/>
      </c>
      <c r="CM125" t="str">
        <f>IF('COPY 20200720'!CM125="","",'COPY 20200720'!CM125)</f>
        <v>NO Q</v>
      </c>
    </row>
    <row r="126" spans="2:91">
      <c r="B126" s="42" t="str">
        <f>'COPY 20200720'!B126</f>
        <v>122</v>
      </c>
      <c r="C126" s="8" t="str">
        <f>'COPY 20200720'!C126</f>
        <v>CUSHION ARM F RH/LH</v>
      </c>
      <c r="D126" s="8" t="str">
        <f>IF('COPY 20200720'!D126="","",'COPY 20200720'!D126)</f>
        <v>OTHER</v>
      </c>
      <c r="E126" s="8"/>
      <c r="F126" s="9"/>
      <c r="G126" s="10"/>
      <c r="H126" s="11"/>
      <c r="I126" s="12"/>
      <c r="J126" s="13"/>
      <c r="K126" s="10"/>
      <c r="L126" s="13"/>
      <c r="M126" s="14"/>
      <c r="N126" s="15"/>
      <c r="O126" s="16"/>
      <c r="P126" s="16"/>
      <c r="Q126" s="16"/>
      <c r="R126" s="16"/>
      <c r="S126" s="33"/>
      <c r="T126" s="33"/>
      <c r="U126" s="18"/>
      <c r="V126">
        <f>IF('COPY 20200720'!V126="","",'COPY 20200720'!V126)</f>
        <v>44040</v>
      </c>
      <c r="W126" t="str">
        <f>IF('COPY 20200720'!W126="","",'COPY 20200720'!W126)</f>
        <v/>
      </c>
      <c r="X126" t="str">
        <f>IF('COPY 20200720'!X126="","",'COPY 20200720'!X126)</f>
        <v/>
      </c>
      <c r="Y126" t="str">
        <f>IF('COPY 20200720'!Y126="","",'COPY 20200720'!Y126)</f>
        <v/>
      </c>
      <c r="Z126" t="str">
        <f>IF('COPY 20200720'!Z126="","",'COPY 20200720'!Z126)</f>
        <v/>
      </c>
      <c r="AA126" t="str">
        <f>IF('COPY 20200720'!AA126="","",'COPY 20200720'!AA126)</f>
        <v/>
      </c>
      <c r="AB126" t="str">
        <f>IF('COPY 20200720'!AB126="","",'COPY 20200720'!AB126)</f>
        <v/>
      </c>
      <c r="AC126" t="str">
        <f>IF('COPY 20200720'!AC126="","",'COPY 20200720'!AC126)</f>
        <v/>
      </c>
      <c r="AD126" t="str">
        <f>IF('COPY 20200720'!AD126="","",'COPY 20200720'!AD126)</f>
        <v/>
      </c>
      <c r="AE126" t="str">
        <f>IF('COPY 20200720'!AE126="","",'COPY 20200720'!AE126)</f>
        <v/>
      </c>
      <c r="AF126" t="str">
        <f>IF('COPY 20200720'!AF126="","",'COPY 20200720'!AF126)</f>
        <v/>
      </c>
      <c r="AG126" t="str">
        <f>IF('COPY 20200720'!AG126="","",'COPY 20200720'!AG126)</f>
        <v/>
      </c>
      <c r="AH126" t="str">
        <f>IF('COPY 20200720'!AH126="","",'COPY 20200720'!AH126)</f>
        <v/>
      </c>
      <c r="AI126" t="str">
        <f>IF('COPY 20200720'!AI126="","",'COPY 20200720'!AI126)</f>
        <v/>
      </c>
      <c r="AJ126" t="str">
        <f>IF('COPY 20200720'!AJ126="","",'COPY 20200720'!AJ126)</f>
        <v/>
      </c>
      <c r="AK126" t="str">
        <f>IF('COPY 20200720'!AK126="","",'COPY 20200720'!AK126)</f>
        <v/>
      </c>
      <c r="AL126" t="str">
        <f>IF('COPY 20200720'!AL126="","",'COPY 20200720'!AL126)</f>
        <v/>
      </c>
      <c r="AM126" t="str">
        <f>IF('COPY 20200720'!AM126="","",'COPY 20200720'!AM126)</f>
        <v/>
      </c>
      <c r="AN126" t="str">
        <f>IF('COPY 20200720'!AN126="","",'COPY 20200720'!AN126)</f>
        <v/>
      </c>
      <c r="AO126" t="str">
        <f>IF('COPY 20200720'!AO126="","",'COPY 20200720'!AO126)</f>
        <v/>
      </c>
      <c r="AP126" t="str">
        <f>IF('COPY 20200720'!AP126="","",'COPY 20200720'!AP126)</f>
        <v/>
      </c>
      <c r="AQ126" t="str">
        <f>IF('COPY 20200720'!AQ126="","",'COPY 20200720'!AQ126)</f>
        <v/>
      </c>
      <c r="AR126" t="str">
        <f>IF('COPY 20200720'!AR126="","",'COPY 20200720'!AR126)</f>
        <v/>
      </c>
      <c r="AS126" t="str">
        <f>IF('COPY 20200720'!AS126="","",'COPY 20200720'!AS126)</f>
        <v/>
      </c>
      <c r="AT126" t="str">
        <f>IF('COPY 20200720'!AT126="","",'COPY 20200720'!AT126)</f>
        <v/>
      </c>
      <c r="AU126" t="str">
        <f>IF('COPY 20200720'!AU126="","",'COPY 20200720'!AU126)</f>
        <v>NO Q</v>
      </c>
      <c r="AV126" t="str">
        <f>IF('COPY 20200720'!AV126="","",'COPY 20200720'!AV126)</f>
        <v/>
      </c>
      <c r="AW126" t="str">
        <f>IF('COPY 20200720'!AW126="","",'COPY 20200720'!AW126)</f>
        <v/>
      </c>
      <c r="AX126" t="str">
        <f>IF('COPY 20200720'!AX126="","",'COPY 20200720'!AX126)</f>
        <v/>
      </c>
      <c r="AY126" t="str">
        <f>IF('COPY 20200720'!AY126="","",'COPY 20200720'!AY126)</f>
        <v/>
      </c>
      <c r="AZ126" t="str">
        <f>IF('COPY 20200720'!AZ126="","",'COPY 20200720'!AZ126)</f>
        <v/>
      </c>
      <c r="BA126" t="str">
        <f>IF('COPY 20200720'!BA126="","",'COPY 20200720'!BA126)</f>
        <v/>
      </c>
      <c r="BB126" t="str">
        <f>IF('COPY 20200720'!BB126="","",'COPY 20200720'!BB126)</f>
        <v/>
      </c>
      <c r="BC126" t="str">
        <f>IF('COPY 20200720'!BC126="","",'COPY 20200720'!BC126)</f>
        <v/>
      </c>
      <c r="BD126" t="str">
        <f>IF('COPY 20200720'!BD126="","",'COPY 20200720'!BD126)</f>
        <v/>
      </c>
      <c r="BE126" t="str">
        <f>IF('COPY 20200720'!BE126="","",'COPY 20200720'!BE126)</f>
        <v/>
      </c>
      <c r="BF126" t="str">
        <f>IF('COPY 20200720'!BF126="","",'COPY 20200720'!BF126)</f>
        <v/>
      </c>
      <c r="BG126" t="str">
        <f>IF('COPY 20200720'!BG126="","",'COPY 20200720'!BG126)</f>
        <v/>
      </c>
      <c r="BH126" t="str">
        <f>IF('COPY 20200720'!BH126="","",'COPY 20200720'!BH126)</f>
        <v/>
      </c>
      <c r="BI126" t="str">
        <f>IF('COPY 20200720'!BI126="","",'COPY 20200720'!BI126)</f>
        <v/>
      </c>
      <c r="BJ126" t="str">
        <f>IF('COPY 20200720'!BJ126="","",'COPY 20200720'!BJ126)</f>
        <v/>
      </c>
      <c r="BK126" t="str">
        <f>IF('COPY 20200720'!BK126="","",'COPY 20200720'!BK126)</f>
        <v/>
      </c>
      <c r="BL126" t="str">
        <f>IF('COPY 20200720'!BL126="","",'COPY 20200720'!BL126)</f>
        <v/>
      </c>
      <c r="BM126" t="str">
        <f>IF('COPY 20200720'!BM126="","",'COPY 20200720'!BM126)</f>
        <v/>
      </c>
      <c r="BN126" t="str">
        <f>IF('COPY 20200720'!BN126="","",'COPY 20200720'!BN126)</f>
        <v/>
      </c>
      <c r="BO126" t="str">
        <f>IF('COPY 20200720'!BO126="","",'COPY 20200720'!BO126)</f>
        <v/>
      </c>
      <c r="BP126" t="str">
        <f>IF('COPY 20200720'!BP126="","",'COPY 20200720'!BP126)</f>
        <v/>
      </c>
      <c r="BQ126" t="str">
        <f>IF('COPY 20200720'!BQ126="","",'COPY 20200720'!BQ126)</f>
        <v/>
      </c>
      <c r="BR126" t="str">
        <f>IF('COPY 20200720'!BR126="","",'COPY 20200720'!BR126)</f>
        <v/>
      </c>
      <c r="BS126" t="str">
        <f>IF('COPY 20200720'!BS126="","",'COPY 20200720'!BS126)</f>
        <v/>
      </c>
      <c r="BT126" t="str">
        <f>IF('COPY 20200720'!BT126="","",'COPY 20200720'!BT126)</f>
        <v/>
      </c>
      <c r="BU126" t="str">
        <f>IF('COPY 20200720'!BU126="","",'COPY 20200720'!BU126)</f>
        <v/>
      </c>
      <c r="BV126" t="str">
        <f>IF('COPY 20200720'!BV126="","",'COPY 20200720'!BV126)</f>
        <v/>
      </c>
      <c r="BW126" t="str">
        <f>IF('COPY 20200720'!BW126="","",'COPY 20200720'!BW126)</f>
        <v/>
      </c>
      <c r="BX126" t="str">
        <f>IF('COPY 20200720'!BX126="","",'COPY 20200720'!BX126)</f>
        <v/>
      </c>
      <c r="BY126" t="str">
        <f>IF('COPY 20200720'!BY126="","",'COPY 20200720'!BY126)</f>
        <v/>
      </c>
      <c r="BZ126" t="str">
        <f>IF('COPY 20200720'!BZ126="","",'COPY 20200720'!BZ126)</f>
        <v/>
      </c>
      <c r="CA126" t="str">
        <f>IF('COPY 20200720'!CA126="","",'COPY 20200720'!CA126)</f>
        <v/>
      </c>
      <c r="CB126" t="str">
        <f>IF('COPY 20200720'!CB126="","",'COPY 20200720'!CB126)</f>
        <v/>
      </c>
      <c r="CC126">
        <f>IF('COPY 20200720'!CC126="","",'COPY 20200720'!CC126)</f>
        <v>44040</v>
      </c>
      <c r="CD126">
        <f>IF('COPY 20200720'!CD126="","",'COPY 20200720'!CD126)</f>
        <v>44040</v>
      </c>
      <c r="CE126" t="str">
        <f>IF('COPY 20200720'!CE126="","",'COPY 20200720'!CE126)</f>
        <v/>
      </c>
      <c r="CF126" t="str">
        <f>IF('COPY 20200720'!CF126="","",'COPY 20200720'!CF126)</f>
        <v/>
      </c>
      <c r="CG126" t="str">
        <f>IF('COPY 20200720'!CG126="","",'COPY 20200720'!CG126)</f>
        <v/>
      </c>
      <c r="CH126" t="str">
        <f>IF('COPY 20200720'!CH126="","",'COPY 20200720'!CH126)</f>
        <v/>
      </c>
      <c r="CI126" t="str">
        <f>IF('COPY 20200720'!CI126="","",'COPY 20200720'!CI126)</f>
        <v/>
      </c>
      <c r="CJ126" t="str">
        <f>IF('COPY 20200720'!CJ126="","",'COPY 20200720'!CJ126)</f>
        <v/>
      </c>
      <c r="CK126" t="str">
        <f>IF('COPY 20200720'!CK126="","",'COPY 20200720'!CK126)</f>
        <v/>
      </c>
      <c r="CL126" t="str">
        <f>IF('COPY 20200720'!CL126="","",'COPY 20200720'!CL126)</f>
        <v/>
      </c>
      <c r="CM126" t="str">
        <f>IF('COPY 20200720'!CM126="","",'COPY 20200720'!CM126)</f>
        <v/>
      </c>
    </row>
    <row r="127" spans="2:91">
      <c r="B127" s="42" t="str">
        <f>'COPY 20200720'!B127</f>
        <v>123</v>
      </c>
      <c r="C127" s="8" t="str">
        <f>'COPY 20200720'!C127</f>
        <v>CUSHION ARM R RH/LH</v>
      </c>
      <c r="D127" s="8" t="str">
        <f>IF('COPY 20200720'!D127="","",'COPY 20200720'!D127)</f>
        <v>OTHER</v>
      </c>
      <c r="E127" s="8"/>
      <c r="F127" s="9"/>
      <c r="G127" s="10"/>
      <c r="H127" s="11"/>
      <c r="I127" s="12"/>
      <c r="J127" s="13"/>
      <c r="K127" s="10"/>
      <c r="L127" s="13"/>
      <c r="M127" s="14"/>
      <c r="N127" s="15"/>
      <c r="O127" s="16"/>
      <c r="P127" s="16"/>
      <c r="Q127" s="16"/>
      <c r="R127" s="16"/>
      <c r="S127" s="33"/>
      <c r="T127" s="33"/>
      <c r="U127" s="18"/>
      <c r="V127">
        <f>IF('COPY 20200720'!V127="","",'COPY 20200720'!V127)</f>
        <v>44040</v>
      </c>
      <c r="W127" t="str">
        <f>IF('COPY 20200720'!W127="","",'COPY 20200720'!W127)</f>
        <v/>
      </c>
      <c r="X127" t="str">
        <f>IF('COPY 20200720'!X127="","",'COPY 20200720'!X127)</f>
        <v/>
      </c>
      <c r="Y127" t="str">
        <f>IF('COPY 20200720'!Y127="","",'COPY 20200720'!Y127)</f>
        <v/>
      </c>
      <c r="Z127" t="str">
        <f>IF('COPY 20200720'!Z127="","",'COPY 20200720'!Z127)</f>
        <v/>
      </c>
      <c r="AA127" t="str">
        <f>IF('COPY 20200720'!AA127="","",'COPY 20200720'!AA127)</f>
        <v/>
      </c>
      <c r="AB127" t="str">
        <f>IF('COPY 20200720'!AB127="","",'COPY 20200720'!AB127)</f>
        <v/>
      </c>
      <c r="AC127" t="str">
        <f>IF('COPY 20200720'!AC127="","",'COPY 20200720'!AC127)</f>
        <v/>
      </c>
      <c r="AD127" t="str">
        <f>IF('COPY 20200720'!AD127="","",'COPY 20200720'!AD127)</f>
        <v/>
      </c>
      <c r="AE127" t="str">
        <f>IF('COPY 20200720'!AE127="","",'COPY 20200720'!AE127)</f>
        <v/>
      </c>
      <c r="AF127" t="str">
        <f>IF('COPY 20200720'!AF127="","",'COPY 20200720'!AF127)</f>
        <v/>
      </c>
      <c r="AG127" t="str">
        <f>IF('COPY 20200720'!AG127="","",'COPY 20200720'!AG127)</f>
        <v/>
      </c>
      <c r="AH127" t="str">
        <f>IF('COPY 20200720'!AH127="","",'COPY 20200720'!AH127)</f>
        <v/>
      </c>
      <c r="AI127" t="str">
        <f>IF('COPY 20200720'!AI127="","",'COPY 20200720'!AI127)</f>
        <v/>
      </c>
      <c r="AJ127" t="str">
        <f>IF('COPY 20200720'!AJ127="","",'COPY 20200720'!AJ127)</f>
        <v/>
      </c>
      <c r="AK127" t="str">
        <f>IF('COPY 20200720'!AK127="","",'COPY 20200720'!AK127)</f>
        <v/>
      </c>
      <c r="AL127" t="str">
        <f>IF('COPY 20200720'!AL127="","",'COPY 20200720'!AL127)</f>
        <v/>
      </c>
      <c r="AM127" t="str">
        <f>IF('COPY 20200720'!AM127="","",'COPY 20200720'!AM127)</f>
        <v/>
      </c>
      <c r="AN127" t="str">
        <f>IF('COPY 20200720'!AN127="","",'COPY 20200720'!AN127)</f>
        <v/>
      </c>
      <c r="AO127" t="str">
        <f>IF('COPY 20200720'!AO127="","",'COPY 20200720'!AO127)</f>
        <v/>
      </c>
      <c r="AP127" t="str">
        <f>IF('COPY 20200720'!AP127="","",'COPY 20200720'!AP127)</f>
        <v/>
      </c>
      <c r="AQ127" t="str">
        <f>IF('COPY 20200720'!AQ127="","",'COPY 20200720'!AQ127)</f>
        <v/>
      </c>
      <c r="AR127" t="str">
        <f>IF('COPY 20200720'!AR127="","",'COPY 20200720'!AR127)</f>
        <v/>
      </c>
      <c r="AS127" t="str">
        <f>IF('COPY 20200720'!AS127="","",'COPY 20200720'!AS127)</f>
        <v/>
      </c>
      <c r="AT127" t="str">
        <f>IF('COPY 20200720'!AT127="","",'COPY 20200720'!AT127)</f>
        <v/>
      </c>
      <c r="AU127" t="str">
        <f>IF('COPY 20200720'!AU127="","",'COPY 20200720'!AU127)</f>
        <v>NO Q</v>
      </c>
      <c r="AV127" t="str">
        <f>IF('COPY 20200720'!AV127="","",'COPY 20200720'!AV127)</f>
        <v/>
      </c>
      <c r="AW127" t="str">
        <f>IF('COPY 20200720'!AW127="","",'COPY 20200720'!AW127)</f>
        <v/>
      </c>
      <c r="AX127" t="str">
        <f>IF('COPY 20200720'!AX127="","",'COPY 20200720'!AX127)</f>
        <v/>
      </c>
      <c r="AY127" t="str">
        <f>IF('COPY 20200720'!AY127="","",'COPY 20200720'!AY127)</f>
        <v/>
      </c>
      <c r="AZ127" t="str">
        <f>IF('COPY 20200720'!AZ127="","",'COPY 20200720'!AZ127)</f>
        <v/>
      </c>
      <c r="BA127" t="str">
        <f>IF('COPY 20200720'!BA127="","",'COPY 20200720'!BA127)</f>
        <v/>
      </c>
      <c r="BB127" t="str">
        <f>IF('COPY 20200720'!BB127="","",'COPY 20200720'!BB127)</f>
        <v/>
      </c>
      <c r="BC127" t="str">
        <f>IF('COPY 20200720'!BC127="","",'COPY 20200720'!BC127)</f>
        <v/>
      </c>
      <c r="BD127" t="str">
        <f>IF('COPY 20200720'!BD127="","",'COPY 20200720'!BD127)</f>
        <v/>
      </c>
      <c r="BE127" t="str">
        <f>IF('COPY 20200720'!BE127="","",'COPY 20200720'!BE127)</f>
        <v/>
      </c>
      <c r="BF127" t="str">
        <f>IF('COPY 20200720'!BF127="","",'COPY 20200720'!BF127)</f>
        <v/>
      </c>
      <c r="BG127" t="str">
        <f>IF('COPY 20200720'!BG127="","",'COPY 20200720'!BG127)</f>
        <v/>
      </c>
      <c r="BH127" t="str">
        <f>IF('COPY 20200720'!BH127="","",'COPY 20200720'!BH127)</f>
        <v/>
      </c>
      <c r="BI127" t="str">
        <f>IF('COPY 20200720'!BI127="","",'COPY 20200720'!BI127)</f>
        <v/>
      </c>
      <c r="BJ127" t="str">
        <f>IF('COPY 20200720'!BJ127="","",'COPY 20200720'!BJ127)</f>
        <v/>
      </c>
      <c r="BK127" t="str">
        <f>IF('COPY 20200720'!BK127="","",'COPY 20200720'!BK127)</f>
        <v/>
      </c>
      <c r="BL127" t="str">
        <f>IF('COPY 20200720'!BL127="","",'COPY 20200720'!BL127)</f>
        <v/>
      </c>
      <c r="BM127" t="str">
        <f>IF('COPY 20200720'!BM127="","",'COPY 20200720'!BM127)</f>
        <v/>
      </c>
      <c r="BN127" t="str">
        <f>IF('COPY 20200720'!BN127="","",'COPY 20200720'!BN127)</f>
        <v/>
      </c>
      <c r="BO127" t="str">
        <f>IF('COPY 20200720'!BO127="","",'COPY 20200720'!BO127)</f>
        <v/>
      </c>
      <c r="BP127" t="str">
        <f>IF('COPY 20200720'!BP127="","",'COPY 20200720'!BP127)</f>
        <v/>
      </c>
      <c r="BQ127" t="str">
        <f>IF('COPY 20200720'!BQ127="","",'COPY 20200720'!BQ127)</f>
        <v/>
      </c>
      <c r="BR127" t="str">
        <f>IF('COPY 20200720'!BR127="","",'COPY 20200720'!BR127)</f>
        <v/>
      </c>
      <c r="BS127" t="str">
        <f>IF('COPY 20200720'!BS127="","",'COPY 20200720'!BS127)</f>
        <v/>
      </c>
      <c r="BT127" t="str">
        <f>IF('COPY 20200720'!BT127="","",'COPY 20200720'!BT127)</f>
        <v/>
      </c>
      <c r="BU127" t="str">
        <f>IF('COPY 20200720'!BU127="","",'COPY 20200720'!BU127)</f>
        <v/>
      </c>
      <c r="BV127" t="str">
        <f>IF('COPY 20200720'!BV127="","",'COPY 20200720'!BV127)</f>
        <v/>
      </c>
      <c r="BW127" t="str">
        <f>IF('COPY 20200720'!BW127="","",'COPY 20200720'!BW127)</f>
        <v/>
      </c>
      <c r="BX127" t="str">
        <f>IF('COPY 20200720'!BX127="","",'COPY 20200720'!BX127)</f>
        <v/>
      </c>
      <c r="BY127" t="str">
        <f>IF('COPY 20200720'!BY127="","",'COPY 20200720'!BY127)</f>
        <v/>
      </c>
      <c r="BZ127" t="str">
        <f>IF('COPY 20200720'!BZ127="","",'COPY 20200720'!BZ127)</f>
        <v/>
      </c>
      <c r="CA127" t="str">
        <f>IF('COPY 20200720'!CA127="","",'COPY 20200720'!CA127)</f>
        <v/>
      </c>
      <c r="CB127" t="str">
        <f>IF('COPY 20200720'!CB127="","",'COPY 20200720'!CB127)</f>
        <v/>
      </c>
      <c r="CC127">
        <f>IF('COPY 20200720'!CC127="","",'COPY 20200720'!CC127)</f>
        <v>44040</v>
      </c>
      <c r="CD127">
        <f>IF('COPY 20200720'!CD127="","",'COPY 20200720'!CD127)</f>
        <v>44040</v>
      </c>
      <c r="CE127" t="str">
        <f>IF('COPY 20200720'!CE127="","",'COPY 20200720'!CE127)</f>
        <v/>
      </c>
      <c r="CF127" t="str">
        <f>IF('COPY 20200720'!CF127="","",'COPY 20200720'!CF127)</f>
        <v/>
      </c>
      <c r="CG127" t="str">
        <f>IF('COPY 20200720'!CG127="","",'COPY 20200720'!CG127)</f>
        <v/>
      </c>
      <c r="CH127" t="str">
        <f>IF('COPY 20200720'!CH127="","",'COPY 20200720'!CH127)</f>
        <v/>
      </c>
      <c r="CI127" t="str">
        <f>IF('COPY 20200720'!CI127="","",'COPY 20200720'!CI127)</f>
        <v/>
      </c>
      <c r="CJ127" t="str">
        <f>IF('COPY 20200720'!CJ127="","",'COPY 20200720'!CJ127)</f>
        <v/>
      </c>
      <c r="CK127" t="str">
        <f>IF('COPY 20200720'!CK127="","",'COPY 20200720'!CK127)</f>
        <v/>
      </c>
      <c r="CL127" t="str">
        <f>IF('COPY 20200720'!CL127="","",'COPY 20200720'!CL127)</f>
        <v/>
      </c>
      <c r="CM127" t="str">
        <f>IF('COPY 20200720'!CM127="","",'COPY 20200720'!CM127)</f>
        <v/>
      </c>
    </row>
    <row r="128" spans="2:91">
      <c r="B128" s="42" t="str">
        <f>'COPY 20200720'!B128</f>
        <v>124</v>
      </c>
      <c r="C128" s="8" t="str">
        <f>'COPY 20200720'!C128</f>
        <v>SPACER RF STD</v>
      </c>
      <c r="D128" s="8" t="str">
        <f>IF('COPY 20200720'!D128="","",'COPY 20200720'!D128)</f>
        <v>OTHER</v>
      </c>
      <c r="E128" s="8"/>
      <c r="F128" s="9"/>
      <c r="G128" s="10"/>
      <c r="H128" s="11"/>
      <c r="I128" s="12"/>
      <c r="J128" s="13"/>
      <c r="K128" s="10"/>
      <c r="L128" s="13"/>
      <c r="M128" s="14"/>
      <c r="N128" s="15"/>
      <c r="O128" s="16"/>
      <c r="P128" s="16"/>
      <c r="Q128" s="16"/>
      <c r="R128" s="16"/>
      <c r="S128" s="33"/>
      <c r="T128" s="33"/>
      <c r="U128" s="18"/>
      <c r="V128">
        <f>IF('COPY 20200720'!V128="","",'COPY 20200720'!V128)</f>
        <v>44032</v>
      </c>
      <c r="W128" t="str">
        <f>IF('COPY 20200720'!W128="","",'COPY 20200720'!W128)</f>
        <v/>
      </c>
      <c r="X128" t="str">
        <f>IF('COPY 20200720'!X128="","",'COPY 20200720'!X128)</f>
        <v/>
      </c>
      <c r="Y128" t="str">
        <f>IF('COPY 20200720'!Y128="","",'COPY 20200720'!Y128)</f>
        <v/>
      </c>
      <c r="Z128" t="str">
        <f>IF('COPY 20200720'!Z128="","",'COPY 20200720'!Z128)</f>
        <v/>
      </c>
      <c r="AA128" t="str">
        <f>IF('COPY 20200720'!AA128="","",'COPY 20200720'!AA128)</f>
        <v/>
      </c>
      <c r="AB128" t="str">
        <f>IF('COPY 20200720'!AB128="","",'COPY 20200720'!AB128)</f>
        <v/>
      </c>
      <c r="AC128" t="str">
        <f>IF('COPY 20200720'!AC128="","",'COPY 20200720'!AC128)</f>
        <v/>
      </c>
      <c r="AD128" t="str">
        <f>IF('COPY 20200720'!AD128="","",'COPY 20200720'!AD128)</f>
        <v/>
      </c>
      <c r="AE128" t="str">
        <f>IF('COPY 20200720'!AE128="","",'COPY 20200720'!AE128)</f>
        <v/>
      </c>
      <c r="AF128" t="str">
        <f>IF('COPY 20200720'!AF128="","",'COPY 20200720'!AF128)</f>
        <v/>
      </c>
      <c r="AG128" t="str">
        <f>IF('COPY 20200720'!AG128="","",'COPY 20200720'!AG128)</f>
        <v/>
      </c>
      <c r="AH128">
        <f>IF('COPY 20200720'!AH128="","",'COPY 20200720'!AH128)</f>
        <v>44032</v>
      </c>
      <c r="AI128" t="str">
        <f>IF('COPY 20200720'!AI128="","",'COPY 20200720'!AI128)</f>
        <v/>
      </c>
      <c r="AJ128" t="str">
        <f>IF('COPY 20200720'!AJ128="","",'COPY 20200720'!AJ128)</f>
        <v/>
      </c>
      <c r="AK128" t="str">
        <f>IF('COPY 20200720'!AK128="","",'COPY 20200720'!AK128)</f>
        <v/>
      </c>
      <c r="AL128" t="str">
        <f>IF('COPY 20200720'!AL128="","",'COPY 20200720'!AL128)</f>
        <v/>
      </c>
      <c r="AM128" t="str">
        <f>IF('COPY 20200720'!AM128="","",'COPY 20200720'!AM128)</f>
        <v/>
      </c>
      <c r="AN128" t="str">
        <f>IF('COPY 20200720'!AN128="","",'COPY 20200720'!AN128)</f>
        <v/>
      </c>
      <c r="AO128" t="str">
        <f>IF('COPY 20200720'!AO128="","",'COPY 20200720'!AO128)</f>
        <v/>
      </c>
      <c r="AP128" t="str">
        <f>IF('COPY 20200720'!AP128="","",'COPY 20200720'!AP128)</f>
        <v/>
      </c>
      <c r="AQ128" t="str">
        <f>IF('COPY 20200720'!AQ128="","",'COPY 20200720'!AQ128)</f>
        <v/>
      </c>
      <c r="AR128" t="str">
        <f>IF('COPY 20200720'!AR128="","",'COPY 20200720'!AR128)</f>
        <v/>
      </c>
      <c r="AS128" t="str">
        <f>IF('COPY 20200720'!AS128="","",'COPY 20200720'!AS128)</f>
        <v/>
      </c>
      <c r="AT128" t="str">
        <f>IF('COPY 20200720'!AT128="","",'COPY 20200720'!AT128)</f>
        <v/>
      </c>
      <c r="AU128" t="str">
        <f>IF('COPY 20200720'!AU128="","",'COPY 20200720'!AU128)</f>
        <v/>
      </c>
      <c r="AV128" t="str">
        <f>IF('COPY 20200720'!AV128="","",'COPY 20200720'!AV128)</f>
        <v/>
      </c>
      <c r="AW128" t="str">
        <f>IF('COPY 20200720'!AW128="","",'COPY 20200720'!AW128)</f>
        <v/>
      </c>
      <c r="AX128" t="str">
        <f>IF('COPY 20200720'!AX128="","",'COPY 20200720'!AX128)</f>
        <v/>
      </c>
      <c r="AY128" t="str">
        <f>IF('COPY 20200720'!AY128="","",'COPY 20200720'!AY128)</f>
        <v/>
      </c>
      <c r="AZ128" t="str">
        <f>IF('COPY 20200720'!AZ128="","",'COPY 20200720'!AZ128)</f>
        <v/>
      </c>
      <c r="BA128" t="str">
        <f>IF('COPY 20200720'!BA128="","",'COPY 20200720'!BA128)</f>
        <v/>
      </c>
      <c r="BB128" t="str">
        <f>IF('COPY 20200720'!BB128="","",'COPY 20200720'!BB128)</f>
        <v/>
      </c>
      <c r="BC128" t="str">
        <f>IF('COPY 20200720'!BC128="","",'COPY 20200720'!BC128)</f>
        <v/>
      </c>
      <c r="BD128" t="str">
        <f>IF('COPY 20200720'!BD128="","",'COPY 20200720'!BD128)</f>
        <v/>
      </c>
      <c r="BE128" t="str">
        <f>IF('COPY 20200720'!BE128="","",'COPY 20200720'!BE128)</f>
        <v/>
      </c>
      <c r="BF128" t="str">
        <f>IF('COPY 20200720'!BF128="","",'COPY 20200720'!BF128)</f>
        <v/>
      </c>
      <c r="BG128" t="str">
        <f>IF('COPY 20200720'!BG128="","",'COPY 20200720'!BG128)</f>
        <v/>
      </c>
      <c r="BH128" t="str">
        <f>IF('COPY 20200720'!BH128="","",'COPY 20200720'!BH128)</f>
        <v/>
      </c>
      <c r="BI128">
        <f>IF('COPY 20200720'!BI128="","",'COPY 20200720'!BI128)</f>
        <v>44032</v>
      </c>
      <c r="BJ128" t="str">
        <f>IF('COPY 20200720'!BJ128="","",'COPY 20200720'!BJ128)</f>
        <v/>
      </c>
      <c r="BK128" t="str">
        <f>IF('COPY 20200720'!BK128="","",'COPY 20200720'!BK128)</f>
        <v/>
      </c>
      <c r="BL128" t="str">
        <f>IF('COPY 20200720'!BL128="","",'COPY 20200720'!BL128)</f>
        <v/>
      </c>
      <c r="BM128" t="str">
        <f>IF('COPY 20200720'!BM128="","",'COPY 20200720'!BM128)</f>
        <v/>
      </c>
      <c r="BN128" t="str">
        <f>IF('COPY 20200720'!BN128="","",'COPY 20200720'!BN128)</f>
        <v/>
      </c>
      <c r="BO128" t="str">
        <f>IF('COPY 20200720'!BO128="","",'COPY 20200720'!BO128)</f>
        <v/>
      </c>
      <c r="BP128" t="str">
        <f>IF('COPY 20200720'!BP128="","",'COPY 20200720'!BP128)</f>
        <v/>
      </c>
      <c r="BQ128" t="str">
        <f>IF('COPY 20200720'!BQ128="","",'COPY 20200720'!BQ128)</f>
        <v/>
      </c>
      <c r="BR128" t="str">
        <f>IF('COPY 20200720'!BR128="","",'COPY 20200720'!BR128)</f>
        <v/>
      </c>
      <c r="BS128" t="str">
        <f>IF('COPY 20200720'!BS128="","",'COPY 20200720'!BS128)</f>
        <v/>
      </c>
      <c r="BT128" t="str">
        <f>IF('COPY 20200720'!BT128="","",'COPY 20200720'!BT128)</f>
        <v/>
      </c>
      <c r="BU128" t="str">
        <f>IF('COPY 20200720'!BU128="","",'COPY 20200720'!BU128)</f>
        <v/>
      </c>
      <c r="BV128" t="str">
        <f>IF('COPY 20200720'!BV128="","",'COPY 20200720'!BV128)</f>
        <v/>
      </c>
      <c r="BW128" t="str">
        <f>IF('COPY 20200720'!BW128="","",'COPY 20200720'!BW128)</f>
        <v/>
      </c>
      <c r="BX128" t="str">
        <f>IF('COPY 20200720'!BX128="","",'COPY 20200720'!BX128)</f>
        <v/>
      </c>
      <c r="BY128" t="str">
        <f>IF('COPY 20200720'!BY128="","",'COPY 20200720'!BY128)</f>
        <v/>
      </c>
      <c r="BZ128" t="str">
        <f>IF('COPY 20200720'!BZ128="","",'COPY 20200720'!BZ128)</f>
        <v/>
      </c>
      <c r="CA128" t="str">
        <f>IF('COPY 20200720'!CA128="","",'COPY 20200720'!CA128)</f>
        <v/>
      </c>
      <c r="CB128" t="str">
        <f>IF('COPY 20200720'!CB128="","",'COPY 20200720'!CB128)</f>
        <v/>
      </c>
      <c r="CC128">
        <f>IF('COPY 20200720'!CC128="","",'COPY 20200720'!CC128)</f>
        <v>44032</v>
      </c>
      <c r="CD128">
        <f>IF('COPY 20200720'!CD128="","",'COPY 20200720'!CD128)</f>
        <v>44032</v>
      </c>
      <c r="CE128" t="str">
        <f>IF('COPY 20200720'!CE128="","",'COPY 20200720'!CE128)</f>
        <v/>
      </c>
      <c r="CF128" t="str">
        <f>IF('COPY 20200720'!CF128="","",'COPY 20200720'!CF128)</f>
        <v/>
      </c>
      <c r="CG128" t="str">
        <f>IF('COPY 20200720'!CG128="","",'COPY 20200720'!CG128)</f>
        <v/>
      </c>
      <c r="CH128" t="str">
        <f>IF('COPY 20200720'!CH128="","",'COPY 20200720'!CH128)</f>
        <v/>
      </c>
      <c r="CI128" t="str">
        <f>IF('COPY 20200720'!CI128="","",'COPY 20200720'!CI128)</f>
        <v/>
      </c>
      <c r="CJ128" t="str">
        <f>IF('COPY 20200720'!CJ128="","",'COPY 20200720'!CJ128)</f>
        <v/>
      </c>
      <c r="CK128" t="str">
        <f>IF('COPY 20200720'!CK128="","",'COPY 20200720'!CK128)</f>
        <v/>
      </c>
      <c r="CL128" t="str">
        <f>IF('COPY 20200720'!CL128="","",'COPY 20200720'!CL128)</f>
        <v/>
      </c>
      <c r="CM128" t="str">
        <f>IF('COPY 20200720'!CM128="","",'COPY 20200720'!CM128)</f>
        <v/>
      </c>
    </row>
    <row r="129" spans="2:91">
      <c r="B129" s="42" t="str">
        <f>'COPY 20200720'!B129</f>
        <v>125</v>
      </c>
      <c r="C129" s="8" t="str">
        <f>'COPY 20200720'!C129</f>
        <v>CUSHION RR A</v>
      </c>
      <c r="D129" s="8" t="str">
        <f>IF('COPY 20200720'!D129="","",'COPY 20200720'!D129)</f>
        <v>OTHER</v>
      </c>
      <c r="E129" s="8"/>
      <c r="F129" s="9"/>
      <c r="G129" s="10"/>
      <c r="H129" s="11"/>
      <c r="I129" s="12"/>
      <c r="J129" s="13"/>
      <c r="K129" s="10"/>
      <c r="L129" s="13"/>
      <c r="M129" s="14"/>
      <c r="N129" s="15"/>
      <c r="O129" s="16"/>
      <c r="P129" s="16"/>
      <c r="Q129" s="16"/>
      <c r="R129" s="16"/>
      <c r="S129" s="33"/>
      <c r="T129" s="33"/>
      <c r="U129" s="18"/>
      <c r="V129">
        <f>IF('COPY 20200720'!V129="","",'COPY 20200720'!V129)</f>
        <v>44032</v>
      </c>
      <c r="W129" t="str">
        <f>IF('COPY 20200720'!W129="","",'COPY 20200720'!W129)</f>
        <v/>
      </c>
      <c r="X129" t="str">
        <f>IF('COPY 20200720'!X129="","",'COPY 20200720'!X129)</f>
        <v/>
      </c>
      <c r="Y129" t="str">
        <f>IF('COPY 20200720'!Y129="","",'COPY 20200720'!Y129)</f>
        <v/>
      </c>
      <c r="Z129" t="str">
        <f>IF('COPY 20200720'!Z129="","",'COPY 20200720'!Z129)</f>
        <v/>
      </c>
      <c r="AA129" t="str">
        <f>IF('COPY 20200720'!AA129="","",'COPY 20200720'!AA129)</f>
        <v/>
      </c>
      <c r="AB129" t="str">
        <f>IF('COPY 20200720'!AB129="","",'COPY 20200720'!AB129)</f>
        <v/>
      </c>
      <c r="AC129" t="str">
        <f>IF('COPY 20200720'!AC129="","",'COPY 20200720'!AC129)</f>
        <v/>
      </c>
      <c r="AD129" t="str">
        <f>IF('COPY 20200720'!AD129="","",'COPY 20200720'!AD129)</f>
        <v/>
      </c>
      <c r="AE129" t="str">
        <f>IF('COPY 20200720'!AE129="","",'COPY 20200720'!AE129)</f>
        <v/>
      </c>
      <c r="AF129" t="str">
        <f>IF('COPY 20200720'!AF129="","",'COPY 20200720'!AF129)</f>
        <v/>
      </c>
      <c r="AG129" t="str">
        <f>IF('COPY 20200720'!AG129="","",'COPY 20200720'!AG129)</f>
        <v/>
      </c>
      <c r="AH129">
        <f>IF('COPY 20200720'!AH129="","",'COPY 20200720'!AH129)</f>
        <v>44032</v>
      </c>
      <c r="AI129" t="str">
        <f>IF('COPY 20200720'!AI129="","",'COPY 20200720'!AI129)</f>
        <v/>
      </c>
      <c r="AJ129" t="str">
        <f>IF('COPY 20200720'!AJ129="","",'COPY 20200720'!AJ129)</f>
        <v/>
      </c>
      <c r="AK129" t="str">
        <f>IF('COPY 20200720'!AK129="","",'COPY 20200720'!AK129)</f>
        <v/>
      </c>
      <c r="AL129" t="str">
        <f>IF('COPY 20200720'!AL129="","",'COPY 20200720'!AL129)</f>
        <v/>
      </c>
      <c r="AM129" t="str">
        <f>IF('COPY 20200720'!AM129="","",'COPY 20200720'!AM129)</f>
        <v/>
      </c>
      <c r="AN129" t="str">
        <f>IF('COPY 20200720'!AN129="","",'COPY 20200720'!AN129)</f>
        <v/>
      </c>
      <c r="AO129" t="str">
        <f>IF('COPY 20200720'!AO129="","",'COPY 20200720'!AO129)</f>
        <v/>
      </c>
      <c r="AP129" t="str">
        <f>IF('COPY 20200720'!AP129="","",'COPY 20200720'!AP129)</f>
        <v/>
      </c>
      <c r="AQ129" t="str">
        <f>IF('COPY 20200720'!AQ129="","",'COPY 20200720'!AQ129)</f>
        <v/>
      </c>
      <c r="AR129" t="str">
        <f>IF('COPY 20200720'!AR129="","",'COPY 20200720'!AR129)</f>
        <v/>
      </c>
      <c r="AS129" t="str">
        <f>IF('COPY 20200720'!AS129="","",'COPY 20200720'!AS129)</f>
        <v/>
      </c>
      <c r="AT129" t="str">
        <f>IF('COPY 20200720'!AT129="","",'COPY 20200720'!AT129)</f>
        <v/>
      </c>
      <c r="AU129" t="str">
        <f>IF('COPY 20200720'!AU129="","",'COPY 20200720'!AU129)</f>
        <v/>
      </c>
      <c r="AV129" t="str">
        <f>IF('COPY 20200720'!AV129="","",'COPY 20200720'!AV129)</f>
        <v/>
      </c>
      <c r="AW129" t="str">
        <f>IF('COPY 20200720'!AW129="","",'COPY 20200720'!AW129)</f>
        <v/>
      </c>
      <c r="AX129" t="str">
        <f>IF('COPY 20200720'!AX129="","",'COPY 20200720'!AX129)</f>
        <v/>
      </c>
      <c r="AY129" t="str">
        <f>IF('COPY 20200720'!AY129="","",'COPY 20200720'!AY129)</f>
        <v/>
      </c>
      <c r="AZ129" t="str">
        <f>IF('COPY 20200720'!AZ129="","",'COPY 20200720'!AZ129)</f>
        <v/>
      </c>
      <c r="BA129" t="str">
        <f>IF('COPY 20200720'!BA129="","",'COPY 20200720'!BA129)</f>
        <v/>
      </c>
      <c r="BB129" t="str">
        <f>IF('COPY 20200720'!BB129="","",'COPY 20200720'!BB129)</f>
        <v/>
      </c>
      <c r="BC129" t="str">
        <f>IF('COPY 20200720'!BC129="","",'COPY 20200720'!BC129)</f>
        <v/>
      </c>
      <c r="BD129" t="str">
        <f>IF('COPY 20200720'!BD129="","",'COPY 20200720'!BD129)</f>
        <v/>
      </c>
      <c r="BE129" t="str">
        <f>IF('COPY 20200720'!BE129="","",'COPY 20200720'!BE129)</f>
        <v/>
      </c>
      <c r="BF129" t="str">
        <f>IF('COPY 20200720'!BF129="","",'COPY 20200720'!BF129)</f>
        <v/>
      </c>
      <c r="BG129" t="str">
        <f>IF('COPY 20200720'!BG129="","",'COPY 20200720'!BG129)</f>
        <v/>
      </c>
      <c r="BH129" t="str">
        <f>IF('COPY 20200720'!BH129="","",'COPY 20200720'!BH129)</f>
        <v/>
      </c>
      <c r="BI129">
        <f>IF('COPY 20200720'!BI129="","",'COPY 20200720'!BI129)</f>
        <v>44032</v>
      </c>
      <c r="BJ129" t="str">
        <f>IF('COPY 20200720'!BJ129="","",'COPY 20200720'!BJ129)</f>
        <v/>
      </c>
      <c r="BK129" t="str">
        <f>IF('COPY 20200720'!BK129="","",'COPY 20200720'!BK129)</f>
        <v/>
      </c>
      <c r="BL129" t="str">
        <f>IF('COPY 20200720'!BL129="","",'COPY 20200720'!BL129)</f>
        <v/>
      </c>
      <c r="BM129" t="str">
        <f>IF('COPY 20200720'!BM129="","",'COPY 20200720'!BM129)</f>
        <v/>
      </c>
      <c r="BN129" t="str">
        <f>IF('COPY 20200720'!BN129="","",'COPY 20200720'!BN129)</f>
        <v/>
      </c>
      <c r="BO129" t="str">
        <f>IF('COPY 20200720'!BO129="","",'COPY 20200720'!BO129)</f>
        <v/>
      </c>
      <c r="BP129" t="str">
        <f>IF('COPY 20200720'!BP129="","",'COPY 20200720'!BP129)</f>
        <v/>
      </c>
      <c r="BQ129" t="str">
        <f>IF('COPY 20200720'!BQ129="","",'COPY 20200720'!BQ129)</f>
        <v/>
      </c>
      <c r="BR129" t="str">
        <f>IF('COPY 20200720'!BR129="","",'COPY 20200720'!BR129)</f>
        <v/>
      </c>
      <c r="BS129" t="str">
        <f>IF('COPY 20200720'!BS129="","",'COPY 20200720'!BS129)</f>
        <v/>
      </c>
      <c r="BT129" t="str">
        <f>IF('COPY 20200720'!BT129="","",'COPY 20200720'!BT129)</f>
        <v/>
      </c>
      <c r="BU129" t="str">
        <f>IF('COPY 20200720'!BU129="","",'COPY 20200720'!BU129)</f>
        <v/>
      </c>
      <c r="BV129" t="str">
        <f>IF('COPY 20200720'!BV129="","",'COPY 20200720'!BV129)</f>
        <v/>
      </c>
      <c r="BW129" t="str">
        <f>IF('COPY 20200720'!BW129="","",'COPY 20200720'!BW129)</f>
        <v/>
      </c>
      <c r="BX129" t="str">
        <f>IF('COPY 20200720'!BX129="","",'COPY 20200720'!BX129)</f>
        <v/>
      </c>
      <c r="BY129" t="str">
        <f>IF('COPY 20200720'!BY129="","",'COPY 20200720'!BY129)</f>
        <v/>
      </c>
      <c r="BZ129" t="str">
        <f>IF('COPY 20200720'!BZ129="","",'COPY 20200720'!BZ129)</f>
        <v/>
      </c>
      <c r="CA129" t="str">
        <f>IF('COPY 20200720'!CA129="","",'COPY 20200720'!CA129)</f>
        <v/>
      </c>
      <c r="CB129" t="str">
        <f>IF('COPY 20200720'!CB129="","",'COPY 20200720'!CB129)</f>
        <v/>
      </c>
      <c r="CC129">
        <f>IF('COPY 20200720'!CC129="","",'COPY 20200720'!CC129)</f>
        <v>44032</v>
      </c>
      <c r="CD129">
        <f>IF('COPY 20200720'!CD129="","",'COPY 20200720'!CD129)</f>
        <v>44032</v>
      </c>
      <c r="CE129" t="str">
        <f>IF('COPY 20200720'!CE129="","",'COPY 20200720'!CE129)</f>
        <v/>
      </c>
      <c r="CF129" t="str">
        <f>IF('COPY 20200720'!CF129="","",'COPY 20200720'!CF129)</f>
        <v/>
      </c>
      <c r="CG129" t="str">
        <f>IF('COPY 20200720'!CG129="","",'COPY 20200720'!CG129)</f>
        <v/>
      </c>
      <c r="CH129" t="str">
        <f>IF('COPY 20200720'!CH129="","",'COPY 20200720'!CH129)</f>
        <v/>
      </c>
      <c r="CI129" t="str">
        <f>IF('COPY 20200720'!CI129="","",'COPY 20200720'!CI129)</f>
        <v/>
      </c>
      <c r="CJ129" t="str">
        <f>IF('COPY 20200720'!CJ129="","",'COPY 20200720'!CJ129)</f>
        <v/>
      </c>
      <c r="CK129" t="str">
        <f>IF('COPY 20200720'!CK129="","",'COPY 20200720'!CK129)</f>
        <v/>
      </c>
      <c r="CL129" t="str">
        <f>IF('COPY 20200720'!CL129="","",'COPY 20200720'!CL129)</f>
        <v/>
      </c>
      <c r="CM129" t="str">
        <f>IF('COPY 20200720'!CM129="","",'COPY 20200720'!CM129)</f>
        <v/>
      </c>
    </row>
    <row r="130" spans="2:91">
      <c r="B130" s="42" t="str">
        <f>'COPY 20200720'!B130</f>
        <v>126</v>
      </c>
      <c r="C130" s="8" t="str">
        <f>'COPY 20200720'!C130</f>
        <v>CUSHION RR B</v>
      </c>
      <c r="D130" s="8" t="str">
        <f>IF('COPY 20200720'!D130="","",'COPY 20200720'!D130)</f>
        <v>OTHER</v>
      </c>
      <c r="E130" s="8"/>
      <c r="F130" s="9"/>
      <c r="G130" s="10"/>
      <c r="H130" s="11"/>
      <c r="I130" s="12"/>
      <c r="J130" s="13"/>
      <c r="K130" s="10"/>
      <c r="L130" s="13"/>
      <c r="M130" s="14"/>
      <c r="N130" s="15"/>
      <c r="O130" s="16"/>
      <c r="P130" s="16"/>
      <c r="Q130" s="16"/>
      <c r="R130" s="16"/>
      <c r="S130" s="33"/>
      <c r="T130" s="33"/>
      <c r="U130" s="18"/>
      <c r="V130">
        <f>IF('COPY 20200720'!V130="","",'COPY 20200720'!V130)</f>
        <v>44032</v>
      </c>
      <c r="W130" t="str">
        <f>IF('COPY 20200720'!W130="","",'COPY 20200720'!W130)</f>
        <v/>
      </c>
      <c r="X130" t="str">
        <f>IF('COPY 20200720'!X130="","",'COPY 20200720'!X130)</f>
        <v/>
      </c>
      <c r="Y130" t="str">
        <f>IF('COPY 20200720'!Y130="","",'COPY 20200720'!Y130)</f>
        <v/>
      </c>
      <c r="Z130" t="str">
        <f>IF('COPY 20200720'!Z130="","",'COPY 20200720'!Z130)</f>
        <v/>
      </c>
      <c r="AA130" t="str">
        <f>IF('COPY 20200720'!AA130="","",'COPY 20200720'!AA130)</f>
        <v/>
      </c>
      <c r="AB130" t="str">
        <f>IF('COPY 20200720'!AB130="","",'COPY 20200720'!AB130)</f>
        <v/>
      </c>
      <c r="AC130" t="str">
        <f>IF('COPY 20200720'!AC130="","",'COPY 20200720'!AC130)</f>
        <v/>
      </c>
      <c r="AD130" t="str">
        <f>IF('COPY 20200720'!AD130="","",'COPY 20200720'!AD130)</f>
        <v/>
      </c>
      <c r="AE130" t="str">
        <f>IF('COPY 20200720'!AE130="","",'COPY 20200720'!AE130)</f>
        <v/>
      </c>
      <c r="AF130" t="str">
        <f>IF('COPY 20200720'!AF130="","",'COPY 20200720'!AF130)</f>
        <v/>
      </c>
      <c r="AG130" t="str">
        <f>IF('COPY 20200720'!AG130="","",'COPY 20200720'!AG130)</f>
        <v/>
      </c>
      <c r="AH130">
        <f>IF('COPY 20200720'!AH130="","",'COPY 20200720'!AH130)</f>
        <v>44032</v>
      </c>
      <c r="AI130" t="str">
        <f>IF('COPY 20200720'!AI130="","",'COPY 20200720'!AI130)</f>
        <v/>
      </c>
      <c r="AJ130" t="str">
        <f>IF('COPY 20200720'!AJ130="","",'COPY 20200720'!AJ130)</f>
        <v/>
      </c>
      <c r="AK130" t="str">
        <f>IF('COPY 20200720'!AK130="","",'COPY 20200720'!AK130)</f>
        <v/>
      </c>
      <c r="AL130" t="str">
        <f>IF('COPY 20200720'!AL130="","",'COPY 20200720'!AL130)</f>
        <v/>
      </c>
      <c r="AM130" t="str">
        <f>IF('COPY 20200720'!AM130="","",'COPY 20200720'!AM130)</f>
        <v/>
      </c>
      <c r="AN130" t="str">
        <f>IF('COPY 20200720'!AN130="","",'COPY 20200720'!AN130)</f>
        <v/>
      </c>
      <c r="AO130" t="str">
        <f>IF('COPY 20200720'!AO130="","",'COPY 20200720'!AO130)</f>
        <v/>
      </c>
      <c r="AP130" t="str">
        <f>IF('COPY 20200720'!AP130="","",'COPY 20200720'!AP130)</f>
        <v/>
      </c>
      <c r="AQ130" t="str">
        <f>IF('COPY 20200720'!AQ130="","",'COPY 20200720'!AQ130)</f>
        <v/>
      </c>
      <c r="AR130" t="str">
        <f>IF('COPY 20200720'!AR130="","",'COPY 20200720'!AR130)</f>
        <v/>
      </c>
      <c r="AS130" t="str">
        <f>IF('COPY 20200720'!AS130="","",'COPY 20200720'!AS130)</f>
        <v/>
      </c>
      <c r="AT130" t="str">
        <f>IF('COPY 20200720'!AT130="","",'COPY 20200720'!AT130)</f>
        <v/>
      </c>
      <c r="AU130" t="str">
        <f>IF('COPY 20200720'!AU130="","",'COPY 20200720'!AU130)</f>
        <v/>
      </c>
      <c r="AV130" t="str">
        <f>IF('COPY 20200720'!AV130="","",'COPY 20200720'!AV130)</f>
        <v/>
      </c>
      <c r="AW130" t="str">
        <f>IF('COPY 20200720'!AW130="","",'COPY 20200720'!AW130)</f>
        <v/>
      </c>
      <c r="AX130" t="str">
        <f>IF('COPY 20200720'!AX130="","",'COPY 20200720'!AX130)</f>
        <v/>
      </c>
      <c r="AY130" t="str">
        <f>IF('COPY 20200720'!AY130="","",'COPY 20200720'!AY130)</f>
        <v/>
      </c>
      <c r="AZ130" t="str">
        <f>IF('COPY 20200720'!AZ130="","",'COPY 20200720'!AZ130)</f>
        <v/>
      </c>
      <c r="BA130" t="str">
        <f>IF('COPY 20200720'!BA130="","",'COPY 20200720'!BA130)</f>
        <v/>
      </c>
      <c r="BB130" t="str">
        <f>IF('COPY 20200720'!BB130="","",'COPY 20200720'!BB130)</f>
        <v/>
      </c>
      <c r="BC130" t="str">
        <f>IF('COPY 20200720'!BC130="","",'COPY 20200720'!BC130)</f>
        <v/>
      </c>
      <c r="BD130" t="str">
        <f>IF('COPY 20200720'!BD130="","",'COPY 20200720'!BD130)</f>
        <v/>
      </c>
      <c r="BE130" t="str">
        <f>IF('COPY 20200720'!BE130="","",'COPY 20200720'!BE130)</f>
        <v/>
      </c>
      <c r="BF130" t="str">
        <f>IF('COPY 20200720'!BF130="","",'COPY 20200720'!BF130)</f>
        <v/>
      </c>
      <c r="BG130" t="str">
        <f>IF('COPY 20200720'!BG130="","",'COPY 20200720'!BG130)</f>
        <v/>
      </c>
      <c r="BH130" t="str">
        <f>IF('COPY 20200720'!BH130="","",'COPY 20200720'!BH130)</f>
        <v/>
      </c>
      <c r="BI130">
        <f>IF('COPY 20200720'!BI130="","",'COPY 20200720'!BI130)</f>
        <v>44032</v>
      </c>
      <c r="BJ130" t="str">
        <f>IF('COPY 20200720'!BJ130="","",'COPY 20200720'!BJ130)</f>
        <v/>
      </c>
      <c r="BK130" t="str">
        <f>IF('COPY 20200720'!BK130="","",'COPY 20200720'!BK130)</f>
        <v/>
      </c>
      <c r="BL130" t="str">
        <f>IF('COPY 20200720'!BL130="","",'COPY 20200720'!BL130)</f>
        <v/>
      </c>
      <c r="BM130" t="str">
        <f>IF('COPY 20200720'!BM130="","",'COPY 20200720'!BM130)</f>
        <v/>
      </c>
      <c r="BN130" t="str">
        <f>IF('COPY 20200720'!BN130="","",'COPY 20200720'!BN130)</f>
        <v/>
      </c>
      <c r="BO130" t="str">
        <f>IF('COPY 20200720'!BO130="","",'COPY 20200720'!BO130)</f>
        <v/>
      </c>
      <c r="BP130" t="str">
        <f>IF('COPY 20200720'!BP130="","",'COPY 20200720'!BP130)</f>
        <v/>
      </c>
      <c r="BQ130" t="str">
        <f>IF('COPY 20200720'!BQ130="","",'COPY 20200720'!BQ130)</f>
        <v/>
      </c>
      <c r="BR130" t="str">
        <f>IF('COPY 20200720'!BR130="","",'COPY 20200720'!BR130)</f>
        <v/>
      </c>
      <c r="BS130" t="str">
        <f>IF('COPY 20200720'!BS130="","",'COPY 20200720'!BS130)</f>
        <v/>
      </c>
      <c r="BT130" t="str">
        <f>IF('COPY 20200720'!BT130="","",'COPY 20200720'!BT130)</f>
        <v/>
      </c>
      <c r="BU130" t="str">
        <f>IF('COPY 20200720'!BU130="","",'COPY 20200720'!BU130)</f>
        <v/>
      </c>
      <c r="BV130" t="str">
        <f>IF('COPY 20200720'!BV130="","",'COPY 20200720'!BV130)</f>
        <v/>
      </c>
      <c r="BW130" t="str">
        <f>IF('COPY 20200720'!BW130="","",'COPY 20200720'!BW130)</f>
        <v/>
      </c>
      <c r="BX130" t="str">
        <f>IF('COPY 20200720'!BX130="","",'COPY 20200720'!BX130)</f>
        <v/>
      </c>
      <c r="BY130" t="str">
        <f>IF('COPY 20200720'!BY130="","",'COPY 20200720'!BY130)</f>
        <v/>
      </c>
      <c r="BZ130" t="str">
        <f>IF('COPY 20200720'!BZ130="","",'COPY 20200720'!BZ130)</f>
        <v/>
      </c>
      <c r="CA130" t="str">
        <f>IF('COPY 20200720'!CA130="","",'COPY 20200720'!CA130)</f>
        <v/>
      </c>
      <c r="CB130" t="str">
        <f>IF('COPY 20200720'!CB130="","",'COPY 20200720'!CB130)</f>
        <v/>
      </c>
      <c r="CC130">
        <f>IF('COPY 20200720'!CC130="","",'COPY 20200720'!CC130)</f>
        <v>44032</v>
      </c>
      <c r="CD130">
        <f>IF('COPY 20200720'!CD130="","",'COPY 20200720'!CD130)</f>
        <v>44032</v>
      </c>
      <c r="CE130" t="str">
        <f>IF('COPY 20200720'!CE130="","",'COPY 20200720'!CE130)</f>
        <v/>
      </c>
      <c r="CF130" t="str">
        <f>IF('COPY 20200720'!CF130="","",'COPY 20200720'!CF130)</f>
        <v/>
      </c>
      <c r="CG130" t="str">
        <f>IF('COPY 20200720'!CG130="","",'COPY 20200720'!CG130)</f>
        <v/>
      </c>
      <c r="CH130" t="str">
        <f>IF('COPY 20200720'!CH130="","",'COPY 20200720'!CH130)</f>
        <v/>
      </c>
      <c r="CI130" t="str">
        <f>IF('COPY 20200720'!CI130="","",'COPY 20200720'!CI130)</f>
        <v/>
      </c>
      <c r="CJ130" t="str">
        <f>IF('COPY 20200720'!CJ130="","",'COPY 20200720'!CJ130)</f>
        <v/>
      </c>
      <c r="CK130" t="str">
        <f>IF('COPY 20200720'!CK130="","",'COPY 20200720'!CK130)</f>
        <v/>
      </c>
      <c r="CL130" t="str">
        <f>IF('COPY 20200720'!CL130="","",'COPY 20200720'!CL130)</f>
        <v/>
      </c>
      <c r="CM130" t="str">
        <f>IF('COPY 20200720'!CM130="","",'COPY 20200720'!CM130)</f>
        <v/>
      </c>
    </row>
    <row r="131" spans="2:91">
      <c r="B131" s="42" t="str">
        <f>'COPY 20200720'!B131</f>
        <v>127</v>
      </c>
      <c r="C131" s="8" t="str">
        <f>'COPY 20200720'!C131</f>
        <v>CUSHION RR C</v>
      </c>
      <c r="D131" s="8" t="str">
        <f>IF('COPY 20200720'!D131="","",'COPY 20200720'!D131)</f>
        <v>OTHER</v>
      </c>
      <c r="E131" s="8"/>
      <c r="F131" s="9"/>
      <c r="G131" s="10"/>
      <c r="H131" s="11"/>
      <c r="I131" s="12"/>
      <c r="J131" s="13"/>
      <c r="K131" s="10"/>
      <c r="L131" s="13"/>
      <c r="M131" s="14"/>
      <c r="N131" s="15"/>
      <c r="O131" s="16"/>
      <c r="P131" s="16"/>
      <c r="Q131" s="16"/>
      <c r="R131" s="16"/>
      <c r="S131" s="33"/>
      <c r="T131" s="33"/>
      <c r="U131" s="18"/>
      <c r="V131">
        <f>IF('COPY 20200720'!V131="","",'COPY 20200720'!V131)</f>
        <v>44032</v>
      </c>
      <c r="W131" t="str">
        <f>IF('COPY 20200720'!W131="","",'COPY 20200720'!W131)</f>
        <v/>
      </c>
      <c r="X131" t="str">
        <f>IF('COPY 20200720'!X131="","",'COPY 20200720'!X131)</f>
        <v/>
      </c>
      <c r="Y131" t="str">
        <f>IF('COPY 20200720'!Y131="","",'COPY 20200720'!Y131)</f>
        <v/>
      </c>
      <c r="Z131" t="str">
        <f>IF('COPY 20200720'!Z131="","",'COPY 20200720'!Z131)</f>
        <v/>
      </c>
      <c r="AA131" t="str">
        <f>IF('COPY 20200720'!AA131="","",'COPY 20200720'!AA131)</f>
        <v/>
      </c>
      <c r="AB131" t="str">
        <f>IF('COPY 20200720'!AB131="","",'COPY 20200720'!AB131)</f>
        <v/>
      </c>
      <c r="AC131" t="str">
        <f>IF('COPY 20200720'!AC131="","",'COPY 20200720'!AC131)</f>
        <v/>
      </c>
      <c r="AD131" t="str">
        <f>IF('COPY 20200720'!AD131="","",'COPY 20200720'!AD131)</f>
        <v/>
      </c>
      <c r="AE131" t="str">
        <f>IF('COPY 20200720'!AE131="","",'COPY 20200720'!AE131)</f>
        <v/>
      </c>
      <c r="AF131" t="str">
        <f>IF('COPY 20200720'!AF131="","",'COPY 20200720'!AF131)</f>
        <v/>
      </c>
      <c r="AG131" t="str">
        <f>IF('COPY 20200720'!AG131="","",'COPY 20200720'!AG131)</f>
        <v/>
      </c>
      <c r="AH131">
        <f>IF('COPY 20200720'!AH131="","",'COPY 20200720'!AH131)</f>
        <v>44032</v>
      </c>
      <c r="AI131" t="str">
        <f>IF('COPY 20200720'!AI131="","",'COPY 20200720'!AI131)</f>
        <v/>
      </c>
      <c r="AJ131" t="str">
        <f>IF('COPY 20200720'!AJ131="","",'COPY 20200720'!AJ131)</f>
        <v/>
      </c>
      <c r="AK131" t="str">
        <f>IF('COPY 20200720'!AK131="","",'COPY 20200720'!AK131)</f>
        <v/>
      </c>
      <c r="AL131" t="str">
        <f>IF('COPY 20200720'!AL131="","",'COPY 20200720'!AL131)</f>
        <v/>
      </c>
      <c r="AM131" t="str">
        <f>IF('COPY 20200720'!AM131="","",'COPY 20200720'!AM131)</f>
        <v/>
      </c>
      <c r="AN131" t="str">
        <f>IF('COPY 20200720'!AN131="","",'COPY 20200720'!AN131)</f>
        <v/>
      </c>
      <c r="AO131" t="str">
        <f>IF('COPY 20200720'!AO131="","",'COPY 20200720'!AO131)</f>
        <v/>
      </c>
      <c r="AP131" t="str">
        <f>IF('COPY 20200720'!AP131="","",'COPY 20200720'!AP131)</f>
        <v/>
      </c>
      <c r="AQ131" t="str">
        <f>IF('COPY 20200720'!AQ131="","",'COPY 20200720'!AQ131)</f>
        <v/>
      </c>
      <c r="AR131" t="str">
        <f>IF('COPY 20200720'!AR131="","",'COPY 20200720'!AR131)</f>
        <v/>
      </c>
      <c r="AS131" t="str">
        <f>IF('COPY 20200720'!AS131="","",'COPY 20200720'!AS131)</f>
        <v/>
      </c>
      <c r="AT131" t="str">
        <f>IF('COPY 20200720'!AT131="","",'COPY 20200720'!AT131)</f>
        <v/>
      </c>
      <c r="AU131" t="str">
        <f>IF('COPY 20200720'!AU131="","",'COPY 20200720'!AU131)</f>
        <v/>
      </c>
      <c r="AV131" t="str">
        <f>IF('COPY 20200720'!AV131="","",'COPY 20200720'!AV131)</f>
        <v/>
      </c>
      <c r="AW131" t="str">
        <f>IF('COPY 20200720'!AW131="","",'COPY 20200720'!AW131)</f>
        <v/>
      </c>
      <c r="AX131" t="str">
        <f>IF('COPY 20200720'!AX131="","",'COPY 20200720'!AX131)</f>
        <v/>
      </c>
      <c r="AY131" t="str">
        <f>IF('COPY 20200720'!AY131="","",'COPY 20200720'!AY131)</f>
        <v/>
      </c>
      <c r="AZ131" t="str">
        <f>IF('COPY 20200720'!AZ131="","",'COPY 20200720'!AZ131)</f>
        <v/>
      </c>
      <c r="BA131" t="str">
        <f>IF('COPY 20200720'!BA131="","",'COPY 20200720'!BA131)</f>
        <v/>
      </c>
      <c r="BB131" t="str">
        <f>IF('COPY 20200720'!BB131="","",'COPY 20200720'!BB131)</f>
        <v/>
      </c>
      <c r="BC131" t="str">
        <f>IF('COPY 20200720'!BC131="","",'COPY 20200720'!BC131)</f>
        <v/>
      </c>
      <c r="BD131" t="str">
        <f>IF('COPY 20200720'!BD131="","",'COPY 20200720'!BD131)</f>
        <v/>
      </c>
      <c r="BE131" t="str">
        <f>IF('COPY 20200720'!BE131="","",'COPY 20200720'!BE131)</f>
        <v/>
      </c>
      <c r="BF131" t="str">
        <f>IF('COPY 20200720'!BF131="","",'COPY 20200720'!BF131)</f>
        <v/>
      </c>
      <c r="BG131" t="str">
        <f>IF('COPY 20200720'!BG131="","",'COPY 20200720'!BG131)</f>
        <v/>
      </c>
      <c r="BH131" t="str">
        <f>IF('COPY 20200720'!BH131="","",'COPY 20200720'!BH131)</f>
        <v/>
      </c>
      <c r="BI131">
        <f>IF('COPY 20200720'!BI131="","",'COPY 20200720'!BI131)</f>
        <v>44032</v>
      </c>
      <c r="BJ131" t="str">
        <f>IF('COPY 20200720'!BJ131="","",'COPY 20200720'!BJ131)</f>
        <v/>
      </c>
      <c r="BK131" t="str">
        <f>IF('COPY 20200720'!BK131="","",'COPY 20200720'!BK131)</f>
        <v/>
      </c>
      <c r="BL131" t="str">
        <f>IF('COPY 20200720'!BL131="","",'COPY 20200720'!BL131)</f>
        <v/>
      </c>
      <c r="BM131" t="str">
        <f>IF('COPY 20200720'!BM131="","",'COPY 20200720'!BM131)</f>
        <v/>
      </c>
      <c r="BN131" t="str">
        <f>IF('COPY 20200720'!BN131="","",'COPY 20200720'!BN131)</f>
        <v/>
      </c>
      <c r="BO131" t="str">
        <f>IF('COPY 20200720'!BO131="","",'COPY 20200720'!BO131)</f>
        <v/>
      </c>
      <c r="BP131" t="str">
        <f>IF('COPY 20200720'!BP131="","",'COPY 20200720'!BP131)</f>
        <v/>
      </c>
      <c r="BQ131" t="str">
        <f>IF('COPY 20200720'!BQ131="","",'COPY 20200720'!BQ131)</f>
        <v/>
      </c>
      <c r="BR131" t="str">
        <f>IF('COPY 20200720'!BR131="","",'COPY 20200720'!BR131)</f>
        <v/>
      </c>
      <c r="BS131" t="str">
        <f>IF('COPY 20200720'!BS131="","",'COPY 20200720'!BS131)</f>
        <v/>
      </c>
      <c r="BT131" t="str">
        <f>IF('COPY 20200720'!BT131="","",'COPY 20200720'!BT131)</f>
        <v/>
      </c>
      <c r="BU131" t="str">
        <f>IF('COPY 20200720'!BU131="","",'COPY 20200720'!BU131)</f>
        <v/>
      </c>
      <c r="BV131" t="str">
        <f>IF('COPY 20200720'!BV131="","",'COPY 20200720'!BV131)</f>
        <v/>
      </c>
      <c r="BW131" t="str">
        <f>IF('COPY 20200720'!BW131="","",'COPY 20200720'!BW131)</f>
        <v/>
      </c>
      <c r="BX131" t="str">
        <f>IF('COPY 20200720'!BX131="","",'COPY 20200720'!BX131)</f>
        <v/>
      </c>
      <c r="BY131" t="str">
        <f>IF('COPY 20200720'!BY131="","",'COPY 20200720'!BY131)</f>
        <v/>
      </c>
      <c r="BZ131" t="str">
        <f>IF('COPY 20200720'!BZ131="","",'COPY 20200720'!BZ131)</f>
        <v/>
      </c>
      <c r="CA131" t="str">
        <f>IF('COPY 20200720'!CA131="","",'COPY 20200720'!CA131)</f>
        <v/>
      </c>
      <c r="CB131" t="str">
        <f>IF('COPY 20200720'!CB131="","",'COPY 20200720'!CB131)</f>
        <v/>
      </c>
      <c r="CC131">
        <f>IF('COPY 20200720'!CC131="","",'COPY 20200720'!CC131)</f>
        <v>44032</v>
      </c>
      <c r="CD131">
        <f>IF('COPY 20200720'!CD131="","",'COPY 20200720'!CD131)</f>
        <v>44032</v>
      </c>
      <c r="CE131" t="str">
        <f>IF('COPY 20200720'!CE131="","",'COPY 20200720'!CE131)</f>
        <v/>
      </c>
      <c r="CF131" t="str">
        <f>IF('COPY 20200720'!CF131="","",'COPY 20200720'!CF131)</f>
        <v/>
      </c>
      <c r="CG131" t="str">
        <f>IF('COPY 20200720'!CG131="","",'COPY 20200720'!CG131)</f>
        <v/>
      </c>
      <c r="CH131" t="str">
        <f>IF('COPY 20200720'!CH131="","",'COPY 20200720'!CH131)</f>
        <v/>
      </c>
      <c r="CI131" t="str">
        <f>IF('COPY 20200720'!CI131="","",'COPY 20200720'!CI131)</f>
        <v/>
      </c>
      <c r="CJ131" t="str">
        <f>IF('COPY 20200720'!CJ131="","",'COPY 20200720'!CJ131)</f>
        <v/>
      </c>
      <c r="CK131" t="str">
        <f>IF('COPY 20200720'!CK131="","",'COPY 20200720'!CK131)</f>
        <v/>
      </c>
      <c r="CL131" t="str">
        <f>IF('COPY 20200720'!CL131="","",'COPY 20200720'!CL131)</f>
        <v/>
      </c>
      <c r="CM131" t="str">
        <f>IF('COPY 20200720'!CM131="","",'COPY 20200720'!CM131)</f>
        <v/>
      </c>
    </row>
    <row r="132" spans="2:91">
      <c r="B132" s="42" t="str">
        <f>'COPY 20200720'!B132</f>
        <v>128</v>
      </c>
      <c r="C132" s="8" t="str">
        <f>'COPY 20200720'!C132</f>
        <v>CUSHION RF RR</v>
      </c>
      <c r="D132" s="8" t="str">
        <f>IF('COPY 20200720'!D132="","",'COPY 20200720'!D132)</f>
        <v>OTHER</v>
      </c>
      <c r="E132" s="8"/>
      <c r="F132" s="9"/>
      <c r="G132" s="10"/>
      <c r="H132" s="11"/>
      <c r="I132" s="12"/>
      <c r="J132" s="13"/>
      <c r="K132" s="10"/>
      <c r="L132" s="13"/>
      <c r="M132" s="14"/>
      <c r="N132" s="15"/>
      <c r="O132" s="16"/>
      <c r="P132" s="16"/>
      <c r="Q132" s="16"/>
      <c r="R132" s="16"/>
      <c r="S132" s="33"/>
      <c r="T132" s="33"/>
      <c r="U132" s="18"/>
      <c r="V132">
        <f>IF('COPY 20200720'!V132="","",'COPY 20200720'!V132)</f>
        <v>44032</v>
      </c>
      <c r="W132" t="str">
        <f>IF('COPY 20200720'!W132="","",'COPY 20200720'!W132)</f>
        <v/>
      </c>
      <c r="X132" t="str">
        <f>IF('COPY 20200720'!X132="","",'COPY 20200720'!X132)</f>
        <v/>
      </c>
      <c r="Y132" t="str">
        <f>IF('COPY 20200720'!Y132="","",'COPY 20200720'!Y132)</f>
        <v/>
      </c>
      <c r="Z132" t="str">
        <f>IF('COPY 20200720'!Z132="","",'COPY 20200720'!Z132)</f>
        <v/>
      </c>
      <c r="AA132" t="str">
        <f>IF('COPY 20200720'!AA132="","",'COPY 20200720'!AA132)</f>
        <v/>
      </c>
      <c r="AB132" t="str">
        <f>IF('COPY 20200720'!AB132="","",'COPY 20200720'!AB132)</f>
        <v/>
      </c>
      <c r="AC132" t="str">
        <f>IF('COPY 20200720'!AC132="","",'COPY 20200720'!AC132)</f>
        <v/>
      </c>
      <c r="AD132" t="str">
        <f>IF('COPY 20200720'!AD132="","",'COPY 20200720'!AD132)</f>
        <v/>
      </c>
      <c r="AE132" t="str">
        <f>IF('COPY 20200720'!AE132="","",'COPY 20200720'!AE132)</f>
        <v/>
      </c>
      <c r="AF132" t="str">
        <f>IF('COPY 20200720'!AF132="","",'COPY 20200720'!AF132)</f>
        <v/>
      </c>
      <c r="AG132" t="str">
        <f>IF('COPY 20200720'!AG132="","",'COPY 20200720'!AG132)</f>
        <v/>
      </c>
      <c r="AH132">
        <f>IF('COPY 20200720'!AH132="","",'COPY 20200720'!AH132)</f>
        <v>44032</v>
      </c>
      <c r="AI132" t="str">
        <f>IF('COPY 20200720'!AI132="","",'COPY 20200720'!AI132)</f>
        <v/>
      </c>
      <c r="AJ132" t="str">
        <f>IF('COPY 20200720'!AJ132="","",'COPY 20200720'!AJ132)</f>
        <v/>
      </c>
      <c r="AK132" t="str">
        <f>IF('COPY 20200720'!AK132="","",'COPY 20200720'!AK132)</f>
        <v/>
      </c>
      <c r="AL132" t="str">
        <f>IF('COPY 20200720'!AL132="","",'COPY 20200720'!AL132)</f>
        <v/>
      </c>
      <c r="AM132" t="str">
        <f>IF('COPY 20200720'!AM132="","",'COPY 20200720'!AM132)</f>
        <v/>
      </c>
      <c r="AN132" t="str">
        <f>IF('COPY 20200720'!AN132="","",'COPY 20200720'!AN132)</f>
        <v/>
      </c>
      <c r="AO132" t="str">
        <f>IF('COPY 20200720'!AO132="","",'COPY 20200720'!AO132)</f>
        <v/>
      </c>
      <c r="AP132" t="str">
        <f>IF('COPY 20200720'!AP132="","",'COPY 20200720'!AP132)</f>
        <v/>
      </c>
      <c r="AQ132" t="str">
        <f>IF('COPY 20200720'!AQ132="","",'COPY 20200720'!AQ132)</f>
        <v/>
      </c>
      <c r="AR132" t="str">
        <f>IF('COPY 20200720'!AR132="","",'COPY 20200720'!AR132)</f>
        <v/>
      </c>
      <c r="AS132" t="str">
        <f>IF('COPY 20200720'!AS132="","",'COPY 20200720'!AS132)</f>
        <v/>
      </c>
      <c r="AT132" t="str">
        <f>IF('COPY 20200720'!AT132="","",'COPY 20200720'!AT132)</f>
        <v/>
      </c>
      <c r="AU132" t="str">
        <f>IF('COPY 20200720'!AU132="","",'COPY 20200720'!AU132)</f>
        <v/>
      </c>
      <c r="AV132" t="str">
        <f>IF('COPY 20200720'!AV132="","",'COPY 20200720'!AV132)</f>
        <v/>
      </c>
      <c r="AW132" t="str">
        <f>IF('COPY 20200720'!AW132="","",'COPY 20200720'!AW132)</f>
        <v/>
      </c>
      <c r="AX132" t="str">
        <f>IF('COPY 20200720'!AX132="","",'COPY 20200720'!AX132)</f>
        <v/>
      </c>
      <c r="AY132" t="str">
        <f>IF('COPY 20200720'!AY132="","",'COPY 20200720'!AY132)</f>
        <v/>
      </c>
      <c r="AZ132" t="str">
        <f>IF('COPY 20200720'!AZ132="","",'COPY 20200720'!AZ132)</f>
        <v/>
      </c>
      <c r="BA132" t="str">
        <f>IF('COPY 20200720'!BA132="","",'COPY 20200720'!BA132)</f>
        <v/>
      </c>
      <c r="BB132" t="str">
        <f>IF('COPY 20200720'!BB132="","",'COPY 20200720'!BB132)</f>
        <v/>
      </c>
      <c r="BC132" t="str">
        <f>IF('COPY 20200720'!BC132="","",'COPY 20200720'!BC132)</f>
        <v/>
      </c>
      <c r="BD132" t="str">
        <f>IF('COPY 20200720'!BD132="","",'COPY 20200720'!BD132)</f>
        <v/>
      </c>
      <c r="BE132" t="str">
        <f>IF('COPY 20200720'!BE132="","",'COPY 20200720'!BE132)</f>
        <v/>
      </c>
      <c r="BF132" t="str">
        <f>IF('COPY 20200720'!BF132="","",'COPY 20200720'!BF132)</f>
        <v/>
      </c>
      <c r="BG132" t="str">
        <f>IF('COPY 20200720'!BG132="","",'COPY 20200720'!BG132)</f>
        <v/>
      </c>
      <c r="BH132" t="str">
        <f>IF('COPY 20200720'!BH132="","",'COPY 20200720'!BH132)</f>
        <v/>
      </c>
      <c r="BI132">
        <f>IF('COPY 20200720'!BI132="","",'COPY 20200720'!BI132)</f>
        <v>44032</v>
      </c>
      <c r="BJ132" t="str">
        <f>IF('COPY 20200720'!BJ132="","",'COPY 20200720'!BJ132)</f>
        <v/>
      </c>
      <c r="BK132" t="str">
        <f>IF('COPY 20200720'!BK132="","",'COPY 20200720'!BK132)</f>
        <v/>
      </c>
      <c r="BL132" t="str">
        <f>IF('COPY 20200720'!BL132="","",'COPY 20200720'!BL132)</f>
        <v/>
      </c>
      <c r="BM132" t="str">
        <f>IF('COPY 20200720'!BM132="","",'COPY 20200720'!BM132)</f>
        <v/>
      </c>
      <c r="BN132" t="str">
        <f>IF('COPY 20200720'!BN132="","",'COPY 20200720'!BN132)</f>
        <v/>
      </c>
      <c r="BO132" t="str">
        <f>IF('COPY 20200720'!BO132="","",'COPY 20200720'!BO132)</f>
        <v/>
      </c>
      <c r="BP132" t="str">
        <f>IF('COPY 20200720'!BP132="","",'COPY 20200720'!BP132)</f>
        <v/>
      </c>
      <c r="BQ132" t="str">
        <f>IF('COPY 20200720'!BQ132="","",'COPY 20200720'!BQ132)</f>
        <v/>
      </c>
      <c r="BR132" t="str">
        <f>IF('COPY 20200720'!BR132="","",'COPY 20200720'!BR132)</f>
        <v/>
      </c>
      <c r="BS132" t="str">
        <f>IF('COPY 20200720'!BS132="","",'COPY 20200720'!BS132)</f>
        <v/>
      </c>
      <c r="BT132" t="str">
        <f>IF('COPY 20200720'!BT132="","",'COPY 20200720'!BT132)</f>
        <v/>
      </c>
      <c r="BU132" t="str">
        <f>IF('COPY 20200720'!BU132="","",'COPY 20200720'!BU132)</f>
        <v/>
      </c>
      <c r="BV132" t="str">
        <f>IF('COPY 20200720'!BV132="","",'COPY 20200720'!BV132)</f>
        <v/>
      </c>
      <c r="BW132" t="str">
        <f>IF('COPY 20200720'!BW132="","",'COPY 20200720'!BW132)</f>
        <v/>
      </c>
      <c r="BX132" t="str">
        <f>IF('COPY 20200720'!BX132="","",'COPY 20200720'!BX132)</f>
        <v/>
      </c>
      <c r="BY132" t="str">
        <f>IF('COPY 20200720'!BY132="","",'COPY 20200720'!BY132)</f>
        <v/>
      </c>
      <c r="BZ132" t="str">
        <f>IF('COPY 20200720'!BZ132="","",'COPY 20200720'!BZ132)</f>
        <v/>
      </c>
      <c r="CA132" t="str">
        <f>IF('COPY 20200720'!CA132="","",'COPY 20200720'!CA132)</f>
        <v/>
      </c>
      <c r="CB132" t="str">
        <f>IF('COPY 20200720'!CB132="","",'COPY 20200720'!CB132)</f>
        <v/>
      </c>
      <c r="CC132">
        <f>IF('COPY 20200720'!CC132="","",'COPY 20200720'!CC132)</f>
        <v>44032</v>
      </c>
      <c r="CD132">
        <f>IF('COPY 20200720'!CD132="","",'COPY 20200720'!CD132)</f>
        <v>44032</v>
      </c>
      <c r="CE132" t="str">
        <f>IF('COPY 20200720'!CE132="","",'COPY 20200720'!CE132)</f>
        <v/>
      </c>
      <c r="CF132" t="str">
        <f>IF('COPY 20200720'!CF132="","",'COPY 20200720'!CF132)</f>
        <v/>
      </c>
      <c r="CG132" t="str">
        <f>IF('COPY 20200720'!CG132="","",'COPY 20200720'!CG132)</f>
        <v/>
      </c>
      <c r="CH132" t="str">
        <f>IF('COPY 20200720'!CH132="","",'COPY 20200720'!CH132)</f>
        <v/>
      </c>
      <c r="CI132" t="str">
        <f>IF('COPY 20200720'!CI132="","",'COPY 20200720'!CI132)</f>
        <v/>
      </c>
      <c r="CJ132" t="str">
        <f>IF('COPY 20200720'!CJ132="","",'COPY 20200720'!CJ132)</f>
        <v/>
      </c>
      <c r="CK132" t="str">
        <f>IF('COPY 20200720'!CK132="","",'COPY 20200720'!CK132)</f>
        <v/>
      </c>
      <c r="CL132" t="str">
        <f>IF('COPY 20200720'!CL132="","",'COPY 20200720'!CL132)</f>
        <v/>
      </c>
      <c r="CM132" t="str">
        <f>IF('COPY 20200720'!CM132="","",'COPY 20200720'!CM132)</f>
        <v/>
      </c>
    </row>
    <row r="133" spans="2:91">
      <c r="B133" s="42" t="str">
        <f>'COPY 20200720'!B133</f>
        <v>129</v>
      </c>
      <c r="C133" s="8" t="str">
        <f>'COPY 20200720'!C133</f>
        <v>PROTECTOR COWL STD</v>
      </c>
      <c r="D133" s="8" t="str">
        <f>IF('COPY 20200720'!D133="","",'COPY 20200720'!D133)</f>
        <v>OTHER</v>
      </c>
      <c r="E133" s="8"/>
      <c r="F133" s="9"/>
      <c r="G133" s="10"/>
      <c r="H133" s="11"/>
      <c r="I133" s="12"/>
      <c r="J133" s="13"/>
      <c r="K133" s="10"/>
      <c r="L133" s="13"/>
      <c r="M133" s="14"/>
      <c r="N133" s="15"/>
      <c r="O133" s="16"/>
      <c r="P133" s="16"/>
      <c r="Q133" s="16"/>
      <c r="R133" s="16"/>
      <c r="S133" s="33"/>
      <c r="T133" s="33"/>
      <c r="U133" s="18"/>
      <c r="V133">
        <f>IF('COPY 20200720'!V133="","",'COPY 20200720'!V133)</f>
        <v>0.57550000000000001</v>
      </c>
      <c r="W133" t="str">
        <f>IF('COPY 20200720'!W133="","",'COPY 20200720'!W133)</f>
        <v/>
      </c>
      <c r="X133" t="str">
        <f>IF('COPY 20200720'!X133="","",'COPY 20200720'!X133)</f>
        <v/>
      </c>
      <c r="Y133" t="str">
        <f>IF('COPY 20200720'!Y133="","",'COPY 20200720'!Y133)</f>
        <v/>
      </c>
      <c r="Z133" t="str">
        <f>IF('COPY 20200720'!Z133="","",'COPY 20200720'!Z133)</f>
        <v/>
      </c>
      <c r="AA133" t="str">
        <f>IF('COPY 20200720'!AA133="","",'COPY 20200720'!AA133)</f>
        <v/>
      </c>
      <c r="AB133" t="str">
        <f>IF('COPY 20200720'!AB133="","",'COPY 20200720'!AB133)</f>
        <v/>
      </c>
      <c r="AC133" t="str">
        <f>IF('COPY 20200720'!AC133="","",'COPY 20200720'!AC133)</f>
        <v/>
      </c>
      <c r="AD133" t="str">
        <f>IF('COPY 20200720'!AD133="","",'COPY 20200720'!AD133)</f>
        <v/>
      </c>
      <c r="AE133" t="str">
        <f>IF('COPY 20200720'!AE133="","",'COPY 20200720'!AE133)</f>
        <v/>
      </c>
      <c r="AF133" t="str">
        <f>IF('COPY 20200720'!AF133="","",'COPY 20200720'!AF133)</f>
        <v/>
      </c>
      <c r="AG133" t="str">
        <f>IF('COPY 20200720'!AG133="","",'COPY 20200720'!AG133)</f>
        <v/>
      </c>
      <c r="AH133" t="str">
        <f>IF('COPY 20200720'!AH133="","",'COPY 20200720'!AH133)</f>
        <v/>
      </c>
      <c r="AI133" t="str">
        <f>IF('COPY 20200720'!AI133="","",'COPY 20200720'!AI133)</f>
        <v/>
      </c>
      <c r="AJ133" t="str">
        <f>IF('COPY 20200720'!AJ133="","",'COPY 20200720'!AJ133)</f>
        <v/>
      </c>
      <c r="AK133" t="str">
        <f>IF('COPY 20200720'!AK133="","",'COPY 20200720'!AK133)</f>
        <v/>
      </c>
      <c r="AL133" t="str">
        <f>IF('COPY 20200720'!AL133="","",'COPY 20200720'!AL133)</f>
        <v/>
      </c>
      <c r="AM133" t="str">
        <f>IF('COPY 20200720'!AM133="","",'COPY 20200720'!AM133)</f>
        <v/>
      </c>
      <c r="AN133" t="str">
        <f>IF('COPY 20200720'!AN133="","",'COPY 20200720'!AN133)</f>
        <v/>
      </c>
      <c r="AO133" t="str">
        <f>IF('COPY 20200720'!AO133="","",'COPY 20200720'!AO133)</f>
        <v/>
      </c>
      <c r="AP133" t="str">
        <f>IF('COPY 20200720'!AP133="","",'COPY 20200720'!AP133)</f>
        <v/>
      </c>
      <c r="AQ133" t="str">
        <f>IF('COPY 20200720'!AQ133="","",'COPY 20200720'!AQ133)</f>
        <v/>
      </c>
      <c r="AR133" t="str">
        <f>IF('COPY 20200720'!AR133="","",'COPY 20200720'!AR133)</f>
        <v/>
      </c>
      <c r="AS133" t="str">
        <f>IF('COPY 20200720'!AS133="","",'COPY 20200720'!AS133)</f>
        <v/>
      </c>
      <c r="AT133" t="str">
        <f>IF('COPY 20200720'!AT133="","",'COPY 20200720'!AT133)</f>
        <v/>
      </c>
      <c r="AU133" t="str">
        <f>IF('COPY 20200720'!AU133="","",'COPY 20200720'!AU133)</f>
        <v/>
      </c>
      <c r="AV133" t="str">
        <f>IF('COPY 20200720'!AV133="","",'COPY 20200720'!AV133)</f>
        <v/>
      </c>
      <c r="AW133" t="str">
        <f>IF('COPY 20200720'!AW133="","",'COPY 20200720'!AW133)</f>
        <v/>
      </c>
      <c r="AX133" t="str">
        <f>IF('COPY 20200720'!AX133="","",'COPY 20200720'!AX133)</f>
        <v/>
      </c>
      <c r="AY133" t="str">
        <f>IF('COPY 20200720'!AY133="","",'COPY 20200720'!AY133)</f>
        <v/>
      </c>
      <c r="AZ133" t="str">
        <f>IF('COPY 20200720'!AZ133="","",'COPY 20200720'!AZ133)</f>
        <v/>
      </c>
      <c r="BA133" t="str">
        <f>IF('COPY 20200720'!BA133="","",'COPY 20200720'!BA133)</f>
        <v/>
      </c>
      <c r="BB133" t="str">
        <f>IF('COPY 20200720'!BB133="","",'COPY 20200720'!BB133)</f>
        <v/>
      </c>
      <c r="BC133" t="str">
        <f>IF('COPY 20200720'!BC133="","",'COPY 20200720'!BC133)</f>
        <v/>
      </c>
      <c r="BD133" t="str">
        <f>IF('COPY 20200720'!BD133="","",'COPY 20200720'!BD133)</f>
        <v/>
      </c>
      <c r="BE133" t="str">
        <f>IF('COPY 20200720'!BE133="","",'COPY 20200720'!BE133)</f>
        <v/>
      </c>
      <c r="BF133" t="str">
        <f>IF('COPY 20200720'!BF133="","",'COPY 20200720'!BF133)</f>
        <v/>
      </c>
      <c r="BG133" t="str">
        <f>IF('COPY 20200720'!BG133="","",'COPY 20200720'!BG133)</f>
        <v/>
      </c>
      <c r="BH133" t="str">
        <f>IF('COPY 20200720'!BH133="","",'COPY 20200720'!BH133)</f>
        <v/>
      </c>
      <c r="BI133" t="str">
        <f>IF('COPY 20200720'!BI133="","",'COPY 20200720'!BI133)</f>
        <v/>
      </c>
      <c r="BJ133" t="str">
        <f>IF('COPY 20200720'!BJ133="","",'COPY 20200720'!BJ133)</f>
        <v/>
      </c>
      <c r="BK133" t="str">
        <f>IF('COPY 20200720'!BK133="","",'COPY 20200720'!BK133)</f>
        <v/>
      </c>
      <c r="BL133" t="str">
        <f>IF('COPY 20200720'!BL133="","",'COPY 20200720'!BL133)</f>
        <v/>
      </c>
      <c r="BM133" t="str">
        <f>IF('COPY 20200720'!BM133="","",'COPY 20200720'!BM133)</f>
        <v/>
      </c>
      <c r="BN133" t="str">
        <f>IF('COPY 20200720'!BN133="","",'COPY 20200720'!BN133)</f>
        <v/>
      </c>
      <c r="BO133" t="str">
        <f>IF('COPY 20200720'!BO133="","",'COPY 20200720'!BO133)</f>
        <v/>
      </c>
      <c r="BP133" t="str">
        <f>IF('COPY 20200720'!BP133="","",'COPY 20200720'!BP133)</f>
        <v/>
      </c>
      <c r="BQ133" t="str">
        <f>IF('COPY 20200720'!BQ133="","",'COPY 20200720'!BQ133)</f>
        <v/>
      </c>
      <c r="BR133" t="str">
        <f>IF('COPY 20200720'!BR133="","",'COPY 20200720'!BR133)</f>
        <v/>
      </c>
      <c r="BS133" t="str">
        <f>IF('COPY 20200720'!BS133="","",'COPY 20200720'!BS133)</f>
        <v/>
      </c>
      <c r="BT133" t="str">
        <f>IF('COPY 20200720'!BT133="","",'COPY 20200720'!BT133)</f>
        <v/>
      </c>
      <c r="BU133" t="str">
        <f>IF('COPY 20200720'!BU133="","",'COPY 20200720'!BU133)</f>
        <v/>
      </c>
      <c r="BV133" t="str">
        <f>IF('COPY 20200720'!BV133="","",'COPY 20200720'!BV133)</f>
        <v/>
      </c>
      <c r="BW133" t="str">
        <f>IF('COPY 20200720'!BW133="","",'COPY 20200720'!BW133)</f>
        <v/>
      </c>
      <c r="BX133" t="str">
        <f>IF('COPY 20200720'!BX133="","",'COPY 20200720'!BX133)</f>
        <v/>
      </c>
      <c r="BY133" t="str">
        <f>IF('COPY 20200720'!BY133="","",'COPY 20200720'!BY133)</f>
        <v/>
      </c>
      <c r="BZ133" t="str">
        <f>IF('COPY 20200720'!BZ133="","",'COPY 20200720'!BZ133)</f>
        <v/>
      </c>
      <c r="CA133" t="str">
        <f>IF('COPY 20200720'!CA133="","",'COPY 20200720'!CA133)</f>
        <v/>
      </c>
      <c r="CB133" t="str">
        <f>IF('COPY 20200720'!CB133="","",'COPY 20200720'!CB133)</f>
        <v/>
      </c>
      <c r="CC133" t="str">
        <f>IF('COPY 20200720'!CC133="","",'COPY 20200720'!CC133)</f>
        <v/>
      </c>
      <c r="CD133" t="str">
        <f>IF('COPY 20200720'!CD133="","",'COPY 20200720'!CD133)</f>
        <v/>
      </c>
      <c r="CE133" t="str">
        <f>IF('COPY 20200720'!CE133="","",'COPY 20200720'!CE133)</f>
        <v/>
      </c>
      <c r="CF133" t="str">
        <f>IF('COPY 20200720'!CF133="","",'COPY 20200720'!CF133)</f>
        <v/>
      </c>
      <c r="CG133" t="str">
        <f>IF('COPY 20200720'!CG133="","",'COPY 20200720'!CG133)</f>
        <v/>
      </c>
      <c r="CH133" t="str">
        <f>IF('COPY 20200720'!CH133="","",'COPY 20200720'!CH133)</f>
        <v/>
      </c>
      <c r="CI133" t="str">
        <f>IF('COPY 20200720'!CI133="","",'COPY 20200720'!CI133)</f>
        <v/>
      </c>
      <c r="CJ133" t="str">
        <f>IF('COPY 20200720'!CJ133="","",'COPY 20200720'!CJ133)</f>
        <v/>
      </c>
      <c r="CK133" s="114">
        <f>8000/108516</f>
        <v>7.3721847469497587E-2</v>
      </c>
      <c r="CL133" t="str">
        <f>IF('COPY 20200720'!CL133="","",'COPY 20200720'!CL133)</f>
        <v/>
      </c>
      <c r="CM133" t="str">
        <f>IF('COPY 20200720'!CM133="","",'COPY 20200720'!CM133)</f>
        <v/>
      </c>
    </row>
    <row r="134" spans="2:91">
      <c r="B134" s="42" t="str">
        <f>'COPY 20200720'!B134</f>
        <v>130</v>
      </c>
      <c r="C134" s="8" t="str">
        <f>'COPY 20200720'!C134</f>
        <v>CUSHION</v>
      </c>
      <c r="D134" s="8" t="str">
        <f>IF('COPY 20200720'!D134="","",'COPY 20200720'!D134)</f>
        <v>OTHER</v>
      </c>
      <c r="E134" s="8"/>
      <c r="F134" s="9"/>
      <c r="G134" s="10"/>
      <c r="H134" s="11"/>
      <c r="I134" s="12"/>
      <c r="J134" s="13"/>
      <c r="K134" s="10"/>
      <c r="L134" s="13"/>
      <c r="M134" s="14"/>
      <c r="N134" s="15"/>
      <c r="O134" s="16"/>
      <c r="P134" s="16"/>
      <c r="Q134" s="16"/>
      <c r="R134" s="16"/>
      <c r="S134" s="33"/>
      <c r="T134" s="33"/>
      <c r="U134" s="18"/>
      <c r="V134">
        <f>IF('COPY 20200720'!V134="","",'COPY 20200720'!V134)</f>
        <v>1.9900000000000001E-2</v>
      </c>
      <c r="W134" t="str">
        <f>IF('COPY 20200720'!W134="","",'COPY 20200720'!W134)</f>
        <v/>
      </c>
      <c r="X134" t="str">
        <f>IF('COPY 20200720'!X134="","",'COPY 20200720'!X134)</f>
        <v/>
      </c>
      <c r="Y134" t="str">
        <f>IF('COPY 20200720'!Y134="","",'COPY 20200720'!Y134)</f>
        <v/>
      </c>
      <c r="Z134" t="str">
        <f>IF('COPY 20200720'!Z134="","",'COPY 20200720'!Z134)</f>
        <v/>
      </c>
      <c r="AA134" t="str">
        <f>IF('COPY 20200720'!AA134="","",'COPY 20200720'!AA134)</f>
        <v/>
      </c>
      <c r="AB134" t="str">
        <f>IF('COPY 20200720'!AB134="","",'COPY 20200720'!AB134)</f>
        <v/>
      </c>
      <c r="AC134" t="str">
        <f>IF('COPY 20200720'!AC134="","",'COPY 20200720'!AC134)</f>
        <v/>
      </c>
      <c r="AD134" t="str">
        <f>IF('COPY 20200720'!AD134="","",'COPY 20200720'!AD134)</f>
        <v/>
      </c>
      <c r="AE134" t="str">
        <f>IF('COPY 20200720'!AE134="","",'COPY 20200720'!AE134)</f>
        <v/>
      </c>
      <c r="AF134" t="str">
        <f>IF('COPY 20200720'!AF134="","",'COPY 20200720'!AF134)</f>
        <v/>
      </c>
      <c r="AG134" t="str">
        <f>IF('COPY 20200720'!AG134="","",'COPY 20200720'!AG134)</f>
        <v/>
      </c>
      <c r="AH134" t="str">
        <f>IF('COPY 20200720'!AH134="","",'COPY 20200720'!AH134)</f>
        <v/>
      </c>
      <c r="AI134" t="str">
        <f>IF('COPY 20200720'!AI134="","",'COPY 20200720'!AI134)</f>
        <v/>
      </c>
      <c r="AJ134" t="str">
        <f>IF('COPY 20200720'!AJ134="","",'COPY 20200720'!AJ134)</f>
        <v/>
      </c>
      <c r="AK134" t="str">
        <f>IF('COPY 20200720'!AK134="","",'COPY 20200720'!AK134)</f>
        <v/>
      </c>
      <c r="AL134" t="str">
        <f>IF('COPY 20200720'!AL134="","",'COPY 20200720'!AL134)</f>
        <v/>
      </c>
      <c r="AM134" t="str">
        <f>IF('COPY 20200720'!AM134="","",'COPY 20200720'!AM134)</f>
        <v/>
      </c>
      <c r="AN134" t="str">
        <f>IF('COPY 20200720'!AN134="","",'COPY 20200720'!AN134)</f>
        <v/>
      </c>
      <c r="AO134" t="str">
        <f>IF('COPY 20200720'!AO134="","",'COPY 20200720'!AO134)</f>
        <v/>
      </c>
      <c r="AP134" t="str">
        <f>IF('COPY 20200720'!AP134="","",'COPY 20200720'!AP134)</f>
        <v/>
      </c>
      <c r="AQ134" t="str">
        <f>IF('COPY 20200720'!AQ134="","",'COPY 20200720'!AQ134)</f>
        <v/>
      </c>
      <c r="AR134" t="str">
        <f>IF('COPY 20200720'!AR134="","",'COPY 20200720'!AR134)</f>
        <v/>
      </c>
      <c r="AS134" t="str">
        <f>IF('COPY 20200720'!AS134="","",'COPY 20200720'!AS134)</f>
        <v/>
      </c>
      <c r="AT134" t="str">
        <f>IF('COPY 20200720'!AT134="","",'COPY 20200720'!AT134)</f>
        <v/>
      </c>
      <c r="AU134" t="s">
        <v>593</v>
      </c>
      <c r="AV134" t="str">
        <f>IF('COPY 20200720'!AV134="","",'COPY 20200720'!AV134)</f>
        <v/>
      </c>
      <c r="AW134" t="str">
        <f>IF('COPY 20200720'!AW134="","",'COPY 20200720'!AW134)</f>
        <v/>
      </c>
      <c r="AX134" t="str">
        <f>IF('COPY 20200720'!AX134="","",'COPY 20200720'!AX134)</f>
        <v/>
      </c>
      <c r="AY134" t="str">
        <f>IF('COPY 20200720'!AY134="","",'COPY 20200720'!AY134)</f>
        <v/>
      </c>
      <c r="AZ134" t="str">
        <f>IF('COPY 20200720'!AZ134="","",'COPY 20200720'!AZ134)</f>
        <v/>
      </c>
      <c r="BA134" t="str">
        <f>IF('COPY 20200720'!BA134="","",'COPY 20200720'!BA134)</f>
        <v/>
      </c>
      <c r="BB134" t="str">
        <f>IF('COPY 20200720'!BB134="","",'COPY 20200720'!BB134)</f>
        <v/>
      </c>
      <c r="BC134" t="str">
        <f>IF('COPY 20200720'!BC134="","",'COPY 20200720'!BC134)</f>
        <v/>
      </c>
      <c r="BD134" t="str">
        <f>IF('COPY 20200720'!BD134="","",'COPY 20200720'!BD134)</f>
        <v/>
      </c>
      <c r="BE134" t="str">
        <f>IF('COPY 20200720'!BE134="","",'COPY 20200720'!BE134)</f>
        <v/>
      </c>
      <c r="BF134" t="str">
        <f>IF('COPY 20200720'!BF134="","",'COPY 20200720'!BF134)</f>
        <v/>
      </c>
      <c r="BG134" t="str">
        <f>IF('COPY 20200720'!BG134="","",'COPY 20200720'!BG134)</f>
        <v/>
      </c>
      <c r="BH134" t="str">
        <f>IF('COPY 20200720'!BH134="","",'COPY 20200720'!BH134)</f>
        <v/>
      </c>
      <c r="BI134" t="str">
        <f>IF('COPY 20200720'!BI134="","",'COPY 20200720'!BI134)</f>
        <v/>
      </c>
      <c r="BJ134" t="str">
        <f>IF('COPY 20200720'!BJ134="","",'COPY 20200720'!BJ134)</f>
        <v/>
      </c>
      <c r="BK134" t="str">
        <f>IF('COPY 20200720'!BK134="","",'COPY 20200720'!BK134)</f>
        <v/>
      </c>
      <c r="BL134" t="str">
        <f>IF('COPY 20200720'!BL134="","",'COPY 20200720'!BL134)</f>
        <v/>
      </c>
      <c r="BM134" t="str">
        <f>IF('COPY 20200720'!BM134="","",'COPY 20200720'!BM134)</f>
        <v/>
      </c>
      <c r="BN134" t="str">
        <f>IF('COPY 20200720'!BN134="","",'COPY 20200720'!BN134)</f>
        <v/>
      </c>
      <c r="BO134" t="str">
        <f>IF('COPY 20200720'!BO134="","",'COPY 20200720'!BO134)</f>
        <v/>
      </c>
      <c r="BP134" t="str">
        <f>IF('COPY 20200720'!BP134="","",'COPY 20200720'!BP134)</f>
        <v/>
      </c>
      <c r="BQ134" t="str">
        <f>IF('COPY 20200720'!BQ134="","",'COPY 20200720'!BQ134)</f>
        <v/>
      </c>
      <c r="BR134" t="str">
        <f>IF('COPY 20200720'!BR134="","",'COPY 20200720'!BR134)</f>
        <v/>
      </c>
      <c r="BS134" t="str">
        <f>IF('COPY 20200720'!BS134="","",'COPY 20200720'!BS134)</f>
        <v/>
      </c>
      <c r="BT134" t="str">
        <f>IF('COPY 20200720'!BT134="","",'COPY 20200720'!BT134)</f>
        <v/>
      </c>
      <c r="BU134" t="str">
        <f>IF('COPY 20200720'!BU134="","",'COPY 20200720'!BU134)</f>
        <v/>
      </c>
      <c r="BV134" t="str">
        <f>IF('COPY 20200720'!BV134="","",'COPY 20200720'!BV134)</f>
        <v/>
      </c>
      <c r="BW134" t="str">
        <f>IF('COPY 20200720'!BW134="","",'COPY 20200720'!BW134)</f>
        <v/>
      </c>
      <c r="BX134" t="str">
        <f>IF('COPY 20200720'!BX134="","",'COPY 20200720'!BX134)</f>
        <v/>
      </c>
      <c r="BY134" t="str">
        <f>IF('COPY 20200720'!BY134="","",'COPY 20200720'!BY134)</f>
        <v/>
      </c>
      <c r="BZ134" t="str">
        <f>IF('COPY 20200720'!BZ134="","",'COPY 20200720'!BZ134)</f>
        <v/>
      </c>
      <c r="CA134" t="str">
        <f>IF('COPY 20200720'!CA134="","",'COPY 20200720'!CA134)</f>
        <v/>
      </c>
      <c r="CB134" t="str">
        <f>IF('COPY 20200720'!CB134="","",'COPY 20200720'!CB134)</f>
        <v/>
      </c>
      <c r="CC134">
        <f>IF('COPY 20200720'!CC134="","",'COPY 20200720'!CC134)</f>
        <v>44040</v>
      </c>
      <c r="CD134">
        <f>IF('COPY 20200720'!CD134="","",'COPY 20200720'!CD134)</f>
        <v>44040</v>
      </c>
      <c r="CE134" t="str">
        <f>IF('COPY 20200720'!CE134="","",'COPY 20200720'!CE134)</f>
        <v/>
      </c>
      <c r="CF134" t="str">
        <f>IF('COPY 20200720'!CF134="","",'COPY 20200720'!CF134)</f>
        <v/>
      </c>
      <c r="CG134" t="str">
        <f>IF('COPY 20200720'!CG134="","",'COPY 20200720'!CG134)</f>
        <v/>
      </c>
      <c r="CH134" t="str">
        <f>IF('COPY 20200720'!CH134="","",'COPY 20200720'!CH134)</f>
        <v/>
      </c>
      <c r="CI134" t="str">
        <f>IF('COPY 20200720'!CI134="","",'COPY 20200720'!CI134)</f>
        <v/>
      </c>
      <c r="CJ134" t="str">
        <f>IF('COPY 20200720'!CJ134="","",'COPY 20200720'!CJ134)</f>
        <v/>
      </c>
      <c r="CK134" t="str">
        <f>IF('COPY 20200720'!CK134="","",'COPY 20200720'!CK134)</f>
        <v/>
      </c>
      <c r="CL134" t="str">
        <f>IF('COPY 20200720'!CL134="","",'COPY 20200720'!CL134)</f>
        <v/>
      </c>
      <c r="CM134" t="str">
        <f>IF('COPY 20200720'!CM134="","",'COPY 20200720'!CM134)</f>
        <v/>
      </c>
    </row>
    <row r="135" spans="2:91">
      <c r="B135" s="42" t="str">
        <f>'COPY 20200720'!B135</f>
        <v>131</v>
      </c>
      <c r="C135" s="8" t="str">
        <f>'COPY 20200720'!C135</f>
        <v>CLIP</v>
      </c>
      <c r="D135" s="8" t="str">
        <f>IF('COPY 20200720'!D135="","",'COPY 20200720'!D135)</f>
        <v>OTHER</v>
      </c>
      <c r="E135" s="8"/>
      <c r="F135" s="9"/>
      <c r="G135" s="10"/>
      <c r="H135" s="11"/>
      <c r="I135" s="12"/>
      <c r="J135" s="13"/>
      <c r="K135" s="10"/>
      <c r="L135" s="13"/>
      <c r="M135" s="14"/>
      <c r="N135" s="15"/>
      <c r="O135" s="16"/>
      <c r="P135" s="16"/>
      <c r="Q135" s="16"/>
      <c r="R135" s="16"/>
      <c r="S135" s="33"/>
      <c r="T135" s="33"/>
      <c r="U135" s="18"/>
      <c r="V135">
        <f>IF('COPY 20200720'!V135="","",'COPY 20200720'!V135)</f>
        <v>5.8900000000000001E-2</v>
      </c>
      <c r="W135" t="str">
        <f>IF('COPY 20200720'!W135="","",'COPY 20200720'!W135)</f>
        <v/>
      </c>
      <c r="X135" t="str">
        <f>IF('COPY 20200720'!X135="","",'COPY 20200720'!X135)</f>
        <v/>
      </c>
      <c r="Y135" t="str">
        <f>IF('COPY 20200720'!Y135="","",'COPY 20200720'!Y135)</f>
        <v/>
      </c>
      <c r="Z135" t="str">
        <f>IF('COPY 20200720'!Z135="","",'COPY 20200720'!Z135)</f>
        <v/>
      </c>
      <c r="AA135" t="str">
        <f>IF('COPY 20200720'!AA135="","",'COPY 20200720'!AA135)</f>
        <v/>
      </c>
      <c r="AB135" t="str">
        <f>IF('COPY 20200720'!AB135="","",'COPY 20200720'!AB135)</f>
        <v/>
      </c>
      <c r="AC135" t="str">
        <f>IF('COPY 20200720'!AC135="","",'COPY 20200720'!AC135)</f>
        <v/>
      </c>
      <c r="AD135" t="str">
        <f>IF('COPY 20200720'!AD135="","",'COPY 20200720'!AD135)</f>
        <v/>
      </c>
      <c r="AE135" t="str">
        <f>IF('COPY 20200720'!AE135="","",'COPY 20200720'!AE135)</f>
        <v/>
      </c>
      <c r="AF135" t="str">
        <f>IF('COPY 20200720'!AF135="","",'COPY 20200720'!AF135)</f>
        <v/>
      </c>
      <c r="AG135" t="str">
        <f>IF('COPY 20200720'!AG135="","",'COPY 20200720'!AG135)</f>
        <v/>
      </c>
      <c r="AH135" t="str">
        <f>IF('COPY 20200720'!AH135="","",'COPY 20200720'!AH135)</f>
        <v/>
      </c>
      <c r="AI135" t="str">
        <f>IF('COPY 20200720'!AI135="","",'COPY 20200720'!AI135)</f>
        <v/>
      </c>
      <c r="AJ135" t="str">
        <f>IF('COPY 20200720'!AJ135="","",'COPY 20200720'!AJ135)</f>
        <v/>
      </c>
      <c r="AK135" t="str">
        <f>IF('COPY 20200720'!AK135="","",'COPY 20200720'!AK135)</f>
        <v/>
      </c>
      <c r="AL135" t="str">
        <f>IF('COPY 20200720'!AL135="","",'COPY 20200720'!AL135)</f>
        <v/>
      </c>
      <c r="AM135" t="str">
        <f>IF('COPY 20200720'!AM135="","",'COPY 20200720'!AM135)</f>
        <v/>
      </c>
      <c r="AN135" t="str">
        <f>IF('COPY 20200720'!AN135="","",'COPY 20200720'!AN135)</f>
        <v/>
      </c>
      <c r="AO135" t="str">
        <f>IF('COPY 20200720'!AO135="","",'COPY 20200720'!AO135)</f>
        <v/>
      </c>
      <c r="AP135" t="str">
        <f>IF('COPY 20200720'!AP135="","",'COPY 20200720'!AP135)</f>
        <v/>
      </c>
      <c r="AQ135" t="str">
        <f>IF('COPY 20200720'!AQ135="","",'COPY 20200720'!AQ135)</f>
        <v/>
      </c>
      <c r="AR135" t="str">
        <f>IF('COPY 20200720'!AR135="","",'COPY 20200720'!AR135)</f>
        <v/>
      </c>
      <c r="AS135" t="str">
        <f>IF('COPY 20200720'!AS135="","",'COPY 20200720'!AS135)</f>
        <v/>
      </c>
      <c r="AT135" t="str">
        <f>IF('COPY 20200720'!AT135="","",'COPY 20200720'!AT135)</f>
        <v/>
      </c>
      <c r="AU135" t="str">
        <f>IF('COPY 20200720'!AU135="","",'COPY 20200720'!AU135)</f>
        <v/>
      </c>
      <c r="AV135" t="str">
        <f>IF('COPY 20200720'!AV135="","",'COPY 20200720'!AV135)</f>
        <v/>
      </c>
      <c r="AW135" t="str">
        <f>IF('COPY 20200720'!AW135="","",'COPY 20200720'!AW135)</f>
        <v/>
      </c>
      <c r="AX135" t="str">
        <f>IF('COPY 20200720'!AX135="","",'COPY 20200720'!AX135)</f>
        <v/>
      </c>
      <c r="AY135" t="str">
        <f>IF('COPY 20200720'!AY135="","",'COPY 20200720'!AY135)</f>
        <v/>
      </c>
      <c r="AZ135" t="str">
        <f>IF('COPY 20200720'!AZ135="","",'COPY 20200720'!AZ135)</f>
        <v/>
      </c>
      <c r="BA135" t="str">
        <f>IF('COPY 20200720'!BA135="","",'COPY 20200720'!BA135)</f>
        <v/>
      </c>
      <c r="BB135" t="str">
        <f>IF('COPY 20200720'!BB135="","",'COPY 20200720'!BB135)</f>
        <v/>
      </c>
      <c r="BC135" t="str">
        <f>IF('COPY 20200720'!BC135="","",'COPY 20200720'!BC135)</f>
        <v/>
      </c>
      <c r="BD135" t="str">
        <f>IF('COPY 20200720'!BD135="","",'COPY 20200720'!BD135)</f>
        <v/>
      </c>
      <c r="BE135" t="str">
        <f>IF('COPY 20200720'!BE135="","",'COPY 20200720'!BE135)</f>
        <v/>
      </c>
      <c r="BF135" t="str">
        <f>IF('COPY 20200720'!BF135="","",'COPY 20200720'!BF135)</f>
        <v/>
      </c>
      <c r="BG135">
        <v>0</v>
      </c>
      <c r="BH135" t="str">
        <f>IF('COPY 20200720'!BH135="","",'COPY 20200720'!BH135)</f>
        <v/>
      </c>
      <c r="BI135" t="str">
        <f>IF('COPY 20200720'!BI135="","",'COPY 20200720'!BI135)</f>
        <v/>
      </c>
      <c r="BJ135" t="str">
        <f>IF('COPY 20200720'!BJ135="","",'COPY 20200720'!BJ135)</f>
        <v/>
      </c>
      <c r="BK135" t="str">
        <f>IF('COPY 20200720'!BK135="","",'COPY 20200720'!BK135)</f>
        <v/>
      </c>
      <c r="BL135" t="str">
        <f>IF('COPY 20200720'!BL135="","",'COPY 20200720'!BL135)</f>
        <v/>
      </c>
      <c r="BM135" t="str">
        <f>IF('COPY 20200720'!BM135="","",'COPY 20200720'!BM135)</f>
        <v/>
      </c>
      <c r="BN135" t="str">
        <f>IF('COPY 20200720'!BN135="","",'COPY 20200720'!BN135)</f>
        <v/>
      </c>
      <c r="BO135" t="str">
        <f>IF('COPY 20200720'!BO135="","",'COPY 20200720'!BO135)</f>
        <v/>
      </c>
      <c r="BP135" t="str">
        <f>IF('COPY 20200720'!BP135="","",'COPY 20200720'!BP135)</f>
        <v/>
      </c>
      <c r="BQ135" t="str">
        <f>IF('COPY 20200720'!BQ135="","",'COPY 20200720'!BQ135)</f>
        <v/>
      </c>
      <c r="BR135" t="str">
        <f>IF('COPY 20200720'!BR135="","",'COPY 20200720'!BR135)</f>
        <v/>
      </c>
      <c r="BS135" t="str">
        <f>IF('COPY 20200720'!BS135="","",'COPY 20200720'!BS135)</f>
        <v/>
      </c>
      <c r="BT135" t="str">
        <f>IF('COPY 20200720'!BT135="","",'COPY 20200720'!BT135)</f>
        <v/>
      </c>
      <c r="BU135" t="str">
        <f>IF('COPY 20200720'!BU135="","",'COPY 20200720'!BU135)</f>
        <v/>
      </c>
      <c r="BV135" t="str">
        <f>IF('COPY 20200720'!BV135="","",'COPY 20200720'!BV135)</f>
        <v/>
      </c>
      <c r="BW135" t="str">
        <f>IF('COPY 20200720'!BW135="","",'COPY 20200720'!BW135)</f>
        <v/>
      </c>
      <c r="BX135" t="str">
        <f>IF('COPY 20200720'!BX135="","",'COPY 20200720'!BX135)</f>
        <v/>
      </c>
      <c r="BY135" t="str">
        <f>IF('COPY 20200720'!BY135="","",'COPY 20200720'!BY135)</f>
        <v/>
      </c>
      <c r="BZ135" t="str">
        <f>IF('COPY 20200720'!BZ135="","",'COPY 20200720'!BZ135)</f>
        <v/>
      </c>
      <c r="CA135" t="str">
        <f>IF('COPY 20200720'!CA135="","",'COPY 20200720'!CA135)</f>
        <v/>
      </c>
      <c r="CB135" t="str">
        <f>IF('COPY 20200720'!CB135="","",'COPY 20200720'!CB135)</f>
        <v/>
      </c>
      <c r="CC135" t="str">
        <f>IF('COPY 20200720'!CC135="","",'COPY 20200720'!CC135)</f>
        <v/>
      </c>
      <c r="CD135" t="str">
        <f>IF('COPY 20200720'!CD135="","",'COPY 20200720'!CD135)</f>
        <v/>
      </c>
      <c r="CE135" t="str">
        <f>IF('COPY 20200720'!CE135="","",'COPY 20200720'!CE135)</f>
        <v/>
      </c>
      <c r="CF135" t="str">
        <f>IF('COPY 20200720'!CF135="","",'COPY 20200720'!CF135)</f>
        <v/>
      </c>
      <c r="CG135" t="str">
        <f>IF('COPY 20200720'!CG135="","",'COPY 20200720'!CG135)</f>
        <v/>
      </c>
      <c r="CH135" t="str">
        <f>IF('COPY 20200720'!CH135="","",'COPY 20200720'!CH135)</f>
        <v/>
      </c>
      <c r="CI135" t="str">
        <f>IF('COPY 20200720'!CI135="","",'COPY 20200720'!CI135)</f>
        <v/>
      </c>
      <c r="CJ135" t="str">
        <f>IF('COPY 20200720'!CJ135="","",'COPY 20200720'!CJ135)</f>
        <v/>
      </c>
      <c r="CK135" t="str">
        <f>IF('COPY 20200720'!CK135="","",'COPY 20200720'!CK135)</f>
        <v/>
      </c>
      <c r="CL135" t="str">
        <f>IF('COPY 20200720'!CL135="","",'COPY 20200720'!CL135)</f>
        <v/>
      </c>
      <c r="CM135" t="str">
        <f>IF('COPY 20200720'!CM135="","",'COPY 20200720'!CM135)</f>
        <v/>
      </c>
    </row>
    <row r="136" spans="2:91">
      <c r="B136" s="42" t="str">
        <f>'COPY 20200720'!B136</f>
        <v>132</v>
      </c>
      <c r="C136" s="8" t="str">
        <f>'COPY 20200720'!C136</f>
        <v>COVER COWL LHD</v>
      </c>
      <c r="D136" s="8" t="str">
        <f>IF('COPY 20200720'!D136="","",'COPY 20200720'!D136)</f>
        <v>INJ</v>
      </c>
      <c r="E136" s="8"/>
      <c r="F136" s="9"/>
      <c r="G136" s="10"/>
      <c r="H136" s="11"/>
      <c r="I136" s="12"/>
      <c r="J136" s="13"/>
      <c r="K136" s="10"/>
      <c r="L136" s="13"/>
      <c r="M136" s="14"/>
      <c r="N136" s="15"/>
      <c r="O136" s="16"/>
      <c r="P136" s="16"/>
      <c r="Q136" s="17"/>
      <c r="R136" s="17"/>
      <c r="S136" s="33"/>
      <c r="T136" s="33"/>
      <c r="U136" s="31"/>
      <c r="V136">
        <f>IF('COPY 20200720'!V136="","",'COPY 20200720'!V136)</f>
        <v>44033</v>
      </c>
      <c r="W136" t="str">
        <f>IF('COPY 20200720'!W136="","",'COPY 20200720'!W136)</f>
        <v/>
      </c>
      <c r="X136" t="str">
        <f>IF('COPY 20200720'!X136="","",'COPY 20200720'!X136)</f>
        <v/>
      </c>
      <c r="Y136" t="str">
        <f>IF('COPY 20200720'!Y136="","",'COPY 20200720'!Y136)</f>
        <v/>
      </c>
      <c r="Z136" t="str">
        <f>IF('COPY 20200720'!Z136="","",'COPY 20200720'!Z136)</f>
        <v/>
      </c>
      <c r="AA136" t="str">
        <f>IF('COPY 20200720'!AA136="","",'COPY 20200720'!AA136)</f>
        <v/>
      </c>
      <c r="AB136" t="str">
        <f>IF('COPY 20200720'!AB136="","",'COPY 20200720'!AB136)</f>
        <v/>
      </c>
      <c r="AC136" t="str">
        <f>IF('COPY 20200720'!AC136="","",'COPY 20200720'!AC136)</f>
        <v/>
      </c>
      <c r="AD136" t="str">
        <f>IF('COPY 20200720'!AD136="","",'COPY 20200720'!AD136)</f>
        <v/>
      </c>
      <c r="AE136" t="str">
        <f>IF('COPY 20200720'!AE136="","",'COPY 20200720'!AE136)</f>
        <v/>
      </c>
      <c r="AF136" t="str">
        <f>IF('COPY 20200720'!AF136="","",'COPY 20200720'!AF136)</f>
        <v/>
      </c>
      <c r="AG136" t="str">
        <f>IF('COPY 20200720'!AG136="","",'COPY 20200720'!AG136)</f>
        <v/>
      </c>
      <c r="AH136" t="str">
        <f>IF('COPY 20200720'!AH136="","",'COPY 20200720'!AH136)</f>
        <v/>
      </c>
      <c r="AI136" t="str">
        <f>IF('COPY 20200720'!AI136="","",'COPY 20200720'!AI136)</f>
        <v/>
      </c>
      <c r="AJ136" t="str">
        <f>IF('COPY 20200720'!AJ136="","",'COPY 20200720'!AJ136)</f>
        <v/>
      </c>
      <c r="AK136" t="str">
        <f>IF('COPY 20200720'!AK136="","",'COPY 20200720'!AK136)</f>
        <v/>
      </c>
      <c r="AL136" t="str">
        <f>IF('COPY 20200720'!AL136="","",'COPY 20200720'!AL136)</f>
        <v/>
      </c>
      <c r="AM136" t="str">
        <f>IF('COPY 20200720'!AM136="","",'COPY 20200720'!AM136)</f>
        <v/>
      </c>
      <c r="AN136" t="str">
        <f>IF('COPY 20200720'!AN136="","",'COPY 20200720'!AN136)</f>
        <v/>
      </c>
      <c r="AO136">
        <f>IF('COPY 20200720'!AO136="","",'COPY 20200720'!AO136)</f>
        <v>44046</v>
      </c>
      <c r="AP136">
        <f>IF('COPY 20200720'!AP136="","",'COPY 20200720'!AP136)</f>
        <v>44033</v>
      </c>
      <c r="AQ136" t="str">
        <f>IF('COPY 20200720'!AQ136="","",'COPY 20200720'!AQ136)</f>
        <v/>
      </c>
      <c r="AR136" t="str">
        <f>IF('COPY 20200720'!AR136="","",'COPY 20200720'!AR136)</f>
        <v/>
      </c>
      <c r="AS136" t="str">
        <f>IF('COPY 20200720'!AS136="","",'COPY 20200720'!AS136)</f>
        <v/>
      </c>
      <c r="AT136" t="str">
        <f>IF('COPY 20200720'!AT136="","",'COPY 20200720'!AT136)</f>
        <v/>
      </c>
      <c r="AU136" t="str">
        <f>IF('COPY 20200720'!AU136="","",'COPY 20200720'!AU136)</f>
        <v/>
      </c>
      <c r="AV136" t="str">
        <f>IF('COPY 20200720'!AV136="","",'COPY 20200720'!AV136)</f>
        <v/>
      </c>
      <c r="AW136" t="str">
        <f>IF('COPY 20200720'!AW136="","",'COPY 20200720'!AW136)</f>
        <v/>
      </c>
      <c r="AX136" t="str">
        <f>IF('COPY 20200720'!AX136="","",'COPY 20200720'!AX136)</f>
        <v/>
      </c>
      <c r="AY136" t="str">
        <f>IF('COPY 20200720'!AY136="","",'COPY 20200720'!AY136)</f>
        <v/>
      </c>
      <c r="AZ136" t="str">
        <f>IF('COPY 20200720'!AZ136="","",'COPY 20200720'!AZ136)</f>
        <v/>
      </c>
      <c r="BA136" t="str">
        <f>IF('COPY 20200720'!BA136="","",'COPY 20200720'!BA136)</f>
        <v/>
      </c>
      <c r="BB136" t="str">
        <f>IF('COPY 20200720'!BB136="","",'COPY 20200720'!BB136)</f>
        <v/>
      </c>
      <c r="BC136" t="str">
        <f>IF('COPY 20200720'!BC136="","",'COPY 20200720'!BC136)</f>
        <v/>
      </c>
      <c r="BD136" t="str">
        <f>IF('COPY 20200720'!BD136="","",'COPY 20200720'!BD136)</f>
        <v/>
      </c>
      <c r="BE136" t="str">
        <f>IF('COPY 20200720'!BE136="","",'COPY 20200720'!BE136)</f>
        <v/>
      </c>
      <c r="BF136" t="str">
        <f>IF('COPY 20200720'!BF136="","",'COPY 20200720'!BF136)</f>
        <v/>
      </c>
      <c r="BG136" t="str">
        <f>IF('COPY 20200720'!BG136="","",'COPY 20200720'!BG136)</f>
        <v/>
      </c>
      <c r="BH136" t="str">
        <f>IF('COPY 20200720'!BH136="","",'COPY 20200720'!BH136)</f>
        <v/>
      </c>
      <c r="BI136" t="str">
        <f>IF('COPY 20200720'!BI136="","",'COPY 20200720'!BI136)</f>
        <v/>
      </c>
      <c r="BJ136" t="str">
        <f>IF('COPY 20200720'!BJ136="","",'COPY 20200720'!BJ136)</f>
        <v/>
      </c>
      <c r="BK136" t="str">
        <f>IF('COPY 20200720'!BK136="","",'COPY 20200720'!BK136)</f>
        <v/>
      </c>
      <c r="BL136" t="str">
        <f>IF('COPY 20200720'!BL136="","",'COPY 20200720'!BL136)</f>
        <v/>
      </c>
      <c r="BM136" t="str">
        <f>IF('COPY 20200720'!BM136="","",'COPY 20200720'!BM136)</f>
        <v/>
      </c>
      <c r="BN136" t="str">
        <f>IF('COPY 20200720'!BN136="","",'COPY 20200720'!BN136)</f>
        <v/>
      </c>
      <c r="BO136">
        <f>IF('COPY 20200720'!BO136="","",'COPY 20200720'!BO136)</f>
        <v>44034</v>
      </c>
      <c r="BP136" t="str">
        <f>IF('COPY 20200720'!BP136="","",'COPY 20200720'!BP136)</f>
        <v/>
      </c>
      <c r="BQ136" t="str">
        <f>IF('COPY 20200720'!BQ136="","",'COPY 20200720'!BQ136)</f>
        <v/>
      </c>
      <c r="BR136" t="str">
        <f>IF('COPY 20200720'!BR136="","",'COPY 20200720'!BR136)</f>
        <v/>
      </c>
      <c r="BS136" t="str">
        <f>IF('COPY 20200720'!BS136="","",'COPY 20200720'!BS136)</f>
        <v/>
      </c>
      <c r="BT136" t="str">
        <f>IF('COPY 20200720'!BT136="","",'COPY 20200720'!BT136)</f>
        <v/>
      </c>
      <c r="BU136" t="str">
        <f>IF('COPY 20200720'!BU136="","",'COPY 20200720'!BU136)</f>
        <v/>
      </c>
      <c r="BV136" t="str">
        <f>IF('COPY 20200720'!BV136="","",'COPY 20200720'!BV136)</f>
        <v/>
      </c>
      <c r="BW136" t="str">
        <f>IF('COPY 20200720'!BW136="","",'COPY 20200720'!BW136)</f>
        <v/>
      </c>
      <c r="BX136" t="str">
        <f>IF('COPY 20200720'!BX136="","",'COPY 20200720'!BX136)</f>
        <v/>
      </c>
      <c r="BY136" t="str">
        <f>IF('COPY 20200720'!BY136="","",'COPY 20200720'!BY136)</f>
        <v/>
      </c>
      <c r="BZ136" t="str">
        <f>IF('COPY 20200720'!BZ136="","",'COPY 20200720'!BZ136)</f>
        <v/>
      </c>
      <c r="CA136" t="str">
        <f>IF('COPY 20200720'!CA136="","",'COPY 20200720'!CA136)</f>
        <v/>
      </c>
      <c r="CB136" t="str">
        <f>IF('COPY 20200720'!CB136="","",'COPY 20200720'!CB136)</f>
        <v/>
      </c>
      <c r="CC136" t="str">
        <f>IF('COPY 20200720'!CC136="","",'COPY 20200720'!CC136)</f>
        <v/>
      </c>
      <c r="CD136" t="str">
        <f>IF('COPY 20200720'!CD136="","",'COPY 20200720'!CD136)</f>
        <v/>
      </c>
      <c r="CE136" t="str">
        <f>IF('COPY 20200720'!CE136="","",'COPY 20200720'!CE136)</f>
        <v/>
      </c>
      <c r="CF136" t="str">
        <f>IF('COPY 20200720'!CF136="","",'COPY 20200720'!CF136)</f>
        <v/>
      </c>
      <c r="CG136" t="str">
        <f>IF('COPY 20200720'!CG136="","",'COPY 20200720'!CG136)</f>
        <v/>
      </c>
      <c r="CH136" t="str">
        <f>IF('COPY 20200720'!CH136="","",'COPY 20200720'!CH136)</f>
        <v/>
      </c>
      <c r="CI136" t="str">
        <f>IF('COPY 20200720'!CI136="","",'COPY 20200720'!CI136)</f>
        <v/>
      </c>
      <c r="CJ136" t="str">
        <f>IF('COPY 20200720'!CJ136="","",'COPY 20200720'!CJ136)</f>
        <v/>
      </c>
      <c r="CK136" t="str">
        <f>IF('COPY 20200720'!CK136="","",'COPY 20200720'!CK136)</f>
        <v/>
      </c>
      <c r="CL136" t="str">
        <f>IF('COPY 20200720'!CL136="","",'COPY 20200720'!CL136)</f>
        <v/>
      </c>
      <c r="CM136" t="str">
        <f>IF('COPY 20200720'!CM136="","",'COPY 20200720'!CM136)</f>
        <v/>
      </c>
    </row>
    <row r="137" spans="2:91">
      <c r="B137" s="42" t="str">
        <f>'COPY 20200720'!B137</f>
        <v>133</v>
      </c>
      <c r="C137" s="8" t="str">
        <f>'COPY 20200720'!C137</f>
        <v>POCKET LID OUT</v>
      </c>
      <c r="D137" s="8" t="str">
        <f>IF('COPY 20200720'!D137="","",'COPY 20200720'!D137)</f>
        <v>INJ</v>
      </c>
      <c r="E137" s="8"/>
      <c r="F137" s="9"/>
      <c r="G137" s="10"/>
      <c r="H137" s="11"/>
      <c r="I137" s="12"/>
      <c r="J137" s="13"/>
      <c r="K137" s="10"/>
      <c r="L137" s="13"/>
      <c r="M137" s="14"/>
      <c r="N137" s="15"/>
      <c r="O137" s="16"/>
      <c r="P137" s="16"/>
      <c r="Q137" s="17"/>
      <c r="R137" s="17"/>
      <c r="S137" s="33"/>
      <c r="T137" s="33"/>
      <c r="U137" s="31"/>
      <c r="V137">
        <f>IF('COPY 20200720'!V137="","",'COPY 20200720'!V137)</f>
        <v>1.7588333499999997</v>
      </c>
      <c r="W137" t="str">
        <f>IF('COPY 20200720'!W137="","",'COPY 20200720'!W137)</f>
        <v/>
      </c>
      <c r="X137" t="str">
        <f>IF('COPY 20200720'!X137="","",'COPY 20200720'!X137)</f>
        <v/>
      </c>
      <c r="Y137" t="str">
        <f>IF('COPY 20200720'!Y137="","",'COPY 20200720'!Y137)</f>
        <v/>
      </c>
      <c r="Z137" t="str">
        <f>IF('COPY 20200720'!Z137="","",'COPY 20200720'!Z137)</f>
        <v/>
      </c>
      <c r="AA137" t="str">
        <f>IF('COPY 20200720'!AA137="","",'COPY 20200720'!AA137)</f>
        <v/>
      </c>
      <c r="AB137" t="str">
        <f>IF('COPY 20200720'!AB137="","",'COPY 20200720'!AB137)</f>
        <v/>
      </c>
      <c r="AC137" t="str">
        <f>IF('COPY 20200720'!AC137="","",'COPY 20200720'!AC137)</f>
        <v/>
      </c>
      <c r="AD137" t="str">
        <f>IF('COPY 20200720'!AD137="","",'COPY 20200720'!AD137)</f>
        <v/>
      </c>
      <c r="AE137" t="str">
        <f>IF('COPY 20200720'!AE137="","",'COPY 20200720'!AE137)</f>
        <v/>
      </c>
      <c r="AF137" s="2" t="s">
        <v>169</v>
      </c>
      <c r="AG137">
        <f>149995/108500</f>
        <v>1.3824423963133641</v>
      </c>
      <c r="AH137" t="str">
        <f>IF('COPY 20200720'!AH137="","",'COPY 20200720'!AH137)</f>
        <v/>
      </c>
      <c r="AI137" t="str">
        <f>IF('COPY 20200720'!AI137="","",'COPY 20200720'!AI137)</f>
        <v/>
      </c>
      <c r="AJ137" t="str">
        <f>IF('COPY 20200720'!AJ137="","",'COPY 20200720'!AJ137)</f>
        <v/>
      </c>
      <c r="AK137" t="str">
        <f>IF('COPY 20200720'!AK137="","",'COPY 20200720'!AK137)</f>
        <v/>
      </c>
      <c r="AL137" t="str">
        <f>IF('COPY 20200720'!AL137="","",'COPY 20200720'!AL137)</f>
        <v/>
      </c>
      <c r="AM137" t="str">
        <f>IF('COPY 20200720'!AM137="","",'COPY 20200720'!AM137)</f>
        <v/>
      </c>
      <c r="AN137" t="str">
        <f>IF('COPY 20200720'!AN137="","",'COPY 20200720'!AN137)</f>
        <v/>
      </c>
      <c r="AO137" t="str">
        <f>IF('COPY 20200720'!AO137="","",'COPY 20200720'!AO137)</f>
        <v/>
      </c>
      <c r="AP137">
        <f>IF('COPY 20200720'!AP137="","",'COPY 20200720'!AP137)</f>
        <v>44033</v>
      </c>
      <c r="AQ137" t="str">
        <f>IF('COPY 20200720'!AQ137="","",'COPY 20200720'!AQ137)</f>
        <v/>
      </c>
      <c r="AR137" t="str">
        <f>IF('COPY 20200720'!AR137="","",'COPY 20200720'!AR137)</f>
        <v/>
      </c>
      <c r="AS137" t="str">
        <f>IF('COPY 20200720'!AS137="","",'COPY 20200720'!AS137)</f>
        <v/>
      </c>
      <c r="AT137" t="str">
        <f>IF('COPY 20200720'!AT137="","",'COPY 20200720'!AT137)</f>
        <v/>
      </c>
      <c r="AU137" t="str">
        <f>IF('COPY 20200720'!AU137="","",'COPY 20200720'!AU137)</f>
        <v/>
      </c>
      <c r="AV137" t="str">
        <f>IF('COPY 20200720'!AV137="","",'COPY 20200720'!AV137)</f>
        <v/>
      </c>
      <c r="AW137" t="str">
        <f>IF('COPY 20200720'!AW137="","",'COPY 20200720'!AW137)</f>
        <v/>
      </c>
      <c r="AX137" t="str">
        <f>IF('COPY 20200720'!AX137="","",'COPY 20200720'!AX137)</f>
        <v/>
      </c>
      <c r="AY137" t="str">
        <f>IF('COPY 20200720'!AY137="","",'COPY 20200720'!AY137)</f>
        <v/>
      </c>
      <c r="AZ137" t="str">
        <f>IF('COPY 20200720'!AZ137="","",'COPY 20200720'!AZ137)</f>
        <v/>
      </c>
      <c r="BA137" t="str">
        <f>IF('COPY 20200720'!BA137="","",'COPY 20200720'!BA137)</f>
        <v/>
      </c>
      <c r="BB137" t="str">
        <f>IF('COPY 20200720'!BB137="","",'COPY 20200720'!BB137)</f>
        <v/>
      </c>
      <c r="BC137" t="str">
        <f>IF('COPY 20200720'!BC137="","",'COPY 20200720'!BC137)</f>
        <v/>
      </c>
      <c r="BD137" t="str">
        <f>IF('COPY 20200720'!BD137="","",'COPY 20200720'!BD137)</f>
        <v/>
      </c>
      <c r="BE137" t="str">
        <f>IF('COPY 20200720'!BE137="","",'COPY 20200720'!BE137)</f>
        <v/>
      </c>
      <c r="BF137" t="str">
        <f>IF('COPY 20200720'!BF137="","",'COPY 20200720'!BF137)</f>
        <v/>
      </c>
      <c r="BG137" t="str">
        <f>IF('COPY 20200720'!BG137="","",'COPY 20200720'!BG137)</f>
        <v/>
      </c>
      <c r="BH137" t="str">
        <f>IF('COPY 20200720'!BH137="","",'COPY 20200720'!BH137)</f>
        <v/>
      </c>
      <c r="BI137" t="str">
        <f>IF('COPY 20200720'!BI137="","",'COPY 20200720'!BI137)</f>
        <v/>
      </c>
      <c r="BJ137" t="str">
        <f>IF('COPY 20200720'!BJ137="","",'COPY 20200720'!BJ137)</f>
        <v/>
      </c>
      <c r="BK137" s="90">
        <v>0</v>
      </c>
      <c r="BL137" t="str">
        <f>IF('COPY 20200720'!BL137="","",'COPY 20200720'!BL137)</f>
        <v/>
      </c>
      <c r="BM137" t="str">
        <f>IF('COPY 20200720'!BM137="","",'COPY 20200720'!BM137)</f>
        <v/>
      </c>
      <c r="BN137" t="str">
        <f>IF('COPY 20200720'!BN137="","",'COPY 20200720'!BN137)</f>
        <v/>
      </c>
      <c r="BO137">
        <f>IF('COPY 20200720'!BO137="","",'COPY 20200720'!BO137)</f>
        <v>44034</v>
      </c>
      <c r="BP137" t="str">
        <f>IF('COPY 20200720'!BP137="","",'COPY 20200720'!BP137)</f>
        <v/>
      </c>
      <c r="BQ137" t="str">
        <f>IF('COPY 20200720'!BQ137="","",'COPY 20200720'!BQ137)</f>
        <v/>
      </c>
      <c r="BR137" t="str">
        <f>IF('COPY 20200720'!BR137="","",'COPY 20200720'!BR137)</f>
        <v/>
      </c>
      <c r="BS137" t="str">
        <f>IF('COPY 20200720'!BS137="","",'COPY 20200720'!BS137)</f>
        <v/>
      </c>
      <c r="BT137" t="str">
        <f>IF('COPY 20200720'!BT137="","",'COPY 20200720'!BT137)</f>
        <v/>
      </c>
      <c r="BU137" t="str">
        <f>IF('COPY 20200720'!BU137="","",'COPY 20200720'!BU137)</f>
        <v/>
      </c>
      <c r="BV137" t="str">
        <f>IF('COPY 20200720'!BV137="","",'COPY 20200720'!BV137)</f>
        <v/>
      </c>
      <c r="BW137" t="str">
        <f>IF('COPY 20200720'!BW137="","",'COPY 20200720'!BW137)</f>
        <v/>
      </c>
      <c r="BX137" t="str">
        <f>IF('COPY 20200720'!BX137="","",'COPY 20200720'!BX137)</f>
        <v/>
      </c>
      <c r="BY137" t="str">
        <f>IF('COPY 20200720'!BY137="","",'COPY 20200720'!BY137)</f>
        <v/>
      </c>
      <c r="BZ137" t="str">
        <f>IF('COPY 20200720'!BZ137="","",'COPY 20200720'!BZ137)</f>
        <v/>
      </c>
      <c r="CA137" t="str">
        <f>IF('COPY 20200720'!CA137="","",'COPY 20200720'!CA137)</f>
        <v/>
      </c>
      <c r="CB137" t="str">
        <f>IF('COPY 20200720'!CB137="","",'COPY 20200720'!CB137)</f>
        <v/>
      </c>
      <c r="CC137" t="str">
        <f>IF('COPY 20200720'!CC137="","",'COPY 20200720'!CC137)</f>
        <v/>
      </c>
      <c r="CD137" t="str">
        <f>IF('COPY 20200720'!CD137="","",'COPY 20200720'!CD137)</f>
        <v/>
      </c>
      <c r="CE137" t="str">
        <f>IF('COPY 20200720'!CE137="","",'COPY 20200720'!CE137)</f>
        <v>-</v>
      </c>
      <c r="CF137">
        <v>0</v>
      </c>
      <c r="CG137" t="str">
        <f>IF('COPY 20200720'!CG137="","",'COPY 20200720'!CG137)</f>
        <v/>
      </c>
      <c r="CH137" t="str">
        <f>IF('COPY 20200720'!CH137="","",'COPY 20200720'!CH137)</f>
        <v/>
      </c>
      <c r="CI137" t="str">
        <f>IF('COPY 20200720'!CI137="","",'COPY 20200720'!CI137)</f>
        <v/>
      </c>
      <c r="CJ137" t="str">
        <f>IF('COPY 20200720'!CJ137="","",'COPY 20200720'!CJ137)</f>
        <v/>
      </c>
      <c r="CK137" t="str">
        <f>IF('COPY 20200720'!CK137="","",'COPY 20200720'!CK137)</f>
        <v/>
      </c>
      <c r="CL137" t="str">
        <f>IF('COPY 20200720'!CL137="","",'COPY 20200720'!CL137)</f>
        <v/>
      </c>
      <c r="CM137" t="str">
        <f>IF('COPY 20200720'!CM137="","",'COPY 20200720'!CM137)</f>
        <v/>
      </c>
    </row>
    <row r="138" spans="2:91">
      <c r="B138" s="42" t="str">
        <f>'COPY 20200720'!B138</f>
        <v>134</v>
      </c>
      <c r="C138" s="8" t="str">
        <f>'COPY 20200720'!C138</f>
        <v>GARNISH F DR RH/LH</v>
      </c>
      <c r="D138" s="8" t="str">
        <f>IF('COPY 20200720'!D138="","",'COPY 20200720'!D138)</f>
        <v>INJ</v>
      </c>
      <c r="E138" s="8"/>
      <c r="F138" s="9"/>
      <c r="G138" s="10"/>
      <c r="H138" s="11"/>
      <c r="I138" s="12"/>
      <c r="J138" s="24"/>
      <c r="K138" s="10"/>
      <c r="L138" s="13"/>
      <c r="M138" s="14"/>
      <c r="N138" s="15"/>
      <c r="O138" s="16"/>
      <c r="P138" s="16"/>
      <c r="Q138" s="17"/>
      <c r="R138" s="17"/>
      <c r="S138" s="33"/>
      <c r="T138" s="33"/>
      <c r="U138" s="31"/>
      <c r="V138">
        <f>IF('COPY 20200720'!V138="","",'COPY 20200720'!V138)</f>
        <v>1.6606931629955948</v>
      </c>
      <c r="W138" t="str">
        <f>IF('COPY 20200720'!W138="","",'COPY 20200720'!W138)</f>
        <v/>
      </c>
      <c r="X138" t="str">
        <f>IF('COPY 20200720'!X138="","",'COPY 20200720'!X138)</f>
        <v/>
      </c>
      <c r="Y138" t="str">
        <f>IF('COPY 20200720'!Y138="","",'COPY 20200720'!Y138)</f>
        <v/>
      </c>
      <c r="Z138" t="str">
        <f>IF('COPY 20200720'!Z138="","",'COPY 20200720'!Z138)</f>
        <v/>
      </c>
      <c r="AA138" t="str">
        <f>IF('COPY 20200720'!AA138="","",'COPY 20200720'!AA138)</f>
        <v/>
      </c>
      <c r="AB138" t="str">
        <f>IF('COPY 20200720'!AB138="","",'COPY 20200720'!AB138)</f>
        <v/>
      </c>
      <c r="AC138" t="str">
        <f>IF('COPY 20200720'!AC138="","",'COPY 20200720'!AC138)</f>
        <v/>
      </c>
      <c r="AD138">
        <v>0</v>
      </c>
      <c r="AE138" t="str">
        <f>IF('COPY 20200720'!AE138="","",'COPY 20200720'!AE138)</f>
        <v>-</v>
      </c>
      <c r="AF138">
        <f>IF('COPY 20200720'!AF138="","",'COPY 20200720'!AF138)</f>
        <v>44033</v>
      </c>
      <c r="AG138">
        <f>IF('COPY 20200720'!AG138="","",'COPY 20200720'!AG138)</f>
        <v>44033</v>
      </c>
      <c r="AH138" t="str">
        <f>IF('COPY 20200720'!AH138="","",'COPY 20200720'!AH138)</f>
        <v/>
      </c>
      <c r="AI138" t="str">
        <f>IF('COPY 20200720'!AI138="","",'COPY 20200720'!AI138)</f>
        <v/>
      </c>
      <c r="AJ138" t="str">
        <f>IF('COPY 20200720'!AJ138="","",'COPY 20200720'!AJ138)</f>
        <v/>
      </c>
      <c r="AK138" t="str">
        <f>IF('COPY 20200720'!AK138="","",'COPY 20200720'!AK138)</f>
        <v/>
      </c>
      <c r="AL138" t="str">
        <f>IF('COPY 20200720'!AL138="","",'COPY 20200720'!AL138)</f>
        <v/>
      </c>
      <c r="AM138">
        <f>IF('COPY 20200720'!AM138="","",'COPY 20200720'!AM138)</f>
        <v>44033</v>
      </c>
      <c r="AN138" t="str">
        <f>IF('COPY 20200720'!AN138="","",'COPY 20200720'!AN138)</f>
        <v/>
      </c>
      <c r="AO138" t="str">
        <f>IF('COPY 20200720'!AO138="","",'COPY 20200720'!AO138)</f>
        <v/>
      </c>
      <c r="AP138" t="str">
        <f>IF('COPY 20200720'!AP138="","",'COPY 20200720'!AP138)</f>
        <v/>
      </c>
      <c r="AQ138" t="str">
        <f>IF('COPY 20200720'!AQ138="","",'COPY 20200720'!AQ138)</f>
        <v/>
      </c>
      <c r="AR138" t="str">
        <f>IF('COPY 20200720'!AR138="","",'COPY 20200720'!AR138)</f>
        <v/>
      </c>
      <c r="AS138" t="str">
        <f>IF('COPY 20200720'!AS138="","",'COPY 20200720'!AS138)</f>
        <v/>
      </c>
      <c r="AT138" t="str">
        <f>IF('COPY 20200720'!AT138="","",'COPY 20200720'!AT138)</f>
        <v/>
      </c>
      <c r="AU138" t="str">
        <f>IF('COPY 20200720'!AU138="","",'COPY 20200720'!AU138)</f>
        <v/>
      </c>
      <c r="AV138" t="str">
        <f>IF('COPY 20200720'!AV138="","",'COPY 20200720'!AV138)</f>
        <v/>
      </c>
      <c r="AW138" t="str">
        <f>IF('COPY 20200720'!AW138="","",'COPY 20200720'!AW138)</f>
        <v/>
      </c>
      <c r="AX138" t="str">
        <f>IF('COPY 20200720'!AX138="","",'COPY 20200720'!AX138)</f>
        <v/>
      </c>
      <c r="AY138" t="str">
        <f>IF('COPY 20200720'!AY138="","",'COPY 20200720'!AY138)</f>
        <v/>
      </c>
      <c r="AZ138" t="str">
        <f>IF('COPY 20200720'!AZ138="","",'COPY 20200720'!AZ138)</f>
        <v/>
      </c>
      <c r="BA138" t="str">
        <f>IF('COPY 20200720'!BA138="","",'COPY 20200720'!BA138)</f>
        <v/>
      </c>
      <c r="BB138" t="str">
        <f>IF('COPY 20200720'!BB138="","",'COPY 20200720'!BB138)</f>
        <v/>
      </c>
      <c r="BC138" t="str">
        <f>IF('COPY 20200720'!BC138="","",'COPY 20200720'!BC138)</f>
        <v/>
      </c>
      <c r="BD138" t="str">
        <f>IF('COPY 20200720'!BD138="","",'COPY 20200720'!BD138)</f>
        <v/>
      </c>
      <c r="BE138" t="str">
        <f>IF('COPY 20200720'!BE138="","",'COPY 20200720'!BE138)</f>
        <v/>
      </c>
      <c r="BF138" t="str">
        <f>IF('COPY 20200720'!BF138="","",'COPY 20200720'!BF138)</f>
        <v/>
      </c>
      <c r="BG138" t="str">
        <f>IF('COPY 20200720'!BG138="","",'COPY 20200720'!BG138)</f>
        <v/>
      </c>
      <c r="BH138" t="str">
        <f>IF('COPY 20200720'!BH138="","",'COPY 20200720'!BH138)</f>
        <v/>
      </c>
      <c r="BI138" t="str">
        <f>IF('COPY 20200720'!BI138="","",'COPY 20200720'!BI138)</f>
        <v/>
      </c>
      <c r="BJ138" t="str">
        <f>IF('COPY 20200720'!BJ138="","",'COPY 20200720'!BJ138)</f>
        <v/>
      </c>
      <c r="BK138" t="str">
        <f>IF('COPY 20200720'!BK138="","",'COPY 20200720'!BK138)</f>
        <v/>
      </c>
      <c r="BL138" t="str">
        <f>IF('COPY 20200720'!BL138="","",'COPY 20200720'!BL138)</f>
        <v/>
      </c>
      <c r="BM138" t="str">
        <f>IF('COPY 20200720'!BM138="","",'COPY 20200720'!BM138)</f>
        <v/>
      </c>
      <c r="BN138" t="str">
        <f>IF('COPY 20200720'!BN138="","",'COPY 20200720'!BN138)</f>
        <v/>
      </c>
      <c r="BO138" t="str">
        <f>IF('COPY 20200720'!BO138="","",'COPY 20200720'!BO138)</f>
        <v/>
      </c>
      <c r="BP138" t="str">
        <f>IF('COPY 20200720'!BP138="","",'COPY 20200720'!BP138)</f>
        <v/>
      </c>
      <c r="BQ138" t="str">
        <f>IF('COPY 20200720'!BQ138="","",'COPY 20200720'!BQ138)</f>
        <v/>
      </c>
      <c r="BR138" t="str">
        <f>IF('COPY 20200720'!BR138="","",'COPY 20200720'!BR138)</f>
        <v/>
      </c>
      <c r="BS138" t="str">
        <f>IF('COPY 20200720'!BS138="","",'COPY 20200720'!BS138)</f>
        <v/>
      </c>
      <c r="BT138" t="str">
        <f>IF('COPY 20200720'!BT138="","",'COPY 20200720'!BT138)</f>
        <v/>
      </c>
      <c r="BU138" t="str">
        <f>IF('COPY 20200720'!BU138="","",'COPY 20200720'!BU138)</f>
        <v/>
      </c>
      <c r="BV138" t="str">
        <f>IF('COPY 20200720'!BV138="","",'COPY 20200720'!BV138)</f>
        <v/>
      </c>
      <c r="BW138" t="str">
        <f>IF('COPY 20200720'!BW138="","",'COPY 20200720'!BW138)</f>
        <v/>
      </c>
      <c r="BX138" t="str">
        <f>IF('COPY 20200720'!BX138="","",'COPY 20200720'!BX138)</f>
        <v/>
      </c>
      <c r="BY138" t="str">
        <f>IF('COPY 20200720'!BY138="","",'COPY 20200720'!BY138)</f>
        <v/>
      </c>
      <c r="BZ138" t="str">
        <f>IF('COPY 20200720'!BZ138="","",'COPY 20200720'!BZ138)</f>
        <v/>
      </c>
      <c r="CA138" t="str">
        <f>IF('COPY 20200720'!CA138="","",'COPY 20200720'!CA138)</f>
        <v/>
      </c>
      <c r="CB138" t="str">
        <f>IF('COPY 20200720'!CB138="","",'COPY 20200720'!CB138)</f>
        <v/>
      </c>
      <c r="CC138" t="str">
        <f>IF('COPY 20200720'!CC138="","",'COPY 20200720'!CC138)</f>
        <v/>
      </c>
      <c r="CD138" t="str">
        <f>IF('COPY 20200720'!CD138="","",'COPY 20200720'!CD138)</f>
        <v/>
      </c>
      <c r="CE138">
        <v>0</v>
      </c>
      <c r="CF138" t="str">
        <f>IF('COPY 20200720'!CF138="","",'COPY 20200720'!CF138)</f>
        <v>-</v>
      </c>
      <c r="CG138" t="str">
        <f>IF('COPY 20200720'!CG138="","",'COPY 20200720'!CG138)</f>
        <v/>
      </c>
      <c r="CH138" t="str">
        <f>IF('COPY 20200720'!CH138="","",'COPY 20200720'!CH138)</f>
        <v/>
      </c>
      <c r="CI138" t="str">
        <f>IF('COPY 20200720'!CI138="","",'COPY 20200720'!CI138)</f>
        <v/>
      </c>
      <c r="CJ138" t="str">
        <f>IF('COPY 20200720'!CJ138="","",'COPY 20200720'!CJ138)</f>
        <v/>
      </c>
      <c r="CK138" t="str">
        <f>IF('COPY 20200720'!CK138="","",'COPY 20200720'!CK138)</f>
        <v/>
      </c>
      <c r="CL138" t="str">
        <f>IF('COPY 20200720'!CL138="","",'COPY 20200720'!CL138)</f>
        <v/>
      </c>
      <c r="CM138" t="str">
        <f>IF('COPY 20200720'!CM138="","",'COPY 20200720'!CM138)</f>
        <v/>
      </c>
    </row>
    <row r="139" spans="2:91">
      <c r="B139" s="42" t="str">
        <f>'COPY 20200720'!B139</f>
        <v>135</v>
      </c>
      <c r="C139" s="8" t="str">
        <f>'COPY 20200720'!C139</f>
        <v>GARNISH R DR AY INNER RH/LH</v>
      </c>
      <c r="D139" s="8" t="str">
        <f>IF('COPY 20200720'!D139="","",'COPY 20200720'!D139)</f>
        <v>INJ</v>
      </c>
      <c r="E139" s="8"/>
      <c r="F139" s="9"/>
      <c r="G139" s="10"/>
      <c r="H139" s="11"/>
      <c r="I139" s="12"/>
      <c r="J139" s="13"/>
      <c r="K139" s="10"/>
      <c r="L139" s="13"/>
      <c r="M139" s="14"/>
      <c r="N139" s="15"/>
      <c r="O139" s="16"/>
      <c r="P139" s="16"/>
      <c r="Q139" s="17"/>
      <c r="R139" s="17"/>
      <c r="S139" s="33"/>
      <c r="T139" s="33"/>
      <c r="U139" s="31"/>
      <c r="V139">
        <f>IF('COPY 20200720'!V139="","",'COPY 20200720'!V139)</f>
        <v>0.45230685864813941</v>
      </c>
      <c r="W139" t="str">
        <f>IF('COPY 20200720'!W139="","",'COPY 20200720'!W139)</f>
        <v/>
      </c>
      <c r="X139" t="str">
        <f>IF('COPY 20200720'!X139="","",'COPY 20200720'!X139)</f>
        <v/>
      </c>
      <c r="Y139" t="str">
        <f>IF('COPY 20200720'!Y139="","",'COPY 20200720'!Y139)</f>
        <v/>
      </c>
      <c r="Z139" t="str">
        <f>IF('COPY 20200720'!Z139="","",'COPY 20200720'!Z139)</f>
        <v/>
      </c>
      <c r="AA139" t="str">
        <f>IF('COPY 20200720'!AA139="","",'COPY 20200720'!AA139)</f>
        <v/>
      </c>
      <c r="AB139" t="str">
        <f>IF('COPY 20200720'!AB139="","",'COPY 20200720'!AB139)</f>
        <v/>
      </c>
      <c r="AC139" t="str">
        <f>IF('COPY 20200720'!AC139="","",'COPY 20200720'!AC139)</f>
        <v/>
      </c>
      <c r="AD139" t="str">
        <f>IF('COPY 20200720'!AD139="","",'COPY 20200720'!AD139)</f>
        <v/>
      </c>
      <c r="AE139" t="str">
        <f>IF('COPY 20200720'!AE139="","",'COPY 20200720'!AE139)</f>
        <v/>
      </c>
      <c r="AF139" t="str">
        <f>IF('COPY 20200720'!AF139="","",'COPY 20200720'!AF139)</f>
        <v/>
      </c>
      <c r="AG139" t="str">
        <f>IF('COPY 20200720'!AG139="","",'COPY 20200720'!AG139)</f>
        <v/>
      </c>
      <c r="AH139" t="str">
        <f>IF('COPY 20200720'!AH139="","",'COPY 20200720'!AH139)</f>
        <v/>
      </c>
      <c r="AI139" t="str">
        <f>IF('COPY 20200720'!AI139="","",'COPY 20200720'!AI139)</f>
        <v/>
      </c>
      <c r="AJ139" t="str">
        <f>IF('COPY 20200720'!AJ139="","",'COPY 20200720'!AJ139)</f>
        <v/>
      </c>
      <c r="AK139" t="str">
        <f>IF('COPY 20200720'!AK139="","",'COPY 20200720'!AK139)</f>
        <v/>
      </c>
      <c r="AL139" t="str">
        <f>IF('COPY 20200720'!AL139="","",'COPY 20200720'!AL139)</f>
        <v/>
      </c>
      <c r="AM139" t="str">
        <f>IF('COPY 20200720'!AM139="","",'COPY 20200720'!AM139)</f>
        <v/>
      </c>
      <c r="AN139" t="str">
        <f>IF('COPY 20200720'!AN139="","",'COPY 20200720'!AN139)</f>
        <v/>
      </c>
      <c r="AO139" t="str">
        <f>IF('COPY 20200720'!AO139="","",'COPY 20200720'!AO139)</f>
        <v/>
      </c>
      <c r="AP139" t="str">
        <f>IF('COPY 20200720'!AP139="","",'COPY 20200720'!AP139)</f>
        <v/>
      </c>
      <c r="AQ139" t="str">
        <f>IF('COPY 20200720'!AQ139="","",'COPY 20200720'!AQ139)</f>
        <v/>
      </c>
      <c r="AR139" t="str">
        <f>IF('COPY 20200720'!AR139="","",'COPY 20200720'!AR139)</f>
        <v/>
      </c>
      <c r="AS139" t="str">
        <f>IF('COPY 20200720'!AS139="","",'COPY 20200720'!AS139)</f>
        <v/>
      </c>
      <c r="AT139" t="str">
        <f>IF('COPY 20200720'!AT139="","",'COPY 20200720'!AT139)</f>
        <v/>
      </c>
      <c r="AU139" t="str">
        <f>IF('COPY 20200720'!AU139="","",'COPY 20200720'!AU139)</f>
        <v/>
      </c>
      <c r="AV139" t="str">
        <f>IF('COPY 20200720'!AV139="","",'COPY 20200720'!AV139)</f>
        <v/>
      </c>
      <c r="AW139" t="str">
        <f>IF('COPY 20200720'!AW139="","",'COPY 20200720'!AW139)</f>
        <v/>
      </c>
      <c r="AX139" t="str">
        <f>IF('COPY 20200720'!AX139="","",'COPY 20200720'!AX139)</f>
        <v/>
      </c>
      <c r="AY139" t="str">
        <f>IF('COPY 20200720'!AY139="","",'COPY 20200720'!AY139)</f>
        <v/>
      </c>
      <c r="AZ139" t="str">
        <f>IF('COPY 20200720'!AZ139="","",'COPY 20200720'!AZ139)</f>
        <v/>
      </c>
      <c r="BA139" t="str">
        <f>IF('COPY 20200720'!BA139="","",'COPY 20200720'!BA139)</f>
        <v/>
      </c>
      <c r="BB139" t="str">
        <f>IF('COPY 20200720'!BB139="","",'COPY 20200720'!BB139)</f>
        <v/>
      </c>
      <c r="BC139" t="str">
        <f>IF('COPY 20200720'!BC139="","",'COPY 20200720'!BC139)</f>
        <v/>
      </c>
      <c r="BD139" t="str">
        <f>IF('COPY 20200720'!BD139="","",'COPY 20200720'!BD139)</f>
        <v/>
      </c>
      <c r="BE139" t="str">
        <f>IF('COPY 20200720'!BE139="","",'COPY 20200720'!BE139)</f>
        <v/>
      </c>
      <c r="BF139" t="str">
        <f>IF('COPY 20200720'!BF139="","",'COPY 20200720'!BF139)</f>
        <v/>
      </c>
      <c r="BG139" t="str">
        <f>IF('COPY 20200720'!BG139="","",'COPY 20200720'!BG139)</f>
        <v/>
      </c>
      <c r="BH139" t="str">
        <f>IF('COPY 20200720'!BH139="","",'COPY 20200720'!BH139)</f>
        <v/>
      </c>
      <c r="BI139" t="str">
        <f>IF('COPY 20200720'!BI139="","",'COPY 20200720'!BI139)</f>
        <v/>
      </c>
      <c r="BJ139" t="str">
        <f>IF('COPY 20200720'!BJ139="","",'COPY 20200720'!BJ139)</f>
        <v/>
      </c>
      <c r="BK139">
        <f>IF('COPY 20200720'!BK139="","",'COPY 20200720'!BK139)</f>
        <v>44036</v>
      </c>
      <c r="BL139" t="str">
        <f>IF('COPY 20200720'!BL139="","",'COPY 20200720'!BL139)</f>
        <v/>
      </c>
      <c r="BM139" t="str">
        <f>IF('COPY 20200720'!BM139="","",'COPY 20200720'!BM139)</f>
        <v/>
      </c>
      <c r="BN139" t="str">
        <f>IF('COPY 20200720'!BN139="","",'COPY 20200720'!BN139)</f>
        <v/>
      </c>
      <c r="BO139" t="str">
        <f>IF('COPY 20200720'!BO139="","",'COPY 20200720'!BO139)</f>
        <v/>
      </c>
      <c r="BP139" t="str">
        <f>IF('COPY 20200720'!BP139="","",'COPY 20200720'!BP139)</f>
        <v/>
      </c>
      <c r="BQ139" t="str">
        <f>IF('COPY 20200720'!BQ139="","",'COPY 20200720'!BQ139)</f>
        <v/>
      </c>
      <c r="BR139" t="str">
        <f>IF('COPY 20200720'!BR139="","",'COPY 20200720'!BR139)</f>
        <v/>
      </c>
      <c r="BS139" t="str">
        <f>IF('COPY 20200720'!BS139="","",'COPY 20200720'!BS139)</f>
        <v/>
      </c>
      <c r="BT139" t="str">
        <f>IF('COPY 20200720'!BT139="","",'COPY 20200720'!BT139)</f>
        <v/>
      </c>
      <c r="BU139" t="str">
        <f>IF('COPY 20200720'!BU139="","",'COPY 20200720'!BU139)</f>
        <v/>
      </c>
      <c r="BV139" t="str">
        <f>IF('COPY 20200720'!BV139="","",'COPY 20200720'!BV139)</f>
        <v/>
      </c>
      <c r="BW139" t="str">
        <f>IF('COPY 20200720'!BW139="","",'COPY 20200720'!BW139)</f>
        <v/>
      </c>
      <c r="BX139" t="str">
        <f>IF('COPY 20200720'!BX139="","",'COPY 20200720'!BX139)</f>
        <v/>
      </c>
      <c r="BY139" t="str">
        <f>IF('COPY 20200720'!BY139="","",'COPY 20200720'!BY139)</f>
        <v/>
      </c>
      <c r="BZ139" t="str">
        <f>IF('COPY 20200720'!BZ139="","",'COPY 20200720'!BZ139)</f>
        <v/>
      </c>
      <c r="CA139" t="str">
        <f>IF('COPY 20200720'!CA139="","",'COPY 20200720'!CA139)</f>
        <v/>
      </c>
      <c r="CB139" t="str">
        <f>IF('COPY 20200720'!CB139="","",'COPY 20200720'!CB139)</f>
        <v/>
      </c>
      <c r="CC139" t="str">
        <f>IF('COPY 20200720'!CC139="","",'COPY 20200720'!CC139)</f>
        <v/>
      </c>
      <c r="CD139" t="str">
        <f>IF('COPY 20200720'!CD139="","",'COPY 20200720'!CD139)</f>
        <v/>
      </c>
      <c r="CE139">
        <v>0</v>
      </c>
      <c r="CF139" t="str">
        <f>IF('COPY 20200720'!CF139="","",'COPY 20200720'!CF139)</f>
        <v>-</v>
      </c>
      <c r="CG139" t="str">
        <f>IF('COPY 20200720'!CG139="","",'COPY 20200720'!CG139)</f>
        <v/>
      </c>
      <c r="CH139" t="str">
        <f>IF('COPY 20200720'!CH139="","",'COPY 20200720'!CH139)</f>
        <v/>
      </c>
      <c r="CI139" t="str">
        <f>IF('COPY 20200720'!CI139="","",'COPY 20200720'!CI139)</f>
        <v/>
      </c>
      <c r="CJ139" t="str">
        <f>IF('COPY 20200720'!CJ139="","",'COPY 20200720'!CJ139)</f>
        <v/>
      </c>
      <c r="CK139" t="str">
        <f>IF('COPY 20200720'!CK139="","",'COPY 20200720'!CK139)</f>
        <v/>
      </c>
      <c r="CL139" t="str">
        <f>IF('COPY 20200720'!CL139="","",'COPY 20200720'!CL139)</f>
        <v/>
      </c>
      <c r="CM139" t="str">
        <f>IF('COPY 20200720'!CM139="","",'COPY 20200720'!CM139)</f>
        <v/>
      </c>
    </row>
    <row r="140" spans="2:91">
      <c r="B140" s="42" t="str">
        <f>'COPY 20200720'!B140</f>
        <v>136</v>
      </c>
      <c r="C140" s="8" t="str">
        <f>'COPY 20200720'!C140</f>
        <v>INNER AY SD SL F RH/LH</v>
      </c>
      <c r="D140" s="8" t="str">
        <f>IF('COPY 20200720'!D140="","",'COPY 20200720'!D140)</f>
        <v>INJ</v>
      </c>
      <c r="E140" s="8"/>
      <c r="F140" s="9"/>
      <c r="G140" s="10"/>
      <c r="H140" s="11"/>
      <c r="I140" s="12"/>
      <c r="J140" s="13"/>
      <c r="K140" s="10"/>
      <c r="L140" s="13"/>
      <c r="M140" s="14"/>
      <c r="N140" s="15"/>
      <c r="O140" s="16"/>
      <c r="P140" s="16"/>
      <c r="Q140" s="17"/>
      <c r="R140" s="17"/>
      <c r="S140" s="33"/>
      <c r="T140" s="33"/>
      <c r="U140" s="31"/>
      <c r="V140">
        <f>IF('COPY 20200720'!V140="","",'COPY 20200720'!V140)</f>
        <v>0.33587348500000003</v>
      </c>
      <c r="W140" t="str">
        <f>IF('COPY 20200720'!W140="","",'COPY 20200720'!W140)</f>
        <v/>
      </c>
      <c r="X140" t="str">
        <f>IF('COPY 20200720'!X140="","",'COPY 20200720'!X140)</f>
        <v/>
      </c>
      <c r="Y140" t="str">
        <f>IF('COPY 20200720'!Y140="","",'COPY 20200720'!Y140)</f>
        <v/>
      </c>
      <c r="Z140" t="str">
        <f>IF('COPY 20200720'!Z140="","",'COPY 20200720'!Z140)</f>
        <v/>
      </c>
      <c r="AA140" t="str">
        <f>IF('COPY 20200720'!AA140="","",'COPY 20200720'!AA140)</f>
        <v/>
      </c>
      <c r="AB140" t="str">
        <f>IF('COPY 20200720'!AB140="","",'COPY 20200720'!AB140)</f>
        <v/>
      </c>
      <c r="AC140" t="str">
        <f>IF('COPY 20200720'!AC140="","",'COPY 20200720'!AC140)</f>
        <v/>
      </c>
      <c r="AD140" t="str">
        <f>IF('COPY 20200720'!AD140="","",'COPY 20200720'!AD140)</f>
        <v/>
      </c>
      <c r="AE140" t="str">
        <f>IF('COPY 20200720'!AE140="","",'COPY 20200720'!AE140)</f>
        <v/>
      </c>
      <c r="AF140" t="str">
        <f>IF('COPY 20200720'!AF140="","",'COPY 20200720'!AF140)</f>
        <v/>
      </c>
      <c r="AG140" t="str">
        <f>IF('COPY 20200720'!AG140="","",'COPY 20200720'!AG140)</f>
        <v/>
      </c>
      <c r="AH140" t="str">
        <f>IF('COPY 20200720'!AH140="","",'COPY 20200720'!AH140)</f>
        <v/>
      </c>
      <c r="AI140" t="str">
        <f>IF('COPY 20200720'!AI140="","",'COPY 20200720'!AI140)</f>
        <v/>
      </c>
      <c r="AJ140" t="str">
        <f>IF('COPY 20200720'!AJ140="","",'COPY 20200720'!AJ140)</f>
        <v/>
      </c>
      <c r="AK140" t="str">
        <f>IF('COPY 20200720'!AK140="","",'COPY 20200720'!AK140)</f>
        <v/>
      </c>
      <c r="AL140" t="str">
        <f>IF('COPY 20200720'!AL140="","",'COPY 20200720'!AL140)</f>
        <v/>
      </c>
      <c r="AM140" t="str">
        <f>IF('COPY 20200720'!AM140="","",'COPY 20200720'!AM140)</f>
        <v/>
      </c>
      <c r="AN140" t="str">
        <f>IF('COPY 20200720'!AN140="","",'COPY 20200720'!AN140)</f>
        <v/>
      </c>
      <c r="AO140" t="str">
        <f>IF('COPY 20200720'!AO140="","",'COPY 20200720'!AO140)</f>
        <v/>
      </c>
      <c r="AP140" t="str">
        <f>IF('COPY 20200720'!AP140="","",'COPY 20200720'!AP140)</f>
        <v/>
      </c>
      <c r="AQ140" t="str">
        <f>IF('COPY 20200720'!AQ140="","",'COPY 20200720'!AQ140)</f>
        <v/>
      </c>
      <c r="AR140" t="str">
        <f>IF('COPY 20200720'!AR140="","",'COPY 20200720'!AR140)</f>
        <v/>
      </c>
      <c r="AS140" t="str">
        <f>IF('COPY 20200720'!AS140="","",'COPY 20200720'!AS140)</f>
        <v/>
      </c>
      <c r="AT140" t="str">
        <f>IF('COPY 20200720'!AT140="","",'COPY 20200720'!AT140)</f>
        <v/>
      </c>
      <c r="AU140" t="str">
        <f>IF('COPY 20200720'!AU140="","",'COPY 20200720'!AU140)</f>
        <v/>
      </c>
      <c r="AV140" t="str">
        <f>IF('COPY 20200720'!AV140="","",'COPY 20200720'!AV140)</f>
        <v/>
      </c>
      <c r="AW140" t="str">
        <f>IF('COPY 20200720'!AW140="","",'COPY 20200720'!AW140)</f>
        <v/>
      </c>
      <c r="AX140" t="str">
        <f>IF('COPY 20200720'!AX140="","",'COPY 20200720'!AX140)</f>
        <v/>
      </c>
      <c r="AY140" t="str">
        <f>IF('COPY 20200720'!AY140="","",'COPY 20200720'!AY140)</f>
        <v/>
      </c>
      <c r="AZ140" t="str">
        <f>IF('COPY 20200720'!AZ140="","",'COPY 20200720'!AZ140)</f>
        <v/>
      </c>
      <c r="BA140" t="str">
        <f>IF('COPY 20200720'!BA140="","",'COPY 20200720'!BA140)</f>
        <v/>
      </c>
      <c r="BB140" t="str">
        <f>IF('COPY 20200720'!BB140="","",'COPY 20200720'!BB140)</f>
        <v/>
      </c>
      <c r="BC140" t="str">
        <f>IF('COPY 20200720'!BC140="","",'COPY 20200720'!BC140)</f>
        <v/>
      </c>
      <c r="BD140" t="str">
        <f>IF('COPY 20200720'!BD140="","",'COPY 20200720'!BD140)</f>
        <v/>
      </c>
      <c r="BE140" t="str">
        <f>IF('COPY 20200720'!BE140="","",'COPY 20200720'!BE140)</f>
        <v/>
      </c>
      <c r="BF140" t="str">
        <f>IF('COPY 20200720'!BF140="","",'COPY 20200720'!BF140)</f>
        <v/>
      </c>
      <c r="BG140" t="str">
        <f>IF('COPY 20200720'!BG140="","",'COPY 20200720'!BG140)</f>
        <v/>
      </c>
      <c r="BH140" t="str">
        <f>IF('COPY 20200720'!BH140="","",'COPY 20200720'!BH140)</f>
        <v/>
      </c>
      <c r="BI140" t="str">
        <f>IF('COPY 20200720'!BI140="","",'COPY 20200720'!BI140)</f>
        <v/>
      </c>
      <c r="BJ140" t="str">
        <f>IF('COPY 20200720'!BJ140="","",'COPY 20200720'!BJ140)</f>
        <v/>
      </c>
      <c r="BK140" s="90">
        <v>0</v>
      </c>
      <c r="BL140" t="str">
        <f>IF('COPY 20200720'!BL140="","",'COPY 20200720'!BL140)</f>
        <v/>
      </c>
      <c r="BM140" t="str">
        <f>IF('COPY 20200720'!BM140="","",'COPY 20200720'!BM140)</f>
        <v/>
      </c>
      <c r="BN140" t="str">
        <f>IF('COPY 20200720'!BN140="","",'COPY 20200720'!BN140)</f>
        <v/>
      </c>
      <c r="BO140" t="str">
        <f>IF('COPY 20200720'!BO140="","",'COPY 20200720'!BO140)</f>
        <v/>
      </c>
      <c r="BP140" t="str">
        <f>IF('COPY 20200720'!BP140="","",'COPY 20200720'!BP140)</f>
        <v/>
      </c>
      <c r="BQ140" t="str">
        <f>IF('COPY 20200720'!BQ140="","",'COPY 20200720'!BQ140)</f>
        <v/>
      </c>
      <c r="BR140" t="str">
        <f>IF('COPY 20200720'!BR140="","",'COPY 20200720'!BR140)</f>
        <v/>
      </c>
      <c r="BS140" t="str">
        <f>IF('COPY 20200720'!BS140="","",'COPY 20200720'!BS140)</f>
        <v/>
      </c>
      <c r="BT140" t="str">
        <f>IF('COPY 20200720'!BT140="","",'COPY 20200720'!BT140)</f>
        <v/>
      </c>
      <c r="BU140" t="str">
        <f>IF('COPY 20200720'!BU140="","",'COPY 20200720'!BU140)</f>
        <v/>
      </c>
      <c r="BV140" t="str">
        <f>IF('COPY 20200720'!BV140="","",'COPY 20200720'!BV140)</f>
        <v/>
      </c>
      <c r="BW140" t="str">
        <f>IF('COPY 20200720'!BW140="","",'COPY 20200720'!BW140)</f>
        <v/>
      </c>
      <c r="BX140" t="str">
        <f>IF('COPY 20200720'!BX140="","",'COPY 20200720'!BX140)</f>
        <v/>
      </c>
      <c r="BY140" t="str">
        <f>IF('COPY 20200720'!BY140="","",'COPY 20200720'!BY140)</f>
        <v/>
      </c>
      <c r="BZ140" t="str">
        <f>IF('COPY 20200720'!BZ140="","",'COPY 20200720'!BZ140)</f>
        <v/>
      </c>
      <c r="CA140" t="str">
        <f>IF('COPY 20200720'!CA140="","",'COPY 20200720'!CA140)</f>
        <v/>
      </c>
      <c r="CB140" t="str">
        <f>IF('COPY 20200720'!CB140="","",'COPY 20200720'!CB140)</f>
        <v/>
      </c>
      <c r="CC140" t="str">
        <f>IF('COPY 20200720'!CC140="","",'COPY 20200720'!CC140)</f>
        <v/>
      </c>
      <c r="CD140" t="str">
        <f>IF('COPY 20200720'!CD140="","",'COPY 20200720'!CD140)</f>
        <v/>
      </c>
      <c r="CE140">
        <v>0</v>
      </c>
      <c r="CF140" t="str">
        <f>IF('COPY 20200720'!CF140="","",'COPY 20200720'!CF140)</f>
        <v>-</v>
      </c>
      <c r="CG140" t="str">
        <f>IF('COPY 20200720'!CG140="","",'COPY 20200720'!CG140)</f>
        <v/>
      </c>
      <c r="CH140" t="str">
        <f>IF('COPY 20200720'!CH140="","",'COPY 20200720'!CH140)</f>
        <v/>
      </c>
      <c r="CI140" t="str">
        <f>IF('COPY 20200720'!CI140="","",'COPY 20200720'!CI140)</f>
        <v/>
      </c>
      <c r="CJ140" t="str">
        <f>IF('COPY 20200720'!CJ140="","",'COPY 20200720'!CJ140)</f>
        <v/>
      </c>
      <c r="CK140" t="str">
        <f>IF('COPY 20200720'!CK140="","",'COPY 20200720'!CK140)</f>
        <v/>
      </c>
      <c r="CL140" t="str">
        <f>IF('COPY 20200720'!CL140="","",'COPY 20200720'!CL140)</f>
        <v/>
      </c>
      <c r="CM140" t="str">
        <f>IF('COPY 20200720'!CM140="","",'COPY 20200720'!CM140)</f>
        <v/>
      </c>
    </row>
    <row r="141" spans="2:91">
      <c r="B141" s="42" t="str">
        <f>'COPY 20200720'!B141</f>
        <v>137</v>
      </c>
      <c r="C141" s="48" t="str">
        <f>'COPY 20200720'!C141</f>
        <v>VISOR UPR</v>
      </c>
      <c r="D141" s="48" t="str">
        <f>IF('COPY 20200720'!D141="","",'COPY 20200720'!D141)</f>
        <v>INJ</v>
      </c>
      <c r="E141" s="48"/>
      <c r="F141" s="49"/>
      <c r="G141" s="10"/>
      <c r="H141" s="11"/>
      <c r="I141" s="12"/>
      <c r="J141" s="13"/>
      <c r="K141" s="10"/>
      <c r="L141" s="13"/>
      <c r="M141" s="50"/>
      <c r="N141" s="50"/>
      <c r="O141" s="16"/>
      <c r="P141" s="16"/>
      <c r="Q141" s="17"/>
      <c r="R141" s="17"/>
      <c r="S141" s="51"/>
      <c r="T141" s="51"/>
      <c r="U141" s="49"/>
      <c r="V141">
        <f>IF('COPY 20200720'!V141="","",'COPY 20200720'!V141)</f>
        <v>44041</v>
      </c>
      <c r="W141" t="str">
        <f>IF('COPY 20200720'!W141="","",'COPY 20200720'!W141)</f>
        <v/>
      </c>
      <c r="X141" t="str">
        <f>IF('COPY 20200720'!X141="","",'COPY 20200720'!X141)</f>
        <v/>
      </c>
      <c r="Y141" t="str">
        <f>IF('COPY 20200720'!Y141="","",'COPY 20200720'!Y141)</f>
        <v/>
      </c>
      <c r="Z141" t="str">
        <f>IF('COPY 20200720'!Z141="","",'COPY 20200720'!Z141)</f>
        <v/>
      </c>
      <c r="AA141" t="str">
        <f>IF('COPY 20200720'!AA141="","",'COPY 20200720'!AA141)</f>
        <v/>
      </c>
      <c r="AB141" t="str">
        <f>IF('COPY 20200720'!AB141="","",'COPY 20200720'!AB141)</f>
        <v/>
      </c>
      <c r="AC141" t="str">
        <f>IF('COPY 20200720'!AC141="","",'COPY 20200720'!AC141)</f>
        <v/>
      </c>
      <c r="AD141" t="str">
        <f>IF('COPY 20200720'!AD141="","",'COPY 20200720'!AD141)</f>
        <v/>
      </c>
      <c r="AE141" t="str">
        <f>IF('COPY 20200720'!AE141="","",'COPY 20200720'!AE141)</f>
        <v/>
      </c>
      <c r="AF141" t="str">
        <f>IF('COPY 20200720'!AF141="","",'COPY 20200720'!AF141)</f>
        <v/>
      </c>
      <c r="AG141" t="str">
        <f>IF('COPY 20200720'!AG141="","",'COPY 20200720'!AG141)</f>
        <v/>
      </c>
      <c r="AH141" t="str">
        <f>IF('COPY 20200720'!AH141="","",'COPY 20200720'!AH141)</f>
        <v/>
      </c>
      <c r="AI141" t="str">
        <f>IF('COPY 20200720'!AI141="","",'COPY 20200720'!AI141)</f>
        <v/>
      </c>
      <c r="AJ141" t="str">
        <f>IF('COPY 20200720'!AJ141="","",'COPY 20200720'!AJ141)</f>
        <v/>
      </c>
      <c r="AK141" t="str">
        <f>IF('COPY 20200720'!AK141="","",'COPY 20200720'!AK141)</f>
        <v/>
      </c>
      <c r="AL141" t="str">
        <f>IF('COPY 20200720'!AL141="","",'COPY 20200720'!AL141)</f>
        <v/>
      </c>
      <c r="AM141" t="str">
        <f>IF('COPY 20200720'!AM141="","",'COPY 20200720'!AM141)</f>
        <v/>
      </c>
      <c r="AN141" t="str">
        <f>IF('COPY 20200720'!AN141="","",'COPY 20200720'!AN141)</f>
        <v/>
      </c>
      <c r="AO141" t="str">
        <f>IF('COPY 20200720'!AO141="","",'COPY 20200720'!AO141)</f>
        <v/>
      </c>
      <c r="AP141" t="str">
        <f>IF('COPY 20200720'!AP141="","",'COPY 20200720'!AP141)</f>
        <v/>
      </c>
      <c r="AQ141" t="str">
        <f>IF('COPY 20200720'!AQ141="","",'COPY 20200720'!AQ141)</f>
        <v/>
      </c>
      <c r="AR141" t="str">
        <f>IF('COPY 20200720'!AR141="","",'COPY 20200720'!AR141)</f>
        <v/>
      </c>
      <c r="AS141" t="str">
        <f>IF('COPY 20200720'!AS141="","",'COPY 20200720'!AS141)</f>
        <v/>
      </c>
      <c r="AT141" t="str">
        <f>IF('COPY 20200720'!AT141="","",'COPY 20200720'!AT141)</f>
        <v/>
      </c>
      <c r="AU141" t="str">
        <f>IF('COPY 20200720'!AU141="","",'COPY 20200720'!AU141)</f>
        <v/>
      </c>
      <c r="AV141" t="str">
        <f>IF('COPY 20200720'!AV141="","",'COPY 20200720'!AV141)</f>
        <v/>
      </c>
      <c r="AW141" t="str">
        <f>IF('COPY 20200720'!AW141="","",'COPY 20200720'!AW141)</f>
        <v/>
      </c>
      <c r="AX141" t="str">
        <f>IF('COPY 20200720'!AX141="","",'COPY 20200720'!AX141)</f>
        <v/>
      </c>
      <c r="AY141" t="str">
        <f>IF('COPY 20200720'!AY141="","",'COPY 20200720'!AY141)</f>
        <v/>
      </c>
      <c r="AZ141" t="str">
        <f>IF('COPY 20200720'!AZ141="","",'COPY 20200720'!AZ141)</f>
        <v/>
      </c>
      <c r="BA141" t="str">
        <f>IF('COPY 20200720'!BA141="","",'COPY 20200720'!BA141)</f>
        <v/>
      </c>
      <c r="BB141" t="str">
        <f>IF('COPY 20200720'!BB141="","",'COPY 20200720'!BB141)</f>
        <v/>
      </c>
      <c r="BC141" t="str">
        <f>IF('COPY 20200720'!BC141="","",'COPY 20200720'!BC141)</f>
        <v/>
      </c>
      <c r="BD141" t="str">
        <f>IF('COPY 20200720'!BD141="","",'COPY 20200720'!BD141)</f>
        <v/>
      </c>
      <c r="BE141" t="str">
        <f>IF('COPY 20200720'!BE141="","",'COPY 20200720'!BE141)</f>
        <v/>
      </c>
      <c r="BF141" t="str">
        <f>IF('COPY 20200720'!BF141="","",'COPY 20200720'!BF141)</f>
        <v/>
      </c>
      <c r="BG141" t="str">
        <f>IF('COPY 20200720'!BG141="","",'COPY 20200720'!BG141)</f>
        <v/>
      </c>
      <c r="BH141" t="str">
        <f>IF('COPY 20200720'!BH141="","",'COPY 20200720'!BH141)</f>
        <v/>
      </c>
      <c r="BI141" t="str">
        <f>IF('COPY 20200720'!BI141="","",'COPY 20200720'!BI141)</f>
        <v/>
      </c>
      <c r="BJ141" t="str">
        <f>IF('COPY 20200720'!BJ141="","",'COPY 20200720'!BJ141)</f>
        <v/>
      </c>
      <c r="BK141">
        <f>IF('COPY 20200720'!BK141="","",'COPY 20200720'!BK141)</f>
        <v>44041</v>
      </c>
      <c r="BL141" t="str">
        <f>IF('COPY 20200720'!BL141="","",'COPY 20200720'!BL141)</f>
        <v/>
      </c>
      <c r="BM141" t="str">
        <f>IF('COPY 20200720'!BM141="","",'COPY 20200720'!BM141)</f>
        <v/>
      </c>
      <c r="BN141" t="str">
        <f>IF('COPY 20200720'!BN141="","",'COPY 20200720'!BN141)</f>
        <v/>
      </c>
      <c r="BO141" t="str">
        <f>IF('COPY 20200720'!BO141="","",'COPY 20200720'!BO141)</f>
        <v/>
      </c>
      <c r="BP141" t="str">
        <f>IF('COPY 20200720'!BP141="","",'COPY 20200720'!BP141)</f>
        <v/>
      </c>
      <c r="BQ141" t="str">
        <f>IF('COPY 20200720'!BQ141="","",'COPY 20200720'!BQ141)</f>
        <v/>
      </c>
      <c r="BR141" t="str">
        <f>IF('COPY 20200720'!BR141="","",'COPY 20200720'!BR141)</f>
        <v/>
      </c>
      <c r="BS141" t="str">
        <f>IF('COPY 20200720'!BS141="","",'COPY 20200720'!BS141)</f>
        <v/>
      </c>
      <c r="BT141" t="str">
        <f>IF('COPY 20200720'!BT141="","",'COPY 20200720'!BT141)</f>
        <v/>
      </c>
      <c r="BU141" t="str">
        <f>IF('COPY 20200720'!BU141="","",'COPY 20200720'!BU141)</f>
        <v/>
      </c>
      <c r="BV141" t="str">
        <f>IF('COPY 20200720'!BV141="","",'COPY 20200720'!BV141)</f>
        <v/>
      </c>
      <c r="BW141" t="str">
        <f>IF('COPY 20200720'!BW141="","",'COPY 20200720'!BW141)</f>
        <v/>
      </c>
      <c r="BX141" t="str">
        <f>IF('COPY 20200720'!BX141="","",'COPY 20200720'!BX141)</f>
        <v/>
      </c>
      <c r="BY141" t="str">
        <f>IF('COPY 20200720'!BY141="","",'COPY 20200720'!BY141)</f>
        <v/>
      </c>
      <c r="BZ141" t="str">
        <f>IF('COPY 20200720'!BZ141="","",'COPY 20200720'!BZ141)</f>
        <v/>
      </c>
      <c r="CA141" t="str">
        <f>IF('COPY 20200720'!CA141="","",'COPY 20200720'!CA141)</f>
        <v/>
      </c>
      <c r="CB141" t="str">
        <f>IF('COPY 20200720'!CB141="","",'COPY 20200720'!CB141)</f>
        <v/>
      </c>
      <c r="CC141" t="str">
        <f>IF('COPY 20200720'!CC141="","",'COPY 20200720'!CC141)</f>
        <v/>
      </c>
      <c r="CD141" t="str">
        <f>IF('COPY 20200720'!CD141="","",'COPY 20200720'!CD141)</f>
        <v/>
      </c>
      <c r="CE141">
        <f>IF('COPY 20200720'!CE141="","",'COPY 20200720'!CE141)</f>
        <v>44041</v>
      </c>
      <c r="CF141">
        <f>IF('COPY 20200720'!CF141="","",'COPY 20200720'!CF141)</f>
        <v>44041</v>
      </c>
      <c r="CG141" t="str">
        <f>IF('COPY 20200720'!CG141="","",'COPY 20200720'!CG141)</f>
        <v/>
      </c>
      <c r="CH141" t="str">
        <f>IF('COPY 20200720'!CH141="","",'COPY 20200720'!CH141)</f>
        <v/>
      </c>
      <c r="CI141" t="str">
        <f>IF('COPY 20200720'!CI141="","",'COPY 20200720'!CI141)</f>
        <v/>
      </c>
      <c r="CJ141" t="str">
        <f>IF('COPY 20200720'!CJ141="","",'COPY 20200720'!CJ141)</f>
        <v/>
      </c>
      <c r="CK141" t="str">
        <f>IF('COPY 20200720'!CK141="","",'COPY 20200720'!CK141)</f>
        <v/>
      </c>
      <c r="CL141" t="str">
        <f>IF('COPY 20200720'!CL141="","",'COPY 20200720'!CL141)</f>
        <v/>
      </c>
      <c r="CM141" t="str">
        <f>IF('COPY 20200720'!CM141="","",'COPY 20200720'!CM141)</f>
        <v/>
      </c>
    </row>
    <row r="142" spans="2:91">
      <c r="B142" s="42" t="str">
        <f>'COPY 20200720'!B142</f>
        <v>138</v>
      </c>
      <c r="C142" s="48" t="str">
        <f>'COPY 20200720'!C142</f>
        <v>GRILLE SPKR SD RH/LH</v>
      </c>
      <c r="D142" s="48" t="str">
        <f>IF('COPY 20200720'!D142="","",'COPY 20200720'!D142)</f>
        <v>INJ</v>
      </c>
      <c r="E142" s="48"/>
      <c r="F142" s="49"/>
      <c r="G142" s="10"/>
      <c r="H142" s="11"/>
      <c r="I142" s="48"/>
      <c r="J142" s="48"/>
      <c r="K142" s="10"/>
      <c r="L142" s="13"/>
      <c r="M142" s="50"/>
      <c r="N142" s="50"/>
      <c r="O142" s="16"/>
      <c r="P142" s="16"/>
      <c r="Q142" s="17"/>
      <c r="R142" s="17"/>
      <c r="S142" s="51"/>
      <c r="T142" s="51"/>
      <c r="U142" s="49"/>
      <c r="V142">
        <f>IF('COPY 20200720'!V142="","",'COPY 20200720'!V142)</f>
        <v>0.67911755208987612</v>
      </c>
      <c r="W142" t="str">
        <f>IF('COPY 20200720'!W142="","",'COPY 20200720'!W142)</f>
        <v/>
      </c>
      <c r="X142" t="str">
        <f>IF('COPY 20200720'!X142="","",'COPY 20200720'!X142)</f>
        <v/>
      </c>
      <c r="Y142" t="str">
        <f>IF('COPY 20200720'!Y142="","",'COPY 20200720'!Y142)</f>
        <v/>
      </c>
      <c r="Z142" t="str">
        <f>IF('COPY 20200720'!Z142="","",'COPY 20200720'!Z142)</f>
        <v/>
      </c>
      <c r="AA142" t="str">
        <f>IF('COPY 20200720'!AA142="","",'COPY 20200720'!AA142)</f>
        <v/>
      </c>
      <c r="AB142" t="str">
        <f>IF('COPY 20200720'!AB142="","",'COPY 20200720'!AB142)</f>
        <v/>
      </c>
      <c r="AC142" t="str">
        <f>IF('COPY 20200720'!AC142="","",'COPY 20200720'!AC142)</f>
        <v/>
      </c>
      <c r="AD142" t="str">
        <f>IF('COPY 20200720'!AD142="","",'COPY 20200720'!AD142)</f>
        <v/>
      </c>
      <c r="AE142" t="str">
        <f>IF('COPY 20200720'!AE142="","",'COPY 20200720'!AE142)</f>
        <v/>
      </c>
      <c r="AF142" t="str">
        <f>IF('COPY 20200720'!AF142="","",'COPY 20200720'!AF142)</f>
        <v/>
      </c>
      <c r="AG142" t="str">
        <f>IF('COPY 20200720'!AG142="","",'COPY 20200720'!AG142)</f>
        <v/>
      </c>
      <c r="AH142" t="str">
        <f>IF('COPY 20200720'!AH142="","",'COPY 20200720'!AH142)</f>
        <v/>
      </c>
      <c r="AI142" t="str">
        <f>IF('COPY 20200720'!AI142="","",'COPY 20200720'!AI142)</f>
        <v/>
      </c>
      <c r="AJ142" t="str">
        <f>IF('COPY 20200720'!AJ142="","",'COPY 20200720'!AJ142)</f>
        <v/>
      </c>
      <c r="AK142" t="str">
        <f>IF('COPY 20200720'!AK142="","",'COPY 20200720'!AK142)</f>
        <v/>
      </c>
      <c r="AL142" t="str">
        <f>IF('COPY 20200720'!AL142="","",'COPY 20200720'!AL142)</f>
        <v/>
      </c>
      <c r="AM142" t="str">
        <f>IF('COPY 20200720'!AM142="","",'COPY 20200720'!AM142)</f>
        <v/>
      </c>
      <c r="AN142" t="str">
        <f>IF('COPY 20200720'!AN142="","",'COPY 20200720'!AN142)</f>
        <v/>
      </c>
      <c r="AO142" t="str">
        <f>IF('COPY 20200720'!AO142="","",'COPY 20200720'!AO142)</f>
        <v/>
      </c>
      <c r="AP142" t="str">
        <f>IF('COPY 20200720'!AP142="","",'COPY 20200720'!AP142)</f>
        <v/>
      </c>
      <c r="AQ142" t="str">
        <f>IF('COPY 20200720'!AQ142="","",'COPY 20200720'!AQ142)</f>
        <v/>
      </c>
      <c r="AR142" t="str">
        <f>IF('COPY 20200720'!AR142="","",'COPY 20200720'!AR142)</f>
        <v/>
      </c>
      <c r="AS142" t="str">
        <f>IF('COPY 20200720'!AS142="","",'COPY 20200720'!AS142)</f>
        <v/>
      </c>
      <c r="AT142" t="str">
        <f>IF('COPY 20200720'!AT142="","",'COPY 20200720'!AT142)</f>
        <v/>
      </c>
      <c r="AU142" t="str">
        <f>IF('COPY 20200720'!AU142="","",'COPY 20200720'!AU142)</f>
        <v/>
      </c>
      <c r="AV142" t="str">
        <f>IF('COPY 20200720'!AV142="","",'COPY 20200720'!AV142)</f>
        <v/>
      </c>
      <c r="AW142" t="str">
        <f>IF('COPY 20200720'!AW142="","",'COPY 20200720'!AW142)</f>
        <v/>
      </c>
      <c r="AX142" t="str">
        <f>IF('COPY 20200720'!AX142="","",'COPY 20200720'!AX142)</f>
        <v/>
      </c>
      <c r="AY142" t="str">
        <f>IF('COPY 20200720'!AY142="","",'COPY 20200720'!AY142)</f>
        <v/>
      </c>
      <c r="AZ142" t="str">
        <f>IF('COPY 20200720'!AZ142="","",'COPY 20200720'!AZ142)</f>
        <v/>
      </c>
      <c r="BA142" t="str">
        <f>IF('COPY 20200720'!BA142="","",'COPY 20200720'!BA142)</f>
        <v/>
      </c>
      <c r="BB142" t="str">
        <f>IF('COPY 20200720'!BB142="","",'COPY 20200720'!BB142)</f>
        <v/>
      </c>
      <c r="BC142" t="str">
        <f>IF('COPY 20200720'!BC142="","",'COPY 20200720'!BC142)</f>
        <v/>
      </c>
      <c r="BD142" t="str">
        <f>IF('COPY 20200720'!BD142="","",'COPY 20200720'!BD142)</f>
        <v/>
      </c>
      <c r="BE142" t="str">
        <f>IF('COPY 20200720'!BE142="","",'COPY 20200720'!BE142)</f>
        <v/>
      </c>
      <c r="BF142" t="str">
        <f>IF('COPY 20200720'!BF142="","",'COPY 20200720'!BF142)</f>
        <v/>
      </c>
      <c r="BG142" t="str">
        <f>IF('COPY 20200720'!BG142="","",'COPY 20200720'!BG142)</f>
        <v/>
      </c>
      <c r="BH142" t="str">
        <f>IF('COPY 20200720'!BH142="","",'COPY 20200720'!BH142)</f>
        <v/>
      </c>
      <c r="BI142" t="str">
        <f>IF('COPY 20200720'!BI142="","",'COPY 20200720'!BI142)</f>
        <v/>
      </c>
      <c r="BJ142" t="str">
        <f>IF('COPY 20200720'!BJ142="","",'COPY 20200720'!BJ142)</f>
        <v/>
      </c>
      <c r="BK142">
        <f>IF('COPY 20200720'!BK142="","",'COPY 20200720'!BK142)</f>
        <v>44041</v>
      </c>
      <c r="BL142" t="str">
        <f>IF('COPY 20200720'!BL142="","",'COPY 20200720'!BL142)</f>
        <v/>
      </c>
      <c r="BM142" t="str">
        <f>IF('COPY 20200720'!BM142="","",'COPY 20200720'!BM142)</f>
        <v/>
      </c>
      <c r="BN142" t="str">
        <f>IF('COPY 20200720'!BN142="","",'COPY 20200720'!BN142)</f>
        <v/>
      </c>
      <c r="BO142" t="str">
        <f>IF('COPY 20200720'!BO142="","",'COPY 20200720'!BO142)</f>
        <v/>
      </c>
      <c r="BP142" t="str">
        <f>IF('COPY 20200720'!BP142="","",'COPY 20200720'!BP142)</f>
        <v/>
      </c>
      <c r="BQ142" t="str">
        <f>IF('COPY 20200720'!BQ142="","",'COPY 20200720'!BQ142)</f>
        <v/>
      </c>
      <c r="BR142" t="str">
        <f>IF('COPY 20200720'!BR142="","",'COPY 20200720'!BR142)</f>
        <v/>
      </c>
      <c r="BS142" t="str">
        <f>IF('COPY 20200720'!BS142="","",'COPY 20200720'!BS142)</f>
        <v/>
      </c>
      <c r="BT142" t="str">
        <f>IF('COPY 20200720'!BT142="","",'COPY 20200720'!BT142)</f>
        <v/>
      </c>
      <c r="BU142" t="str">
        <f>IF('COPY 20200720'!BU142="","",'COPY 20200720'!BU142)</f>
        <v/>
      </c>
      <c r="BV142" t="str">
        <f>IF('COPY 20200720'!BV142="","",'COPY 20200720'!BV142)</f>
        <v/>
      </c>
      <c r="BW142" t="str">
        <f>IF('COPY 20200720'!BW142="","",'COPY 20200720'!BW142)</f>
        <v/>
      </c>
      <c r="BX142" t="str">
        <f>IF('COPY 20200720'!BX142="","",'COPY 20200720'!BX142)</f>
        <v/>
      </c>
      <c r="BY142" t="str">
        <f>IF('COPY 20200720'!BY142="","",'COPY 20200720'!BY142)</f>
        <v/>
      </c>
      <c r="BZ142" t="str">
        <f>IF('COPY 20200720'!BZ142="","",'COPY 20200720'!BZ142)</f>
        <v/>
      </c>
      <c r="CA142" t="str">
        <f>IF('COPY 20200720'!CA142="","",'COPY 20200720'!CA142)</f>
        <v/>
      </c>
      <c r="CB142" t="str">
        <f>IF('COPY 20200720'!CB142="","",'COPY 20200720'!CB142)</f>
        <v/>
      </c>
      <c r="CC142" t="str">
        <f>IF('COPY 20200720'!CC142="","",'COPY 20200720'!CC142)</f>
        <v/>
      </c>
      <c r="CD142" t="str">
        <f>IF('COPY 20200720'!CD142="","",'COPY 20200720'!CD142)</f>
        <v/>
      </c>
      <c r="CE142">
        <v>0</v>
      </c>
      <c r="CF142" t="str">
        <f>IF('COPY 20200720'!CF142="","",'COPY 20200720'!CF142)</f>
        <v>-</v>
      </c>
      <c r="CG142" t="str">
        <f>IF('COPY 20200720'!CG142="","",'COPY 20200720'!CG142)</f>
        <v/>
      </c>
      <c r="CH142" t="str">
        <f>IF('COPY 20200720'!CH142="","",'COPY 20200720'!CH142)</f>
        <v/>
      </c>
      <c r="CI142" t="str">
        <f>IF('COPY 20200720'!CI142="","",'COPY 20200720'!CI142)</f>
        <v/>
      </c>
      <c r="CJ142" t="str">
        <f>IF('COPY 20200720'!CJ142="","",'COPY 20200720'!CJ142)</f>
        <v/>
      </c>
      <c r="CK142" t="str">
        <f>IF('COPY 20200720'!CK142="","",'COPY 20200720'!CK142)</f>
        <v/>
      </c>
      <c r="CL142" t="str">
        <f>IF('COPY 20200720'!CL142="","",'COPY 20200720'!CL142)</f>
        <v/>
      </c>
      <c r="CM142" t="str">
        <f>IF('COPY 20200720'!CM142="","",'COPY 20200720'!CM142)</f>
        <v/>
      </c>
    </row>
    <row r="143" spans="2:91">
      <c r="B143" s="42" t="str">
        <f>'COPY 20200720'!B143</f>
        <v>139</v>
      </c>
      <c r="C143" s="48" t="str">
        <f>'COPY 20200720'!C143</f>
        <v>PANEL CTR LWR</v>
      </c>
      <c r="D143" s="48" t="str">
        <f>IF('COPY 20200720'!D143="","",'COPY 20200720'!D143)</f>
        <v>INJ</v>
      </c>
      <c r="E143" s="48"/>
      <c r="F143" s="49"/>
      <c r="G143" s="10"/>
      <c r="H143" s="11"/>
      <c r="I143" s="48"/>
      <c r="J143" s="48"/>
      <c r="K143" s="10"/>
      <c r="L143" s="13"/>
      <c r="M143" s="50"/>
      <c r="N143" s="50"/>
      <c r="O143" s="16"/>
      <c r="P143" s="16"/>
      <c r="Q143" s="17"/>
      <c r="R143" s="17"/>
      <c r="S143" s="51"/>
      <c r="T143" s="51"/>
      <c r="U143" s="49"/>
      <c r="V143">
        <f>IF('COPY 20200720'!V143="","",'COPY 20200720'!V143)</f>
        <v>44041</v>
      </c>
      <c r="W143" t="str">
        <f>IF('COPY 20200720'!W143="","",'COPY 20200720'!W143)</f>
        <v/>
      </c>
      <c r="X143" t="str">
        <f>IF('COPY 20200720'!X143="","",'COPY 20200720'!X143)</f>
        <v/>
      </c>
      <c r="Y143" t="str">
        <f>IF('COPY 20200720'!Y143="","",'COPY 20200720'!Y143)</f>
        <v/>
      </c>
      <c r="Z143" t="str">
        <f>IF('COPY 20200720'!Z143="","",'COPY 20200720'!Z143)</f>
        <v/>
      </c>
      <c r="AA143" t="str">
        <f>IF('COPY 20200720'!AA143="","",'COPY 20200720'!AA143)</f>
        <v/>
      </c>
      <c r="AB143" t="str">
        <f>IF('COPY 20200720'!AB143="","",'COPY 20200720'!AB143)</f>
        <v/>
      </c>
      <c r="AC143" t="str">
        <f>IF('COPY 20200720'!AC143="","",'COPY 20200720'!AC143)</f>
        <v/>
      </c>
      <c r="AD143" t="str">
        <f>IF('COPY 20200720'!AD143="","",'COPY 20200720'!AD143)</f>
        <v/>
      </c>
      <c r="AE143" t="str">
        <f>IF('COPY 20200720'!AE143="","",'COPY 20200720'!AE143)</f>
        <v/>
      </c>
      <c r="AF143" t="str">
        <f>IF('COPY 20200720'!AF143="","",'COPY 20200720'!AF143)</f>
        <v/>
      </c>
      <c r="AG143" t="str">
        <f>IF('COPY 20200720'!AG143="","",'COPY 20200720'!AG143)</f>
        <v/>
      </c>
      <c r="AH143" t="str">
        <f>IF('COPY 20200720'!AH143="","",'COPY 20200720'!AH143)</f>
        <v/>
      </c>
      <c r="AI143" t="str">
        <f>IF('COPY 20200720'!AI143="","",'COPY 20200720'!AI143)</f>
        <v/>
      </c>
      <c r="AJ143" t="str">
        <f>IF('COPY 20200720'!AJ143="","",'COPY 20200720'!AJ143)</f>
        <v/>
      </c>
      <c r="AK143" t="str">
        <f>IF('COPY 20200720'!AK143="","",'COPY 20200720'!AK143)</f>
        <v/>
      </c>
      <c r="AL143" t="str">
        <f>IF('COPY 20200720'!AL143="","",'COPY 20200720'!AL143)</f>
        <v/>
      </c>
      <c r="AM143" t="str">
        <f>IF('COPY 20200720'!AM143="","",'COPY 20200720'!AM143)</f>
        <v/>
      </c>
      <c r="AN143" t="str">
        <f>IF('COPY 20200720'!AN143="","",'COPY 20200720'!AN143)</f>
        <v/>
      </c>
      <c r="AO143" t="str">
        <f>IF('COPY 20200720'!AO143="","",'COPY 20200720'!AO143)</f>
        <v/>
      </c>
      <c r="AP143" t="str">
        <f>IF('COPY 20200720'!AP143="","",'COPY 20200720'!AP143)</f>
        <v/>
      </c>
      <c r="AQ143" t="str">
        <f>IF('COPY 20200720'!AQ143="","",'COPY 20200720'!AQ143)</f>
        <v/>
      </c>
      <c r="AR143" t="str">
        <f>IF('COPY 20200720'!AR143="","",'COPY 20200720'!AR143)</f>
        <v/>
      </c>
      <c r="AS143" t="str">
        <f>IF('COPY 20200720'!AS143="","",'COPY 20200720'!AS143)</f>
        <v/>
      </c>
      <c r="AT143" t="str">
        <f>IF('COPY 20200720'!AT143="","",'COPY 20200720'!AT143)</f>
        <v/>
      </c>
      <c r="AU143" t="str">
        <f>IF('COPY 20200720'!AU143="","",'COPY 20200720'!AU143)</f>
        <v/>
      </c>
      <c r="AV143" t="str">
        <f>IF('COPY 20200720'!AV143="","",'COPY 20200720'!AV143)</f>
        <v/>
      </c>
      <c r="AW143" t="str">
        <f>IF('COPY 20200720'!AW143="","",'COPY 20200720'!AW143)</f>
        <v/>
      </c>
      <c r="AX143" t="str">
        <f>IF('COPY 20200720'!AX143="","",'COPY 20200720'!AX143)</f>
        <v/>
      </c>
      <c r="AY143" t="str">
        <f>IF('COPY 20200720'!AY143="","",'COPY 20200720'!AY143)</f>
        <v/>
      </c>
      <c r="AZ143" t="str">
        <f>IF('COPY 20200720'!AZ143="","",'COPY 20200720'!AZ143)</f>
        <v/>
      </c>
      <c r="BA143" t="str">
        <f>IF('COPY 20200720'!BA143="","",'COPY 20200720'!BA143)</f>
        <v/>
      </c>
      <c r="BB143" t="str">
        <f>IF('COPY 20200720'!BB143="","",'COPY 20200720'!BB143)</f>
        <v/>
      </c>
      <c r="BC143" t="str">
        <f>IF('COPY 20200720'!BC143="","",'COPY 20200720'!BC143)</f>
        <v/>
      </c>
      <c r="BD143" t="str">
        <f>IF('COPY 20200720'!BD143="","",'COPY 20200720'!BD143)</f>
        <v/>
      </c>
      <c r="BE143" t="str">
        <f>IF('COPY 20200720'!BE143="","",'COPY 20200720'!BE143)</f>
        <v/>
      </c>
      <c r="BF143" t="str">
        <f>IF('COPY 20200720'!BF143="","",'COPY 20200720'!BF143)</f>
        <v/>
      </c>
      <c r="BG143" t="str">
        <f>IF('COPY 20200720'!BG143="","",'COPY 20200720'!BG143)</f>
        <v/>
      </c>
      <c r="BH143" t="str">
        <f>IF('COPY 20200720'!BH143="","",'COPY 20200720'!BH143)</f>
        <v/>
      </c>
      <c r="BI143" t="str">
        <f>IF('COPY 20200720'!BI143="","",'COPY 20200720'!BI143)</f>
        <v/>
      </c>
      <c r="BJ143" t="str">
        <f>IF('COPY 20200720'!BJ143="","",'COPY 20200720'!BJ143)</f>
        <v/>
      </c>
      <c r="BK143">
        <f>IF('COPY 20200720'!BK143="","",'COPY 20200720'!BK143)</f>
        <v>44041</v>
      </c>
      <c r="BL143" t="str">
        <f>IF('COPY 20200720'!BL143="","",'COPY 20200720'!BL143)</f>
        <v/>
      </c>
      <c r="BM143" t="str">
        <f>IF('COPY 20200720'!BM143="","",'COPY 20200720'!BM143)</f>
        <v/>
      </c>
      <c r="BN143" t="str">
        <f>IF('COPY 20200720'!BN143="","",'COPY 20200720'!BN143)</f>
        <v/>
      </c>
      <c r="BO143" t="str">
        <f>IF('COPY 20200720'!BO143="","",'COPY 20200720'!BO143)</f>
        <v/>
      </c>
      <c r="BP143" t="str">
        <f>IF('COPY 20200720'!BP143="","",'COPY 20200720'!BP143)</f>
        <v/>
      </c>
      <c r="BQ143" t="str">
        <f>IF('COPY 20200720'!BQ143="","",'COPY 20200720'!BQ143)</f>
        <v/>
      </c>
      <c r="BR143" t="str">
        <f>IF('COPY 20200720'!BR143="","",'COPY 20200720'!BR143)</f>
        <v/>
      </c>
      <c r="BS143" t="str">
        <f>IF('COPY 20200720'!BS143="","",'COPY 20200720'!BS143)</f>
        <v/>
      </c>
      <c r="BT143" t="str">
        <f>IF('COPY 20200720'!BT143="","",'COPY 20200720'!BT143)</f>
        <v/>
      </c>
      <c r="BU143" t="str">
        <f>IF('COPY 20200720'!BU143="","",'COPY 20200720'!BU143)</f>
        <v/>
      </c>
      <c r="BV143" t="str">
        <f>IF('COPY 20200720'!BV143="","",'COPY 20200720'!BV143)</f>
        <v/>
      </c>
      <c r="BW143" t="str">
        <f>IF('COPY 20200720'!BW143="","",'COPY 20200720'!BW143)</f>
        <v/>
      </c>
      <c r="BX143" t="str">
        <f>IF('COPY 20200720'!BX143="","",'COPY 20200720'!BX143)</f>
        <v/>
      </c>
      <c r="BY143" t="str">
        <f>IF('COPY 20200720'!BY143="","",'COPY 20200720'!BY143)</f>
        <v/>
      </c>
      <c r="BZ143" t="str">
        <f>IF('COPY 20200720'!BZ143="","",'COPY 20200720'!BZ143)</f>
        <v/>
      </c>
      <c r="CA143" t="str">
        <f>IF('COPY 20200720'!CA143="","",'COPY 20200720'!CA143)</f>
        <v/>
      </c>
      <c r="CB143" t="str">
        <f>IF('COPY 20200720'!CB143="","",'COPY 20200720'!CB143)</f>
        <v/>
      </c>
      <c r="CC143" t="str">
        <f>IF('COPY 20200720'!CC143="","",'COPY 20200720'!CC143)</f>
        <v/>
      </c>
      <c r="CD143" t="str">
        <f>IF('COPY 20200720'!CD143="","",'COPY 20200720'!CD143)</f>
        <v/>
      </c>
      <c r="CE143">
        <f>IF('COPY 20200720'!CE143="","",'COPY 20200720'!CE143)</f>
        <v>44041</v>
      </c>
      <c r="CF143">
        <f>IF('COPY 20200720'!CF143="","",'COPY 20200720'!CF143)</f>
        <v>44041</v>
      </c>
      <c r="CG143" t="str">
        <f>IF('COPY 20200720'!CG143="","",'COPY 20200720'!CG143)</f>
        <v/>
      </c>
      <c r="CH143" t="str">
        <f>IF('COPY 20200720'!CH143="","",'COPY 20200720'!CH143)</f>
        <v/>
      </c>
      <c r="CI143" t="str">
        <f>IF('COPY 20200720'!CI143="","",'COPY 20200720'!CI143)</f>
        <v/>
      </c>
      <c r="CJ143" t="str">
        <f>IF('COPY 20200720'!CJ143="","",'COPY 20200720'!CJ143)</f>
        <v/>
      </c>
      <c r="CK143" t="str">
        <f>IF('COPY 20200720'!CK143="","",'COPY 20200720'!CK143)</f>
        <v/>
      </c>
      <c r="CL143" t="str">
        <f>IF('COPY 20200720'!CL143="","",'COPY 20200720'!CL143)</f>
        <v/>
      </c>
      <c r="CM143" t="str">
        <f>IF('COPY 20200720'!CM143="","",'COPY 20200720'!CM143)</f>
        <v/>
      </c>
    </row>
    <row r="144" spans="2:91">
      <c r="B144" s="42" t="str">
        <f>'COPY 20200720'!B144</f>
        <v>140</v>
      </c>
      <c r="C144" s="48" t="str">
        <f>'COPY 20200720'!C144</f>
        <v>PANEL CTR UPR</v>
      </c>
      <c r="D144" s="48" t="str">
        <f>IF('COPY 20200720'!D144="","",'COPY 20200720'!D144)</f>
        <v>INJ</v>
      </c>
      <c r="E144" s="48"/>
      <c r="F144" s="49"/>
      <c r="G144" s="10"/>
      <c r="H144" s="11"/>
      <c r="I144" s="48"/>
      <c r="J144" s="48"/>
      <c r="K144" s="10"/>
      <c r="L144" s="13"/>
      <c r="M144" s="50"/>
      <c r="N144" s="50"/>
      <c r="O144" s="16"/>
      <c r="P144" s="16"/>
      <c r="Q144" s="17"/>
      <c r="R144" s="17"/>
      <c r="S144" s="51"/>
      <c r="T144" s="51"/>
      <c r="U144" s="49"/>
      <c r="V144">
        <f>IF('COPY 20200720'!V144="","",'COPY 20200720'!V144)</f>
        <v>44041</v>
      </c>
      <c r="W144" t="str">
        <f>IF('COPY 20200720'!W144="","",'COPY 20200720'!W144)</f>
        <v/>
      </c>
      <c r="X144" t="str">
        <f>IF('COPY 20200720'!X144="","",'COPY 20200720'!X144)</f>
        <v/>
      </c>
      <c r="Y144" t="str">
        <f>IF('COPY 20200720'!Y144="","",'COPY 20200720'!Y144)</f>
        <v/>
      </c>
      <c r="Z144" t="str">
        <f>IF('COPY 20200720'!Z144="","",'COPY 20200720'!Z144)</f>
        <v/>
      </c>
      <c r="AA144" t="str">
        <f>IF('COPY 20200720'!AA144="","",'COPY 20200720'!AA144)</f>
        <v/>
      </c>
      <c r="AB144" t="str">
        <f>IF('COPY 20200720'!AB144="","",'COPY 20200720'!AB144)</f>
        <v/>
      </c>
      <c r="AC144" t="str">
        <f>IF('COPY 20200720'!AC144="","",'COPY 20200720'!AC144)</f>
        <v/>
      </c>
      <c r="AD144" t="str">
        <f>IF('COPY 20200720'!AD144="","",'COPY 20200720'!AD144)</f>
        <v/>
      </c>
      <c r="AE144" t="str">
        <f>IF('COPY 20200720'!AE144="","",'COPY 20200720'!AE144)</f>
        <v/>
      </c>
      <c r="AF144" t="str">
        <f>IF('COPY 20200720'!AF144="","",'COPY 20200720'!AF144)</f>
        <v/>
      </c>
      <c r="AG144" t="str">
        <f>IF('COPY 20200720'!AG144="","",'COPY 20200720'!AG144)</f>
        <v/>
      </c>
      <c r="AH144" t="str">
        <f>IF('COPY 20200720'!AH144="","",'COPY 20200720'!AH144)</f>
        <v/>
      </c>
      <c r="AI144" t="str">
        <f>IF('COPY 20200720'!AI144="","",'COPY 20200720'!AI144)</f>
        <v/>
      </c>
      <c r="AJ144" t="str">
        <f>IF('COPY 20200720'!AJ144="","",'COPY 20200720'!AJ144)</f>
        <v/>
      </c>
      <c r="AK144" t="str">
        <f>IF('COPY 20200720'!AK144="","",'COPY 20200720'!AK144)</f>
        <v/>
      </c>
      <c r="AL144" t="str">
        <f>IF('COPY 20200720'!AL144="","",'COPY 20200720'!AL144)</f>
        <v/>
      </c>
      <c r="AM144" t="str">
        <f>IF('COPY 20200720'!AM144="","",'COPY 20200720'!AM144)</f>
        <v/>
      </c>
      <c r="AN144" t="str">
        <f>IF('COPY 20200720'!AN144="","",'COPY 20200720'!AN144)</f>
        <v/>
      </c>
      <c r="AO144" t="str">
        <f>IF('COPY 20200720'!AO144="","",'COPY 20200720'!AO144)</f>
        <v/>
      </c>
      <c r="AP144" t="str">
        <f>IF('COPY 20200720'!AP144="","",'COPY 20200720'!AP144)</f>
        <v/>
      </c>
      <c r="AQ144" t="str">
        <f>IF('COPY 20200720'!AQ144="","",'COPY 20200720'!AQ144)</f>
        <v/>
      </c>
      <c r="AR144" t="str">
        <f>IF('COPY 20200720'!AR144="","",'COPY 20200720'!AR144)</f>
        <v/>
      </c>
      <c r="AS144" t="str">
        <f>IF('COPY 20200720'!AS144="","",'COPY 20200720'!AS144)</f>
        <v/>
      </c>
      <c r="AT144" t="str">
        <f>IF('COPY 20200720'!AT144="","",'COPY 20200720'!AT144)</f>
        <v/>
      </c>
      <c r="AU144" t="str">
        <f>IF('COPY 20200720'!AU144="","",'COPY 20200720'!AU144)</f>
        <v/>
      </c>
      <c r="AV144" t="str">
        <f>IF('COPY 20200720'!AV144="","",'COPY 20200720'!AV144)</f>
        <v/>
      </c>
      <c r="AW144" t="str">
        <f>IF('COPY 20200720'!AW144="","",'COPY 20200720'!AW144)</f>
        <v/>
      </c>
      <c r="AX144" t="str">
        <f>IF('COPY 20200720'!AX144="","",'COPY 20200720'!AX144)</f>
        <v/>
      </c>
      <c r="AY144" t="str">
        <f>IF('COPY 20200720'!AY144="","",'COPY 20200720'!AY144)</f>
        <v/>
      </c>
      <c r="AZ144" t="str">
        <f>IF('COPY 20200720'!AZ144="","",'COPY 20200720'!AZ144)</f>
        <v/>
      </c>
      <c r="BA144" t="str">
        <f>IF('COPY 20200720'!BA144="","",'COPY 20200720'!BA144)</f>
        <v/>
      </c>
      <c r="BB144" t="str">
        <f>IF('COPY 20200720'!BB144="","",'COPY 20200720'!BB144)</f>
        <v/>
      </c>
      <c r="BC144" t="str">
        <f>IF('COPY 20200720'!BC144="","",'COPY 20200720'!BC144)</f>
        <v/>
      </c>
      <c r="BD144" t="str">
        <f>IF('COPY 20200720'!BD144="","",'COPY 20200720'!BD144)</f>
        <v/>
      </c>
      <c r="BE144" t="str">
        <f>IF('COPY 20200720'!BE144="","",'COPY 20200720'!BE144)</f>
        <v/>
      </c>
      <c r="BF144" t="str">
        <f>IF('COPY 20200720'!BF144="","",'COPY 20200720'!BF144)</f>
        <v/>
      </c>
      <c r="BG144" t="str">
        <f>IF('COPY 20200720'!BG144="","",'COPY 20200720'!BG144)</f>
        <v/>
      </c>
      <c r="BH144" t="str">
        <f>IF('COPY 20200720'!BH144="","",'COPY 20200720'!BH144)</f>
        <v/>
      </c>
      <c r="BI144" t="str">
        <f>IF('COPY 20200720'!BI144="","",'COPY 20200720'!BI144)</f>
        <v/>
      </c>
      <c r="BJ144" t="str">
        <f>IF('COPY 20200720'!BJ144="","",'COPY 20200720'!BJ144)</f>
        <v/>
      </c>
      <c r="BK144">
        <f>IF('COPY 20200720'!BK144="","",'COPY 20200720'!BK144)</f>
        <v>44041</v>
      </c>
      <c r="BL144" t="str">
        <f>IF('COPY 20200720'!BL144="","",'COPY 20200720'!BL144)</f>
        <v/>
      </c>
      <c r="BM144" t="str">
        <f>IF('COPY 20200720'!BM144="","",'COPY 20200720'!BM144)</f>
        <v/>
      </c>
      <c r="BN144" t="str">
        <f>IF('COPY 20200720'!BN144="","",'COPY 20200720'!BN144)</f>
        <v/>
      </c>
      <c r="BO144" t="str">
        <f>IF('COPY 20200720'!BO144="","",'COPY 20200720'!BO144)</f>
        <v/>
      </c>
      <c r="BP144" t="str">
        <f>IF('COPY 20200720'!BP144="","",'COPY 20200720'!BP144)</f>
        <v/>
      </c>
      <c r="BQ144" t="str">
        <f>IF('COPY 20200720'!BQ144="","",'COPY 20200720'!BQ144)</f>
        <v/>
      </c>
      <c r="BR144" t="str">
        <f>IF('COPY 20200720'!BR144="","",'COPY 20200720'!BR144)</f>
        <v/>
      </c>
      <c r="BS144" t="str">
        <f>IF('COPY 20200720'!BS144="","",'COPY 20200720'!BS144)</f>
        <v/>
      </c>
      <c r="BT144" t="str">
        <f>IF('COPY 20200720'!BT144="","",'COPY 20200720'!BT144)</f>
        <v/>
      </c>
      <c r="BU144" t="str">
        <f>IF('COPY 20200720'!BU144="","",'COPY 20200720'!BU144)</f>
        <v/>
      </c>
      <c r="BV144" t="str">
        <f>IF('COPY 20200720'!BV144="","",'COPY 20200720'!BV144)</f>
        <v/>
      </c>
      <c r="BW144" t="str">
        <f>IF('COPY 20200720'!BW144="","",'COPY 20200720'!BW144)</f>
        <v/>
      </c>
      <c r="BX144" t="str">
        <f>IF('COPY 20200720'!BX144="","",'COPY 20200720'!BX144)</f>
        <v/>
      </c>
      <c r="BY144" t="str">
        <f>IF('COPY 20200720'!BY144="","",'COPY 20200720'!BY144)</f>
        <v/>
      </c>
      <c r="BZ144" t="str">
        <f>IF('COPY 20200720'!BZ144="","",'COPY 20200720'!BZ144)</f>
        <v/>
      </c>
      <c r="CA144" t="str">
        <f>IF('COPY 20200720'!CA144="","",'COPY 20200720'!CA144)</f>
        <v/>
      </c>
      <c r="CB144" t="str">
        <f>IF('COPY 20200720'!CB144="","",'COPY 20200720'!CB144)</f>
        <v/>
      </c>
      <c r="CC144" t="str">
        <f>IF('COPY 20200720'!CC144="","",'COPY 20200720'!CC144)</f>
        <v/>
      </c>
      <c r="CD144" t="str">
        <f>IF('COPY 20200720'!CD144="","",'COPY 20200720'!CD144)</f>
        <v/>
      </c>
      <c r="CE144">
        <f>IF('COPY 20200720'!CE144="","",'COPY 20200720'!CE144)</f>
        <v>44041</v>
      </c>
      <c r="CF144">
        <f>IF('COPY 20200720'!CF144="","",'COPY 20200720'!CF144)</f>
        <v>44041</v>
      </c>
      <c r="CG144" t="str">
        <f>IF('COPY 20200720'!CG144="","",'COPY 20200720'!CG144)</f>
        <v/>
      </c>
      <c r="CH144" t="str">
        <f>IF('COPY 20200720'!CH144="","",'COPY 20200720'!CH144)</f>
        <v/>
      </c>
      <c r="CI144" t="str">
        <f>IF('COPY 20200720'!CI144="","",'COPY 20200720'!CI144)</f>
        <v/>
      </c>
      <c r="CJ144" t="str">
        <f>IF('COPY 20200720'!CJ144="","",'COPY 20200720'!CJ144)</f>
        <v/>
      </c>
      <c r="CK144" t="str">
        <f>IF('COPY 20200720'!CK144="","",'COPY 20200720'!CK144)</f>
        <v/>
      </c>
      <c r="CL144" t="str">
        <f>IF('COPY 20200720'!CL144="","",'COPY 20200720'!CL144)</f>
        <v/>
      </c>
      <c r="CM144" t="str">
        <f>IF('COPY 20200720'!CM144="","",'COPY 20200720'!CM144)</f>
        <v/>
      </c>
    </row>
    <row r="145" spans="2:91">
      <c r="B145" s="42" t="str">
        <f>'COPY 20200720'!B145</f>
        <v>141</v>
      </c>
      <c r="C145" s="60" t="str">
        <f>'COPY 20200720'!C145</f>
        <v>GRILLE SPKR CTR</v>
      </c>
      <c r="D145" s="60" t="str">
        <f>IF('COPY 20200720'!D145="","",'COPY 20200720'!D145)</f>
        <v>INJ</v>
      </c>
      <c r="E145" s="60"/>
      <c r="F145" s="61"/>
      <c r="G145" s="62"/>
      <c r="H145" s="63"/>
      <c r="I145" s="64"/>
      <c r="J145" s="65"/>
      <c r="K145" s="62"/>
      <c r="L145" s="65"/>
      <c r="M145" s="66"/>
      <c r="N145" s="66"/>
      <c r="O145" s="67"/>
      <c r="P145" s="67"/>
      <c r="Q145" s="68"/>
      <c r="R145" s="68"/>
      <c r="S145" s="69"/>
      <c r="T145" s="69"/>
      <c r="U145" s="61"/>
      <c r="V145">
        <f>IF('COPY 20200720'!V145="","",'COPY 20200720'!V145)</f>
        <v>44041</v>
      </c>
      <c r="W145" t="str">
        <f>IF('COPY 20200720'!W145="","",'COPY 20200720'!W145)</f>
        <v/>
      </c>
      <c r="X145" t="str">
        <f>IF('COPY 20200720'!X145="","",'COPY 20200720'!X145)</f>
        <v/>
      </c>
      <c r="Y145" t="str">
        <f>IF('COPY 20200720'!Y145="","",'COPY 20200720'!Y145)</f>
        <v/>
      </c>
      <c r="Z145" t="str">
        <f>IF('COPY 20200720'!Z145="","",'COPY 20200720'!Z145)</f>
        <v/>
      </c>
      <c r="AA145" t="str">
        <f>IF('COPY 20200720'!AA145="","",'COPY 20200720'!AA145)</f>
        <v/>
      </c>
      <c r="AB145" t="str">
        <f>IF('COPY 20200720'!AB145="","",'COPY 20200720'!AB145)</f>
        <v/>
      </c>
      <c r="AC145" t="str">
        <f>IF('COPY 20200720'!AC145="","",'COPY 20200720'!AC145)</f>
        <v/>
      </c>
      <c r="AD145" t="str">
        <f>IF('COPY 20200720'!AD145="","",'COPY 20200720'!AD145)</f>
        <v/>
      </c>
      <c r="AE145" t="str">
        <f>IF('COPY 20200720'!AE145="","",'COPY 20200720'!AE145)</f>
        <v/>
      </c>
      <c r="AF145" t="str">
        <f>IF('COPY 20200720'!AF145="","",'COPY 20200720'!AF145)</f>
        <v/>
      </c>
      <c r="AG145" t="str">
        <f>IF('COPY 20200720'!AG145="","",'COPY 20200720'!AG145)</f>
        <v/>
      </c>
      <c r="AH145" t="str">
        <f>IF('COPY 20200720'!AH145="","",'COPY 20200720'!AH145)</f>
        <v/>
      </c>
      <c r="AI145" t="str">
        <f>IF('COPY 20200720'!AI145="","",'COPY 20200720'!AI145)</f>
        <v/>
      </c>
      <c r="AJ145" t="str">
        <f>IF('COPY 20200720'!AJ145="","",'COPY 20200720'!AJ145)</f>
        <v/>
      </c>
      <c r="AK145" t="str">
        <f>IF('COPY 20200720'!AK145="","",'COPY 20200720'!AK145)</f>
        <v/>
      </c>
      <c r="AL145" t="str">
        <f>IF('COPY 20200720'!AL145="","",'COPY 20200720'!AL145)</f>
        <v/>
      </c>
      <c r="AM145" t="str">
        <f>IF('COPY 20200720'!AM145="","",'COPY 20200720'!AM145)</f>
        <v/>
      </c>
      <c r="AN145" t="str">
        <f>IF('COPY 20200720'!AN145="","",'COPY 20200720'!AN145)</f>
        <v/>
      </c>
      <c r="AO145" t="str">
        <f>IF('COPY 20200720'!AO145="","",'COPY 20200720'!AO145)</f>
        <v/>
      </c>
      <c r="AP145" t="str">
        <f>IF('COPY 20200720'!AP145="","",'COPY 20200720'!AP145)</f>
        <v/>
      </c>
      <c r="AQ145" t="str">
        <f>IF('COPY 20200720'!AQ145="","",'COPY 20200720'!AQ145)</f>
        <v/>
      </c>
      <c r="AR145" t="str">
        <f>IF('COPY 20200720'!AR145="","",'COPY 20200720'!AR145)</f>
        <v/>
      </c>
      <c r="AS145" t="str">
        <f>IF('COPY 20200720'!AS145="","",'COPY 20200720'!AS145)</f>
        <v/>
      </c>
      <c r="AT145" t="str">
        <f>IF('COPY 20200720'!AT145="","",'COPY 20200720'!AT145)</f>
        <v/>
      </c>
      <c r="AU145" t="str">
        <f>IF('COPY 20200720'!AU145="","",'COPY 20200720'!AU145)</f>
        <v/>
      </c>
      <c r="AV145" t="str">
        <f>IF('COPY 20200720'!AV145="","",'COPY 20200720'!AV145)</f>
        <v/>
      </c>
      <c r="AW145" t="str">
        <f>IF('COPY 20200720'!AW145="","",'COPY 20200720'!AW145)</f>
        <v/>
      </c>
      <c r="AX145" t="str">
        <f>IF('COPY 20200720'!AX145="","",'COPY 20200720'!AX145)</f>
        <v/>
      </c>
      <c r="AY145" t="str">
        <f>IF('COPY 20200720'!AY145="","",'COPY 20200720'!AY145)</f>
        <v/>
      </c>
      <c r="AZ145" t="str">
        <f>IF('COPY 20200720'!AZ145="","",'COPY 20200720'!AZ145)</f>
        <v/>
      </c>
      <c r="BA145" t="str">
        <f>IF('COPY 20200720'!BA145="","",'COPY 20200720'!BA145)</f>
        <v/>
      </c>
      <c r="BB145" t="str">
        <f>IF('COPY 20200720'!BB145="","",'COPY 20200720'!BB145)</f>
        <v/>
      </c>
      <c r="BC145" t="str">
        <f>IF('COPY 20200720'!BC145="","",'COPY 20200720'!BC145)</f>
        <v/>
      </c>
      <c r="BD145" t="str">
        <f>IF('COPY 20200720'!BD145="","",'COPY 20200720'!BD145)</f>
        <v/>
      </c>
      <c r="BE145" t="str">
        <f>IF('COPY 20200720'!BE145="","",'COPY 20200720'!BE145)</f>
        <v/>
      </c>
      <c r="BF145" t="str">
        <f>IF('COPY 20200720'!BF145="","",'COPY 20200720'!BF145)</f>
        <v/>
      </c>
      <c r="BG145" t="str">
        <f>IF('COPY 20200720'!BG145="","",'COPY 20200720'!BG145)</f>
        <v/>
      </c>
      <c r="BH145" t="str">
        <f>IF('COPY 20200720'!BH145="","",'COPY 20200720'!BH145)</f>
        <v/>
      </c>
      <c r="BI145" t="str">
        <f>IF('COPY 20200720'!BI145="","",'COPY 20200720'!BI145)</f>
        <v/>
      </c>
      <c r="BJ145" t="str">
        <f>IF('COPY 20200720'!BJ145="","",'COPY 20200720'!BJ145)</f>
        <v/>
      </c>
      <c r="BK145">
        <f>IF('COPY 20200720'!BK145="","",'COPY 20200720'!BK145)</f>
        <v>44041</v>
      </c>
      <c r="BL145" t="str">
        <f>IF('COPY 20200720'!BL145="","",'COPY 20200720'!BL145)</f>
        <v/>
      </c>
      <c r="BM145" t="str">
        <f>IF('COPY 20200720'!BM145="","",'COPY 20200720'!BM145)</f>
        <v/>
      </c>
      <c r="BN145" t="str">
        <f>IF('COPY 20200720'!BN145="","",'COPY 20200720'!BN145)</f>
        <v/>
      </c>
      <c r="BO145" t="str">
        <f>IF('COPY 20200720'!BO145="","",'COPY 20200720'!BO145)</f>
        <v/>
      </c>
      <c r="BP145" t="str">
        <f>IF('COPY 20200720'!BP145="","",'COPY 20200720'!BP145)</f>
        <v/>
      </c>
      <c r="BQ145" t="str">
        <f>IF('COPY 20200720'!BQ145="","",'COPY 20200720'!BQ145)</f>
        <v/>
      </c>
      <c r="BR145" t="str">
        <f>IF('COPY 20200720'!BR145="","",'COPY 20200720'!BR145)</f>
        <v/>
      </c>
      <c r="BS145" t="str">
        <f>IF('COPY 20200720'!BS145="","",'COPY 20200720'!BS145)</f>
        <v/>
      </c>
      <c r="BT145" t="str">
        <f>IF('COPY 20200720'!BT145="","",'COPY 20200720'!BT145)</f>
        <v/>
      </c>
      <c r="BU145" t="str">
        <f>IF('COPY 20200720'!BU145="","",'COPY 20200720'!BU145)</f>
        <v/>
      </c>
      <c r="BV145" t="str">
        <f>IF('COPY 20200720'!BV145="","",'COPY 20200720'!BV145)</f>
        <v/>
      </c>
      <c r="BW145" t="str">
        <f>IF('COPY 20200720'!BW145="","",'COPY 20200720'!BW145)</f>
        <v/>
      </c>
      <c r="BX145" t="str">
        <f>IF('COPY 20200720'!BX145="","",'COPY 20200720'!BX145)</f>
        <v/>
      </c>
      <c r="BY145" t="str">
        <f>IF('COPY 20200720'!BY145="","",'COPY 20200720'!BY145)</f>
        <v/>
      </c>
      <c r="BZ145" t="str">
        <f>IF('COPY 20200720'!BZ145="","",'COPY 20200720'!BZ145)</f>
        <v/>
      </c>
      <c r="CA145" t="str">
        <f>IF('COPY 20200720'!CA145="","",'COPY 20200720'!CA145)</f>
        <v/>
      </c>
      <c r="CB145" t="str">
        <f>IF('COPY 20200720'!CB145="","",'COPY 20200720'!CB145)</f>
        <v/>
      </c>
      <c r="CC145" t="str">
        <f>IF('COPY 20200720'!CC145="","",'COPY 20200720'!CC145)</f>
        <v/>
      </c>
      <c r="CD145" t="str">
        <f>IF('COPY 20200720'!CD145="","",'COPY 20200720'!CD145)</f>
        <v/>
      </c>
      <c r="CE145">
        <f>IF('COPY 20200720'!CE145="","",'COPY 20200720'!CE145)</f>
        <v>44041</v>
      </c>
      <c r="CF145">
        <f>IF('COPY 20200720'!CF145="","",'COPY 20200720'!CF145)</f>
        <v>44041</v>
      </c>
      <c r="CG145" t="str">
        <f>IF('COPY 20200720'!CG145="","",'COPY 20200720'!CG145)</f>
        <v/>
      </c>
      <c r="CH145" t="str">
        <f>IF('COPY 20200720'!CH145="","",'COPY 20200720'!CH145)</f>
        <v/>
      </c>
      <c r="CI145" t="str">
        <f>IF('COPY 20200720'!CI145="","",'COPY 20200720'!CI145)</f>
        <v/>
      </c>
      <c r="CJ145" t="str">
        <f>IF('COPY 20200720'!CJ145="","",'COPY 20200720'!CJ145)</f>
        <v/>
      </c>
      <c r="CK145" t="str">
        <f>IF('COPY 20200720'!CK145="","",'COPY 20200720'!CK145)</f>
        <v/>
      </c>
      <c r="CL145" t="str">
        <f>IF('COPY 20200720'!CL145="","",'COPY 20200720'!CL145)</f>
        <v/>
      </c>
      <c r="CM145" t="str">
        <f>IF('COPY 20200720'!CM145="","",'COPY 20200720'!CM145)</f>
        <v/>
      </c>
    </row>
    <row r="146" spans="2:91">
      <c r="B146" s="42" t="str">
        <f>'COPY 20200720'!B146</f>
        <v>142</v>
      </c>
      <c r="C146" s="48" t="str">
        <f>'COPY 20200720'!C146</f>
        <v>LAMP HOLDER AY P</v>
      </c>
      <c r="D146" s="48" t="str">
        <f>IF('COPY 20200720'!D146="","",'COPY 20200720'!D146)</f>
        <v>INJ</v>
      </c>
      <c r="E146" s="48"/>
      <c r="F146" s="49"/>
      <c r="G146" s="10"/>
      <c r="H146" s="11"/>
      <c r="I146" s="12"/>
      <c r="J146" s="13"/>
      <c r="K146" s="10"/>
      <c r="L146" s="13"/>
      <c r="M146" s="50"/>
      <c r="N146" s="50"/>
      <c r="O146" s="16"/>
      <c r="P146" s="16"/>
      <c r="Q146" s="17"/>
      <c r="R146" s="17"/>
      <c r="S146" s="51"/>
      <c r="T146" s="51"/>
      <c r="U146" s="49"/>
      <c r="V146">
        <f>IF('COPY 20200720'!V146="","",'COPY 20200720'!V146)</f>
        <v>1.254918028746393</v>
      </c>
      <c r="W146" t="str">
        <f>IF('COPY 20200720'!W146="","",'COPY 20200720'!W146)</f>
        <v/>
      </c>
      <c r="X146" t="str">
        <f>IF('COPY 20200720'!X146="","",'COPY 20200720'!X146)</f>
        <v/>
      </c>
      <c r="Y146" t="str">
        <f>IF('COPY 20200720'!Y146="","",'COPY 20200720'!Y146)</f>
        <v/>
      </c>
      <c r="Z146" t="str">
        <f>IF('COPY 20200720'!Z146="","",'COPY 20200720'!Z146)</f>
        <v/>
      </c>
      <c r="AA146" t="str">
        <f>IF('COPY 20200720'!AA146="","",'COPY 20200720'!AA146)</f>
        <v/>
      </c>
      <c r="AB146" t="str">
        <f>IF('COPY 20200720'!AB146="","",'COPY 20200720'!AB146)</f>
        <v/>
      </c>
      <c r="AC146" t="str">
        <f>IF('COPY 20200720'!AC146="","",'COPY 20200720'!AC146)</f>
        <v/>
      </c>
      <c r="AD146" t="str">
        <f>IF('COPY 20200720'!AD146="","",'COPY 20200720'!AD146)</f>
        <v/>
      </c>
      <c r="AE146" t="str">
        <f>IF('COPY 20200720'!AE146="","",'COPY 20200720'!AE146)</f>
        <v/>
      </c>
      <c r="AF146" t="str">
        <f>IF('COPY 20200720'!AF146="","",'COPY 20200720'!AF146)</f>
        <v/>
      </c>
      <c r="AG146" t="str">
        <f>IF('COPY 20200720'!AG146="","",'COPY 20200720'!AG146)</f>
        <v/>
      </c>
      <c r="AH146" t="str">
        <f>IF('COPY 20200720'!AH146="","",'COPY 20200720'!AH146)</f>
        <v/>
      </c>
      <c r="AI146" t="str">
        <f>IF('COPY 20200720'!AI146="","",'COPY 20200720'!AI146)</f>
        <v/>
      </c>
      <c r="AJ146" t="str">
        <f>IF('COPY 20200720'!AJ146="","",'COPY 20200720'!AJ146)</f>
        <v/>
      </c>
      <c r="AK146" t="str">
        <f>IF('COPY 20200720'!AK146="","",'COPY 20200720'!AK146)</f>
        <v/>
      </c>
      <c r="AL146" t="str">
        <f>IF('COPY 20200720'!AL146="","",'COPY 20200720'!AL146)</f>
        <v/>
      </c>
      <c r="AM146" t="str">
        <f>IF('COPY 20200720'!AM146="","",'COPY 20200720'!AM146)</f>
        <v/>
      </c>
      <c r="AN146" t="str">
        <f>IF('COPY 20200720'!AN146="","",'COPY 20200720'!AN146)</f>
        <v/>
      </c>
      <c r="AO146">
        <f>IF('COPY 20200720'!AO146="","",'COPY 20200720'!AO146)</f>
        <v>44046</v>
      </c>
      <c r="AP146" t="str">
        <f>IF('COPY 20200720'!AP146="","",'COPY 20200720'!AP146)</f>
        <v/>
      </c>
      <c r="AQ146" t="str">
        <f>IF('COPY 20200720'!AQ146="","",'COPY 20200720'!AQ146)</f>
        <v/>
      </c>
      <c r="AR146" t="str">
        <f>IF('COPY 20200720'!AR146="","",'COPY 20200720'!AR146)</f>
        <v/>
      </c>
      <c r="AS146" t="str">
        <f>IF('COPY 20200720'!AS146="","",'COPY 20200720'!AS146)</f>
        <v/>
      </c>
      <c r="AT146" t="str">
        <f>IF('COPY 20200720'!AT146="","",'COPY 20200720'!AT146)</f>
        <v/>
      </c>
      <c r="AU146" t="str">
        <f>IF('COPY 20200720'!AU146="","",'COPY 20200720'!AU146)</f>
        <v/>
      </c>
      <c r="AV146" t="str">
        <f>IF('COPY 20200720'!AV146="","",'COPY 20200720'!AV146)</f>
        <v/>
      </c>
      <c r="AW146" t="str">
        <f>IF('COPY 20200720'!AW146="","",'COPY 20200720'!AW146)</f>
        <v/>
      </c>
      <c r="AX146" t="str">
        <f>IF('COPY 20200720'!AX146="","",'COPY 20200720'!AX146)</f>
        <v/>
      </c>
      <c r="AY146" t="str">
        <f>IF('COPY 20200720'!AY146="","",'COPY 20200720'!AY146)</f>
        <v/>
      </c>
      <c r="AZ146" t="str">
        <f>IF('COPY 20200720'!AZ146="","",'COPY 20200720'!AZ146)</f>
        <v/>
      </c>
      <c r="BA146" t="str">
        <f>IF('COPY 20200720'!BA146="","",'COPY 20200720'!BA146)</f>
        <v/>
      </c>
      <c r="BB146" t="str">
        <f>IF('COPY 20200720'!BB146="","",'COPY 20200720'!BB146)</f>
        <v/>
      </c>
      <c r="BC146" t="str">
        <f>IF('COPY 20200720'!BC146="","",'COPY 20200720'!BC146)</f>
        <v/>
      </c>
      <c r="BD146" t="str">
        <f>IF('COPY 20200720'!BD146="","",'COPY 20200720'!BD146)</f>
        <v/>
      </c>
      <c r="BE146" t="str">
        <f>IF('COPY 20200720'!BE146="","",'COPY 20200720'!BE146)</f>
        <v/>
      </c>
      <c r="BF146" t="str">
        <f>IF('COPY 20200720'!BF146="","",'COPY 20200720'!BF146)</f>
        <v/>
      </c>
      <c r="BG146" t="str">
        <f>IF('COPY 20200720'!BG146="","",'COPY 20200720'!BG146)</f>
        <v/>
      </c>
      <c r="BH146" t="str">
        <f>IF('COPY 20200720'!BH146="","",'COPY 20200720'!BH146)</f>
        <v/>
      </c>
      <c r="BI146" t="str">
        <f>IF('COPY 20200720'!BI146="","",'COPY 20200720'!BI146)</f>
        <v/>
      </c>
      <c r="BJ146" t="str">
        <f>IF('COPY 20200720'!BJ146="","",'COPY 20200720'!BJ146)</f>
        <v/>
      </c>
      <c r="BK146">
        <f>IF('COPY 20200720'!BK146="","",'COPY 20200720'!BK146)</f>
        <v>44041</v>
      </c>
      <c r="BL146" t="str">
        <f>IF('COPY 20200720'!BL146="","",'COPY 20200720'!BL146)</f>
        <v/>
      </c>
      <c r="BM146" t="str">
        <f>IF('COPY 20200720'!BM146="","",'COPY 20200720'!BM146)</f>
        <v/>
      </c>
      <c r="BN146" t="str">
        <f>IF('COPY 20200720'!BN146="","",'COPY 20200720'!BN146)</f>
        <v/>
      </c>
      <c r="BO146" t="str">
        <f>IF('COPY 20200720'!BO146="","",'COPY 20200720'!BO146)</f>
        <v/>
      </c>
      <c r="BP146" t="str">
        <f>IF('COPY 20200720'!BP146="","",'COPY 20200720'!BP146)</f>
        <v/>
      </c>
      <c r="BQ146" t="str">
        <f>IF('COPY 20200720'!BQ146="","",'COPY 20200720'!BQ146)</f>
        <v/>
      </c>
      <c r="BR146" t="str">
        <f>IF('COPY 20200720'!BR146="","",'COPY 20200720'!BR146)</f>
        <v/>
      </c>
      <c r="BS146" t="str">
        <f>IF('COPY 20200720'!BS146="","",'COPY 20200720'!BS146)</f>
        <v/>
      </c>
      <c r="BT146" t="str">
        <f>IF('COPY 20200720'!BT146="","",'COPY 20200720'!BT146)</f>
        <v/>
      </c>
      <c r="BU146" t="str">
        <f>IF('COPY 20200720'!BU146="","",'COPY 20200720'!BU146)</f>
        <v/>
      </c>
      <c r="BV146" t="str">
        <f>IF('COPY 20200720'!BV146="","",'COPY 20200720'!BV146)</f>
        <v/>
      </c>
      <c r="BW146" t="str">
        <f>IF('COPY 20200720'!BW146="","",'COPY 20200720'!BW146)</f>
        <v/>
      </c>
      <c r="BX146" t="str">
        <f>IF('COPY 20200720'!BX146="","",'COPY 20200720'!BX146)</f>
        <v/>
      </c>
      <c r="BY146" t="str">
        <f>IF('COPY 20200720'!BY146="","",'COPY 20200720'!BY146)</f>
        <v/>
      </c>
      <c r="BZ146" t="str">
        <f>IF('COPY 20200720'!BZ146="","",'COPY 20200720'!BZ146)</f>
        <v/>
      </c>
      <c r="CA146" t="str">
        <f>IF('COPY 20200720'!CA146="","",'COPY 20200720'!CA146)</f>
        <v/>
      </c>
      <c r="CB146" t="str">
        <f>IF('COPY 20200720'!CB146="","",'COPY 20200720'!CB146)</f>
        <v/>
      </c>
      <c r="CC146" t="str">
        <f>IF('COPY 20200720'!CC146="","",'COPY 20200720'!CC146)</f>
        <v/>
      </c>
      <c r="CD146" t="str">
        <f>IF('COPY 20200720'!CD146="","",'COPY 20200720'!CD146)</f>
        <v/>
      </c>
      <c r="CE146" t="str">
        <f>IF('COPY 20200720'!CE146="","",'COPY 20200720'!CE146)</f>
        <v>-</v>
      </c>
      <c r="CF146">
        <v>0</v>
      </c>
      <c r="CG146" t="str">
        <f>IF('COPY 20200720'!CG146="","",'COPY 20200720'!CG146)</f>
        <v/>
      </c>
      <c r="CH146" t="str">
        <f>IF('COPY 20200720'!CH146="","",'COPY 20200720'!CH146)</f>
        <v/>
      </c>
      <c r="CI146" t="str">
        <f>IF('COPY 20200720'!CI146="","",'COPY 20200720'!CI146)</f>
        <v/>
      </c>
      <c r="CJ146" t="str">
        <f>IF('COPY 20200720'!CJ146="","",'COPY 20200720'!CJ146)</f>
        <v/>
      </c>
      <c r="CK146" t="str">
        <f>IF('COPY 20200720'!CK146="","",'COPY 20200720'!CK146)</f>
        <v/>
      </c>
      <c r="CL146" t="str">
        <f>IF('COPY 20200720'!CL146="","",'COPY 20200720'!CL146)</f>
        <v/>
      </c>
      <c r="CM146" t="str">
        <f>IF('COPY 20200720'!CM146="","",'COPY 20200720'!CM146)</f>
        <v/>
      </c>
    </row>
    <row r="147" spans="2:91">
      <c r="B147" s="42" t="str">
        <f>'COPY 20200720'!B147</f>
        <v>143</v>
      </c>
      <c r="C147" s="48" t="str">
        <f>'COPY 20200720'!C147</f>
        <v>COVER STRG UPR</v>
      </c>
      <c r="D147" s="48" t="str">
        <f>IF('COPY 20200720'!D147="","",'COPY 20200720'!D147)</f>
        <v>INJ</v>
      </c>
      <c r="E147" s="48"/>
      <c r="F147" s="49"/>
      <c r="G147" s="10"/>
      <c r="H147" s="11"/>
      <c r="I147" s="48"/>
      <c r="J147" s="48"/>
      <c r="K147" s="10"/>
      <c r="L147" s="13"/>
      <c r="M147" s="50"/>
      <c r="N147" s="50"/>
      <c r="O147" s="16"/>
      <c r="P147" s="16"/>
      <c r="Q147" s="17"/>
      <c r="R147" s="17"/>
      <c r="S147" s="51"/>
      <c r="T147" s="51"/>
      <c r="U147" s="49"/>
      <c r="V147">
        <f>IF('COPY 20200720'!V147="","",'COPY 20200720'!V147)</f>
        <v>0.8465282980044696</v>
      </c>
      <c r="W147" t="str">
        <f>IF('COPY 20200720'!W147="","",'COPY 20200720'!W147)</f>
        <v/>
      </c>
      <c r="X147" t="str">
        <f>IF('COPY 20200720'!X147="","",'COPY 20200720'!X147)</f>
        <v/>
      </c>
      <c r="Y147" t="str">
        <f>IF('COPY 20200720'!Y147="","",'COPY 20200720'!Y147)</f>
        <v/>
      </c>
      <c r="Z147" t="str">
        <f>IF('COPY 20200720'!Z147="","",'COPY 20200720'!Z147)</f>
        <v/>
      </c>
      <c r="AA147" t="str">
        <f>IF('COPY 20200720'!AA147="","",'COPY 20200720'!AA147)</f>
        <v/>
      </c>
      <c r="AB147" t="str">
        <f>IF('COPY 20200720'!AB147="","",'COPY 20200720'!AB147)</f>
        <v/>
      </c>
      <c r="AC147" t="str">
        <f>IF('COPY 20200720'!AC147="","",'COPY 20200720'!AC147)</f>
        <v/>
      </c>
      <c r="AD147" t="str">
        <f>IF('COPY 20200720'!AD147="","",'COPY 20200720'!AD147)</f>
        <v/>
      </c>
      <c r="AE147" t="str">
        <f>IF('COPY 20200720'!AE147="","",'COPY 20200720'!AE147)</f>
        <v/>
      </c>
      <c r="AF147" t="str">
        <f>IF('COPY 20200720'!AF147="","",'COPY 20200720'!AF147)</f>
        <v/>
      </c>
      <c r="AG147" t="str">
        <f>IF('COPY 20200720'!AG147="","",'COPY 20200720'!AG147)</f>
        <v/>
      </c>
      <c r="AH147" t="str">
        <f>IF('COPY 20200720'!AH147="","",'COPY 20200720'!AH147)</f>
        <v/>
      </c>
      <c r="AI147" t="str">
        <f>IF('COPY 20200720'!AI147="","",'COPY 20200720'!AI147)</f>
        <v/>
      </c>
      <c r="AJ147" t="str">
        <f>IF('COPY 20200720'!AJ147="","",'COPY 20200720'!AJ147)</f>
        <v/>
      </c>
      <c r="AK147" t="str">
        <f>IF('COPY 20200720'!AK147="","",'COPY 20200720'!AK147)</f>
        <v/>
      </c>
      <c r="AL147" t="str">
        <f>IF('COPY 20200720'!AL147="","",'COPY 20200720'!AL147)</f>
        <v/>
      </c>
      <c r="AM147" t="str">
        <f>IF('COPY 20200720'!AM147="","",'COPY 20200720'!AM147)</f>
        <v/>
      </c>
      <c r="AN147" t="str">
        <f>IF('COPY 20200720'!AN147="","",'COPY 20200720'!AN147)</f>
        <v/>
      </c>
      <c r="AO147">
        <f>IF('COPY 20200720'!AO147="","",'COPY 20200720'!AO147)</f>
        <v>44046</v>
      </c>
      <c r="AP147" t="str">
        <f>IF('COPY 20200720'!AP147="","",'COPY 20200720'!AP147)</f>
        <v/>
      </c>
      <c r="AQ147" t="str">
        <f>IF('COPY 20200720'!AQ147="","",'COPY 20200720'!AQ147)</f>
        <v/>
      </c>
      <c r="AR147" t="str">
        <f>IF('COPY 20200720'!AR147="","",'COPY 20200720'!AR147)</f>
        <v/>
      </c>
      <c r="AS147" t="str">
        <f>IF('COPY 20200720'!AS147="","",'COPY 20200720'!AS147)</f>
        <v/>
      </c>
      <c r="AT147" t="str">
        <f>IF('COPY 20200720'!AT147="","",'COPY 20200720'!AT147)</f>
        <v/>
      </c>
      <c r="AU147" t="str">
        <f>IF('COPY 20200720'!AU147="","",'COPY 20200720'!AU147)</f>
        <v/>
      </c>
      <c r="AV147" t="str">
        <f>IF('COPY 20200720'!AV147="","",'COPY 20200720'!AV147)</f>
        <v/>
      </c>
      <c r="AW147" t="str">
        <f>IF('COPY 20200720'!AW147="","",'COPY 20200720'!AW147)</f>
        <v/>
      </c>
      <c r="AX147" t="str">
        <f>IF('COPY 20200720'!AX147="","",'COPY 20200720'!AX147)</f>
        <v/>
      </c>
      <c r="AY147" t="str">
        <f>IF('COPY 20200720'!AY147="","",'COPY 20200720'!AY147)</f>
        <v/>
      </c>
      <c r="AZ147" t="str">
        <f>IF('COPY 20200720'!AZ147="","",'COPY 20200720'!AZ147)</f>
        <v/>
      </c>
      <c r="BA147" t="str">
        <f>IF('COPY 20200720'!BA147="","",'COPY 20200720'!BA147)</f>
        <v/>
      </c>
      <c r="BB147" t="str">
        <f>IF('COPY 20200720'!BB147="","",'COPY 20200720'!BB147)</f>
        <v/>
      </c>
      <c r="BC147" t="str">
        <f>IF('COPY 20200720'!BC147="","",'COPY 20200720'!BC147)</f>
        <v/>
      </c>
      <c r="BD147" t="str">
        <f>IF('COPY 20200720'!BD147="","",'COPY 20200720'!BD147)</f>
        <v/>
      </c>
      <c r="BE147" t="str">
        <f>IF('COPY 20200720'!BE147="","",'COPY 20200720'!BE147)</f>
        <v/>
      </c>
      <c r="BF147" t="str">
        <f>IF('COPY 20200720'!BF147="","",'COPY 20200720'!BF147)</f>
        <v/>
      </c>
      <c r="BG147" t="str">
        <f>IF('COPY 20200720'!BG147="","",'COPY 20200720'!BG147)</f>
        <v/>
      </c>
      <c r="BH147" t="str">
        <f>IF('COPY 20200720'!BH147="","",'COPY 20200720'!BH147)</f>
        <v/>
      </c>
      <c r="BI147" t="str">
        <f>IF('COPY 20200720'!BI147="","",'COPY 20200720'!BI147)</f>
        <v/>
      </c>
      <c r="BJ147" t="str">
        <f>IF('COPY 20200720'!BJ147="","",'COPY 20200720'!BJ147)</f>
        <v/>
      </c>
      <c r="BK147">
        <f>IF('COPY 20200720'!BK147="","",'COPY 20200720'!BK147)</f>
        <v>44041</v>
      </c>
      <c r="BL147" t="str">
        <f>IF('COPY 20200720'!BL147="","",'COPY 20200720'!BL147)</f>
        <v/>
      </c>
      <c r="BM147" t="str">
        <f>IF('COPY 20200720'!BM147="","",'COPY 20200720'!BM147)</f>
        <v/>
      </c>
      <c r="BN147" t="str">
        <f>IF('COPY 20200720'!BN147="","",'COPY 20200720'!BN147)</f>
        <v/>
      </c>
      <c r="BO147" t="str">
        <f>IF('COPY 20200720'!BO147="","",'COPY 20200720'!BO147)</f>
        <v/>
      </c>
      <c r="BP147" t="str">
        <f>IF('COPY 20200720'!BP147="","",'COPY 20200720'!BP147)</f>
        <v/>
      </c>
      <c r="BQ147" t="str">
        <f>IF('COPY 20200720'!BQ147="","",'COPY 20200720'!BQ147)</f>
        <v/>
      </c>
      <c r="BR147" t="str">
        <f>IF('COPY 20200720'!BR147="","",'COPY 20200720'!BR147)</f>
        <v/>
      </c>
      <c r="BS147" t="str">
        <f>IF('COPY 20200720'!BS147="","",'COPY 20200720'!BS147)</f>
        <v/>
      </c>
      <c r="BT147" t="str">
        <f>IF('COPY 20200720'!BT147="","",'COPY 20200720'!BT147)</f>
        <v/>
      </c>
      <c r="BU147" t="str">
        <f>IF('COPY 20200720'!BU147="","",'COPY 20200720'!BU147)</f>
        <v/>
      </c>
      <c r="BV147" t="str">
        <f>IF('COPY 20200720'!BV147="","",'COPY 20200720'!BV147)</f>
        <v/>
      </c>
      <c r="BW147" t="str">
        <f>IF('COPY 20200720'!BW147="","",'COPY 20200720'!BW147)</f>
        <v/>
      </c>
      <c r="BX147" t="str">
        <f>IF('COPY 20200720'!BX147="","",'COPY 20200720'!BX147)</f>
        <v/>
      </c>
      <c r="BY147" t="str">
        <f>IF('COPY 20200720'!BY147="","",'COPY 20200720'!BY147)</f>
        <v/>
      </c>
      <c r="BZ147" t="str">
        <f>IF('COPY 20200720'!BZ147="","",'COPY 20200720'!BZ147)</f>
        <v/>
      </c>
      <c r="CA147" t="str">
        <f>IF('COPY 20200720'!CA147="","",'COPY 20200720'!CA147)</f>
        <v/>
      </c>
      <c r="CB147" t="str">
        <f>IF('COPY 20200720'!CB147="","",'COPY 20200720'!CB147)</f>
        <v/>
      </c>
      <c r="CC147" t="str">
        <f>IF('COPY 20200720'!CC147="","",'COPY 20200720'!CC147)</f>
        <v/>
      </c>
      <c r="CD147" t="str">
        <f>IF('COPY 20200720'!CD147="","",'COPY 20200720'!CD147)</f>
        <v/>
      </c>
      <c r="CE147" t="str">
        <f>IF('COPY 20200720'!CE147="","",'COPY 20200720'!CE147)</f>
        <v>-</v>
      </c>
      <c r="CF147">
        <v>0</v>
      </c>
      <c r="CG147" t="str">
        <f>IF('COPY 20200720'!CG147="","",'COPY 20200720'!CG147)</f>
        <v/>
      </c>
      <c r="CH147" t="str">
        <f>IF('COPY 20200720'!CH147="","",'COPY 20200720'!CH147)</f>
        <v/>
      </c>
      <c r="CI147" t="str">
        <f>IF('COPY 20200720'!CI147="","",'COPY 20200720'!CI147)</f>
        <v/>
      </c>
      <c r="CJ147" t="str">
        <f>IF('COPY 20200720'!CJ147="","",'COPY 20200720'!CJ147)</f>
        <v/>
      </c>
      <c r="CK147" t="str">
        <f>IF('COPY 20200720'!CK147="","",'COPY 20200720'!CK147)</f>
        <v/>
      </c>
      <c r="CL147" t="str">
        <f>IF('COPY 20200720'!CL147="","",'COPY 20200720'!CL147)</f>
        <v/>
      </c>
      <c r="CM147" t="str">
        <f>IF('COPY 20200720'!CM147="","",'COPY 20200720'!CM147)</f>
        <v/>
      </c>
    </row>
    <row r="148" spans="2:91">
      <c r="B148" s="42" t="str">
        <f>'COPY 20200720'!B148</f>
        <v>144</v>
      </c>
      <c r="C148" s="48" t="str">
        <f>'COPY 20200720'!C148</f>
        <v>COVER STRG LWR</v>
      </c>
      <c r="D148" s="48" t="str">
        <f>IF('COPY 20200720'!D148="","",'COPY 20200720'!D148)</f>
        <v>INJ</v>
      </c>
      <c r="E148" s="48"/>
      <c r="F148" s="49"/>
      <c r="G148" s="10"/>
      <c r="H148" s="11"/>
      <c r="I148" s="48"/>
      <c r="J148" s="48"/>
      <c r="K148" s="10"/>
      <c r="L148" s="13"/>
      <c r="M148" s="50"/>
      <c r="N148" s="50"/>
      <c r="O148" s="16"/>
      <c r="P148" s="16"/>
      <c r="Q148" s="17"/>
      <c r="R148" s="17"/>
      <c r="S148" s="51"/>
      <c r="T148" s="51"/>
      <c r="U148" s="49"/>
      <c r="V148">
        <f>IF('COPY 20200720'!V148="","",'COPY 20200720'!V148)</f>
        <v>44041</v>
      </c>
      <c r="W148" t="str">
        <f>IF('COPY 20200720'!W148="","",'COPY 20200720'!W148)</f>
        <v/>
      </c>
      <c r="X148" t="str">
        <f>IF('COPY 20200720'!X148="","",'COPY 20200720'!X148)</f>
        <v/>
      </c>
      <c r="Y148" t="str">
        <f>IF('COPY 20200720'!Y148="","",'COPY 20200720'!Y148)</f>
        <v/>
      </c>
      <c r="Z148" t="str">
        <f>IF('COPY 20200720'!Z148="","",'COPY 20200720'!Z148)</f>
        <v/>
      </c>
      <c r="AA148" t="str">
        <f>IF('COPY 20200720'!AA148="","",'COPY 20200720'!AA148)</f>
        <v/>
      </c>
      <c r="AB148" t="str">
        <f>IF('COPY 20200720'!AB148="","",'COPY 20200720'!AB148)</f>
        <v/>
      </c>
      <c r="AC148" t="str">
        <f>IF('COPY 20200720'!AC148="","",'COPY 20200720'!AC148)</f>
        <v/>
      </c>
      <c r="AD148" t="str">
        <f>IF('COPY 20200720'!AD148="","",'COPY 20200720'!AD148)</f>
        <v/>
      </c>
      <c r="AE148" t="str">
        <f>IF('COPY 20200720'!AE148="","",'COPY 20200720'!AE148)</f>
        <v/>
      </c>
      <c r="AF148" t="str">
        <f>IF('COPY 20200720'!AF148="","",'COPY 20200720'!AF148)</f>
        <v/>
      </c>
      <c r="AG148" t="str">
        <f>IF('COPY 20200720'!AG148="","",'COPY 20200720'!AG148)</f>
        <v/>
      </c>
      <c r="AH148" t="str">
        <f>IF('COPY 20200720'!AH148="","",'COPY 20200720'!AH148)</f>
        <v/>
      </c>
      <c r="AI148" t="str">
        <f>IF('COPY 20200720'!AI148="","",'COPY 20200720'!AI148)</f>
        <v/>
      </c>
      <c r="AJ148" t="str">
        <f>IF('COPY 20200720'!AJ148="","",'COPY 20200720'!AJ148)</f>
        <v/>
      </c>
      <c r="AK148" t="str">
        <f>IF('COPY 20200720'!AK148="","",'COPY 20200720'!AK148)</f>
        <v/>
      </c>
      <c r="AL148" t="str">
        <f>IF('COPY 20200720'!AL148="","",'COPY 20200720'!AL148)</f>
        <v/>
      </c>
      <c r="AM148" t="str">
        <f>IF('COPY 20200720'!AM148="","",'COPY 20200720'!AM148)</f>
        <v/>
      </c>
      <c r="AN148" t="str">
        <f>IF('COPY 20200720'!AN148="","",'COPY 20200720'!AN148)</f>
        <v/>
      </c>
      <c r="AO148">
        <f>IF('COPY 20200720'!AO148="","",'COPY 20200720'!AO148)</f>
        <v>44046</v>
      </c>
      <c r="AP148" t="str">
        <f>IF('COPY 20200720'!AP148="","",'COPY 20200720'!AP148)</f>
        <v/>
      </c>
      <c r="AQ148" t="str">
        <f>IF('COPY 20200720'!AQ148="","",'COPY 20200720'!AQ148)</f>
        <v/>
      </c>
      <c r="AR148" t="str">
        <f>IF('COPY 20200720'!AR148="","",'COPY 20200720'!AR148)</f>
        <v/>
      </c>
      <c r="AS148" t="str">
        <f>IF('COPY 20200720'!AS148="","",'COPY 20200720'!AS148)</f>
        <v/>
      </c>
      <c r="AT148" t="str">
        <f>IF('COPY 20200720'!AT148="","",'COPY 20200720'!AT148)</f>
        <v/>
      </c>
      <c r="AU148" t="str">
        <f>IF('COPY 20200720'!AU148="","",'COPY 20200720'!AU148)</f>
        <v/>
      </c>
      <c r="AV148" t="str">
        <f>IF('COPY 20200720'!AV148="","",'COPY 20200720'!AV148)</f>
        <v/>
      </c>
      <c r="AW148" t="str">
        <f>IF('COPY 20200720'!AW148="","",'COPY 20200720'!AW148)</f>
        <v/>
      </c>
      <c r="AX148" t="str">
        <f>IF('COPY 20200720'!AX148="","",'COPY 20200720'!AX148)</f>
        <v/>
      </c>
      <c r="AY148" t="str">
        <f>IF('COPY 20200720'!AY148="","",'COPY 20200720'!AY148)</f>
        <v/>
      </c>
      <c r="AZ148" t="str">
        <f>IF('COPY 20200720'!AZ148="","",'COPY 20200720'!AZ148)</f>
        <v/>
      </c>
      <c r="BA148" t="str">
        <f>IF('COPY 20200720'!BA148="","",'COPY 20200720'!BA148)</f>
        <v/>
      </c>
      <c r="BB148" t="str">
        <f>IF('COPY 20200720'!BB148="","",'COPY 20200720'!BB148)</f>
        <v/>
      </c>
      <c r="BC148" t="str">
        <f>IF('COPY 20200720'!BC148="","",'COPY 20200720'!BC148)</f>
        <v/>
      </c>
      <c r="BD148" t="str">
        <f>IF('COPY 20200720'!BD148="","",'COPY 20200720'!BD148)</f>
        <v/>
      </c>
      <c r="BE148" t="str">
        <f>IF('COPY 20200720'!BE148="","",'COPY 20200720'!BE148)</f>
        <v/>
      </c>
      <c r="BF148" t="str">
        <f>IF('COPY 20200720'!BF148="","",'COPY 20200720'!BF148)</f>
        <v/>
      </c>
      <c r="BG148" t="str">
        <f>IF('COPY 20200720'!BG148="","",'COPY 20200720'!BG148)</f>
        <v/>
      </c>
      <c r="BH148" t="str">
        <f>IF('COPY 20200720'!BH148="","",'COPY 20200720'!BH148)</f>
        <v/>
      </c>
      <c r="BI148" t="str">
        <f>IF('COPY 20200720'!BI148="","",'COPY 20200720'!BI148)</f>
        <v/>
      </c>
      <c r="BJ148" t="str">
        <f>IF('COPY 20200720'!BJ148="","",'COPY 20200720'!BJ148)</f>
        <v/>
      </c>
      <c r="BK148">
        <f>IF('COPY 20200720'!BK148="","",'COPY 20200720'!BK148)</f>
        <v>44041</v>
      </c>
      <c r="BL148" t="str">
        <f>IF('COPY 20200720'!BL148="","",'COPY 20200720'!BL148)</f>
        <v/>
      </c>
      <c r="BM148" t="str">
        <f>IF('COPY 20200720'!BM148="","",'COPY 20200720'!BM148)</f>
        <v/>
      </c>
      <c r="BN148" t="str">
        <f>IF('COPY 20200720'!BN148="","",'COPY 20200720'!BN148)</f>
        <v/>
      </c>
      <c r="BO148" t="str">
        <f>IF('COPY 20200720'!BO148="","",'COPY 20200720'!BO148)</f>
        <v/>
      </c>
      <c r="BP148" t="str">
        <f>IF('COPY 20200720'!BP148="","",'COPY 20200720'!BP148)</f>
        <v/>
      </c>
      <c r="BQ148" t="str">
        <f>IF('COPY 20200720'!BQ148="","",'COPY 20200720'!BQ148)</f>
        <v/>
      </c>
      <c r="BR148" t="str">
        <f>IF('COPY 20200720'!BR148="","",'COPY 20200720'!BR148)</f>
        <v/>
      </c>
      <c r="BS148" t="str">
        <f>IF('COPY 20200720'!BS148="","",'COPY 20200720'!BS148)</f>
        <v/>
      </c>
      <c r="BT148" t="str">
        <f>IF('COPY 20200720'!BT148="","",'COPY 20200720'!BT148)</f>
        <v/>
      </c>
      <c r="BU148" t="str">
        <f>IF('COPY 20200720'!BU148="","",'COPY 20200720'!BU148)</f>
        <v/>
      </c>
      <c r="BV148" t="str">
        <f>IF('COPY 20200720'!BV148="","",'COPY 20200720'!BV148)</f>
        <v/>
      </c>
      <c r="BW148" t="str">
        <f>IF('COPY 20200720'!BW148="","",'COPY 20200720'!BW148)</f>
        <v/>
      </c>
      <c r="BX148" t="str">
        <f>IF('COPY 20200720'!BX148="","",'COPY 20200720'!BX148)</f>
        <v/>
      </c>
      <c r="BY148" t="str">
        <f>IF('COPY 20200720'!BY148="","",'COPY 20200720'!BY148)</f>
        <v/>
      </c>
      <c r="BZ148" t="str">
        <f>IF('COPY 20200720'!BZ148="","",'COPY 20200720'!BZ148)</f>
        <v/>
      </c>
      <c r="CA148" t="str">
        <f>IF('COPY 20200720'!CA148="","",'COPY 20200720'!CA148)</f>
        <v/>
      </c>
      <c r="CB148" t="str">
        <f>IF('COPY 20200720'!CB148="","",'COPY 20200720'!CB148)</f>
        <v/>
      </c>
      <c r="CC148" t="str">
        <f>IF('COPY 20200720'!CC148="","",'COPY 20200720'!CC148)</f>
        <v/>
      </c>
      <c r="CD148" t="str">
        <f>IF('COPY 20200720'!CD148="","",'COPY 20200720'!CD148)</f>
        <v/>
      </c>
      <c r="CE148">
        <f>IF('COPY 20200720'!CE148="","",'COPY 20200720'!CE148)</f>
        <v>44041</v>
      </c>
      <c r="CF148">
        <f>IF('COPY 20200720'!CF148="","",'COPY 20200720'!CF148)</f>
        <v>44041</v>
      </c>
      <c r="CG148" t="str">
        <f>IF('COPY 20200720'!CG148="","",'COPY 20200720'!CG148)</f>
        <v/>
      </c>
      <c r="CH148" t="str">
        <f>IF('COPY 20200720'!CH148="","",'COPY 20200720'!CH148)</f>
        <v/>
      </c>
      <c r="CI148" t="str">
        <f>IF('COPY 20200720'!CI148="","",'COPY 20200720'!CI148)</f>
        <v/>
      </c>
      <c r="CJ148" t="str">
        <f>IF('COPY 20200720'!CJ148="","",'COPY 20200720'!CJ148)</f>
        <v/>
      </c>
      <c r="CK148" t="str">
        <f>IF('COPY 20200720'!CK148="","",'COPY 20200720'!CK148)</f>
        <v/>
      </c>
      <c r="CL148" t="str">
        <f>IF('COPY 20200720'!CL148="","",'COPY 20200720'!CL148)</f>
        <v/>
      </c>
      <c r="CM148" t="str">
        <f>IF('COPY 20200720'!CM148="","",'COPY 20200720'!CM148)</f>
        <v/>
      </c>
    </row>
    <row r="149" spans="2:91">
      <c r="B149" s="42" t="str">
        <f>'COPY 20200720'!B149</f>
        <v>145</v>
      </c>
      <c r="C149" s="48" t="str">
        <f>'COPY 20200720'!C149</f>
        <v>COVER STRG SD</v>
      </c>
      <c r="D149" s="48" t="str">
        <f>IF('COPY 20200720'!D149="","",'COPY 20200720'!D149)</f>
        <v>INJ</v>
      </c>
      <c r="E149" s="48"/>
      <c r="F149" s="49"/>
      <c r="G149" s="10"/>
      <c r="H149" s="11"/>
      <c r="I149" s="48"/>
      <c r="J149" s="48"/>
      <c r="K149" s="10"/>
      <c r="L149" s="13"/>
      <c r="M149" s="50"/>
      <c r="N149" s="50"/>
      <c r="O149" s="38"/>
      <c r="P149" s="38"/>
      <c r="Q149" s="17"/>
      <c r="R149" s="17"/>
      <c r="S149" s="51"/>
      <c r="T149" s="51"/>
      <c r="U149" s="49"/>
      <c r="V149">
        <f>IF('COPY 20200720'!V149="","",'COPY 20200720'!V149)</f>
        <v>0.96709358856528227</v>
      </c>
      <c r="W149" t="str">
        <f>IF('COPY 20200720'!W149="","",'COPY 20200720'!W149)</f>
        <v/>
      </c>
      <c r="X149" t="str">
        <f>IF('COPY 20200720'!X149="","",'COPY 20200720'!X149)</f>
        <v/>
      </c>
      <c r="Y149" t="str">
        <f>IF('COPY 20200720'!Y149="","",'COPY 20200720'!Y149)</f>
        <v/>
      </c>
      <c r="Z149" t="str">
        <f>IF('COPY 20200720'!Z149="","",'COPY 20200720'!Z149)</f>
        <v/>
      </c>
      <c r="AA149" t="str">
        <f>IF('COPY 20200720'!AA149="","",'COPY 20200720'!AA149)</f>
        <v/>
      </c>
      <c r="AB149" t="str">
        <f>IF('COPY 20200720'!AB149="","",'COPY 20200720'!AB149)</f>
        <v/>
      </c>
      <c r="AC149" t="str">
        <f>IF('COPY 20200720'!AC149="","",'COPY 20200720'!AC149)</f>
        <v/>
      </c>
      <c r="AD149" t="str">
        <f>IF('COPY 20200720'!AD149="","",'COPY 20200720'!AD149)</f>
        <v/>
      </c>
      <c r="AE149" t="str">
        <f>IF('COPY 20200720'!AE149="","",'COPY 20200720'!AE149)</f>
        <v/>
      </c>
      <c r="AF149" t="str">
        <f>IF('COPY 20200720'!AF149="","",'COPY 20200720'!AF149)</f>
        <v/>
      </c>
      <c r="AG149" t="str">
        <f>IF('COPY 20200720'!AG149="","",'COPY 20200720'!AG149)</f>
        <v/>
      </c>
      <c r="AH149" t="str">
        <f>IF('COPY 20200720'!AH149="","",'COPY 20200720'!AH149)</f>
        <v/>
      </c>
      <c r="AI149" t="str">
        <f>IF('COPY 20200720'!AI149="","",'COPY 20200720'!AI149)</f>
        <v/>
      </c>
      <c r="AJ149" t="str">
        <f>IF('COPY 20200720'!AJ149="","",'COPY 20200720'!AJ149)</f>
        <v/>
      </c>
      <c r="AK149" t="str">
        <f>IF('COPY 20200720'!AK149="","",'COPY 20200720'!AK149)</f>
        <v/>
      </c>
      <c r="AL149" t="str">
        <f>IF('COPY 20200720'!AL149="","",'COPY 20200720'!AL149)</f>
        <v/>
      </c>
      <c r="AM149" t="str">
        <f>IF('COPY 20200720'!AM149="","",'COPY 20200720'!AM149)</f>
        <v/>
      </c>
      <c r="AN149" t="str">
        <f>IF('COPY 20200720'!AN149="","",'COPY 20200720'!AN149)</f>
        <v/>
      </c>
      <c r="AO149">
        <f>IF('COPY 20200720'!AO149="","",'COPY 20200720'!AO149)</f>
        <v>44046</v>
      </c>
      <c r="AP149" t="str">
        <f>IF('COPY 20200720'!AP149="","",'COPY 20200720'!AP149)</f>
        <v/>
      </c>
      <c r="AQ149" t="str">
        <f>IF('COPY 20200720'!AQ149="","",'COPY 20200720'!AQ149)</f>
        <v/>
      </c>
      <c r="AR149" t="str">
        <f>IF('COPY 20200720'!AR149="","",'COPY 20200720'!AR149)</f>
        <v/>
      </c>
      <c r="AS149" t="str">
        <f>IF('COPY 20200720'!AS149="","",'COPY 20200720'!AS149)</f>
        <v/>
      </c>
      <c r="AT149" t="str">
        <f>IF('COPY 20200720'!AT149="","",'COPY 20200720'!AT149)</f>
        <v/>
      </c>
      <c r="AU149" t="str">
        <f>IF('COPY 20200720'!AU149="","",'COPY 20200720'!AU149)</f>
        <v/>
      </c>
      <c r="AV149" t="str">
        <f>IF('COPY 20200720'!AV149="","",'COPY 20200720'!AV149)</f>
        <v/>
      </c>
      <c r="AW149" t="str">
        <f>IF('COPY 20200720'!AW149="","",'COPY 20200720'!AW149)</f>
        <v/>
      </c>
      <c r="AX149" t="str">
        <f>IF('COPY 20200720'!AX149="","",'COPY 20200720'!AX149)</f>
        <v/>
      </c>
      <c r="AY149" t="str">
        <f>IF('COPY 20200720'!AY149="","",'COPY 20200720'!AY149)</f>
        <v/>
      </c>
      <c r="AZ149" t="str">
        <f>IF('COPY 20200720'!AZ149="","",'COPY 20200720'!AZ149)</f>
        <v/>
      </c>
      <c r="BA149" t="str">
        <f>IF('COPY 20200720'!BA149="","",'COPY 20200720'!BA149)</f>
        <v/>
      </c>
      <c r="BB149" t="str">
        <f>IF('COPY 20200720'!BB149="","",'COPY 20200720'!BB149)</f>
        <v/>
      </c>
      <c r="BC149" t="str">
        <f>IF('COPY 20200720'!BC149="","",'COPY 20200720'!BC149)</f>
        <v/>
      </c>
      <c r="BD149" t="str">
        <f>IF('COPY 20200720'!BD149="","",'COPY 20200720'!BD149)</f>
        <v/>
      </c>
      <c r="BE149" t="str">
        <f>IF('COPY 20200720'!BE149="","",'COPY 20200720'!BE149)</f>
        <v/>
      </c>
      <c r="BF149" t="str">
        <f>IF('COPY 20200720'!BF149="","",'COPY 20200720'!BF149)</f>
        <v/>
      </c>
      <c r="BG149" t="str">
        <f>IF('COPY 20200720'!BG149="","",'COPY 20200720'!BG149)</f>
        <v/>
      </c>
      <c r="BH149" t="str">
        <f>IF('COPY 20200720'!BH149="","",'COPY 20200720'!BH149)</f>
        <v/>
      </c>
      <c r="BI149" t="str">
        <f>IF('COPY 20200720'!BI149="","",'COPY 20200720'!BI149)</f>
        <v/>
      </c>
      <c r="BJ149" t="str">
        <f>IF('COPY 20200720'!BJ149="","",'COPY 20200720'!BJ149)</f>
        <v/>
      </c>
      <c r="BK149">
        <f>IF('COPY 20200720'!BK149="","",'COPY 20200720'!BK149)</f>
        <v>44041</v>
      </c>
      <c r="BL149" t="str">
        <f>IF('COPY 20200720'!BL149="","",'COPY 20200720'!BL149)</f>
        <v/>
      </c>
      <c r="BM149" t="str">
        <f>IF('COPY 20200720'!BM149="","",'COPY 20200720'!BM149)</f>
        <v/>
      </c>
      <c r="BN149" t="str">
        <f>IF('COPY 20200720'!BN149="","",'COPY 20200720'!BN149)</f>
        <v/>
      </c>
      <c r="BO149" t="str">
        <f>IF('COPY 20200720'!BO149="","",'COPY 20200720'!BO149)</f>
        <v/>
      </c>
      <c r="BP149" t="str">
        <f>IF('COPY 20200720'!BP149="","",'COPY 20200720'!BP149)</f>
        <v/>
      </c>
      <c r="BQ149" t="str">
        <f>IF('COPY 20200720'!BQ149="","",'COPY 20200720'!BQ149)</f>
        <v/>
      </c>
      <c r="BR149" t="str">
        <f>IF('COPY 20200720'!BR149="","",'COPY 20200720'!BR149)</f>
        <v/>
      </c>
      <c r="BS149" t="str">
        <f>IF('COPY 20200720'!BS149="","",'COPY 20200720'!BS149)</f>
        <v/>
      </c>
      <c r="BT149" t="str">
        <f>IF('COPY 20200720'!BT149="","",'COPY 20200720'!BT149)</f>
        <v/>
      </c>
      <c r="BU149" t="str">
        <f>IF('COPY 20200720'!BU149="","",'COPY 20200720'!BU149)</f>
        <v/>
      </c>
      <c r="BV149" t="str">
        <f>IF('COPY 20200720'!BV149="","",'COPY 20200720'!BV149)</f>
        <v/>
      </c>
      <c r="BW149" t="str">
        <f>IF('COPY 20200720'!BW149="","",'COPY 20200720'!BW149)</f>
        <v/>
      </c>
      <c r="BX149" t="str">
        <f>IF('COPY 20200720'!BX149="","",'COPY 20200720'!BX149)</f>
        <v/>
      </c>
      <c r="BY149" t="str">
        <f>IF('COPY 20200720'!BY149="","",'COPY 20200720'!BY149)</f>
        <v/>
      </c>
      <c r="BZ149" t="str">
        <f>IF('COPY 20200720'!BZ149="","",'COPY 20200720'!BZ149)</f>
        <v/>
      </c>
      <c r="CA149" t="str">
        <f>IF('COPY 20200720'!CA149="","",'COPY 20200720'!CA149)</f>
        <v/>
      </c>
      <c r="CB149" t="str">
        <f>IF('COPY 20200720'!CB149="","",'COPY 20200720'!CB149)</f>
        <v/>
      </c>
      <c r="CC149" t="str">
        <f>IF('COPY 20200720'!CC149="","",'COPY 20200720'!CC149)</f>
        <v/>
      </c>
      <c r="CD149" t="str">
        <f>IF('COPY 20200720'!CD149="","",'COPY 20200720'!CD149)</f>
        <v/>
      </c>
      <c r="CE149" t="str">
        <f>IF('COPY 20200720'!CE149="","",'COPY 20200720'!CE149)</f>
        <v>-</v>
      </c>
      <c r="CF149">
        <v>0</v>
      </c>
      <c r="CG149" t="str">
        <f>IF('COPY 20200720'!CG149="","",'COPY 20200720'!CG149)</f>
        <v/>
      </c>
      <c r="CH149" t="str">
        <f>IF('COPY 20200720'!CH149="","",'COPY 20200720'!CH149)</f>
        <v/>
      </c>
      <c r="CI149" t="str">
        <f>IF('COPY 20200720'!CI149="","",'COPY 20200720'!CI149)</f>
        <v/>
      </c>
      <c r="CJ149" t="str">
        <f>IF('COPY 20200720'!CJ149="","",'COPY 20200720'!CJ149)</f>
        <v/>
      </c>
      <c r="CK149" t="str">
        <f>IF('COPY 20200720'!CK149="","",'COPY 20200720'!CK149)</f>
        <v/>
      </c>
      <c r="CL149" t="str">
        <f>IF('COPY 20200720'!CL149="","",'COPY 20200720'!CL149)</f>
        <v/>
      </c>
      <c r="CM149" t="str">
        <f>IF('COPY 20200720'!CM149="","",'COPY 20200720'!CM149)</f>
        <v/>
      </c>
    </row>
    <row r="150" spans="2:91">
      <c r="B150" s="42" t="str">
        <f>'COPY 20200720'!B150</f>
        <v>146</v>
      </c>
      <c r="C150" s="48" t="str">
        <f>'COPY 20200720'!C150</f>
        <v>PANEL START SW</v>
      </c>
      <c r="D150" s="48" t="str">
        <f>IF('COPY 20200720'!D150="","",'COPY 20200720'!D150)</f>
        <v>INJ</v>
      </c>
      <c r="E150" s="48"/>
      <c r="F150" s="49"/>
      <c r="G150" s="10"/>
      <c r="H150" s="11"/>
      <c r="I150" s="48"/>
      <c r="J150" s="48"/>
      <c r="K150" s="10"/>
      <c r="L150" s="13"/>
      <c r="M150" s="50"/>
      <c r="N150" s="50"/>
      <c r="O150" s="16"/>
      <c r="P150" s="16"/>
      <c r="Q150" s="17"/>
      <c r="R150" s="17"/>
      <c r="S150" s="51"/>
      <c r="T150" s="51"/>
      <c r="U150" s="49"/>
      <c r="V150">
        <f>IF('COPY 20200720'!V150="","",'COPY 20200720'!V150)</f>
        <v>44041</v>
      </c>
      <c r="W150" t="str">
        <f>IF('COPY 20200720'!W150="","",'COPY 20200720'!W150)</f>
        <v/>
      </c>
      <c r="X150" t="str">
        <f>IF('COPY 20200720'!X150="","",'COPY 20200720'!X150)</f>
        <v/>
      </c>
      <c r="Y150" t="str">
        <f>IF('COPY 20200720'!Y150="","",'COPY 20200720'!Y150)</f>
        <v/>
      </c>
      <c r="Z150" t="str">
        <f>IF('COPY 20200720'!Z150="","",'COPY 20200720'!Z150)</f>
        <v/>
      </c>
      <c r="AA150" t="str">
        <f>IF('COPY 20200720'!AA150="","",'COPY 20200720'!AA150)</f>
        <v/>
      </c>
      <c r="AB150" t="str">
        <f>IF('COPY 20200720'!AB150="","",'COPY 20200720'!AB150)</f>
        <v/>
      </c>
      <c r="AC150" t="str">
        <f>IF('COPY 20200720'!AC150="","",'COPY 20200720'!AC150)</f>
        <v/>
      </c>
      <c r="AD150" t="str">
        <f>IF('COPY 20200720'!AD150="","",'COPY 20200720'!AD150)</f>
        <v/>
      </c>
      <c r="AE150" t="str">
        <f>IF('COPY 20200720'!AE150="","",'COPY 20200720'!AE150)</f>
        <v/>
      </c>
      <c r="AF150" t="str">
        <f>IF('COPY 20200720'!AF150="","",'COPY 20200720'!AF150)</f>
        <v/>
      </c>
      <c r="AG150" t="str">
        <f>IF('COPY 20200720'!AG150="","",'COPY 20200720'!AG150)</f>
        <v/>
      </c>
      <c r="AH150" t="str">
        <f>IF('COPY 20200720'!AH150="","",'COPY 20200720'!AH150)</f>
        <v/>
      </c>
      <c r="AI150" t="str">
        <f>IF('COPY 20200720'!AI150="","",'COPY 20200720'!AI150)</f>
        <v/>
      </c>
      <c r="AJ150" t="str">
        <f>IF('COPY 20200720'!AJ150="","",'COPY 20200720'!AJ150)</f>
        <v/>
      </c>
      <c r="AK150" t="str">
        <f>IF('COPY 20200720'!AK150="","",'COPY 20200720'!AK150)</f>
        <v/>
      </c>
      <c r="AL150" t="str">
        <f>IF('COPY 20200720'!AL150="","",'COPY 20200720'!AL150)</f>
        <v/>
      </c>
      <c r="AM150" t="str">
        <f>IF('COPY 20200720'!AM150="","",'COPY 20200720'!AM150)</f>
        <v/>
      </c>
      <c r="AN150" t="str">
        <f>IF('COPY 20200720'!AN150="","",'COPY 20200720'!AN150)</f>
        <v/>
      </c>
      <c r="AO150">
        <f>IF('COPY 20200720'!AO150="","",'COPY 20200720'!AO150)</f>
        <v>44046</v>
      </c>
      <c r="AP150" t="str">
        <f>IF('COPY 20200720'!AP150="","",'COPY 20200720'!AP150)</f>
        <v/>
      </c>
      <c r="AQ150" t="str">
        <f>IF('COPY 20200720'!AQ150="","",'COPY 20200720'!AQ150)</f>
        <v/>
      </c>
      <c r="AR150" t="str">
        <f>IF('COPY 20200720'!AR150="","",'COPY 20200720'!AR150)</f>
        <v/>
      </c>
      <c r="AS150" t="str">
        <f>IF('COPY 20200720'!AS150="","",'COPY 20200720'!AS150)</f>
        <v/>
      </c>
      <c r="AT150" t="str">
        <f>IF('COPY 20200720'!AT150="","",'COPY 20200720'!AT150)</f>
        <v/>
      </c>
      <c r="AU150" t="str">
        <f>IF('COPY 20200720'!AU150="","",'COPY 20200720'!AU150)</f>
        <v/>
      </c>
      <c r="AV150" t="str">
        <f>IF('COPY 20200720'!AV150="","",'COPY 20200720'!AV150)</f>
        <v/>
      </c>
      <c r="AW150" t="str">
        <f>IF('COPY 20200720'!AW150="","",'COPY 20200720'!AW150)</f>
        <v/>
      </c>
      <c r="AX150" t="str">
        <f>IF('COPY 20200720'!AX150="","",'COPY 20200720'!AX150)</f>
        <v/>
      </c>
      <c r="AY150" t="str">
        <f>IF('COPY 20200720'!AY150="","",'COPY 20200720'!AY150)</f>
        <v/>
      </c>
      <c r="AZ150" t="str">
        <f>IF('COPY 20200720'!AZ150="","",'COPY 20200720'!AZ150)</f>
        <v/>
      </c>
      <c r="BA150" t="str">
        <f>IF('COPY 20200720'!BA150="","",'COPY 20200720'!BA150)</f>
        <v/>
      </c>
      <c r="BB150" t="str">
        <f>IF('COPY 20200720'!BB150="","",'COPY 20200720'!BB150)</f>
        <v/>
      </c>
      <c r="BC150" t="str">
        <f>IF('COPY 20200720'!BC150="","",'COPY 20200720'!BC150)</f>
        <v/>
      </c>
      <c r="BD150" t="str">
        <f>IF('COPY 20200720'!BD150="","",'COPY 20200720'!BD150)</f>
        <v/>
      </c>
      <c r="BE150" t="str">
        <f>IF('COPY 20200720'!BE150="","",'COPY 20200720'!BE150)</f>
        <v/>
      </c>
      <c r="BF150" t="str">
        <f>IF('COPY 20200720'!BF150="","",'COPY 20200720'!BF150)</f>
        <v/>
      </c>
      <c r="BG150" t="str">
        <f>IF('COPY 20200720'!BG150="","",'COPY 20200720'!BG150)</f>
        <v/>
      </c>
      <c r="BH150" t="str">
        <f>IF('COPY 20200720'!BH150="","",'COPY 20200720'!BH150)</f>
        <v/>
      </c>
      <c r="BI150" t="str">
        <f>IF('COPY 20200720'!BI150="","",'COPY 20200720'!BI150)</f>
        <v/>
      </c>
      <c r="BJ150" t="str">
        <f>IF('COPY 20200720'!BJ150="","",'COPY 20200720'!BJ150)</f>
        <v/>
      </c>
      <c r="BK150">
        <f>IF('COPY 20200720'!BK150="","",'COPY 20200720'!BK150)</f>
        <v>44041</v>
      </c>
      <c r="BL150" t="str">
        <f>IF('COPY 20200720'!BL150="","",'COPY 20200720'!BL150)</f>
        <v/>
      </c>
      <c r="BM150" t="str">
        <f>IF('COPY 20200720'!BM150="","",'COPY 20200720'!BM150)</f>
        <v/>
      </c>
      <c r="BN150" t="str">
        <f>IF('COPY 20200720'!BN150="","",'COPY 20200720'!BN150)</f>
        <v/>
      </c>
      <c r="BO150" t="str">
        <f>IF('COPY 20200720'!BO150="","",'COPY 20200720'!BO150)</f>
        <v/>
      </c>
      <c r="BP150" t="str">
        <f>IF('COPY 20200720'!BP150="","",'COPY 20200720'!BP150)</f>
        <v/>
      </c>
      <c r="BQ150" t="str">
        <f>IF('COPY 20200720'!BQ150="","",'COPY 20200720'!BQ150)</f>
        <v/>
      </c>
      <c r="BR150" t="str">
        <f>IF('COPY 20200720'!BR150="","",'COPY 20200720'!BR150)</f>
        <v/>
      </c>
      <c r="BS150" t="str">
        <f>IF('COPY 20200720'!BS150="","",'COPY 20200720'!BS150)</f>
        <v/>
      </c>
      <c r="BT150" t="str">
        <f>IF('COPY 20200720'!BT150="","",'COPY 20200720'!BT150)</f>
        <v/>
      </c>
      <c r="BU150" t="str">
        <f>IF('COPY 20200720'!BU150="","",'COPY 20200720'!BU150)</f>
        <v/>
      </c>
      <c r="BV150" t="str">
        <f>IF('COPY 20200720'!BV150="","",'COPY 20200720'!BV150)</f>
        <v/>
      </c>
      <c r="BW150" t="str">
        <f>IF('COPY 20200720'!BW150="","",'COPY 20200720'!BW150)</f>
        <v/>
      </c>
      <c r="BX150" t="str">
        <f>IF('COPY 20200720'!BX150="","",'COPY 20200720'!BX150)</f>
        <v/>
      </c>
      <c r="BY150" t="str">
        <f>IF('COPY 20200720'!BY150="","",'COPY 20200720'!BY150)</f>
        <v/>
      </c>
      <c r="BZ150" t="str">
        <f>IF('COPY 20200720'!BZ150="","",'COPY 20200720'!BZ150)</f>
        <v/>
      </c>
      <c r="CA150" t="str">
        <f>IF('COPY 20200720'!CA150="","",'COPY 20200720'!CA150)</f>
        <v/>
      </c>
      <c r="CB150" t="str">
        <f>IF('COPY 20200720'!CB150="","",'COPY 20200720'!CB150)</f>
        <v/>
      </c>
      <c r="CC150" t="str">
        <f>IF('COPY 20200720'!CC150="","",'COPY 20200720'!CC150)</f>
        <v/>
      </c>
      <c r="CD150" t="str">
        <f>IF('COPY 20200720'!CD150="","",'COPY 20200720'!CD150)</f>
        <v/>
      </c>
      <c r="CE150">
        <f>IF('COPY 20200720'!CE150="","",'COPY 20200720'!CE150)</f>
        <v>44041</v>
      </c>
      <c r="CF150">
        <f>IF('COPY 20200720'!CF150="","",'COPY 20200720'!CF150)</f>
        <v>44041</v>
      </c>
      <c r="CG150" t="str">
        <f>IF('COPY 20200720'!CG150="","",'COPY 20200720'!CG150)</f>
        <v/>
      </c>
      <c r="CH150" t="str">
        <f>IF('COPY 20200720'!CH150="","",'COPY 20200720'!CH150)</f>
        <v/>
      </c>
      <c r="CI150" t="str">
        <f>IF('COPY 20200720'!CI150="","",'COPY 20200720'!CI150)</f>
        <v/>
      </c>
      <c r="CJ150" t="str">
        <f>IF('COPY 20200720'!CJ150="","",'COPY 20200720'!CJ150)</f>
        <v/>
      </c>
      <c r="CK150" t="str">
        <f>IF('COPY 20200720'!CK150="","",'COPY 20200720'!CK150)</f>
        <v/>
      </c>
      <c r="CL150" t="str">
        <f>IF('COPY 20200720'!CL150="","",'COPY 20200720'!CL150)</f>
        <v/>
      </c>
      <c r="CM150" t="str">
        <f>IF('COPY 20200720'!CM150="","",'COPY 20200720'!CM150)</f>
        <v/>
      </c>
    </row>
    <row r="151" spans="2:91">
      <c r="B151" s="42" t="str">
        <f>'COPY 20200720'!B151</f>
        <v>147</v>
      </c>
      <c r="C151" s="48" t="str">
        <f>'COPY 20200720'!C151</f>
        <v>BASE CASE SENSOR</v>
      </c>
      <c r="D151" s="48" t="str">
        <f>IF('COPY 20200720'!D151="","",'COPY 20200720'!D151)</f>
        <v>INJ</v>
      </c>
      <c r="E151" s="48"/>
      <c r="F151" s="49"/>
      <c r="G151" s="10"/>
      <c r="H151" s="11"/>
      <c r="I151" s="48"/>
      <c r="J151" s="48"/>
      <c r="K151" s="10"/>
      <c r="L151" s="13"/>
      <c r="M151" s="50"/>
      <c r="N151" s="50"/>
      <c r="O151" s="16"/>
      <c r="P151" s="16"/>
      <c r="Q151" s="17"/>
      <c r="R151" s="17"/>
      <c r="S151" s="51"/>
      <c r="T151" s="51"/>
      <c r="U151" s="49"/>
      <c r="V151">
        <f>IF('COPY 20200720'!V151="","",'COPY 20200720'!V151)</f>
        <v>44046</v>
      </c>
      <c r="W151" t="str">
        <f>IF('COPY 20200720'!W151="","",'COPY 20200720'!W151)</f>
        <v/>
      </c>
      <c r="X151" t="str">
        <f>IF('COPY 20200720'!X151="","",'COPY 20200720'!X151)</f>
        <v/>
      </c>
      <c r="Y151" t="str">
        <f>IF('COPY 20200720'!Y151="","",'COPY 20200720'!Y151)</f>
        <v/>
      </c>
      <c r="Z151" t="str">
        <f>IF('COPY 20200720'!Z151="","",'COPY 20200720'!Z151)</f>
        <v/>
      </c>
      <c r="AA151" t="str">
        <f>IF('COPY 20200720'!AA151="","",'COPY 20200720'!AA151)</f>
        <v/>
      </c>
      <c r="AB151" t="str">
        <f>IF('COPY 20200720'!AB151="","",'COPY 20200720'!AB151)</f>
        <v/>
      </c>
      <c r="AC151" t="str">
        <f>IF('COPY 20200720'!AC151="","",'COPY 20200720'!AC151)</f>
        <v/>
      </c>
      <c r="AD151" t="str">
        <f>IF('COPY 20200720'!AD151="","",'COPY 20200720'!AD151)</f>
        <v/>
      </c>
      <c r="AE151" t="str">
        <f>IF('COPY 20200720'!AE151="","",'COPY 20200720'!AE151)</f>
        <v/>
      </c>
      <c r="AF151" t="str">
        <f>IF('COPY 20200720'!AF151="","",'COPY 20200720'!AF151)</f>
        <v/>
      </c>
      <c r="AG151" t="str">
        <f>IF('COPY 20200720'!AG151="","",'COPY 20200720'!AG151)</f>
        <v/>
      </c>
      <c r="AH151" t="str">
        <f>IF('COPY 20200720'!AH151="","",'COPY 20200720'!AH151)</f>
        <v/>
      </c>
      <c r="AI151" t="str">
        <f>IF('COPY 20200720'!AI151="","",'COPY 20200720'!AI151)</f>
        <v/>
      </c>
      <c r="AJ151" t="str">
        <f>IF('COPY 20200720'!AJ151="","",'COPY 20200720'!AJ151)</f>
        <v/>
      </c>
      <c r="AK151" t="str">
        <f>IF('COPY 20200720'!AK151="","",'COPY 20200720'!AK151)</f>
        <v/>
      </c>
      <c r="AL151" t="str">
        <f>IF('COPY 20200720'!AL151="","",'COPY 20200720'!AL151)</f>
        <v/>
      </c>
      <c r="AM151" t="str">
        <f>IF('COPY 20200720'!AM151="","",'COPY 20200720'!AM151)</f>
        <v/>
      </c>
      <c r="AN151" t="str">
        <f>IF('COPY 20200720'!AN151="","",'COPY 20200720'!AN151)</f>
        <v/>
      </c>
      <c r="AO151">
        <f>IF('COPY 20200720'!AO151="","",'COPY 20200720'!AO151)</f>
        <v>44046</v>
      </c>
      <c r="AP151" t="str">
        <f>IF('COPY 20200720'!AP151="","",'COPY 20200720'!AP151)</f>
        <v/>
      </c>
      <c r="AQ151" t="str">
        <f>IF('COPY 20200720'!AQ151="","",'COPY 20200720'!AQ151)</f>
        <v/>
      </c>
      <c r="AR151" t="str">
        <f>IF('COPY 20200720'!AR151="","",'COPY 20200720'!AR151)</f>
        <v/>
      </c>
      <c r="AS151" t="str">
        <f>IF('COPY 20200720'!AS151="","",'COPY 20200720'!AS151)</f>
        <v/>
      </c>
      <c r="AT151" t="str">
        <f>IF('COPY 20200720'!AT151="","",'COPY 20200720'!AT151)</f>
        <v/>
      </c>
      <c r="AU151" t="str">
        <f>IF('COPY 20200720'!AU151="","",'COPY 20200720'!AU151)</f>
        <v/>
      </c>
      <c r="AV151" t="str">
        <f>IF('COPY 20200720'!AV151="","",'COPY 20200720'!AV151)</f>
        <v/>
      </c>
      <c r="AW151" t="str">
        <f>IF('COPY 20200720'!AW151="","",'COPY 20200720'!AW151)</f>
        <v/>
      </c>
      <c r="AX151" t="str">
        <f>IF('COPY 20200720'!AX151="","",'COPY 20200720'!AX151)</f>
        <v/>
      </c>
      <c r="AY151" t="str">
        <f>IF('COPY 20200720'!AY151="","",'COPY 20200720'!AY151)</f>
        <v/>
      </c>
      <c r="AZ151" t="str">
        <f>IF('COPY 20200720'!AZ151="","",'COPY 20200720'!AZ151)</f>
        <v/>
      </c>
      <c r="BA151" t="str">
        <f>IF('COPY 20200720'!BA151="","",'COPY 20200720'!BA151)</f>
        <v/>
      </c>
      <c r="BB151" t="str">
        <f>IF('COPY 20200720'!BB151="","",'COPY 20200720'!BB151)</f>
        <v/>
      </c>
      <c r="BC151" t="str">
        <f>IF('COPY 20200720'!BC151="","",'COPY 20200720'!BC151)</f>
        <v/>
      </c>
      <c r="BD151" t="str">
        <f>IF('COPY 20200720'!BD151="","",'COPY 20200720'!BD151)</f>
        <v/>
      </c>
      <c r="BE151" t="str">
        <f>IF('COPY 20200720'!BE151="","",'COPY 20200720'!BE151)</f>
        <v/>
      </c>
      <c r="BF151" t="str">
        <f>IF('COPY 20200720'!BF151="","",'COPY 20200720'!BF151)</f>
        <v/>
      </c>
      <c r="BG151" t="str">
        <f>IF('COPY 20200720'!BG151="","",'COPY 20200720'!BG151)</f>
        <v/>
      </c>
      <c r="BH151" t="str">
        <f>IF('COPY 20200720'!BH151="","",'COPY 20200720'!BH151)</f>
        <v/>
      </c>
      <c r="BI151" t="str">
        <f>IF('COPY 20200720'!BI151="","",'COPY 20200720'!BI151)</f>
        <v/>
      </c>
      <c r="BJ151" t="str">
        <f>IF('COPY 20200720'!BJ151="","",'COPY 20200720'!BJ151)</f>
        <v/>
      </c>
      <c r="BK151" t="str">
        <f>IF('COPY 20200720'!BK151="","",'COPY 20200720'!BK151)</f>
        <v/>
      </c>
      <c r="BL151" t="str">
        <f>IF('COPY 20200720'!BL151="","",'COPY 20200720'!BL151)</f>
        <v/>
      </c>
      <c r="BM151" t="str">
        <f>IF('COPY 20200720'!BM151="","",'COPY 20200720'!BM151)</f>
        <v/>
      </c>
      <c r="BN151" t="str">
        <f>IF('COPY 20200720'!BN151="","",'COPY 20200720'!BN151)</f>
        <v/>
      </c>
      <c r="BO151" t="str">
        <f>IF('COPY 20200720'!BO151="","",'COPY 20200720'!BO151)</f>
        <v/>
      </c>
      <c r="BP151" t="str">
        <f>IF('COPY 20200720'!BP151="","",'COPY 20200720'!BP151)</f>
        <v/>
      </c>
      <c r="BQ151" t="str">
        <f>IF('COPY 20200720'!BQ151="","",'COPY 20200720'!BQ151)</f>
        <v/>
      </c>
      <c r="BR151" t="str">
        <f>IF('COPY 20200720'!BR151="","",'COPY 20200720'!BR151)</f>
        <v/>
      </c>
      <c r="BS151" t="str">
        <f>IF('COPY 20200720'!BS151="","",'COPY 20200720'!BS151)</f>
        <v/>
      </c>
      <c r="BT151" t="str">
        <f>IF('COPY 20200720'!BT151="","",'COPY 20200720'!BT151)</f>
        <v/>
      </c>
      <c r="BU151" t="str">
        <f>IF('COPY 20200720'!BU151="","",'COPY 20200720'!BU151)</f>
        <v/>
      </c>
      <c r="BV151" t="str">
        <f>IF('COPY 20200720'!BV151="","",'COPY 20200720'!BV151)</f>
        <v/>
      </c>
      <c r="BW151" t="str">
        <f>IF('COPY 20200720'!BW151="","",'COPY 20200720'!BW151)</f>
        <v/>
      </c>
      <c r="BX151" t="str">
        <f>IF('COPY 20200720'!BX151="","",'COPY 20200720'!BX151)</f>
        <v/>
      </c>
      <c r="BY151" t="str">
        <f>IF('COPY 20200720'!BY151="","",'COPY 20200720'!BY151)</f>
        <v/>
      </c>
      <c r="BZ151" t="str">
        <f>IF('COPY 20200720'!BZ151="","",'COPY 20200720'!BZ151)</f>
        <v/>
      </c>
      <c r="CA151" t="str">
        <f>IF('COPY 20200720'!CA151="","",'COPY 20200720'!CA151)</f>
        <v/>
      </c>
      <c r="CB151" t="str">
        <f>IF('COPY 20200720'!CB151="","",'COPY 20200720'!CB151)</f>
        <v/>
      </c>
      <c r="CC151" t="str">
        <f>IF('COPY 20200720'!CC151="","",'COPY 20200720'!CC151)</f>
        <v/>
      </c>
      <c r="CD151" t="str">
        <f>IF('COPY 20200720'!CD151="","",'COPY 20200720'!CD151)</f>
        <v/>
      </c>
      <c r="CE151" t="str">
        <f>IF('COPY 20200720'!CE151="","",'COPY 20200720'!CE151)</f>
        <v/>
      </c>
      <c r="CF151" t="str">
        <f>IF('COPY 20200720'!CF151="","",'COPY 20200720'!CF151)</f>
        <v/>
      </c>
      <c r="CG151" t="str">
        <f>IF('COPY 20200720'!CG151="","",'COPY 20200720'!CG151)</f>
        <v/>
      </c>
      <c r="CH151" t="str">
        <f>IF('COPY 20200720'!CH151="","",'COPY 20200720'!CH151)</f>
        <v/>
      </c>
      <c r="CI151" t="str">
        <f>IF('COPY 20200720'!CI151="","",'COPY 20200720'!CI151)</f>
        <v/>
      </c>
      <c r="CJ151" t="str">
        <f>IF('COPY 20200720'!CJ151="","",'COPY 20200720'!CJ151)</f>
        <v/>
      </c>
      <c r="CK151" t="str">
        <f>IF('COPY 20200720'!CK151="","",'COPY 20200720'!CK151)</f>
        <v/>
      </c>
      <c r="CL151" t="str">
        <f>IF('COPY 20200720'!CL151="","",'COPY 20200720'!CL151)</f>
        <v/>
      </c>
      <c r="CM151" t="str">
        <f>IF('COPY 20200720'!CM151="","",'COPY 20200720'!CM151)</f>
        <v/>
      </c>
    </row>
    <row r="152" spans="2:91">
      <c r="B152" s="42" t="str">
        <f>'COPY 20200720'!B152</f>
        <v>148</v>
      </c>
      <c r="C152" s="48" t="str">
        <f>'COPY 20200720'!C152</f>
        <v>COVER IP SD RH/LH</v>
      </c>
      <c r="D152" s="48" t="str">
        <f>IF('COPY 20200720'!D152="","",'COPY 20200720'!D152)</f>
        <v>INJ</v>
      </c>
      <c r="E152" s="48"/>
      <c r="F152" s="49"/>
      <c r="G152" s="10"/>
      <c r="H152" s="11"/>
      <c r="I152" s="48"/>
      <c r="J152" s="48"/>
      <c r="K152" s="10"/>
      <c r="L152" s="13"/>
      <c r="M152" s="50"/>
      <c r="N152" s="50"/>
      <c r="O152" s="16"/>
      <c r="P152" s="16"/>
      <c r="Q152" s="17"/>
      <c r="R152" s="17"/>
      <c r="S152" s="51"/>
      <c r="T152" s="51"/>
      <c r="U152" s="49"/>
      <c r="V152">
        <f>IF('COPY 20200720'!V152="","",'COPY 20200720'!V152)</f>
        <v>44041</v>
      </c>
      <c r="W152" t="str">
        <f>IF('COPY 20200720'!W152="","",'COPY 20200720'!W152)</f>
        <v/>
      </c>
      <c r="X152" t="str">
        <f>IF('COPY 20200720'!X152="","",'COPY 20200720'!X152)</f>
        <v/>
      </c>
      <c r="Y152" t="str">
        <f>IF('COPY 20200720'!Y152="","",'COPY 20200720'!Y152)</f>
        <v/>
      </c>
      <c r="Z152" t="str">
        <f>IF('COPY 20200720'!Z152="","",'COPY 20200720'!Z152)</f>
        <v/>
      </c>
      <c r="AA152" t="str">
        <f>IF('COPY 20200720'!AA152="","",'COPY 20200720'!AA152)</f>
        <v/>
      </c>
      <c r="AB152" t="str">
        <f>IF('COPY 20200720'!AB152="","",'COPY 20200720'!AB152)</f>
        <v/>
      </c>
      <c r="AC152" t="str">
        <f>IF('COPY 20200720'!AC152="","",'COPY 20200720'!AC152)</f>
        <v/>
      </c>
      <c r="AD152" t="str">
        <f>IF('COPY 20200720'!AD152="","",'COPY 20200720'!AD152)</f>
        <v/>
      </c>
      <c r="AE152" t="str">
        <f>IF('COPY 20200720'!AE152="","",'COPY 20200720'!AE152)</f>
        <v/>
      </c>
      <c r="AF152" t="str">
        <f>IF('COPY 20200720'!AF152="","",'COPY 20200720'!AF152)</f>
        <v/>
      </c>
      <c r="AG152" t="str">
        <f>IF('COPY 20200720'!AG152="","",'COPY 20200720'!AG152)</f>
        <v/>
      </c>
      <c r="AH152" t="str">
        <f>IF('COPY 20200720'!AH152="","",'COPY 20200720'!AH152)</f>
        <v/>
      </c>
      <c r="AI152" t="str">
        <f>IF('COPY 20200720'!AI152="","",'COPY 20200720'!AI152)</f>
        <v/>
      </c>
      <c r="AJ152" t="str">
        <f>IF('COPY 20200720'!AJ152="","",'COPY 20200720'!AJ152)</f>
        <v/>
      </c>
      <c r="AK152" t="str">
        <f>IF('COPY 20200720'!AK152="","",'COPY 20200720'!AK152)</f>
        <v/>
      </c>
      <c r="AL152" t="str">
        <f>IF('COPY 20200720'!AL152="","",'COPY 20200720'!AL152)</f>
        <v/>
      </c>
      <c r="AM152" t="str">
        <f>IF('COPY 20200720'!AM152="","",'COPY 20200720'!AM152)</f>
        <v/>
      </c>
      <c r="AN152" t="str">
        <f>IF('COPY 20200720'!AN152="","",'COPY 20200720'!AN152)</f>
        <v/>
      </c>
      <c r="AO152">
        <f>IF('COPY 20200720'!AO152="","",'COPY 20200720'!AO152)</f>
        <v>44046</v>
      </c>
      <c r="AP152" t="str">
        <f>IF('COPY 20200720'!AP152="","",'COPY 20200720'!AP152)</f>
        <v/>
      </c>
      <c r="AQ152" t="str">
        <f>IF('COPY 20200720'!AQ152="","",'COPY 20200720'!AQ152)</f>
        <v/>
      </c>
      <c r="AR152" t="str">
        <f>IF('COPY 20200720'!AR152="","",'COPY 20200720'!AR152)</f>
        <v/>
      </c>
      <c r="AS152" t="str">
        <f>IF('COPY 20200720'!AS152="","",'COPY 20200720'!AS152)</f>
        <v/>
      </c>
      <c r="AT152" t="str">
        <f>IF('COPY 20200720'!AT152="","",'COPY 20200720'!AT152)</f>
        <v/>
      </c>
      <c r="AU152" t="str">
        <f>IF('COPY 20200720'!AU152="","",'COPY 20200720'!AU152)</f>
        <v/>
      </c>
      <c r="AV152" t="str">
        <f>IF('COPY 20200720'!AV152="","",'COPY 20200720'!AV152)</f>
        <v/>
      </c>
      <c r="AW152" t="str">
        <f>IF('COPY 20200720'!AW152="","",'COPY 20200720'!AW152)</f>
        <v/>
      </c>
      <c r="AX152" t="str">
        <f>IF('COPY 20200720'!AX152="","",'COPY 20200720'!AX152)</f>
        <v/>
      </c>
      <c r="AY152" t="str">
        <f>IF('COPY 20200720'!AY152="","",'COPY 20200720'!AY152)</f>
        <v/>
      </c>
      <c r="AZ152" t="str">
        <f>IF('COPY 20200720'!AZ152="","",'COPY 20200720'!AZ152)</f>
        <v/>
      </c>
      <c r="BA152" t="str">
        <f>IF('COPY 20200720'!BA152="","",'COPY 20200720'!BA152)</f>
        <v/>
      </c>
      <c r="BB152" t="str">
        <f>IF('COPY 20200720'!BB152="","",'COPY 20200720'!BB152)</f>
        <v/>
      </c>
      <c r="BC152" t="str">
        <f>IF('COPY 20200720'!BC152="","",'COPY 20200720'!BC152)</f>
        <v/>
      </c>
      <c r="BD152" t="str">
        <f>IF('COPY 20200720'!BD152="","",'COPY 20200720'!BD152)</f>
        <v/>
      </c>
      <c r="BE152" t="str">
        <f>IF('COPY 20200720'!BE152="","",'COPY 20200720'!BE152)</f>
        <v/>
      </c>
      <c r="BF152" t="str">
        <f>IF('COPY 20200720'!BF152="","",'COPY 20200720'!BF152)</f>
        <v/>
      </c>
      <c r="BG152" t="str">
        <f>IF('COPY 20200720'!BG152="","",'COPY 20200720'!BG152)</f>
        <v/>
      </c>
      <c r="BH152" t="str">
        <f>IF('COPY 20200720'!BH152="","",'COPY 20200720'!BH152)</f>
        <v/>
      </c>
      <c r="BI152" t="str">
        <f>IF('COPY 20200720'!BI152="","",'COPY 20200720'!BI152)</f>
        <v/>
      </c>
      <c r="BJ152" t="str">
        <f>IF('COPY 20200720'!BJ152="","",'COPY 20200720'!BJ152)</f>
        <v/>
      </c>
      <c r="BK152">
        <f>IF('COPY 20200720'!BK152="","",'COPY 20200720'!BK152)</f>
        <v>44041</v>
      </c>
      <c r="BL152" t="str">
        <f>IF('COPY 20200720'!BL152="","",'COPY 20200720'!BL152)</f>
        <v/>
      </c>
      <c r="BM152" t="str">
        <f>IF('COPY 20200720'!BM152="","",'COPY 20200720'!BM152)</f>
        <v/>
      </c>
      <c r="BN152" t="str">
        <f>IF('COPY 20200720'!BN152="","",'COPY 20200720'!BN152)</f>
        <v/>
      </c>
      <c r="BO152" t="str">
        <f>IF('COPY 20200720'!BO152="","",'COPY 20200720'!BO152)</f>
        <v/>
      </c>
      <c r="BP152" t="str">
        <f>IF('COPY 20200720'!BP152="","",'COPY 20200720'!BP152)</f>
        <v/>
      </c>
      <c r="BQ152" t="str">
        <f>IF('COPY 20200720'!BQ152="","",'COPY 20200720'!BQ152)</f>
        <v/>
      </c>
      <c r="BR152" t="str">
        <f>IF('COPY 20200720'!BR152="","",'COPY 20200720'!BR152)</f>
        <v/>
      </c>
      <c r="BS152" t="str">
        <f>IF('COPY 20200720'!BS152="","",'COPY 20200720'!BS152)</f>
        <v/>
      </c>
      <c r="BT152" t="str">
        <f>IF('COPY 20200720'!BT152="","",'COPY 20200720'!BT152)</f>
        <v/>
      </c>
      <c r="BU152" t="str">
        <f>IF('COPY 20200720'!BU152="","",'COPY 20200720'!BU152)</f>
        <v/>
      </c>
      <c r="BV152" t="str">
        <f>IF('COPY 20200720'!BV152="","",'COPY 20200720'!BV152)</f>
        <v/>
      </c>
      <c r="BW152" t="str">
        <f>IF('COPY 20200720'!BW152="","",'COPY 20200720'!BW152)</f>
        <v/>
      </c>
      <c r="BX152" t="str">
        <f>IF('COPY 20200720'!BX152="","",'COPY 20200720'!BX152)</f>
        <v/>
      </c>
      <c r="BY152" t="str">
        <f>IF('COPY 20200720'!BY152="","",'COPY 20200720'!BY152)</f>
        <v/>
      </c>
      <c r="BZ152" t="str">
        <f>IF('COPY 20200720'!BZ152="","",'COPY 20200720'!BZ152)</f>
        <v/>
      </c>
      <c r="CA152" t="str">
        <f>IF('COPY 20200720'!CA152="","",'COPY 20200720'!CA152)</f>
        <v/>
      </c>
      <c r="CB152" t="str">
        <f>IF('COPY 20200720'!CB152="","",'COPY 20200720'!CB152)</f>
        <v/>
      </c>
      <c r="CC152" t="str">
        <f>IF('COPY 20200720'!CC152="","",'COPY 20200720'!CC152)</f>
        <v/>
      </c>
      <c r="CD152" t="str">
        <f>IF('COPY 20200720'!CD152="","",'COPY 20200720'!CD152)</f>
        <v/>
      </c>
      <c r="CE152">
        <f>IF('COPY 20200720'!CE152="","",'COPY 20200720'!CE152)</f>
        <v>44041</v>
      </c>
      <c r="CF152">
        <f>IF('COPY 20200720'!CF152="","",'COPY 20200720'!CF152)</f>
        <v>44041</v>
      </c>
      <c r="CG152" t="str">
        <f>IF('COPY 20200720'!CG152="","",'COPY 20200720'!CG152)</f>
        <v/>
      </c>
      <c r="CH152" t="str">
        <f>IF('COPY 20200720'!CH152="","",'COPY 20200720'!CH152)</f>
        <v/>
      </c>
      <c r="CI152" t="str">
        <f>IF('COPY 20200720'!CI152="","",'COPY 20200720'!CI152)</f>
        <v/>
      </c>
      <c r="CJ152" t="str">
        <f>IF('COPY 20200720'!CJ152="","",'COPY 20200720'!CJ152)</f>
        <v/>
      </c>
      <c r="CK152" t="str">
        <f>IF('COPY 20200720'!CK152="","",'COPY 20200720'!CK152)</f>
        <v/>
      </c>
      <c r="CL152" t="str">
        <f>IF('COPY 20200720'!CL152="","",'COPY 20200720'!CL152)</f>
        <v/>
      </c>
      <c r="CM152" t="str">
        <f>IF('COPY 20200720'!CM152="","",'COPY 20200720'!CM152)</f>
        <v/>
      </c>
    </row>
    <row r="153" spans="2:91">
      <c r="B153" s="42" t="str">
        <f>'COPY 20200720'!B153</f>
        <v>149</v>
      </c>
      <c r="C153" s="48" t="str">
        <f>'COPY 20200720'!C153</f>
        <v>GRILLE DEF SD FLT RH/LH</v>
      </c>
      <c r="D153" s="48" t="str">
        <f>IF('COPY 20200720'!D153="","",'COPY 20200720'!D153)</f>
        <v>INJ</v>
      </c>
      <c r="E153" s="48"/>
      <c r="F153" s="49"/>
      <c r="G153" s="10"/>
      <c r="H153" s="11"/>
      <c r="I153" s="48"/>
      <c r="J153" s="48"/>
      <c r="K153" s="10"/>
      <c r="L153" s="13"/>
      <c r="M153" s="50"/>
      <c r="N153" s="50"/>
      <c r="O153" s="16"/>
      <c r="P153" s="16"/>
      <c r="Q153" s="17"/>
      <c r="R153" s="17"/>
      <c r="S153" s="51"/>
      <c r="T153" s="51"/>
      <c r="U153" s="49"/>
      <c r="V153">
        <f>IF('COPY 20200720'!V153="","",'COPY 20200720'!V153)</f>
        <v>0.61823212099982239</v>
      </c>
      <c r="W153" t="str">
        <f>IF('COPY 20200720'!W153="","",'COPY 20200720'!W153)</f>
        <v/>
      </c>
      <c r="X153" t="str">
        <f>IF('COPY 20200720'!X153="","",'COPY 20200720'!X153)</f>
        <v/>
      </c>
      <c r="Y153" t="str">
        <f>IF('COPY 20200720'!Y153="","",'COPY 20200720'!Y153)</f>
        <v/>
      </c>
      <c r="Z153" t="str">
        <f>IF('COPY 20200720'!Z153="","",'COPY 20200720'!Z153)</f>
        <v/>
      </c>
      <c r="AA153" t="str">
        <f>IF('COPY 20200720'!AA153="","",'COPY 20200720'!AA153)</f>
        <v/>
      </c>
      <c r="AB153" t="str">
        <f>IF('COPY 20200720'!AB153="","",'COPY 20200720'!AB153)</f>
        <v/>
      </c>
      <c r="AC153" t="str">
        <f>IF('COPY 20200720'!AC153="","",'COPY 20200720'!AC153)</f>
        <v/>
      </c>
      <c r="AD153" t="str">
        <f>IF('COPY 20200720'!AD153="","",'COPY 20200720'!AD153)</f>
        <v/>
      </c>
      <c r="AE153" t="str">
        <f>IF('COPY 20200720'!AE153="","",'COPY 20200720'!AE153)</f>
        <v/>
      </c>
      <c r="AF153" t="str">
        <f>IF('COPY 20200720'!AF153="","",'COPY 20200720'!AF153)</f>
        <v/>
      </c>
      <c r="AG153" t="str">
        <f>IF('COPY 20200720'!AG153="","",'COPY 20200720'!AG153)</f>
        <v/>
      </c>
      <c r="AH153" t="str">
        <f>IF('COPY 20200720'!AH153="","",'COPY 20200720'!AH153)</f>
        <v/>
      </c>
      <c r="AI153" t="str">
        <f>IF('COPY 20200720'!AI153="","",'COPY 20200720'!AI153)</f>
        <v/>
      </c>
      <c r="AJ153" t="str">
        <f>IF('COPY 20200720'!AJ153="","",'COPY 20200720'!AJ153)</f>
        <v/>
      </c>
      <c r="AK153" t="str">
        <f>IF('COPY 20200720'!AK153="","",'COPY 20200720'!AK153)</f>
        <v/>
      </c>
      <c r="AL153" t="str">
        <f>IF('COPY 20200720'!AL153="","",'COPY 20200720'!AL153)</f>
        <v/>
      </c>
      <c r="AM153" t="str">
        <f>IF('COPY 20200720'!AM153="","",'COPY 20200720'!AM153)</f>
        <v/>
      </c>
      <c r="AN153" t="str">
        <f>IF('COPY 20200720'!AN153="","",'COPY 20200720'!AN153)</f>
        <v/>
      </c>
      <c r="AO153">
        <f>IF('COPY 20200720'!AO153="","",'COPY 20200720'!AO153)</f>
        <v>44046</v>
      </c>
      <c r="AP153" t="str">
        <f>IF('COPY 20200720'!AP153="","",'COPY 20200720'!AP153)</f>
        <v/>
      </c>
      <c r="AQ153" t="str">
        <f>IF('COPY 20200720'!AQ153="","",'COPY 20200720'!AQ153)</f>
        <v/>
      </c>
      <c r="AR153" t="str">
        <f>IF('COPY 20200720'!AR153="","",'COPY 20200720'!AR153)</f>
        <v/>
      </c>
      <c r="AS153" t="str">
        <f>IF('COPY 20200720'!AS153="","",'COPY 20200720'!AS153)</f>
        <v/>
      </c>
      <c r="AT153" t="str">
        <f>IF('COPY 20200720'!AT153="","",'COPY 20200720'!AT153)</f>
        <v/>
      </c>
      <c r="AU153" t="str">
        <f>IF('COPY 20200720'!AU153="","",'COPY 20200720'!AU153)</f>
        <v/>
      </c>
      <c r="AV153" t="str">
        <f>IF('COPY 20200720'!AV153="","",'COPY 20200720'!AV153)</f>
        <v/>
      </c>
      <c r="AW153" t="str">
        <f>IF('COPY 20200720'!AW153="","",'COPY 20200720'!AW153)</f>
        <v/>
      </c>
      <c r="AX153" t="str">
        <f>IF('COPY 20200720'!AX153="","",'COPY 20200720'!AX153)</f>
        <v/>
      </c>
      <c r="AY153" t="str">
        <f>IF('COPY 20200720'!AY153="","",'COPY 20200720'!AY153)</f>
        <v/>
      </c>
      <c r="AZ153" t="str">
        <f>IF('COPY 20200720'!AZ153="","",'COPY 20200720'!AZ153)</f>
        <v/>
      </c>
      <c r="BA153" t="str">
        <f>IF('COPY 20200720'!BA153="","",'COPY 20200720'!BA153)</f>
        <v/>
      </c>
      <c r="BB153" t="str">
        <f>IF('COPY 20200720'!BB153="","",'COPY 20200720'!BB153)</f>
        <v/>
      </c>
      <c r="BC153" t="str">
        <f>IF('COPY 20200720'!BC153="","",'COPY 20200720'!BC153)</f>
        <v/>
      </c>
      <c r="BD153" t="str">
        <f>IF('COPY 20200720'!BD153="","",'COPY 20200720'!BD153)</f>
        <v/>
      </c>
      <c r="BE153" t="str">
        <f>IF('COPY 20200720'!BE153="","",'COPY 20200720'!BE153)</f>
        <v/>
      </c>
      <c r="BF153" t="str">
        <f>IF('COPY 20200720'!BF153="","",'COPY 20200720'!BF153)</f>
        <v/>
      </c>
      <c r="BG153" t="str">
        <f>IF('COPY 20200720'!BG153="","",'COPY 20200720'!BG153)</f>
        <v/>
      </c>
      <c r="BH153" t="str">
        <f>IF('COPY 20200720'!BH153="","",'COPY 20200720'!BH153)</f>
        <v/>
      </c>
      <c r="BI153" t="str">
        <f>IF('COPY 20200720'!BI153="","",'COPY 20200720'!BI153)</f>
        <v/>
      </c>
      <c r="BJ153" t="str">
        <f>IF('COPY 20200720'!BJ153="","",'COPY 20200720'!BJ153)</f>
        <v/>
      </c>
      <c r="BK153">
        <f>IF('COPY 20200720'!BK153="","",'COPY 20200720'!BK153)</f>
        <v>44041</v>
      </c>
      <c r="BL153" t="str">
        <f>IF('COPY 20200720'!BL153="","",'COPY 20200720'!BL153)</f>
        <v/>
      </c>
      <c r="BM153" t="str">
        <f>IF('COPY 20200720'!BM153="","",'COPY 20200720'!BM153)</f>
        <v/>
      </c>
      <c r="BN153" t="str">
        <f>IF('COPY 20200720'!BN153="","",'COPY 20200720'!BN153)</f>
        <v/>
      </c>
      <c r="BO153" t="str">
        <f>IF('COPY 20200720'!BO153="","",'COPY 20200720'!BO153)</f>
        <v/>
      </c>
      <c r="BP153" t="str">
        <f>IF('COPY 20200720'!BP153="","",'COPY 20200720'!BP153)</f>
        <v/>
      </c>
      <c r="BQ153" t="str">
        <f>IF('COPY 20200720'!BQ153="","",'COPY 20200720'!BQ153)</f>
        <v/>
      </c>
      <c r="BR153" t="str">
        <f>IF('COPY 20200720'!BR153="","",'COPY 20200720'!BR153)</f>
        <v/>
      </c>
      <c r="BS153" t="str">
        <f>IF('COPY 20200720'!BS153="","",'COPY 20200720'!BS153)</f>
        <v/>
      </c>
      <c r="BT153" t="str">
        <f>IF('COPY 20200720'!BT153="","",'COPY 20200720'!BT153)</f>
        <v/>
      </c>
      <c r="BU153" t="str">
        <f>IF('COPY 20200720'!BU153="","",'COPY 20200720'!BU153)</f>
        <v/>
      </c>
      <c r="BV153" t="str">
        <f>IF('COPY 20200720'!BV153="","",'COPY 20200720'!BV153)</f>
        <v/>
      </c>
      <c r="BW153" t="str">
        <f>IF('COPY 20200720'!BW153="","",'COPY 20200720'!BW153)</f>
        <v/>
      </c>
      <c r="BX153" t="str">
        <f>IF('COPY 20200720'!BX153="","",'COPY 20200720'!BX153)</f>
        <v/>
      </c>
      <c r="BY153" t="str">
        <f>IF('COPY 20200720'!BY153="","",'COPY 20200720'!BY153)</f>
        <v/>
      </c>
      <c r="BZ153" t="str">
        <f>IF('COPY 20200720'!BZ153="","",'COPY 20200720'!BZ153)</f>
        <v/>
      </c>
      <c r="CA153" t="str">
        <f>IF('COPY 20200720'!CA153="","",'COPY 20200720'!CA153)</f>
        <v/>
      </c>
      <c r="CB153" t="str">
        <f>IF('COPY 20200720'!CB153="","",'COPY 20200720'!CB153)</f>
        <v/>
      </c>
      <c r="CC153" t="str">
        <f>IF('COPY 20200720'!CC153="","",'COPY 20200720'!CC153)</f>
        <v/>
      </c>
      <c r="CD153" t="str">
        <f>IF('COPY 20200720'!CD153="","",'COPY 20200720'!CD153)</f>
        <v/>
      </c>
      <c r="CE153">
        <v>0</v>
      </c>
      <c r="CF153" t="str">
        <f>IF('COPY 20200720'!CF153="","",'COPY 20200720'!CF153)</f>
        <v>-</v>
      </c>
      <c r="CG153" t="str">
        <f>IF('COPY 20200720'!CG153="","",'COPY 20200720'!CG153)</f>
        <v/>
      </c>
      <c r="CH153" t="str">
        <f>IF('COPY 20200720'!CH153="","",'COPY 20200720'!CH153)</f>
        <v/>
      </c>
      <c r="CI153" t="str">
        <f>IF('COPY 20200720'!CI153="","",'COPY 20200720'!CI153)</f>
        <v/>
      </c>
      <c r="CJ153" t="str">
        <f>IF('COPY 20200720'!CJ153="","",'COPY 20200720'!CJ153)</f>
        <v/>
      </c>
      <c r="CK153" t="str">
        <f>IF('COPY 20200720'!CK153="","",'COPY 20200720'!CK153)</f>
        <v/>
      </c>
      <c r="CL153" t="str">
        <f>IF('COPY 20200720'!CL153="","",'COPY 20200720'!CL153)</f>
        <v/>
      </c>
      <c r="CM153" t="str">
        <f>IF('COPY 20200720'!CM153="","",'COPY 20200720'!CM153)</f>
        <v/>
      </c>
    </row>
  </sheetData>
  <mergeCells count="2">
    <mergeCell ref="O11:R11"/>
    <mergeCell ref="O12:R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A0908-B067-4ED2-A40E-BFACCD8C2B66}">
  <dimension ref="B1:R151"/>
  <sheetViews>
    <sheetView topLeftCell="F1" zoomScale="120" zoomScaleNormal="120" workbookViewId="0">
      <selection activeCell="I3" sqref="I3"/>
    </sheetView>
  </sheetViews>
  <sheetFormatPr defaultRowHeight="14.4"/>
  <cols>
    <col min="2" max="2" width="4" bestFit="1" customWidth="1"/>
    <col min="3" max="3" width="29" bestFit="1" customWidth="1"/>
    <col min="4" max="4" width="6.5546875" bestFit="1" customWidth="1"/>
    <col min="5" max="5" width="9.77734375" bestFit="1" customWidth="1"/>
    <col min="6" max="6" width="8.109375" bestFit="1" customWidth="1"/>
    <col min="7" max="7" width="6.44140625" bestFit="1" customWidth="1"/>
    <col min="8" max="8" width="8.33203125" bestFit="1" customWidth="1"/>
    <col min="9" max="9" width="4" bestFit="1" customWidth="1"/>
    <col min="11" max="11" width="28.5546875" bestFit="1" customWidth="1"/>
    <col min="12" max="12" width="6.5546875" bestFit="1" customWidth="1"/>
  </cols>
  <sheetData>
    <row r="1" spans="2:18">
      <c r="B1" s="46" t="s">
        <v>0</v>
      </c>
      <c r="C1" s="46" t="s">
        <v>145</v>
      </c>
      <c r="D1" s="46" t="s">
        <v>532</v>
      </c>
      <c r="E1" s="46" t="s">
        <v>528</v>
      </c>
      <c r="F1" s="46" t="s">
        <v>529</v>
      </c>
      <c r="G1" s="46" t="s">
        <v>530</v>
      </c>
      <c r="H1" s="46" t="s">
        <v>531</v>
      </c>
      <c r="K1" s="46" t="s">
        <v>533</v>
      </c>
      <c r="L1" s="46" t="s">
        <v>534</v>
      </c>
      <c r="M1" s="46" t="s">
        <v>535</v>
      </c>
      <c r="N1" s="46" t="s">
        <v>496</v>
      </c>
      <c r="O1" s="46" t="s">
        <v>490</v>
      </c>
      <c r="P1" s="46" t="s">
        <v>536</v>
      </c>
      <c r="Q1" s="46" t="s">
        <v>497</v>
      </c>
      <c r="R1" s="46" t="s">
        <v>489</v>
      </c>
    </row>
    <row r="2" spans="2:18">
      <c r="B2" s="46" t="s">
        <v>281</v>
      </c>
      <c r="C2" s="46" t="s">
        <v>8</v>
      </c>
      <c r="D2" s="80">
        <v>44033</v>
      </c>
      <c r="E2" s="89">
        <v>3</v>
      </c>
      <c r="F2" s="89">
        <v>0</v>
      </c>
      <c r="G2" s="89">
        <v>0</v>
      </c>
      <c r="H2" s="89">
        <v>3</v>
      </c>
      <c r="I2">
        <f>COUNTIF(D$2:D$151,"&lt;"&amp;DATE(2020,1,1))</f>
        <v>129</v>
      </c>
      <c r="K2" s="46" t="s">
        <v>247</v>
      </c>
      <c r="L2" s="46" t="s">
        <v>268</v>
      </c>
      <c r="M2" s="46">
        <v>21</v>
      </c>
      <c r="N2" s="46">
        <v>37</v>
      </c>
      <c r="O2" s="46">
        <v>0</v>
      </c>
      <c r="P2" s="46">
        <v>0</v>
      </c>
      <c r="Q2" s="46">
        <v>37</v>
      </c>
      <c r="R2" s="46">
        <v>1</v>
      </c>
    </row>
    <row r="3" spans="2:18">
      <c r="B3" s="46" t="s">
        <v>349</v>
      </c>
      <c r="C3" s="46" t="s">
        <v>111</v>
      </c>
      <c r="D3" s="80">
        <v>44033</v>
      </c>
      <c r="E3" s="89">
        <v>4</v>
      </c>
      <c r="F3" s="89">
        <v>0</v>
      </c>
      <c r="G3" s="89">
        <v>0</v>
      </c>
      <c r="H3" s="89">
        <v>4</v>
      </c>
      <c r="I3">
        <f>COUNTIF(D$2:D$151,"&gt;"&amp;DATE(2020,1,1))</f>
        <v>21</v>
      </c>
      <c r="K3" s="46" t="s">
        <v>232</v>
      </c>
      <c r="L3" s="46" t="s">
        <v>269</v>
      </c>
      <c r="M3" s="46">
        <v>20</v>
      </c>
      <c r="N3" s="46">
        <v>55</v>
      </c>
      <c r="O3" s="46">
        <v>0</v>
      </c>
      <c r="P3" s="46">
        <v>0</v>
      </c>
      <c r="Q3" s="46">
        <v>55</v>
      </c>
      <c r="R3" s="46">
        <v>1</v>
      </c>
    </row>
    <row r="4" spans="2:18">
      <c r="B4" s="46" t="s">
        <v>354</v>
      </c>
      <c r="C4" s="46" t="s">
        <v>190</v>
      </c>
      <c r="D4" s="80">
        <v>44034</v>
      </c>
      <c r="E4" s="89">
        <v>2</v>
      </c>
      <c r="F4" s="89">
        <v>0</v>
      </c>
      <c r="G4" s="89">
        <v>0</v>
      </c>
      <c r="H4" s="89">
        <v>2</v>
      </c>
      <c r="K4" s="46" t="s">
        <v>231</v>
      </c>
      <c r="L4" s="46" t="s">
        <v>268</v>
      </c>
      <c r="M4" s="46">
        <v>19</v>
      </c>
      <c r="N4" s="46">
        <v>26</v>
      </c>
      <c r="O4" s="46">
        <v>0</v>
      </c>
      <c r="P4" s="46">
        <v>0</v>
      </c>
      <c r="Q4" s="46">
        <v>26</v>
      </c>
      <c r="R4" s="46">
        <v>1</v>
      </c>
    </row>
    <row r="5" spans="2:18">
      <c r="B5" s="46" t="s">
        <v>354</v>
      </c>
      <c r="C5" s="46" t="s">
        <v>191</v>
      </c>
      <c r="D5" s="80">
        <v>44034</v>
      </c>
      <c r="E5" s="89">
        <v>2</v>
      </c>
      <c r="F5" s="89">
        <v>0</v>
      </c>
      <c r="G5" s="89">
        <v>0</v>
      </c>
      <c r="H5" s="89">
        <v>2</v>
      </c>
      <c r="K5" s="46" t="s">
        <v>234</v>
      </c>
      <c r="L5" s="46" t="s">
        <v>270</v>
      </c>
      <c r="M5" s="46">
        <v>19</v>
      </c>
      <c r="N5" s="46">
        <v>1</v>
      </c>
      <c r="O5" s="46">
        <v>0</v>
      </c>
      <c r="P5" s="46">
        <v>0</v>
      </c>
      <c r="Q5" s="46">
        <v>1</v>
      </c>
      <c r="R5" s="46">
        <v>1</v>
      </c>
    </row>
    <row r="6" spans="2:18">
      <c r="B6" s="46" t="s">
        <v>355</v>
      </c>
      <c r="C6" s="46" t="s">
        <v>31</v>
      </c>
      <c r="D6" s="80">
        <v>44034</v>
      </c>
      <c r="E6" s="89">
        <v>2</v>
      </c>
      <c r="F6" s="89">
        <v>0</v>
      </c>
      <c r="G6" s="89">
        <v>0</v>
      </c>
      <c r="H6" s="89">
        <v>2</v>
      </c>
      <c r="K6" s="46" t="s">
        <v>264</v>
      </c>
      <c r="L6" s="46" t="s">
        <v>268</v>
      </c>
      <c r="M6" s="46">
        <v>15</v>
      </c>
      <c r="N6" s="46">
        <v>1</v>
      </c>
      <c r="O6" s="46">
        <v>0</v>
      </c>
      <c r="P6" s="46">
        <v>0</v>
      </c>
      <c r="Q6" s="46">
        <v>1</v>
      </c>
      <c r="R6" s="46">
        <v>1</v>
      </c>
    </row>
    <row r="7" spans="2:18">
      <c r="B7" s="46" t="s">
        <v>395</v>
      </c>
      <c r="C7" s="46" t="s">
        <v>55</v>
      </c>
      <c r="D7" s="80">
        <v>44040</v>
      </c>
      <c r="E7" s="89">
        <v>3</v>
      </c>
      <c r="F7" s="89">
        <v>0</v>
      </c>
      <c r="G7" s="89">
        <v>1</v>
      </c>
      <c r="H7" s="89">
        <v>2</v>
      </c>
      <c r="K7" s="46" t="s">
        <v>457</v>
      </c>
      <c r="L7" s="46" t="s">
        <v>270</v>
      </c>
      <c r="M7" s="46">
        <v>10</v>
      </c>
      <c r="N7" s="46">
        <v>1</v>
      </c>
      <c r="O7" s="46">
        <v>0</v>
      </c>
      <c r="P7" s="46">
        <v>0</v>
      </c>
      <c r="Q7" s="46">
        <v>1</v>
      </c>
      <c r="R7" s="46">
        <v>1</v>
      </c>
    </row>
    <row r="8" spans="2:18">
      <c r="B8" s="46" t="s">
        <v>396</v>
      </c>
      <c r="C8" s="46" t="s">
        <v>66</v>
      </c>
      <c r="D8" s="80">
        <v>44040</v>
      </c>
      <c r="E8" s="89">
        <v>3</v>
      </c>
      <c r="F8" s="89">
        <v>0</v>
      </c>
      <c r="G8" s="89">
        <v>1</v>
      </c>
      <c r="H8" s="89">
        <v>2</v>
      </c>
      <c r="K8" s="46" t="s">
        <v>499</v>
      </c>
      <c r="L8" s="46" t="s">
        <v>268</v>
      </c>
      <c r="M8" s="46">
        <v>21</v>
      </c>
      <c r="N8" s="46">
        <v>32</v>
      </c>
      <c r="O8" s="46">
        <v>8</v>
      </c>
      <c r="P8" s="46">
        <v>0</v>
      </c>
      <c r="Q8" s="46">
        <v>40</v>
      </c>
      <c r="R8" s="46">
        <v>0</v>
      </c>
    </row>
    <row r="9" spans="2:18">
      <c r="B9" s="46" t="s">
        <v>397</v>
      </c>
      <c r="C9" s="46" t="s">
        <v>69</v>
      </c>
      <c r="D9" s="80">
        <v>44032</v>
      </c>
      <c r="E9" s="89">
        <v>4</v>
      </c>
      <c r="F9" s="89">
        <v>0</v>
      </c>
      <c r="G9" s="89">
        <v>0</v>
      </c>
      <c r="H9" s="89">
        <v>4</v>
      </c>
      <c r="K9" s="46" t="s">
        <v>494</v>
      </c>
      <c r="L9" s="46" t="s">
        <v>270</v>
      </c>
      <c r="M9" s="46">
        <v>11</v>
      </c>
      <c r="N9" s="46">
        <v>36</v>
      </c>
      <c r="O9" s="46">
        <v>10</v>
      </c>
      <c r="P9" s="46">
        <v>0</v>
      </c>
      <c r="Q9" s="46">
        <v>46</v>
      </c>
      <c r="R9" s="46">
        <v>0</v>
      </c>
    </row>
    <row r="10" spans="2:18">
      <c r="B10" s="46" t="s">
        <v>398</v>
      </c>
      <c r="C10" s="46" t="s">
        <v>79</v>
      </c>
      <c r="D10" s="80">
        <v>44032</v>
      </c>
      <c r="E10" s="89">
        <v>4</v>
      </c>
      <c r="F10" s="89">
        <v>0</v>
      </c>
      <c r="G10" s="89">
        <v>0</v>
      </c>
      <c r="H10" s="89">
        <v>4</v>
      </c>
      <c r="K10" s="46" t="s">
        <v>493</v>
      </c>
      <c r="L10" s="46" t="s">
        <v>270</v>
      </c>
      <c r="M10" s="46">
        <v>11</v>
      </c>
      <c r="N10" s="46">
        <v>36</v>
      </c>
      <c r="O10" s="46">
        <v>10</v>
      </c>
      <c r="P10" s="46">
        <v>0</v>
      </c>
      <c r="Q10" s="46">
        <v>46</v>
      </c>
      <c r="R10" s="46">
        <v>0</v>
      </c>
    </row>
    <row r="11" spans="2:18">
      <c r="B11" s="46" t="s">
        <v>399</v>
      </c>
      <c r="C11" s="46" t="s">
        <v>80</v>
      </c>
      <c r="D11" s="80">
        <v>44032</v>
      </c>
      <c r="E11" s="89">
        <v>4</v>
      </c>
      <c r="F11" s="89">
        <v>0</v>
      </c>
      <c r="G11" s="89">
        <v>0</v>
      </c>
      <c r="H11" s="89">
        <v>4</v>
      </c>
      <c r="K11" s="46" t="s">
        <v>249</v>
      </c>
      <c r="L11" s="46" t="s">
        <v>269</v>
      </c>
      <c r="M11" s="46">
        <v>7</v>
      </c>
      <c r="N11" s="46">
        <v>26</v>
      </c>
      <c r="O11" s="46">
        <v>28</v>
      </c>
      <c r="P11" s="46">
        <v>0</v>
      </c>
      <c r="Q11" s="46">
        <v>54</v>
      </c>
      <c r="R11" s="46">
        <v>0</v>
      </c>
    </row>
    <row r="12" spans="2:18">
      <c r="B12" s="46" t="s">
        <v>400</v>
      </c>
      <c r="C12" s="46" t="s">
        <v>81</v>
      </c>
      <c r="D12" s="80">
        <v>44032</v>
      </c>
      <c r="E12" s="89">
        <v>4</v>
      </c>
      <c r="F12" s="89">
        <v>0</v>
      </c>
      <c r="G12" s="89">
        <v>0</v>
      </c>
      <c r="H12" s="89">
        <v>4</v>
      </c>
      <c r="K12" s="46" t="s">
        <v>227</v>
      </c>
      <c r="L12" s="46" t="s">
        <v>268</v>
      </c>
      <c r="M12" s="46">
        <v>7</v>
      </c>
      <c r="N12" s="46">
        <v>5</v>
      </c>
      <c r="O12" s="46">
        <v>32</v>
      </c>
      <c r="P12" s="46">
        <v>0</v>
      </c>
      <c r="Q12" s="46">
        <v>37</v>
      </c>
      <c r="R12" s="46">
        <v>0</v>
      </c>
    </row>
    <row r="13" spans="2:18">
      <c r="B13" s="46" t="s">
        <v>401</v>
      </c>
      <c r="C13" s="46" t="s">
        <v>85</v>
      </c>
      <c r="D13" s="80">
        <v>44032</v>
      </c>
      <c r="E13" s="89">
        <v>4</v>
      </c>
      <c r="F13" s="89">
        <v>0</v>
      </c>
      <c r="G13" s="89">
        <v>0</v>
      </c>
      <c r="H13" s="89">
        <v>4</v>
      </c>
      <c r="K13" s="46" t="s">
        <v>501</v>
      </c>
      <c r="L13" s="46" t="s">
        <v>269</v>
      </c>
      <c r="M13" s="46">
        <v>6</v>
      </c>
      <c r="N13" s="46">
        <v>9</v>
      </c>
      <c r="O13" s="46">
        <v>30</v>
      </c>
      <c r="P13" s="46">
        <v>0</v>
      </c>
      <c r="Q13" s="46">
        <v>39</v>
      </c>
      <c r="R13" s="46">
        <v>0</v>
      </c>
    </row>
    <row r="14" spans="2:18">
      <c r="B14" s="46" t="s">
        <v>405</v>
      </c>
      <c r="C14" s="46" t="s">
        <v>148</v>
      </c>
      <c r="D14" s="80">
        <v>44033</v>
      </c>
      <c r="E14" s="89">
        <v>3</v>
      </c>
      <c r="F14" s="89">
        <v>0</v>
      </c>
      <c r="G14" s="89">
        <v>0</v>
      </c>
      <c r="H14" s="89">
        <v>3</v>
      </c>
      <c r="K14" s="46" t="s">
        <v>500</v>
      </c>
      <c r="L14" s="46" t="s">
        <v>269</v>
      </c>
      <c r="M14" s="46">
        <v>6</v>
      </c>
      <c r="N14" s="46">
        <v>9</v>
      </c>
      <c r="O14" s="46">
        <v>30</v>
      </c>
      <c r="P14" s="46">
        <v>0</v>
      </c>
      <c r="Q14" s="46">
        <v>39</v>
      </c>
      <c r="R14" s="46">
        <v>0</v>
      </c>
    </row>
    <row r="15" spans="2:18">
      <c r="B15" s="46" t="s">
        <v>462</v>
      </c>
      <c r="C15" s="46" t="s">
        <v>411</v>
      </c>
      <c r="D15" s="80">
        <v>44041</v>
      </c>
      <c r="E15" s="89">
        <v>3</v>
      </c>
      <c r="F15" s="89">
        <v>0</v>
      </c>
      <c r="G15" s="89">
        <v>0</v>
      </c>
      <c r="H15" s="89">
        <v>3</v>
      </c>
      <c r="K15" s="46" t="s">
        <v>230</v>
      </c>
      <c r="L15" s="46" t="s">
        <v>269</v>
      </c>
      <c r="M15" s="46">
        <v>5</v>
      </c>
      <c r="N15" s="46">
        <v>36</v>
      </c>
      <c r="O15" s="46">
        <v>11</v>
      </c>
      <c r="P15" s="46">
        <v>0</v>
      </c>
      <c r="Q15" s="46">
        <v>47</v>
      </c>
      <c r="R15" s="46">
        <v>0</v>
      </c>
    </row>
    <row r="16" spans="2:18">
      <c r="B16" s="46" t="s">
        <v>464</v>
      </c>
      <c r="C16" s="46" t="s">
        <v>413</v>
      </c>
      <c r="D16" s="80">
        <v>44041</v>
      </c>
      <c r="E16" s="89">
        <v>3</v>
      </c>
      <c r="F16" s="89">
        <v>0</v>
      </c>
      <c r="G16" s="89">
        <v>0</v>
      </c>
      <c r="H16" s="89">
        <v>3</v>
      </c>
      <c r="K16" s="46" t="s">
        <v>267</v>
      </c>
      <c r="L16" s="46" t="s">
        <v>268</v>
      </c>
      <c r="M16" s="46">
        <v>4</v>
      </c>
      <c r="N16" s="46">
        <v>32</v>
      </c>
      <c r="O16" s="46">
        <v>8</v>
      </c>
      <c r="P16" s="46">
        <v>0</v>
      </c>
      <c r="Q16" s="46">
        <v>40</v>
      </c>
      <c r="R16" s="46">
        <v>0</v>
      </c>
    </row>
    <row r="17" spans="2:18">
      <c r="B17" s="46" t="s">
        <v>465</v>
      </c>
      <c r="C17" s="46" t="s">
        <v>414</v>
      </c>
      <c r="D17" s="80">
        <v>44041</v>
      </c>
      <c r="E17" s="89">
        <v>3</v>
      </c>
      <c r="F17" s="89">
        <v>0</v>
      </c>
      <c r="G17" s="89">
        <v>0</v>
      </c>
      <c r="H17" s="89">
        <v>3</v>
      </c>
      <c r="K17" s="46" t="s">
        <v>253</v>
      </c>
      <c r="L17" s="46" t="s">
        <v>270</v>
      </c>
      <c r="M17" s="46">
        <v>1</v>
      </c>
      <c r="N17" s="46">
        <v>7</v>
      </c>
      <c r="O17" s="46">
        <v>48</v>
      </c>
      <c r="P17" s="46">
        <v>0</v>
      </c>
      <c r="Q17" s="46">
        <v>55</v>
      </c>
      <c r="R17" s="46">
        <v>0</v>
      </c>
    </row>
    <row r="18" spans="2:18">
      <c r="B18" s="46" t="s">
        <v>466</v>
      </c>
      <c r="C18" s="46" t="s">
        <v>415</v>
      </c>
      <c r="D18" s="80">
        <v>44041</v>
      </c>
      <c r="E18" s="89">
        <v>3</v>
      </c>
      <c r="F18" s="89">
        <v>0</v>
      </c>
      <c r="G18" s="89">
        <v>0</v>
      </c>
      <c r="H18" s="89">
        <v>3</v>
      </c>
      <c r="K18" s="46" t="s">
        <v>220</v>
      </c>
      <c r="L18" s="46" t="s">
        <v>268</v>
      </c>
      <c r="M18" s="46">
        <v>0</v>
      </c>
      <c r="N18" s="46">
        <v>0</v>
      </c>
      <c r="O18" s="46">
        <v>0</v>
      </c>
      <c r="P18" s="46">
        <v>6</v>
      </c>
      <c r="Q18" s="46">
        <v>6</v>
      </c>
      <c r="R18" s="46">
        <v>0</v>
      </c>
    </row>
    <row r="19" spans="2:18">
      <c r="B19" s="46" t="s">
        <v>469</v>
      </c>
      <c r="C19" s="46" t="s">
        <v>418</v>
      </c>
      <c r="D19" s="80">
        <v>44041</v>
      </c>
      <c r="E19" s="89">
        <v>4</v>
      </c>
      <c r="F19" s="89">
        <v>0</v>
      </c>
      <c r="G19" s="89">
        <v>0</v>
      </c>
      <c r="H19" s="89">
        <v>4</v>
      </c>
      <c r="K19" s="46" t="s">
        <v>479</v>
      </c>
      <c r="L19" s="46" t="s">
        <v>269</v>
      </c>
      <c r="M19" s="46">
        <v>0</v>
      </c>
      <c r="N19" s="46">
        <v>0</v>
      </c>
      <c r="O19" s="46">
        <v>19</v>
      </c>
      <c r="P19" s="46">
        <v>0</v>
      </c>
      <c r="Q19" s="46">
        <v>19</v>
      </c>
      <c r="R19" s="46">
        <v>0</v>
      </c>
    </row>
    <row r="20" spans="2:18">
      <c r="B20" s="46" t="s">
        <v>471</v>
      </c>
      <c r="C20" s="46" t="s">
        <v>421</v>
      </c>
      <c r="D20" s="80">
        <v>44041</v>
      </c>
      <c r="E20" s="89">
        <v>4</v>
      </c>
      <c r="F20" s="89">
        <v>0</v>
      </c>
      <c r="G20" s="89">
        <v>0</v>
      </c>
      <c r="H20" s="89">
        <v>4</v>
      </c>
      <c r="K20" s="46" t="s">
        <v>478</v>
      </c>
      <c r="L20" s="46" t="s">
        <v>269</v>
      </c>
      <c r="M20" s="46">
        <v>0</v>
      </c>
      <c r="N20" s="46">
        <v>0</v>
      </c>
      <c r="O20" s="46">
        <v>19</v>
      </c>
      <c r="P20" s="46">
        <v>0</v>
      </c>
      <c r="Q20" s="46">
        <v>19</v>
      </c>
      <c r="R20" s="46">
        <v>0</v>
      </c>
    </row>
    <row r="21" spans="2:18">
      <c r="B21" s="46" t="s">
        <v>472</v>
      </c>
      <c r="C21" s="46" t="s">
        <v>422</v>
      </c>
      <c r="D21" s="80">
        <v>44046</v>
      </c>
      <c r="E21" s="89">
        <v>1</v>
      </c>
      <c r="F21" s="89">
        <v>0</v>
      </c>
      <c r="G21" s="89">
        <v>0</v>
      </c>
      <c r="H21" s="89">
        <v>1</v>
      </c>
      <c r="K21" s="46" t="s">
        <v>574</v>
      </c>
      <c r="L21" s="46" t="s">
        <v>269</v>
      </c>
      <c r="M21" s="46">
        <v>0</v>
      </c>
      <c r="N21" s="46">
        <v>0</v>
      </c>
      <c r="O21" s="46">
        <v>6</v>
      </c>
      <c r="P21" s="46">
        <v>24</v>
      </c>
      <c r="Q21" s="46">
        <v>30</v>
      </c>
      <c r="R21" s="46">
        <v>0</v>
      </c>
    </row>
    <row r="22" spans="2:18">
      <c r="B22" s="46" t="s">
        <v>473</v>
      </c>
      <c r="C22" s="46" t="s">
        <v>423</v>
      </c>
      <c r="D22" s="80">
        <v>44041</v>
      </c>
      <c r="E22" s="89">
        <v>4</v>
      </c>
      <c r="F22" s="89">
        <v>0</v>
      </c>
      <c r="G22" s="89">
        <v>0</v>
      </c>
      <c r="H22" s="89">
        <v>4</v>
      </c>
      <c r="K22" s="46" t="s">
        <v>575</v>
      </c>
      <c r="L22" s="46" t="s">
        <v>269</v>
      </c>
      <c r="M22" s="46">
        <v>0</v>
      </c>
      <c r="N22" s="46">
        <v>0</v>
      </c>
      <c r="O22" s="46">
        <v>6</v>
      </c>
      <c r="P22" s="46">
        <v>24</v>
      </c>
      <c r="Q22" s="46">
        <v>30</v>
      </c>
      <c r="R22" s="46">
        <v>0</v>
      </c>
    </row>
    <row r="23" spans="2:18">
      <c r="B23" s="46" t="s">
        <v>299</v>
      </c>
      <c r="C23" s="46" t="s">
        <v>30</v>
      </c>
      <c r="D23" s="79">
        <v>4.246891396824596</v>
      </c>
      <c r="E23" s="89">
        <v>5</v>
      </c>
      <c r="F23" s="89">
        <v>1</v>
      </c>
      <c r="G23" s="89">
        <v>0</v>
      </c>
      <c r="H23" s="89">
        <v>4</v>
      </c>
      <c r="K23" s="46" t="s">
        <v>236</v>
      </c>
      <c r="L23" s="46" t="s">
        <v>268</v>
      </c>
      <c r="M23" s="46">
        <v>0</v>
      </c>
      <c r="N23" s="46">
        <v>0</v>
      </c>
      <c r="O23" s="46">
        <v>1</v>
      </c>
      <c r="P23" s="46">
        <v>0</v>
      </c>
      <c r="Q23" s="46">
        <v>1</v>
      </c>
      <c r="R23" s="46">
        <v>0</v>
      </c>
    </row>
    <row r="24" spans="2:18">
      <c r="B24" s="46" t="s">
        <v>343</v>
      </c>
      <c r="C24" s="46" t="s">
        <v>92</v>
      </c>
      <c r="D24" s="79">
        <v>3.8431149895374448</v>
      </c>
      <c r="E24" s="89">
        <v>4</v>
      </c>
      <c r="F24" s="89">
        <v>1</v>
      </c>
      <c r="G24" s="89">
        <v>0</v>
      </c>
      <c r="H24" s="89">
        <v>3</v>
      </c>
      <c r="K24" s="46" t="s">
        <v>410</v>
      </c>
      <c r="L24" s="46" t="s">
        <v>268</v>
      </c>
      <c r="M24" s="46">
        <v>0</v>
      </c>
      <c r="N24" s="46">
        <v>0</v>
      </c>
      <c r="O24" s="46">
        <v>1</v>
      </c>
      <c r="P24" s="46">
        <v>2</v>
      </c>
      <c r="Q24" s="46">
        <v>3</v>
      </c>
      <c r="R24" s="46">
        <v>0</v>
      </c>
    </row>
    <row r="25" spans="2:18">
      <c r="B25" s="46" t="s">
        <v>298</v>
      </c>
      <c r="C25" s="46" t="s">
        <v>27</v>
      </c>
      <c r="D25" s="79">
        <v>3.5972013237576004</v>
      </c>
      <c r="E25" s="89">
        <v>5</v>
      </c>
      <c r="F25" s="89">
        <v>2</v>
      </c>
      <c r="G25" s="89">
        <v>0</v>
      </c>
      <c r="H25" s="89">
        <v>3</v>
      </c>
      <c r="K25" s="46" t="s">
        <v>425</v>
      </c>
      <c r="L25" s="46" t="s">
        <v>270</v>
      </c>
      <c r="M25" s="46">
        <v>0</v>
      </c>
      <c r="N25" s="46">
        <v>0</v>
      </c>
      <c r="O25" s="46">
        <v>6</v>
      </c>
      <c r="P25" s="46">
        <v>0</v>
      </c>
      <c r="Q25" s="46">
        <v>6</v>
      </c>
      <c r="R25" s="46">
        <v>0</v>
      </c>
    </row>
    <row r="26" spans="2:18">
      <c r="B26" s="46" t="s">
        <v>287</v>
      </c>
      <c r="C26" s="46" t="s">
        <v>14</v>
      </c>
      <c r="D26" s="79">
        <v>3.3902506607929515</v>
      </c>
      <c r="E26" s="89">
        <v>5</v>
      </c>
      <c r="F26" s="89">
        <v>3</v>
      </c>
      <c r="G26" s="89">
        <v>0</v>
      </c>
      <c r="H26" s="89">
        <v>2</v>
      </c>
      <c r="K26" s="46" t="s">
        <v>426</v>
      </c>
      <c r="L26" s="46" t="s">
        <v>270</v>
      </c>
      <c r="M26" s="46">
        <v>0</v>
      </c>
      <c r="N26" s="46">
        <v>0</v>
      </c>
      <c r="O26" s="46">
        <v>6</v>
      </c>
      <c r="P26" s="46">
        <v>0</v>
      </c>
      <c r="Q26" s="46">
        <v>6</v>
      </c>
      <c r="R26" s="46">
        <v>0</v>
      </c>
    </row>
    <row r="27" spans="2:18">
      <c r="B27" s="46" t="s">
        <v>277</v>
      </c>
      <c r="C27" s="46" t="s">
        <v>4</v>
      </c>
      <c r="D27" s="79">
        <v>2.9549595022026431</v>
      </c>
      <c r="E27" s="89">
        <v>5</v>
      </c>
      <c r="F27" s="89">
        <v>3</v>
      </c>
      <c r="G27" s="89">
        <v>0</v>
      </c>
      <c r="H27" s="89">
        <v>2</v>
      </c>
      <c r="K27" s="46" t="s">
        <v>245</v>
      </c>
      <c r="L27" s="46" t="s">
        <v>270</v>
      </c>
      <c r="M27" s="46">
        <v>0</v>
      </c>
      <c r="N27" s="46">
        <v>0</v>
      </c>
      <c r="O27" s="46">
        <v>1</v>
      </c>
      <c r="P27" s="46">
        <v>0</v>
      </c>
      <c r="Q27" s="46">
        <v>1</v>
      </c>
      <c r="R27" s="46">
        <v>0</v>
      </c>
    </row>
    <row r="28" spans="2:18">
      <c r="B28" s="46" t="s">
        <v>358</v>
      </c>
      <c r="C28" s="46" t="s">
        <v>82</v>
      </c>
      <c r="D28" s="79">
        <v>2.9095</v>
      </c>
      <c r="E28" s="89">
        <v>3</v>
      </c>
      <c r="F28" s="89">
        <v>2</v>
      </c>
      <c r="G28" s="89">
        <v>1</v>
      </c>
      <c r="H28" s="89">
        <v>0</v>
      </c>
      <c r="K28" s="46" t="s">
        <v>508</v>
      </c>
      <c r="L28" s="46" t="s">
        <v>269</v>
      </c>
      <c r="M28" s="46">
        <v>0</v>
      </c>
      <c r="N28" s="46">
        <v>0</v>
      </c>
      <c r="O28" s="46">
        <v>3</v>
      </c>
      <c r="P28" s="46">
        <v>0</v>
      </c>
      <c r="Q28" s="46">
        <v>3</v>
      </c>
      <c r="R28" s="46">
        <v>0</v>
      </c>
    </row>
    <row r="29" spans="2:18">
      <c r="B29" s="46" t="s">
        <v>342</v>
      </c>
      <c r="C29" s="46" t="s">
        <v>91</v>
      </c>
      <c r="D29" s="79">
        <v>2.550896136025453</v>
      </c>
      <c r="E29" s="89">
        <v>3</v>
      </c>
      <c r="F29" s="89">
        <v>2</v>
      </c>
      <c r="G29" s="89">
        <v>0</v>
      </c>
      <c r="H29" s="89">
        <v>1</v>
      </c>
      <c r="K29" s="46" t="s">
        <v>509</v>
      </c>
      <c r="L29" s="46" t="s">
        <v>269</v>
      </c>
      <c r="M29" s="46">
        <v>0</v>
      </c>
      <c r="N29" s="46">
        <v>0</v>
      </c>
      <c r="O29" s="46">
        <v>3</v>
      </c>
      <c r="P29" s="46">
        <v>0</v>
      </c>
      <c r="Q29" s="46">
        <v>3</v>
      </c>
      <c r="R29" s="46">
        <v>0</v>
      </c>
    </row>
    <row r="30" spans="2:18">
      <c r="B30" s="46" t="s">
        <v>275</v>
      </c>
      <c r="C30" s="46" t="s">
        <v>2</v>
      </c>
      <c r="D30" s="79">
        <v>2.3829997460615999</v>
      </c>
      <c r="E30" s="89">
        <v>3</v>
      </c>
      <c r="F30" s="89">
        <v>3</v>
      </c>
      <c r="G30" s="89">
        <v>0</v>
      </c>
      <c r="H30" s="89">
        <v>0</v>
      </c>
      <c r="K30" s="46" t="s">
        <v>427</v>
      </c>
      <c r="L30" s="46" t="s">
        <v>269</v>
      </c>
      <c r="M30" s="46">
        <v>0</v>
      </c>
      <c r="N30" s="46">
        <v>0</v>
      </c>
      <c r="O30" s="46">
        <v>3</v>
      </c>
      <c r="P30" s="46">
        <v>0</v>
      </c>
      <c r="Q30" s="46">
        <v>3</v>
      </c>
      <c r="R30" s="46">
        <v>0</v>
      </c>
    </row>
    <row r="31" spans="2:18">
      <c r="B31" s="46" t="s">
        <v>310</v>
      </c>
      <c r="C31" s="46" t="s">
        <v>43</v>
      </c>
      <c r="D31" s="79">
        <v>2.3426693633480173</v>
      </c>
      <c r="E31" s="89">
        <v>5</v>
      </c>
      <c r="F31" s="89">
        <v>2</v>
      </c>
      <c r="G31" s="89">
        <v>0</v>
      </c>
      <c r="H31" s="89">
        <v>3</v>
      </c>
      <c r="K31" s="46" t="s">
        <v>428</v>
      </c>
      <c r="L31" s="46" t="s">
        <v>269</v>
      </c>
      <c r="M31" s="46">
        <v>0</v>
      </c>
      <c r="N31" s="46">
        <v>0</v>
      </c>
      <c r="O31" s="46">
        <v>3</v>
      </c>
      <c r="P31" s="46">
        <v>0</v>
      </c>
      <c r="Q31" s="46">
        <v>3</v>
      </c>
      <c r="R31" s="46">
        <v>0</v>
      </c>
    </row>
    <row r="32" spans="2:18">
      <c r="B32" s="46" t="s">
        <v>276</v>
      </c>
      <c r="C32" s="46" t="s">
        <v>3</v>
      </c>
      <c r="D32" s="79">
        <v>2.3224906999779735</v>
      </c>
      <c r="E32" s="89">
        <v>3</v>
      </c>
      <c r="F32" s="89">
        <v>3</v>
      </c>
      <c r="G32" s="89">
        <v>0</v>
      </c>
      <c r="H32" s="89">
        <v>0</v>
      </c>
      <c r="K32" s="46" t="s">
        <v>409</v>
      </c>
      <c r="L32" s="46" t="s">
        <v>270</v>
      </c>
      <c r="M32" s="46">
        <v>0</v>
      </c>
      <c r="N32" s="46">
        <v>0</v>
      </c>
      <c r="O32" s="46">
        <v>1</v>
      </c>
      <c r="P32" s="46">
        <v>0</v>
      </c>
      <c r="Q32" s="46">
        <v>1</v>
      </c>
      <c r="R32" s="46">
        <v>0</v>
      </c>
    </row>
    <row r="33" spans="2:18">
      <c r="B33" s="46" t="s">
        <v>306</v>
      </c>
      <c r="C33" s="46" t="s">
        <v>39</v>
      </c>
      <c r="D33" s="79">
        <v>2.3092230000000002</v>
      </c>
      <c r="E33" s="89">
        <v>9</v>
      </c>
      <c r="F33" s="89">
        <v>3</v>
      </c>
      <c r="G33" s="89">
        <v>2</v>
      </c>
      <c r="H33" s="89">
        <v>4</v>
      </c>
      <c r="K33" s="46" t="s">
        <v>459</v>
      </c>
      <c r="L33" s="46" t="s">
        <v>268</v>
      </c>
      <c r="M33" s="46">
        <v>0</v>
      </c>
      <c r="N33" s="46">
        <v>0</v>
      </c>
      <c r="O33" s="46">
        <v>0</v>
      </c>
      <c r="P33" s="46">
        <v>1</v>
      </c>
      <c r="Q33" s="46">
        <v>1</v>
      </c>
      <c r="R33" s="46">
        <v>0</v>
      </c>
    </row>
    <row r="34" spans="2:18">
      <c r="B34" s="46" t="s">
        <v>394</v>
      </c>
      <c r="C34" s="46" t="s">
        <v>51</v>
      </c>
      <c r="D34" s="79">
        <v>2.1494948801499998</v>
      </c>
      <c r="E34" s="89">
        <v>2</v>
      </c>
      <c r="F34" s="89">
        <v>1</v>
      </c>
      <c r="G34" s="89">
        <v>1</v>
      </c>
      <c r="H34" s="89">
        <v>0</v>
      </c>
      <c r="K34" s="46" t="s">
        <v>221</v>
      </c>
      <c r="L34" s="46" t="s">
        <v>268</v>
      </c>
      <c r="M34" s="46">
        <v>-1</v>
      </c>
      <c r="N34" s="46">
        <v>0</v>
      </c>
      <c r="O34" s="46">
        <v>0</v>
      </c>
      <c r="P34" s="46">
        <v>0</v>
      </c>
      <c r="Q34" s="46">
        <v>0</v>
      </c>
      <c r="R34" s="46">
        <v>0</v>
      </c>
    </row>
    <row r="35" spans="2:18">
      <c r="B35" s="46" t="s">
        <v>307</v>
      </c>
      <c r="C35" s="46" t="s">
        <v>40</v>
      </c>
      <c r="D35" s="79">
        <v>2.0782455000000004</v>
      </c>
      <c r="E35" s="89">
        <v>9</v>
      </c>
      <c r="F35" s="89">
        <v>3</v>
      </c>
      <c r="G35" s="89">
        <v>2</v>
      </c>
      <c r="H35" s="89">
        <v>4</v>
      </c>
      <c r="K35" s="46" t="s">
        <v>222</v>
      </c>
      <c r="L35" s="46" t="s">
        <v>269</v>
      </c>
      <c r="M35" s="46">
        <v>-1</v>
      </c>
      <c r="N35" s="46">
        <v>0</v>
      </c>
      <c r="O35" s="46">
        <v>0</v>
      </c>
      <c r="P35" s="46">
        <v>0</v>
      </c>
      <c r="Q35" s="46">
        <v>0</v>
      </c>
      <c r="R35" s="46">
        <v>0</v>
      </c>
    </row>
    <row r="36" spans="2:18">
      <c r="B36" s="46" t="s">
        <v>301</v>
      </c>
      <c r="C36" s="46" t="s">
        <v>33</v>
      </c>
      <c r="D36" s="79">
        <v>2.0717300281938327</v>
      </c>
      <c r="E36" s="89">
        <v>6</v>
      </c>
      <c r="F36" s="89">
        <v>3</v>
      </c>
      <c r="G36" s="89">
        <v>0</v>
      </c>
      <c r="H36" s="89">
        <v>3</v>
      </c>
      <c r="K36" s="46" t="s">
        <v>223</v>
      </c>
      <c r="L36" s="46" t="s">
        <v>268</v>
      </c>
      <c r="M36" s="46">
        <v>-1</v>
      </c>
      <c r="N36" s="46">
        <v>0</v>
      </c>
      <c r="O36" s="46">
        <v>0</v>
      </c>
      <c r="P36" s="46">
        <v>0</v>
      </c>
      <c r="Q36" s="46">
        <v>0</v>
      </c>
      <c r="R36" s="46">
        <v>0</v>
      </c>
    </row>
    <row r="37" spans="2:18">
      <c r="B37" s="46" t="s">
        <v>341</v>
      </c>
      <c r="C37" s="46" t="s">
        <v>86</v>
      </c>
      <c r="D37" s="79">
        <v>1.9560839999999999</v>
      </c>
      <c r="E37" s="89">
        <v>5</v>
      </c>
      <c r="F37" s="89">
        <v>3</v>
      </c>
      <c r="G37" s="89">
        <v>0</v>
      </c>
      <c r="H37" s="89">
        <v>2</v>
      </c>
      <c r="K37" s="46" t="s">
        <v>224</v>
      </c>
      <c r="L37" s="46" t="s">
        <v>268</v>
      </c>
      <c r="M37" s="46">
        <v>-1</v>
      </c>
      <c r="N37" s="46">
        <v>0</v>
      </c>
      <c r="O37" s="46">
        <v>0</v>
      </c>
      <c r="P37" s="46">
        <v>0</v>
      </c>
      <c r="Q37" s="46">
        <v>0</v>
      </c>
      <c r="R37" s="46">
        <v>0</v>
      </c>
    </row>
    <row r="38" spans="2:18">
      <c r="B38" s="46" t="s">
        <v>323</v>
      </c>
      <c r="C38" s="46" t="s">
        <v>58</v>
      </c>
      <c r="D38" s="79">
        <v>1.8723970174999998</v>
      </c>
      <c r="E38" s="89">
        <v>4</v>
      </c>
      <c r="F38" s="89">
        <v>2</v>
      </c>
      <c r="G38" s="89">
        <v>0</v>
      </c>
      <c r="H38" s="89">
        <v>2</v>
      </c>
      <c r="K38" s="46" t="s">
        <v>225</v>
      </c>
      <c r="L38" s="46" t="s">
        <v>268</v>
      </c>
      <c r="M38" s="46">
        <v>-1</v>
      </c>
      <c r="N38" s="46">
        <v>0</v>
      </c>
      <c r="O38" s="46">
        <v>0</v>
      </c>
      <c r="P38" s="46">
        <v>0</v>
      </c>
      <c r="Q38" s="46">
        <v>0</v>
      </c>
      <c r="R38" s="46">
        <v>0</v>
      </c>
    </row>
    <row r="39" spans="2:18">
      <c r="B39" s="46" t="s">
        <v>274</v>
      </c>
      <c r="C39" s="46" t="s">
        <v>1</v>
      </c>
      <c r="D39" s="79">
        <v>1.8324516370044053</v>
      </c>
      <c r="E39" s="89">
        <v>5</v>
      </c>
      <c r="F39" s="89">
        <v>3</v>
      </c>
      <c r="G39" s="89">
        <v>0</v>
      </c>
      <c r="H39" s="89">
        <v>2</v>
      </c>
      <c r="K39" s="46" t="s">
        <v>226</v>
      </c>
      <c r="L39" s="46" t="s">
        <v>269</v>
      </c>
      <c r="M39" s="46">
        <v>-1</v>
      </c>
      <c r="N39" s="46">
        <v>0</v>
      </c>
      <c r="O39" s="46">
        <v>0</v>
      </c>
      <c r="P39" s="46">
        <v>0</v>
      </c>
      <c r="Q39" s="46">
        <v>0</v>
      </c>
      <c r="R39" s="46">
        <v>0</v>
      </c>
    </row>
    <row r="40" spans="2:18">
      <c r="B40" s="46" t="s">
        <v>406</v>
      </c>
      <c r="C40" s="46" t="s">
        <v>149</v>
      </c>
      <c r="D40" s="79">
        <v>1.7588333499999997</v>
      </c>
      <c r="E40" s="89">
        <v>5</v>
      </c>
      <c r="F40" s="89">
        <v>3</v>
      </c>
      <c r="G40" s="89">
        <v>0</v>
      </c>
      <c r="H40" s="89">
        <v>2</v>
      </c>
      <c r="K40" s="46" t="s">
        <v>228</v>
      </c>
      <c r="L40" s="46" t="s">
        <v>270</v>
      </c>
      <c r="M40" s="46">
        <v>-1</v>
      </c>
      <c r="N40" s="46">
        <v>0</v>
      </c>
      <c r="O40" s="46">
        <v>0</v>
      </c>
      <c r="P40" s="46">
        <v>0</v>
      </c>
      <c r="Q40" s="46">
        <v>0</v>
      </c>
      <c r="R40" s="46">
        <v>0</v>
      </c>
    </row>
    <row r="41" spans="2:18">
      <c r="B41" s="46" t="s">
        <v>283</v>
      </c>
      <c r="C41" s="46" t="s">
        <v>10</v>
      </c>
      <c r="D41" s="79">
        <v>1.7284654760079998</v>
      </c>
      <c r="E41" s="89">
        <v>7</v>
      </c>
      <c r="F41" s="89">
        <v>3</v>
      </c>
      <c r="G41" s="89">
        <v>0</v>
      </c>
      <c r="H41" s="89">
        <v>4</v>
      </c>
      <c r="K41" s="46" t="s">
        <v>229</v>
      </c>
      <c r="L41" s="46" t="s">
        <v>269</v>
      </c>
      <c r="M41" s="46">
        <v>-1</v>
      </c>
      <c r="N41" s="46">
        <v>0</v>
      </c>
      <c r="O41" s="46">
        <v>0</v>
      </c>
      <c r="P41" s="46">
        <v>0</v>
      </c>
      <c r="Q41" s="46">
        <v>0</v>
      </c>
      <c r="R41" s="46">
        <v>0</v>
      </c>
    </row>
    <row r="42" spans="2:18">
      <c r="B42" s="46" t="s">
        <v>407</v>
      </c>
      <c r="C42" s="46" t="s">
        <v>150</v>
      </c>
      <c r="D42" s="79">
        <v>1.6606931629955948</v>
      </c>
      <c r="E42" s="89">
        <v>5</v>
      </c>
      <c r="F42" s="89">
        <v>2</v>
      </c>
      <c r="G42" s="89">
        <v>0</v>
      </c>
      <c r="H42" s="89">
        <v>3</v>
      </c>
      <c r="K42" s="46" t="s">
        <v>231</v>
      </c>
      <c r="L42" s="46" t="s">
        <v>270</v>
      </c>
      <c r="M42" s="46">
        <v>-1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</row>
    <row r="43" spans="2:18">
      <c r="B43" s="46" t="s">
        <v>313</v>
      </c>
      <c r="C43" s="46" t="s">
        <v>46</v>
      </c>
      <c r="D43" s="79">
        <v>1.5244163399999999</v>
      </c>
      <c r="E43" s="89">
        <v>7</v>
      </c>
      <c r="F43" s="89">
        <v>2</v>
      </c>
      <c r="G43" s="89">
        <v>0</v>
      </c>
      <c r="H43" s="89">
        <v>5</v>
      </c>
      <c r="K43" s="46" t="s">
        <v>233</v>
      </c>
      <c r="L43" s="46" t="s">
        <v>268</v>
      </c>
      <c r="M43" s="46">
        <v>-1</v>
      </c>
      <c r="N43" s="46">
        <v>0</v>
      </c>
      <c r="O43" s="46">
        <v>0</v>
      </c>
      <c r="P43" s="46">
        <v>0</v>
      </c>
      <c r="Q43" s="46">
        <v>0</v>
      </c>
      <c r="R43" s="46">
        <v>0</v>
      </c>
    </row>
    <row r="44" spans="2:18">
      <c r="B44" s="46" t="s">
        <v>282</v>
      </c>
      <c r="C44" s="46" t="s">
        <v>9</v>
      </c>
      <c r="D44" s="79">
        <v>1.4861680000000002</v>
      </c>
      <c r="E44" s="89">
        <v>5</v>
      </c>
      <c r="F44" s="89">
        <v>1</v>
      </c>
      <c r="G44" s="89">
        <v>2</v>
      </c>
      <c r="H44" s="89">
        <v>2</v>
      </c>
      <c r="K44" s="46" t="s">
        <v>235</v>
      </c>
      <c r="L44" s="46" t="s">
        <v>270</v>
      </c>
      <c r="M44" s="46">
        <v>-1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</row>
    <row r="45" spans="2:18">
      <c r="B45" s="46" t="s">
        <v>309</v>
      </c>
      <c r="C45" s="46" t="s">
        <v>42</v>
      </c>
      <c r="D45" s="79">
        <v>1.4730884750000004</v>
      </c>
      <c r="E45" s="89">
        <v>9</v>
      </c>
      <c r="F45" s="89">
        <v>3</v>
      </c>
      <c r="G45" s="89">
        <v>2</v>
      </c>
      <c r="H45" s="89">
        <v>4</v>
      </c>
      <c r="K45" s="46" t="s">
        <v>237</v>
      </c>
      <c r="L45" s="46" t="s">
        <v>270</v>
      </c>
      <c r="M45" s="46">
        <v>-1</v>
      </c>
      <c r="N45" s="46">
        <v>0</v>
      </c>
      <c r="O45" s="46">
        <v>0</v>
      </c>
      <c r="P45" s="46">
        <v>0</v>
      </c>
      <c r="Q45" s="46">
        <v>0</v>
      </c>
      <c r="R45" s="46">
        <v>0</v>
      </c>
    </row>
    <row r="46" spans="2:18">
      <c r="B46" s="46" t="s">
        <v>300</v>
      </c>
      <c r="C46" s="46" t="s">
        <v>32</v>
      </c>
      <c r="D46" s="79">
        <v>1.4324533719999999</v>
      </c>
      <c r="E46" s="89">
        <v>7</v>
      </c>
      <c r="F46" s="89">
        <v>2</v>
      </c>
      <c r="G46" s="89">
        <v>2</v>
      </c>
      <c r="H46" s="89">
        <v>3</v>
      </c>
      <c r="K46" s="46" t="s">
        <v>238</v>
      </c>
      <c r="L46" s="46" t="s">
        <v>268</v>
      </c>
      <c r="M46" s="46">
        <v>-1</v>
      </c>
      <c r="N46" s="46">
        <v>0</v>
      </c>
      <c r="O46" s="46">
        <v>0</v>
      </c>
      <c r="P46" s="46">
        <v>0</v>
      </c>
      <c r="Q46" s="46">
        <v>0</v>
      </c>
      <c r="R46" s="46">
        <v>0</v>
      </c>
    </row>
    <row r="47" spans="2:18">
      <c r="B47" s="46" t="s">
        <v>305</v>
      </c>
      <c r="C47" s="46" t="s">
        <v>38</v>
      </c>
      <c r="D47" s="79">
        <v>1.4291395</v>
      </c>
      <c r="E47" s="89">
        <v>9</v>
      </c>
      <c r="F47" s="89">
        <v>3</v>
      </c>
      <c r="G47" s="89">
        <v>2</v>
      </c>
      <c r="H47" s="89">
        <v>4</v>
      </c>
      <c r="K47" s="46" t="s">
        <v>239</v>
      </c>
      <c r="L47" s="46" t="s">
        <v>270</v>
      </c>
      <c r="M47" s="46">
        <v>-1</v>
      </c>
      <c r="N47" s="46">
        <v>0</v>
      </c>
      <c r="O47" s="46">
        <v>0</v>
      </c>
      <c r="P47" s="46">
        <v>0</v>
      </c>
      <c r="Q47" s="46">
        <v>0</v>
      </c>
      <c r="R47" s="46">
        <v>0</v>
      </c>
    </row>
    <row r="48" spans="2:18">
      <c r="B48" s="46" t="s">
        <v>316</v>
      </c>
      <c r="C48" s="46" t="s">
        <v>49</v>
      </c>
      <c r="D48" s="79">
        <v>1.3064968065100344</v>
      </c>
      <c r="E48" s="89">
        <v>4</v>
      </c>
      <c r="F48" s="89">
        <v>1</v>
      </c>
      <c r="G48" s="89">
        <v>0</v>
      </c>
      <c r="H48" s="89">
        <v>3</v>
      </c>
      <c r="K48" s="46" t="s">
        <v>240</v>
      </c>
      <c r="L48" s="46" t="s">
        <v>270</v>
      </c>
      <c r="M48" s="46">
        <v>-1</v>
      </c>
      <c r="N48" s="46">
        <v>0</v>
      </c>
      <c r="O48" s="46">
        <v>0</v>
      </c>
      <c r="P48" s="46">
        <v>0</v>
      </c>
      <c r="Q48" s="46">
        <v>0</v>
      </c>
      <c r="R48" s="46">
        <v>0</v>
      </c>
    </row>
    <row r="49" spans="2:18">
      <c r="B49" s="46" t="s">
        <v>294</v>
      </c>
      <c r="C49" s="46" t="s">
        <v>22</v>
      </c>
      <c r="D49" s="79">
        <v>1.2765460000000002</v>
      </c>
      <c r="E49" s="89">
        <v>10</v>
      </c>
      <c r="F49" s="89">
        <v>3</v>
      </c>
      <c r="G49" s="89">
        <v>2</v>
      </c>
      <c r="H49" s="89">
        <v>5</v>
      </c>
      <c r="K49" s="46" t="s">
        <v>241</v>
      </c>
      <c r="L49" s="46" t="s">
        <v>269</v>
      </c>
      <c r="M49" s="46">
        <v>-1</v>
      </c>
      <c r="N49" s="46">
        <v>0</v>
      </c>
      <c r="O49" s="46">
        <v>0</v>
      </c>
      <c r="P49" s="46">
        <v>0</v>
      </c>
      <c r="Q49" s="46">
        <v>0</v>
      </c>
      <c r="R49" s="46">
        <v>0</v>
      </c>
    </row>
    <row r="50" spans="2:18">
      <c r="B50" s="46" t="s">
        <v>467</v>
      </c>
      <c r="C50" s="46" t="s">
        <v>416</v>
      </c>
      <c r="D50" s="79">
        <v>1.254918028746393</v>
      </c>
      <c r="E50" s="89">
        <v>3</v>
      </c>
      <c r="F50" s="89">
        <v>1</v>
      </c>
      <c r="G50" s="89">
        <v>0</v>
      </c>
      <c r="H50" s="89">
        <v>2</v>
      </c>
      <c r="K50" s="46" t="s">
        <v>242</v>
      </c>
      <c r="L50" s="46" t="s">
        <v>269</v>
      </c>
      <c r="M50" s="46">
        <v>-1</v>
      </c>
      <c r="N50" s="46">
        <v>0</v>
      </c>
      <c r="O50" s="46">
        <v>0</v>
      </c>
      <c r="P50" s="46">
        <v>0</v>
      </c>
      <c r="Q50" s="46">
        <v>0</v>
      </c>
      <c r="R50" s="46">
        <v>0</v>
      </c>
    </row>
    <row r="51" spans="2:18">
      <c r="B51" s="46" t="s">
        <v>359</v>
      </c>
      <c r="C51" s="46" t="s">
        <v>83</v>
      </c>
      <c r="D51" s="79">
        <v>1.2282000000000002</v>
      </c>
      <c r="E51" s="89">
        <v>3</v>
      </c>
      <c r="F51" s="89">
        <v>2</v>
      </c>
      <c r="G51" s="89">
        <v>1</v>
      </c>
      <c r="H51" s="89">
        <v>0</v>
      </c>
      <c r="K51" s="46" t="s">
        <v>243</v>
      </c>
      <c r="L51" s="46" t="s">
        <v>268</v>
      </c>
      <c r="M51" s="46">
        <v>-1</v>
      </c>
      <c r="N51" s="46">
        <v>0</v>
      </c>
      <c r="O51" s="46">
        <v>0</v>
      </c>
      <c r="P51" s="46">
        <v>0</v>
      </c>
      <c r="Q51" s="46">
        <v>0</v>
      </c>
      <c r="R51" s="46">
        <v>0</v>
      </c>
    </row>
    <row r="52" spans="2:18">
      <c r="B52" s="46" t="s">
        <v>332</v>
      </c>
      <c r="C52" s="46" t="s">
        <v>70</v>
      </c>
      <c r="D52" s="79">
        <v>1.1942039999999998</v>
      </c>
      <c r="E52" s="89">
        <v>4</v>
      </c>
      <c r="F52" s="89">
        <v>2</v>
      </c>
      <c r="G52" s="89">
        <v>0</v>
      </c>
      <c r="H52" s="89">
        <v>2</v>
      </c>
      <c r="K52" s="46" t="s">
        <v>243</v>
      </c>
      <c r="L52" s="46" t="s">
        <v>269</v>
      </c>
      <c r="M52" s="46">
        <v>-1</v>
      </c>
      <c r="N52" s="46">
        <v>0</v>
      </c>
      <c r="O52" s="46">
        <v>0</v>
      </c>
      <c r="P52" s="46">
        <v>0</v>
      </c>
      <c r="Q52" s="46">
        <v>0</v>
      </c>
      <c r="R52" s="46">
        <v>0</v>
      </c>
    </row>
    <row r="53" spans="2:18">
      <c r="B53" s="46" t="s">
        <v>345</v>
      </c>
      <c r="C53" s="46" t="s">
        <v>94</v>
      </c>
      <c r="D53" s="79">
        <v>1.1897244480000002</v>
      </c>
      <c r="E53" s="89">
        <v>3</v>
      </c>
      <c r="F53" s="89">
        <v>1</v>
      </c>
      <c r="G53" s="89">
        <v>0</v>
      </c>
      <c r="H53" s="89">
        <v>2</v>
      </c>
      <c r="K53" s="46" t="s">
        <v>244</v>
      </c>
      <c r="L53" s="46" t="s">
        <v>269</v>
      </c>
      <c r="M53" s="46">
        <v>-1</v>
      </c>
      <c r="N53" s="46">
        <v>0</v>
      </c>
      <c r="O53" s="46">
        <v>0</v>
      </c>
      <c r="P53" s="46">
        <v>0</v>
      </c>
      <c r="Q53" s="46">
        <v>0</v>
      </c>
      <c r="R53" s="46">
        <v>0</v>
      </c>
    </row>
    <row r="54" spans="2:18">
      <c r="B54" s="46" t="s">
        <v>290</v>
      </c>
      <c r="C54" s="46" t="s">
        <v>18</v>
      </c>
      <c r="D54" s="79">
        <v>1.1800699240358394</v>
      </c>
      <c r="E54" s="89">
        <v>3</v>
      </c>
      <c r="F54" s="89">
        <v>3</v>
      </c>
      <c r="G54" s="89">
        <v>0</v>
      </c>
      <c r="H54" s="89">
        <v>0</v>
      </c>
      <c r="K54" s="46" t="s">
        <v>246</v>
      </c>
      <c r="L54" s="46" t="s">
        <v>270</v>
      </c>
      <c r="M54" s="46">
        <v>-1</v>
      </c>
      <c r="N54" s="46">
        <v>0</v>
      </c>
      <c r="O54" s="46">
        <v>0</v>
      </c>
      <c r="P54" s="46">
        <v>0</v>
      </c>
      <c r="Q54" s="46">
        <v>0</v>
      </c>
      <c r="R54" s="46">
        <v>0</v>
      </c>
    </row>
    <row r="55" spans="2:18">
      <c r="B55" s="46" t="s">
        <v>291</v>
      </c>
      <c r="C55" s="46" t="s">
        <v>19</v>
      </c>
      <c r="D55" s="79">
        <v>1.1747507148422283</v>
      </c>
      <c r="E55" s="89">
        <v>3</v>
      </c>
      <c r="F55" s="89">
        <v>3</v>
      </c>
      <c r="G55" s="89">
        <v>0</v>
      </c>
      <c r="H55" s="89">
        <v>0</v>
      </c>
      <c r="K55" s="46" t="s">
        <v>248</v>
      </c>
      <c r="L55" s="46" t="s">
        <v>269</v>
      </c>
      <c r="M55" s="46">
        <v>-1</v>
      </c>
      <c r="N55" s="46">
        <v>0</v>
      </c>
      <c r="O55" s="46">
        <v>0</v>
      </c>
      <c r="P55" s="46">
        <v>0</v>
      </c>
      <c r="Q55" s="46">
        <v>0</v>
      </c>
      <c r="R55" s="46">
        <v>0</v>
      </c>
    </row>
    <row r="56" spans="2:18">
      <c r="B56" s="46" t="s">
        <v>278</v>
      </c>
      <c r="C56" s="46" t="s">
        <v>5</v>
      </c>
      <c r="D56" s="79">
        <v>1.15616764964</v>
      </c>
      <c r="E56" s="89">
        <v>6</v>
      </c>
      <c r="F56" s="89">
        <v>3</v>
      </c>
      <c r="G56" s="89">
        <v>0</v>
      </c>
      <c r="H56" s="89">
        <v>3</v>
      </c>
      <c r="K56" s="46" t="s">
        <v>250</v>
      </c>
      <c r="L56" s="46" t="s">
        <v>269</v>
      </c>
      <c r="M56" s="46">
        <v>-1</v>
      </c>
      <c r="N56" s="46">
        <v>0</v>
      </c>
      <c r="O56" s="46">
        <v>0</v>
      </c>
      <c r="P56" s="46">
        <v>0</v>
      </c>
      <c r="Q56" s="46">
        <v>0</v>
      </c>
      <c r="R56" s="46">
        <v>0</v>
      </c>
    </row>
    <row r="57" spans="2:18">
      <c r="B57" s="46" t="s">
        <v>336</v>
      </c>
      <c r="C57" s="46" t="s">
        <v>74</v>
      </c>
      <c r="D57" s="79">
        <v>1.1087795521292219</v>
      </c>
      <c r="E57" s="89">
        <v>4</v>
      </c>
      <c r="F57" s="89">
        <v>1</v>
      </c>
      <c r="G57" s="89">
        <v>0</v>
      </c>
      <c r="H57" s="89">
        <v>3</v>
      </c>
      <c r="K57" s="46" t="s">
        <v>251</v>
      </c>
      <c r="L57" s="46" t="s">
        <v>268</v>
      </c>
      <c r="M57" s="46">
        <v>-1</v>
      </c>
      <c r="N57" s="46">
        <v>0</v>
      </c>
      <c r="O57" s="46">
        <v>0</v>
      </c>
      <c r="P57" s="46">
        <v>0</v>
      </c>
      <c r="Q57" s="46">
        <v>0</v>
      </c>
      <c r="R57" s="46">
        <v>0</v>
      </c>
    </row>
    <row r="58" spans="2:18">
      <c r="B58" s="46" t="s">
        <v>315</v>
      </c>
      <c r="C58" s="46" t="s">
        <v>138</v>
      </c>
      <c r="D58" s="79">
        <v>1.0643680000000002</v>
      </c>
      <c r="E58" s="89">
        <v>3</v>
      </c>
      <c r="F58" s="89">
        <v>1</v>
      </c>
      <c r="G58" s="89">
        <v>0</v>
      </c>
      <c r="H58" s="89">
        <v>2</v>
      </c>
      <c r="K58" s="46" t="s">
        <v>252</v>
      </c>
      <c r="L58" s="46" t="s">
        <v>268</v>
      </c>
      <c r="M58" s="46">
        <v>-1</v>
      </c>
      <c r="N58" s="46">
        <v>0</v>
      </c>
      <c r="O58" s="46">
        <v>0</v>
      </c>
      <c r="P58" s="46">
        <v>0</v>
      </c>
      <c r="Q58" s="46">
        <v>0</v>
      </c>
      <c r="R58" s="46">
        <v>0</v>
      </c>
    </row>
    <row r="59" spans="2:18">
      <c r="B59" s="46" t="s">
        <v>324</v>
      </c>
      <c r="C59" s="46" t="s">
        <v>59</v>
      </c>
      <c r="D59" s="79">
        <v>1.0610115803964759</v>
      </c>
      <c r="E59" s="89">
        <v>3</v>
      </c>
      <c r="F59" s="89">
        <v>2</v>
      </c>
      <c r="G59" s="89">
        <v>0</v>
      </c>
      <c r="H59" s="89">
        <v>1</v>
      </c>
      <c r="K59" s="46" t="s">
        <v>254</v>
      </c>
      <c r="L59" s="46" t="s">
        <v>268</v>
      </c>
      <c r="M59" s="46">
        <v>-1</v>
      </c>
      <c r="N59" s="46">
        <v>0</v>
      </c>
      <c r="O59" s="46">
        <v>0</v>
      </c>
      <c r="P59" s="46">
        <v>0</v>
      </c>
      <c r="Q59" s="46">
        <v>0</v>
      </c>
      <c r="R59" s="46">
        <v>0</v>
      </c>
    </row>
    <row r="60" spans="2:18">
      <c r="B60" s="46" t="s">
        <v>314</v>
      </c>
      <c r="C60" s="46" t="s">
        <v>47</v>
      </c>
      <c r="D60" s="79">
        <v>0.98890732000000015</v>
      </c>
      <c r="E60" s="89">
        <v>4</v>
      </c>
      <c r="F60" s="89">
        <v>1</v>
      </c>
      <c r="G60" s="89">
        <v>0</v>
      </c>
      <c r="H60" s="89">
        <v>3</v>
      </c>
      <c r="K60" s="46" t="s">
        <v>255</v>
      </c>
      <c r="L60" s="46" t="s">
        <v>270</v>
      </c>
      <c r="M60" s="46">
        <v>-1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</row>
    <row r="61" spans="2:18">
      <c r="B61" s="46" t="s">
        <v>470</v>
      </c>
      <c r="C61" s="46" t="s">
        <v>419</v>
      </c>
      <c r="D61" s="79">
        <v>0.96709358856528227</v>
      </c>
      <c r="E61" s="89">
        <v>3</v>
      </c>
      <c r="F61" s="89">
        <v>1</v>
      </c>
      <c r="G61" s="89">
        <v>0</v>
      </c>
      <c r="H61" s="89">
        <v>2</v>
      </c>
      <c r="K61" s="46" t="s">
        <v>256</v>
      </c>
      <c r="L61" s="46" t="s">
        <v>269</v>
      </c>
      <c r="M61" s="46">
        <v>-1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</row>
    <row r="62" spans="2:18">
      <c r="B62" s="46" t="s">
        <v>292</v>
      </c>
      <c r="C62" s="46" t="s">
        <v>20</v>
      </c>
      <c r="D62" s="79">
        <v>0.95134392871055717</v>
      </c>
      <c r="E62" s="89">
        <v>3</v>
      </c>
      <c r="F62" s="89">
        <v>3</v>
      </c>
      <c r="G62" s="89">
        <v>0</v>
      </c>
      <c r="H62" s="89">
        <v>0</v>
      </c>
      <c r="K62" s="46" t="s">
        <v>257</v>
      </c>
      <c r="L62" s="46" t="s">
        <v>270</v>
      </c>
      <c r="M62" s="46">
        <v>-1</v>
      </c>
      <c r="N62" s="46">
        <v>0</v>
      </c>
      <c r="O62" s="46">
        <v>0</v>
      </c>
      <c r="P62" s="46">
        <v>0</v>
      </c>
      <c r="Q62" s="46">
        <v>0</v>
      </c>
      <c r="R62" s="46">
        <v>0</v>
      </c>
    </row>
    <row r="63" spans="2:18">
      <c r="B63" s="46" t="s">
        <v>280</v>
      </c>
      <c r="C63" s="46" t="s">
        <v>7</v>
      </c>
      <c r="D63" s="79">
        <v>0.94443023999999998</v>
      </c>
      <c r="E63" s="89">
        <v>3</v>
      </c>
      <c r="F63" s="89">
        <v>1</v>
      </c>
      <c r="G63" s="89">
        <v>0</v>
      </c>
      <c r="H63" s="89">
        <v>2</v>
      </c>
      <c r="K63" s="46" t="s">
        <v>258</v>
      </c>
      <c r="L63" s="46">
        <v>0</v>
      </c>
      <c r="M63" s="46">
        <v>-1</v>
      </c>
      <c r="N63" s="46">
        <v>0</v>
      </c>
      <c r="O63" s="46">
        <v>0</v>
      </c>
      <c r="P63" s="46">
        <v>0</v>
      </c>
      <c r="Q63" s="46">
        <v>0</v>
      </c>
      <c r="R63" s="46">
        <v>0</v>
      </c>
    </row>
    <row r="64" spans="2:18">
      <c r="B64" s="46" t="s">
        <v>334</v>
      </c>
      <c r="C64" s="46" t="s">
        <v>72</v>
      </c>
      <c r="D64" s="79">
        <v>0.92981400000000014</v>
      </c>
      <c r="E64" s="89">
        <v>3</v>
      </c>
      <c r="F64" s="89">
        <v>2</v>
      </c>
      <c r="G64" s="89">
        <v>0</v>
      </c>
      <c r="H64" s="89">
        <v>1</v>
      </c>
      <c r="K64" s="46" t="s">
        <v>259</v>
      </c>
      <c r="L64" s="46" t="s">
        <v>268</v>
      </c>
      <c r="M64" s="46">
        <v>-1</v>
      </c>
      <c r="N64" s="46">
        <v>0</v>
      </c>
      <c r="O64" s="46">
        <v>0</v>
      </c>
      <c r="P64" s="46">
        <v>0</v>
      </c>
      <c r="Q64" s="46">
        <v>0</v>
      </c>
      <c r="R64" s="46">
        <v>0</v>
      </c>
    </row>
    <row r="65" spans="2:18">
      <c r="B65" s="46" t="s">
        <v>468</v>
      </c>
      <c r="C65" s="46" t="s">
        <v>417</v>
      </c>
      <c r="D65" s="79">
        <v>0.8465282980044696</v>
      </c>
      <c r="E65" s="89">
        <v>3</v>
      </c>
      <c r="F65" s="89">
        <v>1</v>
      </c>
      <c r="G65" s="89">
        <v>0</v>
      </c>
      <c r="H65" s="89">
        <v>2</v>
      </c>
      <c r="K65" s="46" t="s">
        <v>260</v>
      </c>
      <c r="L65" s="46" t="s">
        <v>268</v>
      </c>
      <c r="M65" s="46">
        <v>-1</v>
      </c>
      <c r="N65" s="46">
        <v>0</v>
      </c>
      <c r="O65" s="46">
        <v>0</v>
      </c>
      <c r="P65" s="46">
        <v>0</v>
      </c>
      <c r="Q65" s="46">
        <v>0</v>
      </c>
      <c r="R65" s="46">
        <v>0</v>
      </c>
    </row>
    <row r="66" spans="2:18">
      <c r="B66" s="46" t="s">
        <v>346</v>
      </c>
      <c r="C66" s="46" t="s">
        <v>95</v>
      </c>
      <c r="D66" s="79">
        <v>0.81550500000000004</v>
      </c>
      <c r="E66" s="89">
        <v>6</v>
      </c>
      <c r="F66" s="89">
        <v>4</v>
      </c>
      <c r="G66" s="89">
        <v>0</v>
      </c>
      <c r="H66" s="89">
        <v>2</v>
      </c>
      <c r="K66" s="46" t="s">
        <v>261</v>
      </c>
      <c r="L66" s="46" t="s">
        <v>269</v>
      </c>
      <c r="M66" s="46">
        <v>-1</v>
      </c>
      <c r="N66" s="46">
        <v>0</v>
      </c>
      <c r="O66" s="46">
        <v>0</v>
      </c>
      <c r="P66" s="46">
        <v>0</v>
      </c>
      <c r="Q66" s="46">
        <v>0</v>
      </c>
      <c r="R66" s="46">
        <v>0</v>
      </c>
    </row>
    <row r="67" spans="2:18">
      <c r="B67" s="46" t="s">
        <v>317</v>
      </c>
      <c r="C67" s="46" t="s">
        <v>52</v>
      </c>
      <c r="D67" s="79">
        <v>0.79163988600000001</v>
      </c>
      <c r="E67" s="89">
        <v>7</v>
      </c>
      <c r="F67" s="89">
        <v>1</v>
      </c>
      <c r="G67" s="89">
        <v>2</v>
      </c>
      <c r="H67" s="89">
        <v>4</v>
      </c>
      <c r="K67" s="46" t="s">
        <v>262</v>
      </c>
      <c r="L67" s="46" t="s">
        <v>268</v>
      </c>
      <c r="M67" s="46">
        <v>-1</v>
      </c>
      <c r="N67" s="46">
        <v>0</v>
      </c>
      <c r="O67" s="46">
        <v>0</v>
      </c>
      <c r="P67" s="46">
        <v>0</v>
      </c>
      <c r="Q67" s="46">
        <v>0</v>
      </c>
      <c r="R67" s="46">
        <v>0</v>
      </c>
    </row>
    <row r="68" spans="2:18">
      <c r="B68" s="46" t="s">
        <v>326</v>
      </c>
      <c r="C68" s="46" t="s">
        <v>60</v>
      </c>
      <c r="D68" s="79">
        <v>0.7790753279999999</v>
      </c>
      <c r="E68" s="89">
        <v>3</v>
      </c>
      <c r="F68" s="89">
        <v>1</v>
      </c>
      <c r="G68" s="89">
        <v>2</v>
      </c>
      <c r="H68" s="89">
        <v>0</v>
      </c>
      <c r="K68" s="46" t="s">
        <v>263</v>
      </c>
      <c r="L68" s="46" t="s">
        <v>270</v>
      </c>
      <c r="M68" s="46">
        <v>-1</v>
      </c>
      <c r="N68" s="46">
        <v>0</v>
      </c>
      <c r="O68" s="46">
        <v>0</v>
      </c>
      <c r="P68" s="46">
        <v>0</v>
      </c>
      <c r="Q68" s="46">
        <v>0</v>
      </c>
      <c r="R68" s="46">
        <v>0</v>
      </c>
    </row>
    <row r="69" spans="2:18">
      <c r="B69" s="46" t="s">
        <v>325</v>
      </c>
      <c r="C69" s="46" t="s">
        <v>60</v>
      </c>
      <c r="D69" s="79">
        <v>0.77901532800000006</v>
      </c>
      <c r="E69" s="89">
        <v>4</v>
      </c>
      <c r="F69" s="89">
        <v>1</v>
      </c>
      <c r="G69" s="89">
        <v>2</v>
      </c>
      <c r="H69" s="89">
        <v>1</v>
      </c>
      <c r="K69" s="46" t="s">
        <v>265</v>
      </c>
      <c r="L69" s="46" t="s">
        <v>270</v>
      </c>
      <c r="M69" s="46">
        <v>-1</v>
      </c>
      <c r="N69" s="46">
        <v>0</v>
      </c>
      <c r="O69" s="46">
        <v>0</v>
      </c>
      <c r="P69" s="46">
        <v>0</v>
      </c>
      <c r="Q69" s="46">
        <v>0</v>
      </c>
      <c r="R69" s="46">
        <v>0</v>
      </c>
    </row>
    <row r="70" spans="2:18">
      <c r="B70" s="46" t="s">
        <v>321</v>
      </c>
      <c r="C70" s="46" t="s">
        <v>56</v>
      </c>
      <c r="D70" s="79">
        <v>0.77519567999999994</v>
      </c>
      <c r="E70" s="89">
        <v>8</v>
      </c>
      <c r="F70" s="89">
        <v>2</v>
      </c>
      <c r="G70" s="89">
        <v>2</v>
      </c>
      <c r="H70" s="89">
        <v>4</v>
      </c>
      <c r="K70" s="116" t="s">
        <v>266</v>
      </c>
      <c r="L70" s="116" t="s">
        <v>268</v>
      </c>
      <c r="M70" s="116">
        <v>-1</v>
      </c>
      <c r="N70" s="116">
        <v>0</v>
      </c>
      <c r="O70" s="116">
        <v>0</v>
      </c>
      <c r="P70" s="116">
        <v>0</v>
      </c>
      <c r="Q70" s="116">
        <v>0</v>
      </c>
      <c r="R70" s="116">
        <v>0</v>
      </c>
    </row>
    <row r="71" spans="2:18">
      <c r="B71" s="46" t="s">
        <v>333</v>
      </c>
      <c r="C71" s="46" t="s">
        <v>71</v>
      </c>
      <c r="D71" s="79">
        <v>0.77151300000000012</v>
      </c>
      <c r="E71" s="89">
        <v>3</v>
      </c>
      <c r="F71" s="89">
        <v>2</v>
      </c>
      <c r="G71" s="89">
        <v>0</v>
      </c>
      <c r="H71" s="89">
        <v>1</v>
      </c>
    </row>
    <row r="72" spans="2:18">
      <c r="B72" s="46" t="s">
        <v>335</v>
      </c>
      <c r="C72" s="46" t="s">
        <v>73</v>
      </c>
      <c r="D72" s="79">
        <v>0.7442791660000001</v>
      </c>
      <c r="E72" s="89">
        <v>4</v>
      </c>
      <c r="F72" s="89">
        <v>1</v>
      </c>
      <c r="G72" s="89">
        <v>2</v>
      </c>
      <c r="H72" s="89">
        <v>1</v>
      </c>
    </row>
    <row r="73" spans="2:18">
      <c r="B73" s="46" t="s">
        <v>338</v>
      </c>
      <c r="C73" s="46" t="s">
        <v>76</v>
      </c>
      <c r="D73" s="79">
        <v>0.74339700000000009</v>
      </c>
      <c r="E73" s="89">
        <v>5</v>
      </c>
      <c r="F73" s="89">
        <v>3</v>
      </c>
      <c r="G73" s="89">
        <v>0</v>
      </c>
      <c r="H73" s="89">
        <v>2</v>
      </c>
    </row>
    <row r="74" spans="2:18">
      <c r="B74" s="46" t="s">
        <v>347</v>
      </c>
      <c r="C74" s="46" t="s">
        <v>97</v>
      </c>
      <c r="D74" s="79">
        <v>0.73168125000000006</v>
      </c>
      <c r="E74" s="89">
        <v>5</v>
      </c>
      <c r="F74" s="89">
        <v>3</v>
      </c>
      <c r="G74" s="89">
        <v>0</v>
      </c>
      <c r="H74" s="89">
        <v>2</v>
      </c>
    </row>
    <row r="75" spans="2:18">
      <c r="B75" s="46" t="s">
        <v>295</v>
      </c>
      <c r="C75" s="46" t="s">
        <v>24</v>
      </c>
      <c r="D75" s="79">
        <v>0.70157187499999996</v>
      </c>
      <c r="E75" s="89">
        <v>5</v>
      </c>
      <c r="F75" s="89">
        <v>2</v>
      </c>
      <c r="G75" s="89">
        <v>2</v>
      </c>
      <c r="H75" s="89">
        <v>1</v>
      </c>
    </row>
    <row r="76" spans="2:18">
      <c r="B76" s="46" t="s">
        <v>463</v>
      </c>
      <c r="C76" s="46" t="s">
        <v>412</v>
      </c>
      <c r="D76" s="79">
        <v>0.67911755208987612</v>
      </c>
      <c r="E76" s="89">
        <v>2</v>
      </c>
      <c r="F76" s="89">
        <v>1</v>
      </c>
      <c r="G76" s="89">
        <v>0</v>
      </c>
      <c r="H76" s="89">
        <v>1</v>
      </c>
    </row>
    <row r="77" spans="2:18">
      <c r="B77" s="46" t="s">
        <v>320</v>
      </c>
      <c r="C77" s="46" t="s">
        <v>56</v>
      </c>
      <c r="D77" s="79">
        <v>0.67305325500000002</v>
      </c>
      <c r="E77" s="89">
        <v>7</v>
      </c>
      <c r="F77" s="89">
        <v>2</v>
      </c>
      <c r="G77" s="89">
        <v>2</v>
      </c>
      <c r="H77" s="89">
        <v>3</v>
      </c>
    </row>
    <row r="78" spans="2:18">
      <c r="B78" s="46" t="s">
        <v>364</v>
      </c>
      <c r="C78" s="46" t="s">
        <v>100</v>
      </c>
      <c r="D78" s="79">
        <v>0.62209999999999999</v>
      </c>
      <c r="E78" s="89">
        <v>4</v>
      </c>
      <c r="F78" s="89">
        <v>1</v>
      </c>
      <c r="G78" s="89">
        <v>0</v>
      </c>
      <c r="H78" s="89">
        <v>3</v>
      </c>
    </row>
    <row r="79" spans="2:18">
      <c r="B79" s="46" t="s">
        <v>474</v>
      </c>
      <c r="C79" s="46" t="s">
        <v>424</v>
      </c>
      <c r="D79" s="79">
        <v>0.61823212099982239</v>
      </c>
      <c r="E79" s="89">
        <v>3</v>
      </c>
      <c r="F79" s="89">
        <v>1</v>
      </c>
      <c r="G79" s="89">
        <v>0</v>
      </c>
      <c r="H79" s="89">
        <v>2</v>
      </c>
    </row>
    <row r="80" spans="2:18">
      <c r="B80" s="46" t="s">
        <v>296</v>
      </c>
      <c r="C80" s="46" t="s">
        <v>25</v>
      </c>
      <c r="D80" s="79">
        <v>0.58160483200000002</v>
      </c>
      <c r="E80" s="89">
        <v>4</v>
      </c>
      <c r="F80" s="89">
        <v>2</v>
      </c>
      <c r="G80" s="89">
        <v>0</v>
      </c>
      <c r="H80" s="89">
        <v>2</v>
      </c>
    </row>
    <row r="81" spans="2:8">
      <c r="B81" s="46" t="s">
        <v>311</v>
      </c>
      <c r="C81" s="46" t="s">
        <v>44</v>
      </c>
      <c r="D81" s="79">
        <v>0.57816955199999998</v>
      </c>
      <c r="E81" s="89">
        <v>5</v>
      </c>
      <c r="F81" s="89">
        <v>1</v>
      </c>
      <c r="G81" s="89">
        <v>2</v>
      </c>
      <c r="H81" s="89">
        <v>2</v>
      </c>
    </row>
    <row r="82" spans="2:8">
      <c r="B82" s="46" t="s">
        <v>288</v>
      </c>
      <c r="C82" s="46" t="s">
        <v>16</v>
      </c>
      <c r="D82" s="79">
        <v>0.57744870400000003</v>
      </c>
      <c r="E82" s="89">
        <v>3</v>
      </c>
      <c r="F82" s="89">
        <v>2</v>
      </c>
      <c r="G82" s="89">
        <v>0</v>
      </c>
      <c r="H82" s="89">
        <v>1</v>
      </c>
    </row>
    <row r="83" spans="2:8">
      <c r="B83" s="46" t="s">
        <v>402</v>
      </c>
      <c r="C83" s="46" t="s">
        <v>99</v>
      </c>
      <c r="D83" s="79">
        <v>0.57550000000000001</v>
      </c>
      <c r="E83" s="89">
        <v>1</v>
      </c>
      <c r="F83" s="89">
        <v>1</v>
      </c>
      <c r="G83" s="89">
        <v>0</v>
      </c>
      <c r="H83" s="89">
        <v>0</v>
      </c>
    </row>
    <row r="84" spans="2:8">
      <c r="B84" s="46" t="s">
        <v>286</v>
      </c>
      <c r="C84" s="46" t="s">
        <v>13</v>
      </c>
      <c r="D84" s="79">
        <v>0.541440425</v>
      </c>
      <c r="E84" s="89">
        <v>6</v>
      </c>
      <c r="F84" s="89">
        <v>5</v>
      </c>
      <c r="G84" s="89">
        <v>0</v>
      </c>
      <c r="H84" s="89">
        <v>1</v>
      </c>
    </row>
    <row r="85" spans="2:8">
      <c r="B85" s="46" t="s">
        <v>380</v>
      </c>
      <c r="C85" s="46" t="s">
        <v>118</v>
      </c>
      <c r="D85" s="79">
        <v>0.53480000000000005</v>
      </c>
      <c r="E85" s="89">
        <v>4</v>
      </c>
      <c r="F85" s="89">
        <v>1</v>
      </c>
      <c r="G85" s="89">
        <v>0</v>
      </c>
      <c r="H85" s="89">
        <v>3</v>
      </c>
    </row>
    <row r="86" spans="2:8">
      <c r="B86" s="46" t="s">
        <v>337</v>
      </c>
      <c r="C86" s="46" t="s">
        <v>75</v>
      </c>
      <c r="D86" s="79">
        <v>0.53089697099999988</v>
      </c>
      <c r="E86" s="89">
        <v>6</v>
      </c>
      <c r="F86" s="89">
        <v>2</v>
      </c>
      <c r="G86" s="89">
        <v>0</v>
      </c>
      <c r="H86" s="89">
        <v>4</v>
      </c>
    </row>
    <row r="87" spans="2:8">
      <c r="B87" s="46" t="s">
        <v>381</v>
      </c>
      <c r="C87" s="46" t="s">
        <v>119</v>
      </c>
      <c r="D87" s="79">
        <v>0.52559999999999996</v>
      </c>
      <c r="E87" s="89">
        <v>4</v>
      </c>
      <c r="F87" s="89">
        <v>1</v>
      </c>
      <c r="G87" s="89">
        <v>0</v>
      </c>
      <c r="H87" s="89">
        <v>3</v>
      </c>
    </row>
    <row r="88" spans="2:8">
      <c r="B88" s="46" t="s">
        <v>322</v>
      </c>
      <c r="C88" s="46" t="s">
        <v>57</v>
      </c>
      <c r="D88" s="79">
        <v>0.50127982844999996</v>
      </c>
      <c r="E88" s="89">
        <v>8</v>
      </c>
      <c r="F88" s="89">
        <v>2</v>
      </c>
      <c r="G88" s="89">
        <v>2</v>
      </c>
      <c r="H88" s="89">
        <v>4</v>
      </c>
    </row>
    <row r="89" spans="2:8">
      <c r="B89" s="46" t="s">
        <v>339</v>
      </c>
      <c r="C89" s="46" t="s">
        <v>77</v>
      </c>
      <c r="D89" s="79">
        <v>0.49850400000000006</v>
      </c>
      <c r="E89" s="89">
        <v>6</v>
      </c>
      <c r="F89" s="89">
        <v>1</v>
      </c>
      <c r="G89" s="89">
        <v>0</v>
      </c>
      <c r="H89" s="89">
        <v>5</v>
      </c>
    </row>
    <row r="90" spans="2:8">
      <c r="B90" s="46" t="s">
        <v>327</v>
      </c>
      <c r="C90" s="46" t="s">
        <v>61</v>
      </c>
      <c r="D90" s="79">
        <v>0.47834218834999997</v>
      </c>
      <c r="E90" s="89">
        <v>7</v>
      </c>
      <c r="F90" s="89">
        <v>2</v>
      </c>
      <c r="G90" s="89">
        <v>2</v>
      </c>
      <c r="H90" s="89">
        <v>3</v>
      </c>
    </row>
    <row r="91" spans="2:8">
      <c r="B91" s="46" t="s">
        <v>319</v>
      </c>
      <c r="C91" s="46" t="s">
        <v>54</v>
      </c>
      <c r="D91" s="79">
        <v>0.45387942599999997</v>
      </c>
      <c r="E91" s="89">
        <v>8</v>
      </c>
      <c r="F91" s="89">
        <v>2</v>
      </c>
      <c r="G91" s="89">
        <v>2</v>
      </c>
      <c r="H91" s="89">
        <v>4</v>
      </c>
    </row>
    <row r="92" spans="2:8">
      <c r="B92" s="46" t="s">
        <v>272</v>
      </c>
      <c r="C92" s="46" t="s">
        <v>273</v>
      </c>
      <c r="D92" s="79">
        <v>0.45230685864813941</v>
      </c>
      <c r="E92" s="89">
        <v>2</v>
      </c>
      <c r="F92" s="89">
        <v>1</v>
      </c>
      <c r="G92" s="89">
        <v>0</v>
      </c>
      <c r="H92" s="89">
        <v>1</v>
      </c>
    </row>
    <row r="93" spans="2:8">
      <c r="B93" s="46" t="s">
        <v>387</v>
      </c>
      <c r="C93" s="46" t="s">
        <v>129</v>
      </c>
      <c r="D93" s="79">
        <v>0.44519999999999998</v>
      </c>
      <c r="E93" s="89">
        <v>4</v>
      </c>
      <c r="F93" s="89">
        <v>1</v>
      </c>
      <c r="G93" s="89">
        <v>0</v>
      </c>
      <c r="H93" s="89">
        <v>3</v>
      </c>
    </row>
    <row r="94" spans="2:8">
      <c r="B94" s="46" t="s">
        <v>348</v>
      </c>
      <c r="C94" s="46" t="s">
        <v>102</v>
      </c>
      <c r="D94" s="79">
        <v>0.42575285560450316</v>
      </c>
      <c r="E94" s="89">
        <v>4</v>
      </c>
      <c r="F94" s="89">
        <v>1</v>
      </c>
      <c r="G94" s="89">
        <v>0</v>
      </c>
      <c r="H94" s="89">
        <v>3</v>
      </c>
    </row>
    <row r="95" spans="2:8">
      <c r="B95" s="46" t="s">
        <v>328</v>
      </c>
      <c r="C95" s="46" t="s">
        <v>62</v>
      </c>
      <c r="D95" s="79">
        <v>0.42465133799999993</v>
      </c>
      <c r="E95" s="89">
        <v>7</v>
      </c>
      <c r="F95" s="89">
        <v>2</v>
      </c>
      <c r="G95" s="89">
        <v>2</v>
      </c>
      <c r="H95" s="89">
        <v>3</v>
      </c>
    </row>
    <row r="96" spans="2:8">
      <c r="B96" s="46" t="s">
        <v>284</v>
      </c>
      <c r="C96" s="46" t="s">
        <v>11</v>
      </c>
      <c r="D96" s="79">
        <v>0.42333724651999999</v>
      </c>
      <c r="E96" s="89">
        <v>3</v>
      </c>
      <c r="F96" s="89">
        <v>2</v>
      </c>
      <c r="G96" s="89">
        <v>0</v>
      </c>
      <c r="H96" s="89">
        <v>1</v>
      </c>
    </row>
    <row r="97" spans="2:8">
      <c r="B97" s="46" t="s">
        <v>351</v>
      </c>
      <c r="C97" s="46" t="s">
        <v>127</v>
      </c>
      <c r="D97" s="79">
        <v>0.41967391336270193</v>
      </c>
      <c r="E97" s="89">
        <v>3</v>
      </c>
      <c r="F97" s="89">
        <v>2</v>
      </c>
      <c r="G97" s="89">
        <v>0</v>
      </c>
      <c r="H97" s="89">
        <v>1</v>
      </c>
    </row>
    <row r="98" spans="2:8">
      <c r="B98" s="46" t="s">
        <v>318</v>
      </c>
      <c r="C98" s="46" t="s">
        <v>53</v>
      </c>
      <c r="D98" s="79">
        <v>0.40343233799999995</v>
      </c>
      <c r="E98" s="89">
        <v>8</v>
      </c>
      <c r="F98" s="89">
        <v>2</v>
      </c>
      <c r="G98" s="89">
        <v>2</v>
      </c>
      <c r="H98" s="89">
        <v>4</v>
      </c>
    </row>
    <row r="99" spans="2:8">
      <c r="B99" s="46" t="s">
        <v>330</v>
      </c>
      <c r="C99" s="46" t="s">
        <v>64</v>
      </c>
      <c r="D99" s="79">
        <v>0.37870321675000002</v>
      </c>
      <c r="E99" s="89">
        <v>7</v>
      </c>
      <c r="F99" s="89">
        <v>3</v>
      </c>
      <c r="G99" s="89">
        <v>0</v>
      </c>
      <c r="H99" s="89">
        <v>4</v>
      </c>
    </row>
    <row r="100" spans="2:8">
      <c r="B100" s="46" t="s">
        <v>329</v>
      </c>
      <c r="C100" s="46" t="s">
        <v>63</v>
      </c>
      <c r="D100" s="79">
        <v>0.37150324000000001</v>
      </c>
      <c r="E100" s="89">
        <v>6</v>
      </c>
      <c r="F100" s="89">
        <v>1</v>
      </c>
      <c r="G100" s="89">
        <v>2</v>
      </c>
      <c r="H100" s="89">
        <v>3</v>
      </c>
    </row>
    <row r="101" spans="2:8">
      <c r="B101" s="46" t="s">
        <v>388</v>
      </c>
      <c r="C101" s="46" t="s">
        <v>130</v>
      </c>
      <c r="D101" s="79">
        <v>0.36609999999999998</v>
      </c>
      <c r="E101" s="89">
        <v>4</v>
      </c>
      <c r="F101" s="89">
        <v>1</v>
      </c>
      <c r="G101" s="89">
        <v>0</v>
      </c>
      <c r="H101" s="89">
        <v>3</v>
      </c>
    </row>
    <row r="102" spans="2:8">
      <c r="B102" s="46" t="s">
        <v>390</v>
      </c>
      <c r="C102" s="46" t="s">
        <v>133</v>
      </c>
      <c r="D102" s="79">
        <v>0.35649999999999998</v>
      </c>
      <c r="E102" s="89">
        <v>4</v>
      </c>
      <c r="F102" s="89">
        <v>1</v>
      </c>
      <c r="G102" s="89">
        <v>0</v>
      </c>
      <c r="H102" s="89">
        <v>3</v>
      </c>
    </row>
    <row r="103" spans="2:8">
      <c r="B103" s="46" t="s">
        <v>289</v>
      </c>
      <c r="C103" s="46" t="s">
        <v>17</v>
      </c>
      <c r="D103" s="79">
        <v>0.35584857256399999</v>
      </c>
      <c r="E103" s="89">
        <v>3</v>
      </c>
      <c r="F103" s="89">
        <v>2</v>
      </c>
      <c r="G103" s="89">
        <v>0</v>
      </c>
      <c r="H103" s="89">
        <v>1</v>
      </c>
    </row>
    <row r="104" spans="2:8">
      <c r="B104" s="46" t="s">
        <v>350</v>
      </c>
      <c r="C104" s="46" t="s">
        <v>126</v>
      </c>
      <c r="D104" s="79">
        <v>0.34804580763582971</v>
      </c>
      <c r="E104" s="89">
        <v>4</v>
      </c>
      <c r="F104" s="89">
        <v>1</v>
      </c>
      <c r="G104" s="89">
        <v>0</v>
      </c>
      <c r="H104" s="89">
        <v>3</v>
      </c>
    </row>
    <row r="105" spans="2:8">
      <c r="B105" s="46" t="s">
        <v>370</v>
      </c>
      <c r="C105" s="46" t="s">
        <v>108</v>
      </c>
      <c r="D105" s="79">
        <v>0.34649999999999997</v>
      </c>
      <c r="E105" s="89">
        <v>4</v>
      </c>
      <c r="F105" s="89">
        <v>1</v>
      </c>
      <c r="G105" s="89">
        <v>0</v>
      </c>
      <c r="H105" s="89">
        <v>3</v>
      </c>
    </row>
    <row r="106" spans="2:8">
      <c r="B106" s="46" t="s">
        <v>408</v>
      </c>
      <c r="C106" s="46" t="s">
        <v>131</v>
      </c>
      <c r="D106" s="79">
        <v>0.33587348500000003</v>
      </c>
      <c r="E106" s="89">
        <v>2</v>
      </c>
      <c r="F106" s="89">
        <v>2</v>
      </c>
      <c r="G106" s="89">
        <v>0</v>
      </c>
      <c r="H106" s="89">
        <v>0</v>
      </c>
    </row>
    <row r="107" spans="2:8">
      <c r="B107" s="46" t="s">
        <v>377</v>
      </c>
      <c r="C107" s="46" t="s">
        <v>115</v>
      </c>
      <c r="D107" s="79">
        <v>0.33129999999999998</v>
      </c>
      <c r="E107" s="89">
        <v>4</v>
      </c>
      <c r="F107" s="89">
        <v>1</v>
      </c>
      <c r="G107" s="89">
        <v>0</v>
      </c>
      <c r="H107" s="89">
        <v>3</v>
      </c>
    </row>
    <row r="108" spans="2:8">
      <c r="B108" s="46" t="s">
        <v>391</v>
      </c>
      <c r="C108" s="46" t="s">
        <v>134</v>
      </c>
      <c r="D108" s="79">
        <v>0.31690000000000002</v>
      </c>
      <c r="E108" s="89">
        <v>4</v>
      </c>
      <c r="F108" s="89">
        <v>1</v>
      </c>
      <c r="G108" s="89">
        <v>0</v>
      </c>
      <c r="H108" s="89">
        <v>3</v>
      </c>
    </row>
    <row r="109" spans="2:8">
      <c r="B109" s="46" t="s">
        <v>308</v>
      </c>
      <c r="C109" s="46" t="s">
        <v>41</v>
      </c>
      <c r="D109" s="79">
        <v>0.29722641599999999</v>
      </c>
      <c r="E109" s="89">
        <v>3</v>
      </c>
      <c r="F109" s="89">
        <v>1</v>
      </c>
      <c r="G109" s="89">
        <v>0</v>
      </c>
      <c r="H109" s="89">
        <v>2</v>
      </c>
    </row>
    <row r="110" spans="2:8">
      <c r="B110" s="46" t="s">
        <v>376</v>
      </c>
      <c r="C110" s="46" t="s">
        <v>114</v>
      </c>
      <c r="D110" s="79">
        <v>0.29609999999999997</v>
      </c>
      <c r="E110" s="89">
        <v>4</v>
      </c>
      <c r="F110" s="89">
        <v>1</v>
      </c>
      <c r="G110" s="89">
        <v>0</v>
      </c>
      <c r="H110" s="89">
        <v>3</v>
      </c>
    </row>
    <row r="111" spans="2:8">
      <c r="B111" s="46" t="s">
        <v>352</v>
      </c>
      <c r="C111" s="46" t="s">
        <v>131</v>
      </c>
      <c r="D111" s="79">
        <v>0.29323830000000006</v>
      </c>
      <c r="E111" s="89">
        <v>7</v>
      </c>
      <c r="F111" s="89">
        <v>2</v>
      </c>
      <c r="G111" s="89">
        <v>2</v>
      </c>
      <c r="H111" s="89">
        <v>3</v>
      </c>
    </row>
    <row r="112" spans="2:8">
      <c r="B112" s="46" t="s">
        <v>331</v>
      </c>
      <c r="C112" s="46" t="s">
        <v>67</v>
      </c>
      <c r="D112" s="79">
        <v>0.29203200000000001</v>
      </c>
      <c r="E112" s="89">
        <v>4</v>
      </c>
      <c r="F112" s="89">
        <v>1</v>
      </c>
      <c r="G112" s="89">
        <v>0</v>
      </c>
      <c r="H112" s="89">
        <v>3</v>
      </c>
    </row>
    <row r="113" spans="2:8">
      <c r="B113" s="46" t="s">
        <v>279</v>
      </c>
      <c r="C113" s="46" t="s">
        <v>6</v>
      </c>
      <c r="D113" s="79">
        <v>0.28929917499999996</v>
      </c>
      <c r="E113" s="89">
        <v>7</v>
      </c>
      <c r="F113" s="89">
        <v>4</v>
      </c>
      <c r="G113" s="89">
        <v>2</v>
      </c>
      <c r="H113" s="89">
        <v>1</v>
      </c>
    </row>
    <row r="114" spans="2:8">
      <c r="B114" s="46" t="s">
        <v>344</v>
      </c>
      <c r="C114" s="46" t="s">
        <v>93</v>
      </c>
      <c r="D114" s="79">
        <v>0.28905000000000003</v>
      </c>
      <c r="E114" s="89">
        <v>3</v>
      </c>
      <c r="F114" s="89">
        <v>1</v>
      </c>
      <c r="G114" s="89">
        <v>0</v>
      </c>
      <c r="H114" s="89">
        <v>2</v>
      </c>
    </row>
    <row r="115" spans="2:8">
      <c r="B115" s="46" t="s">
        <v>340</v>
      </c>
      <c r="C115" s="46" t="s">
        <v>78</v>
      </c>
      <c r="D115" s="79">
        <v>0.28367999999999999</v>
      </c>
      <c r="E115" s="89">
        <v>3</v>
      </c>
      <c r="F115" s="89">
        <v>1</v>
      </c>
      <c r="G115" s="89">
        <v>0</v>
      </c>
      <c r="H115" s="89">
        <v>2</v>
      </c>
    </row>
    <row r="116" spans="2:8">
      <c r="B116" s="46" t="s">
        <v>304</v>
      </c>
      <c r="C116" s="46" t="s">
        <v>37</v>
      </c>
      <c r="D116" s="79">
        <v>0.27863982499999995</v>
      </c>
      <c r="E116" s="89">
        <v>4</v>
      </c>
      <c r="F116" s="89">
        <v>2</v>
      </c>
      <c r="G116" s="89">
        <v>0</v>
      </c>
      <c r="H116" s="89">
        <v>2</v>
      </c>
    </row>
    <row r="117" spans="2:8">
      <c r="B117" s="46" t="s">
        <v>312</v>
      </c>
      <c r="C117" s="46" t="s">
        <v>45</v>
      </c>
      <c r="D117" s="79">
        <v>0.27471220800000001</v>
      </c>
      <c r="E117" s="89">
        <v>3</v>
      </c>
      <c r="F117" s="89">
        <v>1</v>
      </c>
      <c r="G117" s="89">
        <v>0</v>
      </c>
      <c r="H117" s="89">
        <v>2</v>
      </c>
    </row>
    <row r="118" spans="2:8">
      <c r="B118" s="46" t="s">
        <v>386</v>
      </c>
      <c r="C118" s="46" t="s">
        <v>125</v>
      </c>
      <c r="D118" s="79">
        <v>0.27229999999999999</v>
      </c>
      <c r="E118" s="89">
        <v>4</v>
      </c>
      <c r="F118" s="89">
        <v>1</v>
      </c>
      <c r="G118" s="89">
        <v>0</v>
      </c>
      <c r="H118" s="89">
        <v>3</v>
      </c>
    </row>
    <row r="119" spans="2:8">
      <c r="B119" s="46" t="s">
        <v>383</v>
      </c>
      <c r="C119" s="46" t="s">
        <v>122</v>
      </c>
      <c r="D119" s="79">
        <v>0.25559999999999999</v>
      </c>
      <c r="E119" s="89">
        <v>4</v>
      </c>
      <c r="F119" s="89">
        <v>1</v>
      </c>
      <c r="G119" s="89">
        <v>0</v>
      </c>
      <c r="H119" s="89">
        <v>3</v>
      </c>
    </row>
    <row r="120" spans="2:8">
      <c r="B120" s="46" t="s">
        <v>363</v>
      </c>
      <c r="C120" s="46" t="s">
        <v>98</v>
      </c>
      <c r="D120" s="79">
        <v>0.24909999999999999</v>
      </c>
      <c r="E120" s="89">
        <v>4</v>
      </c>
      <c r="F120" s="89">
        <v>1</v>
      </c>
      <c r="G120" s="89">
        <v>0</v>
      </c>
      <c r="H120" s="89">
        <v>3</v>
      </c>
    </row>
    <row r="121" spans="2:8">
      <c r="B121" s="46" t="s">
        <v>367</v>
      </c>
      <c r="C121" s="46" t="s">
        <v>105</v>
      </c>
      <c r="D121" s="79">
        <v>0.22450000000000001</v>
      </c>
      <c r="E121" s="89">
        <v>4</v>
      </c>
      <c r="F121" s="89">
        <v>1</v>
      </c>
      <c r="G121" s="89">
        <v>0</v>
      </c>
      <c r="H121" s="89">
        <v>3</v>
      </c>
    </row>
    <row r="122" spans="2:8">
      <c r="B122" s="46" t="s">
        <v>382</v>
      </c>
      <c r="C122" s="46" t="s">
        <v>120</v>
      </c>
      <c r="D122" s="79">
        <v>0.22270000000000001</v>
      </c>
      <c r="E122" s="89">
        <v>4</v>
      </c>
      <c r="F122" s="89">
        <v>1</v>
      </c>
      <c r="G122" s="89">
        <v>0</v>
      </c>
      <c r="H122" s="89">
        <v>3</v>
      </c>
    </row>
    <row r="123" spans="2:8">
      <c r="B123" s="46" t="s">
        <v>373</v>
      </c>
      <c r="C123" s="46" t="s">
        <v>104</v>
      </c>
      <c r="D123" s="79">
        <v>0.21590000000000001</v>
      </c>
      <c r="E123" s="89">
        <v>5</v>
      </c>
      <c r="F123" s="89">
        <v>1</v>
      </c>
      <c r="G123" s="89">
        <v>0</v>
      </c>
      <c r="H123" s="89">
        <v>4</v>
      </c>
    </row>
    <row r="124" spans="2:8">
      <c r="B124" s="46" t="s">
        <v>389</v>
      </c>
      <c r="C124" s="46" t="s">
        <v>125</v>
      </c>
      <c r="D124" s="79">
        <v>0.20269999999999999</v>
      </c>
      <c r="E124" s="89">
        <v>4</v>
      </c>
      <c r="F124" s="89">
        <v>1</v>
      </c>
      <c r="G124" s="89">
        <v>0</v>
      </c>
      <c r="H124" s="89">
        <v>3</v>
      </c>
    </row>
    <row r="125" spans="2:8">
      <c r="B125" s="46" t="s">
        <v>368</v>
      </c>
      <c r="C125" s="46" t="s">
        <v>106</v>
      </c>
      <c r="D125" s="79">
        <v>0.19600000000000001</v>
      </c>
      <c r="E125" s="89">
        <v>3</v>
      </c>
      <c r="F125" s="89">
        <v>2</v>
      </c>
      <c r="G125" s="89">
        <v>0</v>
      </c>
      <c r="H125" s="89">
        <v>1</v>
      </c>
    </row>
    <row r="126" spans="2:8">
      <c r="B126" s="46" t="s">
        <v>356</v>
      </c>
      <c r="C126" s="46" t="s">
        <v>50</v>
      </c>
      <c r="D126" s="79">
        <v>0.19090000000000001</v>
      </c>
      <c r="E126" s="89">
        <v>3</v>
      </c>
      <c r="F126" s="89">
        <v>2</v>
      </c>
      <c r="G126" s="89">
        <v>1</v>
      </c>
      <c r="H126" s="89">
        <v>0</v>
      </c>
    </row>
    <row r="127" spans="2:8">
      <c r="B127" s="46" t="s">
        <v>357</v>
      </c>
      <c r="C127" s="46" t="s">
        <v>65</v>
      </c>
      <c r="D127" s="79">
        <v>0.19090000000000001</v>
      </c>
      <c r="E127" s="89">
        <v>3</v>
      </c>
      <c r="F127" s="89">
        <v>2</v>
      </c>
      <c r="G127" s="89">
        <v>1</v>
      </c>
      <c r="H127" s="89">
        <v>0</v>
      </c>
    </row>
    <row r="128" spans="2:8">
      <c r="B128" s="46" t="s">
        <v>302</v>
      </c>
      <c r="C128" s="46" t="s">
        <v>34</v>
      </c>
      <c r="D128" s="79">
        <v>0.19030971599999999</v>
      </c>
      <c r="E128" s="89">
        <v>4</v>
      </c>
      <c r="F128" s="89">
        <v>1</v>
      </c>
      <c r="G128" s="89">
        <v>0</v>
      </c>
      <c r="H128" s="89">
        <v>3</v>
      </c>
    </row>
    <row r="129" spans="2:8">
      <c r="B129" s="46" t="s">
        <v>366</v>
      </c>
      <c r="C129" s="46" t="s">
        <v>104</v>
      </c>
      <c r="D129" s="79">
        <v>0.186</v>
      </c>
      <c r="E129" s="89">
        <v>4</v>
      </c>
      <c r="F129" s="89">
        <v>1</v>
      </c>
      <c r="G129" s="89">
        <v>0</v>
      </c>
      <c r="H129" s="89">
        <v>3</v>
      </c>
    </row>
    <row r="130" spans="2:8">
      <c r="B130" s="46" t="s">
        <v>353</v>
      </c>
      <c r="C130" s="46" t="s">
        <v>132</v>
      </c>
      <c r="D130" s="79">
        <v>0.18373406250000002</v>
      </c>
      <c r="E130" s="89">
        <v>8</v>
      </c>
      <c r="F130" s="89">
        <v>3</v>
      </c>
      <c r="G130" s="89">
        <v>2</v>
      </c>
      <c r="H130" s="89">
        <v>3</v>
      </c>
    </row>
    <row r="131" spans="2:8">
      <c r="B131" s="46" t="s">
        <v>303</v>
      </c>
      <c r="C131" s="46" t="s">
        <v>36</v>
      </c>
      <c r="D131" s="79">
        <v>0.18063368399999999</v>
      </c>
      <c r="E131" s="89">
        <v>4</v>
      </c>
      <c r="F131" s="89">
        <v>1</v>
      </c>
      <c r="G131" s="89">
        <v>0</v>
      </c>
      <c r="H131" s="89">
        <v>3</v>
      </c>
    </row>
    <row r="132" spans="2:8">
      <c r="B132" s="46" t="s">
        <v>362</v>
      </c>
      <c r="C132" s="46" t="s">
        <v>84</v>
      </c>
      <c r="D132" s="79">
        <v>0.16819999999999999</v>
      </c>
      <c r="E132" s="89">
        <v>4</v>
      </c>
      <c r="F132" s="89">
        <v>1</v>
      </c>
      <c r="G132" s="89">
        <v>0</v>
      </c>
      <c r="H132" s="89">
        <v>3</v>
      </c>
    </row>
    <row r="133" spans="2:8">
      <c r="B133" s="46" t="s">
        <v>371</v>
      </c>
      <c r="C133" s="46" t="s">
        <v>109</v>
      </c>
      <c r="D133" s="79">
        <v>0.159</v>
      </c>
      <c r="E133" s="89">
        <v>3</v>
      </c>
      <c r="F133" s="89">
        <v>2</v>
      </c>
      <c r="G133" s="89">
        <v>0</v>
      </c>
      <c r="H133" s="89">
        <v>1</v>
      </c>
    </row>
    <row r="134" spans="2:8">
      <c r="B134" s="46" t="s">
        <v>393</v>
      </c>
      <c r="C134" s="46" t="s">
        <v>136</v>
      </c>
      <c r="D134" s="79">
        <v>0.152</v>
      </c>
      <c r="E134" s="89">
        <v>3</v>
      </c>
      <c r="F134" s="89">
        <v>2</v>
      </c>
      <c r="G134" s="89">
        <v>0</v>
      </c>
      <c r="H134" s="89">
        <v>1</v>
      </c>
    </row>
    <row r="135" spans="2:8">
      <c r="B135" s="46" t="s">
        <v>293</v>
      </c>
      <c r="C135" s="46" t="s">
        <v>21</v>
      </c>
      <c r="D135" s="79">
        <v>0.14383411599999998</v>
      </c>
      <c r="E135" s="89">
        <v>3</v>
      </c>
      <c r="F135" s="89">
        <v>1</v>
      </c>
      <c r="G135" s="89">
        <v>0</v>
      </c>
      <c r="H135" s="89">
        <v>2</v>
      </c>
    </row>
    <row r="136" spans="2:8">
      <c r="B136" s="46" t="s">
        <v>385</v>
      </c>
      <c r="C136" s="46" t="s">
        <v>124</v>
      </c>
      <c r="D136" s="79">
        <v>0.1057</v>
      </c>
      <c r="E136" s="89">
        <v>4</v>
      </c>
      <c r="F136" s="89">
        <v>1</v>
      </c>
      <c r="G136" s="89">
        <v>0</v>
      </c>
      <c r="H136" s="89">
        <v>3</v>
      </c>
    </row>
    <row r="137" spans="2:8">
      <c r="B137" s="46" t="s">
        <v>365</v>
      </c>
      <c r="C137" s="46" t="s">
        <v>101</v>
      </c>
      <c r="D137" s="79">
        <v>0.1052</v>
      </c>
      <c r="E137" s="89">
        <v>4</v>
      </c>
      <c r="F137" s="89">
        <v>1</v>
      </c>
      <c r="G137" s="89">
        <v>0</v>
      </c>
      <c r="H137" s="89">
        <v>3</v>
      </c>
    </row>
    <row r="138" spans="2:8">
      <c r="B138" s="46" t="s">
        <v>374</v>
      </c>
      <c r="C138" s="46" t="s">
        <v>112</v>
      </c>
      <c r="D138" s="79">
        <v>9.98E-2</v>
      </c>
      <c r="E138" s="89">
        <v>3</v>
      </c>
      <c r="F138" s="89">
        <v>2</v>
      </c>
      <c r="G138" s="89">
        <v>0</v>
      </c>
      <c r="H138" s="89">
        <v>1</v>
      </c>
    </row>
    <row r="139" spans="2:8">
      <c r="B139" s="46" t="s">
        <v>297</v>
      </c>
      <c r="C139" s="46" t="s">
        <v>26</v>
      </c>
      <c r="D139" s="79">
        <v>8.1974543999999996E-2</v>
      </c>
      <c r="E139" s="89">
        <v>3</v>
      </c>
      <c r="F139" s="89">
        <v>1</v>
      </c>
      <c r="G139" s="89">
        <v>0</v>
      </c>
      <c r="H139" s="89">
        <v>2</v>
      </c>
    </row>
    <row r="140" spans="2:8">
      <c r="B140" s="46" t="s">
        <v>372</v>
      </c>
      <c r="C140" s="46" t="s">
        <v>110</v>
      </c>
      <c r="D140" s="79">
        <v>6.9800000000000001E-2</v>
      </c>
      <c r="E140" s="89">
        <v>3</v>
      </c>
      <c r="F140" s="89">
        <v>2</v>
      </c>
      <c r="G140" s="89">
        <v>0</v>
      </c>
      <c r="H140" s="89">
        <v>1</v>
      </c>
    </row>
    <row r="141" spans="2:8">
      <c r="B141" s="46" t="s">
        <v>360</v>
      </c>
      <c r="C141" s="46" t="s">
        <v>88</v>
      </c>
      <c r="D141" s="79">
        <v>6.9000000000000006E-2</v>
      </c>
      <c r="E141" s="89">
        <v>3</v>
      </c>
      <c r="F141" s="89">
        <v>2</v>
      </c>
      <c r="G141" s="89">
        <v>1</v>
      </c>
      <c r="H141" s="89">
        <v>0</v>
      </c>
    </row>
    <row r="142" spans="2:8">
      <c r="B142" s="46" t="s">
        <v>285</v>
      </c>
      <c r="C142" s="46" t="s">
        <v>12</v>
      </c>
      <c r="D142" s="79">
        <v>6.5563544000000001E-2</v>
      </c>
      <c r="E142" s="89">
        <v>3</v>
      </c>
      <c r="F142" s="89">
        <v>1</v>
      </c>
      <c r="G142" s="89">
        <v>0</v>
      </c>
      <c r="H142" s="89">
        <v>2</v>
      </c>
    </row>
    <row r="143" spans="2:8">
      <c r="B143" s="46" t="s">
        <v>384</v>
      </c>
      <c r="C143" s="46" t="s">
        <v>123</v>
      </c>
      <c r="D143" s="79">
        <v>6.4100000000000004E-2</v>
      </c>
      <c r="E143" s="89">
        <v>3</v>
      </c>
      <c r="F143" s="89">
        <v>2</v>
      </c>
      <c r="G143" s="89">
        <v>0</v>
      </c>
      <c r="H143" s="89">
        <v>1</v>
      </c>
    </row>
    <row r="144" spans="2:8">
      <c r="B144" s="46" t="s">
        <v>375</v>
      </c>
      <c r="C144" s="46" t="s">
        <v>113</v>
      </c>
      <c r="D144" s="79">
        <v>6.2899999999999998E-2</v>
      </c>
      <c r="E144" s="89">
        <v>4</v>
      </c>
      <c r="F144" s="89">
        <v>1</v>
      </c>
      <c r="G144" s="89">
        <v>0</v>
      </c>
      <c r="H144" s="89">
        <v>3</v>
      </c>
    </row>
    <row r="145" spans="2:8">
      <c r="B145" s="46" t="s">
        <v>404</v>
      </c>
      <c r="C145" s="46" t="s">
        <v>128</v>
      </c>
      <c r="D145" s="79">
        <v>5.8900000000000001E-2</v>
      </c>
      <c r="E145" s="89">
        <v>1</v>
      </c>
      <c r="F145" s="89">
        <v>1</v>
      </c>
      <c r="G145" s="89">
        <v>0</v>
      </c>
      <c r="H145" s="89">
        <v>0</v>
      </c>
    </row>
    <row r="146" spans="2:8">
      <c r="B146" s="46" t="s">
        <v>379</v>
      </c>
      <c r="C146" s="46" t="s">
        <v>117</v>
      </c>
      <c r="D146" s="79">
        <v>5.5E-2</v>
      </c>
      <c r="E146" s="89">
        <v>3</v>
      </c>
      <c r="F146" s="89">
        <v>2</v>
      </c>
      <c r="G146" s="89">
        <v>0</v>
      </c>
      <c r="H146" s="89">
        <v>1</v>
      </c>
    </row>
    <row r="147" spans="2:8">
      <c r="B147" s="46" t="s">
        <v>369</v>
      </c>
      <c r="C147" s="46" t="s">
        <v>107</v>
      </c>
      <c r="D147" s="79">
        <v>5.3900000000000003E-2</v>
      </c>
      <c r="E147" s="89">
        <v>4</v>
      </c>
      <c r="F147" s="89">
        <v>1</v>
      </c>
      <c r="G147" s="89">
        <v>0</v>
      </c>
      <c r="H147" s="89">
        <v>3</v>
      </c>
    </row>
    <row r="148" spans="2:8">
      <c r="B148" s="46" t="s">
        <v>361</v>
      </c>
      <c r="C148" s="46" t="s">
        <v>90</v>
      </c>
      <c r="D148" s="79">
        <v>4.5999999999999999E-2</v>
      </c>
      <c r="E148" s="89">
        <v>3</v>
      </c>
      <c r="F148" s="89">
        <v>2</v>
      </c>
      <c r="G148" s="89">
        <v>1</v>
      </c>
      <c r="H148" s="89">
        <v>0</v>
      </c>
    </row>
    <row r="149" spans="2:8">
      <c r="B149" s="46" t="s">
        <v>378</v>
      </c>
      <c r="C149" s="46" t="s">
        <v>116</v>
      </c>
      <c r="D149" s="79">
        <v>4.41E-2</v>
      </c>
      <c r="E149" s="89">
        <v>3</v>
      </c>
      <c r="F149" s="89">
        <v>2</v>
      </c>
      <c r="G149" s="89">
        <v>0</v>
      </c>
      <c r="H149" s="89">
        <v>1</v>
      </c>
    </row>
    <row r="150" spans="2:8">
      <c r="B150" s="46" t="s">
        <v>392</v>
      </c>
      <c r="C150" s="46" t="s">
        <v>135</v>
      </c>
      <c r="D150" s="79">
        <v>4.3999999999999997E-2</v>
      </c>
      <c r="E150" s="89">
        <v>4</v>
      </c>
      <c r="F150" s="89">
        <v>1</v>
      </c>
      <c r="G150" s="89">
        <v>0</v>
      </c>
      <c r="H150" s="89">
        <v>3</v>
      </c>
    </row>
    <row r="151" spans="2:8">
      <c r="B151" s="46" t="s">
        <v>403</v>
      </c>
      <c r="C151" s="46" t="s">
        <v>103</v>
      </c>
      <c r="D151" s="79">
        <v>1.9900000000000001E-2</v>
      </c>
      <c r="E151" s="89">
        <v>3</v>
      </c>
      <c r="F151" s="89">
        <v>1</v>
      </c>
      <c r="G151" s="89">
        <v>0</v>
      </c>
      <c r="H151" s="89">
        <v>2</v>
      </c>
    </row>
  </sheetData>
  <sortState xmlns:xlrd2="http://schemas.microsoft.com/office/spreadsheetml/2017/richdata2" ref="K8:R17">
    <sortCondition descending="1" ref="M8:M1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4F50-8EBD-4C52-88AE-C717EA4F0F0B}">
  <dimension ref="A1:V242"/>
  <sheetViews>
    <sheetView workbookViewId="0">
      <pane xSplit="3" ySplit="2" topLeftCell="J3" activePane="bottomRight" state="frozen"/>
      <selection pane="topRight" activeCell="D1" sqref="D1"/>
      <selection pane="bottomLeft" activeCell="A3" sqref="A3"/>
      <selection pane="bottomRight" activeCell="U83" sqref="U83"/>
    </sheetView>
  </sheetViews>
  <sheetFormatPr defaultRowHeight="14.4"/>
  <cols>
    <col min="2" max="2" width="4.33203125" bestFit="1" customWidth="1"/>
    <col min="3" max="3" width="12.44140625" customWidth="1"/>
    <col min="4" max="4" width="5.109375" customWidth="1"/>
    <col min="5" max="5" width="4.88671875" bestFit="1" customWidth="1"/>
    <col min="6" max="6" width="5.77734375" bestFit="1" customWidth="1"/>
    <col min="7" max="7" width="5.21875" bestFit="1" customWidth="1"/>
    <col min="8" max="8" width="11.21875" bestFit="1" customWidth="1"/>
    <col min="9" max="9" width="5.109375" bestFit="1" customWidth="1"/>
    <col min="10" max="10" width="7.5546875" bestFit="1" customWidth="1"/>
    <col min="11" max="11" width="8.6640625" bestFit="1" customWidth="1"/>
    <col min="12" max="12" width="7.33203125" bestFit="1" customWidth="1"/>
    <col min="13" max="13" width="5.109375" bestFit="1" customWidth="1"/>
    <col min="14" max="14" width="5.33203125" bestFit="1" customWidth="1"/>
    <col min="15" max="15" width="5.109375" bestFit="1" customWidth="1"/>
    <col min="16" max="16" width="6.5546875" bestFit="1" customWidth="1"/>
    <col min="17" max="17" width="10" customWidth="1"/>
    <col min="18" max="18" width="10.77734375" bestFit="1" customWidth="1"/>
    <col min="19" max="20" width="8.5546875" bestFit="1" customWidth="1"/>
    <col min="21" max="22" width="10.109375" bestFit="1" customWidth="1"/>
  </cols>
  <sheetData>
    <row r="1" spans="1:22">
      <c r="A1" s="91" t="s">
        <v>542</v>
      </c>
      <c r="B1" s="92" t="s">
        <v>565</v>
      </c>
      <c r="C1" s="92" t="s">
        <v>565</v>
      </c>
      <c r="D1" s="92" t="s">
        <v>543</v>
      </c>
      <c r="E1" s="92"/>
      <c r="F1" s="92"/>
      <c r="G1" s="92"/>
      <c r="H1" s="92" t="s">
        <v>550</v>
      </c>
      <c r="I1" s="110" t="s">
        <v>550</v>
      </c>
      <c r="J1" s="110" t="s">
        <v>554</v>
      </c>
      <c r="K1" s="92" t="s">
        <v>567</v>
      </c>
      <c r="L1" s="92" t="s">
        <v>571</v>
      </c>
      <c r="M1" s="92"/>
      <c r="N1" s="92"/>
      <c r="O1" s="92"/>
      <c r="P1" s="92" t="s">
        <v>569</v>
      </c>
      <c r="Q1" s="92" t="s">
        <v>558</v>
      </c>
      <c r="R1" s="92" t="s">
        <v>562</v>
      </c>
      <c r="S1" s="92" t="s">
        <v>560</v>
      </c>
      <c r="T1" s="92" t="s">
        <v>560</v>
      </c>
      <c r="U1" s="92"/>
      <c r="V1" s="92"/>
    </row>
    <row r="2" spans="1:22">
      <c r="A2" s="94"/>
      <c r="B2" s="95" t="s">
        <v>0</v>
      </c>
      <c r="C2" s="95" t="s">
        <v>607</v>
      </c>
      <c r="D2" s="111"/>
      <c r="E2" s="111" t="s">
        <v>551</v>
      </c>
      <c r="F2" s="111" t="s">
        <v>552</v>
      </c>
      <c r="G2" s="111" t="s">
        <v>553</v>
      </c>
      <c r="H2" s="95" t="s">
        <v>557</v>
      </c>
      <c r="I2" s="111" t="s">
        <v>556</v>
      </c>
      <c r="J2" s="111" t="s">
        <v>555</v>
      </c>
      <c r="K2" s="95" t="s">
        <v>566</v>
      </c>
      <c r="L2" s="95" t="s">
        <v>568</v>
      </c>
      <c r="M2" s="95" t="s">
        <v>544</v>
      </c>
      <c r="N2" s="95" t="s">
        <v>545</v>
      </c>
      <c r="O2" s="95" t="s">
        <v>546</v>
      </c>
      <c r="P2" s="95" t="s">
        <v>570</v>
      </c>
      <c r="Q2" s="96" t="s">
        <v>559</v>
      </c>
      <c r="R2" s="95" t="s">
        <v>561</v>
      </c>
      <c r="S2" s="95" t="s">
        <v>563</v>
      </c>
      <c r="T2" s="95" t="s">
        <v>564</v>
      </c>
      <c r="U2" s="111" t="s">
        <v>547</v>
      </c>
      <c r="V2" s="111" t="s">
        <v>548</v>
      </c>
    </row>
    <row r="3" spans="1:22" s="117" customFormat="1">
      <c r="A3" s="123" t="str">
        <f>'COPY 20200720'!W2</f>
        <v>3M</v>
      </c>
      <c r="B3" s="124"/>
      <c r="C3" s="124"/>
      <c r="D3" s="124" t="s">
        <v>538</v>
      </c>
      <c r="E3" s="152"/>
      <c r="F3" s="152"/>
      <c r="G3" s="152"/>
      <c r="H3" s="124"/>
      <c r="I3" s="152"/>
      <c r="J3" s="152"/>
      <c r="K3" s="124"/>
      <c r="L3" s="124"/>
      <c r="M3" s="124"/>
      <c r="N3" s="124"/>
      <c r="O3" s="124"/>
      <c r="P3" s="124"/>
      <c r="Q3" s="153"/>
      <c r="R3" s="124"/>
      <c r="S3" s="124"/>
      <c r="T3" s="124"/>
      <c r="U3" s="152"/>
      <c r="V3" s="152"/>
    </row>
    <row r="4" spans="1:22" s="117" customFormat="1">
      <c r="A4" s="123" t="str">
        <f>A3</f>
        <v>3M</v>
      </c>
      <c r="B4" s="124"/>
      <c r="C4" s="124"/>
      <c r="D4" s="124" t="s">
        <v>539</v>
      </c>
      <c r="E4" s="152"/>
      <c r="F4" s="152"/>
      <c r="G4" s="152"/>
      <c r="H4" s="124"/>
      <c r="I4" s="152"/>
      <c r="J4" s="152"/>
      <c r="K4" s="124"/>
      <c r="L4" s="124"/>
      <c r="M4" s="124"/>
      <c r="N4" s="124"/>
      <c r="O4" s="124"/>
      <c r="P4" s="124"/>
      <c r="Q4" s="153"/>
      <c r="R4" s="124"/>
      <c r="S4" s="124"/>
      <c r="T4" s="124"/>
      <c r="U4" s="152"/>
      <c r="V4" s="152"/>
    </row>
    <row r="5" spans="1:22">
      <c r="A5" s="94" t="str">
        <f>'COPY 20200720'!AD2</f>
        <v>CREATIVE LIQUID COATINGS (2cav)</v>
      </c>
      <c r="B5" s="95"/>
      <c r="C5" s="95"/>
      <c r="D5" s="95" t="s">
        <v>538</v>
      </c>
      <c r="E5" s="98"/>
      <c r="F5" s="98"/>
      <c r="G5" s="98"/>
      <c r="H5" s="98"/>
      <c r="I5" s="98"/>
      <c r="J5" s="98"/>
      <c r="K5" s="109"/>
      <c r="L5" s="99"/>
      <c r="M5" s="98"/>
      <c r="N5" s="98"/>
      <c r="O5" s="98"/>
      <c r="P5" s="98"/>
      <c r="Q5" s="98"/>
      <c r="R5" s="98"/>
      <c r="S5" s="98"/>
      <c r="T5" s="98"/>
      <c r="U5" s="101">
        <v>615</v>
      </c>
      <c r="V5" s="101">
        <v>1230</v>
      </c>
    </row>
    <row r="6" spans="1:22">
      <c r="A6" s="94" t="str">
        <f>A5</f>
        <v>CREATIVE LIQUID COATINGS (2cav)</v>
      </c>
      <c r="B6" s="95"/>
      <c r="C6" s="95"/>
      <c r="D6" s="95" t="s">
        <v>539</v>
      </c>
      <c r="E6" s="98"/>
      <c r="F6" s="98"/>
      <c r="G6" s="98"/>
      <c r="H6" s="98"/>
      <c r="I6" s="98"/>
      <c r="J6" s="98"/>
      <c r="K6" s="109"/>
      <c r="L6" s="99"/>
      <c r="M6" s="98"/>
      <c r="N6" s="98"/>
      <c r="O6" s="98"/>
      <c r="P6" s="98"/>
      <c r="Q6" s="98"/>
      <c r="R6" s="98"/>
      <c r="S6" s="98"/>
      <c r="T6" s="98"/>
      <c r="U6" s="101">
        <v>712.68</v>
      </c>
      <c r="V6" s="101">
        <v>1425.36</v>
      </c>
    </row>
    <row r="7" spans="1:22">
      <c r="A7" s="94" t="str">
        <f>'COPY 20200720'!AE2</f>
        <v>CREATIVE LIQUID COATINGS (1cav)</v>
      </c>
      <c r="B7" s="95"/>
      <c r="C7" s="95"/>
      <c r="D7" s="95" t="s">
        <v>538</v>
      </c>
      <c r="E7" s="98"/>
      <c r="F7" s="98"/>
      <c r="G7" s="98"/>
      <c r="H7" s="98"/>
      <c r="I7" s="98"/>
      <c r="J7" s="98"/>
      <c r="K7" s="109"/>
      <c r="L7" s="99"/>
      <c r="M7" s="98"/>
      <c r="N7" s="98"/>
      <c r="O7" s="98"/>
      <c r="P7" s="98"/>
      <c r="Q7" s="98"/>
      <c r="R7" s="98"/>
      <c r="S7" s="98"/>
      <c r="T7" s="98"/>
      <c r="U7" s="101">
        <f>U5</f>
        <v>615</v>
      </c>
      <c r="V7" s="101">
        <f t="shared" ref="V7:V8" si="0">V5</f>
        <v>1230</v>
      </c>
    </row>
    <row r="8" spans="1:22">
      <c r="A8" s="94" t="str">
        <f>A7</f>
        <v>CREATIVE LIQUID COATINGS (1cav)</v>
      </c>
      <c r="B8" s="95"/>
      <c r="C8" s="95"/>
      <c r="D8" s="95" t="s">
        <v>539</v>
      </c>
      <c r="E8" s="98"/>
      <c r="F8" s="98"/>
      <c r="G8" s="98"/>
      <c r="H8" s="98"/>
      <c r="I8" s="98"/>
      <c r="J8" s="98"/>
      <c r="K8" s="109"/>
      <c r="L8" s="99"/>
      <c r="M8" s="98"/>
      <c r="N8" s="98"/>
      <c r="O8" s="98"/>
      <c r="P8" s="98"/>
      <c r="Q8" s="98"/>
      <c r="R8" s="98"/>
      <c r="S8" s="98"/>
      <c r="T8" s="98"/>
      <c r="U8" s="101">
        <f t="shared" ref="U8" si="1">U6</f>
        <v>712.68</v>
      </c>
      <c r="V8" s="101">
        <f t="shared" si="0"/>
        <v>1425.36</v>
      </c>
    </row>
    <row r="9" spans="1:22">
      <c r="A9" s="94" t="str">
        <f>'COPY 20200720'!AF2</f>
        <v>DECATUR PLASTICS (2cav)</v>
      </c>
      <c r="B9" s="95"/>
      <c r="C9" s="95"/>
      <c r="D9" s="95" t="s">
        <v>538</v>
      </c>
      <c r="E9" s="98"/>
      <c r="F9" s="98"/>
      <c r="G9" s="98"/>
      <c r="H9" s="98"/>
      <c r="I9" s="98"/>
      <c r="J9" s="98"/>
      <c r="K9" s="109"/>
      <c r="L9" s="99"/>
      <c r="M9" s="98"/>
      <c r="N9" s="98"/>
      <c r="O9" s="98"/>
      <c r="P9" s="98"/>
      <c r="Q9" s="98"/>
      <c r="R9" s="98"/>
      <c r="S9" s="98"/>
      <c r="T9" s="98"/>
      <c r="U9" s="101">
        <v>212.5</v>
      </c>
      <c r="V9" s="101">
        <v>425</v>
      </c>
    </row>
    <row r="10" spans="1:22">
      <c r="A10" s="94" t="str">
        <f>A9</f>
        <v>DECATUR PLASTICS (2cav)</v>
      </c>
      <c r="B10" s="95"/>
      <c r="C10" s="95"/>
      <c r="D10" s="95" t="s">
        <v>539</v>
      </c>
      <c r="E10" s="98"/>
      <c r="F10" s="98"/>
      <c r="G10" s="98"/>
      <c r="H10" s="98"/>
      <c r="I10" s="98"/>
      <c r="J10" s="98"/>
      <c r="K10" s="109"/>
      <c r="L10" s="99"/>
      <c r="M10" s="98"/>
      <c r="N10" s="98"/>
      <c r="O10" s="98"/>
      <c r="P10" s="98"/>
      <c r="Q10" s="98"/>
      <c r="R10" s="98"/>
      <c r="S10" s="98"/>
      <c r="T10" s="98"/>
      <c r="U10" s="101">
        <v>700</v>
      </c>
      <c r="V10" s="101">
        <v>1400</v>
      </c>
    </row>
    <row r="11" spans="1:22">
      <c r="A11" s="94" t="str">
        <f>'COPY 20200720'!AG2</f>
        <v>DECATUR PLASTICS (1cav)</v>
      </c>
      <c r="B11" s="95"/>
      <c r="C11" s="95"/>
      <c r="D11" s="95" t="s">
        <v>538</v>
      </c>
      <c r="E11" s="98"/>
      <c r="F11" s="98"/>
      <c r="G11" s="98"/>
      <c r="H11" s="98"/>
      <c r="I11" s="98"/>
      <c r="J11" s="98"/>
      <c r="K11" s="109"/>
      <c r="L11" s="99"/>
      <c r="M11" s="98"/>
      <c r="N11" s="98"/>
      <c r="O11" s="98"/>
      <c r="P11" s="98"/>
      <c r="Q11" s="98"/>
      <c r="R11" s="98"/>
      <c r="S11" s="98"/>
      <c r="T11" s="98"/>
      <c r="U11" s="101">
        <f>U9</f>
        <v>212.5</v>
      </c>
      <c r="V11" s="101">
        <f t="shared" ref="V11:V12" si="2">V9</f>
        <v>425</v>
      </c>
    </row>
    <row r="12" spans="1:22">
      <c r="A12" s="94" t="str">
        <f>A11</f>
        <v>DECATUR PLASTICS (1cav)</v>
      </c>
      <c r="B12" s="95"/>
      <c r="C12" s="95"/>
      <c r="D12" s="95" t="s">
        <v>539</v>
      </c>
      <c r="E12" s="98"/>
      <c r="F12" s="98"/>
      <c r="G12" s="98"/>
      <c r="H12" s="98"/>
      <c r="I12" s="98"/>
      <c r="J12" s="98"/>
      <c r="K12" s="109"/>
      <c r="L12" s="99"/>
      <c r="M12" s="98"/>
      <c r="N12" s="98"/>
      <c r="O12" s="98"/>
      <c r="P12" s="98"/>
      <c r="Q12" s="98"/>
      <c r="R12" s="98"/>
      <c r="S12" s="98"/>
      <c r="T12" s="98"/>
      <c r="U12" s="101">
        <f t="shared" ref="U12" si="3">U10</f>
        <v>700</v>
      </c>
      <c r="V12" s="101">
        <f t="shared" si="2"/>
        <v>1400</v>
      </c>
    </row>
    <row r="13" spans="1:22">
      <c r="A13" s="94" t="str">
        <f>'COPY 20200720'!AH2</f>
        <v>DERBY FABRICATION SOLUTIONS</v>
      </c>
      <c r="B13" s="95"/>
      <c r="C13" s="95"/>
      <c r="D13" s="95" t="s">
        <v>538</v>
      </c>
      <c r="E13" s="98"/>
      <c r="F13" s="98"/>
      <c r="G13" s="98"/>
      <c r="H13" s="98"/>
      <c r="I13" s="98"/>
      <c r="J13" s="98"/>
      <c r="K13" s="109"/>
      <c r="L13" s="99"/>
      <c r="M13" s="98"/>
      <c r="N13" s="98"/>
      <c r="O13" s="98"/>
      <c r="P13" s="98"/>
      <c r="Q13" s="98"/>
      <c r="R13" s="98"/>
      <c r="S13" s="98"/>
      <c r="T13" s="98"/>
      <c r="U13" s="101">
        <v>420</v>
      </c>
      <c r="V13" s="101">
        <f>U13*2</f>
        <v>840</v>
      </c>
    </row>
    <row r="14" spans="1:22">
      <c r="A14" s="94" t="str">
        <f>A13</f>
        <v>DERBY FABRICATION SOLUTIONS</v>
      </c>
      <c r="B14" s="95"/>
      <c r="C14" s="95"/>
      <c r="D14" s="95" t="s">
        <v>539</v>
      </c>
      <c r="E14" s="98"/>
      <c r="F14" s="98"/>
      <c r="G14" s="98"/>
      <c r="H14" s="98"/>
      <c r="I14" s="98"/>
      <c r="J14" s="98"/>
      <c r="K14" s="109"/>
      <c r="L14" s="99"/>
      <c r="M14" s="98"/>
      <c r="N14" s="98"/>
      <c r="O14" s="98"/>
      <c r="P14" s="98"/>
      <c r="Q14" s="98"/>
      <c r="R14" s="98"/>
      <c r="S14" s="98"/>
      <c r="T14" s="98"/>
      <c r="U14" s="101">
        <f>V14/2</f>
        <v>75</v>
      </c>
      <c r="V14" s="101">
        <v>150</v>
      </c>
    </row>
    <row r="15" spans="1:22" s="117" customFormat="1">
      <c r="A15" s="123" t="s">
        <v>229</v>
      </c>
      <c r="B15" s="124"/>
      <c r="C15" s="124"/>
      <c r="D15" s="124" t="s">
        <v>538</v>
      </c>
      <c r="E15" s="118"/>
      <c r="F15" s="118"/>
      <c r="G15" s="118"/>
      <c r="H15" s="118"/>
      <c r="I15" s="118"/>
      <c r="J15" s="118"/>
      <c r="K15" s="137"/>
      <c r="L15" s="138"/>
      <c r="M15" s="118"/>
      <c r="N15" s="118"/>
      <c r="O15" s="118"/>
      <c r="P15" s="118"/>
      <c r="Q15" s="118"/>
      <c r="R15" s="118"/>
      <c r="S15" s="118"/>
      <c r="T15" s="118"/>
      <c r="U15" s="139">
        <v>575</v>
      </c>
      <c r="V15" s="139">
        <v>1150</v>
      </c>
    </row>
    <row r="16" spans="1:22" s="117" customFormat="1">
      <c r="A16" s="123" t="s">
        <v>229</v>
      </c>
      <c r="B16" s="124"/>
      <c r="C16" s="124"/>
      <c r="D16" s="124" t="s">
        <v>539</v>
      </c>
      <c r="E16" s="118"/>
      <c r="F16" s="118"/>
      <c r="G16" s="118"/>
      <c r="H16" s="118"/>
      <c r="I16" s="118"/>
      <c r="J16" s="118"/>
      <c r="K16" s="137"/>
      <c r="L16" s="138"/>
      <c r="M16" s="118"/>
      <c r="N16" s="118"/>
      <c r="O16" s="118"/>
      <c r="P16" s="118"/>
      <c r="Q16" s="118"/>
      <c r="R16" s="118"/>
      <c r="S16" s="118"/>
      <c r="T16" s="118"/>
      <c r="U16" s="139">
        <v>575</v>
      </c>
      <c r="V16" s="139">
        <v>1150</v>
      </c>
    </row>
    <row r="17" spans="1:22">
      <c r="A17" s="141" t="str">
        <f>'COPY 20200720'!AK2</f>
        <v>EXHIBIT A (2cav)</v>
      </c>
      <c r="B17" s="94"/>
      <c r="C17" s="95"/>
      <c r="D17" s="95" t="s">
        <v>538</v>
      </c>
      <c r="E17" s="111"/>
      <c r="F17" s="111"/>
      <c r="G17" s="111"/>
      <c r="H17" s="95"/>
      <c r="I17" s="111"/>
      <c r="J17" s="111"/>
      <c r="K17" s="95"/>
      <c r="L17" s="95"/>
      <c r="M17" s="95"/>
      <c r="N17" s="95"/>
      <c r="O17" s="95"/>
      <c r="P17" s="95"/>
      <c r="Q17" s="96"/>
      <c r="R17" s="95"/>
      <c r="S17" s="95"/>
      <c r="T17" s="95"/>
      <c r="U17" s="111"/>
      <c r="V17" s="111"/>
    </row>
    <row r="18" spans="1:22">
      <c r="A18" s="141" t="str">
        <f>A17</f>
        <v>EXHIBIT A (2cav)</v>
      </c>
      <c r="B18" s="95"/>
      <c r="C18" s="95"/>
      <c r="D18" s="95" t="s">
        <v>539</v>
      </c>
      <c r="E18" s="111"/>
      <c r="F18" s="111"/>
      <c r="G18" s="111"/>
      <c r="H18" s="95"/>
      <c r="I18" s="111"/>
      <c r="J18" s="111"/>
      <c r="K18" s="95"/>
      <c r="L18" s="95"/>
      <c r="M18" s="95"/>
      <c r="N18" s="95"/>
      <c r="O18" s="95"/>
      <c r="P18" s="95"/>
      <c r="Q18" s="96"/>
      <c r="R18" s="95"/>
      <c r="S18" s="95"/>
      <c r="T18" s="95"/>
      <c r="U18" s="111"/>
      <c r="V18" s="111"/>
    </row>
    <row r="19" spans="1:22">
      <c r="A19" s="141" t="str">
        <f>'COPY 20200720'!AL2</f>
        <v>EXHIBIT A (1cav)</v>
      </c>
      <c r="B19" s="95"/>
      <c r="C19" s="95"/>
      <c r="D19" s="95" t="s">
        <v>538</v>
      </c>
      <c r="E19" s="111"/>
      <c r="F19" s="111"/>
      <c r="G19" s="111"/>
      <c r="H19" s="95"/>
      <c r="I19" s="111"/>
      <c r="J19" s="111"/>
      <c r="K19" s="95"/>
      <c r="L19" s="95"/>
      <c r="M19" s="95"/>
      <c r="N19" s="95"/>
      <c r="O19" s="95"/>
      <c r="P19" s="95"/>
      <c r="Q19" s="96"/>
      <c r="R19" s="95"/>
      <c r="S19" s="95"/>
      <c r="T19" s="95"/>
      <c r="U19" s="111"/>
      <c r="V19" s="111"/>
    </row>
    <row r="20" spans="1:22">
      <c r="A20" s="141" t="str">
        <f>A19</f>
        <v>EXHIBIT A (1cav)</v>
      </c>
      <c r="B20" s="95"/>
      <c r="C20" s="95"/>
      <c r="D20" s="95" t="s">
        <v>539</v>
      </c>
      <c r="E20" s="111"/>
      <c r="F20" s="111"/>
      <c r="G20" s="111"/>
      <c r="H20" s="95"/>
      <c r="I20" s="111"/>
      <c r="J20" s="111"/>
      <c r="K20" s="95"/>
      <c r="L20" s="95"/>
      <c r="M20" s="95"/>
      <c r="N20" s="95"/>
      <c r="O20" s="95"/>
      <c r="P20" s="95"/>
      <c r="Q20" s="96"/>
      <c r="R20" s="95"/>
      <c r="S20" s="95"/>
      <c r="T20" s="95"/>
      <c r="U20" s="111"/>
      <c r="V20" s="111"/>
    </row>
    <row r="21" spans="1:22">
      <c r="A21" s="94" t="str">
        <f>'COPY 20200720'!AM2</f>
        <v>FLAIR PLASTICS</v>
      </c>
      <c r="B21" s="95"/>
      <c r="C21" s="95"/>
      <c r="D21" s="95" t="s">
        <v>538</v>
      </c>
      <c r="E21" s="98"/>
      <c r="F21" s="98"/>
      <c r="G21" s="98"/>
      <c r="H21" s="98"/>
      <c r="I21" s="98"/>
      <c r="J21" s="98"/>
      <c r="K21" s="109"/>
      <c r="L21" s="99"/>
      <c r="M21" s="98"/>
      <c r="N21" s="98"/>
      <c r="O21" s="98"/>
      <c r="P21" s="98"/>
      <c r="Q21" s="98"/>
      <c r="R21" s="98"/>
      <c r="S21" s="98"/>
      <c r="T21" s="98"/>
      <c r="U21" s="101">
        <v>287.5</v>
      </c>
      <c r="V21" s="101">
        <v>575</v>
      </c>
    </row>
    <row r="22" spans="1:22">
      <c r="A22" s="94" t="str">
        <f>A21</f>
        <v>FLAIR PLASTICS</v>
      </c>
      <c r="B22" s="95"/>
      <c r="C22" s="95"/>
      <c r="D22" s="95" t="s">
        <v>539</v>
      </c>
      <c r="E22" s="98"/>
      <c r="F22" s="98"/>
      <c r="G22" s="98"/>
      <c r="H22" s="98"/>
      <c r="I22" s="98"/>
      <c r="J22" s="98"/>
      <c r="K22" s="109"/>
      <c r="L22" s="99"/>
      <c r="M22" s="98"/>
      <c r="N22" s="98"/>
      <c r="O22" s="98"/>
      <c r="P22" s="98"/>
      <c r="Q22" s="98"/>
      <c r="R22" s="98"/>
      <c r="S22" s="98"/>
      <c r="T22" s="98"/>
      <c r="U22" s="101">
        <v>407.5</v>
      </c>
      <c r="V22" s="101">
        <v>815</v>
      </c>
    </row>
    <row r="23" spans="1:22">
      <c r="A23" s="94" t="str">
        <f>'COPY 20200720'!AO2</f>
        <v>FUJI COMPONENT PARTS</v>
      </c>
      <c r="B23" s="108"/>
      <c r="C23" s="95"/>
      <c r="D23" s="95" t="s">
        <v>538</v>
      </c>
      <c r="E23" s="98"/>
      <c r="F23" s="98"/>
      <c r="G23" s="98"/>
      <c r="H23" s="98"/>
      <c r="I23" s="98"/>
      <c r="J23" s="98"/>
      <c r="K23" s="109"/>
      <c r="L23" s="99"/>
      <c r="M23" s="98"/>
      <c r="N23" s="98"/>
      <c r="O23" s="98"/>
      <c r="P23" s="98"/>
      <c r="Q23" s="98"/>
      <c r="R23" s="98"/>
      <c r="S23" s="98"/>
      <c r="T23" s="98"/>
      <c r="U23" s="101">
        <v>550</v>
      </c>
      <c r="V23" s="101">
        <f>U23*2</f>
        <v>1100</v>
      </c>
    </row>
    <row r="24" spans="1:22">
      <c r="A24" s="94" t="str">
        <f>A23</f>
        <v>FUJI COMPONENT PARTS</v>
      </c>
      <c r="B24" s="95"/>
      <c r="C24" s="95"/>
      <c r="D24" s="95" t="s">
        <v>539</v>
      </c>
      <c r="E24" s="98"/>
      <c r="F24" s="98"/>
      <c r="G24" s="98"/>
      <c r="H24" s="98"/>
      <c r="I24" s="98"/>
      <c r="J24" s="98"/>
      <c r="K24" s="109"/>
      <c r="L24" s="99"/>
      <c r="M24" s="98"/>
      <c r="N24" s="98"/>
      <c r="O24" s="98"/>
      <c r="P24" s="98"/>
      <c r="Q24" s="98"/>
      <c r="R24" s="98"/>
      <c r="S24" s="98"/>
      <c r="T24" s="98"/>
      <c r="U24" s="101">
        <v>550</v>
      </c>
      <c r="V24" s="101">
        <f>U24*2</f>
        <v>1100</v>
      </c>
    </row>
    <row r="25" spans="1:22">
      <c r="A25" s="94" t="str">
        <f>'COPY 20200720'!AP2</f>
        <v>GLOBAL</v>
      </c>
      <c r="B25" s="95"/>
      <c r="C25" s="95"/>
      <c r="D25" s="95" t="s">
        <v>538</v>
      </c>
      <c r="E25" s="98"/>
      <c r="F25" s="98"/>
      <c r="G25" s="98"/>
      <c r="H25" s="98"/>
      <c r="I25" s="98"/>
      <c r="J25" s="98"/>
      <c r="K25" s="109"/>
      <c r="L25" s="99"/>
      <c r="M25" s="98"/>
      <c r="N25" s="98"/>
      <c r="O25" s="98"/>
      <c r="P25" s="98"/>
      <c r="Q25" s="98"/>
      <c r="R25" s="98"/>
      <c r="S25" s="98"/>
      <c r="T25" s="98"/>
      <c r="U25" s="101">
        <v>212.5</v>
      </c>
      <c r="V25" s="101">
        <v>425</v>
      </c>
    </row>
    <row r="26" spans="1:22">
      <c r="A26" s="94" t="str">
        <f>A25</f>
        <v>GLOBAL</v>
      </c>
      <c r="B26" s="95"/>
      <c r="C26" s="95"/>
      <c r="D26" s="95" t="s">
        <v>539</v>
      </c>
      <c r="E26" s="98"/>
      <c r="F26" s="98"/>
      <c r="G26" s="98"/>
      <c r="H26" s="98"/>
      <c r="I26" s="98"/>
      <c r="J26" s="98"/>
      <c r="K26" s="109"/>
      <c r="L26" s="99"/>
      <c r="M26" s="98"/>
      <c r="N26" s="98"/>
      <c r="O26" s="98"/>
      <c r="P26" s="98"/>
      <c r="Q26" s="98"/>
      <c r="R26" s="98"/>
      <c r="S26" s="98"/>
      <c r="T26" s="98"/>
      <c r="U26" s="101">
        <v>275</v>
      </c>
      <c r="V26" s="101">
        <v>550</v>
      </c>
    </row>
    <row r="27" spans="1:22">
      <c r="A27" s="94" t="s">
        <v>579</v>
      </c>
      <c r="B27" s="95"/>
      <c r="C27" s="95"/>
      <c r="D27" s="95" t="s">
        <v>538</v>
      </c>
      <c r="E27" s="98"/>
      <c r="F27" s="98"/>
      <c r="G27" s="98"/>
      <c r="H27" s="98"/>
      <c r="I27" s="98"/>
      <c r="J27" s="98"/>
      <c r="K27" s="109"/>
      <c r="L27" s="99"/>
      <c r="M27" s="98"/>
      <c r="N27" s="98"/>
      <c r="O27" s="98"/>
      <c r="P27" s="98"/>
      <c r="Q27" s="98"/>
      <c r="R27" s="98"/>
      <c r="S27" s="98"/>
      <c r="T27" s="98"/>
      <c r="U27" s="101">
        <v>0</v>
      </c>
      <c r="V27" s="101">
        <v>0</v>
      </c>
    </row>
    <row r="28" spans="1:22">
      <c r="A28" s="94" t="str">
        <f>A27</f>
        <v>HA</v>
      </c>
      <c r="B28" s="95"/>
      <c r="C28" s="95"/>
      <c r="D28" s="95" t="s">
        <v>539</v>
      </c>
      <c r="E28" s="98"/>
      <c r="F28" s="98"/>
      <c r="G28" s="98"/>
      <c r="H28" s="98"/>
      <c r="I28" s="98"/>
      <c r="J28" s="98"/>
      <c r="K28" s="109"/>
      <c r="L28" s="99"/>
      <c r="M28" s="98"/>
      <c r="N28" s="98"/>
      <c r="O28" s="98"/>
      <c r="P28" s="98"/>
      <c r="Q28" s="98"/>
      <c r="R28" s="98"/>
      <c r="S28" s="98"/>
      <c r="T28" s="98"/>
      <c r="U28" s="101">
        <f>V28/2</f>
        <v>92.5</v>
      </c>
      <c r="V28" s="101">
        <v>185</v>
      </c>
    </row>
    <row r="29" spans="1:22" s="117" customFormat="1">
      <c r="A29" s="123" t="str">
        <f>'COPY 20200720'!AQ2</f>
        <v>HB FULLER</v>
      </c>
      <c r="B29" s="124"/>
      <c r="C29" s="124"/>
      <c r="D29" s="124" t="s">
        <v>538</v>
      </c>
      <c r="E29" s="118"/>
      <c r="F29" s="118"/>
      <c r="G29" s="118"/>
      <c r="H29" s="118"/>
      <c r="I29" s="118"/>
      <c r="J29" s="118"/>
      <c r="K29" s="137"/>
      <c r="L29" s="138"/>
      <c r="M29" s="118"/>
      <c r="N29" s="118"/>
      <c r="O29" s="118"/>
      <c r="P29" s="118"/>
      <c r="Q29" s="118"/>
      <c r="R29" s="118"/>
      <c r="S29" s="118"/>
      <c r="T29" s="118"/>
      <c r="U29" s="139">
        <v>349.6</v>
      </c>
      <c r="V29" s="139">
        <f t="shared" ref="V29:V38" si="4">U29*2</f>
        <v>699.2</v>
      </c>
    </row>
    <row r="30" spans="1:22" s="117" customFormat="1">
      <c r="A30" s="123" t="str">
        <f>A29</f>
        <v>HB FULLER</v>
      </c>
      <c r="B30" s="124"/>
      <c r="C30" s="124"/>
      <c r="D30" s="124" t="s">
        <v>539</v>
      </c>
      <c r="E30" s="118"/>
      <c r="F30" s="118"/>
      <c r="G30" s="118"/>
      <c r="H30" s="118"/>
      <c r="I30" s="118"/>
      <c r="J30" s="118"/>
      <c r="K30" s="137"/>
      <c r="L30" s="138"/>
      <c r="M30" s="118"/>
      <c r="N30" s="118"/>
      <c r="O30" s="118"/>
      <c r="P30" s="118"/>
      <c r="Q30" s="118"/>
      <c r="R30" s="118"/>
      <c r="S30" s="118"/>
      <c r="T30" s="118"/>
      <c r="U30" s="140" t="s">
        <v>608</v>
      </c>
      <c r="V30" s="140" t="s">
        <v>608</v>
      </c>
    </row>
    <row r="31" spans="1:22">
      <c r="A31" s="142" t="str">
        <f>'COPY 20200720'!AR2</f>
        <v>HERITAGE</v>
      </c>
      <c r="B31" s="95"/>
      <c r="C31" s="95"/>
      <c r="D31" s="95" t="s">
        <v>538</v>
      </c>
      <c r="E31" s="98"/>
      <c r="F31" s="98"/>
      <c r="G31" s="98"/>
      <c r="H31" s="98"/>
      <c r="I31" s="98"/>
      <c r="J31" s="98"/>
      <c r="K31" s="109"/>
      <c r="L31" s="99"/>
      <c r="M31" s="98"/>
      <c r="N31" s="98"/>
      <c r="O31" s="98"/>
      <c r="P31" s="98"/>
      <c r="Q31" s="98"/>
      <c r="R31" s="98"/>
      <c r="S31" s="98"/>
      <c r="T31" s="98"/>
      <c r="U31" s="101">
        <v>0</v>
      </c>
      <c r="V31" s="101">
        <v>0</v>
      </c>
    </row>
    <row r="32" spans="1:22">
      <c r="A32" s="94" t="str">
        <f>A31</f>
        <v>HERITAGE</v>
      </c>
      <c r="B32" s="95"/>
      <c r="C32" s="95"/>
      <c r="D32" s="95" t="s">
        <v>539</v>
      </c>
      <c r="E32" s="98"/>
      <c r="F32" s="98"/>
      <c r="G32" s="98"/>
      <c r="H32" s="98"/>
      <c r="I32" s="98"/>
      <c r="J32" s="98"/>
      <c r="K32" s="109"/>
      <c r="L32" s="99"/>
      <c r="M32" s="98"/>
      <c r="N32" s="98"/>
      <c r="O32" s="98"/>
      <c r="P32" s="98"/>
      <c r="Q32" s="98"/>
      <c r="R32" s="98"/>
      <c r="S32" s="98"/>
      <c r="T32" s="98"/>
      <c r="U32" s="101">
        <v>250</v>
      </c>
      <c r="V32" s="101">
        <f t="shared" si="4"/>
        <v>500</v>
      </c>
    </row>
    <row r="33" spans="1:22" s="117" customFormat="1">
      <c r="A33" s="123" t="str">
        <f>'COPY 20200720'!AS2</f>
        <v>HR TECH</v>
      </c>
      <c r="B33" s="124"/>
      <c r="C33" s="124"/>
      <c r="D33" s="124" t="s">
        <v>538</v>
      </c>
      <c r="E33" s="118"/>
      <c r="F33" s="118"/>
      <c r="G33" s="118"/>
      <c r="H33" s="118"/>
      <c r="I33" s="118"/>
      <c r="J33" s="118"/>
      <c r="K33" s="137"/>
      <c r="L33" s="138"/>
      <c r="M33" s="118"/>
      <c r="N33" s="118"/>
      <c r="O33" s="118"/>
      <c r="P33" s="118"/>
      <c r="Q33" s="118"/>
      <c r="R33" s="118"/>
      <c r="S33" s="118"/>
      <c r="T33" s="118"/>
      <c r="U33" s="139">
        <v>950</v>
      </c>
      <c r="V33" s="139">
        <f t="shared" si="4"/>
        <v>1900</v>
      </c>
    </row>
    <row r="34" spans="1:22" s="117" customFormat="1">
      <c r="A34" s="123" t="str">
        <f>A33</f>
        <v>HR TECH</v>
      </c>
      <c r="B34" s="124"/>
      <c r="C34" s="124"/>
      <c r="D34" s="124" t="s">
        <v>539</v>
      </c>
      <c r="E34" s="118"/>
      <c r="F34" s="118"/>
      <c r="G34" s="118"/>
      <c r="H34" s="118"/>
      <c r="I34" s="118"/>
      <c r="J34" s="118"/>
      <c r="K34" s="137"/>
      <c r="L34" s="138"/>
      <c r="M34" s="118"/>
      <c r="N34" s="118"/>
      <c r="O34" s="118"/>
      <c r="P34" s="118"/>
      <c r="Q34" s="118"/>
      <c r="R34" s="118"/>
      <c r="S34" s="118"/>
      <c r="T34" s="118"/>
      <c r="U34" s="140" t="s">
        <v>608</v>
      </c>
      <c r="V34" s="140" t="s">
        <v>608</v>
      </c>
    </row>
    <row r="35" spans="1:22">
      <c r="A35" s="142" t="str">
        <f>'COPY 20200720'!AT2</f>
        <v>INOAC - NORTH AMERICA</v>
      </c>
      <c r="B35" s="95"/>
      <c r="C35" s="95"/>
      <c r="D35" s="95" t="s">
        <v>538</v>
      </c>
      <c r="E35" s="98"/>
      <c r="F35" s="98"/>
      <c r="G35" s="98"/>
      <c r="H35" s="98"/>
      <c r="I35" s="98"/>
      <c r="J35" s="98"/>
      <c r="K35" s="109"/>
      <c r="L35" s="99"/>
      <c r="M35" s="98"/>
      <c r="N35" s="98"/>
      <c r="O35" s="98"/>
      <c r="P35" s="98"/>
      <c r="Q35" s="98"/>
      <c r="R35" s="98"/>
      <c r="S35" s="98"/>
      <c r="T35" s="98"/>
      <c r="U35" s="101">
        <v>0</v>
      </c>
      <c r="V35" s="101">
        <v>0</v>
      </c>
    </row>
    <row r="36" spans="1:22">
      <c r="A36" s="142" t="str">
        <f>A35</f>
        <v>INOAC - NORTH AMERICA</v>
      </c>
      <c r="B36" s="95"/>
      <c r="C36" s="95"/>
      <c r="D36" s="95" t="s">
        <v>539</v>
      </c>
      <c r="E36" s="98"/>
      <c r="F36" s="98"/>
      <c r="G36" s="98"/>
      <c r="H36" s="98"/>
      <c r="I36" s="98"/>
      <c r="J36" s="98"/>
      <c r="K36" s="109"/>
      <c r="L36" s="99"/>
      <c r="M36" s="98"/>
      <c r="N36" s="98"/>
      <c r="O36" s="98"/>
      <c r="P36" s="98"/>
      <c r="Q36" s="98"/>
      <c r="R36" s="98"/>
      <c r="S36" s="98"/>
      <c r="T36" s="98"/>
      <c r="U36" s="101">
        <v>185</v>
      </c>
      <c r="V36" s="101">
        <f t="shared" si="4"/>
        <v>370</v>
      </c>
    </row>
    <row r="37" spans="1:22">
      <c r="A37" s="146" t="str">
        <f>'COPY 20200720'!AU2</f>
        <v>INOAC - WOODBRIDGE</v>
      </c>
      <c r="D37" s="95" t="s">
        <v>538</v>
      </c>
      <c r="U37" s="101">
        <v>0</v>
      </c>
      <c r="V37" s="101">
        <v>0</v>
      </c>
    </row>
    <row r="38" spans="1:22">
      <c r="A38" s="94" t="str">
        <f>A37</f>
        <v>INOAC - WOODBRIDGE</v>
      </c>
      <c r="D38" s="95" t="s">
        <v>539</v>
      </c>
      <c r="U38" s="101">
        <v>185</v>
      </c>
      <c r="V38" s="101">
        <f t="shared" si="4"/>
        <v>370</v>
      </c>
    </row>
    <row r="39" spans="1:22" s="117" customFormat="1">
      <c r="A39" s="123" t="s">
        <v>580</v>
      </c>
      <c r="D39" s="124" t="s">
        <v>538</v>
      </c>
      <c r="U39" s="140" t="s">
        <v>608</v>
      </c>
      <c r="V39" s="140" t="s">
        <v>608</v>
      </c>
    </row>
    <row r="40" spans="1:22" s="117" customFormat="1">
      <c r="A40" s="123" t="s">
        <v>580</v>
      </c>
      <c r="B40" s="124"/>
      <c r="C40" s="124"/>
      <c r="D40" s="124" t="s">
        <v>539</v>
      </c>
      <c r="E40" s="118"/>
      <c r="F40" s="118"/>
      <c r="G40" s="118"/>
      <c r="H40" s="118"/>
      <c r="I40" s="118"/>
      <c r="J40" s="118"/>
      <c r="K40" s="137"/>
      <c r="L40" s="138"/>
      <c r="M40" s="118"/>
      <c r="N40" s="118"/>
      <c r="O40" s="118"/>
      <c r="P40" s="118"/>
      <c r="Q40" s="118"/>
      <c r="R40" s="118"/>
      <c r="S40" s="118"/>
      <c r="T40" s="118"/>
      <c r="U40" s="139">
        <f>V40/2</f>
        <v>82.855000000000004</v>
      </c>
      <c r="V40" s="139">
        <v>165.71</v>
      </c>
    </row>
    <row r="41" spans="1:22">
      <c r="A41" s="141" t="str">
        <f>'COPY 20200720'!BA2</f>
        <v>MORIDEN (VA)</v>
      </c>
      <c r="B41" s="95"/>
      <c r="C41" s="95"/>
      <c r="D41" s="95" t="s">
        <v>538</v>
      </c>
      <c r="E41" s="98"/>
      <c r="F41" s="98"/>
      <c r="G41" s="98"/>
      <c r="H41" s="98"/>
      <c r="I41" s="98"/>
      <c r="J41" s="98"/>
      <c r="K41" s="109"/>
      <c r="L41" s="99"/>
      <c r="M41" s="98"/>
      <c r="N41" s="98"/>
      <c r="O41" s="98"/>
      <c r="P41" s="98"/>
      <c r="Q41" s="98"/>
      <c r="R41" s="98"/>
      <c r="S41" s="98"/>
      <c r="T41" s="98"/>
      <c r="U41" s="101"/>
      <c r="V41" s="101"/>
    </row>
    <row r="42" spans="1:22">
      <c r="A42" s="141" t="str">
        <f>A41</f>
        <v>MORIDEN (VA)</v>
      </c>
      <c r="B42" s="95"/>
      <c r="C42" s="95"/>
      <c r="D42" s="95" t="s">
        <v>539</v>
      </c>
      <c r="E42" s="98"/>
      <c r="F42" s="98"/>
      <c r="G42" s="98"/>
      <c r="H42" s="98"/>
      <c r="I42" s="98"/>
      <c r="J42" s="98"/>
      <c r="K42" s="109"/>
      <c r="L42" s="99"/>
      <c r="M42" s="98"/>
      <c r="N42" s="98"/>
      <c r="O42" s="98"/>
      <c r="P42" s="98"/>
      <c r="Q42" s="98"/>
      <c r="R42" s="98"/>
      <c r="S42" s="98"/>
      <c r="T42" s="98"/>
      <c r="U42" s="101"/>
      <c r="V42" s="101"/>
    </row>
    <row r="43" spans="1:22">
      <c r="A43" s="141" t="str">
        <f>'COPY 20200720'!BB2</f>
        <v>MORIDEN (non VA)</v>
      </c>
      <c r="B43" s="95"/>
      <c r="C43" s="95"/>
      <c r="D43" s="95" t="s">
        <v>538</v>
      </c>
      <c r="E43" s="98"/>
      <c r="F43" s="98"/>
      <c r="G43" s="98"/>
      <c r="H43" s="98"/>
      <c r="I43" s="98"/>
      <c r="J43" s="98"/>
      <c r="K43" s="109"/>
      <c r="L43" s="99"/>
      <c r="M43" s="98"/>
      <c r="N43" s="98"/>
      <c r="O43" s="98"/>
      <c r="P43" s="98"/>
      <c r="Q43" s="98"/>
      <c r="R43" s="98"/>
      <c r="S43" s="98"/>
      <c r="T43" s="98"/>
      <c r="U43" s="101"/>
      <c r="V43" s="101"/>
    </row>
    <row r="44" spans="1:22">
      <c r="A44" s="141" t="str">
        <f>A43</f>
        <v>MORIDEN (non VA)</v>
      </c>
      <c r="B44" s="95"/>
      <c r="C44" s="95"/>
      <c r="D44" s="95" t="s">
        <v>539</v>
      </c>
      <c r="E44" s="98"/>
      <c r="F44" s="98"/>
      <c r="G44" s="98"/>
      <c r="H44" s="98"/>
      <c r="I44" s="98"/>
      <c r="J44" s="98"/>
      <c r="K44" s="109"/>
      <c r="L44" s="99"/>
      <c r="M44" s="98"/>
      <c r="N44" s="98"/>
      <c r="O44" s="98"/>
      <c r="P44" s="98"/>
      <c r="Q44" s="98"/>
      <c r="R44" s="98"/>
      <c r="S44" s="98"/>
      <c r="T44" s="98"/>
      <c r="U44" s="101"/>
      <c r="V44" s="101"/>
    </row>
    <row r="45" spans="1:22" s="117" customFormat="1">
      <c r="A45" s="123" t="s">
        <v>540</v>
      </c>
      <c r="B45" s="124"/>
      <c r="C45" s="124"/>
      <c r="D45" s="124" t="s">
        <v>538</v>
      </c>
      <c r="E45" s="118"/>
      <c r="F45" s="118"/>
      <c r="G45" s="118"/>
      <c r="H45" s="118"/>
      <c r="I45" s="118"/>
      <c r="J45" s="118"/>
      <c r="K45" s="137"/>
      <c r="L45" s="138"/>
      <c r="M45" s="118"/>
      <c r="N45" s="118"/>
      <c r="O45" s="118"/>
      <c r="P45" s="118"/>
      <c r="Q45" s="118"/>
      <c r="R45" s="118"/>
      <c r="S45" s="118"/>
      <c r="T45" s="118"/>
      <c r="U45" s="139">
        <v>843</v>
      </c>
      <c r="V45" s="139">
        <v>1686</v>
      </c>
    </row>
    <row r="46" spans="1:22" s="117" customFormat="1">
      <c r="A46" s="123" t="s">
        <v>540</v>
      </c>
      <c r="B46" s="124"/>
      <c r="C46" s="124"/>
      <c r="D46" s="124" t="s">
        <v>539</v>
      </c>
      <c r="E46" s="118"/>
      <c r="F46" s="118"/>
      <c r="G46" s="118"/>
      <c r="H46" s="118"/>
      <c r="I46" s="118"/>
      <c r="J46" s="118"/>
      <c r="K46" s="137"/>
      <c r="L46" s="138"/>
      <c r="M46" s="118"/>
      <c r="N46" s="118"/>
      <c r="O46" s="118"/>
      <c r="P46" s="118"/>
      <c r="Q46" s="118"/>
      <c r="R46" s="118"/>
      <c r="S46" s="118"/>
      <c r="T46" s="118"/>
      <c r="U46" s="139">
        <v>843</v>
      </c>
      <c r="V46" s="139">
        <v>1686</v>
      </c>
    </row>
    <row r="47" spans="1:22">
      <c r="A47" s="141" t="s">
        <v>243</v>
      </c>
      <c r="B47" s="95"/>
      <c r="C47" s="95"/>
      <c r="D47" s="95" t="s">
        <v>538</v>
      </c>
      <c r="E47" s="98"/>
      <c r="F47" s="98"/>
      <c r="G47" s="98"/>
      <c r="H47" s="98"/>
      <c r="I47" s="98"/>
      <c r="J47" s="98"/>
      <c r="K47" s="109"/>
      <c r="L47" s="99"/>
      <c r="M47" s="98"/>
      <c r="N47" s="98"/>
      <c r="O47" s="98"/>
      <c r="P47" s="98"/>
      <c r="Q47" s="98"/>
      <c r="R47" s="98"/>
      <c r="S47" s="98"/>
      <c r="T47" s="98"/>
      <c r="U47" s="101" t="s">
        <v>608</v>
      </c>
      <c r="V47" s="101" t="s">
        <v>608</v>
      </c>
    </row>
    <row r="48" spans="1:22">
      <c r="A48" s="94" t="s">
        <v>243</v>
      </c>
      <c r="B48" s="95"/>
      <c r="C48" s="95"/>
      <c r="D48" s="95" t="s">
        <v>539</v>
      </c>
      <c r="E48" s="98"/>
      <c r="F48" s="98"/>
      <c r="G48" s="98"/>
      <c r="H48" s="98"/>
      <c r="I48" s="98"/>
      <c r="J48" s="98"/>
      <c r="K48" s="109"/>
      <c r="L48" s="99"/>
      <c r="M48" s="98"/>
      <c r="N48" s="98"/>
      <c r="O48" s="98"/>
      <c r="P48" s="98"/>
      <c r="Q48" s="98"/>
      <c r="R48" s="98"/>
      <c r="S48" s="98"/>
      <c r="T48" s="98"/>
      <c r="U48" s="101">
        <v>1225</v>
      </c>
      <c r="V48" s="101">
        <f>U48*2</f>
        <v>2450</v>
      </c>
    </row>
    <row r="49" spans="1:22" s="117" customFormat="1">
      <c r="A49" s="123" t="s">
        <v>244</v>
      </c>
      <c r="B49" s="124"/>
      <c r="C49" s="124"/>
      <c r="D49" s="124" t="s">
        <v>538</v>
      </c>
      <c r="E49" s="118"/>
      <c r="F49" s="118"/>
      <c r="G49" s="118"/>
      <c r="H49" s="118"/>
      <c r="I49" s="118"/>
      <c r="J49" s="118"/>
      <c r="K49" s="137"/>
      <c r="L49" s="138"/>
      <c r="M49" s="118"/>
      <c r="N49" s="118"/>
      <c r="O49" s="118"/>
      <c r="P49" s="118"/>
      <c r="Q49" s="118"/>
      <c r="R49" s="118"/>
      <c r="S49" s="118"/>
      <c r="T49" s="118"/>
      <c r="U49" s="139"/>
      <c r="V49" s="139"/>
    </row>
    <row r="50" spans="1:22" s="117" customFormat="1">
      <c r="A50" s="123" t="s">
        <v>244</v>
      </c>
      <c r="B50" s="124"/>
      <c r="C50" s="124"/>
      <c r="D50" s="124" t="s">
        <v>539</v>
      </c>
      <c r="E50" s="118"/>
      <c r="F50" s="118"/>
      <c r="G50" s="118"/>
      <c r="H50" s="118"/>
      <c r="I50" s="118"/>
      <c r="J50" s="118"/>
      <c r="K50" s="137"/>
      <c r="L50" s="138"/>
      <c r="M50" s="118"/>
      <c r="N50" s="118"/>
      <c r="O50" s="118"/>
      <c r="P50" s="118"/>
      <c r="Q50" s="118"/>
      <c r="R50" s="118"/>
      <c r="S50" s="118"/>
      <c r="T50" s="118"/>
      <c r="U50" s="139"/>
      <c r="V50" s="139"/>
    </row>
    <row r="51" spans="1:22">
      <c r="A51" s="141" t="str">
        <f>'COPY 20200720'!BG2</f>
        <v>NIFCO</v>
      </c>
      <c r="B51" s="95"/>
      <c r="C51" s="95"/>
      <c r="D51" s="95" t="s">
        <v>538</v>
      </c>
      <c r="E51" s="98"/>
      <c r="F51" s="98"/>
      <c r="G51" s="98"/>
      <c r="H51" s="98"/>
      <c r="I51" s="98"/>
      <c r="J51" s="98"/>
      <c r="K51" s="109"/>
      <c r="L51" s="99"/>
      <c r="M51" s="98"/>
      <c r="N51" s="98"/>
      <c r="O51" s="98"/>
      <c r="P51" s="98"/>
      <c r="Q51" s="98"/>
      <c r="R51" s="98"/>
      <c r="S51" s="98"/>
      <c r="T51" s="98"/>
      <c r="U51" s="101"/>
      <c r="V51" s="101"/>
    </row>
    <row r="52" spans="1:22">
      <c r="A52" s="141" t="str">
        <f>A51</f>
        <v>NIFCO</v>
      </c>
      <c r="B52" s="95"/>
      <c r="C52" s="95"/>
      <c r="D52" s="95" t="s">
        <v>539</v>
      </c>
      <c r="E52" s="98"/>
      <c r="F52" s="98"/>
      <c r="G52" s="98"/>
      <c r="H52" s="98"/>
      <c r="I52" s="98"/>
      <c r="J52" s="98"/>
      <c r="K52" s="109"/>
      <c r="L52" s="99"/>
      <c r="M52" s="98"/>
      <c r="N52" s="98"/>
      <c r="O52" s="98"/>
      <c r="P52" s="98"/>
      <c r="Q52" s="98"/>
      <c r="R52" s="98"/>
      <c r="S52" s="98"/>
      <c r="T52" s="98"/>
      <c r="U52" s="101"/>
      <c r="V52" s="101"/>
    </row>
    <row r="53" spans="1:22" s="146" customFormat="1">
      <c r="A53" s="142" t="str">
        <f>'COPY 20200720'!BI2</f>
        <v>NITTO DENKO - OHIO</v>
      </c>
      <c r="B53" s="143"/>
      <c r="C53" s="143"/>
      <c r="D53" s="143" t="s">
        <v>538</v>
      </c>
      <c r="E53" s="98"/>
      <c r="F53" s="98"/>
      <c r="G53" s="98"/>
      <c r="H53" s="98"/>
      <c r="I53" s="98"/>
      <c r="J53" s="98"/>
      <c r="K53" s="144"/>
      <c r="L53" s="145"/>
      <c r="M53" s="98"/>
      <c r="N53" s="98"/>
      <c r="O53" s="98"/>
      <c r="P53" s="98"/>
      <c r="Q53" s="98"/>
      <c r="R53" s="98"/>
      <c r="S53" s="98"/>
      <c r="T53" s="98"/>
      <c r="U53" s="101">
        <v>843</v>
      </c>
      <c r="V53" s="101">
        <f t="shared" ref="V53:V54" si="5">U53*2</f>
        <v>1686</v>
      </c>
    </row>
    <row r="54" spans="1:22" s="146" customFormat="1">
      <c r="A54" s="142" t="str">
        <f>A53</f>
        <v>NITTO DENKO - OHIO</v>
      </c>
      <c r="B54" s="143"/>
      <c r="C54" s="143"/>
      <c r="D54" s="143" t="s">
        <v>539</v>
      </c>
      <c r="E54" s="98"/>
      <c r="F54" s="98"/>
      <c r="G54" s="98"/>
      <c r="H54" s="98"/>
      <c r="I54" s="98"/>
      <c r="J54" s="98"/>
      <c r="K54" s="144"/>
      <c r="L54" s="145"/>
      <c r="M54" s="98"/>
      <c r="N54" s="98"/>
      <c r="O54" s="98"/>
      <c r="P54" s="98"/>
      <c r="Q54" s="98"/>
      <c r="R54" s="98"/>
      <c r="S54" s="98"/>
      <c r="T54" s="98"/>
      <c r="U54" s="101">
        <v>843</v>
      </c>
      <c r="V54" s="101">
        <f t="shared" si="5"/>
        <v>1686</v>
      </c>
    </row>
    <row r="55" spans="1:22">
      <c r="A55" s="94" t="str">
        <f>'COPY 20200720'!BK2</f>
        <v>PAR 4</v>
      </c>
      <c r="B55" s="95"/>
      <c r="C55" s="95"/>
      <c r="D55" s="95" t="s">
        <v>538</v>
      </c>
      <c r="E55" s="98"/>
      <c r="F55" s="98"/>
      <c r="G55" s="98"/>
      <c r="H55" s="98"/>
      <c r="I55" s="98"/>
      <c r="J55" s="98"/>
      <c r="K55" s="109"/>
      <c r="L55" s="99"/>
      <c r="M55" s="98"/>
      <c r="N55" s="98"/>
      <c r="O55" s="98"/>
      <c r="P55" s="98"/>
      <c r="Q55" s="98"/>
      <c r="R55" s="98"/>
      <c r="S55" s="98"/>
      <c r="T55" s="98"/>
      <c r="U55" s="101">
        <v>332.5</v>
      </c>
      <c r="V55" s="101">
        <v>665</v>
      </c>
    </row>
    <row r="56" spans="1:22">
      <c r="A56" s="94" t="str">
        <f>A55</f>
        <v>PAR 4</v>
      </c>
      <c r="B56" s="95"/>
      <c r="C56" s="95"/>
      <c r="D56" s="95" t="s">
        <v>539</v>
      </c>
      <c r="E56" s="98"/>
      <c r="F56" s="98"/>
      <c r="G56" s="98"/>
      <c r="H56" s="98"/>
      <c r="I56" s="98"/>
      <c r="J56" s="98"/>
      <c r="K56" s="109"/>
      <c r="L56" s="99"/>
      <c r="M56" s="98"/>
      <c r="N56" s="98"/>
      <c r="O56" s="98"/>
      <c r="P56" s="98"/>
      <c r="Q56" s="98"/>
      <c r="R56" s="98"/>
      <c r="S56" s="98"/>
      <c r="T56" s="98"/>
      <c r="U56" s="101" t="s">
        <v>608</v>
      </c>
      <c r="V56" s="101" t="s">
        <v>608</v>
      </c>
    </row>
    <row r="57" spans="1:22">
      <c r="A57" s="141" t="str">
        <f>'COPY 20200720'!BO2</f>
        <v>PSI MOLDED PLASTICS</v>
      </c>
      <c r="B57" s="95"/>
      <c r="C57" s="95"/>
      <c r="D57" s="95" t="s">
        <v>538</v>
      </c>
      <c r="E57" s="98"/>
      <c r="F57" s="98"/>
      <c r="G57" s="98"/>
      <c r="H57" s="98"/>
      <c r="I57" s="98"/>
      <c r="J57" s="98"/>
      <c r="K57" s="109"/>
      <c r="L57" s="99"/>
      <c r="M57" s="98"/>
      <c r="N57" s="98"/>
      <c r="O57" s="98"/>
      <c r="P57" s="98"/>
      <c r="Q57" s="98"/>
      <c r="R57" s="98"/>
      <c r="S57" s="98"/>
      <c r="T57" s="98"/>
      <c r="U57" s="101"/>
      <c r="V57" s="101"/>
    </row>
    <row r="58" spans="1:22">
      <c r="A58" s="141" t="str">
        <f>A57</f>
        <v>PSI MOLDED PLASTICS</v>
      </c>
      <c r="B58" s="95"/>
      <c r="C58" s="95"/>
      <c r="D58" s="95" t="s">
        <v>539</v>
      </c>
      <c r="E58" s="98"/>
      <c r="F58" s="98"/>
      <c r="G58" s="98"/>
      <c r="H58" s="98"/>
      <c r="I58" s="98"/>
      <c r="J58" s="98"/>
      <c r="K58" s="109"/>
      <c r="L58" s="99"/>
      <c r="M58" s="98"/>
      <c r="N58" s="98"/>
      <c r="O58" s="98"/>
      <c r="P58" s="98"/>
      <c r="Q58" s="98"/>
      <c r="R58" s="98"/>
      <c r="S58" s="98"/>
      <c r="T58" s="98"/>
      <c r="U58" s="101"/>
      <c r="V58" s="101"/>
    </row>
    <row r="59" spans="1:22" s="117" customFormat="1">
      <c r="A59" s="123" t="s">
        <v>254</v>
      </c>
      <c r="B59" s="124"/>
      <c r="C59" s="124"/>
      <c r="D59" s="124" t="s">
        <v>538</v>
      </c>
      <c r="E59" s="118"/>
      <c r="F59" s="118"/>
      <c r="G59" s="118"/>
      <c r="H59" s="118"/>
      <c r="I59" s="118"/>
      <c r="J59" s="118"/>
      <c r="K59" s="137"/>
      <c r="L59" s="138"/>
      <c r="M59" s="118"/>
      <c r="N59" s="118"/>
      <c r="O59" s="118"/>
      <c r="P59" s="118"/>
      <c r="Q59" s="118"/>
      <c r="R59" s="118"/>
      <c r="S59" s="118"/>
      <c r="T59" s="118"/>
      <c r="U59" s="139">
        <v>263.10000000000002</v>
      </c>
      <c r="V59" s="139">
        <f>U59*2</f>
        <v>526.20000000000005</v>
      </c>
    </row>
    <row r="60" spans="1:22" s="117" customFormat="1">
      <c r="A60" s="123" t="s">
        <v>254</v>
      </c>
      <c r="B60" s="124"/>
      <c r="C60" s="124"/>
      <c r="D60" s="124" t="s">
        <v>539</v>
      </c>
      <c r="E60" s="118"/>
      <c r="F60" s="118"/>
      <c r="G60" s="118"/>
      <c r="H60" s="118"/>
      <c r="I60" s="118"/>
      <c r="J60" s="118"/>
      <c r="K60" s="137"/>
      <c r="L60" s="138"/>
      <c r="M60" s="118"/>
      <c r="N60" s="118"/>
      <c r="O60" s="118"/>
      <c r="P60" s="118"/>
      <c r="Q60" s="118"/>
      <c r="R60" s="118"/>
      <c r="S60" s="118"/>
      <c r="T60" s="118"/>
      <c r="U60" s="140" t="s">
        <v>608</v>
      </c>
      <c r="V60" s="140" t="s">
        <v>608</v>
      </c>
    </row>
    <row r="61" spans="1:22" s="117" customFormat="1">
      <c r="A61" s="123" t="s">
        <v>255</v>
      </c>
      <c r="B61" s="124"/>
      <c r="C61" s="124"/>
      <c r="D61" s="124" t="s">
        <v>538</v>
      </c>
      <c r="E61" s="118"/>
      <c r="F61" s="118"/>
      <c r="G61" s="118"/>
      <c r="H61" s="118"/>
      <c r="I61" s="118"/>
      <c r="J61" s="118"/>
      <c r="K61" s="137"/>
      <c r="L61" s="138"/>
      <c r="M61" s="118"/>
      <c r="N61" s="118"/>
      <c r="O61" s="118"/>
      <c r="P61" s="118"/>
      <c r="Q61" s="118"/>
      <c r="R61" s="118"/>
      <c r="S61" s="118"/>
      <c r="T61" s="118"/>
      <c r="U61" s="139"/>
      <c r="V61" s="139"/>
    </row>
    <row r="62" spans="1:22" s="117" customFormat="1">
      <c r="A62" s="123" t="s">
        <v>255</v>
      </c>
      <c r="B62" s="124"/>
      <c r="C62" s="124"/>
      <c r="D62" s="124" t="s">
        <v>539</v>
      </c>
      <c r="E62" s="118"/>
      <c r="F62" s="118"/>
      <c r="G62" s="118"/>
      <c r="H62" s="118"/>
      <c r="I62" s="118"/>
      <c r="J62" s="118"/>
      <c r="K62" s="137"/>
      <c r="L62" s="138"/>
      <c r="M62" s="118"/>
      <c r="N62" s="118"/>
      <c r="O62" s="118"/>
      <c r="P62" s="118"/>
      <c r="Q62" s="118"/>
      <c r="R62" s="118"/>
      <c r="S62" s="118"/>
      <c r="T62" s="118"/>
      <c r="U62" s="140" t="s">
        <v>608</v>
      </c>
      <c r="V62" s="140" t="s">
        <v>608</v>
      </c>
    </row>
    <row r="63" spans="1:22" s="117" customFormat="1">
      <c r="A63" s="123" t="s">
        <v>581</v>
      </c>
      <c r="B63" s="124"/>
      <c r="C63" s="124"/>
      <c r="D63" s="124" t="s">
        <v>538</v>
      </c>
      <c r="E63" s="118"/>
      <c r="F63" s="118"/>
      <c r="G63" s="118"/>
      <c r="H63" s="118"/>
      <c r="I63" s="118"/>
      <c r="J63" s="118"/>
      <c r="K63" s="137"/>
      <c r="L63" s="138"/>
      <c r="M63" s="118"/>
      <c r="N63" s="118"/>
      <c r="O63" s="118"/>
      <c r="P63" s="118"/>
      <c r="Q63" s="118"/>
      <c r="R63" s="118"/>
      <c r="S63" s="118"/>
      <c r="T63" s="118"/>
      <c r="U63" s="140" t="s">
        <v>608</v>
      </c>
      <c r="V63" s="140" t="s">
        <v>608</v>
      </c>
    </row>
    <row r="64" spans="1:22" s="117" customFormat="1">
      <c r="A64" s="123" t="s">
        <v>581</v>
      </c>
      <c r="B64" s="124"/>
      <c r="C64" s="124"/>
      <c r="D64" s="124" t="s">
        <v>539</v>
      </c>
      <c r="E64" s="118"/>
      <c r="F64" s="118"/>
      <c r="G64" s="118"/>
      <c r="H64" s="118"/>
      <c r="I64" s="118"/>
      <c r="J64" s="118"/>
      <c r="K64" s="137"/>
      <c r="L64" s="138"/>
      <c r="M64" s="118"/>
      <c r="N64" s="118"/>
      <c r="O64" s="118"/>
      <c r="P64" s="118"/>
      <c r="Q64" s="118"/>
      <c r="R64" s="118"/>
      <c r="S64" s="118"/>
      <c r="T64" s="118"/>
      <c r="U64" s="139">
        <f t="shared" ref="U64" si="6">V64/2</f>
        <v>252</v>
      </c>
      <c r="V64" s="139">
        <v>504</v>
      </c>
    </row>
    <row r="65" spans="1:22" s="117" customFormat="1">
      <c r="A65" s="123" t="s">
        <v>257</v>
      </c>
      <c r="B65" s="124"/>
      <c r="C65" s="124"/>
      <c r="D65" s="124" t="s">
        <v>538</v>
      </c>
      <c r="E65" s="118"/>
      <c r="F65" s="118"/>
      <c r="G65" s="118"/>
      <c r="H65" s="118"/>
      <c r="I65" s="118"/>
      <c r="J65" s="118"/>
      <c r="K65" s="137"/>
      <c r="L65" s="138"/>
      <c r="M65" s="118"/>
      <c r="N65" s="118"/>
      <c r="O65" s="118"/>
      <c r="P65" s="118"/>
      <c r="Q65" s="118"/>
      <c r="R65" s="118"/>
      <c r="S65" s="118"/>
      <c r="T65" s="118"/>
      <c r="U65" s="139">
        <f>V65/2</f>
        <v>205</v>
      </c>
      <c r="V65" s="139">
        <v>410</v>
      </c>
    </row>
    <row r="66" spans="1:22" s="117" customFormat="1">
      <c r="A66" s="123" t="s">
        <v>257</v>
      </c>
      <c r="B66" s="124"/>
      <c r="C66" s="124"/>
      <c r="D66" s="124" t="s">
        <v>539</v>
      </c>
      <c r="E66" s="118"/>
      <c r="F66" s="118"/>
      <c r="G66" s="118"/>
      <c r="H66" s="118"/>
      <c r="I66" s="118"/>
      <c r="J66" s="118"/>
      <c r="K66" s="137"/>
      <c r="L66" s="138"/>
      <c r="M66" s="118"/>
      <c r="N66" s="118"/>
      <c r="O66" s="118"/>
      <c r="P66" s="118"/>
      <c r="Q66" s="118"/>
      <c r="R66" s="118"/>
      <c r="S66" s="118"/>
      <c r="T66" s="118"/>
      <c r="U66" s="139" t="s">
        <v>608</v>
      </c>
      <c r="V66" s="139" t="s">
        <v>608</v>
      </c>
    </row>
    <row r="67" spans="1:22" s="117" customFormat="1">
      <c r="A67" s="123" t="s">
        <v>582</v>
      </c>
      <c r="B67" s="124"/>
      <c r="C67" s="124"/>
      <c r="D67" s="124" t="s">
        <v>538</v>
      </c>
      <c r="E67" s="118"/>
      <c r="F67" s="118"/>
      <c r="G67" s="118"/>
      <c r="H67" s="118"/>
      <c r="I67" s="118"/>
      <c r="J67" s="118"/>
      <c r="K67" s="137"/>
      <c r="L67" s="138"/>
      <c r="M67" s="118"/>
      <c r="N67" s="118"/>
      <c r="O67" s="118"/>
      <c r="P67" s="118"/>
      <c r="Q67" s="118"/>
      <c r="R67" s="118"/>
      <c r="S67" s="118"/>
      <c r="T67" s="118"/>
      <c r="U67" s="139">
        <f t="shared" ref="U67" si="7">V67/2</f>
        <v>125</v>
      </c>
      <c r="V67" s="139">
        <v>250</v>
      </c>
    </row>
    <row r="68" spans="1:22" s="117" customFormat="1">
      <c r="A68" s="123" t="s">
        <v>582</v>
      </c>
      <c r="B68" s="124"/>
      <c r="C68" s="124"/>
      <c r="D68" s="124" t="s">
        <v>539</v>
      </c>
      <c r="E68" s="118"/>
      <c r="F68" s="118"/>
      <c r="G68" s="118"/>
      <c r="H68" s="118"/>
      <c r="I68" s="118"/>
      <c r="J68" s="118"/>
      <c r="K68" s="137"/>
      <c r="L68" s="138"/>
      <c r="M68" s="118"/>
      <c r="N68" s="118"/>
      <c r="O68" s="118"/>
      <c r="P68" s="118"/>
      <c r="Q68" s="118"/>
      <c r="R68" s="118"/>
      <c r="S68" s="118"/>
      <c r="T68" s="118"/>
      <c r="U68" s="139"/>
      <c r="V68" s="139"/>
    </row>
    <row r="69" spans="1:22" s="117" customFormat="1">
      <c r="A69" s="123" t="s">
        <v>259</v>
      </c>
      <c r="B69" s="124"/>
      <c r="C69" s="124"/>
      <c r="D69" s="124" t="s">
        <v>538</v>
      </c>
      <c r="E69" s="118"/>
      <c r="F69" s="118"/>
      <c r="G69" s="118"/>
      <c r="H69" s="118"/>
      <c r="I69" s="118"/>
      <c r="J69" s="118"/>
      <c r="K69" s="137"/>
      <c r="L69" s="138"/>
      <c r="M69" s="118"/>
      <c r="N69" s="118"/>
      <c r="O69" s="118"/>
      <c r="P69" s="118"/>
      <c r="Q69" s="118"/>
      <c r="R69" s="118"/>
      <c r="S69" s="118"/>
      <c r="T69" s="118"/>
      <c r="U69" s="139" t="s">
        <v>608</v>
      </c>
      <c r="V69" s="139" t="s">
        <v>608</v>
      </c>
    </row>
    <row r="70" spans="1:22" s="117" customFormat="1">
      <c r="A70" s="123" t="s">
        <v>259</v>
      </c>
      <c r="B70" s="124"/>
      <c r="C70" s="124"/>
      <c r="D70" s="124" t="s">
        <v>539</v>
      </c>
      <c r="E70" s="118"/>
      <c r="F70" s="118"/>
      <c r="G70" s="118"/>
      <c r="H70" s="118"/>
      <c r="I70" s="118"/>
      <c r="J70" s="118"/>
      <c r="K70" s="137"/>
      <c r="L70" s="138"/>
      <c r="M70" s="118"/>
      <c r="N70" s="118"/>
      <c r="O70" s="118"/>
      <c r="P70" s="118"/>
      <c r="Q70" s="118"/>
      <c r="R70" s="118"/>
      <c r="S70" s="118"/>
      <c r="T70" s="118"/>
      <c r="U70" s="139">
        <v>336.81</v>
      </c>
      <c r="V70" s="139">
        <f>U70*2</f>
        <v>673.62</v>
      </c>
    </row>
    <row r="71" spans="1:22" s="117" customFormat="1">
      <c r="A71" s="123" t="s">
        <v>260</v>
      </c>
      <c r="B71" s="124"/>
      <c r="C71" s="124"/>
      <c r="D71" s="124" t="s">
        <v>538</v>
      </c>
      <c r="E71" s="118"/>
      <c r="F71" s="118"/>
      <c r="G71" s="118"/>
      <c r="H71" s="118"/>
      <c r="I71" s="118"/>
      <c r="J71" s="118"/>
      <c r="K71" s="137"/>
      <c r="L71" s="138"/>
      <c r="M71" s="118"/>
      <c r="N71" s="118"/>
      <c r="O71" s="118"/>
      <c r="P71" s="118"/>
      <c r="Q71" s="118"/>
      <c r="R71" s="118"/>
      <c r="S71" s="118"/>
      <c r="T71" s="118"/>
      <c r="U71" s="139"/>
      <c r="V71" s="139"/>
    </row>
    <row r="72" spans="1:22" s="117" customFormat="1">
      <c r="A72" s="123" t="s">
        <v>260</v>
      </c>
      <c r="B72" s="124"/>
      <c r="C72" s="124"/>
      <c r="D72" s="124" t="s">
        <v>539</v>
      </c>
      <c r="E72" s="118"/>
      <c r="F72" s="118"/>
      <c r="G72" s="118"/>
      <c r="H72" s="118"/>
      <c r="I72" s="118"/>
      <c r="J72" s="118"/>
      <c r="K72" s="137"/>
      <c r="L72" s="138"/>
      <c r="M72" s="118"/>
      <c r="N72" s="118"/>
      <c r="O72" s="118"/>
      <c r="P72" s="118"/>
      <c r="Q72" s="118"/>
      <c r="R72" s="118"/>
      <c r="S72" s="118"/>
      <c r="T72" s="118"/>
      <c r="U72" s="139"/>
      <c r="V72" s="139"/>
    </row>
    <row r="73" spans="1:22" s="117" customFormat="1">
      <c r="A73" s="123" t="s">
        <v>583</v>
      </c>
      <c r="B73" s="124"/>
      <c r="C73" s="124"/>
      <c r="D73" s="124" t="s">
        <v>538</v>
      </c>
      <c r="E73" s="118"/>
      <c r="F73" s="118"/>
      <c r="G73" s="118"/>
      <c r="H73" s="118"/>
      <c r="I73" s="118"/>
      <c r="J73" s="118"/>
      <c r="K73" s="137"/>
      <c r="L73" s="138"/>
      <c r="M73" s="118"/>
      <c r="N73" s="118"/>
      <c r="O73" s="118"/>
      <c r="P73" s="118"/>
      <c r="Q73" s="118"/>
      <c r="R73" s="118"/>
      <c r="S73" s="118"/>
      <c r="T73" s="118"/>
      <c r="U73" s="139"/>
      <c r="V73" s="139"/>
    </row>
    <row r="74" spans="1:22" s="117" customFormat="1">
      <c r="A74" s="123" t="s">
        <v>583</v>
      </c>
      <c r="B74" s="124"/>
      <c r="C74" s="124"/>
      <c r="D74" s="124" t="s">
        <v>539</v>
      </c>
      <c r="E74" s="118"/>
      <c r="F74" s="118"/>
      <c r="G74" s="118"/>
      <c r="H74" s="118"/>
      <c r="I74" s="118"/>
      <c r="J74" s="118"/>
      <c r="K74" s="137"/>
      <c r="L74" s="138"/>
      <c r="M74" s="118"/>
      <c r="N74" s="118"/>
      <c r="O74" s="118"/>
      <c r="P74" s="118"/>
      <c r="Q74" s="118"/>
      <c r="R74" s="118"/>
      <c r="S74" s="118"/>
      <c r="T74" s="118"/>
      <c r="U74" s="139" t="s">
        <v>608</v>
      </c>
      <c r="V74" s="139" t="s">
        <v>608</v>
      </c>
    </row>
    <row r="75" spans="1:22" s="117" customFormat="1">
      <c r="A75" s="123" t="s">
        <v>262</v>
      </c>
      <c r="B75" s="124"/>
      <c r="C75" s="124"/>
      <c r="D75" s="124" t="s">
        <v>538</v>
      </c>
      <c r="E75" s="118"/>
      <c r="F75" s="118"/>
      <c r="G75" s="118"/>
      <c r="H75" s="118"/>
      <c r="I75" s="118"/>
      <c r="J75" s="118"/>
      <c r="K75" s="137"/>
      <c r="L75" s="138"/>
      <c r="M75" s="118"/>
      <c r="N75" s="118"/>
      <c r="O75" s="118"/>
      <c r="P75" s="118"/>
      <c r="Q75" s="118"/>
      <c r="R75" s="118"/>
      <c r="S75" s="118"/>
      <c r="T75" s="118"/>
      <c r="U75" s="139">
        <v>206.79</v>
      </c>
      <c r="V75" s="139">
        <f t="shared" ref="V75:V76" si="8">U75*2</f>
        <v>413.58</v>
      </c>
    </row>
    <row r="76" spans="1:22" s="117" customFormat="1">
      <c r="A76" s="123" t="s">
        <v>262</v>
      </c>
      <c r="B76" s="124"/>
      <c r="C76" s="124"/>
      <c r="D76" s="124" t="s">
        <v>539</v>
      </c>
      <c r="E76" s="118"/>
      <c r="F76" s="118"/>
      <c r="G76" s="118"/>
      <c r="H76" s="118"/>
      <c r="I76" s="118"/>
      <c r="J76" s="118"/>
      <c r="K76" s="137"/>
      <c r="L76" s="138"/>
      <c r="M76" s="118"/>
      <c r="N76" s="118"/>
      <c r="O76" s="118"/>
      <c r="P76" s="118"/>
      <c r="Q76" s="118"/>
      <c r="R76" s="118"/>
      <c r="S76" s="118"/>
      <c r="T76" s="118"/>
      <c r="U76" s="139">
        <v>209.76</v>
      </c>
      <c r="V76" s="139">
        <f t="shared" si="8"/>
        <v>419.52</v>
      </c>
    </row>
    <row r="77" spans="1:22">
      <c r="A77" s="141" t="s">
        <v>584</v>
      </c>
      <c r="B77" s="95"/>
      <c r="C77" s="95"/>
      <c r="D77" s="95" t="s">
        <v>538</v>
      </c>
      <c r="E77" s="98"/>
      <c r="F77" s="98"/>
      <c r="G77" s="98"/>
      <c r="H77" s="98"/>
      <c r="I77" s="98"/>
      <c r="J77" s="98"/>
      <c r="K77" s="109"/>
      <c r="L77" s="99"/>
      <c r="M77" s="98"/>
      <c r="N77" s="98"/>
      <c r="O77" s="98"/>
      <c r="P77" s="98"/>
      <c r="Q77" s="98"/>
      <c r="R77" s="98"/>
      <c r="S77" s="98"/>
      <c r="T77" s="98"/>
      <c r="U77" s="101">
        <v>0</v>
      </c>
      <c r="V77" s="101">
        <v>0</v>
      </c>
    </row>
    <row r="78" spans="1:22">
      <c r="A78" s="141" t="s">
        <v>584</v>
      </c>
      <c r="B78" s="95"/>
      <c r="C78" s="95"/>
      <c r="D78" s="95" t="s">
        <v>539</v>
      </c>
      <c r="E78" s="98"/>
      <c r="F78" s="98"/>
      <c r="G78" s="98"/>
      <c r="H78" s="98"/>
      <c r="I78" s="98"/>
      <c r="J78" s="98"/>
      <c r="K78" s="109"/>
      <c r="L78" s="99"/>
      <c r="M78" s="98"/>
      <c r="N78" s="98"/>
      <c r="O78" s="98"/>
      <c r="P78" s="98"/>
      <c r="Q78" s="98"/>
      <c r="R78" s="98"/>
      <c r="S78" s="98"/>
      <c r="T78" s="98"/>
      <c r="U78" s="101"/>
      <c r="V78" s="101"/>
    </row>
    <row r="79" spans="1:22" s="117" customFormat="1">
      <c r="A79" s="123" t="s">
        <v>265</v>
      </c>
      <c r="B79" s="124"/>
      <c r="C79" s="124"/>
      <c r="D79" s="124" t="s">
        <v>538</v>
      </c>
      <c r="E79" s="118"/>
      <c r="F79" s="118"/>
      <c r="G79" s="118"/>
      <c r="H79" s="118"/>
      <c r="I79" s="118"/>
      <c r="J79" s="118"/>
      <c r="K79" s="137"/>
      <c r="L79" s="138"/>
      <c r="M79" s="118"/>
      <c r="N79" s="118"/>
      <c r="O79" s="118"/>
      <c r="P79" s="118"/>
      <c r="Q79" s="118"/>
      <c r="R79" s="118"/>
      <c r="S79" s="118"/>
      <c r="T79" s="118"/>
      <c r="U79" s="139">
        <v>267.76</v>
      </c>
      <c r="V79" s="139">
        <f>U79*2</f>
        <v>535.52</v>
      </c>
    </row>
    <row r="80" spans="1:22" s="117" customFormat="1">
      <c r="A80" s="123" t="s">
        <v>265</v>
      </c>
      <c r="B80" s="124"/>
      <c r="C80" s="124"/>
      <c r="D80" s="124" t="s">
        <v>539</v>
      </c>
      <c r="E80" s="118"/>
      <c r="F80" s="118"/>
      <c r="G80" s="118"/>
      <c r="H80" s="118"/>
      <c r="I80" s="118"/>
      <c r="J80" s="118"/>
      <c r="K80" s="137"/>
      <c r="L80" s="138"/>
      <c r="M80" s="118"/>
      <c r="N80" s="118"/>
      <c r="O80" s="118"/>
      <c r="P80" s="118"/>
      <c r="Q80" s="118"/>
      <c r="R80" s="118"/>
      <c r="S80" s="118"/>
      <c r="T80" s="118"/>
      <c r="U80" s="139" t="s">
        <v>608</v>
      </c>
      <c r="V80" s="139" t="s">
        <v>608</v>
      </c>
    </row>
    <row r="81" spans="1:22" s="117" customFormat="1">
      <c r="A81" s="123" t="s">
        <v>585</v>
      </c>
      <c r="B81" s="124"/>
      <c r="C81" s="124"/>
      <c r="D81" s="124" t="s">
        <v>538</v>
      </c>
      <c r="E81" s="118"/>
      <c r="F81" s="118"/>
      <c r="G81" s="118"/>
      <c r="H81" s="118"/>
      <c r="I81" s="118"/>
      <c r="J81" s="118"/>
      <c r="K81" s="137"/>
      <c r="L81" s="138"/>
      <c r="M81" s="118"/>
      <c r="N81" s="118"/>
      <c r="O81" s="118"/>
      <c r="P81" s="118"/>
      <c r="Q81" s="118"/>
      <c r="R81" s="118"/>
      <c r="S81" s="118"/>
      <c r="T81" s="118"/>
      <c r="U81" s="139">
        <f>V81/2</f>
        <v>477.5</v>
      </c>
      <c r="V81" s="139">
        <v>955</v>
      </c>
    </row>
    <row r="82" spans="1:22" s="117" customFormat="1">
      <c r="A82" s="123" t="s">
        <v>585</v>
      </c>
      <c r="D82" s="124" t="s">
        <v>539</v>
      </c>
      <c r="U82" s="139" t="s">
        <v>608</v>
      </c>
      <c r="V82" s="139" t="s">
        <v>608</v>
      </c>
    </row>
    <row r="83" spans="1:22">
      <c r="A83" s="141" t="str">
        <f>'COPY 20200720'!CC2</f>
        <v>UNIQUE FABRICATING (PRESCOTECH)</v>
      </c>
      <c r="B83" s="95"/>
      <c r="C83" s="95"/>
      <c r="D83" s="95" t="s">
        <v>538</v>
      </c>
      <c r="U83" s="101" t="s">
        <v>608</v>
      </c>
      <c r="V83" s="101" t="s">
        <v>608</v>
      </c>
    </row>
    <row r="84" spans="1:22">
      <c r="A84" s="94" t="str">
        <f>A83</f>
        <v>UNIQUE FABRICATING (PRESCOTECH)</v>
      </c>
      <c r="B84" s="95"/>
      <c r="C84" s="95"/>
      <c r="D84" s="95" t="s">
        <v>539</v>
      </c>
      <c r="E84" s="98"/>
      <c r="F84" s="98"/>
      <c r="G84" s="98"/>
      <c r="H84" s="98"/>
      <c r="I84" s="98"/>
      <c r="J84" s="98"/>
      <c r="K84" s="109"/>
      <c r="L84" s="99"/>
      <c r="M84" s="98"/>
      <c r="N84" s="98"/>
      <c r="O84" s="98"/>
      <c r="P84" s="98"/>
      <c r="Q84" s="98"/>
      <c r="R84" s="98"/>
      <c r="S84" s="98"/>
      <c r="T84" s="98"/>
      <c r="U84" s="101">
        <v>1225</v>
      </c>
      <c r="V84" s="101">
        <f t="shared" ref="V84" si="9">U84*2</f>
        <v>2450</v>
      </c>
    </row>
    <row r="85" spans="1:22">
      <c r="A85" s="151" t="str">
        <f>'COPY 20200720'!CD2</f>
        <v>UNIQUE-INTASCO</v>
      </c>
      <c r="B85" s="116"/>
      <c r="C85" s="116"/>
      <c r="D85" s="95" t="s">
        <v>538</v>
      </c>
      <c r="E85" s="147"/>
      <c r="F85" s="147"/>
      <c r="G85" s="147"/>
      <c r="H85" s="147"/>
      <c r="I85" s="147"/>
      <c r="J85" s="147"/>
      <c r="K85" s="148"/>
      <c r="L85" s="149"/>
      <c r="M85" s="147"/>
      <c r="N85" s="147"/>
      <c r="O85" s="147"/>
      <c r="P85" s="147"/>
      <c r="Q85" s="147"/>
      <c r="R85" s="147"/>
      <c r="S85" s="147"/>
      <c r="T85" s="147"/>
      <c r="U85" s="150"/>
      <c r="V85" s="150"/>
    </row>
    <row r="86" spans="1:22">
      <c r="A86" s="141" t="str">
        <f>A85</f>
        <v>UNIQUE-INTASCO</v>
      </c>
      <c r="D86" s="95" t="s">
        <v>539</v>
      </c>
    </row>
    <row r="87" spans="1:22">
      <c r="A87" s="94" t="s">
        <v>541</v>
      </c>
      <c r="B87" s="95"/>
      <c r="C87" s="95"/>
      <c r="D87" s="95" t="s">
        <v>538</v>
      </c>
      <c r="E87" s="98"/>
      <c r="F87" s="98"/>
      <c r="G87" s="98"/>
      <c r="H87" s="98"/>
      <c r="I87" s="98"/>
      <c r="J87" s="98"/>
      <c r="K87" s="109"/>
      <c r="L87" s="99"/>
      <c r="M87" s="98"/>
      <c r="N87" s="98"/>
      <c r="O87" s="98"/>
      <c r="P87" s="98"/>
      <c r="Q87" s="98"/>
      <c r="R87" s="98"/>
      <c r="S87" s="98"/>
      <c r="T87" s="98"/>
      <c r="U87" s="101">
        <v>289.08</v>
      </c>
      <c r="V87" s="101">
        <v>578.16</v>
      </c>
    </row>
    <row r="88" spans="1:22">
      <c r="A88" s="102" t="s">
        <v>541</v>
      </c>
      <c r="B88" s="103"/>
      <c r="C88" s="103"/>
      <c r="D88" s="103" t="s">
        <v>539</v>
      </c>
      <c r="E88" s="104"/>
      <c r="F88" s="104"/>
      <c r="G88" s="104"/>
      <c r="H88" s="104"/>
      <c r="I88" s="104"/>
      <c r="J88" s="104"/>
      <c r="K88" s="112"/>
      <c r="L88" s="105"/>
      <c r="M88" s="104"/>
      <c r="N88" s="104"/>
      <c r="O88" s="104"/>
      <c r="P88" s="104"/>
      <c r="Q88" s="104"/>
      <c r="R88" s="104"/>
      <c r="S88" s="104"/>
      <c r="T88" s="104"/>
      <c r="U88" s="107">
        <v>407.5</v>
      </c>
      <c r="V88" s="107">
        <v>815</v>
      </c>
    </row>
    <row r="91" spans="1:22">
      <c r="B91" s="91" t="s">
        <v>565</v>
      </c>
      <c r="C91" s="92" t="s">
        <v>565</v>
      </c>
      <c r="D91" s="92"/>
      <c r="E91" s="92"/>
      <c r="F91" s="92"/>
      <c r="G91" s="92"/>
      <c r="H91" s="92" t="s">
        <v>550</v>
      </c>
      <c r="I91" s="110" t="s">
        <v>550</v>
      </c>
      <c r="J91" s="110" t="s">
        <v>554</v>
      </c>
      <c r="K91" s="92" t="s">
        <v>567</v>
      </c>
      <c r="L91" s="92" t="s">
        <v>571</v>
      </c>
      <c r="M91" s="92"/>
      <c r="N91" s="92"/>
      <c r="O91" s="92"/>
      <c r="P91" s="92" t="s">
        <v>569</v>
      </c>
      <c r="Q91" s="92" t="s">
        <v>558</v>
      </c>
      <c r="R91" s="92" t="s">
        <v>562</v>
      </c>
      <c r="S91" s="92" t="s">
        <v>560</v>
      </c>
      <c r="T91" s="93" t="s">
        <v>560</v>
      </c>
    </row>
    <row r="92" spans="1:22">
      <c r="B92" s="102" t="s">
        <v>0</v>
      </c>
      <c r="C92" s="103" t="s">
        <v>607</v>
      </c>
      <c r="D92" s="103"/>
      <c r="E92" s="134" t="s">
        <v>551</v>
      </c>
      <c r="F92" s="134" t="s">
        <v>552</v>
      </c>
      <c r="G92" s="134" t="s">
        <v>553</v>
      </c>
      <c r="H92" s="103" t="s">
        <v>557</v>
      </c>
      <c r="I92" s="134" t="s">
        <v>556</v>
      </c>
      <c r="J92" s="134" t="s">
        <v>555</v>
      </c>
      <c r="K92" s="103" t="s">
        <v>566</v>
      </c>
      <c r="L92" s="103" t="s">
        <v>568</v>
      </c>
      <c r="M92" s="103" t="s">
        <v>544</v>
      </c>
      <c r="N92" s="103" t="s">
        <v>545</v>
      </c>
      <c r="O92" s="103" t="s">
        <v>546</v>
      </c>
      <c r="P92" s="103" t="s">
        <v>570</v>
      </c>
      <c r="Q92" s="135" t="s">
        <v>559</v>
      </c>
      <c r="R92" s="103" t="s">
        <v>561</v>
      </c>
      <c r="S92" s="103" t="s">
        <v>563</v>
      </c>
      <c r="T92" s="136" t="s">
        <v>564</v>
      </c>
    </row>
    <row r="93" spans="1:22">
      <c r="B93" s="128" t="str">
        <f>'COPY 20200720'!B4</f>
        <v>001</v>
      </c>
      <c r="C93" s="129" t="str">
        <f>'COPY 20200720'!C4</f>
        <v>VISOR LWR RHD/LHD</v>
      </c>
      <c r="D93" s="129"/>
      <c r="E93" s="129">
        <v>24</v>
      </c>
      <c r="F93" s="129">
        <v>22</v>
      </c>
      <c r="G93" s="129">
        <v>7</v>
      </c>
      <c r="H93" s="130">
        <f t="shared" ref="H93:H156" si="10">E93*F93*G93</f>
        <v>3696</v>
      </c>
      <c r="I93" s="129">
        <v>3</v>
      </c>
      <c r="J93" s="130">
        <f>'COPY 20200720'!K4</f>
        <v>9043</v>
      </c>
      <c r="K93" s="130">
        <f t="shared" ref="K93:K156" si="11">IF(H93=0,0,ROUNDUP(J93/I93,0))</f>
        <v>3015</v>
      </c>
      <c r="L93" s="131">
        <f t="shared" ref="L93:L156" si="12">IF(K93=0,0,K93/P93)</f>
        <v>1.9326923076923077</v>
      </c>
      <c r="M93" s="130">
        <v>636</v>
      </c>
      <c r="N93" s="130">
        <v>96</v>
      </c>
      <c r="O93" s="130">
        <v>106</v>
      </c>
      <c r="P93" s="130">
        <f t="shared" ref="P93:P156" si="13">IF(OR($E93=0,$F93=0,$G93=0),0,ROUNDDOWN($M93/$E93,0)*ROUNDDOWN($N93/$F93,0)*ROUNDDOWN($O93/$G93,0))</f>
        <v>1560</v>
      </c>
      <c r="Q93" s="132">
        <f t="shared" ref="Q93:Q149" si="14">IF(OR($H93=0),"",$P93*$H93/($M93*$N93*$O93))</f>
        <v>0.89088643645425414</v>
      </c>
      <c r="R93" s="130">
        <f t="shared" ref="R93:R124" si="15">IF(H93=0,0,ROUNDDOWN($M93*$N93*$O93/$H93,0)*$I93)</f>
        <v>5253</v>
      </c>
      <c r="S93" s="130">
        <f t="shared" ref="S93:S156" si="16">$P93*$I93</f>
        <v>4680</v>
      </c>
      <c r="T93" s="133">
        <f>IF(H93=0,"",ROUNDDOWN($M93*$N93*$O93*80%/$H93,0)*$I93)</f>
        <v>4200</v>
      </c>
    </row>
    <row r="94" spans="1:22">
      <c r="B94" s="94" t="str">
        <f>'COPY 20200720'!B5</f>
        <v>002</v>
      </c>
      <c r="C94" s="95" t="str">
        <f>'COPY 20200720'!C5</f>
        <v>NZL F DEF A</v>
      </c>
      <c r="D94" s="95"/>
      <c r="E94" s="95">
        <v>48</v>
      </c>
      <c r="F94" s="95">
        <v>45</v>
      </c>
      <c r="G94" s="95">
        <v>53</v>
      </c>
      <c r="H94" s="98">
        <f t="shared" si="10"/>
        <v>114480</v>
      </c>
      <c r="I94" s="95">
        <v>60</v>
      </c>
      <c r="J94" s="98">
        <v>9043</v>
      </c>
      <c r="K94" s="98">
        <f t="shared" si="11"/>
        <v>151</v>
      </c>
      <c r="L94" s="100">
        <f t="shared" si="12"/>
        <v>2.9038461538461537</v>
      </c>
      <c r="M94" s="98">
        <v>636</v>
      </c>
      <c r="N94" s="98">
        <v>96</v>
      </c>
      <c r="O94" s="98">
        <v>106</v>
      </c>
      <c r="P94" s="98">
        <f t="shared" si="13"/>
        <v>52</v>
      </c>
      <c r="Q94" s="119">
        <f t="shared" si="14"/>
        <v>0.91981132075471694</v>
      </c>
      <c r="R94" s="98">
        <f t="shared" si="15"/>
        <v>3360</v>
      </c>
      <c r="S94" s="98">
        <f t="shared" si="16"/>
        <v>3120</v>
      </c>
      <c r="T94" s="122">
        <f>IF(H94=0,"",ROUNDDOWN($M94*$N94*$O94*80%/$H94,0)*$I94)</f>
        <v>2700</v>
      </c>
    </row>
    <row r="95" spans="1:22">
      <c r="B95" s="94" t="str">
        <f>'COPY 20200720'!B6</f>
        <v>003</v>
      </c>
      <c r="C95" s="95" t="str">
        <f>'COPY 20200720'!C6</f>
        <v>NZL F DEF B</v>
      </c>
      <c r="D95" s="95"/>
      <c r="E95" s="95">
        <v>48</v>
      </c>
      <c r="F95" s="95">
        <v>45</v>
      </c>
      <c r="G95" s="95">
        <v>53</v>
      </c>
      <c r="H95" s="98">
        <f t="shared" si="10"/>
        <v>114480</v>
      </c>
      <c r="I95" s="95">
        <v>60</v>
      </c>
      <c r="J95" s="98">
        <v>9043</v>
      </c>
      <c r="K95" s="98">
        <f t="shared" si="11"/>
        <v>151</v>
      </c>
      <c r="L95" s="100">
        <f t="shared" si="12"/>
        <v>2.9038461538461537</v>
      </c>
      <c r="M95" s="98">
        <v>636</v>
      </c>
      <c r="N95" s="98">
        <v>96</v>
      </c>
      <c r="O95" s="98">
        <v>106</v>
      </c>
      <c r="P95" s="98">
        <f t="shared" si="13"/>
        <v>52</v>
      </c>
      <c r="Q95" s="119">
        <f t="shared" si="14"/>
        <v>0.91981132075471694</v>
      </c>
      <c r="R95" s="98">
        <f t="shared" si="15"/>
        <v>3360</v>
      </c>
      <c r="S95" s="98">
        <f t="shared" si="16"/>
        <v>3120</v>
      </c>
      <c r="T95" s="122">
        <f>IF(H95=0,"",ROUNDDOWN($M95*$N95*$O95*80%/$H95,0)*$I95)</f>
        <v>2700</v>
      </c>
    </row>
    <row r="96" spans="1:22">
      <c r="B96" s="94" t="str">
        <f>'COPY 20200720'!B7</f>
        <v>004</v>
      </c>
      <c r="C96" s="95" t="str">
        <f>'COPY 20200720'!C7</f>
        <v>PNL CTR DMS LHD/RHD</v>
      </c>
      <c r="D96" s="95"/>
      <c r="E96" s="95">
        <v>24</v>
      </c>
      <c r="F96" s="95">
        <v>22</v>
      </c>
      <c r="G96" s="95">
        <v>16</v>
      </c>
      <c r="H96" s="98">
        <f t="shared" si="10"/>
        <v>8448</v>
      </c>
      <c r="I96" s="95">
        <v>8</v>
      </c>
      <c r="J96" s="98">
        <v>9043</v>
      </c>
      <c r="K96" s="98">
        <f t="shared" si="11"/>
        <v>1131</v>
      </c>
      <c r="L96" s="100">
        <f t="shared" si="12"/>
        <v>1.8125</v>
      </c>
      <c r="M96" s="98">
        <v>636</v>
      </c>
      <c r="N96" s="98">
        <v>96</v>
      </c>
      <c r="O96" s="98">
        <v>106</v>
      </c>
      <c r="P96" s="98">
        <f t="shared" si="13"/>
        <v>624</v>
      </c>
      <c r="Q96" s="119">
        <f t="shared" si="14"/>
        <v>0.81452474190103241</v>
      </c>
      <c r="R96" s="98">
        <f t="shared" si="15"/>
        <v>6128</v>
      </c>
      <c r="S96" s="98">
        <f t="shared" si="16"/>
        <v>4992</v>
      </c>
      <c r="T96" s="122">
        <f t="shared" ref="T96:T127" si="17">IF(H96=0,0,ROUNDDOWN($M96*$N96*$O96*80%/$H96,0)*$I96)</f>
        <v>4896</v>
      </c>
    </row>
    <row r="97" spans="2:20">
      <c r="B97" s="94" t="str">
        <f>'COPY 20200720'!B8</f>
        <v>005</v>
      </c>
      <c r="C97" s="95" t="str">
        <f>'COPY 20200720'!C8</f>
        <v>PANEL CTR RING</v>
      </c>
      <c r="D97" s="95"/>
      <c r="E97" s="95">
        <v>24</v>
      </c>
      <c r="F97" s="95">
        <v>22</v>
      </c>
      <c r="G97" s="95">
        <v>14</v>
      </c>
      <c r="H97" s="98">
        <f t="shared" si="10"/>
        <v>7392</v>
      </c>
      <c r="I97" s="95">
        <v>7</v>
      </c>
      <c r="J97" s="98">
        <v>9043</v>
      </c>
      <c r="K97" s="98">
        <f t="shared" si="11"/>
        <v>1292</v>
      </c>
      <c r="L97" s="100">
        <f t="shared" si="12"/>
        <v>1.7747252747252746</v>
      </c>
      <c r="M97" s="98">
        <v>636</v>
      </c>
      <c r="N97" s="98">
        <v>96</v>
      </c>
      <c r="O97" s="98">
        <v>106</v>
      </c>
      <c r="P97" s="98">
        <f t="shared" si="13"/>
        <v>728</v>
      </c>
      <c r="Q97" s="119">
        <f t="shared" si="14"/>
        <v>0.83149400735730394</v>
      </c>
      <c r="R97" s="98">
        <f t="shared" si="15"/>
        <v>6125</v>
      </c>
      <c r="S97" s="98">
        <f t="shared" si="16"/>
        <v>5096</v>
      </c>
      <c r="T97" s="122">
        <f t="shared" si="17"/>
        <v>4900</v>
      </c>
    </row>
    <row r="98" spans="2:20">
      <c r="B98" s="94" t="str">
        <f>'COPY 20200720'!B9</f>
        <v>006</v>
      </c>
      <c r="C98" s="95" t="str">
        <f>'COPY 20200720'!C9</f>
        <v>CVR CTR SPKR</v>
      </c>
      <c r="D98" s="95"/>
      <c r="E98" s="95">
        <v>24</v>
      </c>
      <c r="F98" s="95">
        <v>15</v>
      </c>
      <c r="G98" s="95">
        <v>7</v>
      </c>
      <c r="H98" s="98">
        <f t="shared" si="10"/>
        <v>2520</v>
      </c>
      <c r="I98" s="95">
        <v>12</v>
      </c>
      <c r="J98" s="98">
        <v>9043</v>
      </c>
      <c r="K98" s="98">
        <f t="shared" si="11"/>
        <v>754</v>
      </c>
      <c r="L98" s="100">
        <f t="shared" si="12"/>
        <v>0.32222222222222224</v>
      </c>
      <c r="M98" s="98">
        <v>636</v>
      </c>
      <c r="N98" s="98">
        <v>96</v>
      </c>
      <c r="O98" s="98">
        <v>106</v>
      </c>
      <c r="P98" s="98">
        <f t="shared" si="13"/>
        <v>2340</v>
      </c>
      <c r="Q98" s="119">
        <f t="shared" si="14"/>
        <v>0.91113385546457815</v>
      </c>
      <c r="R98" s="98">
        <f t="shared" si="15"/>
        <v>30816</v>
      </c>
      <c r="S98" s="98">
        <f t="shared" si="16"/>
        <v>28080</v>
      </c>
      <c r="T98" s="122">
        <f t="shared" si="17"/>
        <v>24648</v>
      </c>
    </row>
    <row r="99" spans="2:20">
      <c r="B99" s="94" t="str">
        <f>'COPY 20200720'!B10</f>
        <v>007</v>
      </c>
      <c r="C99" s="95" t="str">
        <f>'COPY 20200720'!C10</f>
        <v>LAMP HOLDER AY D</v>
      </c>
      <c r="D99" s="95"/>
      <c r="E99" s="95">
        <v>24</v>
      </c>
      <c r="F99" s="95">
        <v>15</v>
      </c>
      <c r="G99" s="95">
        <v>7</v>
      </c>
      <c r="H99" s="98">
        <f t="shared" si="10"/>
        <v>2520</v>
      </c>
      <c r="I99" s="95">
        <v>20</v>
      </c>
      <c r="J99" s="98">
        <v>9043</v>
      </c>
      <c r="K99" s="98">
        <f t="shared" si="11"/>
        <v>453</v>
      </c>
      <c r="L99" s="100">
        <f t="shared" si="12"/>
        <v>0.1935897435897436</v>
      </c>
      <c r="M99" s="98">
        <v>636</v>
      </c>
      <c r="N99" s="98">
        <v>96</v>
      </c>
      <c r="O99" s="98">
        <v>106</v>
      </c>
      <c r="P99" s="98">
        <f t="shared" si="13"/>
        <v>2340</v>
      </c>
      <c r="Q99" s="119">
        <f t="shared" si="14"/>
        <v>0.91113385546457815</v>
      </c>
      <c r="R99" s="98">
        <f t="shared" si="15"/>
        <v>51360</v>
      </c>
      <c r="S99" s="98">
        <f t="shared" si="16"/>
        <v>46800</v>
      </c>
      <c r="T99" s="122">
        <f t="shared" si="17"/>
        <v>41080</v>
      </c>
    </row>
    <row r="100" spans="2:20">
      <c r="B100" s="94" t="str">
        <f>'COPY 20200720'!B11</f>
        <v>008</v>
      </c>
      <c r="C100" s="95" t="str">
        <f>'COPY 20200720'!C11</f>
        <v>SKIN MID PAD P TPO</v>
      </c>
      <c r="D100" s="95"/>
      <c r="E100" s="95">
        <v>24</v>
      </c>
      <c r="F100" s="95">
        <v>15</v>
      </c>
      <c r="G100" s="95">
        <v>7</v>
      </c>
      <c r="H100" s="98">
        <f t="shared" si="10"/>
        <v>2520</v>
      </c>
      <c r="I100" s="95">
        <v>10</v>
      </c>
      <c r="J100" s="98">
        <v>9043</v>
      </c>
      <c r="K100" s="98">
        <f t="shared" si="11"/>
        <v>905</v>
      </c>
      <c r="L100" s="100">
        <f t="shared" si="12"/>
        <v>0.38675213675213677</v>
      </c>
      <c r="M100" s="98">
        <v>636</v>
      </c>
      <c r="N100" s="98">
        <v>96</v>
      </c>
      <c r="O100" s="98">
        <v>106</v>
      </c>
      <c r="P100" s="98">
        <f t="shared" si="13"/>
        <v>2340</v>
      </c>
      <c r="Q100" s="119">
        <f t="shared" si="14"/>
        <v>0.91113385546457815</v>
      </c>
      <c r="R100" s="98">
        <f t="shared" si="15"/>
        <v>25680</v>
      </c>
      <c r="S100" s="98">
        <f t="shared" si="16"/>
        <v>23400</v>
      </c>
      <c r="T100" s="122">
        <f t="shared" si="17"/>
        <v>20540</v>
      </c>
    </row>
    <row r="101" spans="2:20">
      <c r="B101" s="94" t="str">
        <f>'COPY 20200720'!B12</f>
        <v>009</v>
      </c>
      <c r="C101" s="95" t="str">
        <f>'COPY 20200720'!C12</f>
        <v>SKIN MID PAD D TPO</v>
      </c>
      <c r="D101" s="95"/>
      <c r="E101" s="95">
        <v>24</v>
      </c>
      <c r="F101" s="95">
        <v>15</v>
      </c>
      <c r="G101" s="95">
        <v>7</v>
      </c>
      <c r="H101" s="98">
        <f t="shared" si="10"/>
        <v>2520</v>
      </c>
      <c r="I101" s="95">
        <v>10</v>
      </c>
      <c r="J101" s="98">
        <v>9043</v>
      </c>
      <c r="K101" s="98">
        <f t="shared" si="11"/>
        <v>905</v>
      </c>
      <c r="L101" s="100">
        <f t="shared" si="12"/>
        <v>0.38675213675213677</v>
      </c>
      <c r="M101" s="98">
        <v>636</v>
      </c>
      <c r="N101" s="98">
        <v>96</v>
      </c>
      <c r="O101" s="98">
        <v>106</v>
      </c>
      <c r="P101" s="98">
        <f t="shared" si="13"/>
        <v>2340</v>
      </c>
      <c r="Q101" s="119">
        <f t="shared" si="14"/>
        <v>0.91113385546457815</v>
      </c>
      <c r="R101" s="98">
        <f t="shared" si="15"/>
        <v>25680</v>
      </c>
      <c r="S101" s="98">
        <f t="shared" si="16"/>
        <v>23400</v>
      </c>
      <c r="T101" s="122">
        <f t="shared" si="17"/>
        <v>20540</v>
      </c>
    </row>
    <row r="102" spans="2:20">
      <c r="B102" s="94" t="str">
        <f>'COPY 20200720'!B13</f>
        <v>010</v>
      </c>
      <c r="C102" s="95" t="str">
        <f>'COPY 20200720'!C13</f>
        <v>TRAY CTR UPR RHD/LHD</v>
      </c>
      <c r="D102" s="95"/>
      <c r="E102" s="95">
        <v>24</v>
      </c>
      <c r="F102" s="95">
        <v>15</v>
      </c>
      <c r="G102" s="95">
        <v>7</v>
      </c>
      <c r="H102" s="98">
        <f t="shared" si="10"/>
        <v>2520</v>
      </c>
      <c r="I102" s="95">
        <v>5</v>
      </c>
      <c r="J102" s="98">
        <v>9043</v>
      </c>
      <c r="K102" s="98">
        <f t="shared" si="11"/>
        <v>1809</v>
      </c>
      <c r="L102" s="100">
        <f t="shared" si="12"/>
        <v>0.77307692307692311</v>
      </c>
      <c r="M102" s="98">
        <v>636</v>
      </c>
      <c r="N102" s="98">
        <v>96</v>
      </c>
      <c r="O102" s="98">
        <v>106</v>
      </c>
      <c r="P102" s="98">
        <f t="shared" si="13"/>
        <v>2340</v>
      </c>
      <c r="Q102" s="119">
        <f t="shared" si="14"/>
        <v>0.91113385546457815</v>
      </c>
      <c r="R102" s="98">
        <f t="shared" si="15"/>
        <v>12840</v>
      </c>
      <c r="S102" s="98">
        <f t="shared" si="16"/>
        <v>11700</v>
      </c>
      <c r="T102" s="122">
        <f t="shared" si="17"/>
        <v>10270</v>
      </c>
    </row>
    <row r="103" spans="2:20">
      <c r="B103" s="94" t="str">
        <f>'COPY 20200720'!B14</f>
        <v>011</v>
      </c>
      <c r="C103" s="95" t="str">
        <f>'COPY 20200720'!C14</f>
        <v>COVER START SW RHD</v>
      </c>
      <c r="D103" s="95"/>
      <c r="E103" s="95">
        <v>24</v>
      </c>
      <c r="F103" s="95">
        <v>15</v>
      </c>
      <c r="G103" s="95">
        <v>7</v>
      </c>
      <c r="H103" s="98">
        <f t="shared" si="10"/>
        <v>2520</v>
      </c>
      <c r="I103" s="95">
        <v>30</v>
      </c>
      <c r="J103" s="98">
        <v>9043</v>
      </c>
      <c r="K103" s="98">
        <f t="shared" si="11"/>
        <v>302</v>
      </c>
      <c r="L103" s="100">
        <f t="shared" si="12"/>
        <v>0.12905982905982907</v>
      </c>
      <c r="M103" s="98">
        <v>636</v>
      </c>
      <c r="N103" s="98">
        <v>96</v>
      </c>
      <c r="O103" s="98">
        <v>106</v>
      </c>
      <c r="P103" s="98">
        <f t="shared" si="13"/>
        <v>2340</v>
      </c>
      <c r="Q103" s="119">
        <f t="shared" si="14"/>
        <v>0.91113385546457815</v>
      </c>
      <c r="R103" s="98">
        <f t="shared" si="15"/>
        <v>77040</v>
      </c>
      <c r="S103" s="98">
        <f t="shared" si="16"/>
        <v>70200</v>
      </c>
      <c r="T103" s="122">
        <f t="shared" si="17"/>
        <v>61620</v>
      </c>
    </row>
    <row r="104" spans="2:20">
      <c r="B104" s="94" t="str">
        <f>'COPY 20200720'!B15</f>
        <v>012</v>
      </c>
      <c r="C104" s="95" t="str">
        <f>'COPY 20200720'!C15</f>
        <v>ATTACHMENT SUNLOAD</v>
      </c>
      <c r="D104" s="95"/>
      <c r="E104" s="95">
        <v>24</v>
      </c>
      <c r="F104" s="95">
        <v>15</v>
      </c>
      <c r="G104" s="95">
        <v>7</v>
      </c>
      <c r="H104" s="98">
        <f t="shared" si="10"/>
        <v>2520</v>
      </c>
      <c r="I104" s="95">
        <v>50</v>
      </c>
      <c r="J104" s="98">
        <v>9043</v>
      </c>
      <c r="K104" s="98">
        <f t="shared" si="11"/>
        <v>181</v>
      </c>
      <c r="L104" s="100">
        <f t="shared" si="12"/>
        <v>7.7350427350427353E-2</v>
      </c>
      <c r="M104" s="98">
        <v>636</v>
      </c>
      <c r="N104" s="98">
        <v>96</v>
      </c>
      <c r="O104" s="98">
        <v>106</v>
      </c>
      <c r="P104" s="98">
        <f t="shared" si="13"/>
        <v>2340</v>
      </c>
      <c r="Q104" s="119">
        <f t="shared" si="14"/>
        <v>0.91113385546457815</v>
      </c>
      <c r="R104" s="98">
        <f t="shared" si="15"/>
        <v>128400</v>
      </c>
      <c r="S104" s="98">
        <f t="shared" si="16"/>
        <v>117000</v>
      </c>
      <c r="T104" s="122">
        <f t="shared" si="17"/>
        <v>102700</v>
      </c>
    </row>
    <row r="105" spans="2:20">
      <c r="B105" s="94" t="str">
        <f>'COPY 20200720'!B16</f>
        <v>013</v>
      </c>
      <c r="C105" s="95" t="str">
        <f>'COPY 20200720'!C16</f>
        <v>ORN PNL MID D RHD/LHD</v>
      </c>
      <c r="D105" s="95"/>
      <c r="E105" s="95">
        <v>24</v>
      </c>
      <c r="F105" s="95">
        <v>15</v>
      </c>
      <c r="G105" s="95">
        <v>14</v>
      </c>
      <c r="H105" s="98">
        <f t="shared" si="10"/>
        <v>5040</v>
      </c>
      <c r="I105" s="95">
        <v>5</v>
      </c>
      <c r="J105" s="98">
        <v>9043</v>
      </c>
      <c r="K105" s="98">
        <f t="shared" si="11"/>
        <v>1809</v>
      </c>
      <c r="L105" s="100">
        <f t="shared" si="12"/>
        <v>1.6565934065934067</v>
      </c>
      <c r="M105" s="98">
        <v>636</v>
      </c>
      <c r="N105" s="98">
        <v>96</v>
      </c>
      <c r="O105" s="98">
        <v>106</v>
      </c>
      <c r="P105" s="98">
        <f t="shared" si="13"/>
        <v>1092</v>
      </c>
      <c r="Q105" s="119">
        <f t="shared" si="14"/>
        <v>0.85039159843360623</v>
      </c>
      <c r="R105" s="98">
        <f t="shared" si="15"/>
        <v>6420</v>
      </c>
      <c r="S105" s="98">
        <f t="shared" si="16"/>
        <v>5460</v>
      </c>
      <c r="T105" s="122">
        <f t="shared" si="17"/>
        <v>5135</v>
      </c>
    </row>
    <row r="106" spans="2:20">
      <c r="B106" s="94" t="str">
        <f>'COPY 20200720'!B17</f>
        <v>014</v>
      </c>
      <c r="C106" s="95" t="str">
        <f>'COPY 20200720'!C17</f>
        <v>PNL CTR DMSLESS LHD/RHD</v>
      </c>
      <c r="D106" s="95"/>
      <c r="E106" s="95">
        <v>48</v>
      </c>
      <c r="F106" s="95">
        <v>32</v>
      </c>
      <c r="G106" s="95">
        <v>53</v>
      </c>
      <c r="H106" s="98">
        <f t="shared" si="10"/>
        <v>81408</v>
      </c>
      <c r="I106" s="95">
        <v>12</v>
      </c>
      <c r="J106" s="98">
        <v>9043</v>
      </c>
      <c r="K106" s="98">
        <f t="shared" si="11"/>
        <v>754</v>
      </c>
      <c r="L106" s="100">
        <f t="shared" si="12"/>
        <v>9.6666666666666661</v>
      </c>
      <c r="M106" s="98">
        <v>636</v>
      </c>
      <c r="N106" s="98">
        <v>96</v>
      </c>
      <c r="O106" s="98">
        <v>106</v>
      </c>
      <c r="P106" s="98">
        <f t="shared" si="13"/>
        <v>78</v>
      </c>
      <c r="Q106" s="119">
        <f t="shared" si="14"/>
        <v>0.98113207547169812</v>
      </c>
      <c r="R106" s="98">
        <f t="shared" si="15"/>
        <v>948</v>
      </c>
      <c r="S106" s="98">
        <f t="shared" si="16"/>
        <v>936</v>
      </c>
      <c r="T106" s="122">
        <f t="shared" si="17"/>
        <v>756</v>
      </c>
    </row>
    <row r="107" spans="2:20">
      <c r="B107" s="94" t="str">
        <f>'COPY 20200720'!B18</f>
        <v>015</v>
      </c>
      <c r="C107" s="95" t="str">
        <f>'COPY 20200720'!C18</f>
        <v>PANEL SWITCH RHD</v>
      </c>
      <c r="D107" s="95"/>
      <c r="E107" s="95">
        <v>24</v>
      </c>
      <c r="F107" s="95">
        <v>15</v>
      </c>
      <c r="G107" s="95">
        <v>7</v>
      </c>
      <c r="H107" s="98">
        <f t="shared" si="10"/>
        <v>2520</v>
      </c>
      <c r="I107" s="95">
        <v>20</v>
      </c>
      <c r="J107" s="98">
        <v>9043</v>
      </c>
      <c r="K107" s="98">
        <f t="shared" si="11"/>
        <v>453</v>
      </c>
      <c r="L107" s="100">
        <f t="shared" si="12"/>
        <v>0.1935897435897436</v>
      </c>
      <c r="M107" s="98">
        <v>636</v>
      </c>
      <c r="N107" s="98">
        <v>96</v>
      </c>
      <c r="O107" s="98">
        <v>106</v>
      </c>
      <c r="P107" s="98">
        <f t="shared" si="13"/>
        <v>2340</v>
      </c>
      <c r="Q107" s="119">
        <f t="shared" si="14"/>
        <v>0.91113385546457815</v>
      </c>
      <c r="R107" s="98">
        <f t="shared" si="15"/>
        <v>51360</v>
      </c>
      <c r="S107" s="98">
        <f t="shared" si="16"/>
        <v>46800</v>
      </c>
      <c r="T107" s="122">
        <f t="shared" si="17"/>
        <v>41080</v>
      </c>
    </row>
    <row r="108" spans="2:20">
      <c r="B108" s="94" t="str">
        <f>'COPY 20200720'!B19</f>
        <v>016</v>
      </c>
      <c r="C108" s="95" t="str">
        <f>'COPY 20200720'!C19</f>
        <v>NZL F DEF SD RH/LH</v>
      </c>
      <c r="D108" s="95"/>
      <c r="E108" s="95">
        <v>24</v>
      </c>
      <c r="F108" s="95">
        <v>15</v>
      </c>
      <c r="G108" s="95">
        <v>7</v>
      </c>
      <c r="H108" s="98">
        <f t="shared" si="10"/>
        <v>2520</v>
      </c>
      <c r="I108" s="95">
        <v>20</v>
      </c>
      <c r="J108" s="98">
        <v>9043</v>
      </c>
      <c r="K108" s="98">
        <f t="shared" si="11"/>
        <v>453</v>
      </c>
      <c r="L108" s="100">
        <f t="shared" si="12"/>
        <v>0.1935897435897436</v>
      </c>
      <c r="M108" s="98">
        <v>636</v>
      </c>
      <c r="N108" s="98">
        <v>96</v>
      </c>
      <c r="O108" s="98">
        <v>106</v>
      </c>
      <c r="P108" s="98">
        <f t="shared" si="13"/>
        <v>2340</v>
      </c>
      <c r="Q108" s="119">
        <f t="shared" si="14"/>
        <v>0.91113385546457815</v>
      </c>
      <c r="R108" s="98">
        <f t="shared" si="15"/>
        <v>51360</v>
      </c>
      <c r="S108" s="98">
        <f t="shared" si="16"/>
        <v>46800</v>
      </c>
      <c r="T108" s="122">
        <f t="shared" si="17"/>
        <v>41080</v>
      </c>
    </row>
    <row r="109" spans="2:20">
      <c r="B109" s="94" t="str">
        <f>'COPY 20200720'!B20</f>
        <v>017</v>
      </c>
      <c r="C109" s="95" t="str">
        <f>'COPY 20200720'!C20</f>
        <v>DUCT CTR VENT LHD</v>
      </c>
      <c r="D109" s="95"/>
      <c r="E109" s="95">
        <v>48</v>
      </c>
      <c r="F109" s="95">
        <v>15</v>
      </c>
      <c r="G109" s="95">
        <v>11</v>
      </c>
      <c r="H109" s="98">
        <f t="shared" si="10"/>
        <v>7920</v>
      </c>
      <c r="I109" s="95">
        <v>24</v>
      </c>
      <c r="J109" s="98">
        <v>9043</v>
      </c>
      <c r="K109" s="98">
        <f t="shared" si="11"/>
        <v>377</v>
      </c>
      <c r="L109" s="100">
        <f t="shared" si="12"/>
        <v>0.53703703703703709</v>
      </c>
      <c r="M109" s="98">
        <v>636</v>
      </c>
      <c r="N109" s="98">
        <v>96</v>
      </c>
      <c r="O109" s="98">
        <v>106</v>
      </c>
      <c r="P109" s="98">
        <f t="shared" si="13"/>
        <v>702</v>
      </c>
      <c r="Q109" s="119">
        <f t="shared" si="14"/>
        <v>0.85906906372374514</v>
      </c>
      <c r="R109" s="98">
        <f t="shared" si="15"/>
        <v>19608</v>
      </c>
      <c r="S109" s="98">
        <f t="shared" si="16"/>
        <v>16848</v>
      </c>
      <c r="T109" s="122">
        <f t="shared" si="17"/>
        <v>15672</v>
      </c>
    </row>
    <row r="110" spans="2:20">
      <c r="B110" s="94" t="str">
        <f>'COPY 20200720'!B21</f>
        <v>018</v>
      </c>
      <c r="C110" s="95" t="str">
        <f>'COPY 20200720'!C21</f>
        <v>DUCT SD VENT RH/LH</v>
      </c>
      <c r="D110" s="95"/>
      <c r="E110" s="95">
        <v>48</v>
      </c>
      <c r="F110" s="95">
        <v>15</v>
      </c>
      <c r="G110" s="95">
        <v>11</v>
      </c>
      <c r="H110" s="98">
        <f t="shared" si="10"/>
        <v>7920</v>
      </c>
      <c r="I110" s="95">
        <v>12</v>
      </c>
      <c r="J110" s="98">
        <v>9043</v>
      </c>
      <c r="K110" s="98">
        <f t="shared" si="11"/>
        <v>754</v>
      </c>
      <c r="L110" s="100">
        <f t="shared" si="12"/>
        <v>1.0740740740740742</v>
      </c>
      <c r="M110" s="98">
        <v>636</v>
      </c>
      <c r="N110" s="98">
        <v>96</v>
      </c>
      <c r="O110" s="98">
        <v>106</v>
      </c>
      <c r="P110" s="98">
        <f t="shared" si="13"/>
        <v>702</v>
      </c>
      <c r="Q110" s="119">
        <f t="shared" si="14"/>
        <v>0.85906906372374514</v>
      </c>
      <c r="R110" s="98">
        <f t="shared" si="15"/>
        <v>9804</v>
      </c>
      <c r="S110" s="98">
        <f t="shared" si="16"/>
        <v>8424</v>
      </c>
      <c r="T110" s="122">
        <f t="shared" si="17"/>
        <v>7836</v>
      </c>
    </row>
    <row r="111" spans="2:20">
      <c r="B111" s="94" t="str">
        <f>'COPY 20200720'!B22</f>
        <v>019</v>
      </c>
      <c r="C111" s="95" t="str">
        <f>'COPY 20200720'!C22</f>
        <v>DUCT SD DEF RH/LH</v>
      </c>
      <c r="D111" s="95"/>
      <c r="E111" s="95">
        <v>24</v>
      </c>
      <c r="F111" s="95">
        <v>22</v>
      </c>
      <c r="G111" s="95">
        <v>11</v>
      </c>
      <c r="H111" s="98">
        <f t="shared" si="10"/>
        <v>5808</v>
      </c>
      <c r="I111" s="95">
        <v>24</v>
      </c>
      <c r="J111" s="98">
        <v>9043</v>
      </c>
      <c r="K111" s="98">
        <f t="shared" si="11"/>
        <v>377</v>
      </c>
      <c r="L111" s="100">
        <f t="shared" si="12"/>
        <v>0.40277777777777779</v>
      </c>
      <c r="M111" s="98">
        <v>636</v>
      </c>
      <c r="N111" s="98">
        <v>96</v>
      </c>
      <c r="O111" s="98">
        <v>106</v>
      </c>
      <c r="P111" s="98">
        <f t="shared" si="13"/>
        <v>936</v>
      </c>
      <c r="Q111" s="119">
        <f t="shared" si="14"/>
        <v>0.83997864008543965</v>
      </c>
      <c r="R111" s="98">
        <f t="shared" si="15"/>
        <v>26736</v>
      </c>
      <c r="S111" s="98">
        <f t="shared" si="16"/>
        <v>22464</v>
      </c>
      <c r="T111" s="122">
        <f t="shared" si="17"/>
        <v>21384</v>
      </c>
    </row>
    <row r="112" spans="2:20">
      <c r="B112" s="94" t="str">
        <f>'COPY 20200720'!B23</f>
        <v>020</v>
      </c>
      <c r="C112" s="95" t="str">
        <f>'COPY 20200720'!C23</f>
        <v>CAP AUTO LGT SEN</v>
      </c>
      <c r="D112" s="95"/>
      <c r="E112" s="95">
        <v>24</v>
      </c>
      <c r="F112" s="95">
        <v>15</v>
      </c>
      <c r="G112" s="95">
        <v>7</v>
      </c>
      <c r="H112" s="98">
        <f t="shared" si="10"/>
        <v>2520</v>
      </c>
      <c r="I112" s="95">
        <v>50</v>
      </c>
      <c r="J112" s="98">
        <v>9043</v>
      </c>
      <c r="K112" s="98">
        <f t="shared" si="11"/>
        <v>181</v>
      </c>
      <c r="L112" s="100">
        <f t="shared" si="12"/>
        <v>7.7350427350427353E-2</v>
      </c>
      <c r="M112" s="98">
        <v>636</v>
      </c>
      <c r="N112" s="98">
        <v>96</v>
      </c>
      <c r="O112" s="98">
        <v>106</v>
      </c>
      <c r="P112" s="98">
        <f t="shared" si="13"/>
        <v>2340</v>
      </c>
      <c r="Q112" s="119">
        <f t="shared" si="14"/>
        <v>0.91113385546457815</v>
      </c>
      <c r="R112" s="98">
        <f t="shared" si="15"/>
        <v>128400</v>
      </c>
      <c r="S112" s="98">
        <f t="shared" si="16"/>
        <v>117000</v>
      </c>
      <c r="T112" s="122">
        <f t="shared" si="17"/>
        <v>102700</v>
      </c>
    </row>
    <row r="113" spans="2:20">
      <c r="B113" s="94" t="str">
        <f>'COPY 20200720'!B24</f>
        <v>021</v>
      </c>
      <c r="C113" s="95" t="str">
        <f>'COPY 20200720'!C24</f>
        <v>ORNAMENT PNL P</v>
      </c>
      <c r="D113" s="95"/>
      <c r="E113" s="95">
        <v>24</v>
      </c>
      <c r="F113" s="95">
        <v>22</v>
      </c>
      <c r="G113" s="95">
        <v>11</v>
      </c>
      <c r="H113" s="98">
        <f t="shared" si="10"/>
        <v>5808</v>
      </c>
      <c r="I113" s="95">
        <v>24</v>
      </c>
      <c r="J113" s="98">
        <v>9043</v>
      </c>
      <c r="K113" s="98">
        <f t="shared" si="11"/>
        <v>377</v>
      </c>
      <c r="L113" s="100">
        <f t="shared" si="12"/>
        <v>0.40277777777777779</v>
      </c>
      <c r="M113" s="98">
        <v>636</v>
      </c>
      <c r="N113" s="98">
        <v>96</v>
      </c>
      <c r="O113" s="98">
        <v>106</v>
      </c>
      <c r="P113" s="98">
        <f t="shared" si="13"/>
        <v>936</v>
      </c>
      <c r="Q113" s="119">
        <f t="shared" si="14"/>
        <v>0.83997864008543965</v>
      </c>
      <c r="R113" s="98">
        <f t="shared" si="15"/>
        <v>26736</v>
      </c>
      <c r="S113" s="98">
        <f t="shared" si="16"/>
        <v>22464</v>
      </c>
      <c r="T113" s="122">
        <f t="shared" si="17"/>
        <v>21384</v>
      </c>
    </row>
    <row r="114" spans="2:20">
      <c r="B114" s="94" t="str">
        <f>'COPY 20200720'!B25</f>
        <v>022</v>
      </c>
      <c r="C114" s="95" t="str">
        <f>'COPY 20200720'!C25</f>
        <v>ORN PNL D</v>
      </c>
      <c r="D114" s="95"/>
      <c r="E114" s="95">
        <v>24</v>
      </c>
      <c r="F114" s="95">
        <v>22</v>
      </c>
      <c r="G114" s="95">
        <v>11</v>
      </c>
      <c r="H114" s="98">
        <f t="shared" si="10"/>
        <v>5808</v>
      </c>
      <c r="I114" s="95">
        <v>28</v>
      </c>
      <c r="J114" s="98">
        <v>9043</v>
      </c>
      <c r="K114" s="98">
        <f t="shared" si="11"/>
        <v>323</v>
      </c>
      <c r="L114" s="100">
        <f t="shared" si="12"/>
        <v>0.34508547008547008</v>
      </c>
      <c r="M114" s="98">
        <v>636</v>
      </c>
      <c r="N114" s="98">
        <v>96</v>
      </c>
      <c r="O114" s="98">
        <v>106</v>
      </c>
      <c r="P114" s="98">
        <f t="shared" si="13"/>
        <v>936</v>
      </c>
      <c r="Q114" s="119">
        <f t="shared" si="14"/>
        <v>0.83997864008543965</v>
      </c>
      <c r="R114" s="98">
        <f t="shared" si="15"/>
        <v>31192</v>
      </c>
      <c r="S114" s="98">
        <f t="shared" si="16"/>
        <v>26208</v>
      </c>
      <c r="T114" s="122">
        <f t="shared" si="17"/>
        <v>24948</v>
      </c>
    </row>
    <row r="115" spans="2:20">
      <c r="B115" s="94" t="str">
        <f>'COPY 20200720'!B26</f>
        <v>023</v>
      </c>
      <c r="C115" s="95" t="str">
        <f>'COPY 20200720'!C26</f>
        <v>LID FUSE</v>
      </c>
      <c r="D115" s="95"/>
      <c r="E115" s="95">
        <v>24</v>
      </c>
      <c r="F115" s="95">
        <v>15</v>
      </c>
      <c r="G115" s="95">
        <v>7</v>
      </c>
      <c r="H115" s="98">
        <f t="shared" si="10"/>
        <v>2520</v>
      </c>
      <c r="I115" s="95">
        <v>42</v>
      </c>
      <c r="J115" s="98">
        <v>9043</v>
      </c>
      <c r="K115" s="98">
        <f t="shared" si="11"/>
        <v>216</v>
      </c>
      <c r="L115" s="100">
        <f t="shared" si="12"/>
        <v>9.2307692307692313E-2</v>
      </c>
      <c r="M115" s="98">
        <v>636</v>
      </c>
      <c r="N115" s="98">
        <v>96</v>
      </c>
      <c r="O115" s="98">
        <v>106</v>
      </c>
      <c r="P115" s="98">
        <f t="shared" si="13"/>
        <v>2340</v>
      </c>
      <c r="Q115" s="119">
        <f t="shared" si="14"/>
        <v>0.91113385546457815</v>
      </c>
      <c r="R115" s="98">
        <f t="shared" si="15"/>
        <v>107856</v>
      </c>
      <c r="S115" s="98">
        <f t="shared" si="16"/>
        <v>98280</v>
      </c>
      <c r="T115" s="122">
        <f t="shared" si="17"/>
        <v>86268</v>
      </c>
    </row>
    <row r="116" spans="2:20">
      <c r="B116" s="94" t="str">
        <f>'COPY 20200720'!B27</f>
        <v>024</v>
      </c>
      <c r="C116" s="95" t="str">
        <f>'COPY 20200720'!C27</f>
        <v>LATCH COIN BOX</v>
      </c>
      <c r="D116" s="95"/>
      <c r="E116" s="95">
        <v>24</v>
      </c>
      <c r="F116" s="95">
        <v>15</v>
      </c>
      <c r="G116" s="95">
        <v>7</v>
      </c>
      <c r="H116" s="98">
        <f t="shared" si="10"/>
        <v>2520</v>
      </c>
      <c r="I116" s="95">
        <v>40</v>
      </c>
      <c r="J116" s="98">
        <v>9043</v>
      </c>
      <c r="K116" s="98">
        <f t="shared" si="11"/>
        <v>227</v>
      </c>
      <c r="L116" s="100">
        <f t="shared" si="12"/>
        <v>9.7008547008547011E-2</v>
      </c>
      <c r="M116" s="98">
        <v>636</v>
      </c>
      <c r="N116" s="98">
        <v>96</v>
      </c>
      <c r="O116" s="98">
        <v>106</v>
      </c>
      <c r="P116" s="98">
        <f t="shared" si="13"/>
        <v>2340</v>
      </c>
      <c r="Q116" s="119">
        <f t="shared" si="14"/>
        <v>0.91113385546457815</v>
      </c>
      <c r="R116" s="98">
        <f t="shared" si="15"/>
        <v>102720</v>
      </c>
      <c r="S116" s="98">
        <f t="shared" si="16"/>
        <v>93600</v>
      </c>
      <c r="T116" s="122">
        <f t="shared" si="17"/>
        <v>82160</v>
      </c>
    </row>
    <row r="117" spans="2:20">
      <c r="B117" s="94" t="str">
        <f>'COPY 20200720'!B28</f>
        <v>025</v>
      </c>
      <c r="C117" s="95" t="str">
        <f>'COPY 20200720'!C28</f>
        <v>POCKET CONSOLE CD SPEC</v>
      </c>
      <c r="D117" s="95"/>
      <c r="E117" s="95">
        <v>48</v>
      </c>
      <c r="F117" s="95">
        <v>45</v>
      </c>
      <c r="G117" s="95">
        <v>50</v>
      </c>
      <c r="H117" s="98">
        <f t="shared" si="10"/>
        <v>108000</v>
      </c>
      <c r="I117" s="95">
        <v>80</v>
      </c>
      <c r="J117" s="98">
        <v>9043</v>
      </c>
      <c r="K117" s="98">
        <f t="shared" si="11"/>
        <v>114</v>
      </c>
      <c r="L117" s="100">
        <f t="shared" si="12"/>
        <v>2.1923076923076925</v>
      </c>
      <c r="M117" s="98">
        <v>636</v>
      </c>
      <c r="N117" s="98">
        <v>96</v>
      </c>
      <c r="O117" s="98">
        <v>106</v>
      </c>
      <c r="P117" s="98">
        <f t="shared" si="13"/>
        <v>52</v>
      </c>
      <c r="Q117" s="119">
        <f t="shared" si="14"/>
        <v>0.86774652901388394</v>
      </c>
      <c r="R117" s="98">
        <f t="shared" si="15"/>
        <v>4720</v>
      </c>
      <c r="S117" s="98">
        <f t="shared" si="16"/>
        <v>4160</v>
      </c>
      <c r="T117" s="122">
        <f t="shared" si="17"/>
        <v>3760</v>
      </c>
    </row>
    <row r="118" spans="2:20">
      <c r="B118" s="94" t="str">
        <f>'COPY 20200720'!B29</f>
        <v>026</v>
      </c>
      <c r="C118" s="95" t="str">
        <f>'COPY 20200720'!C29</f>
        <v>POCKET CONSOLE</v>
      </c>
      <c r="D118" s="95"/>
      <c r="E118" s="95">
        <v>48</v>
      </c>
      <c r="F118" s="95">
        <v>45</v>
      </c>
      <c r="G118" s="95">
        <v>50</v>
      </c>
      <c r="H118" s="98">
        <f t="shared" si="10"/>
        <v>108000</v>
      </c>
      <c r="I118" s="95">
        <v>80</v>
      </c>
      <c r="J118" s="98">
        <v>9043</v>
      </c>
      <c r="K118" s="98">
        <f t="shared" si="11"/>
        <v>114</v>
      </c>
      <c r="L118" s="100">
        <f t="shared" si="12"/>
        <v>2.1923076923076925</v>
      </c>
      <c r="M118" s="98">
        <v>636</v>
      </c>
      <c r="N118" s="98">
        <v>96</v>
      </c>
      <c r="O118" s="98">
        <v>106</v>
      </c>
      <c r="P118" s="98">
        <f t="shared" si="13"/>
        <v>52</v>
      </c>
      <c r="Q118" s="119">
        <f t="shared" si="14"/>
        <v>0.86774652901388394</v>
      </c>
      <c r="R118" s="98">
        <f t="shared" si="15"/>
        <v>4720</v>
      </c>
      <c r="S118" s="98">
        <f t="shared" si="16"/>
        <v>4160</v>
      </c>
      <c r="T118" s="122">
        <f t="shared" si="17"/>
        <v>3760</v>
      </c>
    </row>
    <row r="119" spans="2:20">
      <c r="B119" s="94" t="str">
        <f>'COPY 20200720'!B30</f>
        <v>027</v>
      </c>
      <c r="C119" s="95" t="str">
        <f>'COPY 20200720'!C30</f>
        <v>PNL CSL POCKET CD</v>
      </c>
      <c r="D119" s="95"/>
      <c r="E119" s="95">
        <v>32</v>
      </c>
      <c r="F119" s="95">
        <v>15</v>
      </c>
      <c r="G119" s="95">
        <v>9</v>
      </c>
      <c r="H119" s="98">
        <f t="shared" si="10"/>
        <v>4320</v>
      </c>
      <c r="I119" s="95">
        <v>4</v>
      </c>
      <c r="J119" s="98">
        <v>9043</v>
      </c>
      <c r="K119" s="98">
        <f t="shared" si="11"/>
        <v>2261</v>
      </c>
      <c r="L119" s="100">
        <f t="shared" si="12"/>
        <v>1.803030303030303</v>
      </c>
      <c r="M119" s="98">
        <v>636</v>
      </c>
      <c r="N119" s="98">
        <v>96</v>
      </c>
      <c r="O119" s="98">
        <v>106</v>
      </c>
      <c r="P119" s="98">
        <f t="shared" si="13"/>
        <v>1254</v>
      </c>
      <c r="Q119" s="119">
        <f t="shared" si="14"/>
        <v>0.83704165183339263</v>
      </c>
      <c r="R119" s="98">
        <f t="shared" si="15"/>
        <v>5992</v>
      </c>
      <c r="S119" s="98">
        <f t="shared" si="16"/>
        <v>5016</v>
      </c>
      <c r="T119" s="122">
        <f t="shared" si="17"/>
        <v>4792</v>
      </c>
    </row>
    <row r="120" spans="2:20">
      <c r="B120" s="94" t="str">
        <f>'COPY 20200720'!B31</f>
        <v>028</v>
      </c>
      <c r="C120" s="95" t="str">
        <f>'COPY 20200720'!C31</f>
        <v>CONSOLE BOX LWR RH/LH</v>
      </c>
      <c r="D120" s="95"/>
      <c r="E120" s="95">
        <v>24</v>
      </c>
      <c r="F120" s="95">
        <v>15</v>
      </c>
      <c r="G120" s="95">
        <v>11</v>
      </c>
      <c r="H120" s="98">
        <f t="shared" si="10"/>
        <v>3960</v>
      </c>
      <c r="I120" s="95">
        <v>12</v>
      </c>
      <c r="J120" s="98">
        <v>9043</v>
      </c>
      <c r="K120" s="98">
        <f t="shared" si="11"/>
        <v>754</v>
      </c>
      <c r="L120" s="100">
        <f t="shared" si="12"/>
        <v>0.53703703703703709</v>
      </c>
      <c r="M120" s="98">
        <v>636</v>
      </c>
      <c r="N120" s="98">
        <v>96</v>
      </c>
      <c r="O120" s="98">
        <v>106</v>
      </c>
      <c r="P120" s="98">
        <f t="shared" si="13"/>
        <v>1404</v>
      </c>
      <c r="Q120" s="119">
        <f t="shared" si="14"/>
        <v>0.85906906372374514</v>
      </c>
      <c r="R120" s="98">
        <f t="shared" si="15"/>
        <v>19608</v>
      </c>
      <c r="S120" s="98">
        <f t="shared" si="16"/>
        <v>16848</v>
      </c>
      <c r="T120" s="122">
        <f t="shared" si="17"/>
        <v>15684</v>
      </c>
    </row>
    <row r="121" spans="2:20">
      <c r="B121" s="94" t="str">
        <f>'COPY 20200720'!B32</f>
        <v>029</v>
      </c>
      <c r="C121" s="95" t="str">
        <f>'COPY 20200720'!C32</f>
        <v>CAP SWITCH DAL</v>
      </c>
      <c r="D121" s="95"/>
      <c r="E121" s="95">
        <v>24</v>
      </c>
      <c r="F121" s="95">
        <v>15</v>
      </c>
      <c r="G121" s="95">
        <v>7</v>
      </c>
      <c r="H121" s="98">
        <f t="shared" si="10"/>
        <v>2520</v>
      </c>
      <c r="I121" s="95">
        <v>40</v>
      </c>
      <c r="J121" s="98">
        <v>9043</v>
      </c>
      <c r="K121" s="98">
        <f t="shared" si="11"/>
        <v>227</v>
      </c>
      <c r="L121" s="100">
        <f t="shared" si="12"/>
        <v>9.7008547008547011E-2</v>
      </c>
      <c r="M121" s="98">
        <v>636</v>
      </c>
      <c r="N121" s="98">
        <v>96</v>
      </c>
      <c r="O121" s="98">
        <v>106</v>
      </c>
      <c r="P121" s="98">
        <f t="shared" si="13"/>
        <v>2340</v>
      </c>
      <c r="Q121" s="119">
        <f t="shared" si="14"/>
        <v>0.91113385546457815</v>
      </c>
      <c r="R121" s="98">
        <f t="shared" si="15"/>
        <v>102720</v>
      </c>
      <c r="S121" s="98">
        <f t="shared" si="16"/>
        <v>93600</v>
      </c>
      <c r="T121" s="122">
        <f t="shared" si="17"/>
        <v>82160</v>
      </c>
    </row>
    <row r="122" spans="2:20">
      <c r="B122" s="94" t="str">
        <f>'COPY 20200720'!B33</f>
        <v>030</v>
      </c>
      <c r="C122" s="95" t="str">
        <f>'COPY 20200720'!C33</f>
        <v>CAP SWITCH UPR</v>
      </c>
      <c r="D122" s="95"/>
      <c r="E122" s="95">
        <v>24</v>
      </c>
      <c r="F122" s="95">
        <v>15</v>
      </c>
      <c r="G122" s="95">
        <v>7</v>
      </c>
      <c r="H122" s="98">
        <f t="shared" si="10"/>
        <v>2520</v>
      </c>
      <c r="I122" s="95">
        <v>40</v>
      </c>
      <c r="J122" s="98">
        <v>9043</v>
      </c>
      <c r="K122" s="98">
        <f t="shared" si="11"/>
        <v>227</v>
      </c>
      <c r="L122" s="100">
        <f t="shared" si="12"/>
        <v>9.7008547008547011E-2</v>
      </c>
      <c r="M122" s="98">
        <v>636</v>
      </c>
      <c r="N122" s="98">
        <v>96</v>
      </c>
      <c r="O122" s="98">
        <v>106</v>
      </c>
      <c r="P122" s="98">
        <f t="shared" si="13"/>
        <v>2340</v>
      </c>
      <c r="Q122" s="119">
        <f t="shared" si="14"/>
        <v>0.91113385546457815</v>
      </c>
      <c r="R122" s="98">
        <f t="shared" si="15"/>
        <v>102720</v>
      </c>
      <c r="S122" s="98">
        <f t="shared" si="16"/>
        <v>93600</v>
      </c>
      <c r="T122" s="122">
        <f t="shared" si="17"/>
        <v>82160</v>
      </c>
    </row>
    <row r="123" spans="2:20">
      <c r="B123" s="94" t="str">
        <f>'COPY 20200720'!B34</f>
        <v>031</v>
      </c>
      <c r="C123" s="95" t="str">
        <f>'COPY 20200720'!C34</f>
        <v>COVER STRG PLATE</v>
      </c>
      <c r="D123" s="95"/>
      <c r="E123" s="95">
        <v>24</v>
      </c>
      <c r="F123" s="95">
        <v>15</v>
      </c>
      <c r="G123" s="95">
        <v>7</v>
      </c>
      <c r="H123" s="98">
        <f t="shared" si="10"/>
        <v>2520</v>
      </c>
      <c r="I123" s="95">
        <v>20</v>
      </c>
      <c r="J123" s="98">
        <v>9043</v>
      </c>
      <c r="K123" s="98">
        <f t="shared" si="11"/>
        <v>453</v>
      </c>
      <c r="L123" s="100">
        <f t="shared" si="12"/>
        <v>0.1935897435897436</v>
      </c>
      <c r="M123" s="98">
        <v>636</v>
      </c>
      <c r="N123" s="98">
        <v>96</v>
      </c>
      <c r="O123" s="98">
        <v>106</v>
      </c>
      <c r="P123" s="98">
        <f t="shared" si="13"/>
        <v>2340</v>
      </c>
      <c r="Q123" s="119">
        <f t="shared" si="14"/>
        <v>0.91113385546457815</v>
      </c>
      <c r="R123" s="98">
        <f t="shared" si="15"/>
        <v>51360</v>
      </c>
      <c r="S123" s="98">
        <f t="shared" si="16"/>
        <v>46800</v>
      </c>
      <c r="T123" s="122">
        <f t="shared" si="17"/>
        <v>41080</v>
      </c>
    </row>
    <row r="124" spans="2:20">
      <c r="B124" s="94" t="str">
        <f>'COPY 20200720'!B35</f>
        <v>032</v>
      </c>
      <c r="C124" s="95" t="str">
        <f>'COPY 20200720'!C35</f>
        <v>LID LWR EPB</v>
      </c>
      <c r="D124" s="95"/>
      <c r="E124" s="95">
        <v>24</v>
      </c>
      <c r="F124" s="95">
        <v>22</v>
      </c>
      <c r="G124" s="95">
        <v>14</v>
      </c>
      <c r="H124" s="98">
        <f t="shared" si="10"/>
        <v>7392</v>
      </c>
      <c r="I124" s="95">
        <v>20</v>
      </c>
      <c r="J124" s="98">
        <v>9043</v>
      </c>
      <c r="K124" s="98">
        <f t="shared" si="11"/>
        <v>453</v>
      </c>
      <c r="L124" s="100">
        <f t="shared" si="12"/>
        <v>0.62225274725274726</v>
      </c>
      <c r="M124" s="98">
        <v>636</v>
      </c>
      <c r="N124" s="98">
        <v>96</v>
      </c>
      <c r="O124" s="98">
        <v>106</v>
      </c>
      <c r="P124" s="98">
        <f t="shared" si="13"/>
        <v>728</v>
      </c>
      <c r="Q124" s="119">
        <f t="shared" si="14"/>
        <v>0.83149400735730394</v>
      </c>
      <c r="R124" s="98">
        <f t="shared" si="15"/>
        <v>17500</v>
      </c>
      <c r="S124" s="98">
        <f t="shared" si="16"/>
        <v>14560</v>
      </c>
      <c r="T124" s="122">
        <f t="shared" si="17"/>
        <v>14000</v>
      </c>
    </row>
    <row r="125" spans="2:20">
      <c r="B125" s="94" t="str">
        <f>'COPY 20200720'!B36</f>
        <v>033</v>
      </c>
      <c r="C125" s="95" t="str">
        <f>'COPY 20200720'!C36</f>
        <v>LID UPR BASE EPB</v>
      </c>
      <c r="D125" s="95"/>
      <c r="E125" s="95">
        <v>24</v>
      </c>
      <c r="F125" s="95">
        <v>22</v>
      </c>
      <c r="G125" s="95">
        <v>14</v>
      </c>
      <c r="H125" s="98">
        <f t="shared" si="10"/>
        <v>7392</v>
      </c>
      <c r="I125" s="95">
        <v>16</v>
      </c>
      <c r="J125" s="98">
        <v>9043</v>
      </c>
      <c r="K125" s="98">
        <f t="shared" si="11"/>
        <v>566</v>
      </c>
      <c r="L125" s="100">
        <f t="shared" si="12"/>
        <v>0.77747252747252749</v>
      </c>
      <c r="M125" s="98">
        <v>636</v>
      </c>
      <c r="N125" s="98">
        <v>96</v>
      </c>
      <c r="O125" s="98">
        <v>106</v>
      </c>
      <c r="P125" s="98">
        <f t="shared" si="13"/>
        <v>728</v>
      </c>
      <c r="Q125" s="119">
        <f t="shared" si="14"/>
        <v>0.83149400735730394</v>
      </c>
      <c r="R125" s="98">
        <f t="shared" ref="R125:R156" si="18">IF(H125=0,0,ROUNDDOWN($M125*$N125*$O125/$H125,0)*$I125)</f>
        <v>14000</v>
      </c>
      <c r="S125" s="98">
        <f t="shared" si="16"/>
        <v>11648</v>
      </c>
      <c r="T125" s="122">
        <f t="shared" si="17"/>
        <v>11200</v>
      </c>
    </row>
    <row r="126" spans="2:20">
      <c r="B126" s="94" t="str">
        <f>'COPY 20200720'!B37</f>
        <v>034</v>
      </c>
      <c r="C126" s="95" t="str">
        <f>'COPY 20200720'!C37</f>
        <v>LID UPR EPB</v>
      </c>
      <c r="D126" s="95"/>
      <c r="E126" s="95">
        <v>24</v>
      </c>
      <c r="F126" s="95">
        <v>22</v>
      </c>
      <c r="G126" s="95">
        <v>14</v>
      </c>
      <c r="H126" s="98">
        <f t="shared" si="10"/>
        <v>7392</v>
      </c>
      <c r="I126" s="95">
        <v>16</v>
      </c>
      <c r="J126" s="98">
        <v>9043</v>
      </c>
      <c r="K126" s="98">
        <f t="shared" si="11"/>
        <v>566</v>
      </c>
      <c r="L126" s="100">
        <f t="shared" si="12"/>
        <v>0.77747252747252749</v>
      </c>
      <c r="M126" s="98">
        <v>636</v>
      </c>
      <c r="N126" s="98">
        <v>96</v>
      </c>
      <c r="O126" s="98">
        <v>106</v>
      </c>
      <c r="P126" s="98">
        <f t="shared" si="13"/>
        <v>728</v>
      </c>
      <c r="Q126" s="119">
        <f t="shared" si="14"/>
        <v>0.83149400735730394</v>
      </c>
      <c r="R126" s="98">
        <f t="shared" si="18"/>
        <v>14000</v>
      </c>
      <c r="S126" s="98">
        <f t="shared" si="16"/>
        <v>11648</v>
      </c>
      <c r="T126" s="122">
        <f t="shared" si="17"/>
        <v>11200</v>
      </c>
    </row>
    <row r="127" spans="2:20">
      <c r="B127" s="94" t="str">
        <f>'COPY 20200720'!B38</f>
        <v>035</v>
      </c>
      <c r="C127" s="95" t="str">
        <f>'COPY 20200720'!C38</f>
        <v>LOCK CONSOLE EPB</v>
      </c>
      <c r="D127" s="95"/>
      <c r="E127" s="95">
        <v>24</v>
      </c>
      <c r="F127" s="95">
        <v>15</v>
      </c>
      <c r="G127" s="95">
        <v>7</v>
      </c>
      <c r="H127" s="98">
        <f t="shared" si="10"/>
        <v>2520</v>
      </c>
      <c r="I127" s="95">
        <v>20</v>
      </c>
      <c r="J127" s="98">
        <v>9043</v>
      </c>
      <c r="K127" s="98">
        <f t="shared" si="11"/>
        <v>453</v>
      </c>
      <c r="L127" s="100">
        <f t="shared" si="12"/>
        <v>0.1935897435897436</v>
      </c>
      <c r="M127" s="98">
        <v>636</v>
      </c>
      <c r="N127" s="98">
        <v>96</v>
      </c>
      <c r="O127" s="98">
        <v>106</v>
      </c>
      <c r="P127" s="98">
        <f t="shared" si="13"/>
        <v>2340</v>
      </c>
      <c r="Q127" s="119">
        <f t="shared" si="14"/>
        <v>0.91113385546457815</v>
      </c>
      <c r="R127" s="98">
        <f t="shared" si="18"/>
        <v>51360</v>
      </c>
      <c r="S127" s="98">
        <f t="shared" si="16"/>
        <v>46800</v>
      </c>
      <c r="T127" s="122">
        <f t="shared" si="17"/>
        <v>41080</v>
      </c>
    </row>
    <row r="128" spans="2:20">
      <c r="B128" s="94" t="str">
        <f>'COPY 20200720'!B39</f>
        <v>036</v>
      </c>
      <c r="C128" s="95" t="str">
        <f>'COPY 20200720'!C39</f>
        <v>LID LWR BASE EPB</v>
      </c>
      <c r="D128" s="95"/>
      <c r="E128" s="95">
        <v>24</v>
      </c>
      <c r="F128" s="95">
        <v>22</v>
      </c>
      <c r="G128" s="95">
        <v>14</v>
      </c>
      <c r="H128" s="98">
        <f t="shared" si="10"/>
        <v>7392</v>
      </c>
      <c r="I128" s="95">
        <v>24</v>
      </c>
      <c r="J128" s="98">
        <v>9043</v>
      </c>
      <c r="K128" s="98">
        <f t="shared" si="11"/>
        <v>377</v>
      </c>
      <c r="L128" s="100">
        <f t="shared" si="12"/>
        <v>0.5178571428571429</v>
      </c>
      <c r="M128" s="98">
        <v>636</v>
      </c>
      <c r="N128" s="98">
        <v>96</v>
      </c>
      <c r="O128" s="98">
        <v>106</v>
      </c>
      <c r="P128" s="98">
        <f t="shared" si="13"/>
        <v>728</v>
      </c>
      <c r="Q128" s="119">
        <f t="shared" si="14"/>
        <v>0.83149400735730394</v>
      </c>
      <c r="R128" s="98">
        <f t="shared" si="18"/>
        <v>21000</v>
      </c>
      <c r="S128" s="98">
        <f t="shared" si="16"/>
        <v>17472</v>
      </c>
      <c r="T128" s="122">
        <f t="shared" ref="T128:T159" si="19">IF(H128=0,0,ROUNDDOWN($M128*$N128*$O128*80%/$H128,0)*$I128)</f>
        <v>16800</v>
      </c>
    </row>
    <row r="129" spans="2:20">
      <c r="B129" s="94" t="str">
        <f>'COPY 20200720'!B40</f>
        <v>037</v>
      </c>
      <c r="C129" s="95" t="str">
        <f>'COPY 20200720'!C40</f>
        <v>COVER F</v>
      </c>
      <c r="D129" s="95"/>
      <c r="E129" s="95">
        <v>48</v>
      </c>
      <c r="F129" s="95">
        <v>32</v>
      </c>
      <c r="G129" s="95">
        <v>53</v>
      </c>
      <c r="H129" s="98">
        <f t="shared" si="10"/>
        <v>81408</v>
      </c>
      <c r="I129" s="95">
        <v>30</v>
      </c>
      <c r="J129" s="98">
        <v>9043</v>
      </c>
      <c r="K129" s="98">
        <f t="shared" si="11"/>
        <v>302</v>
      </c>
      <c r="L129" s="100">
        <f t="shared" si="12"/>
        <v>3.8717948717948718</v>
      </c>
      <c r="M129" s="98">
        <v>636</v>
      </c>
      <c r="N129" s="98">
        <v>96</v>
      </c>
      <c r="O129" s="98">
        <v>106</v>
      </c>
      <c r="P129" s="98">
        <f t="shared" si="13"/>
        <v>78</v>
      </c>
      <c r="Q129" s="119">
        <f t="shared" si="14"/>
        <v>0.98113207547169812</v>
      </c>
      <c r="R129" s="98">
        <f t="shared" si="18"/>
        <v>2370</v>
      </c>
      <c r="S129" s="98">
        <f t="shared" si="16"/>
        <v>2340</v>
      </c>
      <c r="T129" s="122">
        <f t="shared" si="19"/>
        <v>1890</v>
      </c>
    </row>
    <row r="130" spans="2:20">
      <c r="B130" s="94" t="str">
        <f>'COPY 20200720'!B41</f>
        <v>038</v>
      </c>
      <c r="C130" s="95" t="str">
        <f>'COPY 20200720'!C41</f>
        <v>RING COVER F</v>
      </c>
      <c r="D130" s="95"/>
      <c r="E130" s="95"/>
      <c r="F130" s="95"/>
      <c r="G130" s="95"/>
      <c r="H130" s="98">
        <f t="shared" si="10"/>
        <v>0</v>
      </c>
      <c r="I130" s="95"/>
      <c r="J130" s="98">
        <v>9043</v>
      </c>
      <c r="K130" s="98">
        <f t="shared" si="11"/>
        <v>0</v>
      </c>
      <c r="L130" s="100">
        <f t="shared" si="12"/>
        <v>0</v>
      </c>
      <c r="M130" s="98">
        <v>636</v>
      </c>
      <c r="N130" s="98">
        <v>96</v>
      </c>
      <c r="O130" s="98">
        <v>106</v>
      </c>
      <c r="P130" s="98">
        <f t="shared" si="13"/>
        <v>0</v>
      </c>
      <c r="Q130" s="119" t="str">
        <f t="shared" si="14"/>
        <v/>
      </c>
      <c r="R130" s="98">
        <f t="shared" si="18"/>
        <v>0</v>
      </c>
      <c r="S130" s="98">
        <f t="shared" si="16"/>
        <v>0</v>
      </c>
      <c r="T130" s="122">
        <f t="shared" si="19"/>
        <v>0</v>
      </c>
    </row>
    <row r="131" spans="2:20">
      <c r="B131" s="94" t="str">
        <f>'COPY 20200720'!B42</f>
        <v>039</v>
      </c>
      <c r="C131" s="95" t="str">
        <f>'COPY 20200720'!C42</f>
        <v>MAT CUP HOLDER</v>
      </c>
      <c r="D131" s="95"/>
      <c r="E131" s="95">
        <v>24</v>
      </c>
      <c r="F131" s="95">
        <v>15</v>
      </c>
      <c r="G131" s="95">
        <v>7</v>
      </c>
      <c r="H131" s="98">
        <f t="shared" si="10"/>
        <v>2520</v>
      </c>
      <c r="I131" s="95">
        <v>20</v>
      </c>
      <c r="J131" s="98">
        <v>9043</v>
      </c>
      <c r="K131" s="98">
        <f t="shared" si="11"/>
        <v>453</v>
      </c>
      <c r="L131" s="100">
        <f t="shared" si="12"/>
        <v>0.1935897435897436</v>
      </c>
      <c r="M131" s="98">
        <v>636</v>
      </c>
      <c r="N131" s="98">
        <v>96</v>
      </c>
      <c r="O131" s="98">
        <v>106</v>
      </c>
      <c r="P131" s="98">
        <f t="shared" si="13"/>
        <v>2340</v>
      </c>
      <c r="Q131" s="119">
        <f t="shared" si="14"/>
        <v>0.91113385546457815</v>
      </c>
      <c r="R131" s="98">
        <f t="shared" si="18"/>
        <v>51360</v>
      </c>
      <c r="S131" s="98">
        <f t="shared" si="16"/>
        <v>46800</v>
      </c>
      <c r="T131" s="122">
        <f t="shared" si="19"/>
        <v>41080</v>
      </c>
    </row>
    <row r="132" spans="2:20">
      <c r="B132" s="94" t="str">
        <f>'COPY 20200720'!B43</f>
        <v>040</v>
      </c>
      <c r="C132" s="95" t="str">
        <f>'COPY 20200720'!C43</f>
        <v>TRAY CTR LWR</v>
      </c>
      <c r="D132" s="95"/>
      <c r="E132" s="95">
        <v>24</v>
      </c>
      <c r="F132" s="95">
        <v>15</v>
      </c>
      <c r="G132" s="95">
        <v>9</v>
      </c>
      <c r="H132" s="98">
        <f t="shared" si="10"/>
        <v>3240</v>
      </c>
      <c r="I132" s="95">
        <v>30</v>
      </c>
      <c r="J132" s="98">
        <v>9043</v>
      </c>
      <c r="K132" s="98">
        <f t="shared" si="11"/>
        <v>302</v>
      </c>
      <c r="L132" s="100">
        <f t="shared" si="12"/>
        <v>0.175990675990676</v>
      </c>
      <c r="M132" s="98">
        <v>636</v>
      </c>
      <c r="N132" s="98">
        <v>96</v>
      </c>
      <c r="O132" s="98">
        <v>106</v>
      </c>
      <c r="P132" s="98">
        <f t="shared" si="13"/>
        <v>1716</v>
      </c>
      <c r="Q132" s="119">
        <f t="shared" si="14"/>
        <v>0.85906906372374514</v>
      </c>
      <c r="R132" s="98">
        <f t="shared" si="18"/>
        <v>59910</v>
      </c>
      <c r="S132" s="98">
        <f t="shared" si="16"/>
        <v>51480</v>
      </c>
      <c r="T132" s="122">
        <f t="shared" si="19"/>
        <v>47940</v>
      </c>
    </row>
    <row r="133" spans="2:20">
      <c r="B133" s="94" t="str">
        <f>'COPY 20200720'!B44</f>
        <v>041</v>
      </c>
      <c r="C133" s="95" t="str">
        <f>'COPY 20200720'!C44</f>
        <v>MAT TRAY CTR BASE</v>
      </c>
      <c r="D133" s="95"/>
      <c r="E133" s="95">
        <v>24</v>
      </c>
      <c r="F133" s="95">
        <v>15</v>
      </c>
      <c r="G133" s="95">
        <v>7</v>
      </c>
      <c r="H133" s="98">
        <f t="shared" si="10"/>
        <v>2520</v>
      </c>
      <c r="I133" s="95">
        <v>18</v>
      </c>
      <c r="J133" s="98">
        <v>9043</v>
      </c>
      <c r="K133" s="98">
        <f t="shared" si="11"/>
        <v>503</v>
      </c>
      <c r="L133" s="100">
        <f t="shared" si="12"/>
        <v>0.21495726495726497</v>
      </c>
      <c r="M133" s="98">
        <v>636</v>
      </c>
      <c r="N133" s="98">
        <v>96</v>
      </c>
      <c r="O133" s="98">
        <v>106</v>
      </c>
      <c r="P133" s="98">
        <f t="shared" si="13"/>
        <v>2340</v>
      </c>
      <c r="Q133" s="119">
        <f t="shared" si="14"/>
        <v>0.91113385546457815</v>
      </c>
      <c r="R133" s="98">
        <f t="shared" si="18"/>
        <v>46224</v>
      </c>
      <c r="S133" s="98">
        <f t="shared" si="16"/>
        <v>42120</v>
      </c>
      <c r="T133" s="122">
        <f t="shared" si="19"/>
        <v>36972</v>
      </c>
    </row>
    <row r="134" spans="2:20">
      <c r="B134" s="94" t="str">
        <f>'COPY 20200720'!B45</f>
        <v>042</v>
      </c>
      <c r="C134" s="95" t="str">
        <f>'COPY 20200720'!C45</f>
        <v>MAT TRAY CTR</v>
      </c>
      <c r="D134" s="95"/>
      <c r="E134" s="95">
        <v>24</v>
      </c>
      <c r="F134" s="95">
        <v>15</v>
      </c>
      <c r="G134" s="95">
        <v>7</v>
      </c>
      <c r="H134" s="98">
        <f t="shared" si="10"/>
        <v>2520</v>
      </c>
      <c r="I134" s="95">
        <v>18</v>
      </c>
      <c r="J134" s="98">
        <v>9043</v>
      </c>
      <c r="K134" s="98">
        <f t="shared" si="11"/>
        <v>503</v>
      </c>
      <c r="L134" s="100">
        <f t="shared" si="12"/>
        <v>0.21495726495726497</v>
      </c>
      <c r="M134" s="98">
        <v>636</v>
      </c>
      <c r="N134" s="98">
        <v>96</v>
      </c>
      <c r="O134" s="98">
        <v>106</v>
      </c>
      <c r="P134" s="98">
        <f t="shared" si="13"/>
        <v>2340</v>
      </c>
      <c r="Q134" s="119">
        <f t="shared" si="14"/>
        <v>0.91113385546457815</v>
      </c>
      <c r="R134" s="98">
        <f t="shared" si="18"/>
        <v>46224</v>
      </c>
      <c r="S134" s="98">
        <f t="shared" si="16"/>
        <v>42120</v>
      </c>
      <c r="T134" s="122">
        <f t="shared" si="19"/>
        <v>36972</v>
      </c>
    </row>
    <row r="135" spans="2:20">
      <c r="B135" s="94" t="str">
        <f>'COPY 20200720'!B46</f>
        <v>043</v>
      </c>
      <c r="C135" s="95" t="str">
        <f>'COPY 20200720'!C46</f>
        <v>TRIM PNL ARMREST LWR F RH/LH</v>
      </c>
      <c r="D135" s="95"/>
      <c r="E135" s="95">
        <v>32</v>
      </c>
      <c r="F135" s="95">
        <v>15</v>
      </c>
      <c r="G135" s="95">
        <v>14</v>
      </c>
      <c r="H135" s="98">
        <f t="shared" si="10"/>
        <v>6720</v>
      </c>
      <c r="I135" s="95">
        <v>5</v>
      </c>
      <c r="J135" s="98">
        <v>9043</v>
      </c>
      <c r="K135" s="98">
        <f t="shared" si="11"/>
        <v>1809</v>
      </c>
      <c r="L135" s="100">
        <f t="shared" si="12"/>
        <v>2.2669172932330826</v>
      </c>
      <c r="M135" s="98">
        <v>636</v>
      </c>
      <c r="N135" s="98">
        <v>96</v>
      </c>
      <c r="O135" s="98">
        <v>106</v>
      </c>
      <c r="P135" s="98">
        <f t="shared" si="13"/>
        <v>798</v>
      </c>
      <c r="Q135" s="119">
        <f t="shared" si="14"/>
        <v>0.82858668565325744</v>
      </c>
      <c r="R135" s="98">
        <f t="shared" si="18"/>
        <v>4815</v>
      </c>
      <c r="S135" s="98">
        <f t="shared" si="16"/>
        <v>3990</v>
      </c>
      <c r="T135" s="122">
        <f t="shared" si="19"/>
        <v>3850</v>
      </c>
    </row>
    <row r="136" spans="2:20">
      <c r="B136" s="94" t="str">
        <f>'COPY 20200720'!B47</f>
        <v>044</v>
      </c>
      <c r="C136" s="95" t="str">
        <f>'COPY 20200720'!C47</f>
        <v>PNL PW SW RH/LH</v>
      </c>
      <c r="D136" s="95"/>
      <c r="E136" s="95">
        <v>24</v>
      </c>
      <c r="F136" s="95">
        <v>15</v>
      </c>
      <c r="G136" s="95">
        <v>11</v>
      </c>
      <c r="H136" s="98">
        <f t="shared" si="10"/>
        <v>3960</v>
      </c>
      <c r="I136" s="95">
        <v>20</v>
      </c>
      <c r="J136" s="98">
        <v>9043</v>
      </c>
      <c r="K136" s="98">
        <f t="shared" si="11"/>
        <v>453</v>
      </c>
      <c r="L136" s="100">
        <f t="shared" si="12"/>
        <v>0.32264957264957267</v>
      </c>
      <c r="M136" s="98">
        <v>636</v>
      </c>
      <c r="N136" s="98">
        <v>96</v>
      </c>
      <c r="O136" s="98">
        <v>106</v>
      </c>
      <c r="P136" s="98">
        <f t="shared" si="13"/>
        <v>1404</v>
      </c>
      <c r="Q136" s="119">
        <f t="shared" si="14"/>
        <v>0.85906906372374514</v>
      </c>
      <c r="R136" s="98">
        <f t="shared" si="18"/>
        <v>32680</v>
      </c>
      <c r="S136" s="98">
        <f t="shared" si="16"/>
        <v>28080</v>
      </c>
      <c r="T136" s="122">
        <f t="shared" si="19"/>
        <v>26140</v>
      </c>
    </row>
    <row r="137" spans="2:20">
      <c r="B137" s="94" t="str">
        <f>'COPY 20200720'!B48</f>
        <v>045</v>
      </c>
      <c r="C137" s="95" t="str">
        <f>'COPY 20200720'!C48</f>
        <v>PULL HANDLE F OUT RH/LH</v>
      </c>
      <c r="D137" s="95"/>
      <c r="E137" s="95">
        <v>24</v>
      </c>
      <c r="F137" s="95">
        <v>15</v>
      </c>
      <c r="G137" s="95">
        <v>11</v>
      </c>
      <c r="H137" s="98">
        <f t="shared" si="10"/>
        <v>3960</v>
      </c>
      <c r="I137" s="95">
        <v>30</v>
      </c>
      <c r="J137" s="98">
        <v>9043</v>
      </c>
      <c r="K137" s="98">
        <f t="shared" si="11"/>
        <v>302</v>
      </c>
      <c r="L137" s="100">
        <f t="shared" si="12"/>
        <v>0.21509971509971509</v>
      </c>
      <c r="M137" s="98">
        <v>636</v>
      </c>
      <c r="N137" s="98">
        <v>96</v>
      </c>
      <c r="O137" s="98">
        <v>106</v>
      </c>
      <c r="P137" s="98">
        <f t="shared" si="13"/>
        <v>1404</v>
      </c>
      <c r="Q137" s="119">
        <f t="shared" si="14"/>
        <v>0.85906906372374514</v>
      </c>
      <c r="R137" s="98">
        <f t="shared" si="18"/>
        <v>49020</v>
      </c>
      <c r="S137" s="98">
        <f t="shared" si="16"/>
        <v>42120</v>
      </c>
      <c r="T137" s="122">
        <f t="shared" si="19"/>
        <v>39210</v>
      </c>
    </row>
    <row r="138" spans="2:20">
      <c r="B138" s="94" t="str">
        <f>'COPY 20200720'!B49</f>
        <v>046</v>
      </c>
      <c r="C138" s="95" t="str">
        <f>'COPY 20200720'!C49</f>
        <v>PULL HANDLE F IN RH/LH</v>
      </c>
      <c r="D138" s="95"/>
      <c r="E138" s="95">
        <v>24</v>
      </c>
      <c r="F138" s="95">
        <v>15</v>
      </c>
      <c r="G138" s="95">
        <v>14</v>
      </c>
      <c r="H138" s="98">
        <f t="shared" si="10"/>
        <v>5040</v>
      </c>
      <c r="I138" s="95">
        <v>20</v>
      </c>
      <c r="J138" s="98">
        <v>9043</v>
      </c>
      <c r="K138" s="98">
        <f t="shared" si="11"/>
        <v>453</v>
      </c>
      <c r="L138" s="100">
        <f t="shared" si="12"/>
        <v>0.41483516483516486</v>
      </c>
      <c r="M138" s="98">
        <v>636</v>
      </c>
      <c r="N138" s="98">
        <v>96</v>
      </c>
      <c r="O138" s="98">
        <v>106</v>
      </c>
      <c r="P138" s="98">
        <f t="shared" si="13"/>
        <v>1092</v>
      </c>
      <c r="Q138" s="119">
        <f t="shared" si="14"/>
        <v>0.85039159843360623</v>
      </c>
      <c r="R138" s="98">
        <f t="shared" si="18"/>
        <v>25680</v>
      </c>
      <c r="S138" s="98">
        <f t="shared" si="16"/>
        <v>21840</v>
      </c>
      <c r="T138" s="122">
        <f t="shared" si="19"/>
        <v>20540</v>
      </c>
    </row>
    <row r="139" spans="2:20">
      <c r="B139" s="94" t="str">
        <f>'COPY 20200720'!B50</f>
        <v>047</v>
      </c>
      <c r="C139" s="95" t="str">
        <f>'COPY 20200720'!C50</f>
        <v>TRIM BD ARMREST F UPR RH/LH</v>
      </c>
      <c r="D139" s="95"/>
      <c r="E139" s="95">
        <v>24</v>
      </c>
      <c r="F139" s="95">
        <v>15</v>
      </c>
      <c r="G139" s="95">
        <v>14</v>
      </c>
      <c r="H139" s="98">
        <f t="shared" si="10"/>
        <v>5040</v>
      </c>
      <c r="I139" s="95">
        <v>9</v>
      </c>
      <c r="J139" s="98">
        <v>3016</v>
      </c>
      <c r="K139" s="98">
        <f t="shared" si="11"/>
        <v>336</v>
      </c>
      <c r="L139" s="100">
        <f t="shared" si="12"/>
        <v>0.30769230769230771</v>
      </c>
      <c r="M139" s="98">
        <v>636</v>
      </c>
      <c r="N139" s="98">
        <v>96</v>
      </c>
      <c r="O139" s="98">
        <v>106</v>
      </c>
      <c r="P139" s="98">
        <f t="shared" si="13"/>
        <v>1092</v>
      </c>
      <c r="Q139" s="119">
        <f t="shared" si="14"/>
        <v>0.85039159843360623</v>
      </c>
      <c r="R139" s="98">
        <f t="shared" si="18"/>
        <v>11556</v>
      </c>
      <c r="S139" s="98">
        <f t="shared" si="16"/>
        <v>9828</v>
      </c>
      <c r="T139" s="122">
        <f t="shared" si="19"/>
        <v>9243</v>
      </c>
    </row>
    <row r="140" spans="2:20">
      <c r="B140" s="94" t="str">
        <f>'COPY 20200720'!B51</f>
        <v>048</v>
      </c>
      <c r="C140" s="95" t="str">
        <f>'COPY 20200720'!C51</f>
        <v>TRIM BD ARMREST F UPR RH/LH</v>
      </c>
      <c r="D140" s="95"/>
      <c r="E140" s="95">
        <v>24</v>
      </c>
      <c r="F140" s="95">
        <v>15</v>
      </c>
      <c r="G140" s="95">
        <v>14</v>
      </c>
      <c r="H140" s="98">
        <f t="shared" si="10"/>
        <v>5040</v>
      </c>
      <c r="I140" s="95">
        <v>9</v>
      </c>
      <c r="J140" s="98">
        <v>6027</v>
      </c>
      <c r="K140" s="98">
        <f t="shared" si="11"/>
        <v>670</v>
      </c>
      <c r="L140" s="100">
        <f t="shared" si="12"/>
        <v>0.61355311355311359</v>
      </c>
      <c r="M140" s="98">
        <v>636</v>
      </c>
      <c r="N140" s="98">
        <v>96</v>
      </c>
      <c r="O140" s="98">
        <v>106</v>
      </c>
      <c r="P140" s="98">
        <f t="shared" si="13"/>
        <v>1092</v>
      </c>
      <c r="Q140" s="119">
        <f t="shared" si="14"/>
        <v>0.85039159843360623</v>
      </c>
      <c r="R140" s="98">
        <f t="shared" si="18"/>
        <v>11556</v>
      </c>
      <c r="S140" s="98">
        <f t="shared" si="16"/>
        <v>9828</v>
      </c>
      <c r="T140" s="122">
        <f t="shared" si="19"/>
        <v>9243</v>
      </c>
    </row>
    <row r="141" spans="2:20">
      <c r="B141" s="94" t="str">
        <f>'COPY 20200720'!B52</f>
        <v>049</v>
      </c>
      <c r="C141" s="95" t="str">
        <f>'COPY 20200720'!C52</f>
        <v>COVER DR MID F RH/LH</v>
      </c>
      <c r="D141" s="95"/>
      <c r="E141" s="95">
        <v>24</v>
      </c>
      <c r="F141" s="95">
        <v>22</v>
      </c>
      <c r="G141" s="95">
        <v>11</v>
      </c>
      <c r="H141" s="98">
        <f t="shared" si="10"/>
        <v>5808</v>
      </c>
      <c r="I141" s="95">
        <v>15</v>
      </c>
      <c r="J141" s="98">
        <v>9043</v>
      </c>
      <c r="K141" s="98">
        <f t="shared" si="11"/>
        <v>603</v>
      </c>
      <c r="L141" s="100">
        <f t="shared" si="12"/>
        <v>0.64423076923076927</v>
      </c>
      <c r="M141" s="98">
        <v>636</v>
      </c>
      <c r="N141" s="98">
        <v>96</v>
      </c>
      <c r="O141" s="98">
        <v>106</v>
      </c>
      <c r="P141" s="98">
        <f t="shared" si="13"/>
        <v>936</v>
      </c>
      <c r="Q141" s="119">
        <f t="shared" si="14"/>
        <v>0.83997864008543965</v>
      </c>
      <c r="R141" s="98">
        <f t="shared" si="18"/>
        <v>16710</v>
      </c>
      <c r="S141" s="98">
        <f t="shared" si="16"/>
        <v>14040</v>
      </c>
      <c r="T141" s="122">
        <f t="shared" si="19"/>
        <v>13365</v>
      </c>
    </row>
    <row r="142" spans="2:20">
      <c r="B142" s="94" t="str">
        <f>'COPY 20200720'!B53</f>
        <v>050</v>
      </c>
      <c r="C142" s="95" t="str">
        <f>'COPY 20200720'!C53</f>
        <v>PNL ORNAMENT F RH/LH</v>
      </c>
      <c r="D142" s="95"/>
      <c r="E142" s="95">
        <v>32</v>
      </c>
      <c r="F142" s="95">
        <v>15</v>
      </c>
      <c r="G142" s="95">
        <v>7</v>
      </c>
      <c r="H142" s="98">
        <f t="shared" si="10"/>
        <v>3360</v>
      </c>
      <c r="I142" s="95">
        <v>4</v>
      </c>
      <c r="J142" s="98">
        <v>9043</v>
      </c>
      <c r="K142" s="98">
        <f t="shared" si="11"/>
        <v>2261</v>
      </c>
      <c r="L142" s="100">
        <f t="shared" si="12"/>
        <v>1.3222222222222222</v>
      </c>
      <c r="M142" s="98">
        <v>636</v>
      </c>
      <c r="N142" s="98">
        <v>96</v>
      </c>
      <c r="O142" s="98">
        <v>106</v>
      </c>
      <c r="P142" s="98">
        <f t="shared" si="13"/>
        <v>1710</v>
      </c>
      <c r="Q142" s="119">
        <f t="shared" si="14"/>
        <v>0.88777144891420434</v>
      </c>
      <c r="R142" s="98">
        <f t="shared" si="18"/>
        <v>7704</v>
      </c>
      <c r="S142" s="98">
        <f t="shared" si="16"/>
        <v>6840</v>
      </c>
      <c r="T142" s="122">
        <f t="shared" si="19"/>
        <v>6160</v>
      </c>
    </row>
    <row r="143" spans="2:20">
      <c r="B143" s="94" t="str">
        <f>'COPY 20200720'!B54</f>
        <v>051</v>
      </c>
      <c r="C143" s="95" t="str">
        <f>'COPY 20200720'!C54</f>
        <v>TRIM BD ARMREST LWR R RH/LH</v>
      </c>
      <c r="D143" s="95"/>
      <c r="E143" s="95">
        <v>32</v>
      </c>
      <c r="F143" s="95">
        <v>15</v>
      </c>
      <c r="G143" s="95">
        <v>7</v>
      </c>
      <c r="H143" s="98">
        <f t="shared" si="10"/>
        <v>3360</v>
      </c>
      <c r="I143" s="95">
        <v>9</v>
      </c>
      <c r="J143" s="98">
        <v>9043</v>
      </c>
      <c r="K143" s="98">
        <f t="shared" si="11"/>
        <v>1005</v>
      </c>
      <c r="L143" s="100">
        <f t="shared" si="12"/>
        <v>0.58771929824561409</v>
      </c>
      <c r="M143" s="98">
        <v>636</v>
      </c>
      <c r="N143" s="98">
        <v>96</v>
      </c>
      <c r="O143" s="98">
        <v>106</v>
      </c>
      <c r="P143" s="98">
        <f t="shared" si="13"/>
        <v>1710</v>
      </c>
      <c r="Q143" s="119">
        <f t="shared" si="14"/>
        <v>0.88777144891420434</v>
      </c>
      <c r="R143" s="98">
        <f t="shared" si="18"/>
        <v>17334</v>
      </c>
      <c r="S143" s="98">
        <f t="shared" si="16"/>
        <v>15390</v>
      </c>
      <c r="T143" s="122">
        <f t="shared" si="19"/>
        <v>13860</v>
      </c>
    </row>
    <row r="144" spans="2:20">
      <c r="B144" s="94" t="str">
        <f>'COPY 20200720'!B55</f>
        <v>052</v>
      </c>
      <c r="C144" s="95" t="str">
        <f>'COPY 20200720'!C55</f>
        <v>TRIM BD ARMREST R UPR RH/LH</v>
      </c>
      <c r="D144" s="95"/>
      <c r="E144" s="95">
        <v>24</v>
      </c>
      <c r="F144" s="95">
        <v>15</v>
      </c>
      <c r="G144" s="95">
        <v>7</v>
      </c>
      <c r="H144" s="98">
        <f t="shared" si="10"/>
        <v>2520</v>
      </c>
      <c r="I144" s="95">
        <v>10</v>
      </c>
      <c r="J144" s="98">
        <v>6027</v>
      </c>
      <c r="K144" s="98">
        <f t="shared" si="11"/>
        <v>603</v>
      </c>
      <c r="L144" s="100">
        <f t="shared" si="12"/>
        <v>0.25769230769230766</v>
      </c>
      <c r="M144" s="98">
        <v>636</v>
      </c>
      <c r="N144" s="98">
        <v>96</v>
      </c>
      <c r="O144" s="98">
        <v>106</v>
      </c>
      <c r="P144" s="98">
        <f t="shared" si="13"/>
        <v>2340</v>
      </c>
      <c r="Q144" s="119">
        <f t="shared" si="14"/>
        <v>0.91113385546457815</v>
      </c>
      <c r="R144" s="98">
        <f t="shared" si="18"/>
        <v>25680</v>
      </c>
      <c r="S144" s="98">
        <f t="shared" si="16"/>
        <v>23400</v>
      </c>
      <c r="T144" s="122">
        <f t="shared" si="19"/>
        <v>20540</v>
      </c>
    </row>
    <row r="145" spans="2:20">
      <c r="B145" s="94" t="str">
        <f>'COPY 20200720'!B56</f>
        <v>053</v>
      </c>
      <c r="C145" s="95" t="str">
        <f>'COPY 20200720'!C56</f>
        <v>TRIM BD ARMREST R UPR RH/LH</v>
      </c>
      <c r="D145" s="95"/>
      <c r="E145" s="95">
        <v>24</v>
      </c>
      <c r="F145" s="95">
        <v>15</v>
      </c>
      <c r="G145" s="95">
        <v>7</v>
      </c>
      <c r="H145" s="98">
        <f t="shared" si="10"/>
        <v>2520</v>
      </c>
      <c r="I145" s="95">
        <v>10</v>
      </c>
      <c r="J145" s="98">
        <v>3016</v>
      </c>
      <c r="K145" s="98">
        <f t="shared" si="11"/>
        <v>302</v>
      </c>
      <c r="L145" s="100">
        <f t="shared" si="12"/>
        <v>0.12905982905982907</v>
      </c>
      <c r="M145" s="98">
        <v>636</v>
      </c>
      <c r="N145" s="98">
        <v>96</v>
      </c>
      <c r="O145" s="98">
        <v>106</v>
      </c>
      <c r="P145" s="98">
        <f t="shared" si="13"/>
        <v>2340</v>
      </c>
      <c r="Q145" s="119">
        <f t="shared" si="14"/>
        <v>0.91113385546457815</v>
      </c>
      <c r="R145" s="98">
        <f t="shared" si="18"/>
        <v>25680</v>
      </c>
      <c r="S145" s="98">
        <f t="shared" si="16"/>
        <v>23400</v>
      </c>
      <c r="T145" s="122">
        <f t="shared" si="19"/>
        <v>20540</v>
      </c>
    </row>
    <row r="146" spans="2:20">
      <c r="B146" s="94" t="str">
        <f>'COPY 20200720'!B57</f>
        <v>054</v>
      </c>
      <c r="C146" s="95" t="str">
        <f>'COPY 20200720'!C57</f>
        <v>PULL HANDLE R IN RH/LH</v>
      </c>
      <c r="D146" s="95"/>
      <c r="E146" s="95">
        <v>24</v>
      </c>
      <c r="F146" s="95">
        <v>22</v>
      </c>
      <c r="G146" s="95">
        <v>14</v>
      </c>
      <c r="H146" s="98">
        <f t="shared" si="10"/>
        <v>7392</v>
      </c>
      <c r="I146" s="95">
        <v>30</v>
      </c>
      <c r="J146" s="98">
        <v>9043</v>
      </c>
      <c r="K146" s="98">
        <f t="shared" si="11"/>
        <v>302</v>
      </c>
      <c r="L146" s="100">
        <f t="shared" si="12"/>
        <v>0.41483516483516486</v>
      </c>
      <c r="M146" s="98">
        <v>636</v>
      </c>
      <c r="N146" s="98">
        <v>96</v>
      </c>
      <c r="O146" s="98">
        <v>106</v>
      </c>
      <c r="P146" s="98">
        <f t="shared" si="13"/>
        <v>728</v>
      </c>
      <c r="Q146" s="119">
        <f t="shared" si="14"/>
        <v>0.83149400735730394</v>
      </c>
      <c r="R146" s="98">
        <f t="shared" si="18"/>
        <v>26250</v>
      </c>
      <c r="S146" s="98">
        <f t="shared" si="16"/>
        <v>21840</v>
      </c>
      <c r="T146" s="122">
        <f t="shared" si="19"/>
        <v>21000</v>
      </c>
    </row>
    <row r="147" spans="2:20">
      <c r="B147" s="94" t="str">
        <f>'COPY 20200720'!B58</f>
        <v>055</v>
      </c>
      <c r="C147" s="95" t="str">
        <f>'COPY 20200720'!C58</f>
        <v>PULL HANDLE R OUT RH/LH</v>
      </c>
      <c r="D147" s="95"/>
      <c r="E147" s="95">
        <v>24</v>
      </c>
      <c r="F147" s="95">
        <v>22</v>
      </c>
      <c r="G147" s="95">
        <v>14</v>
      </c>
      <c r="H147" s="98">
        <f t="shared" si="10"/>
        <v>7392</v>
      </c>
      <c r="I147" s="95">
        <v>30</v>
      </c>
      <c r="J147" s="98">
        <v>9043</v>
      </c>
      <c r="K147" s="98">
        <f t="shared" si="11"/>
        <v>302</v>
      </c>
      <c r="L147" s="100">
        <f t="shared" si="12"/>
        <v>0.41483516483516486</v>
      </c>
      <c r="M147" s="98">
        <v>636</v>
      </c>
      <c r="N147" s="98">
        <v>96</v>
      </c>
      <c r="O147" s="98">
        <v>106</v>
      </c>
      <c r="P147" s="98">
        <f t="shared" si="13"/>
        <v>728</v>
      </c>
      <c r="Q147" s="119">
        <f t="shared" si="14"/>
        <v>0.83149400735730394</v>
      </c>
      <c r="R147" s="98">
        <f t="shared" si="18"/>
        <v>26250</v>
      </c>
      <c r="S147" s="98">
        <f t="shared" si="16"/>
        <v>21840</v>
      </c>
      <c r="T147" s="122">
        <f t="shared" si="19"/>
        <v>21000</v>
      </c>
    </row>
    <row r="148" spans="2:20">
      <c r="B148" s="94" t="str">
        <f>'COPY 20200720'!B59</f>
        <v>056</v>
      </c>
      <c r="C148" s="95" t="str">
        <f>'COPY 20200720'!C59</f>
        <v>PNL PW SW R RH/LH</v>
      </c>
      <c r="D148" s="95"/>
      <c r="E148" s="95">
        <v>24</v>
      </c>
      <c r="F148" s="95">
        <v>15</v>
      </c>
      <c r="G148" s="95">
        <v>7</v>
      </c>
      <c r="H148" s="98">
        <f t="shared" si="10"/>
        <v>2520</v>
      </c>
      <c r="I148" s="95">
        <v>21</v>
      </c>
      <c r="J148" s="98">
        <v>9043</v>
      </c>
      <c r="K148" s="98">
        <f t="shared" si="11"/>
        <v>431</v>
      </c>
      <c r="L148" s="100">
        <f t="shared" si="12"/>
        <v>0.1841880341880342</v>
      </c>
      <c r="M148" s="98">
        <v>636</v>
      </c>
      <c r="N148" s="98">
        <v>96</v>
      </c>
      <c r="O148" s="98">
        <v>106</v>
      </c>
      <c r="P148" s="98">
        <f t="shared" si="13"/>
        <v>2340</v>
      </c>
      <c r="Q148" s="119">
        <f t="shared" si="14"/>
        <v>0.91113385546457815</v>
      </c>
      <c r="R148" s="98">
        <f t="shared" si="18"/>
        <v>53928</v>
      </c>
      <c r="S148" s="98">
        <f t="shared" si="16"/>
        <v>49140</v>
      </c>
      <c r="T148" s="122">
        <f t="shared" si="19"/>
        <v>43134</v>
      </c>
    </row>
    <row r="149" spans="2:20">
      <c r="B149" s="94" t="str">
        <f>'COPY 20200720'!B60</f>
        <v>057</v>
      </c>
      <c r="C149" s="95" t="str">
        <f>'COPY 20200720'!C60</f>
        <v>PAD DR R RH/LH</v>
      </c>
      <c r="D149" s="95"/>
      <c r="E149" s="95"/>
      <c r="F149" s="95"/>
      <c r="G149" s="95"/>
      <c r="H149" s="98">
        <f t="shared" si="10"/>
        <v>0</v>
      </c>
      <c r="I149" s="95"/>
      <c r="J149" s="98">
        <v>9043</v>
      </c>
      <c r="K149" s="98">
        <f t="shared" si="11"/>
        <v>0</v>
      </c>
      <c r="L149" s="100">
        <f t="shared" si="12"/>
        <v>0</v>
      </c>
      <c r="M149" s="98">
        <v>636</v>
      </c>
      <c r="N149" s="98">
        <v>96</v>
      </c>
      <c r="O149" s="98">
        <v>106</v>
      </c>
      <c r="P149" s="98">
        <f t="shared" si="13"/>
        <v>0</v>
      </c>
      <c r="Q149" s="119" t="str">
        <f t="shared" si="14"/>
        <v/>
      </c>
      <c r="R149" s="98">
        <f t="shared" si="18"/>
        <v>0</v>
      </c>
      <c r="S149" s="98">
        <f t="shared" si="16"/>
        <v>0</v>
      </c>
      <c r="T149" s="122">
        <f t="shared" si="19"/>
        <v>0</v>
      </c>
    </row>
    <row r="150" spans="2:20">
      <c r="B150" s="94" t="str">
        <f>'COPY 20200720'!B61</f>
        <v>058</v>
      </c>
      <c r="C150" s="95" t="str">
        <f>'COPY 20200720'!C61</f>
        <v>SPACER S/V BASE RH/LH</v>
      </c>
      <c r="D150" s="95"/>
      <c r="E150" s="95"/>
      <c r="F150" s="95"/>
      <c r="G150" s="95"/>
      <c r="H150" s="98">
        <f t="shared" si="10"/>
        <v>0</v>
      </c>
      <c r="I150" s="95"/>
      <c r="J150" s="98">
        <v>9043</v>
      </c>
      <c r="K150" s="98">
        <f t="shared" si="11"/>
        <v>0</v>
      </c>
      <c r="L150" s="100">
        <f t="shared" si="12"/>
        <v>0</v>
      </c>
      <c r="M150" s="98">
        <v>636</v>
      </c>
      <c r="N150" s="98">
        <v>96</v>
      </c>
      <c r="O150" s="98">
        <v>106</v>
      </c>
      <c r="P150" s="98">
        <f t="shared" si="13"/>
        <v>0</v>
      </c>
      <c r="Q150" s="119" t="str">
        <f>IF(OR($H150=0),"",$P150*$H150/($M150*$N150*$O150))</f>
        <v/>
      </c>
      <c r="R150" s="98">
        <f t="shared" si="18"/>
        <v>0</v>
      </c>
      <c r="S150" s="98">
        <f t="shared" si="16"/>
        <v>0</v>
      </c>
      <c r="T150" s="122">
        <f t="shared" si="19"/>
        <v>0</v>
      </c>
    </row>
    <row r="151" spans="2:20">
      <c r="B151" s="94" t="str">
        <f>'COPY 20200720'!B62</f>
        <v>059</v>
      </c>
      <c r="C151" s="95" t="str">
        <f>'COPY 20200720'!C62</f>
        <v>PATCH EYESIGHT</v>
      </c>
      <c r="D151" s="95"/>
      <c r="E151" s="95">
        <v>24</v>
      </c>
      <c r="F151" s="95">
        <v>22</v>
      </c>
      <c r="G151" s="95">
        <v>11</v>
      </c>
      <c r="H151" s="98">
        <f t="shared" si="10"/>
        <v>5808</v>
      </c>
      <c r="I151" s="95">
        <v>26</v>
      </c>
      <c r="J151" s="98">
        <v>9043</v>
      </c>
      <c r="K151" s="98">
        <f t="shared" si="11"/>
        <v>348</v>
      </c>
      <c r="L151" s="100">
        <f t="shared" si="12"/>
        <v>0.37179487179487181</v>
      </c>
      <c r="M151" s="98">
        <v>636</v>
      </c>
      <c r="N151" s="98">
        <v>96</v>
      </c>
      <c r="O151" s="98">
        <v>106</v>
      </c>
      <c r="P151" s="98">
        <f t="shared" si="13"/>
        <v>936</v>
      </c>
      <c r="Q151" s="119">
        <f t="shared" ref="Q151:Q214" si="20">IF(OR($H151=0),"",$P151*$H151/($M151*$N151*$O151))</f>
        <v>0.83997864008543965</v>
      </c>
      <c r="R151" s="98">
        <f t="shared" si="18"/>
        <v>28964</v>
      </c>
      <c r="S151" s="98">
        <f t="shared" si="16"/>
        <v>24336</v>
      </c>
      <c r="T151" s="122">
        <f t="shared" si="19"/>
        <v>23166</v>
      </c>
    </row>
    <row r="152" spans="2:20">
      <c r="B152" s="94" t="str">
        <f>'COPY 20200720'!B63</f>
        <v>060</v>
      </c>
      <c r="C152" s="95" t="str">
        <f>'COPY 20200720'!C63</f>
        <v>PATCH ROOM LAMP STD</v>
      </c>
      <c r="D152" s="95"/>
      <c r="E152" s="95">
        <v>24</v>
      </c>
      <c r="F152" s="95">
        <v>22</v>
      </c>
      <c r="G152" s="95">
        <v>14</v>
      </c>
      <c r="H152" s="98">
        <f t="shared" si="10"/>
        <v>7392</v>
      </c>
      <c r="I152" s="95">
        <v>100</v>
      </c>
      <c r="J152" s="98">
        <v>4521.5</v>
      </c>
      <c r="K152" s="98">
        <f t="shared" si="11"/>
        <v>46</v>
      </c>
      <c r="L152" s="100">
        <f t="shared" si="12"/>
        <v>6.3186813186813184E-2</v>
      </c>
      <c r="M152" s="98">
        <v>636</v>
      </c>
      <c r="N152" s="98">
        <v>96</v>
      </c>
      <c r="O152" s="98">
        <v>106</v>
      </c>
      <c r="P152" s="98">
        <f t="shared" si="13"/>
        <v>728</v>
      </c>
      <c r="Q152" s="119">
        <f t="shared" si="20"/>
        <v>0.83149400735730394</v>
      </c>
      <c r="R152" s="98">
        <f t="shared" si="18"/>
        <v>87500</v>
      </c>
      <c r="S152" s="98">
        <f t="shared" si="16"/>
        <v>72800</v>
      </c>
      <c r="T152" s="122">
        <f t="shared" si="19"/>
        <v>70000</v>
      </c>
    </row>
    <row r="153" spans="2:20">
      <c r="B153" s="94" t="str">
        <f>'COPY 20200720'!B64</f>
        <v>061</v>
      </c>
      <c r="C153" s="95" t="str">
        <f>'COPY 20200720'!C64</f>
        <v>PATCH ROOM LAMP SUN</v>
      </c>
      <c r="D153" s="95"/>
      <c r="E153" s="95">
        <v>32</v>
      </c>
      <c r="F153" s="95">
        <v>15</v>
      </c>
      <c r="G153" s="95">
        <v>7</v>
      </c>
      <c r="H153" s="98">
        <f t="shared" si="10"/>
        <v>3360</v>
      </c>
      <c r="I153" s="95">
        <v>40</v>
      </c>
      <c r="J153" s="98">
        <v>4521.5</v>
      </c>
      <c r="K153" s="98">
        <f t="shared" si="11"/>
        <v>114</v>
      </c>
      <c r="L153" s="100">
        <f t="shared" si="12"/>
        <v>6.6666666666666666E-2</v>
      </c>
      <c r="M153" s="98">
        <v>636</v>
      </c>
      <c r="N153" s="98">
        <v>96</v>
      </c>
      <c r="O153" s="98">
        <v>106</v>
      </c>
      <c r="P153" s="98">
        <f t="shared" si="13"/>
        <v>1710</v>
      </c>
      <c r="Q153" s="119">
        <f t="shared" si="20"/>
        <v>0.88777144891420434</v>
      </c>
      <c r="R153" s="98">
        <f t="shared" si="18"/>
        <v>77040</v>
      </c>
      <c r="S153" s="98">
        <f t="shared" si="16"/>
        <v>68400</v>
      </c>
      <c r="T153" s="122">
        <f t="shared" si="19"/>
        <v>61600</v>
      </c>
    </row>
    <row r="154" spans="2:20">
      <c r="B154" s="94" t="str">
        <f>'COPY 20200720'!B65</f>
        <v>062</v>
      </c>
      <c r="C154" s="95" t="str">
        <f>'COPY 20200720'!C65</f>
        <v>PATCH RF WGN STD A RH/LH</v>
      </c>
      <c r="D154" s="95"/>
      <c r="E154" s="95">
        <v>32</v>
      </c>
      <c r="F154" s="95">
        <v>15</v>
      </c>
      <c r="G154" s="95">
        <v>7</v>
      </c>
      <c r="H154" s="98">
        <f t="shared" si="10"/>
        <v>3360</v>
      </c>
      <c r="I154" s="95">
        <v>40</v>
      </c>
      <c r="J154" s="98">
        <v>4521.5</v>
      </c>
      <c r="K154" s="98">
        <f t="shared" si="11"/>
        <v>114</v>
      </c>
      <c r="L154" s="100">
        <f t="shared" si="12"/>
        <v>6.6666666666666666E-2</v>
      </c>
      <c r="M154" s="98">
        <v>636</v>
      </c>
      <c r="N154" s="98">
        <v>96</v>
      </c>
      <c r="O154" s="98">
        <v>106</v>
      </c>
      <c r="P154" s="98">
        <f t="shared" si="13"/>
        <v>1710</v>
      </c>
      <c r="Q154" s="119">
        <f t="shared" si="20"/>
        <v>0.88777144891420434</v>
      </c>
      <c r="R154" s="98">
        <f t="shared" si="18"/>
        <v>77040</v>
      </c>
      <c r="S154" s="98">
        <f t="shared" si="16"/>
        <v>68400</v>
      </c>
      <c r="T154" s="122">
        <f t="shared" si="19"/>
        <v>61600</v>
      </c>
    </row>
    <row r="155" spans="2:20">
      <c r="B155" s="94" t="str">
        <f>'COPY 20200720'!B66</f>
        <v>063</v>
      </c>
      <c r="C155" s="95" t="str">
        <f>'COPY 20200720'!C66</f>
        <v>PATCH RF WGN STD B RH/LH</v>
      </c>
      <c r="D155" s="95"/>
      <c r="E155" s="95">
        <v>32</v>
      </c>
      <c r="F155" s="95">
        <v>15</v>
      </c>
      <c r="G155" s="95">
        <v>14</v>
      </c>
      <c r="H155" s="98">
        <f t="shared" si="10"/>
        <v>6720</v>
      </c>
      <c r="I155" s="95">
        <v>25</v>
      </c>
      <c r="J155" s="98">
        <v>4521.5</v>
      </c>
      <c r="K155" s="98">
        <f t="shared" si="11"/>
        <v>181</v>
      </c>
      <c r="L155" s="100">
        <f t="shared" si="12"/>
        <v>0.22681704260651628</v>
      </c>
      <c r="M155" s="98">
        <v>636</v>
      </c>
      <c r="N155" s="98">
        <v>96</v>
      </c>
      <c r="O155" s="98">
        <v>106</v>
      </c>
      <c r="P155" s="98">
        <f t="shared" si="13"/>
        <v>798</v>
      </c>
      <c r="Q155" s="119">
        <f t="shared" si="20"/>
        <v>0.82858668565325744</v>
      </c>
      <c r="R155" s="98">
        <f t="shared" si="18"/>
        <v>24075</v>
      </c>
      <c r="S155" s="98">
        <f t="shared" si="16"/>
        <v>19950</v>
      </c>
      <c r="T155" s="122">
        <f t="shared" si="19"/>
        <v>19250</v>
      </c>
    </row>
    <row r="156" spans="2:20">
      <c r="B156" s="94" t="str">
        <f>'COPY 20200720'!B67</f>
        <v>064</v>
      </c>
      <c r="C156" s="95" t="str">
        <f>'COPY 20200720'!C67</f>
        <v>PAD RF SUN A RH/LH</v>
      </c>
      <c r="D156" s="95"/>
      <c r="E156" s="95">
        <v>24</v>
      </c>
      <c r="F156" s="95">
        <v>15</v>
      </c>
      <c r="G156" s="95">
        <v>11</v>
      </c>
      <c r="H156" s="98">
        <f t="shared" si="10"/>
        <v>3960</v>
      </c>
      <c r="I156" s="95">
        <v>16</v>
      </c>
      <c r="J156" s="98">
        <v>4521.5</v>
      </c>
      <c r="K156" s="98">
        <f t="shared" si="11"/>
        <v>283</v>
      </c>
      <c r="L156" s="100">
        <f t="shared" si="12"/>
        <v>0.20156695156695156</v>
      </c>
      <c r="M156" s="98">
        <v>636</v>
      </c>
      <c r="N156" s="98">
        <v>96</v>
      </c>
      <c r="O156" s="98">
        <v>106</v>
      </c>
      <c r="P156" s="98">
        <f t="shared" si="13"/>
        <v>1404</v>
      </c>
      <c r="Q156" s="119">
        <f t="shared" si="20"/>
        <v>0.85906906372374514</v>
      </c>
      <c r="R156" s="98">
        <f t="shared" si="18"/>
        <v>26144</v>
      </c>
      <c r="S156" s="98">
        <f t="shared" si="16"/>
        <v>22464</v>
      </c>
      <c r="T156" s="122">
        <f t="shared" si="19"/>
        <v>20912</v>
      </c>
    </row>
    <row r="157" spans="2:20">
      <c r="B157" s="94" t="str">
        <f>'COPY 20200720'!B68</f>
        <v>065</v>
      </c>
      <c r="C157" s="95" t="str">
        <f>'COPY 20200720'!C68</f>
        <v>PAD RF SUN B RH/LH</v>
      </c>
      <c r="D157" s="95"/>
      <c r="E157" s="95">
        <v>32</v>
      </c>
      <c r="F157" s="95">
        <v>15</v>
      </c>
      <c r="G157" s="95">
        <v>14</v>
      </c>
      <c r="H157" s="98">
        <f t="shared" ref="H157:H220" si="21">E157*F157*G157</f>
        <v>6720</v>
      </c>
      <c r="I157" s="95">
        <v>25</v>
      </c>
      <c r="J157" s="98">
        <v>4521.5</v>
      </c>
      <c r="K157" s="98">
        <f t="shared" ref="K157:K220" si="22">IF(H157=0,0,ROUNDUP(J157/I157,0))</f>
        <v>181</v>
      </c>
      <c r="L157" s="100">
        <f t="shared" ref="L157:L220" si="23">IF(K157=0,0,K157/P157)</f>
        <v>0.22681704260651628</v>
      </c>
      <c r="M157" s="98">
        <v>636</v>
      </c>
      <c r="N157" s="98">
        <v>96</v>
      </c>
      <c r="O157" s="98">
        <v>106</v>
      </c>
      <c r="P157" s="98">
        <f t="shared" ref="P157:P220" si="24">IF(OR($E157=0,$F157=0,$G157=0),0,ROUNDDOWN($M157/$E157,0)*ROUNDDOWN($N157/$F157,0)*ROUNDDOWN($O157/$G157,0))</f>
        <v>798</v>
      </c>
      <c r="Q157" s="119">
        <f t="shared" si="20"/>
        <v>0.82858668565325744</v>
      </c>
      <c r="R157" s="98">
        <f t="shared" ref="R157:R188" si="25">IF(H157=0,0,ROUNDDOWN($M157*$N157*$O157/$H157,0)*$I157)</f>
        <v>24075</v>
      </c>
      <c r="S157" s="98">
        <f t="shared" ref="S157:S220" si="26">$P157*$I157</f>
        <v>19950</v>
      </c>
      <c r="T157" s="122">
        <f t="shared" si="19"/>
        <v>19250</v>
      </c>
    </row>
    <row r="158" spans="2:20">
      <c r="B158" s="94" t="str">
        <f>'COPY 20200720'!B69</f>
        <v>066</v>
      </c>
      <c r="C158" s="95" t="str">
        <f>'COPY 20200720'!C69</f>
        <v>PAD RF D RH/LH</v>
      </c>
      <c r="D158" s="95"/>
      <c r="E158" s="95">
        <v>24</v>
      </c>
      <c r="F158" s="95">
        <v>15</v>
      </c>
      <c r="G158" s="95">
        <v>7</v>
      </c>
      <c r="H158" s="98">
        <f t="shared" si="21"/>
        <v>2520</v>
      </c>
      <c r="I158" s="95">
        <v>112</v>
      </c>
      <c r="J158" s="98">
        <v>9043</v>
      </c>
      <c r="K158" s="98">
        <f t="shared" si="22"/>
        <v>81</v>
      </c>
      <c r="L158" s="100">
        <f t="shared" si="23"/>
        <v>3.4615384615384617E-2</v>
      </c>
      <c r="M158" s="98">
        <v>636</v>
      </c>
      <c r="N158" s="98">
        <v>96</v>
      </c>
      <c r="O158" s="98">
        <v>106</v>
      </c>
      <c r="P158" s="98">
        <f t="shared" si="24"/>
        <v>2340</v>
      </c>
      <c r="Q158" s="119">
        <f t="shared" si="20"/>
        <v>0.91113385546457815</v>
      </c>
      <c r="R158" s="98">
        <f t="shared" si="25"/>
        <v>287616</v>
      </c>
      <c r="S158" s="98">
        <f t="shared" si="26"/>
        <v>262080</v>
      </c>
      <c r="T158" s="122">
        <f t="shared" si="19"/>
        <v>230048</v>
      </c>
    </row>
    <row r="159" spans="2:20">
      <c r="B159" s="94" t="str">
        <f>'COPY 20200720'!B70</f>
        <v>067</v>
      </c>
      <c r="C159" s="95" t="str">
        <f>'COPY 20200720'!C70</f>
        <v>PAD RF RP2 RH/LH</v>
      </c>
      <c r="D159" s="95"/>
      <c r="E159" s="95">
        <v>24</v>
      </c>
      <c r="F159" s="95">
        <v>15</v>
      </c>
      <c r="G159" s="95">
        <v>7</v>
      </c>
      <c r="H159" s="98">
        <f t="shared" si="21"/>
        <v>2520</v>
      </c>
      <c r="I159" s="95">
        <v>112</v>
      </c>
      <c r="J159" s="98">
        <v>9043</v>
      </c>
      <c r="K159" s="98">
        <f t="shared" si="22"/>
        <v>81</v>
      </c>
      <c r="L159" s="100">
        <f t="shared" si="23"/>
        <v>3.4615384615384617E-2</v>
      </c>
      <c r="M159" s="98">
        <v>636</v>
      </c>
      <c r="N159" s="98">
        <v>96</v>
      </c>
      <c r="O159" s="98">
        <v>106</v>
      </c>
      <c r="P159" s="98">
        <f t="shared" si="24"/>
        <v>2340</v>
      </c>
      <c r="Q159" s="119">
        <f t="shared" si="20"/>
        <v>0.91113385546457815</v>
      </c>
      <c r="R159" s="98">
        <f t="shared" si="25"/>
        <v>287616</v>
      </c>
      <c r="S159" s="98">
        <f t="shared" si="26"/>
        <v>262080</v>
      </c>
      <c r="T159" s="122">
        <f t="shared" si="19"/>
        <v>230048</v>
      </c>
    </row>
    <row r="160" spans="2:20">
      <c r="B160" s="94" t="str">
        <f>'COPY 20200720'!B71</f>
        <v>068</v>
      </c>
      <c r="C160" s="95" t="str">
        <f>'COPY 20200720'!C71</f>
        <v>COVER SILL SD RU RH/LH</v>
      </c>
      <c r="D160" s="95"/>
      <c r="E160" s="95">
        <v>48</v>
      </c>
      <c r="F160" s="95">
        <v>32</v>
      </c>
      <c r="G160" s="95">
        <v>53</v>
      </c>
      <c r="H160" s="98">
        <f t="shared" si="21"/>
        <v>81408</v>
      </c>
      <c r="I160" s="95">
        <v>15</v>
      </c>
      <c r="J160" s="98">
        <v>9043</v>
      </c>
      <c r="K160" s="98">
        <f t="shared" si="22"/>
        <v>603</v>
      </c>
      <c r="L160" s="100">
        <f t="shared" si="23"/>
        <v>7.7307692307692308</v>
      </c>
      <c r="M160" s="98">
        <v>636</v>
      </c>
      <c r="N160" s="98">
        <v>96</v>
      </c>
      <c r="O160" s="98">
        <v>106</v>
      </c>
      <c r="P160" s="98">
        <f t="shared" si="24"/>
        <v>78</v>
      </c>
      <c r="Q160" s="119">
        <f t="shared" si="20"/>
        <v>0.98113207547169812</v>
      </c>
      <c r="R160" s="98">
        <f t="shared" si="25"/>
        <v>1185</v>
      </c>
      <c r="S160" s="98">
        <f t="shared" si="26"/>
        <v>1170</v>
      </c>
      <c r="T160" s="122">
        <f t="shared" ref="T160:T191" si="27">IF(H160=0,0,ROUNDDOWN($M160*$N160*$O160*80%/$H160,0)*$I160)</f>
        <v>945</v>
      </c>
    </row>
    <row r="161" spans="2:20">
      <c r="B161" s="94" t="str">
        <f>'COPY 20200720'!B72</f>
        <v>069</v>
      </c>
      <c r="C161" s="95" t="str">
        <f>'COPY 20200720'!C72</f>
        <v>TRIM PNL D PLR RH/LH</v>
      </c>
      <c r="D161" s="95"/>
      <c r="E161" s="95">
        <v>64</v>
      </c>
      <c r="F161" s="95">
        <v>48</v>
      </c>
      <c r="G161" s="95">
        <v>50</v>
      </c>
      <c r="H161" s="98">
        <f t="shared" si="21"/>
        <v>153600</v>
      </c>
      <c r="I161" s="95">
        <v>36</v>
      </c>
      <c r="J161" s="98">
        <v>9043</v>
      </c>
      <c r="K161" s="98">
        <f t="shared" si="22"/>
        <v>252</v>
      </c>
      <c r="L161" s="100">
        <f t="shared" si="23"/>
        <v>7</v>
      </c>
      <c r="M161" s="98">
        <v>636</v>
      </c>
      <c r="N161" s="98">
        <v>96</v>
      </c>
      <c r="O161" s="98">
        <v>106</v>
      </c>
      <c r="P161" s="98">
        <f t="shared" si="24"/>
        <v>36</v>
      </c>
      <c r="Q161" s="119">
        <f t="shared" si="20"/>
        <v>0.85439658241367034</v>
      </c>
      <c r="R161" s="98">
        <f t="shared" si="25"/>
        <v>1512</v>
      </c>
      <c r="S161" s="98">
        <f t="shared" si="26"/>
        <v>1296</v>
      </c>
      <c r="T161" s="122">
        <f t="shared" si="27"/>
        <v>1188</v>
      </c>
    </row>
    <row r="162" spans="2:20">
      <c r="B162" s="94" t="str">
        <f>'COPY 20200720'!B73</f>
        <v>070</v>
      </c>
      <c r="C162" s="95" t="str">
        <f>'COPY 20200720'!C73</f>
        <v>TRIM PNL B PLR LWR RH/LH</v>
      </c>
      <c r="D162" s="95"/>
      <c r="E162" s="95">
        <v>64</v>
      </c>
      <c r="F162" s="95">
        <v>48</v>
      </c>
      <c r="G162" s="95">
        <v>50</v>
      </c>
      <c r="H162" s="98">
        <f t="shared" si="21"/>
        <v>153600</v>
      </c>
      <c r="I162" s="95">
        <v>44</v>
      </c>
      <c r="J162" s="98">
        <v>9043</v>
      </c>
      <c r="K162" s="98">
        <f t="shared" si="22"/>
        <v>206</v>
      </c>
      <c r="L162" s="100">
        <f t="shared" si="23"/>
        <v>5.7222222222222223</v>
      </c>
      <c r="M162" s="98">
        <v>636</v>
      </c>
      <c r="N162" s="98">
        <v>96</v>
      </c>
      <c r="O162" s="98">
        <v>106</v>
      </c>
      <c r="P162" s="98">
        <f t="shared" si="24"/>
        <v>36</v>
      </c>
      <c r="Q162" s="119">
        <f t="shared" si="20"/>
        <v>0.85439658241367034</v>
      </c>
      <c r="R162" s="98">
        <f t="shared" si="25"/>
        <v>1848</v>
      </c>
      <c r="S162" s="98">
        <f t="shared" si="26"/>
        <v>1584</v>
      </c>
      <c r="T162" s="122">
        <f t="shared" si="27"/>
        <v>1452</v>
      </c>
    </row>
    <row r="163" spans="2:20">
      <c r="B163" s="94" t="str">
        <f>'COPY 20200720'!B74</f>
        <v>071</v>
      </c>
      <c r="C163" s="95" t="str">
        <f>'COPY 20200720'!C74</f>
        <v>PAD BP4 RH/LH</v>
      </c>
      <c r="D163" s="95"/>
      <c r="E163" s="95"/>
      <c r="F163" s="95"/>
      <c r="G163" s="95"/>
      <c r="H163" s="98">
        <f t="shared" si="21"/>
        <v>0</v>
      </c>
      <c r="I163" s="95"/>
      <c r="J163" s="98">
        <v>9043</v>
      </c>
      <c r="K163" s="98">
        <f t="shared" si="22"/>
        <v>0</v>
      </c>
      <c r="L163" s="100">
        <f t="shared" si="23"/>
        <v>0</v>
      </c>
      <c r="M163" s="98">
        <v>636</v>
      </c>
      <c r="N163" s="98">
        <v>96</v>
      </c>
      <c r="O163" s="98">
        <v>106</v>
      </c>
      <c r="P163" s="98">
        <f t="shared" si="24"/>
        <v>0</v>
      </c>
      <c r="Q163" s="119" t="str">
        <f t="shared" si="20"/>
        <v/>
      </c>
      <c r="R163" s="98">
        <f t="shared" si="25"/>
        <v>0</v>
      </c>
      <c r="S163" s="98">
        <f t="shared" si="26"/>
        <v>0</v>
      </c>
      <c r="T163" s="122">
        <f t="shared" si="27"/>
        <v>0</v>
      </c>
    </row>
    <row r="164" spans="2:20">
      <c r="B164" s="94" t="str">
        <f>'COPY 20200720'!B75</f>
        <v>072</v>
      </c>
      <c r="C164" s="95" t="str">
        <f>'COPY 20200720'!C75</f>
        <v>PAD JUMP B PLR RH/LH</v>
      </c>
      <c r="D164" s="95"/>
      <c r="E164" s="95"/>
      <c r="F164" s="95"/>
      <c r="G164" s="95"/>
      <c r="H164" s="98">
        <f t="shared" si="21"/>
        <v>0</v>
      </c>
      <c r="I164" s="95"/>
      <c r="J164" s="98">
        <v>9043</v>
      </c>
      <c r="K164" s="98">
        <f t="shared" si="22"/>
        <v>0</v>
      </c>
      <c r="L164" s="100">
        <f t="shared" si="23"/>
        <v>0</v>
      </c>
      <c r="M164" s="98">
        <v>636</v>
      </c>
      <c r="N164" s="98">
        <v>96</v>
      </c>
      <c r="O164" s="98">
        <v>106</v>
      </c>
      <c r="P164" s="98">
        <f t="shared" si="24"/>
        <v>0</v>
      </c>
      <c r="Q164" s="119" t="str">
        <f t="shared" si="20"/>
        <v/>
      </c>
      <c r="R164" s="98">
        <f t="shared" si="25"/>
        <v>0</v>
      </c>
      <c r="S164" s="98">
        <f t="shared" si="26"/>
        <v>0</v>
      </c>
      <c r="T164" s="122">
        <f t="shared" si="27"/>
        <v>0</v>
      </c>
    </row>
    <row r="165" spans="2:20">
      <c r="B165" s="94" t="str">
        <f>'COPY 20200720'!B76</f>
        <v>073</v>
      </c>
      <c r="C165" s="95" t="str">
        <f>'COPY 20200720'!C76</f>
        <v>DRAIN COWL PNL DR LHD</v>
      </c>
      <c r="D165" s="95"/>
      <c r="E165" s="95">
        <v>32</v>
      </c>
      <c r="F165" s="95">
        <v>15</v>
      </c>
      <c r="G165" s="95">
        <v>7</v>
      </c>
      <c r="H165" s="98">
        <f t="shared" si="21"/>
        <v>3360</v>
      </c>
      <c r="I165" s="95">
        <v>9</v>
      </c>
      <c r="J165" s="98">
        <v>9043</v>
      </c>
      <c r="K165" s="98">
        <f t="shared" si="22"/>
        <v>1005</v>
      </c>
      <c r="L165" s="100">
        <f t="shared" si="23"/>
        <v>0.58771929824561409</v>
      </c>
      <c r="M165" s="98">
        <v>636</v>
      </c>
      <c r="N165" s="98">
        <v>96</v>
      </c>
      <c r="O165" s="98">
        <v>106</v>
      </c>
      <c r="P165" s="98">
        <f t="shared" si="24"/>
        <v>1710</v>
      </c>
      <c r="Q165" s="119">
        <f t="shared" si="20"/>
        <v>0.88777144891420434</v>
      </c>
      <c r="R165" s="98">
        <f t="shared" si="25"/>
        <v>17334</v>
      </c>
      <c r="S165" s="98">
        <f t="shared" si="26"/>
        <v>15390</v>
      </c>
      <c r="T165" s="122">
        <f t="shared" si="27"/>
        <v>13860</v>
      </c>
    </row>
    <row r="166" spans="2:20">
      <c r="B166" s="94" t="str">
        <f>'COPY 20200720'!B77</f>
        <v>074</v>
      </c>
      <c r="C166" s="95" t="str">
        <f>'COPY 20200720'!C77</f>
        <v>DRAIN COWL PNL AS LHD</v>
      </c>
      <c r="D166" s="95"/>
      <c r="E166" s="95">
        <v>32</v>
      </c>
      <c r="F166" s="95">
        <v>15</v>
      </c>
      <c r="G166" s="95">
        <v>7</v>
      </c>
      <c r="H166" s="98">
        <f t="shared" si="21"/>
        <v>3360</v>
      </c>
      <c r="I166" s="95">
        <v>9</v>
      </c>
      <c r="J166" s="98">
        <v>9043</v>
      </c>
      <c r="K166" s="98">
        <f t="shared" si="22"/>
        <v>1005</v>
      </c>
      <c r="L166" s="100">
        <f t="shared" si="23"/>
        <v>0.58771929824561409</v>
      </c>
      <c r="M166" s="98">
        <v>636</v>
      </c>
      <c r="N166" s="98">
        <v>96</v>
      </c>
      <c r="O166" s="98">
        <v>106</v>
      </c>
      <c r="P166" s="98">
        <f t="shared" si="24"/>
        <v>1710</v>
      </c>
      <c r="Q166" s="119">
        <f t="shared" si="20"/>
        <v>0.88777144891420434</v>
      </c>
      <c r="R166" s="98">
        <f t="shared" si="25"/>
        <v>17334</v>
      </c>
      <c r="S166" s="98">
        <f t="shared" si="26"/>
        <v>15390</v>
      </c>
      <c r="T166" s="122">
        <f t="shared" si="27"/>
        <v>13860</v>
      </c>
    </row>
    <row r="167" spans="2:20">
      <c r="B167" s="94" t="str">
        <f>'COPY 20200720'!B78</f>
        <v>075</v>
      </c>
      <c r="C167" s="95" t="str">
        <f>'COPY 20200720'!C78</f>
        <v>COWL PNL SD RH/LH</v>
      </c>
      <c r="D167" s="95"/>
      <c r="E167" s="95">
        <v>48</v>
      </c>
      <c r="F167" s="95">
        <v>32</v>
      </c>
      <c r="G167" s="95">
        <v>53</v>
      </c>
      <c r="H167" s="98">
        <f t="shared" si="21"/>
        <v>81408</v>
      </c>
      <c r="I167" s="95">
        <v>96</v>
      </c>
      <c r="J167" s="98">
        <v>9043</v>
      </c>
      <c r="K167" s="98">
        <f t="shared" si="22"/>
        <v>95</v>
      </c>
      <c r="L167" s="100">
        <f t="shared" si="23"/>
        <v>1.2179487179487178</v>
      </c>
      <c r="M167" s="98">
        <v>636</v>
      </c>
      <c r="N167" s="98">
        <v>96</v>
      </c>
      <c r="O167" s="98">
        <v>106</v>
      </c>
      <c r="P167" s="98">
        <f t="shared" si="24"/>
        <v>78</v>
      </c>
      <c r="Q167" s="119">
        <f t="shared" si="20"/>
        <v>0.98113207547169812</v>
      </c>
      <c r="R167" s="98">
        <f t="shared" si="25"/>
        <v>7584</v>
      </c>
      <c r="S167" s="98">
        <f t="shared" si="26"/>
        <v>7488</v>
      </c>
      <c r="T167" s="122">
        <f t="shared" si="27"/>
        <v>6048</v>
      </c>
    </row>
    <row r="168" spans="2:20">
      <c r="B168" s="94" t="str">
        <f>'COPY 20200720'!B79</f>
        <v>076</v>
      </c>
      <c r="C168" s="95" t="str">
        <f>'COPY 20200720'!C79</f>
        <v>GARNISH FENDER AY INN RH/LH</v>
      </c>
      <c r="D168" s="95"/>
      <c r="E168" s="95">
        <v>48</v>
      </c>
      <c r="F168" s="95">
        <v>32</v>
      </c>
      <c r="G168" s="95">
        <v>53</v>
      </c>
      <c r="H168" s="98">
        <f t="shared" si="21"/>
        <v>81408</v>
      </c>
      <c r="I168" s="95">
        <v>60</v>
      </c>
      <c r="J168" s="98">
        <v>9043</v>
      </c>
      <c r="K168" s="98">
        <f t="shared" si="22"/>
        <v>151</v>
      </c>
      <c r="L168" s="100">
        <f t="shared" si="23"/>
        <v>1.9358974358974359</v>
      </c>
      <c r="M168" s="98">
        <v>636</v>
      </c>
      <c r="N168" s="98">
        <v>96</v>
      </c>
      <c r="O168" s="98">
        <v>106</v>
      </c>
      <c r="P168" s="98">
        <f t="shared" si="24"/>
        <v>78</v>
      </c>
      <c r="Q168" s="119">
        <f t="shared" si="20"/>
        <v>0.98113207547169812</v>
      </c>
      <c r="R168" s="98">
        <f t="shared" si="25"/>
        <v>4740</v>
      </c>
      <c r="S168" s="98">
        <f t="shared" si="26"/>
        <v>4680</v>
      </c>
      <c r="T168" s="122">
        <f t="shared" si="27"/>
        <v>3780</v>
      </c>
    </row>
    <row r="169" spans="2:20">
      <c r="B169" s="94" t="str">
        <f>'COPY 20200720'!B80</f>
        <v>077</v>
      </c>
      <c r="C169" s="95" t="str">
        <f>'COPY 20200720'!C80</f>
        <v>GARNISH R DR UPR IN RH/LH</v>
      </c>
      <c r="D169" s="95"/>
      <c r="E169" s="95">
        <v>24</v>
      </c>
      <c r="F169" s="95">
        <v>15</v>
      </c>
      <c r="G169" s="95">
        <v>7</v>
      </c>
      <c r="H169" s="98">
        <f t="shared" si="21"/>
        <v>2520</v>
      </c>
      <c r="I169" s="95">
        <v>11</v>
      </c>
      <c r="J169" s="98">
        <v>9043</v>
      </c>
      <c r="K169" s="98">
        <f t="shared" si="22"/>
        <v>823</v>
      </c>
      <c r="L169" s="100">
        <f t="shared" si="23"/>
        <v>0.35170940170940174</v>
      </c>
      <c r="M169" s="98">
        <v>636</v>
      </c>
      <c r="N169" s="98">
        <v>96</v>
      </c>
      <c r="O169" s="98">
        <v>106</v>
      </c>
      <c r="P169" s="98">
        <f t="shared" si="24"/>
        <v>2340</v>
      </c>
      <c r="Q169" s="119">
        <f t="shared" si="20"/>
        <v>0.91113385546457815</v>
      </c>
      <c r="R169" s="98">
        <f t="shared" si="25"/>
        <v>28248</v>
      </c>
      <c r="S169" s="98">
        <f t="shared" si="26"/>
        <v>25740</v>
      </c>
      <c r="T169" s="122">
        <f t="shared" si="27"/>
        <v>22594</v>
      </c>
    </row>
    <row r="170" spans="2:20">
      <c r="B170" s="94" t="str">
        <f>'COPY 20200720'!B81</f>
        <v>078</v>
      </c>
      <c r="C170" s="95" t="str">
        <f>'COPY 20200720'!C81</f>
        <v>GARNISH AY R DR UPR RH/LH</v>
      </c>
      <c r="D170" s="95"/>
      <c r="E170" s="95">
        <v>24</v>
      </c>
      <c r="F170" s="95">
        <v>15</v>
      </c>
      <c r="G170" s="95">
        <v>7</v>
      </c>
      <c r="H170" s="98">
        <f t="shared" si="21"/>
        <v>2520</v>
      </c>
      <c r="I170" s="95">
        <v>11</v>
      </c>
      <c r="J170" s="98">
        <v>9043</v>
      </c>
      <c r="K170" s="98">
        <f t="shared" si="22"/>
        <v>823</v>
      </c>
      <c r="L170" s="100">
        <f t="shared" si="23"/>
        <v>0.35170940170940174</v>
      </c>
      <c r="M170" s="98">
        <v>636</v>
      </c>
      <c r="N170" s="98">
        <v>96</v>
      </c>
      <c r="O170" s="98">
        <v>106</v>
      </c>
      <c r="P170" s="98">
        <f t="shared" si="24"/>
        <v>2340</v>
      </c>
      <c r="Q170" s="119">
        <f t="shared" si="20"/>
        <v>0.91113385546457815</v>
      </c>
      <c r="R170" s="98">
        <f t="shared" si="25"/>
        <v>28248</v>
      </c>
      <c r="S170" s="98">
        <f t="shared" si="26"/>
        <v>25740</v>
      </c>
      <c r="T170" s="122">
        <f t="shared" si="27"/>
        <v>22594</v>
      </c>
    </row>
    <row r="171" spans="2:20">
      <c r="B171" s="94" t="str">
        <f>'COPY 20200720'!B82</f>
        <v>079</v>
      </c>
      <c r="C171" s="95" t="str">
        <f>'COPY 20200720'!C82</f>
        <v>INNER AY SD SL F RH/LH</v>
      </c>
      <c r="D171" s="95"/>
      <c r="E171" s="95"/>
      <c r="F171" s="95"/>
      <c r="G171" s="95"/>
      <c r="H171" s="98">
        <f t="shared" si="21"/>
        <v>0</v>
      </c>
      <c r="I171" s="95"/>
      <c r="J171" s="98">
        <v>9043</v>
      </c>
      <c r="K171" s="98">
        <f t="shared" si="22"/>
        <v>0</v>
      </c>
      <c r="L171" s="100">
        <f t="shared" si="23"/>
        <v>0</v>
      </c>
      <c r="M171" s="98">
        <v>636</v>
      </c>
      <c r="N171" s="98">
        <v>96</v>
      </c>
      <c r="O171" s="98">
        <v>106</v>
      </c>
      <c r="P171" s="98">
        <f t="shared" si="24"/>
        <v>0</v>
      </c>
      <c r="Q171" s="119" t="str">
        <f t="shared" si="20"/>
        <v/>
      </c>
      <c r="R171" s="98">
        <f t="shared" si="25"/>
        <v>0</v>
      </c>
      <c r="S171" s="98">
        <f t="shared" si="26"/>
        <v>0</v>
      </c>
      <c r="T171" s="122">
        <f t="shared" si="27"/>
        <v>0</v>
      </c>
    </row>
    <row r="172" spans="2:20">
      <c r="B172" s="94" t="str">
        <f>'COPY 20200720'!B83</f>
        <v>080</v>
      </c>
      <c r="C172" s="95" t="str">
        <f>'COPY 20200720'!C83</f>
        <v>COVER SD SILL</v>
      </c>
      <c r="D172" s="95"/>
      <c r="E172" s="95"/>
      <c r="F172" s="95"/>
      <c r="G172" s="95"/>
      <c r="H172" s="98">
        <f t="shared" si="21"/>
        <v>0</v>
      </c>
      <c r="I172" s="95"/>
      <c r="J172" s="98">
        <v>63301</v>
      </c>
      <c r="K172" s="98">
        <f t="shared" si="22"/>
        <v>0</v>
      </c>
      <c r="L172" s="100">
        <f t="shared" si="23"/>
        <v>0</v>
      </c>
      <c r="M172" s="98">
        <v>636</v>
      </c>
      <c r="N172" s="98">
        <v>96</v>
      </c>
      <c r="O172" s="98">
        <v>106</v>
      </c>
      <c r="P172" s="98">
        <f t="shared" si="24"/>
        <v>0</v>
      </c>
      <c r="Q172" s="119" t="str">
        <f t="shared" si="20"/>
        <v/>
      </c>
      <c r="R172" s="98">
        <f t="shared" si="25"/>
        <v>0</v>
      </c>
      <c r="S172" s="98">
        <f t="shared" si="26"/>
        <v>0</v>
      </c>
      <c r="T172" s="122">
        <f t="shared" si="27"/>
        <v>0</v>
      </c>
    </row>
    <row r="173" spans="2:20">
      <c r="B173" s="94" t="str">
        <f>'COPY 20200720'!B84</f>
        <v>081</v>
      </c>
      <c r="C173" s="95" t="str">
        <f>'COPY 20200720'!C84</f>
        <v>COVER HOOK F RH/LH</v>
      </c>
      <c r="D173" s="95"/>
      <c r="E173" s="95">
        <v>22</v>
      </c>
      <c r="F173" s="95">
        <v>14</v>
      </c>
      <c r="G173" s="95">
        <v>5</v>
      </c>
      <c r="H173" s="98">
        <f t="shared" si="21"/>
        <v>1540</v>
      </c>
      <c r="I173" s="95">
        <v>48</v>
      </c>
      <c r="J173" s="98">
        <v>3016</v>
      </c>
      <c r="K173" s="98">
        <f t="shared" si="22"/>
        <v>63</v>
      </c>
      <c r="L173" s="100">
        <f t="shared" si="23"/>
        <v>1.7857142857142856E-2</v>
      </c>
      <c r="M173" s="98">
        <v>636</v>
      </c>
      <c r="N173" s="98">
        <v>96</v>
      </c>
      <c r="O173" s="98">
        <v>106</v>
      </c>
      <c r="P173" s="98">
        <f t="shared" si="24"/>
        <v>3528</v>
      </c>
      <c r="Q173" s="119">
        <f t="shared" si="20"/>
        <v>0.83948914204343184</v>
      </c>
      <c r="R173" s="98">
        <f t="shared" si="25"/>
        <v>201696</v>
      </c>
      <c r="S173" s="98">
        <f t="shared" si="26"/>
        <v>169344</v>
      </c>
      <c r="T173" s="122">
        <f t="shared" si="27"/>
        <v>161376</v>
      </c>
    </row>
    <row r="174" spans="2:20">
      <c r="B174" s="94" t="str">
        <f>'COPY 20200720'!B85</f>
        <v>081</v>
      </c>
      <c r="C174" s="95" t="str">
        <f>'COPY 20200720'!C85</f>
        <v>COVER HOOK R RH/LH</v>
      </c>
      <c r="D174" s="95"/>
      <c r="E174" s="95">
        <v>24</v>
      </c>
      <c r="F174" s="95">
        <v>15</v>
      </c>
      <c r="G174" s="95">
        <v>7</v>
      </c>
      <c r="H174" s="98">
        <f t="shared" si="21"/>
        <v>2520</v>
      </c>
      <c r="I174" s="95">
        <v>50</v>
      </c>
      <c r="J174" s="98">
        <v>3016</v>
      </c>
      <c r="K174" s="98">
        <f t="shared" si="22"/>
        <v>61</v>
      </c>
      <c r="L174" s="100">
        <f t="shared" si="23"/>
        <v>2.6068376068376069E-2</v>
      </c>
      <c r="M174" s="98">
        <v>636</v>
      </c>
      <c r="N174" s="98">
        <v>96</v>
      </c>
      <c r="O174" s="98">
        <v>106</v>
      </c>
      <c r="P174" s="98">
        <f t="shared" si="24"/>
        <v>2340</v>
      </c>
      <c r="Q174" s="119">
        <f t="shared" si="20"/>
        <v>0.91113385546457815</v>
      </c>
      <c r="R174" s="98">
        <f t="shared" si="25"/>
        <v>128400</v>
      </c>
      <c r="S174" s="98">
        <f t="shared" si="26"/>
        <v>117000</v>
      </c>
      <c r="T174" s="122">
        <f t="shared" si="27"/>
        <v>102700</v>
      </c>
    </row>
    <row r="175" spans="2:20">
      <c r="B175" s="94" t="str">
        <f>'COPY 20200720'!B86</f>
        <v>082</v>
      </c>
      <c r="C175" s="95" t="str">
        <f>'COPY 20200720'!C86</f>
        <v>BRKT CD DECK RH/LH</v>
      </c>
      <c r="D175" s="95"/>
      <c r="E175" s="95"/>
      <c r="F175" s="95"/>
      <c r="G175" s="95"/>
      <c r="H175" s="98">
        <f t="shared" si="21"/>
        <v>0</v>
      </c>
      <c r="I175" s="95"/>
      <c r="J175" s="98">
        <v>9043</v>
      </c>
      <c r="K175" s="98">
        <f t="shared" si="22"/>
        <v>0</v>
      </c>
      <c r="L175" s="100">
        <f t="shared" si="23"/>
        <v>0</v>
      </c>
      <c r="M175" s="98">
        <v>636</v>
      </c>
      <c r="N175" s="98">
        <v>96</v>
      </c>
      <c r="O175" s="98">
        <v>106</v>
      </c>
      <c r="P175" s="98">
        <f t="shared" si="24"/>
        <v>0</v>
      </c>
      <c r="Q175" s="119" t="str">
        <f t="shared" si="20"/>
        <v/>
      </c>
      <c r="R175" s="98">
        <f t="shared" si="25"/>
        <v>0</v>
      </c>
      <c r="S175" s="98">
        <f t="shared" si="26"/>
        <v>0</v>
      </c>
      <c r="T175" s="122">
        <f t="shared" si="27"/>
        <v>0</v>
      </c>
    </row>
    <row r="176" spans="2:20">
      <c r="B176" s="94" t="str">
        <f>'COPY 20200720'!B87</f>
        <v>083</v>
      </c>
      <c r="C176" s="95" t="str">
        <f>'COPY 20200720'!C87</f>
        <v>INSULATOR DR F</v>
      </c>
      <c r="D176" s="95"/>
      <c r="E176" s="95"/>
      <c r="F176" s="95"/>
      <c r="G176" s="95"/>
      <c r="H176" s="98">
        <f t="shared" si="21"/>
        <v>0</v>
      </c>
      <c r="I176" s="95"/>
      <c r="J176" s="98">
        <v>9043</v>
      </c>
      <c r="K176" s="98">
        <f t="shared" si="22"/>
        <v>0</v>
      </c>
      <c r="L176" s="100">
        <f t="shared" si="23"/>
        <v>0</v>
      </c>
      <c r="M176" s="98">
        <v>636</v>
      </c>
      <c r="N176" s="98">
        <v>96</v>
      </c>
      <c r="O176" s="98">
        <v>106</v>
      </c>
      <c r="P176" s="98">
        <f t="shared" si="24"/>
        <v>0</v>
      </c>
      <c r="Q176" s="119" t="str">
        <f t="shared" si="20"/>
        <v/>
      </c>
      <c r="R176" s="98">
        <f t="shared" si="25"/>
        <v>0</v>
      </c>
      <c r="S176" s="98">
        <f t="shared" si="26"/>
        <v>0</v>
      </c>
      <c r="T176" s="122">
        <f t="shared" si="27"/>
        <v>0</v>
      </c>
    </row>
    <row r="177" spans="2:20">
      <c r="B177" s="94" t="str">
        <f>'COPY 20200720'!B88</f>
        <v>084</v>
      </c>
      <c r="C177" s="95" t="str">
        <f>'COPY 20200720'!C88</f>
        <v>INSULATOR DR R</v>
      </c>
      <c r="D177" s="95"/>
      <c r="E177" s="95"/>
      <c r="F177" s="95"/>
      <c r="G177" s="95"/>
      <c r="H177" s="98">
        <f t="shared" si="21"/>
        <v>0</v>
      </c>
      <c r="I177" s="95"/>
      <c r="J177" s="98">
        <v>9043</v>
      </c>
      <c r="K177" s="98">
        <f t="shared" si="22"/>
        <v>0</v>
      </c>
      <c r="L177" s="100">
        <f t="shared" si="23"/>
        <v>0</v>
      </c>
      <c r="M177" s="98">
        <v>636</v>
      </c>
      <c r="N177" s="98">
        <v>96</v>
      </c>
      <c r="O177" s="98">
        <v>106</v>
      </c>
      <c r="P177" s="98">
        <f t="shared" si="24"/>
        <v>0</v>
      </c>
      <c r="Q177" s="119" t="str">
        <f t="shared" si="20"/>
        <v/>
      </c>
      <c r="R177" s="98">
        <f t="shared" si="25"/>
        <v>0</v>
      </c>
      <c r="S177" s="98">
        <f t="shared" si="26"/>
        <v>0</v>
      </c>
      <c r="T177" s="122">
        <f t="shared" si="27"/>
        <v>0</v>
      </c>
    </row>
    <row r="178" spans="2:20">
      <c r="B178" s="94" t="str">
        <f>'COPY 20200720'!B89</f>
        <v>085</v>
      </c>
      <c r="C178" s="95" t="str">
        <f>'COPY 20200720'!C89</f>
        <v>INSULATOR RF STD</v>
      </c>
      <c r="D178" s="95"/>
      <c r="E178" s="95"/>
      <c r="F178" s="95"/>
      <c r="G178" s="95"/>
      <c r="H178" s="98">
        <f t="shared" si="21"/>
        <v>0</v>
      </c>
      <c r="I178" s="95"/>
      <c r="J178" s="98">
        <v>9043</v>
      </c>
      <c r="K178" s="98">
        <f t="shared" si="22"/>
        <v>0</v>
      </c>
      <c r="L178" s="100">
        <f t="shared" si="23"/>
        <v>0</v>
      </c>
      <c r="M178" s="98">
        <v>636</v>
      </c>
      <c r="N178" s="98">
        <v>96</v>
      </c>
      <c r="O178" s="98">
        <v>106</v>
      </c>
      <c r="P178" s="98">
        <f t="shared" si="24"/>
        <v>0</v>
      </c>
      <c r="Q178" s="119" t="str">
        <f t="shared" si="20"/>
        <v/>
      </c>
      <c r="R178" s="98">
        <f t="shared" si="25"/>
        <v>0</v>
      </c>
      <c r="S178" s="98">
        <f t="shared" si="26"/>
        <v>0</v>
      </c>
      <c r="T178" s="122">
        <f t="shared" si="27"/>
        <v>0</v>
      </c>
    </row>
    <row r="179" spans="2:20">
      <c r="B179" s="94" t="str">
        <f>'COPY 20200720'!B90</f>
        <v>086</v>
      </c>
      <c r="C179" s="95" t="str">
        <f>'COPY 20200720'!C90</f>
        <v>INSULATOR RF SUN</v>
      </c>
      <c r="D179" s="95"/>
      <c r="E179" s="95"/>
      <c r="F179" s="95"/>
      <c r="G179" s="95"/>
      <c r="H179" s="98">
        <f t="shared" si="21"/>
        <v>0</v>
      </c>
      <c r="I179" s="95"/>
      <c r="J179" s="98">
        <v>9043</v>
      </c>
      <c r="K179" s="98">
        <f t="shared" si="22"/>
        <v>0</v>
      </c>
      <c r="L179" s="100">
        <f t="shared" si="23"/>
        <v>0</v>
      </c>
      <c r="M179" s="98">
        <v>636</v>
      </c>
      <c r="N179" s="98">
        <v>96</v>
      </c>
      <c r="O179" s="98">
        <v>106</v>
      </c>
      <c r="P179" s="98">
        <f t="shared" si="24"/>
        <v>0</v>
      </c>
      <c r="Q179" s="119" t="str">
        <f t="shared" si="20"/>
        <v/>
      </c>
      <c r="R179" s="98">
        <f t="shared" si="25"/>
        <v>0</v>
      </c>
      <c r="S179" s="98">
        <f t="shared" si="26"/>
        <v>0</v>
      </c>
      <c r="T179" s="122">
        <f t="shared" si="27"/>
        <v>0</v>
      </c>
    </row>
    <row r="180" spans="2:20">
      <c r="B180" s="94" t="str">
        <f>'COPY 20200720'!B91</f>
        <v>087</v>
      </c>
      <c r="C180" s="95" t="str">
        <f>'COPY 20200720'!C91</f>
        <v>INSULATOR RR</v>
      </c>
      <c r="D180" s="95"/>
      <c r="E180" s="95"/>
      <c r="F180" s="95"/>
      <c r="G180" s="95"/>
      <c r="H180" s="98">
        <f t="shared" si="21"/>
        <v>0</v>
      </c>
      <c r="I180" s="95"/>
      <c r="J180" s="98">
        <v>18086</v>
      </c>
      <c r="K180" s="98">
        <f t="shared" si="22"/>
        <v>0</v>
      </c>
      <c r="L180" s="100">
        <f t="shared" si="23"/>
        <v>0</v>
      </c>
      <c r="M180" s="98">
        <v>636</v>
      </c>
      <c r="N180" s="98">
        <v>96</v>
      </c>
      <c r="O180" s="98">
        <v>106</v>
      </c>
      <c r="P180" s="98">
        <f t="shared" si="24"/>
        <v>0</v>
      </c>
      <c r="Q180" s="119" t="str">
        <f t="shared" si="20"/>
        <v/>
      </c>
      <c r="R180" s="98">
        <f t="shared" si="25"/>
        <v>0</v>
      </c>
      <c r="S180" s="98">
        <f t="shared" si="26"/>
        <v>0</v>
      </c>
      <c r="T180" s="122">
        <f t="shared" si="27"/>
        <v>0</v>
      </c>
    </row>
    <row r="181" spans="2:20">
      <c r="B181" s="94" t="str">
        <f>'COPY 20200720'!B92</f>
        <v>088</v>
      </c>
      <c r="C181" s="95" t="str">
        <f>'COPY 20200720'!C92</f>
        <v>INSULATOR F</v>
      </c>
      <c r="D181" s="95"/>
      <c r="E181" s="95"/>
      <c r="F181" s="95"/>
      <c r="G181" s="95"/>
      <c r="H181" s="98">
        <f t="shared" si="21"/>
        <v>0</v>
      </c>
      <c r="I181" s="95"/>
      <c r="J181" s="98">
        <v>18086</v>
      </c>
      <c r="K181" s="98">
        <f t="shared" si="22"/>
        <v>0</v>
      </c>
      <c r="L181" s="100">
        <f t="shared" si="23"/>
        <v>0</v>
      </c>
      <c r="M181" s="98">
        <v>636</v>
      </c>
      <c r="N181" s="98">
        <v>96</v>
      </c>
      <c r="O181" s="98">
        <v>106</v>
      </c>
      <c r="P181" s="98">
        <f t="shared" si="24"/>
        <v>0</v>
      </c>
      <c r="Q181" s="119" t="str">
        <f t="shared" si="20"/>
        <v/>
      </c>
      <c r="R181" s="98">
        <f t="shared" si="25"/>
        <v>0</v>
      </c>
      <c r="S181" s="98">
        <f t="shared" si="26"/>
        <v>0</v>
      </c>
      <c r="T181" s="122">
        <f t="shared" si="27"/>
        <v>0</v>
      </c>
    </row>
    <row r="182" spans="2:20">
      <c r="B182" s="94" t="str">
        <f>'COPY 20200720'!B93</f>
        <v>089</v>
      </c>
      <c r="C182" s="95" t="str">
        <f>'COPY 20200720'!C93</f>
        <v>TAPE PAD RF D RH/LH</v>
      </c>
      <c r="D182" s="95"/>
      <c r="E182" s="95"/>
      <c r="F182" s="95"/>
      <c r="G182" s="95"/>
      <c r="H182" s="98">
        <f t="shared" si="21"/>
        <v>0</v>
      </c>
      <c r="I182" s="95"/>
      <c r="J182" s="98">
        <v>9043</v>
      </c>
      <c r="K182" s="98">
        <f t="shared" si="22"/>
        <v>0</v>
      </c>
      <c r="L182" s="100">
        <f t="shared" si="23"/>
        <v>0</v>
      </c>
      <c r="M182" s="98">
        <v>636</v>
      </c>
      <c r="N182" s="98">
        <v>96</v>
      </c>
      <c r="O182" s="98">
        <v>106</v>
      </c>
      <c r="P182" s="98">
        <f t="shared" si="24"/>
        <v>0</v>
      </c>
      <c r="Q182" s="119" t="str">
        <f t="shared" si="20"/>
        <v/>
      </c>
      <c r="R182" s="98">
        <f t="shared" si="25"/>
        <v>0</v>
      </c>
      <c r="S182" s="98">
        <f t="shared" si="26"/>
        <v>0</v>
      </c>
      <c r="T182" s="122">
        <f t="shared" si="27"/>
        <v>0</v>
      </c>
    </row>
    <row r="183" spans="2:20">
      <c r="B183" s="94" t="str">
        <f>'COPY 20200720'!B94</f>
        <v>090</v>
      </c>
      <c r="C183" s="95" t="str">
        <f>'COPY 20200720'!C94</f>
        <v>SEAL STD A</v>
      </c>
      <c r="D183" s="95"/>
      <c r="E183" s="95"/>
      <c r="F183" s="95"/>
      <c r="G183" s="95"/>
      <c r="H183" s="98">
        <f t="shared" si="21"/>
        <v>0</v>
      </c>
      <c r="I183" s="95"/>
      <c r="J183" s="98">
        <v>18086</v>
      </c>
      <c r="K183" s="98">
        <f t="shared" si="22"/>
        <v>0</v>
      </c>
      <c r="L183" s="100">
        <f t="shared" si="23"/>
        <v>0</v>
      </c>
      <c r="M183" s="98">
        <v>636</v>
      </c>
      <c r="N183" s="98">
        <v>96</v>
      </c>
      <c r="O183" s="98">
        <v>106</v>
      </c>
      <c r="P183" s="98">
        <f t="shared" si="24"/>
        <v>0</v>
      </c>
      <c r="Q183" s="119" t="str">
        <f t="shared" si="20"/>
        <v/>
      </c>
      <c r="R183" s="98">
        <f t="shared" si="25"/>
        <v>0</v>
      </c>
      <c r="S183" s="98">
        <f t="shared" si="26"/>
        <v>0</v>
      </c>
      <c r="T183" s="122">
        <f t="shared" si="27"/>
        <v>0</v>
      </c>
    </row>
    <row r="184" spans="2:20">
      <c r="B184" s="94" t="str">
        <f>'COPY 20200720'!B95</f>
        <v>091</v>
      </c>
      <c r="C184" s="95" t="str">
        <f>'COPY 20200720'!C95</f>
        <v>SEAL SD RH/LH</v>
      </c>
      <c r="D184" s="95"/>
      <c r="E184" s="95"/>
      <c r="F184" s="95"/>
      <c r="G184" s="95"/>
      <c r="H184" s="98">
        <f t="shared" si="21"/>
        <v>0</v>
      </c>
      <c r="I184" s="95"/>
      <c r="J184" s="98">
        <v>9043</v>
      </c>
      <c r="K184" s="98">
        <f t="shared" si="22"/>
        <v>0</v>
      </c>
      <c r="L184" s="100">
        <f t="shared" si="23"/>
        <v>0</v>
      </c>
      <c r="M184" s="98">
        <v>636</v>
      </c>
      <c r="N184" s="98">
        <v>96</v>
      </c>
      <c r="O184" s="98">
        <v>106</v>
      </c>
      <c r="P184" s="98">
        <f t="shared" si="24"/>
        <v>0</v>
      </c>
      <c r="Q184" s="119" t="str">
        <f t="shared" si="20"/>
        <v/>
      </c>
      <c r="R184" s="98">
        <f t="shared" si="25"/>
        <v>0</v>
      </c>
      <c r="S184" s="98">
        <f t="shared" si="26"/>
        <v>0</v>
      </c>
      <c r="T184" s="122">
        <f t="shared" si="27"/>
        <v>0</v>
      </c>
    </row>
    <row r="185" spans="2:20">
      <c r="B185" s="94" t="str">
        <f>'COPY 20200720'!B96</f>
        <v>092</v>
      </c>
      <c r="C185" s="95" t="str">
        <f>'COPY 20200720'!C96</f>
        <v>SEAL D</v>
      </c>
      <c r="D185" s="95"/>
      <c r="E185" s="95"/>
      <c r="F185" s="95"/>
      <c r="G185" s="95"/>
      <c r="H185" s="98">
        <f t="shared" si="21"/>
        <v>0</v>
      </c>
      <c r="I185" s="95"/>
      <c r="J185" s="98">
        <v>18086</v>
      </c>
      <c r="K185" s="98">
        <f t="shared" si="22"/>
        <v>0</v>
      </c>
      <c r="L185" s="100">
        <f t="shared" si="23"/>
        <v>0</v>
      </c>
      <c r="M185" s="98">
        <v>636</v>
      </c>
      <c r="N185" s="98">
        <v>96</v>
      </c>
      <c r="O185" s="98">
        <v>106</v>
      </c>
      <c r="P185" s="98">
        <f t="shared" si="24"/>
        <v>0</v>
      </c>
      <c r="Q185" s="119" t="str">
        <f t="shared" si="20"/>
        <v/>
      </c>
      <c r="R185" s="98">
        <f t="shared" si="25"/>
        <v>0</v>
      </c>
      <c r="S185" s="98">
        <f t="shared" si="26"/>
        <v>0</v>
      </c>
      <c r="T185" s="122">
        <f t="shared" si="27"/>
        <v>0</v>
      </c>
    </row>
    <row r="186" spans="2:20">
      <c r="B186" s="94" t="str">
        <f>'COPY 20200720'!B97</f>
        <v>093</v>
      </c>
      <c r="C186" s="95" t="str">
        <f>'COPY 20200720'!C97</f>
        <v>TAPE PROTECTOR</v>
      </c>
      <c r="D186" s="95"/>
      <c r="E186" s="95"/>
      <c r="F186" s="95"/>
      <c r="G186" s="95"/>
      <c r="H186" s="98">
        <f t="shared" si="21"/>
        <v>0</v>
      </c>
      <c r="I186" s="95"/>
      <c r="J186" s="98">
        <v>9043</v>
      </c>
      <c r="K186" s="98">
        <f t="shared" si="22"/>
        <v>0</v>
      </c>
      <c r="L186" s="100">
        <f t="shared" si="23"/>
        <v>0</v>
      </c>
      <c r="M186" s="98">
        <v>636</v>
      </c>
      <c r="N186" s="98">
        <v>96</v>
      </c>
      <c r="O186" s="98">
        <v>106</v>
      </c>
      <c r="P186" s="98">
        <f t="shared" si="24"/>
        <v>0</v>
      </c>
      <c r="Q186" s="119" t="str">
        <f t="shared" si="20"/>
        <v/>
      </c>
      <c r="R186" s="98">
        <f t="shared" si="25"/>
        <v>0</v>
      </c>
      <c r="S186" s="98">
        <f t="shared" si="26"/>
        <v>0</v>
      </c>
      <c r="T186" s="122">
        <f t="shared" si="27"/>
        <v>0</v>
      </c>
    </row>
    <row r="187" spans="2:20">
      <c r="B187" s="94" t="str">
        <f>'COPY 20200720'!B98</f>
        <v>094</v>
      </c>
      <c r="C187" s="95" t="str">
        <f>'COPY 20200720'!C98</f>
        <v>TAPE FENDER D</v>
      </c>
      <c r="D187" s="95"/>
      <c r="E187" s="95"/>
      <c r="F187" s="95"/>
      <c r="G187" s="95"/>
      <c r="H187" s="98">
        <f t="shared" si="21"/>
        <v>0</v>
      </c>
      <c r="I187" s="95"/>
      <c r="J187" s="98">
        <v>9043</v>
      </c>
      <c r="K187" s="98">
        <f t="shared" si="22"/>
        <v>0</v>
      </c>
      <c r="L187" s="100">
        <f t="shared" si="23"/>
        <v>0</v>
      </c>
      <c r="M187" s="98">
        <v>636</v>
      </c>
      <c r="N187" s="98">
        <v>96</v>
      </c>
      <c r="O187" s="98">
        <v>106</v>
      </c>
      <c r="P187" s="98">
        <f t="shared" si="24"/>
        <v>0</v>
      </c>
      <c r="Q187" s="119" t="str">
        <f t="shared" si="20"/>
        <v/>
      </c>
      <c r="R187" s="98">
        <f t="shared" si="25"/>
        <v>0</v>
      </c>
      <c r="S187" s="98">
        <f t="shared" si="26"/>
        <v>0</v>
      </c>
      <c r="T187" s="122">
        <f t="shared" si="27"/>
        <v>0</v>
      </c>
    </row>
    <row r="188" spans="2:20">
      <c r="B188" s="94" t="str">
        <f>'COPY 20200720'!B99</f>
        <v>095</v>
      </c>
      <c r="C188" s="95" t="str">
        <f>'COPY 20200720'!C99</f>
        <v>TAPE FENDER C</v>
      </c>
      <c r="D188" s="95"/>
      <c r="E188" s="95"/>
      <c r="F188" s="95"/>
      <c r="G188" s="95"/>
      <c r="H188" s="98">
        <f t="shared" si="21"/>
        <v>0</v>
      </c>
      <c r="I188" s="95"/>
      <c r="J188" s="98">
        <v>9043</v>
      </c>
      <c r="K188" s="98">
        <f t="shared" si="22"/>
        <v>0</v>
      </c>
      <c r="L188" s="100">
        <f t="shared" si="23"/>
        <v>0</v>
      </c>
      <c r="M188" s="98">
        <v>636</v>
      </c>
      <c r="N188" s="98">
        <v>96</v>
      </c>
      <c r="O188" s="98">
        <v>106</v>
      </c>
      <c r="P188" s="98">
        <f t="shared" si="24"/>
        <v>0</v>
      </c>
      <c r="Q188" s="119" t="str">
        <f t="shared" si="20"/>
        <v/>
      </c>
      <c r="R188" s="98">
        <f t="shared" si="25"/>
        <v>0</v>
      </c>
      <c r="S188" s="98">
        <f t="shared" si="26"/>
        <v>0</v>
      </c>
      <c r="T188" s="122">
        <f t="shared" si="27"/>
        <v>0</v>
      </c>
    </row>
    <row r="189" spans="2:20">
      <c r="B189" s="94" t="str">
        <f>'COPY 20200720'!B100</f>
        <v>096</v>
      </c>
      <c r="C189" s="95" t="str">
        <f>'COPY 20200720'!C100</f>
        <v>TAPE FENDER B</v>
      </c>
      <c r="D189" s="95"/>
      <c r="E189" s="95"/>
      <c r="F189" s="95"/>
      <c r="G189" s="95"/>
      <c r="H189" s="98">
        <f t="shared" si="21"/>
        <v>0</v>
      </c>
      <c r="I189" s="95"/>
      <c r="J189" s="98">
        <v>9043</v>
      </c>
      <c r="K189" s="98">
        <f t="shared" si="22"/>
        <v>0</v>
      </c>
      <c r="L189" s="100">
        <f t="shared" si="23"/>
        <v>0</v>
      </c>
      <c r="M189" s="98">
        <v>636</v>
      </c>
      <c r="N189" s="98">
        <v>96</v>
      </c>
      <c r="O189" s="98">
        <v>106</v>
      </c>
      <c r="P189" s="98">
        <f t="shared" si="24"/>
        <v>0</v>
      </c>
      <c r="Q189" s="119" t="str">
        <f t="shared" si="20"/>
        <v/>
      </c>
      <c r="R189" s="98">
        <f t="shared" ref="R189:R220" si="28">IF(H189=0,0,ROUNDDOWN($M189*$N189*$O189/$H189,0)*$I189)</f>
        <v>0</v>
      </c>
      <c r="S189" s="98">
        <f t="shared" si="26"/>
        <v>0</v>
      </c>
      <c r="T189" s="122">
        <f t="shared" si="27"/>
        <v>0</v>
      </c>
    </row>
    <row r="190" spans="2:20">
      <c r="B190" s="94" t="str">
        <f>'COPY 20200720'!B101</f>
        <v>097</v>
      </c>
      <c r="C190" s="95" t="str">
        <f>'COPY 20200720'!C101</f>
        <v>TAPE FENDER A</v>
      </c>
      <c r="D190" s="95"/>
      <c r="E190" s="95"/>
      <c r="F190" s="95"/>
      <c r="G190" s="95"/>
      <c r="H190" s="98">
        <f t="shared" si="21"/>
        <v>0</v>
      </c>
      <c r="I190" s="95"/>
      <c r="J190" s="98">
        <v>9043</v>
      </c>
      <c r="K190" s="98">
        <f t="shared" si="22"/>
        <v>0</v>
      </c>
      <c r="L190" s="100">
        <f t="shared" si="23"/>
        <v>0</v>
      </c>
      <c r="M190" s="98">
        <v>636</v>
      </c>
      <c r="N190" s="98">
        <v>96</v>
      </c>
      <c r="O190" s="98">
        <v>106</v>
      </c>
      <c r="P190" s="98">
        <f t="shared" si="24"/>
        <v>0</v>
      </c>
      <c r="Q190" s="119" t="str">
        <f t="shared" si="20"/>
        <v/>
      </c>
      <c r="R190" s="98">
        <f t="shared" si="28"/>
        <v>0</v>
      </c>
      <c r="S190" s="98">
        <f t="shared" si="26"/>
        <v>0</v>
      </c>
      <c r="T190" s="122">
        <f t="shared" si="27"/>
        <v>0</v>
      </c>
    </row>
    <row r="191" spans="2:20">
      <c r="B191" s="94" t="str">
        <f>'COPY 20200720'!B102</f>
        <v>098</v>
      </c>
      <c r="C191" s="95" t="str">
        <f>'COPY 20200720'!C102</f>
        <v>TAPE INN FENDER D</v>
      </c>
      <c r="D191" s="95"/>
      <c r="E191" s="95"/>
      <c r="F191" s="95"/>
      <c r="G191" s="95"/>
      <c r="H191" s="98">
        <f t="shared" si="21"/>
        <v>0</v>
      </c>
      <c r="I191" s="95"/>
      <c r="J191" s="98">
        <v>9043</v>
      </c>
      <c r="K191" s="98">
        <f t="shared" si="22"/>
        <v>0</v>
      </c>
      <c r="L191" s="100">
        <f t="shared" si="23"/>
        <v>0</v>
      </c>
      <c r="M191" s="98">
        <v>636</v>
      </c>
      <c r="N191" s="98">
        <v>96</v>
      </c>
      <c r="O191" s="98">
        <v>106</v>
      </c>
      <c r="P191" s="98">
        <f t="shared" si="24"/>
        <v>0</v>
      </c>
      <c r="Q191" s="119" t="str">
        <f t="shared" si="20"/>
        <v/>
      </c>
      <c r="R191" s="98">
        <f t="shared" si="28"/>
        <v>0</v>
      </c>
      <c r="S191" s="98">
        <f t="shared" si="26"/>
        <v>0</v>
      </c>
      <c r="T191" s="122">
        <f t="shared" si="27"/>
        <v>0</v>
      </c>
    </row>
    <row r="192" spans="2:20">
      <c r="B192" s="94" t="str">
        <f>'COPY 20200720'!B103</f>
        <v>099</v>
      </c>
      <c r="C192" s="95" t="str">
        <f>'COPY 20200720'!C103</f>
        <v>TAPE INN FENDER A</v>
      </c>
      <c r="D192" s="95"/>
      <c r="E192" s="95"/>
      <c r="F192" s="95"/>
      <c r="G192" s="95"/>
      <c r="H192" s="98">
        <f t="shared" si="21"/>
        <v>0</v>
      </c>
      <c r="I192" s="95"/>
      <c r="J192" s="98">
        <v>9043</v>
      </c>
      <c r="K192" s="98">
        <f t="shared" si="22"/>
        <v>0</v>
      </c>
      <c r="L192" s="100">
        <f t="shared" si="23"/>
        <v>0</v>
      </c>
      <c r="M192" s="98">
        <v>636</v>
      </c>
      <c r="N192" s="98">
        <v>96</v>
      </c>
      <c r="O192" s="98">
        <v>106</v>
      </c>
      <c r="P192" s="98">
        <f t="shared" si="24"/>
        <v>0</v>
      </c>
      <c r="Q192" s="119" t="str">
        <f t="shared" si="20"/>
        <v/>
      </c>
      <c r="R192" s="98">
        <f t="shared" si="28"/>
        <v>0</v>
      </c>
      <c r="S192" s="98">
        <f t="shared" si="26"/>
        <v>0</v>
      </c>
      <c r="T192" s="122">
        <f t="shared" ref="T192:T223" si="29">IF(H192=0,0,ROUNDDOWN($M192*$N192*$O192*80%/$H192,0)*$I192)</f>
        <v>0</v>
      </c>
    </row>
    <row r="193" spans="2:20">
      <c r="B193" s="94" t="str">
        <f>'COPY 20200720'!B104</f>
        <v>100</v>
      </c>
      <c r="C193" s="95" t="str">
        <f>'COPY 20200720'!C104</f>
        <v>TAPE PROTECTOR</v>
      </c>
      <c r="D193" s="95"/>
      <c r="E193" s="95"/>
      <c r="F193" s="95"/>
      <c r="G193" s="95"/>
      <c r="H193" s="98">
        <f t="shared" si="21"/>
        <v>0</v>
      </c>
      <c r="I193" s="95"/>
      <c r="J193" s="98">
        <v>9043</v>
      </c>
      <c r="K193" s="98">
        <f t="shared" si="22"/>
        <v>0</v>
      </c>
      <c r="L193" s="100">
        <f t="shared" si="23"/>
        <v>0</v>
      </c>
      <c r="M193" s="98">
        <v>636</v>
      </c>
      <c r="N193" s="98">
        <v>96</v>
      </c>
      <c r="O193" s="98">
        <v>106</v>
      </c>
      <c r="P193" s="98">
        <f t="shared" si="24"/>
        <v>0</v>
      </c>
      <c r="Q193" s="119" t="str">
        <f t="shared" si="20"/>
        <v/>
      </c>
      <c r="R193" s="98">
        <f t="shared" si="28"/>
        <v>0</v>
      </c>
      <c r="S193" s="98">
        <f t="shared" si="26"/>
        <v>0</v>
      </c>
      <c r="T193" s="122">
        <f t="shared" si="29"/>
        <v>0</v>
      </c>
    </row>
    <row r="194" spans="2:20">
      <c r="B194" s="94" t="str">
        <f>'COPY 20200720'!B105</f>
        <v>101</v>
      </c>
      <c r="C194" s="95" t="str">
        <f>'COPY 20200720'!C105</f>
        <v>TAPE R QTR D RH/LH</v>
      </c>
      <c r="D194" s="95"/>
      <c r="E194" s="95"/>
      <c r="F194" s="95"/>
      <c r="G194" s="95"/>
      <c r="H194" s="98">
        <f t="shared" si="21"/>
        <v>0</v>
      </c>
      <c r="I194" s="95"/>
      <c r="J194" s="98">
        <v>9043</v>
      </c>
      <c r="K194" s="98">
        <f t="shared" si="22"/>
        <v>0</v>
      </c>
      <c r="L194" s="100">
        <f t="shared" si="23"/>
        <v>0</v>
      </c>
      <c r="M194" s="98">
        <v>636</v>
      </c>
      <c r="N194" s="98">
        <v>96</v>
      </c>
      <c r="O194" s="98">
        <v>106</v>
      </c>
      <c r="P194" s="98">
        <f t="shared" si="24"/>
        <v>0</v>
      </c>
      <c r="Q194" s="119" t="str">
        <f t="shared" si="20"/>
        <v/>
      </c>
      <c r="R194" s="98">
        <f t="shared" si="28"/>
        <v>0</v>
      </c>
      <c r="S194" s="98">
        <f t="shared" si="26"/>
        <v>0</v>
      </c>
      <c r="T194" s="122">
        <f t="shared" si="29"/>
        <v>0</v>
      </c>
    </row>
    <row r="195" spans="2:20">
      <c r="B195" s="94" t="str">
        <f>'COPY 20200720'!B106</f>
        <v>102</v>
      </c>
      <c r="C195" s="95" t="str">
        <f>'COPY 20200720'!C106</f>
        <v>TAPE R QTR C</v>
      </c>
      <c r="D195" s="95"/>
      <c r="E195" s="95"/>
      <c r="F195" s="95"/>
      <c r="G195" s="95"/>
      <c r="H195" s="98">
        <f t="shared" si="21"/>
        <v>0</v>
      </c>
      <c r="I195" s="95"/>
      <c r="J195" s="98">
        <v>9043</v>
      </c>
      <c r="K195" s="98">
        <f t="shared" si="22"/>
        <v>0</v>
      </c>
      <c r="L195" s="100">
        <f t="shared" si="23"/>
        <v>0</v>
      </c>
      <c r="M195" s="98">
        <v>636</v>
      </c>
      <c r="N195" s="98">
        <v>96</v>
      </c>
      <c r="O195" s="98">
        <v>106</v>
      </c>
      <c r="P195" s="98">
        <f t="shared" si="24"/>
        <v>0</v>
      </c>
      <c r="Q195" s="119" t="str">
        <f t="shared" si="20"/>
        <v/>
      </c>
      <c r="R195" s="98">
        <f t="shared" si="28"/>
        <v>0</v>
      </c>
      <c r="S195" s="98">
        <f t="shared" si="26"/>
        <v>0</v>
      </c>
      <c r="T195" s="122">
        <f t="shared" si="29"/>
        <v>0</v>
      </c>
    </row>
    <row r="196" spans="2:20">
      <c r="B196" s="94" t="str">
        <f>'COPY 20200720'!B107</f>
        <v>103</v>
      </c>
      <c r="C196" s="95" t="str">
        <f>'COPY 20200720'!C107</f>
        <v>TAPE R QTR B</v>
      </c>
      <c r="D196" s="95"/>
      <c r="E196" s="95"/>
      <c r="F196" s="95"/>
      <c r="G196" s="95"/>
      <c r="H196" s="98">
        <f t="shared" si="21"/>
        <v>0</v>
      </c>
      <c r="I196" s="95"/>
      <c r="J196" s="98">
        <v>9043</v>
      </c>
      <c r="K196" s="98">
        <f t="shared" si="22"/>
        <v>0</v>
      </c>
      <c r="L196" s="100">
        <f t="shared" si="23"/>
        <v>0</v>
      </c>
      <c r="M196" s="98">
        <v>636</v>
      </c>
      <c r="N196" s="98">
        <v>96</v>
      </c>
      <c r="O196" s="98">
        <v>106</v>
      </c>
      <c r="P196" s="98">
        <f t="shared" si="24"/>
        <v>0</v>
      </c>
      <c r="Q196" s="119" t="str">
        <f t="shared" si="20"/>
        <v/>
      </c>
      <c r="R196" s="98">
        <f t="shared" si="28"/>
        <v>0</v>
      </c>
      <c r="S196" s="98">
        <f t="shared" si="26"/>
        <v>0</v>
      </c>
      <c r="T196" s="122">
        <f t="shared" si="29"/>
        <v>0</v>
      </c>
    </row>
    <row r="197" spans="2:20">
      <c r="B197" s="94" t="str">
        <f>'COPY 20200720'!B108</f>
        <v>104</v>
      </c>
      <c r="C197" s="95" t="str">
        <f>'COPY 20200720'!C108</f>
        <v>TAPE R QTR A</v>
      </c>
      <c r="D197" s="95"/>
      <c r="E197" s="95"/>
      <c r="F197" s="95"/>
      <c r="G197" s="95"/>
      <c r="H197" s="98">
        <f t="shared" si="21"/>
        <v>0</v>
      </c>
      <c r="I197" s="95"/>
      <c r="J197" s="98">
        <v>9043</v>
      </c>
      <c r="K197" s="98">
        <f t="shared" si="22"/>
        <v>0</v>
      </c>
      <c r="L197" s="100">
        <f t="shared" si="23"/>
        <v>0</v>
      </c>
      <c r="M197" s="98">
        <v>636</v>
      </c>
      <c r="N197" s="98">
        <v>96</v>
      </c>
      <c r="O197" s="98">
        <v>106</v>
      </c>
      <c r="P197" s="98">
        <f t="shared" si="24"/>
        <v>0</v>
      </c>
      <c r="Q197" s="119" t="str">
        <f t="shared" si="20"/>
        <v/>
      </c>
      <c r="R197" s="98">
        <f t="shared" si="28"/>
        <v>0</v>
      </c>
      <c r="S197" s="98">
        <f t="shared" si="26"/>
        <v>0</v>
      </c>
      <c r="T197" s="122">
        <f t="shared" si="29"/>
        <v>0</v>
      </c>
    </row>
    <row r="198" spans="2:20">
      <c r="B198" s="94" t="str">
        <f>'COPY 20200720'!B109</f>
        <v>105</v>
      </c>
      <c r="C198" s="95" t="str">
        <f>'COPY 20200720'!C109</f>
        <v>TAPE F DR E</v>
      </c>
      <c r="D198" s="95"/>
      <c r="E198" s="95"/>
      <c r="F198" s="95"/>
      <c r="G198" s="95"/>
      <c r="H198" s="98">
        <f t="shared" si="21"/>
        <v>0</v>
      </c>
      <c r="I198" s="95"/>
      <c r="J198" s="98">
        <v>9043</v>
      </c>
      <c r="K198" s="98">
        <f t="shared" si="22"/>
        <v>0</v>
      </c>
      <c r="L198" s="100">
        <f t="shared" si="23"/>
        <v>0</v>
      </c>
      <c r="M198" s="98">
        <v>636</v>
      </c>
      <c r="N198" s="98">
        <v>96</v>
      </c>
      <c r="O198" s="98">
        <v>106</v>
      </c>
      <c r="P198" s="98">
        <f t="shared" si="24"/>
        <v>0</v>
      </c>
      <c r="Q198" s="119" t="str">
        <f t="shared" si="20"/>
        <v/>
      </c>
      <c r="R198" s="98">
        <f t="shared" si="28"/>
        <v>0</v>
      </c>
      <c r="S198" s="98">
        <f t="shared" si="26"/>
        <v>0</v>
      </c>
      <c r="T198" s="122">
        <f t="shared" si="29"/>
        <v>0</v>
      </c>
    </row>
    <row r="199" spans="2:20">
      <c r="B199" s="94" t="str">
        <f>'COPY 20200720'!B110</f>
        <v>106</v>
      </c>
      <c r="C199" s="95" t="str">
        <f>'COPY 20200720'!C110</f>
        <v>TAPE F DR D</v>
      </c>
      <c r="D199" s="95"/>
      <c r="E199" s="95"/>
      <c r="F199" s="95"/>
      <c r="G199" s="95"/>
      <c r="H199" s="98">
        <f t="shared" si="21"/>
        <v>0</v>
      </c>
      <c r="I199" s="95"/>
      <c r="J199" s="98">
        <v>9043</v>
      </c>
      <c r="K199" s="98">
        <f t="shared" si="22"/>
        <v>0</v>
      </c>
      <c r="L199" s="100">
        <f t="shared" si="23"/>
        <v>0</v>
      </c>
      <c r="M199" s="98">
        <v>636</v>
      </c>
      <c r="N199" s="98">
        <v>96</v>
      </c>
      <c r="O199" s="98">
        <v>106</v>
      </c>
      <c r="P199" s="98">
        <f t="shared" si="24"/>
        <v>0</v>
      </c>
      <c r="Q199" s="119" t="str">
        <f t="shared" si="20"/>
        <v/>
      </c>
      <c r="R199" s="98">
        <f t="shared" si="28"/>
        <v>0</v>
      </c>
      <c r="S199" s="98">
        <f t="shared" si="26"/>
        <v>0</v>
      </c>
      <c r="T199" s="122">
        <f t="shared" si="29"/>
        <v>0</v>
      </c>
    </row>
    <row r="200" spans="2:20">
      <c r="B200" s="94" t="str">
        <f>'COPY 20200720'!B111</f>
        <v>107</v>
      </c>
      <c r="C200" s="95" t="str">
        <f>'COPY 20200720'!C111</f>
        <v>TAPE F DR C</v>
      </c>
      <c r="D200" s="95"/>
      <c r="E200" s="95"/>
      <c r="F200" s="95"/>
      <c r="G200" s="95"/>
      <c r="H200" s="98">
        <f t="shared" si="21"/>
        <v>0</v>
      </c>
      <c r="I200" s="95"/>
      <c r="J200" s="98">
        <v>9043</v>
      </c>
      <c r="K200" s="98">
        <f t="shared" si="22"/>
        <v>0</v>
      </c>
      <c r="L200" s="100">
        <f t="shared" si="23"/>
        <v>0</v>
      </c>
      <c r="M200" s="98">
        <v>636</v>
      </c>
      <c r="N200" s="98">
        <v>96</v>
      </c>
      <c r="O200" s="98">
        <v>106</v>
      </c>
      <c r="P200" s="98">
        <f t="shared" si="24"/>
        <v>0</v>
      </c>
      <c r="Q200" s="119" t="str">
        <f t="shared" si="20"/>
        <v/>
      </c>
      <c r="R200" s="98">
        <f t="shared" si="28"/>
        <v>0</v>
      </c>
      <c r="S200" s="98">
        <f t="shared" si="26"/>
        <v>0</v>
      </c>
      <c r="T200" s="122">
        <f t="shared" si="29"/>
        <v>0</v>
      </c>
    </row>
    <row r="201" spans="2:20">
      <c r="B201" s="94" t="str">
        <f>'COPY 20200720'!B112</f>
        <v>108</v>
      </c>
      <c r="C201" s="95" t="str">
        <f>'COPY 20200720'!C112</f>
        <v>TAPE F DR B</v>
      </c>
      <c r="D201" s="95"/>
      <c r="E201" s="95"/>
      <c r="F201" s="95"/>
      <c r="G201" s="95"/>
      <c r="H201" s="98">
        <f t="shared" si="21"/>
        <v>0</v>
      </c>
      <c r="I201" s="95"/>
      <c r="J201" s="98">
        <v>9043</v>
      </c>
      <c r="K201" s="98">
        <f t="shared" si="22"/>
        <v>0</v>
      </c>
      <c r="L201" s="100">
        <f t="shared" si="23"/>
        <v>0</v>
      </c>
      <c r="M201" s="98">
        <v>636</v>
      </c>
      <c r="N201" s="98">
        <v>96</v>
      </c>
      <c r="O201" s="98">
        <v>106</v>
      </c>
      <c r="P201" s="98">
        <f t="shared" si="24"/>
        <v>0</v>
      </c>
      <c r="Q201" s="119" t="str">
        <f t="shared" si="20"/>
        <v/>
      </c>
      <c r="R201" s="98">
        <f t="shared" si="28"/>
        <v>0</v>
      </c>
      <c r="S201" s="98">
        <f t="shared" si="26"/>
        <v>0</v>
      </c>
      <c r="T201" s="122">
        <f t="shared" si="29"/>
        <v>0</v>
      </c>
    </row>
    <row r="202" spans="2:20">
      <c r="B202" s="94" t="str">
        <f>'COPY 20200720'!B113</f>
        <v>109</v>
      </c>
      <c r="C202" s="95" t="str">
        <f>'COPY 20200720'!C113</f>
        <v>TAPE UPR E</v>
      </c>
      <c r="D202" s="95"/>
      <c r="E202" s="95"/>
      <c r="F202" s="95"/>
      <c r="G202" s="95"/>
      <c r="H202" s="98">
        <f t="shared" si="21"/>
        <v>0</v>
      </c>
      <c r="I202" s="95"/>
      <c r="J202" s="98">
        <v>9043</v>
      </c>
      <c r="K202" s="98">
        <f t="shared" si="22"/>
        <v>0</v>
      </c>
      <c r="L202" s="100">
        <f t="shared" si="23"/>
        <v>0</v>
      </c>
      <c r="M202" s="98">
        <v>636</v>
      </c>
      <c r="N202" s="98">
        <v>96</v>
      </c>
      <c r="O202" s="98">
        <v>106</v>
      </c>
      <c r="P202" s="98">
        <f t="shared" si="24"/>
        <v>0</v>
      </c>
      <c r="Q202" s="119" t="str">
        <f t="shared" si="20"/>
        <v/>
      </c>
      <c r="R202" s="98">
        <f t="shared" si="28"/>
        <v>0</v>
      </c>
      <c r="S202" s="98">
        <f t="shared" si="26"/>
        <v>0</v>
      </c>
      <c r="T202" s="122">
        <f t="shared" si="29"/>
        <v>0</v>
      </c>
    </row>
    <row r="203" spans="2:20">
      <c r="B203" s="94" t="str">
        <f>'COPY 20200720'!B114</f>
        <v>110</v>
      </c>
      <c r="C203" s="95" t="str">
        <f>'COPY 20200720'!C114</f>
        <v>TAPE UPR D</v>
      </c>
      <c r="D203" s="95"/>
      <c r="E203" s="95"/>
      <c r="F203" s="95"/>
      <c r="G203" s="95"/>
      <c r="H203" s="98">
        <f t="shared" si="21"/>
        <v>0</v>
      </c>
      <c r="I203" s="95"/>
      <c r="J203" s="98">
        <v>9043</v>
      </c>
      <c r="K203" s="98">
        <f t="shared" si="22"/>
        <v>0</v>
      </c>
      <c r="L203" s="100">
        <f t="shared" si="23"/>
        <v>0</v>
      </c>
      <c r="M203" s="98">
        <v>636</v>
      </c>
      <c r="N203" s="98">
        <v>96</v>
      </c>
      <c r="O203" s="98">
        <v>106</v>
      </c>
      <c r="P203" s="98">
        <f t="shared" si="24"/>
        <v>0</v>
      </c>
      <c r="Q203" s="119" t="str">
        <f t="shared" si="20"/>
        <v/>
      </c>
      <c r="R203" s="98">
        <f t="shared" si="28"/>
        <v>0</v>
      </c>
      <c r="S203" s="98">
        <f t="shared" si="26"/>
        <v>0</v>
      </c>
      <c r="T203" s="122">
        <f t="shared" si="29"/>
        <v>0</v>
      </c>
    </row>
    <row r="204" spans="2:20">
      <c r="B204" s="94" t="str">
        <f>'COPY 20200720'!B115</f>
        <v>111</v>
      </c>
      <c r="C204" s="95" t="str">
        <f>'COPY 20200720'!C115</f>
        <v>TAPE INN C RH/LH</v>
      </c>
      <c r="D204" s="95"/>
      <c r="E204" s="95"/>
      <c r="F204" s="95"/>
      <c r="G204" s="95"/>
      <c r="H204" s="98">
        <f t="shared" si="21"/>
        <v>0</v>
      </c>
      <c r="I204" s="95"/>
      <c r="J204" s="98">
        <v>9043</v>
      </c>
      <c r="K204" s="98">
        <f t="shared" si="22"/>
        <v>0</v>
      </c>
      <c r="L204" s="100">
        <f t="shared" si="23"/>
        <v>0</v>
      </c>
      <c r="M204" s="98">
        <v>636</v>
      </c>
      <c r="N204" s="98">
        <v>96</v>
      </c>
      <c r="O204" s="98">
        <v>106</v>
      </c>
      <c r="P204" s="98">
        <f t="shared" si="24"/>
        <v>0</v>
      </c>
      <c r="Q204" s="119" t="str">
        <f t="shared" si="20"/>
        <v/>
      </c>
      <c r="R204" s="98">
        <f t="shared" si="28"/>
        <v>0</v>
      </c>
      <c r="S204" s="98">
        <f t="shared" si="26"/>
        <v>0</v>
      </c>
      <c r="T204" s="122">
        <f t="shared" si="29"/>
        <v>0</v>
      </c>
    </row>
    <row r="205" spans="2:20">
      <c r="B205" s="94" t="str">
        <f>'COPY 20200720'!B116</f>
        <v>112</v>
      </c>
      <c r="C205" s="95" t="str">
        <f>'COPY 20200720'!C116</f>
        <v>TAPE INN B</v>
      </c>
      <c r="D205" s="95"/>
      <c r="E205" s="95"/>
      <c r="F205" s="95"/>
      <c r="G205" s="95"/>
      <c r="H205" s="98">
        <f t="shared" si="21"/>
        <v>0</v>
      </c>
      <c r="I205" s="95"/>
      <c r="J205" s="98">
        <v>9043</v>
      </c>
      <c r="K205" s="98">
        <f t="shared" si="22"/>
        <v>0</v>
      </c>
      <c r="L205" s="100">
        <f t="shared" si="23"/>
        <v>0</v>
      </c>
      <c r="M205" s="98">
        <v>636</v>
      </c>
      <c r="N205" s="98">
        <v>96</v>
      </c>
      <c r="O205" s="98">
        <v>106</v>
      </c>
      <c r="P205" s="98">
        <f t="shared" si="24"/>
        <v>0</v>
      </c>
      <c r="Q205" s="119" t="str">
        <f t="shared" si="20"/>
        <v/>
      </c>
      <c r="R205" s="98">
        <f t="shared" si="28"/>
        <v>0</v>
      </c>
      <c r="S205" s="98">
        <f t="shared" si="26"/>
        <v>0</v>
      </c>
      <c r="T205" s="122">
        <f t="shared" si="29"/>
        <v>0</v>
      </c>
    </row>
    <row r="206" spans="2:20">
      <c r="B206" s="94" t="str">
        <f>'COPY 20200720'!B117</f>
        <v>113</v>
      </c>
      <c r="C206" s="95" t="str">
        <f>'COPY 20200720'!C117</f>
        <v>TAPE INN A RH/LH</v>
      </c>
      <c r="D206" s="95"/>
      <c r="E206" s="95"/>
      <c r="F206" s="95"/>
      <c r="G206" s="95"/>
      <c r="H206" s="98">
        <f t="shared" si="21"/>
        <v>0</v>
      </c>
      <c r="I206" s="95"/>
      <c r="J206" s="98">
        <v>9043</v>
      </c>
      <c r="K206" s="98">
        <f t="shared" si="22"/>
        <v>0</v>
      </c>
      <c r="L206" s="100">
        <f t="shared" si="23"/>
        <v>0</v>
      </c>
      <c r="M206" s="98">
        <v>636</v>
      </c>
      <c r="N206" s="98">
        <v>96</v>
      </c>
      <c r="O206" s="98">
        <v>106</v>
      </c>
      <c r="P206" s="98">
        <f t="shared" si="24"/>
        <v>0</v>
      </c>
      <c r="Q206" s="119" t="str">
        <f t="shared" si="20"/>
        <v/>
      </c>
      <c r="R206" s="98">
        <f t="shared" si="28"/>
        <v>0</v>
      </c>
      <c r="S206" s="98">
        <f t="shared" si="26"/>
        <v>0</v>
      </c>
      <c r="T206" s="122">
        <f t="shared" si="29"/>
        <v>0</v>
      </c>
    </row>
    <row r="207" spans="2:20">
      <c r="B207" s="94" t="str">
        <f>'COPY 20200720'!B118</f>
        <v>114</v>
      </c>
      <c r="C207" s="95" t="str">
        <f>'COPY 20200720'!C118</f>
        <v>TAPE INR R RH/LH</v>
      </c>
      <c r="D207" s="95"/>
      <c r="E207" s="95"/>
      <c r="F207" s="95"/>
      <c r="G207" s="95"/>
      <c r="H207" s="98">
        <f t="shared" si="21"/>
        <v>0</v>
      </c>
      <c r="I207" s="95"/>
      <c r="J207" s="98">
        <v>9043</v>
      </c>
      <c r="K207" s="98">
        <f t="shared" si="22"/>
        <v>0</v>
      </c>
      <c r="L207" s="100">
        <f t="shared" si="23"/>
        <v>0</v>
      </c>
      <c r="M207" s="98">
        <v>636</v>
      </c>
      <c r="N207" s="98">
        <v>96</v>
      </c>
      <c r="O207" s="98">
        <v>106</v>
      </c>
      <c r="P207" s="98">
        <f t="shared" si="24"/>
        <v>0</v>
      </c>
      <c r="Q207" s="119" t="str">
        <f t="shared" si="20"/>
        <v/>
      </c>
      <c r="R207" s="98">
        <f t="shared" si="28"/>
        <v>0</v>
      </c>
      <c r="S207" s="98">
        <f t="shared" si="26"/>
        <v>0</v>
      </c>
      <c r="T207" s="122">
        <f t="shared" si="29"/>
        <v>0</v>
      </c>
    </row>
    <row r="208" spans="2:20">
      <c r="B208" s="94" t="str">
        <f>'COPY 20200720'!B119</f>
        <v>115</v>
      </c>
      <c r="C208" s="95" t="str">
        <f>'COPY 20200720'!C119</f>
        <v>TAPE INR F RH/LH</v>
      </c>
      <c r="D208" s="95"/>
      <c r="E208" s="95"/>
      <c r="F208" s="95"/>
      <c r="G208" s="95"/>
      <c r="H208" s="98">
        <f t="shared" si="21"/>
        <v>0</v>
      </c>
      <c r="I208" s="95"/>
      <c r="J208" s="98">
        <v>9043</v>
      </c>
      <c r="K208" s="98">
        <f t="shared" si="22"/>
        <v>0</v>
      </c>
      <c r="L208" s="100">
        <f t="shared" si="23"/>
        <v>0</v>
      </c>
      <c r="M208" s="98">
        <v>636</v>
      </c>
      <c r="N208" s="98">
        <v>96</v>
      </c>
      <c r="O208" s="98">
        <v>106</v>
      </c>
      <c r="P208" s="98">
        <f t="shared" si="24"/>
        <v>0</v>
      </c>
      <c r="Q208" s="119" t="str">
        <f t="shared" si="20"/>
        <v/>
      </c>
      <c r="R208" s="98">
        <f t="shared" si="28"/>
        <v>0</v>
      </c>
      <c r="S208" s="98">
        <f t="shared" si="26"/>
        <v>0</v>
      </c>
      <c r="T208" s="122">
        <f t="shared" si="29"/>
        <v>0</v>
      </c>
    </row>
    <row r="209" spans="2:20">
      <c r="B209" s="94" t="str">
        <f>'COPY 20200720'!B120</f>
        <v>116</v>
      </c>
      <c r="C209" s="95" t="str">
        <f>'COPY 20200720'!C120</f>
        <v>TAPE INN A RH/LH</v>
      </c>
      <c r="D209" s="95"/>
      <c r="E209" s="95"/>
      <c r="F209" s="95"/>
      <c r="G209" s="95"/>
      <c r="H209" s="98">
        <f t="shared" si="21"/>
        <v>0</v>
      </c>
      <c r="I209" s="95"/>
      <c r="J209" s="98">
        <v>9043</v>
      </c>
      <c r="K209" s="98">
        <f t="shared" si="22"/>
        <v>0</v>
      </c>
      <c r="L209" s="100">
        <f t="shared" si="23"/>
        <v>0</v>
      </c>
      <c r="M209" s="98">
        <v>636</v>
      </c>
      <c r="N209" s="98">
        <v>96</v>
      </c>
      <c r="O209" s="98">
        <v>106</v>
      </c>
      <c r="P209" s="98">
        <f t="shared" si="24"/>
        <v>0</v>
      </c>
      <c r="Q209" s="119" t="str">
        <f t="shared" si="20"/>
        <v/>
      </c>
      <c r="R209" s="98">
        <f t="shared" si="28"/>
        <v>0</v>
      </c>
      <c r="S209" s="98">
        <f t="shared" si="26"/>
        <v>0</v>
      </c>
      <c r="T209" s="122">
        <f t="shared" si="29"/>
        <v>0</v>
      </c>
    </row>
    <row r="210" spans="2:20">
      <c r="B210" s="94" t="str">
        <f>'COPY 20200720'!B121</f>
        <v>117</v>
      </c>
      <c r="C210" s="95" t="str">
        <f>'COPY 20200720'!C121</f>
        <v>TAPE R D R B</v>
      </c>
      <c r="D210" s="95"/>
      <c r="E210" s="95"/>
      <c r="F210" s="95"/>
      <c r="G210" s="95"/>
      <c r="H210" s="98">
        <f t="shared" si="21"/>
        <v>0</v>
      </c>
      <c r="I210" s="95"/>
      <c r="J210" s="98">
        <v>9043</v>
      </c>
      <c r="K210" s="98">
        <f t="shared" si="22"/>
        <v>0</v>
      </c>
      <c r="L210" s="100">
        <f t="shared" si="23"/>
        <v>0</v>
      </c>
      <c r="M210" s="98">
        <v>636</v>
      </c>
      <c r="N210" s="98">
        <v>96</v>
      </c>
      <c r="O210" s="98">
        <v>106</v>
      </c>
      <c r="P210" s="98">
        <f t="shared" si="24"/>
        <v>0</v>
      </c>
      <c r="Q210" s="119" t="str">
        <f t="shared" si="20"/>
        <v/>
      </c>
      <c r="R210" s="98">
        <f t="shared" si="28"/>
        <v>0</v>
      </c>
      <c r="S210" s="98">
        <f t="shared" si="26"/>
        <v>0</v>
      </c>
      <c r="T210" s="122">
        <f t="shared" si="29"/>
        <v>0</v>
      </c>
    </row>
    <row r="211" spans="2:20">
      <c r="B211" s="94" t="str">
        <f>'COPY 20200720'!B122</f>
        <v>118</v>
      </c>
      <c r="C211" s="95" t="str">
        <f>'COPY 20200720'!C122</f>
        <v>TAPE R DR C</v>
      </c>
      <c r="D211" s="95"/>
      <c r="E211" s="95"/>
      <c r="F211" s="95"/>
      <c r="G211" s="95"/>
      <c r="H211" s="98">
        <f t="shared" si="21"/>
        <v>0</v>
      </c>
      <c r="I211" s="95"/>
      <c r="J211" s="98">
        <v>9043</v>
      </c>
      <c r="K211" s="98">
        <f t="shared" si="22"/>
        <v>0</v>
      </c>
      <c r="L211" s="100">
        <f t="shared" si="23"/>
        <v>0</v>
      </c>
      <c r="M211" s="98">
        <v>636</v>
      </c>
      <c r="N211" s="98">
        <v>96</v>
      </c>
      <c r="O211" s="98">
        <v>106</v>
      </c>
      <c r="P211" s="98">
        <f t="shared" si="24"/>
        <v>0</v>
      </c>
      <c r="Q211" s="119" t="str">
        <f t="shared" si="20"/>
        <v/>
      </c>
      <c r="R211" s="98">
        <f t="shared" si="28"/>
        <v>0</v>
      </c>
      <c r="S211" s="98">
        <f t="shared" si="26"/>
        <v>0</v>
      </c>
      <c r="T211" s="122">
        <f t="shared" si="29"/>
        <v>0</v>
      </c>
    </row>
    <row r="212" spans="2:20">
      <c r="B212" s="94" t="str">
        <f>'COPY 20200720'!B123</f>
        <v>119</v>
      </c>
      <c r="C212" s="95" t="str">
        <f>'COPY 20200720'!C123</f>
        <v>TAPE R DR D</v>
      </c>
      <c r="D212" s="95"/>
      <c r="E212" s="95"/>
      <c r="F212" s="95"/>
      <c r="G212" s="95"/>
      <c r="H212" s="98">
        <f t="shared" si="21"/>
        <v>0</v>
      </c>
      <c r="I212" s="95"/>
      <c r="J212" s="98">
        <v>9043</v>
      </c>
      <c r="K212" s="98">
        <f t="shared" si="22"/>
        <v>0</v>
      </c>
      <c r="L212" s="100">
        <f t="shared" si="23"/>
        <v>0</v>
      </c>
      <c r="M212" s="98">
        <v>636</v>
      </c>
      <c r="N212" s="98">
        <v>96</v>
      </c>
      <c r="O212" s="98">
        <v>106</v>
      </c>
      <c r="P212" s="98">
        <f t="shared" si="24"/>
        <v>0</v>
      </c>
      <c r="Q212" s="119" t="str">
        <f t="shared" si="20"/>
        <v/>
      </c>
      <c r="R212" s="98">
        <f t="shared" si="28"/>
        <v>0</v>
      </c>
      <c r="S212" s="98">
        <f t="shared" si="26"/>
        <v>0</v>
      </c>
      <c r="T212" s="122">
        <f t="shared" si="29"/>
        <v>0</v>
      </c>
    </row>
    <row r="213" spans="2:20">
      <c r="B213" s="94" t="str">
        <f>'COPY 20200720'!B124</f>
        <v>120</v>
      </c>
      <c r="C213" s="95" t="str">
        <f>'COPY 20200720'!C124</f>
        <v>TAPE R DR E RH/LH</v>
      </c>
      <c r="D213" s="95"/>
      <c r="E213" s="95"/>
      <c r="F213" s="95"/>
      <c r="G213" s="95"/>
      <c r="H213" s="98">
        <f t="shared" si="21"/>
        <v>0</v>
      </c>
      <c r="I213" s="95"/>
      <c r="J213" s="98">
        <v>9043</v>
      </c>
      <c r="K213" s="98">
        <f t="shared" si="22"/>
        <v>0</v>
      </c>
      <c r="L213" s="100">
        <f t="shared" si="23"/>
        <v>0</v>
      </c>
      <c r="M213" s="98">
        <v>636</v>
      </c>
      <c r="N213" s="98">
        <v>96</v>
      </c>
      <c r="O213" s="98">
        <v>106</v>
      </c>
      <c r="P213" s="98">
        <f t="shared" si="24"/>
        <v>0</v>
      </c>
      <c r="Q213" s="119" t="str">
        <f t="shared" si="20"/>
        <v/>
      </c>
      <c r="R213" s="98">
        <f t="shared" si="28"/>
        <v>0</v>
      </c>
      <c r="S213" s="98">
        <f t="shared" si="26"/>
        <v>0</v>
      </c>
      <c r="T213" s="122">
        <f t="shared" si="29"/>
        <v>0</v>
      </c>
    </row>
    <row r="214" spans="2:20">
      <c r="B214" s="94" t="str">
        <f>'COPY 20200720'!B125</f>
        <v>121</v>
      </c>
      <c r="C214" s="95" t="str">
        <f>'COPY 20200720'!C125</f>
        <v>PAD DR F RH/LH</v>
      </c>
      <c r="D214" s="95"/>
      <c r="E214" s="95"/>
      <c r="F214" s="95"/>
      <c r="G214" s="95"/>
      <c r="H214" s="98">
        <f t="shared" si="21"/>
        <v>0</v>
      </c>
      <c r="I214" s="95"/>
      <c r="J214" s="98">
        <v>9043</v>
      </c>
      <c r="K214" s="98">
        <f t="shared" si="22"/>
        <v>0</v>
      </c>
      <c r="L214" s="100">
        <f t="shared" si="23"/>
        <v>0</v>
      </c>
      <c r="M214" s="98">
        <v>636</v>
      </c>
      <c r="N214" s="98">
        <v>96</v>
      </c>
      <c r="O214" s="98">
        <v>106</v>
      </c>
      <c r="P214" s="98">
        <f t="shared" si="24"/>
        <v>0</v>
      </c>
      <c r="Q214" s="119" t="str">
        <f t="shared" si="20"/>
        <v/>
      </c>
      <c r="R214" s="98">
        <f t="shared" si="28"/>
        <v>0</v>
      </c>
      <c r="S214" s="98">
        <f t="shared" si="26"/>
        <v>0</v>
      </c>
      <c r="T214" s="122">
        <f t="shared" si="29"/>
        <v>0</v>
      </c>
    </row>
    <row r="215" spans="2:20">
      <c r="B215" s="94" t="str">
        <f>'COPY 20200720'!B126</f>
        <v>122</v>
      </c>
      <c r="C215" s="95" t="str">
        <f>'COPY 20200720'!C126</f>
        <v>CUSHION ARM F RH/LH</v>
      </c>
      <c r="D215" s="95"/>
      <c r="E215" s="95"/>
      <c r="F215" s="95"/>
      <c r="G215" s="95"/>
      <c r="H215" s="98">
        <f t="shared" si="21"/>
        <v>0</v>
      </c>
      <c r="I215" s="95"/>
      <c r="J215" s="98">
        <v>9043</v>
      </c>
      <c r="K215" s="98">
        <f t="shared" si="22"/>
        <v>0</v>
      </c>
      <c r="L215" s="100">
        <f t="shared" si="23"/>
        <v>0</v>
      </c>
      <c r="M215" s="98">
        <v>636</v>
      </c>
      <c r="N215" s="98">
        <v>96</v>
      </c>
      <c r="O215" s="98">
        <v>106</v>
      </c>
      <c r="P215" s="98">
        <f t="shared" si="24"/>
        <v>0</v>
      </c>
      <c r="Q215" s="119" t="str">
        <f t="shared" ref="Q215:Q242" si="30">IF(OR($H215=0),"",$P215*$H215/($M215*$N215*$O215))</f>
        <v/>
      </c>
      <c r="R215" s="98">
        <f t="shared" si="28"/>
        <v>0</v>
      </c>
      <c r="S215" s="98">
        <f t="shared" si="26"/>
        <v>0</v>
      </c>
      <c r="T215" s="122">
        <f t="shared" si="29"/>
        <v>0</v>
      </c>
    </row>
    <row r="216" spans="2:20">
      <c r="B216" s="94" t="str">
        <f>'COPY 20200720'!B127</f>
        <v>123</v>
      </c>
      <c r="C216" s="95" t="str">
        <f>'COPY 20200720'!C127</f>
        <v>CUSHION ARM R RH/LH</v>
      </c>
      <c r="D216" s="95"/>
      <c r="E216" s="95"/>
      <c r="F216" s="95"/>
      <c r="G216" s="95"/>
      <c r="H216" s="98">
        <f t="shared" si="21"/>
        <v>0</v>
      </c>
      <c r="I216" s="95"/>
      <c r="J216" s="98">
        <v>9043</v>
      </c>
      <c r="K216" s="98">
        <f t="shared" si="22"/>
        <v>0</v>
      </c>
      <c r="L216" s="100">
        <f t="shared" si="23"/>
        <v>0</v>
      </c>
      <c r="M216" s="98">
        <v>636</v>
      </c>
      <c r="N216" s="98">
        <v>96</v>
      </c>
      <c r="O216" s="98">
        <v>106</v>
      </c>
      <c r="P216" s="98">
        <f t="shared" si="24"/>
        <v>0</v>
      </c>
      <c r="Q216" s="119" t="str">
        <f t="shared" si="30"/>
        <v/>
      </c>
      <c r="R216" s="98">
        <f t="shared" si="28"/>
        <v>0</v>
      </c>
      <c r="S216" s="98">
        <f t="shared" si="26"/>
        <v>0</v>
      </c>
      <c r="T216" s="122">
        <f t="shared" si="29"/>
        <v>0</v>
      </c>
    </row>
    <row r="217" spans="2:20">
      <c r="B217" s="94" t="str">
        <f>'COPY 20200720'!B128</f>
        <v>124</v>
      </c>
      <c r="C217" s="95" t="str">
        <f>'COPY 20200720'!C128</f>
        <v>SPACER RF STD</v>
      </c>
      <c r="D217" s="95"/>
      <c r="E217" s="95"/>
      <c r="F217" s="95"/>
      <c r="G217" s="95"/>
      <c r="H217" s="98">
        <f t="shared" si="21"/>
        <v>0</v>
      </c>
      <c r="I217" s="95"/>
      <c r="J217" s="98">
        <v>18086</v>
      </c>
      <c r="K217" s="98">
        <f t="shared" si="22"/>
        <v>0</v>
      </c>
      <c r="L217" s="100">
        <f t="shared" si="23"/>
        <v>0</v>
      </c>
      <c r="M217" s="98">
        <v>636</v>
      </c>
      <c r="N217" s="98">
        <v>96</v>
      </c>
      <c r="O217" s="98">
        <v>106</v>
      </c>
      <c r="P217" s="98">
        <f t="shared" si="24"/>
        <v>0</v>
      </c>
      <c r="Q217" s="119" t="str">
        <f t="shared" si="30"/>
        <v/>
      </c>
      <c r="R217" s="98">
        <f t="shared" si="28"/>
        <v>0</v>
      </c>
      <c r="S217" s="98">
        <f t="shared" si="26"/>
        <v>0</v>
      </c>
      <c r="T217" s="122">
        <f t="shared" si="29"/>
        <v>0</v>
      </c>
    </row>
    <row r="218" spans="2:20">
      <c r="B218" s="94" t="str">
        <f>'COPY 20200720'!B129</f>
        <v>125</v>
      </c>
      <c r="C218" s="95" t="str">
        <f>'COPY 20200720'!C129</f>
        <v>CUSHION RR A</v>
      </c>
      <c r="D218" s="95"/>
      <c r="E218" s="95"/>
      <c r="F218" s="95"/>
      <c r="G218" s="95"/>
      <c r="H218" s="98">
        <f t="shared" si="21"/>
        <v>0</v>
      </c>
      <c r="I218" s="95"/>
      <c r="J218" s="98">
        <v>18086</v>
      </c>
      <c r="K218" s="98">
        <f t="shared" si="22"/>
        <v>0</v>
      </c>
      <c r="L218" s="100">
        <f t="shared" si="23"/>
        <v>0</v>
      </c>
      <c r="M218" s="98">
        <v>636</v>
      </c>
      <c r="N218" s="98">
        <v>96</v>
      </c>
      <c r="O218" s="98">
        <v>106</v>
      </c>
      <c r="P218" s="98">
        <f t="shared" si="24"/>
        <v>0</v>
      </c>
      <c r="Q218" s="119" t="str">
        <f t="shared" si="30"/>
        <v/>
      </c>
      <c r="R218" s="98">
        <f t="shared" si="28"/>
        <v>0</v>
      </c>
      <c r="S218" s="98">
        <f t="shared" si="26"/>
        <v>0</v>
      </c>
      <c r="T218" s="122">
        <f t="shared" si="29"/>
        <v>0</v>
      </c>
    </row>
    <row r="219" spans="2:20">
      <c r="B219" s="94" t="str">
        <f>'COPY 20200720'!B130</f>
        <v>126</v>
      </c>
      <c r="C219" s="95" t="str">
        <f>'COPY 20200720'!C130</f>
        <v>CUSHION RR B</v>
      </c>
      <c r="D219" s="95"/>
      <c r="E219" s="95"/>
      <c r="F219" s="95"/>
      <c r="G219" s="95"/>
      <c r="H219" s="98">
        <f t="shared" si="21"/>
        <v>0</v>
      </c>
      <c r="I219" s="95"/>
      <c r="J219" s="98">
        <v>18086</v>
      </c>
      <c r="K219" s="98">
        <f t="shared" si="22"/>
        <v>0</v>
      </c>
      <c r="L219" s="100">
        <f t="shared" si="23"/>
        <v>0</v>
      </c>
      <c r="M219" s="98">
        <v>636</v>
      </c>
      <c r="N219" s="98">
        <v>96</v>
      </c>
      <c r="O219" s="98">
        <v>106</v>
      </c>
      <c r="P219" s="98">
        <f t="shared" si="24"/>
        <v>0</v>
      </c>
      <c r="Q219" s="119" t="str">
        <f t="shared" si="30"/>
        <v/>
      </c>
      <c r="R219" s="98">
        <f t="shared" si="28"/>
        <v>0</v>
      </c>
      <c r="S219" s="98">
        <f t="shared" si="26"/>
        <v>0</v>
      </c>
      <c r="T219" s="122">
        <f t="shared" si="29"/>
        <v>0</v>
      </c>
    </row>
    <row r="220" spans="2:20">
      <c r="B220" s="94" t="str">
        <f>'COPY 20200720'!B131</f>
        <v>127</v>
      </c>
      <c r="C220" s="95" t="str">
        <f>'COPY 20200720'!C131</f>
        <v>CUSHION RR C</v>
      </c>
      <c r="D220" s="95"/>
      <c r="E220" s="95"/>
      <c r="F220" s="95"/>
      <c r="G220" s="95"/>
      <c r="H220" s="98">
        <f t="shared" si="21"/>
        <v>0</v>
      </c>
      <c r="I220" s="95"/>
      <c r="J220" s="98">
        <v>18086</v>
      </c>
      <c r="K220" s="98">
        <f t="shared" si="22"/>
        <v>0</v>
      </c>
      <c r="L220" s="100">
        <f t="shared" si="23"/>
        <v>0</v>
      </c>
      <c r="M220" s="98">
        <v>636</v>
      </c>
      <c r="N220" s="98">
        <v>96</v>
      </c>
      <c r="O220" s="98">
        <v>106</v>
      </c>
      <c r="P220" s="98">
        <f t="shared" si="24"/>
        <v>0</v>
      </c>
      <c r="Q220" s="119" t="str">
        <f t="shared" si="30"/>
        <v/>
      </c>
      <c r="R220" s="98">
        <f t="shared" si="28"/>
        <v>0</v>
      </c>
      <c r="S220" s="98">
        <f t="shared" si="26"/>
        <v>0</v>
      </c>
      <c r="T220" s="122">
        <f t="shared" si="29"/>
        <v>0</v>
      </c>
    </row>
    <row r="221" spans="2:20">
      <c r="B221" s="94" t="str">
        <f>'COPY 20200720'!B132</f>
        <v>128</v>
      </c>
      <c r="C221" s="95" t="str">
        <f>'COPY 20200720'!C132</f>
        <v>CUSHION RF RR</v>
      </c>
      <c r="D221" s="95"/>
      <c r="E221" s="95"/>
      <c r="F221" s="95"/>
      <c r="G221" s="95"/>
      <c r="H221" s="98">
        <f t="shared" ref="H221:H242" si="31">E221*F221*G221</f>
        <v>0</v>
      </c>
      <c r="I221" s="95"/>
      <c r="J221" s="98">
        <v>9043</v>
      </c>
      <c r="K221" s="98">
        <f t="shared" ref="K221:K241" si="32">IF(H221=0,0,ROUNDUP(J221/I221,0))</f>
        <v>0</v>
      </c>
      <c r="L221" s="100">
        <f t="shared" ref="L221:L241" si="33">IF(K221=0,0,K221/P221)</f>
        <v>0</v>
      </c>
      <c r="M221" s="98">
        <v>636</v>
      </c>
      <c r="N221" s="98">
        <v>96</v>
      </c>
      <c r="O221" s="98">
        <v>106</v>
      </c>
      <c r="P221" s="98">
        <f t="shared" ref="P221:P241" si="34">IF(OR($E221=0,$F221=0,$G221=0),0,ROUNDDOWN($M221/$E221,0)*ROUNDDOWN($N221/$F221,0)*ROUNDDOWN($O221/$G221,0))</f>
        <v>0</v>
      </c>
      <c r="Q221" s="119" t="str">
        <f t="shared" si="30"/>
        <v/>
      </c>
      <c r="R221" s="98">
        <f t="shared" ref="R221:R242" si="35">IF(H221=0,0,ROUNDDOWN($M221*$N221*$O221/$H221,0)*$I221)</f>
        <v>0</v>
      </c>
      <c r="S221" s="98">
        <f t="shared" ref="S221:S242" si="36">$P221*$I221</f>
        <v>0</v>
      </c>
      <c r="T221" s="122">
        <f t="shared" si="29"/>
        <v>0</v>
      </c>
    </row>
    <row r="222" spans="2:20">
      <c r="B222" s="94" t="str">
        <f>'COPY 20200720'!B133</f>
        <v>129</v>
      </c>
      <c r="C222" s="95" t="str">
        <f>'COPY 20200720'!C133</f>
        <v>PROTECTOR COWL STD</v>
      </c>
      <c r="D222" s="95"/>
      <c r="E222" s="95"/>
      <c r="F222" s="95"/>
      <c r="G222" s="95"/>
      <c r="H222" s="98">
        <f t="shared" si="31"/>
        <v>0</v>
      </c>
      <c r="I222" s="95"/>
      <c r="J222" s="98">
        <v>9043</v>
      </c>
      <c r="K222" s="98">
        <f t="shared" si="32"/>
        <v>0</v>
      </c>
      <c r="L222" s="100">
        <f t="shared" si="33"/>
        <v>0</v>
      </c>
      <c r="M222" s="98">
        <v>636</v>
      </c>
      <c r="N222" s="98">
        <v>96</v>
      </c>
      <c r="O222" s="98">
        <v>106</v>
      </c>
      <c r="P222" s="98">
        <f t="shared" si="34"/>
        <v>0</v>
      </c>
      <c r="Q222" s="119" t="str">
        <f t="shared" si="30"/>
        <v/>
      </c>
      <c r="R222" s="98">
        <f t="shared" si="35"/>
        <v>0</v>
      </c>
      <c r="S222" s="98">
        <f t="shared" si="36"/>
        <v>0</v>
      </c>
      <c r="T222" s="122">
        <f t="shared" si="29"/>
        <v>0</v>
      </c>
    </row>
    <row r="223" spans="2:20">
      <c r="B223" s="94" t="str">
        <f>'COPY 20200720'!B134</f>
        <v>130</v>
      </c>
      <c r="C223" s="95" t="str">
        <f>'COPY 20200720'!C134</f>
        <v>CUSHION</v>
      </c>
      <c r="D223" s="95"/>
      <c r="E223" s="95"/>
      <c r="F223" s="95"/>
      <c r="G223" s="95"/>
      <c r="H223" s="98">
        <f t="shared" si="31"/>
        <v>0</v>
      </c>
      <c r="I223" s="95"/>
      <c r="J223" s="98">
        <v>9043</v>
      </c>
      <c r="K223" s="98">
        <f t="shared" si="32"/>
        <v>0</v>
      </c>
      <c r="L223" s="100">
        <f t="shared" si="33"/>
        <v>0</v>
      </c>
      <c r="M223" s="98">
        <v>636</v>
      </c>
      <c r="N223" s="98">
        <v>96</v>
      </c>
      <c r="O223" s="98">
        <v>106</v>
      </c>
      <c r="P223" s="98">
        <f t="shared" si="34"/>
        <v>0</v>
      </c>
      <c r="Q223" s="119" t="str">
        <f t="shared" si="30"/>
        <v/>
      </c>
      <c r="R223" s="98">
        <f t="shared" si="35"/>
        <v>0</v>
      </c>
      <c r="S223" s="98">
        <f t="shared" si="36"/>
        <v>0</v>
      </c>
      <c r="T223" s="122">
        <f t="shared" si="29"/>
        <v>0</v>
      </c>
    </row>
    <row r="224" spans="2:20">
      <c r="B224" s="94" t="str">
        <f>'COPY 20200720'!B135</f>
        <v>131</v>
      </c>
      <c r="C224" s="95" t="str">
        <f>'COPY 20200720'!C135</f>
        <v>CLIP</v>
      </c>
      <c r="D224" s="95"/>
      <c r="E224" s="95"/>
      <c r="F224" s="95"/>
      <c r="G224" s="95"/>
      <c r="H224" s="98">
        <f t="shared" si="31"/>
        <v>0</v>
      </c>
      <c r="I224" s="95"/>
      <c r="J224" s="98">
        <v>99473</v>
      </c>
      <c r="K224" s="98">
        <f t="shared" si="32"/>
        <v>0</v>
      </c>
      <c r="L224" s="100">
        <f t="shared" si="33"/>
        <v>0</v>
      </c>
      <c r="M224" s="98">
        <v>636</v>
      </c>
      <c r="N224" s="98">
        <v>96</v>
      </c>
      <c r="O224" s="98">
        <v>106</v>
      </c>
      <c r="P224" s="98">
        <f t="shared" si="34"/>
        <v>0</v>
      </c>
      <c r="Q224" s="119" t="str">
        <f t="shared" si="30"/>
        <v/>
      </c>
      <c r="R224" s="98">
        <f t="shared" si="35"/>
        <v>0</v>
      </c>
      <c r="S224" s="98">
        <f t="shared" si="36"/>
        <v>0</v>
      </c>
      <c r="T224" s="122">
        <f t="shared" ref="T224:T242" si="37">IF(H224=0,0,ROUNDDOWN($M224*$N224*$O224*80%/$H224,0)*$I224)</f>
        <v>0</v>
      </c>
    </row>
    <row r="225" spans="2:20">
      <c r="B225" s="94" t="str">
        <f>'COPY 20200720'!B136</f>
        <v>132</v>
      </c>
      <c r="C225" s="95" t="str">
        <f>'COPY 20200720'!C136</f>
        <v>COVER COWL LHD</v>
      </c>
      <c r="D225" s="95"/>
      <c r="E225" s="95">
        <v>24</v>
      </c>
      <c r="F225" s="95">
        <v>15</v>
      </c>
      <c r="G225" s="95">
        <v>5</v>
      </c>
      <c r="H225" s="98">
        <f t="shared" si="31"/>
        <v>1800</v>
      </c>
      <c r="I225" s="95">
        <v>9</v>
      </c>
      <c r="J225" s="98">
        <v>9043</v>
      </c>
      <c r="K225" s="98">
        <f t="shared" si="32"/>
        <v>1005</v>
      </c>
      <c r="L225" s="100">
        <f t="shared" si="33"/>
        <v>0.3067765567765568</v>
      </c>
      <c r="M225" s="98">
        <v>636</v>
      </c>
      <c r="N225" s="98">
        <v>96</v>
      </c>
      <c r="O225" s="98">
        <v>106</v>
      </c>
      <c r="P225" s="98">
        <f t="shared" si="34"/>
        <v>3276</v>
      </c>
      <c r="Q225" s="119">
        <f t="shared" si="30"/>
        <v>0.91113385546457815</v>
      </c>
      <c r="R225" s="98">
        <f t="shared" si="35"/>
        <v>32355</v>
      </c>
      <c r="S225" s="98">
        <f t="shared" si="36"/>
        <v>29484</v>
      </c>
      <c r="T225" s="122">
        <f t="shared" si="37"/>
        <v>25884</v>
      </c>
    </row>
    <row r="226" spans="2:20">
      <c r="B226" s="94" t="str">
        <f>'COPY 20200720'!B137</f>
        <v>133</v>
      </c>
      <c r="C226" s="95" t="str">
        <f>'COPY 20200720'!C137</f>
        <v>POCKET LID OUT</v>
      </c>
      <c r="D226" s="95"/>
      <c r="E226" s="95">
        <v>48</v>
      </c>
      <c r="F226" s="95">
        <v>45</v>
      </c>
      <c r="G226" s="95">
        <v>53</v>
      </c>
      <c r="H226" s="98">
        <f t="shared" si="31"/>
        <v>114480</v>
      </c>
      <c r="I226" s="95">
        <v>84</v>
      </c>
      <c r="J226" s="98">
        <v>9043</v>
      </c>
      <c r="K226" s="98">
        <f t="shared" si="32"/>
        <v>108</v>
      </c>
      <c r="L226" s="100">
        <f t="shared" si="33"/>
        <v>2.0769230769230771</v>
      </c>
      <c r="M226" s="98">
        <v>636</v>
      </c>
      <c r="N226" s="98">
        <v>96</v>
      </c>
      <c r="O226" s="98">
        <v>106</v>
      </c>
      <c r="P226" s="98">
        <f t="shared" si="34"/>
        <v>52</v>
      </c>
      <c r="Q226" s="119">
        <f t="shared" si="30"/>
        <v>0.91981132075471694</v>
      </c>
      <c r="R226" s="98">
        <f t="shared" si="35"/>
        <v>4704</v>
      </c>
      <c r="S226" s="98">
        <f t="shared" si="36"/>
        <v>4368</v>
      </c>
      <c r="T226" s="122">
        <f t="shared" si="37"/>
        <v>3780</v>
      </c>
    </row>
    <row r="227" spans="2:20">
      <c r="B227" s="94" t="str">
        <f>'COPY 20200720'!B138</f>
        <v>134</v>
      </c>
      <c r="C227" s="95" t="str">
        <f>'COPY 20200720'!C138</f>
        <v>GARNISH F DR RH/LH</v>
      </c>
      <c r="D227" s="95"/>
      <c r="E227" s="95">
        <v>48</v>
      </c>
      <c r="F227" s="95">
        <v>22</v>
      </c>
      <c r="G227" s="95">
        <v>7</v>
      </c>
      <c r="H227" s="98">
        <f t="shared" si="31"/>
        <v>7392</v>
      </c>
      <c r="I227" s="95">
        <v>9</v>
      </c>
      <c r="J227" s="98">
        <v>9043</v>
      </c>
      <c r="K227" s="98">
        <f t="shared" si="32"/>
        <v>1005</v>
      </c>
      <c r="L227" s="100">
        <f t="shared" si="33"/>
        <v>1.2884615384615385</v>
      </c>
      <c r="M227" s="98">
        <v>636</v>
      </c>
      <c r="N227" s="98">
        <v>96</v>
      </c>
      <c r="O227" s="98">
        <v>106</v>
      </c>
      <c r="P227" s="98">
        <f t="shared" si="34"/>
        <v>780</v>
      </c>
      <c r="Q227" s="119">
        <f t="shared" si="30"/>
        <v>0.89088643645425414</v>
      </c>
      <c r="R227" s="98">
        <f t="shared" si="35"/>
        <v>7875</v>
      </c>
      <c r="S227" s="98">
        <f t="shared" si="36"/>
        <v>7020</v>
      </c>
      <c r="T227" s="122">
        <f t="shared" si="37"/>
        <v>6300</v>
      </c>
    </row>
    <row r="228" spans="2:20">
      <c r="B228" s="94" t="str">
        <f>'COPY 20200720'!B139</f>
        <v>135</v>
      </c>
      <c r="C228" s="95" t="str">
        <f>'COPY 20200720'!C139</f>
        <v>GARNISH R DR AY INNER RH/LH</v>
      </c>
      <c r="D228" s="95"/>
      <c r="E228" s="95">
        <v>24</v>
      </c>
      <c r="F228" s="95">
        <v>15</v>
      </c>
      <c r="G228" s="95">
        <v>7</v>
      </c>
      <c r="H228" s="98">
        <f t="shared" si="31"/>
        <v>2520</v>
      </c>
      <c r="I228" s="95">
        <v>16</v>
      </c>
      <c r="J228" s="98">
        <v>9043</v>
      </c>
      <c r="K228" s="98">
        <f t="shared" si="32"/>
        <v>566</v>
      </c>
      <c r="L228" s="100">
        <f t="shared" si="33"/>
        <v>0.24188034188034188</v>
      </c>
      <c r="M228" s="98">
        <v>636</v>
      </c>
      <c r="N228" s="98">
        <v>96</v>
      </c>
      <c r="O228" s="98">
        <v>106</v>
      </c>
      <c r="P228" s="98">
        <f t="shared" si="34"/>
        <v>2340</v>
      </c>
      <c r="Q228" s="119">
        <f t="shared" si="30"/>
        <v>0.91113385546457815</v>
      </c>
      <c r="R228" s="98">
        <f t="shared" si="35"/>
        <v>41088</v>
      </c>
      <c r="S228" s="98">
        <f t="shared" si="36"/>
        <v>37440</v>
      </c>
      <c r="T228" s="122">
        <f t="shared" si="37"/>
        <v>32864</v>
      </c>
    </row>
    <row r="229" spans="2:20">
      <c r="B229" s="94" t="str">
        <f>'COPY 20200720'!B140</f>
        <v>136</v>
      </c>
      <c r="C229" s="95" t="str">
        <f>'COPY 20200720'!C140</f>
        <v>INNER AY SD SL F RH/LH</v>
      </c>
      <c r="D229" s="95"/>
      <c r="E229" s="95">
        <v>24</v>
      </c>
      <c r="F229" s="95">
        <v>15</v>
      </c>
      <c r="G229" s="95">
        <v>7</v>
      </c>
      <c r="H229" s="98">
        <f t="shared" si="31"/>
        <v>2520</v>
      </c>
      <c r="I229" s="95">
        <v>12</v>
      </c>
      <c r="J229" s="98">
        <v>9043</v>
      </c>
      <c r="K229" s="98">
        <f t="shared" si="32"/>
        <v>754</v>
      </c>
      <c r="L229" s="100">
        <f t="shared" si="33"/>
        <v>0.32222222222222224</v>
      </c>
      <c r="M229" s="98">
        <v>636</v>
      </c>
      <c r="N229" s="98">
        <v>96</v>
      </c>
      <c r="O229" s="98">
        <v>106</v>
      </c>
      <c r="P229" s="98">
        <f t="shared" si="34"/>
        <v>2340</v>
      </c>
      <c r="Q229" s="119">
        <f t="shared" si="30"/>
        <v>0.91113385546457815</v>
      </c>
      <c r="R229" s="98">
        <f t="shared" si="35"/>
        <v>30816</v>
      </c>
      <c r="S229" s="98">
        <f t="shared" si="36"/>
        <v>28080</v>
      </c>
      <c r="T229" s="122">
        <f t="shared" si="37"/>
        <v>24648</v>
      </c>
    </row>
    <row r="230" spans="2:20">
      <c r="B230" s="94" t="str">
        <f>'COPY 20200720'!B141</f>
        <v>137</v>
      </c>
      <c r="C230" s="95" t="str">
        <f>'COPY 20200720'!C141</f>
        <v>VISOR UPR</v>
      </c>
      <c r="D230" s="95"/>
      <c r="E230" s="95">
        <v>48</v>
      </c>
      <c r="F230" s="95">
        <v>32</v>
      </c>
      <c r="G230" s="95">
        <v>53</v>
      </c>
      <c r="H230" s="98">
        <f t="shared" si="31"/>
        <v>81408</v>
      </c>
      <c r="I230" s="95">
        <v>48</v>
      </c>
      <c r="J230" s="98">
        <v>9043</v>
      </c>
      <c r="K230" s="98">
        <f t="shared" si="32"/>
        <v>189</v>
      </c>
      <c r="L230" s="100">
        <f t="shared" si="33"/>
        <v>2.4230769230769229</v>
      </c>
      <c r="M230" s="98">
        <v>636</v>
      </c>
      <c r="N230" s="98">
        <v>96</v>
      </c>
      <c r="O230" s="98">
        <v>106</v>
      </c>
      <c r="P230" s="98">
        <f t="shared" si="34"/>
        <v>78</v>
      </c>
      <c r="Q230" s="119">
        <f t="shared" si="30"/>
        <v>0.98113207547169812</v>
      </c>
      <c r="R230" s="98">
        <f t="shared" si="35"/>
        <v>3792</v>
      </c>
      <c r="S230" s="98">
        <f t="shared" si="36"/>
        <v>3744</v>
      </c>
      <c r="T230" s="122">
        <f t="shared" si="37"/>
        <v>3024</v>
      </c>
    </row>
    <row r="231" spans="2:20">
      <c r="B231" s="94" t="str">
        <f>'COPY 20200720'!B142</f>
        <v>138</v>
      </c>
      <c r="C231" s="95" t="str">
        <f>'COPY 20200720'!C142</f>
        <v>GRILLE SPKR SD RH/LH</v>
      </c>
      <c r="D231" s="95"/>
      <c r="E231" s="95">
        <v>24</v>
      </c>
      <c r="F231" s="95">
        <v>15</v>
      </c>
      <c r="G231" s="95">
        <v>9</v>
      </c>
      <c r="H231" s="98">
        <f t="shared" si="31"/>
        <v>3240</v>
      </c>
      <c r="I231" s="95">
        <v>12</v>
      </c>
      <c r="J231" s="98">
        <v>9043</v>
      </c>
      <c r="K231" s="98">
        <f t="shared" si="32"/>
        <v>754</v>
      </c>
      <c r="L231" s="100">
        <f t="shared" si="33"/>
        <v>0.43939393939393939</v>
      </c>
      <c r="M231" s="98">
        <v>636</v>
      </c>
      <c r="N231" s="98">
        <v>96</v>
      </c>
      <c r="O231" s="98">
        <v>106</v>
      </c>
      <c r="P231" s="98">
        <f t="shared" si="34"/>
        <v>1716</v>
      </c>
      <c r="Q231" s="119">
        <f t="shared" si="30"/>
        <v>0.85906906372374514</v>
      </c>
      <c r="R231" s="98">
        <f t="shared" si="35"/>
        <v>23964</v>
      </c>
      <c r="S231" s="98">
        <f t="shared" si="36"/>
        <v>20592</v>
      </c>
      <c r="T231" s="122">
        <f t="shared" si="37"/>
        <v>19176</v>
      </c>
    </row>
    <row r="232" spans="2:20">
      <c r="B232" s="94" t="str">
        <f>'COPY 20200720'!B143</f>
        <v>139</v>
      </c>
      <c r="C232" s="95" t="str">
        <f>'COPY 20200720'!C143</f>
        <v>PANEL CTR LWR</v>
      </c>
      <c r="D232" s="95"/>
      <c r="E232" s="95">
        <v>48</v>
      </c>
      <c r="F232" s="95">
        <v>32</v>
      </c>
      <c r="G232" s="95">
        <v>53</v>
      </c>
      <c r="H232" s="98">
        <f t="shared" si="31"/>
        <v>81408</v>
      </c>
      <c r="I232" s="95">
        <v>36</v>
      </c>
      <c r="J232" s="98">
        <v>9043</v>
      </c>
      <c r="K232" s="98">
        <f t="shared" si="32"/>
        <v>252</v>
      </c>
      <c r="L232" s="100">
        <f t="shared" si="33"/>
        <v>3.2307692307692308</v>
      </c>
      <c r="M232" s="98">
        <v>636</v>
      </c>
      <c r="N232" s="98">
        <v>96</v>
      </c>
      <c r="O232" s="98">
        <v>106</v>
      </c>
      <c r="P232" s="98">
        <f t="shared" si="34"/>
        <v>78</v>
      </c>
      <c r="Q232" s="119">
        <f t="shared" si="30"/>
        <v>0.98113207547169812</v>
      </c>
      <c r="R232" s="98">
        <f t="shared" si="35"/>
        <v>2844</v>
      </c>
      <c r="S232" s="98">
        <f t="shared" si="36"/>
        <v>2808</v>
      </c>
      <c r="T232" s="122">
        <f t="shared" si="37"/>
        <v>2268</v>
      </c>
    </row>
    <row r="233" spans="2:20">
      <c r="B233" s="94" t="str">
        <f>'COPY 20200720'!B144</f>
        <v>140</v>
      </c>
      <c r="C233" s="95" t="str">
        <f>'COPY 20200720'!C144</f>
        <v>PANEL CTR UPR</v>
      </c>
      <c r="D233" s="95"/>
      <c r="E233" s="95">
        <v>48</v>
      </c>
      <c r="F233" s="95">
        <v>32</v>
      </c>
      <c r="G233" s="95">
        <v>53</v>
      </c>
      <c r="H233" s="98">
        <f t="shared" si="31"/>
        <v>81408</v>
      </c>
      <c r="I233" s="95">
        <v>48</v>
      </c>
      <c r="J233" s="98">
        <v>9043</v>
      </c>
      <c r="K233" s="98">
        <f t="shared" si="32"/>
        <v>189</v>
      </c>
      <c r="L233" s="100">
        <f t="shared" si="33"/>
        <v>2.4230769230769229</v>
      </c>
      <c r="M233" s="98">
        <v>636</v>
      </c>
      <c r="N233" s="98">
        <v>96</v>
      </c>
      <c r="O233" s="98">
        <v>106</v>
      </c>
      <c r="P233" s="98">
        <f t="shared" si="34"/>
        <v>78</v>
      </c>
      <c r="Q233" s="119">
        <f t="shared" si="30"/>
        <v>0.98113207547169812</v>
      </c>
      <c r="R233" s="98">
        <f t="shared" si="35"/>
        <v>3792</v>
      </c>
      <c r="S233" s="98">
        <f t="shared" si="36"/>
        <v>3744</v>
      </c>
      <c r="T233" s="122">
        <f t="shared" si="37"/>
        <v>3024</v>
      </c>
    </row>
    <row r="234" spans="2:20" s="117" customFormat="1">
      <c r="B234" s="123" t="str">
        <f>'COPY 20200720'!B145</f>
        <v>141</v>
      </c>
      <c r="C234" s="124" t="str">
        <f>'COPY 20200720'!C145</f>
        <v>GRILLE SPKR CTR</v>
      </c>
      <c r="D234" s="124"/>
      <c r="E234" s="124"/>
      <c r="F234" s="124"/>
      <c r="G234" s="124"/>
      <c r="H234" s="118">
        <f t="shared" si="31"/>
        <v>0</v>
      </c>
      <c r="I234" s="124"/>
      <c r="J234" s="118">
        <v>9043</v>
      </c>
      <c r="K234" s="118">
        <f t="shared" si="32"/>
        <v>0</v>
      </c>
      <c r="L234" s="120">
        <f t="shared" si="33"/>
        <v>0</v>
      </c>
      <c r="M234" s="118">
        <v>636</v>
      </c>
      <c r="N234" s="118">
        <v>96</v>
      </c>
      <c r="O234" s="118">
        <v>106</v>
      </c>
      <c r="P234" s="118">
        <f t="shared" si="34"/>
        <v>0</v>
      </c>
      <c r="Q234" s="121" t="str">
        <f t="shared" si="30"/>
        <v/>
      </c>
      <c r="R234" s="118">
        <f t="shared" si="35"/>
        <v>0</v>
      </c>
      <c r="S234" s="118">
        <f t="shared" si="36"/>
        <v>0</v>
      </c>
      <c r="T234" s="125">
        <f t="shared" si="37"/>
        <v>0</v>
      </c>
    </row>
    <row r="235" spans="2:20">
      <c r="B235" s="94" t="str">
        <f>'COPY 20200720'!B146</f>
        <v>142</v>
      </c>
      <c r="C235" s="95" t="str">
        <f>'COPY 20200720'!C146</f>
        <v>LAMP HOLDER AY P</v>
      </c>
      <c r="D235" s="95"/>
      <c r="E235" s="95">
        <v>32</v>
      </c>
      <c r="F235" s="95">
        <v>15</v>
      </c>
      <c r="G235" s="95">
        <v>7</v>
      </c>
      <c r="H235" s="98">
        <f t="shared" si="31"/>
        <v>3360</v>
      </c>
      <c r="I235" s="95">
        <v>20</v>
      </c>
      <c r="J235" s="98">
        <v>9043</v>
      </c>
      <c r="K235" s="98">
        <f t="shared" si="32"/>
        <v>453</v>
      </c>
      <c r="L235" s="100">
        <f t="shared" si="33"/>
        <v>0.26491228070175438</v>
      </c>
      <c r="M235" s="98">
        <v>636</v>
      </c>
      <c r="N235" s="98">
        <v>96</v>
      </c>
      <c r="O235" s="98">
        <v>106</v>
      </c>
      <c r="P235" s="98">
        <f t="shared" si="34"/>
        <v>1710</v>
      </c>
      <c r="Q235" s="119">
        <f t="shared" si="30"/>
        <v>0.88777144891420434</v>
      </c>
      <c r="R235" s="98">
        <f t="shared" si="35"/>
        <v>38520</v>
      </c>
      <c r="S235" s="98">
        <f t="shared" si="36"/>
        <v>34200</v>
      </c>
      <c r="T235" s="122">
        <f t="shared" si="37"/>
        <v>30800</v>
      </c>
    </row>
    <row r="236" spans="2:20">
      <c r="B236" s="94" t="str">
        <f>'COPY 20200720'!B147</f>
        <v>143</v>
      </c>
      <c r="C236" s="95" t="str">
        <f>'COPY 20200720'!C147</f>
        <v>COVER STRG UPR</v>
      </c>
      <c r="D236" s="95"/>
      <c r="E236" s="95"/>
      <c r="F236" s="95"/>
      <c r="G236" s="95"/>
      <c r="H236" s="98">
        <f t="shared" si="31"/>
        <v>0</v>
      </c>
      <c r="I236" s="95"/>
      <c r="J236" s="98">
        <v>9043</v>
      </c>
      <c r="K236" s="98">
        <f t="shared" si="32"/>
        <v>0</v>
      </c>
      <c r="L236" s="100">
        <f t="shared" si="33"/>
        <v>0</v>
      </c>
      <c r="M236" s="98">
        <v>636</v>
      </c>
      <c r="N236" s="98">
        <v>96</v>
      </c>
      <c r="O236" s="98">
        <v>106</v>
      </c>
      <c r="P236" s="98">
        <f t="shared" si="34"/>
        <v>0</v>
      </c>
      <c r="Q236" s="119" t="str">
        <f t="shared" si="30"/>
        <v/>
      </c>
      <c r="R236" s="98">
        <f t="shared" si="35"/>
        <v>0</v>
      </c>
      <c r="S236" s="98">
        <f t="shared" si="36"/>
        <v>0</v>
      </c>
      <c r="T236" s="122">
        <f t="shared" si="37"/>
        <v>0</v>
      </c>
    </row>
    <row r="237" spans="2:20">
      <c r="B237" s="94" t="str">
        <f>'COPY 20200720'!B148</f>
        <v>144</v>
      </c>
      <c r="C237" s="95" t="str">
        <f>'COPY 20200720'!C148</f>
        <v>COVER STRG LWR</v>
      </c>
      <c r="D237" s="95"/>
      <c r="E237" s="95"/>
      <c r="F237" s="95"/>
      <c r="G237" s="95"/>
      <c r="H237" s="98">
        <f t="shared" si="31"/>
        <v>0</v>
      </c>
      <c r="I237" s="95"/>
      <c r="J237" s="98">
        <v>9043</v>
      </c>
      <c r="K237" s="98">
        <f t="shared" si="32"/>
        <v>0</v>
      </c>
      <c r="L237" s="100">
        <f t="shared" si="33"/>
        <v>0</v>
      </c>
      <c r="M237" s="98">
        <v>636</v>
      </c>
      <c r="N237" s="98">
        <v>96</v>
      </c>
      <c r="O237" s="98">
        <v>106</v>
      </c>
      <c r="P237" s="98">
        <f t="shared" si="34"/>
        <v>0</v>
      </c>
      <c r="Q237" s="119" t="str">
        <f t="shared" si="30"/>
        <v/>
      </c>
      <c r="R237" s="98">
        <f t="shared" si="35"/>
        <v>0</v>
      </c>
      <c r="S237" s="98">
        <f t="shared" si="36"/>
        <v>0</v>
      </c>
      <c r="T237" s="122">
        <f t="shared" si="37"/>
        <v>0</v>
      </c>
    </row>
    <row r="238" spans="2:20">
      <c r="B238" s="94" t="str">
        <f>'COPY 20200720'!B149</f>
        <v>145</v>
      </c>
      <c r="C238" s="95" t="str">
        <f>'COPY 20200720'!C149</f>
        <v>COVER STRG SD</v>
      </c>
      <c r="D238" s="95"/>
      <c r="E238" s="95">
        <v>24</v>
      </c>
      <c r="F238" s="95">
        <v>15</v>
      </c>
      <c r="G238" s="95">
        <v>7</v>
      </c>
      <c r="H238" s="98">
        <f t="shared" si="31"/>
        <v>2520</v>
      </c>
      <c r="I238" s="95">
        <v>12</v>
      </c>
      <c r="J238" s="98">
        <v>9043</v>
      </c>
      <c r="K238" s="98">
        <f t="shared" si="32"/>
        <v>754</v>
      </c>
      <c r="L238" s="100">
        <f t="shared" si="33"/>
        <v>0.32222222222222224</v>
      </c>
      <c r="M238" s="98">
        <v>636</v>
      </c>
      <c r="N238" s="98">
        <v>96</v>
      </c>
      <c r="O238" s="98">
        <v>106</v>
      </c>
      <c r="P238" s="98">
        <f t="shared" si="34"/>
        <v>2340</v>
      </c>
      <c r="Q238" s="119">
        <f t="shared" si="30"/>
        <v>0.91113385546457815</v>
      </c>
      <c r="R238" s="98">
        <f t="shared" si="35"/>
        <v>30816</v>
      </c>
      <c r="S238" s="98">
        <f t="shared" si="36"/>
        <v>28080</v>
      </c>
      <c r="T238" s="122">
        <f t="shared" si="37"/>
        <v>24648</v>
      </c>
    </row>
    <row r="239" spans="2:20">
      <c r="B239" s="94" t="str">
        <f>'COPY 20200720'!B150</f>
        <v>146</v>
      </c>
      <c r="C239" s="95" t="str">
        <f>'COPY 20200720'!C150</f>
        <v>PANEL START SW</v>
      </c>
      <c r="D239" s="95"/>
      <c r="E239" s="95">
        <v>24</v>
      </c>
      <c r="F239" s="95">
        <v>15</v>
      </c>
      <c r="G239" s="95">
        <v>7</v>
      </c>
      <c r="H239" s="98">
        <f t="shared" si="31"/>
        <v>2520</v>
      </c>
      <c r="I239" s="95">
        <v>16</v>
      </c>
      <c r="J239" s="98">
        <v>9043</v>
      </c>
      <c r="K239" s="98">
        <f t="shared" si="32"/>
        <v>566</v>
      </c>
      <c r="L239" s="100">
        <f t="shared" si="33"/>
        <v>0.24188034188034188</v>
      </c>
      <c r="M239" s="98">
        <v>636</v>
      </c>
      <c r="N239" s="98">
        <v>96</v>
      </c>
      <c r="O239" s="98">
        <v>106</v>
      </c>
      <c r="P239" s="98">
        <f t="shared" si="34"/>
        <v>2340</v>
      </c>
      <c r="Q239" s="119">
        <f t="shared" si="30"/>
        <v>0.91113385546457815</v>
      </c>
      <c r="R239" s="98">
        <f t="shared" si="35"/>
        <v>41088</v>
      </c>
      <c r="S239" s="98">
        <f t="shared" si="36"/>
        <v>37440</v>
      </c>
      <c r="T239" s="122">
        <f t="shared" si="37"/>
        <v>32864</v>
      </c>
    </row>
    <row r="240" spans="2:20">
      <c r="B240" s="94" t="str">
        <f>'COPY 20200720'!B151</f>
        <v>147</v>
      </c>
      <c r="C240" s="95" t="str">
        <f>'COPY 20200720'!C151</f>
        <v>BASE CASE SENSOR</v>
      </c>
      <c r="D240" s="95"/>
      <c r="E240" s="95"/>
      <c r="F240" s="95"/>
      <c r="G240" s="95"/>
      <c r="H240" s="98">
        <f t="shared" si="31"/>
        <v>0</v>
      </c>
      <c r="I240" s="95"/>
      <c r="J240" s="98">
        <v>9043</v>
      </c>
      <c r="K240" s="98">
        <f t="shared" si="32"/>
        <v>0</v>
      </c>
      <c r="L240" s="100">
        <f t="shared" si="33"/>
        <v>0</v>
      </c>
      <c r="M240" s="98">
        <v>636</v>
      </c>
      <c r="N240" s="98">
        <v>96</v>
      </c>
      <c r="O240" s="98">
        <v>106</v>
      </c>
      <c r="P240" s="98">
        <f t="shared" si="34"/>
        <v>0</v>
      </c>
      <c r="Q240" s="119" t="str">
        <f t="shared" si="30"/>
        <v/>
      </c>
      <c r="R240" s="98">
        <f t="shared" si="35"/>
        <v>0</v>
      </c>
      <c r="S240" s="98">
        <f t="shared" si="36"/>
        <v>0</v>
      </c>
      <c r="T240" s="122">
        <f t="shared" si="37"/>
        <v>0</v>
      </c>
    </row>
    <row r="241" spans="2:20">
      <c r="B241" s="94" t="str">
        <f>'COPY 20200720'!B152</f>
        <v>148</v>
      </c>
      <c r="C241" s="95" t="str">
        <f>'COPY 20200720'!C152</f>
        <v>COVER IP SD RH/LH</v>
      </c>
      <c r="D241" s="95"/>
      <c r="E241" s="95">
        <v>24</v>
      </c>
      <c r="F241" s="95">
        <v>15</v>
      </c>
      <c r="G241" s="95">
        <v>11.5</v>
      </c>
      <c r="H241" s="98">
        <f t="shared" si="31"/>
        <v>4140</v>
      </c>
      <c r="I241" s="95">
        <v>4</v>
      </c>
      <c r="J241" s="98">
        <v>9043</v>
      </c>
      <c r="K241" s="98">
        <f t="shared" si="32"/>
        <v>2261</v>
      </c>
      <c r="L241" s="100">
        <f t="shared" si="33"/>
        <v>1.6103988603988604</v>
      </c>
      <c r="M241" s="98">
        <v>636</v>
      </c>
      <c r="N241" s="98">
        <v>96</v>
      </c>
      <c r="O241" s="98">
        <v>106</v>
      </c>
      <c r="P241" s="98">
        <f t="shared" si="34"/>
        <v>1404</v>
      </c>
      <c r="Q241" s="119">
        <f t="shared" si="30"/>
        <v>0.89811765752936989</v>
      </c>
      <c r="R241" s="98">
        <f t="shared" si="35"/>
        <v>6252</v>
      </c>
      <c r="S241" s="98">
        <f t="shared" si="36"/>
        <v>5616</v>
      </c>
      <c r="T241" s="122">
        <f t="shared" si="37"/>
        <v>5000</v>
      </c>
    </row>
    <row r="242" spans="2:20">
      <c r="B242" s="102" t="str">
        <f>'COPY 20200720'!B153</f>
        <v>149</v>
      </c>
      <c r="C242" s="103" t="str">
        <f>'COPY 20200720'!C153</f>
        <v>GRILLE DEF SD FLT RH/LH</v>
      </c>
      <c r="D242" s="103"/>
      <c r="E242" s="103">
        <v>24</v>
      </c>
      <c r="F242" s="103">
        <v>15</v>
      </c>
      <c r="G242" s="103">
        <v>7</v>
      </c>
      <c r="H242" s="104">
        <f t="shared" si="31"/>
        <v>2520</v>
      </c>
      <c r="I242" s="103">
        <v>18</v>
      </c>
      <c r="J242" s="104">
        <v>9043</v>
      </c>
      <c r="K242" s="104">
        <f>IF(H242=0,0,ROUNDUP(J242/I242,0))</f>
        <v>503</v>
      </c>
      <c r="L242" s="106">
        <f>IF(K242=0,0,K242/P242)</f>
        <v>0.21495726495726497</v>
      </c>
      <c r="M242" s="104">
        <v>636</v>
      </c>
      <c r="N242" s="104">
        <v>96</v>
      </c>
      <c r="O242" s="104">
        <v>106</v>
      </c>
      <c r="P242" s="104">
        <f>IF(OR($E242=0,$F242=0,$G242=0),0,ROUNDDOWN($M242/$E242,0)*ROUNDDOWN($N242/$F242,0)*ROUNDDOWN($O242/$G242,0))</f>
        <v>2340</v>
      </c>
      <c r="Q242" s="126">
        <f t="shared" si="30"/>
        <v>0.91113385546457815</v>
      </c>
      <c r="R242" s="104">
        <f t="shared" si="35"/>
        <v>46224</v>
      </c>
      <c r="S242" s="104">
        <f t="shared" si="36"/>
        <v>42120</v>
      </c>
      <c r="T242" s="127">
        <f t="shared" si="37"/>
        <v>36972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COPY 20200720</vt:lpstr>
      <vt:lpstr>Press Sizes</vt:lpstr>
      <vt:lpstr>Tooling </vt:lpstr>
      <vt:lpstr>Report v2</vt:lpstr>
      <vt:lpstr>Shipping</vt:lpstr>
      <vt:lpstr>'COPY 20200720'!Print_Area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Aoki</dc:creator>
  <cp:lastModifiedBy>Kotei Aoki</cp:lastModifiedBy>
  <cp:lastPrinted>2020-07-20T11:39:38Z</cp:lastPrinted>
  <dcterms:created xsi:type="dcterms:W3CDTF">2020-07-13T18:41:53Z</dcterms:created>
  <dcterms:modified xsi:type="dcterms:W3CDTF">2020-08-18T19:57:28Z</dcterms:modified>
</cp:coreProperties>
</file>