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ki\Desktop\"/>
    </mc:Choice>
  </mc:AlternateContent>
  <xr:revisionPtr revIDLastSave="0" documentId="13_ncr:1_{20212FCC-3085-47D7-B982-0874CB55A52B}" xr6:coauthVersionLast="45" xr6:coauthVersionMax="45" xr10:uidLastSave="{00000000-0000-0000-0000-000000000000}"/>
  <bookViews>
    <workbookView xWindow="-108" yWindow="-108" windowWidth="22320" windowHeight="13176" xr2:uid="{7963C450-F711-4B96-9740-8598B0F3F625}"/>
  </bookViews>
  <sheets>
    <sheet name="Sheet1" sheetId="1" r:id="rId1"/>
    <sheet name="Press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S8" i="1" a="1"/>
  <c r="S8" i="1" s="1"/>
  <c r="Z7" i="1" s="1"/>
  <c r="AE16" i="1" s="1" a="1"/>
  <c r="AE16" i="1" s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S16" i="1" l="1" a="1"/>
  <c r="S16" i="1" s="1"/>
  <c r="S12" i="1" s="1"/>
  <c r="W20" i="1" a="1"/>
  <c r="W20" i="1" s="1"/>
  <c r="AD20" i="1" s="1"/>
  <c r="J7" i="1"/>
  <c r="G20" i="1" l="1" a="1"/>
  <c r="G20" i="1" s="1"/>
  <c r="K20" i="1" s="1"/>
  <c r="C30" i="1" s="1"/>
  <c r="C16" i="1" a="1"/>
  <c r="C16" i="1" s="1"/>
  <c r="C12" i="1" s="1"/>
  <c r="C26" i="1" s="1"/>
  <c r="S30" i="1"/>
  <c r="T26" i="1"/>
  <c r="S28" i="1"/>
  <c r="T24" i="1"/>
  <c r="T30" i="1"/>
  <c r="S24" i="1"/>
  <c r="S26" i="1"/>
  <c r="T28" i="1"/>
  <c r="C28" i="1" l="1"/>
  <c r="D28" i="1"/>
  <c r="D24" i="1"/>
  <c r="D30" i="1"/>
  <c r="E30" i="1" s="1"/>
  <c r="D26" i="1"/>
  <c r="E26" i="1" s="1"/>
  <c r="C24" i="1"/>
  <c r="U30" i="1"/>
  <c r="U26" i="1"/>
  <c r="L7" i="1" l="1"/>
  <c r="A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<sst xmlns="http://schemas.openxmlformats.org/spreadsheetml/2006/main" count="55" uniqueCount="29">
  <si>
    <t>1 Cavity</t>
  </si>
  <si>
    <t>PP</t>
  </si>
  <si>
    <t>mm</t>
  </si>
  <si>
    <t>t</t>
  </si>
  <si>
    <t>Material</t>
  </si>
  <si>
    <t>Slide (Y/N)</t>
  </si>
  <si>
    <t>N</t>
  </si>
  <si>
    <t>A</t>
  </si>
  <si>
    <t>A (mm)</t>
  </si>
  <si>
    <t>B (mm)</t>
  </si>
  <si>
    <t>Clamping Force (t)</t>
  </si>
  <si>
    <t>B</t>
  </si>
  <si>
    <t>F(A)</t>
  </si>
  <si>
    <t>F(B)</t>
  </si>
  <si>
    <t>2 Cavities</t>
  </si>
  <si>
    <t>Outer margin</t>
  </si>
  <si>
    <t>Standard (mm)</t>
  </si>
  <si>
    <t>with Slide (mm)</t>
  </si>
  <si>
    <t>Inner margin</t>
  </si>
  <si>
    <t>Tr(A)</t>
  </si>
  <si>
    <t>Tr(B)</t>
  </si>
  <si>
    <t>F(A')</t>
  </si>
  <si>
    <t>F(B')</t>
  </si>
  <si>
    <t>Injection Force</t>
  </si>
  <si>
    <t>CLAMP</t>
  </si>
  <si>
    <t>PRESS</t>
  </si>
  <si>
    <t>Case 1</t>
  </si>
  <si>
    <t>Case 2 (transpose)</t>
  </si>
  <si>
    <t>Pick "1 Cavity" or "2 Cavities" configuration. Only enter in the gray zone, and ye shall find my best guesstimated press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</si>
</sst>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dashed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1" fillId="0" borderId="25" xfId="0" applyFont="1" applyBorder="1" applyAlignment="1">
      <alignment horizontal="right" vertical="top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7" xfId="0" applyFont="1" applyBorder="1" applyAlignment="1">
      <alignment horizontal="right" vertical="top"/>
    </xf>
    <xf numFmtId="0" fontId="0" fillId="0" borderId="39" xfId="0" applyBorder="1"/>
    <xf numFmtId="0" fontId="2" fillId="0" borderId="10" xfId="0" applyFont="1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2" fillId="0" borderId="9" xfId="0" applyFont="1" applyBorder="1"/>
    <xf numFmtId="0" fontId="0" fillId="2" borderId="1" xfId="0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6" xfId="0" applyBorder="1"/>
    <xf numFmtId="0" fontId="0" fillId="0" borderId="47" xfId="0" applyBorder="1"/>
    <xf numFmtId="0" fontId="0" fillId="0" borderId="42" xfId="0" applyBorder="1"/>
    <xf numFmtId="0" fontId="0" fillId="0" borderId="43" xfId="0" applyBorder="1"/>
    <xf numFmtId="0" fontId="3" fillId="0" borderId="0" xfId="0" applyFont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DA86-9203-4287-8D3C-684EDA78DF38}">
  <dimension ref="B1:AN30"/>
  <sheetViews>
    <sheetView tabSelected="1" workbookViewId="0">
      <selection activeCell="AA16" sqref="AA16:AB17"/>
    </sheetView>
  </sheetViews>
  <sheetFormatPr defaultRowHeight="14.4" x14ac:dyDescent="0.3"/>
  <cols>
    <col min="1" max="1" width="4.77734375" customWidth="1"/>
    <col min="2" max="2" width="9.44140625" bestFit="1" customWidth="1"/>
    <col min="3" max="5" width="4.77734375" customWidth="1"/>
    <col min="6" max="6" width="2.77734375" customWidth="1"/>
    <col min="7" max="8" width="4.77734375" customWidth="1"/>
    <col min="9" max="9" width="2.77734375" customWidth="1"/>
    <col min="10" max="13" width="5.77734375" customWidth="1"/>
    <col min="14" max="14" width="2.77734375" customWidth="1"/>
    <col min="15" max="15" width="4.77734375" customWidth="1"/>
    <col min="16" max="17" width="2.77734375" customWidth="1"/>
    <col min="18" max="18" width="9.44140625" bestFit="1" customWidth="1"/>
    <col min="19" max="21" width="4.77734375" customWidth="1"/>
    <col min="22" max="22" width="2.77734375" customWidth="1"/>
    <col min="23" max="24" width="4.77734375" customWidth="1"/>
    <col min="25" max="25" width="2.77734375" customWidth="1"/>
    <col min="26" max="29" width="5.77734375" customWidth="1"/>
    <col min="30" max="33" width="2.77734375" customWidth="1"/>
    <col min="34" max="34" width="4.77734375" customWidth="1"/>
    <col min="35" max="37" width="5.77734375" customWidth="1"/>
    <col min="38" max="38" width="2.77734375" customWidth="1"/>
    <col min="39" max="39" width="4.77734375" customWidth="1"/>
    <col min="40" max="40" width="2.77734375" customWidth="1"/>
  </cols>
  <sheetData>
    <row r="1" spans="2:40" ht="12" customHeight="1" x14ac:dyDescent="0.3">
      <c r="B1" s="53" t="s">
        <v>28</v>
      </c>
    </row>
    <row r="2" spans="2:40" ht="12" customHeight="1" x14ac:dyDescent="0.3">
      <c r="B2" s="53"/>
    </row>
    <row r="3" spans="2:40" ht="12" customHeight="1" x14ac:dyDescent="0.3"/>
    <row r="4" spans="2:40" ht="12" customHeight="1" x14ac:dyDescent="0.3">
      <c r="B4" t="s">
        <v>0</v>
      </c>
      <c r="R4" t="s">
        <v>14</v>
      </c>
    </row>
    <row r="5" spans="2:40" ht="12" customHeight="1" thickBot="1" x14ac:dyDescent="0.35"/>
    <row r="6" spans="2:40" ht="12" customHeight="1" thickTop="1" thickBot="1" x14ac:dyDescent="0.35">
      <c r="B6" s="10" t="s">
        <v>4</v>
      </c>
      <c r="C6" s="43" t="s">
        <v>1</v>
      </c>
      <c r="D6" s="11"/>
      <c r="F6" s="28"/>
      <c r="G6" s="29"/>
      <c r="H6" s="29"/>
      <c r="I6" s="29"/>
      <c r="J6" s="44" t="s">
        <v>24</v>
      </c>
      <c r="K6" s="29"/>
      <c r="L6" s="44" t="s">
        <v>25</v>
      </c>
      <c r="M6" s="29"/>
      <c r="N6" s="29"/>
      <c r="O6" s="29"/>
      <c r="P6" s="30"/>
      <c r="R6" s="10" t="s">
        <v>4</v>
      </c>
      <c r="S6" s="43" t="s">
        <v>1</v>
      </c>
      <c r="T6" s="11"/>
      <c r="V6" s="28"/>
      <c r="W6" s="29"/>
      <c r="X6" s="29"/>
      <c r="Y6" s="29"/>
      <c r="Z6" s="44" t="s">
        <v>24</v>
      </c>
      <c r="AA6" s="29"/>
      <c r="AB6" s="44" t="s">
        <v>25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30"/>
    </row>
    <row r="7" spans="2:40" ht="12" customHeight="1" thickTop="1" x14ac:dyDescent="0.3">
      <c r="B7" s="10" t="s">
        <v>5</v>
      </c>
      <c r="C7" s="43" t="s">
        <v>6</v>
      </c>
      <c r="F7" s="31"/>
      <c r="G7" s="1"/>
      <c r="H7" s="1"/>
      <c r="I7" s="1"/>
      <c r="J7" s="54">
        <f>G12/10*K16/10*C8/1000</f>
        <v>0</v>
      </c>
      <c r="K7" s="1"/>
      <c r="L7" s="54">
        <f>MIN(E26,E30)</f>
        <v>100</v>
      </c>
      <c r="M7" s="1"/>
      <c r="N7" s="1"/>
      <c r="O7" s="1"/>
      <c r="P7" s="32"/>
      <c r="R7" s="10" t="s">
        <v>5</v>
      </c>
      <c r="S7" s="43" t="s">
        <v>6</v>
      </c>
      <c r="V7" s="31"/>
      <c r="W7" s="1"/>
      <c r="X7" s="1"/>
      <c r="Y7" s="1"/>
      <c r="Z7" s="54">
        <f>W12/10*AA16/10*S8/1000*2/2</f>
        <v>0</v>
      </c>
      <c r="AA7" s="1"/>
      <c r="AB7" s="54">
        <f>MIN(U26,U30)</f>
        <v>100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2"/>
    </row>
    <row r="8" spans="2:40" ht="12" customHeight="1" thickBot="1" x14ac:dyDescent="0.4">
      <c r="B8" s="70" t="s">
        <v>23</v>
      </c>
      <c r="C8" s="72" cm="1">
        <f t="array" ref="C8">_xlfn.IFS(OR(C6="PP",C6="PPF"),300,OR(C6="ABS",C6="PC-ABS"),400,OR(C6="PC",C6="POM"),450,TRUE,0)</f>
        <v>300</v>
      </c>
      <c r="F8" s="31"/>
      <c r="G8" s="1"/>
      <c r="H8" s="1"/>
      <c r="I8" s="1"/>
      <c r="J8" s="55"/>
      <c r="K8" s="40" t="s">
        <v>3</v>
      </c>
      <c r="L8" s="55"/>
      <c r="M8" s="40" t="s">
        <v>3</v>
      </c>
      <c r="N8" s="1"/>
      <c r="O8" s="1"/>
      <c r="P8" s="32"/>
      <c r="R8" s="70" t="s">
        <v>23</v>
      </c>
      <c r="S8" s="74" cm="1">
        <f t="array" ref="S8">_xlfn.IFS(OR(S6="PP",S6="PPF"),300,OR(S6="ABS",S6="PC-ABS"),400,OR(S6="PC",S6="POM"),450,TRUE,0)</f>
        <v>300</v>
      </c>
      <c r="V8" s="31"/>
      <c r="W8" s="1"/>
      <c r="X8" s="1"/>
      <c r="Y8" s="1"/>
      <c r="Z8" s="55"/>
      <c r="AA8" s="40" t="s">
        <v>3</v>
      </c>
      <c r="AB8" s="55"/>
      <c r="AC8" s="40" t="s">
        <v>3</v>
      </c>
      <c r="AD8" s="40"/>
      <c r="AE8" s="40"/>
      <c r="AF8" s="40"/>
      <c r="AG8" s="40"/>
      <c r="AH8" s="40"/>
      <c r="AI8" s="40"/>
      <c r="AJ8" s="40"/>
      <c r="AK8" s="40"/>
      <c r="AL8" s="1"/>
      <c r="AM8" s="1"/>
      <c r="AN8" s="32"/>
    </row>
    <row r="9" spans="2:40" ht="12" customHeight="1" thickTop="1" thickBot="1" x14ac:dyDescent="0.35">
      <c r="B9" s="71"/>
      <c r="C9" s="73"/>
      <c r="F9" s="31"/>
      <c r="G9" s="1"/>
      <c r="H9" s="1"/>
      <c r="I9" s="1"/>
      <c r="J9" s="1"/>
      <c r="K9" s="1"/>
      <c r="L9" s="1"/>
      <c r="M9" s="1"/>
      <c r="N9" s="1"/>
      <c r="O9" s="1"/>
      <c r="P9" s="32"/>
      <c r="R9" s="71"/>
      <c r="S9" s="63"/>
      <c r="V9" s="3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32"/>
    </row>
    <row r="10" spans="2:40" ht="24" customHeight="1" thickTop="1" x14ac:dyDescent="0.3">
      <c r="D10" s="1"/>
      <c r="E10" s="1"/>
      <c r="F10" s="31"/>
      <c r="G10" s="1"/>
      <c r="H10" s="24"/>
      <c r="I10" s="25"/>
      <c r="J10" s="2"/>
      <c r="K10" s="3"/>
      <c r="L10" s="3"/>
      <c r="M10" s="4"/>
      <c r="N10" s="1"/>
      <c r="O10" s="1"/>
      <c r="P10" s="32"/>
      <c r="T10" s="1"/>
      <c r="U10" s="1"/>
      <c r="V10" s="31"/>
      <c r="W10" s="1"/>
      <c r="X10" s="24"/>
      <c r="Y10" s="25"/>
      <c r="Z10" s="2"/>
      <c r="AA10" s="3"/>
      <c r="AB10" s="3"/>
      <c r="AC10" s="4"/>
      <c r="AD10" s="1"/>
      <c r="AE10" s="1"/>
      <c r="AF10" s="1"/>
      <c r="AG10" s="1"/>
      <c r="AH10" s="2"/>
      <c r="AI10" s="3"/>
      <c r="AJ10" s="3"/>
      <c r="AK10" s="4"/>
      <c r="AL10" s="1"/>
      <c r="AM10" s="1"/>
      <c r="AN10" s="32"/>
    </row>
    <row r="11" spans="2:40" ht="24" customHeight="1" thickBot="1" x14ac:dyDescent="0.4">
      <c r="F11" s="31"/>
      <c r="G11" s="1"/>
      <c r="H11" s="26"/>
      <c r="I11" s="6"/>
      <c r="J11" s="5"/>
      <c r="M11" s="39"/>
      <c r="N11" s="1"/>
      <c r="O11" s="1"/>
      <c r="P11" s="32"/>
      <c r="V11" s="31"/>
      <c r="W11" s="1"/>
      <c r="X11" s="26"/>
      <c r="Y11" s="6"/>
      <c r="Z11" s="5"/>
      <c r="AC11" s="39"/>
      <c r="AD11" s="40"/>
      <c r="AE11" s="40"/>
      <c r="AF11" s="40"/>
      <c r="AG11" s="40"/>
      <c r="AH11" s="42"/>
      <c r="AI11" s="40"/>
      <c r="AJ11" s="40"/>
      <c r="AK11" s="39"/>
      <c r="AL11" s="1"/>
      <c r="AM11" s="1"/>
      <c r="AN11" s="32"/>
    </row>
    <row r="12" spans="2:40" ht="24" customHeight="1" thickTop="1" thickBot="1" x14ac:dyDescent="0.35">
      <c r="C12" s="56">
        <f>G12+(C16)*2</f>
        <v>80</v>
      </c>
      <c r="D12" s="57"/>
      <c r="F12" s="31"/>
      <c r="G12" s="58"/>
      <c r="H12" s="59"/>
      <c r="I12" s="13"/>
      <c r="J12" s="5"/>
      <c r="M12" s="6"/>
      <c r="N12" s="1"/>
      <c r="O12" s="1"/>
      <c r="P12" s="32"/>
      <c r="S12" s="56">
        <f>W12+(S16)*2</f>
        <v>80</v>
      </c>
      <c r="T12" s="57"/>
      <c r="V12" s="31"/>
      <c r="W12" s="58"/>
      <c r="X12" s="59"/>
      <c r="Y12" s="13"/>
      <c r="Z12" s="5"/>
      <c r="AC12" s="6"/>
      <c r="AD12" s="1"/>
      <c r="AE12" s="1"/>
      <c r="AF12" s="1"/>
      <c r="AG12" s="1"/>
      <c r="AH12" s="5"/>
      <c r="AI12" s="1"/>
      <c r="AJ12" s="1"/>
      <c r="AK12" s="6"/>
      <c r="AL12" s="1"/>
      <c r="AM12" s="1"/>
      <c r="AN12" s="32"/>
    </row>
    <row r="13" spans="2:40" ht="24" customHeight="1" thickTop="1" x14ac:dyDescent="0.35">
      <c r="F13" s="31"/>
      <c r="G13" s="1"/>
      <c r="H13" s="27" t="s">
        <v>2</v>
      </c>
      <c r="I13" s="1"/>
      <c r="J13" s="5"/>
      <c r="M13" s="39"/>
      <c r="N13" s="1"/>
      <c r="O13" s="1"/>
      <c r="P13" s="32"/>
      <c r="V13" s="31"/>
      <c r="W13" s="1"/>
      <c r="X13" s="27" t="s">
        <v>2</v>
      </c>
      <c r="Y13" s="1"/>
      <c r="Z13" s="5"/>
      <c r="AC13" s="39"/>
      <c r="AD13" s="40"/>
      <c r="AE13" s="40"/>
      <c r="AF13" s="40"/>
      <c r="AG13" s="40"/>
      <c r="AH13" s="42"/>
      <c r="AI13" s="40"/>
      <c r="AJ13" s="40"/>
      <c r="AK13" s="39"/>
      <c r="AL13" s="1"/>
      <c r="AM13" s="1"/>
      <c r="AN13" s="32"/>
    </row>
    <row r="14" spans="2:40" ht="24" customHeight="1" thickBot="1" x14ac:dyDescent="0.35">
      <c r="D14" s="1"/>
      <c r="E14" s="1"/>
      <c r="F14" s="31"/>
      <c r="G14" s="1"/>
      <c r="H14" s="23"/>
      <c r="I14" s="6"/>
      <c r="J14" s="7"/>
      <c r="K14" s="8"/>
      <c r="L14" s="8"/>
      <c r="M14" s="9"/>
      <c r="N14" s="1"/>
      <c r="O14" s="1"/>
      <c r="P14" s="32"/>
      <c r="T14" s="1"/>
      <c r="U14" s="1"/>
      <c r="V14" s="31"/>
      <c r="W14" s="1"/>
      <c r="X14" s="23"/>
      <c r="Y14" s="6"/>
      <c r="Z14" s="7"/>
      <c r="AA14" s="8"/>
      <c r="AB14" s="8"/>
      <c r="AC14" s="9"/>
      <c r="AD14" s="1"/>
      <c r="AE14" s="1"/>
      <c r="AF14" s="1"/>
      <c r="AG14" s="1"/>
      <c r="AH14" s="7"/>
      <c r="AI14" s="8"/>
      <c r="AJ14" s="8"/>
      <c r="AK14" s="9"/>
      <c r="AL14" s="1"/>
      <c r="AM14" s="1"/>
      <c r="AN14" s="32"/>
    </row>
    <row r="15" spans="2:40" ht="12" customHeight="1" thickBot="1" x14ac:dyDescent="0.35">
      <c r="D15" s="24"/>
      <c r="E15" s="14"/>
      <c r="F15" s="33"/>
      <c r="G15" s="14"/>
      <c r="H15" s="14"/>
      <c r="I15" s="15"/>
      <c r="J15" s="3"/>
      <c r="K15" s="1"/>
      <c r="L15" s="1"/>
      <c r="M15" s="21"/>
      <c r="N15" s="1"/>
      <c r="O15" s="1"/>
      <c r="P15" s="32"/>
      <c r="T15" s="24"/>
      <c r="U15" s="14"/>
      <c r="V15" s="33"/>
      <c r="W15" s="14"/>
      <c r="X15" s="14"/>
      <c r="Y15" s="15"/>
      <c r="Z15" s="3"/>
      <c r="AA15" s="1"/>
      <c r="AB15" s="1"/>
      <c r="AC15" s="21"/>
      <c r="AD15" s="1"/>
      <c r="AE15" s="1"/>
      <c r="AF15" s="1"/>
      <c r="AG15" s="19"/>
      <c r="AH15" s="1"/>
      <c r="AI15" s="1"/>
      <c r="AJ15" s="1"/>
      <c r="AK15" s="1"/>
      <c r="AL15" s="1"/>
      <c r="AM15" s="1"/>
      <c r="AN15" s="32"/>
    </row>
    <row r="16" spans="2:40" ht="12" customHeight="1" thickTop="1" x14ac:dyDescent="0.3">
      <c r="C16" s="60" cm="1">
        <f t="array" ref="C16">VLOOKUP(_xlfn.MINIFS('Press Table'!$B$3:$B$24,'Press Table'!$B$3:$B$24,"&gt;="&amp;Sheet1!J7),'Press Table'!$B$2:$F$24,_xlfn.IFS($C$7="N",2,$C$7="Y",3))</f>
        <v>40</v>
      </c>
      <c r="D16" s="61"/>
      <c r="F16" s="31"/>
      <c r="G16" s="1"/>
      <c r="H16" s="1"/>
      <c r="I16" s="19"/>
      <c r="J16" s="1"/>
      <c r="K16" s="64"/>
      <c r="L16" s="65"/>
      <c r="M16" s="20"/>
      <c r="N16" s="1"/>
      <c r="O16" s="1"/>
      <c r="P16" s="32"/>
      <c r="S16" s="60" cm="1">
        <f t="array" ref="S16">VLOOKUP(_xlfn.MINIFS('Press Table'!$B$3:$B$24,'Press Table'!$B$3:$B$24,"&gt;="&amp;Sheet1!Z7),'Press Table'!$B$2:$F$24,_xlfn.IFS($S$7="N",2,$S$7="Y",3))</f>
        <v>40</v>
      </c>
      <c r="T16" s="61"/>
      <c r="V16" s="31"/>
      <c r="W16" s="1"/>
      <c r="X16" s="1"/>
      <c r="Y16" s="19"/>
      <c r="Z16" s="1"/>
      <c r="AA16" s="64"/>
      <c r="AB16" s="65"/>
      <c r="AC16" s="20"/>
      <c r="AD16" s="23"/>
      <c r="AE16" s="60" cm="1">
        <f t="array" ref="AE16">VLOOKUP(_xlfn.MINIFS('Press Table'!$B$3:$B$24,'Press Table'!$B$3:$B$24,"&gt;="&amp;Sheet1!Z7),'Press Table'!$B$2:$F$24,_xlfn.IFS($S$7="N",4,$S$7="Y",5))</f>
        <v>80</v>
      </c>
      <c r="AF16" s="61"/>
      <c r="AG16" s="20"/>
      <c r="AH16" s="1"/>
      <c r="AI16" s="1"/>
      <c r="AJ16" s="1"/>
      <c r="AK16" s="1"/>
      <c r="AL16" s="1"/>
      <c r="AM16" s="1"/>
      <c r="AN16" s="32"/>
    </row>
    <row r="17" spans="2:40" ht="12" customHeight="1" thickBot="1" x14ac:dyDescent="0.35">
      <c r="C17" s="62"/>
      <c r="D17" s="63"/>
      <c r="E17" s="12"/>
      <c r="F17" s="31"/>
      <c r="G17" s="1"/>
      <c r="H17" s="1"/>
      <c r="I17" s="19"/>
      <c r="J17" s="22"/>
      <c r="K17" s="66"/>
      <c r="L17" s="67"/>
      <c r="M17" s="14"/>
      <c r="N17" s="1"/>
      <c r="O17" s="1"/>
      <c r="P17" s="32"/>
      <c r="S17" s="62"/>
      <c r="T17" s="63"/>
      <c r="U17" s="12"/>
      <c r="V17" s="31"/>
      <c r="W17" s="1"/>
      <c r="X17" s="1"/>
      <c r="Y17" s="19"/>
      <c r="Z17" s="22"/>
      <c r="AA17" s="66"/>
      <c r="AB17" s="67"/>
      <c r="AC17" s="14"/>
      <c r="AD17" s="1"/>
      <c r="AE17" s="62"/>
      <c r="AF17" s="63"/>
      <c r="AG17" s="1"/>
      <c r="AH17" s="1"/>
      <c r="AI17" s="1"/>
      <c r="AJ17" s="1"/>
      <c r="AK17" s="1"/>
      <c r="AL17" s="1"/>
      <c r="AM17" s="1"/>
      <c r="AN17" s="32"/>
    </row>
    <row r="18" spans="2:40" ht="12" customHeight="1" thickTop="1" thickBot="1" x14ac:dyDescent="0.35">
      <c r="D18" s="16"/>
      <c r="E18" s="17"/>
      <c r="F18" s="34"/>
      <c r="G18" s="35"/>
      <c r="H18" s="35"/>
      <c r="I18" s="36"/>
      <c r="J18" s="35"/>
      <c r="K18" s="35"/>
      <c r="L18" s="37" t="s">
        <v>2</v>
      </c>
      <c r="M18" s="35"/>
      <c r="N18" s="35"/>
      <c r="O18" s="35"/>
      <c r="P18" s="38"/>
      <c r="T18" s="16"/>
      <c r="U18" s="17"/>
      <c r="V18" s="34"/>
      <c r="W18" s="35"/>
      <c r="X18" s="35"/>
      <c r="Y18" s="36"/>
      <c r="Z18" s="35"/>
      <c r="AA18" s="35"/>
      <c r="AB18" s="37" t="s">
        <v>2</v>
      </c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8"/>
    </row>
    <row r="19" spans="2:40" ht="12" customHeight="1" thickTop="1" thickBot="1" x14ac:dyDescent="0.35">
      <c r="F19" s="18"/>
      <c r="G19" s="12"/>
      <c r="I19" s="19"/>
      <c r="J19" s="1"/>
      <c r="M19" s="1"/>
      <c r="V19" s="18"/>
      <c r="W19" s="12"/>
      <c r="Y19" s="19"/>
      <c r="Z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40" ht="12" customHeight="1" thickTop="1" x14ac:dyDescent="0.3">
      <c r="F20" s="16"/>
      <c r="G20" s="60" cm="1">
        <f t="array" ref="G20">VLOOKUP(_xlfn.MINIFS('Press Table'!$B$3:$B$24,'Press Table'!$B$3:$B$24,"&gt;="&amp;Sheet1!J7),'Press Table'!$B$2:$F$24,_xlfn.IFS($C$7="N",2,$C$7="Y",3))</f>
        <v>40</v>
      </c>
      <c r="H20" s="61"/>
      <c r="I20" s="20"/>
      <c r="K20" s="60">
        <f>K16+(G20)*2</f>
        <v>80</v>
      </c>
      <c r="L20" s="61"/>
      <c r="V20" s="16"/>
      <c r="W20" s="60" cm="1">
        <f t="array" ref="W20">VLOOKUP(_xlfn.MINIFS('Press Table'!$B$3:$B$24,'Press Table'!$B$3:$B$24,"&gt;="&amp;Sheet1!Z7),'Press Table'!$B$2:$F$24,_xlfn.IFS($S$7="N",2,$S$7="Y",3))</f>
        <v>40</v>
      </c>
      <c r="X20" s="61"/>
      <c r="Y20" s="20"/>
      <c r="AD20" s="60">
        <f>(AA16)*2+(W20)*2+(AE16)</f>
        <v>160</v>
      </c>
      <c r="AE20" s="68"/>
      <c r="AF20" s="68"/>
      <c r="AG20" s="61"/>
    </row>
    <row r="21" spans="2:40" ht="12" customHeight="1" thickBot="1" x14ac:dyDescent="0.35">
      <c r="F21" s="12"/>
      <c r="G21" s="62"/>
      <c r="H21" s="63"/>
      <c r="K21" s="62"/>
      <c r="L21" s="63"/>
      <c r="V21" s="12"/>
      <c r="W21" s="62"/>
      <c r="X21" s="63"/>
      <c r="AD21" s="62"/>
      <c r="AE21" s="69"/>
      <c r="AF21" s="69"/>
      <c r="AG21" s="63"/>
    </row>
    <row r="22" spans="2:40" ht="12" customHeight="1" thickTop="1" x14ac:dyDescent="0.3"/>
    <row r="23" spans="2:40" x14ac:dyDescent="0.3">
      <c r="B23" s="45" t="s">
        <v>26</v>
      </c>
      <c r="C23" s="45" t="s">
        <v>7</v>
      </c>
      <c r="D23" s="46" t="s">
        <v>11</v>
      </c>
      <c r="E23" s="46"/>
      <c r="R23" s="45" t="s">
        <v>26</v>
      </c>
      <c r="S23" s="45" t="s">
        <v>7</v>
      </c>
      <c r="T23" s="46" t="s">
        <v>11</v>
      </c>
      <c r="U23" s="46"/>
    </row>
    <row r="24" spans="2:40" x14ac:dyDescent="0.3">
      <c r="B24" s="49"/>
      <c r="C24" s="49">
        <f>_xlfn.MINIFS('Press Table'!H$3:H$24,'Press Table'!H$3:H$24,"&gt;="&amp;Sheet1!C12)</f>
        <v>410</v>
      </c>
      <c r="D24" s="50">
        <f>_xlfn.MINIFS('Press Table'!I$3:I$24,'Press Table'!I$3:I$24,"&gt;="&amp;Sheet1!K20)</f>
        <v>410</v>
      </c>
      <c r="E24" s="50"/>
      <c r="R24" s="49"/>
      <c r="S24" s="49">
        <f>_xlfn.MINIFS('Press Table'!H$3:H$24,'Press Table'!H$3:H$24,"&gt;="&amp;Sheet1!S12)</f>
        <v>410</v>
      </c>
      <c r="T24" s="50">
        <f>_xlfn.MINIFS('Press Table'!I$3:I$24,'Press Table'!I$3:I$24,"&gt;="&amp;Sheet1!AD20)</f>
        <v>410</v>
      </c>
      <c r="U24" s="50"/>
    </row>
    <row r="25" spans="2:40" x14ac:dyDescent="0.3">
      <c r="B25" s="49"/>
      <c r="C25" s="45" t="s">
        <v>12</v>
      </c>
      <c r="D25" s="51" t="s">
        <v>13</v>
      </c>
      <c r="E25" s="46"/>
      <c r="R25" s="49"/>
      <c r="S25" s="45" t="s">
        <v>12</v>
      </c>
      <c r="T25" s="51" t="s">
        <v>13</v>
      </c>
      <c r="U25" s="46"/>
    </row>
    <row r="26" spans="2:40" x14ac:dyDescent="0.3">
      <c r="B26" s="47"/>
      <c r="C26" s="47">
        <f>_xlfn.MINIFS('Press Table'!$J$3:$J$24,'Press Table'!H$3:H$24,"&gt;="&amp;Sheet1!C12)</f>
        <v>100</v>
      </c>
      <c r="D26" s="52">
        <f>_xlfn.MINIFS('Press Table'!$J$3:$J$24,'Press Table'!I$3:I$24,"&gt;="&amp;Sheet1!K20)</f>
        <v>100</v>
      </c>
      <c r="E26" s="48">
        <f>MAX(C26:D26)</f>
        <v>100</v>
      </c>
      <c r="R26" s="47"/>
      <c r="S26" s="47">
        <f>_xlfn.MINIFS('Press Table'!$J$3:$J$24,'Press Table'!H$3:H$24,"&gt;="&amp;Sheet1!S12)</f>
        <v>100</v>
      </c>
      <c r="T26" s="52">
        <f>_xlfn.MINIFS('Press Table'!$J$3:$J$24,'Press Table'!I$3:I$24,"&gt;="&amp;Sheet1!AD20)</f>
        <v>100</v>
      </c>
      <c r="U26" s="48">
        <f>MAX(S26:T26)</f>
        <v>100</v>
      </c>
    </row>
    <row r="27" spans="2:40" x14ac:dyDescent="0.3">
      <c r="B27" s="45" t="s">
        <v>27</v>
      </c>
      <c r="C27" s="45" t="s">
        <v>19</v>
      </c>
      <c r="D27" s="46" t="s">
        <v>20</v>
      </c>
      <c r="E27" s="46"/>
      <c r="R27" s="45" t="s">
        <v>27</v>
      </c>
      <c r="S27" s="45" t="s">
        <v>19</v>
      </c>
      <c r="T27" s="46" t="s">
        <v>20</v>
      </c>
      <c r="U27" s="46"/>
    </row>
    <row r="28" spans="2:40" x14ac:dyDescent="0.3">
      <c r="B28" s="49"/>
      <c r="C28" s="49">
        <f>_xlfn.MINIFS('Press Table'!H$3:H$24,'Press Table'!H$3:H$24,"&gt;="&amp;Sheet1!K20)</f>
        <v>410</v>
      </c>
      <c r="D28" s="50">
        <f>_xlfn.MINIFS('Press Table'!I$3:I$24,'Press Table'!I$3:I$24,"&gt;="&amp;Sheet1!C12)</f>
        <v>410</v>
      </c>
      <c r="E28" s="50"/>
      <c r="R28" s="49"/>
      <c r="S28" s="49">
        <f>_xlfn.MINIFS('Press Table'!H$3:H$24,'Press Table'!H$3:H$24,"&gt;="&amp;Sheet1!AD20)</f>
        <v>410</v>
      </c>
      <c r="T28" s="50">
        <f>_xlfn.MINIFS('Press Table'!I$3:I$24,'Press Table'!I$3:I$24,"&gt;="&amp;Sheet1!S12)</f>
        <v>410</v>
      </c>
      <c r="U28" s="50"/>
    </row>
    <row r="29" spans="2:40" x14ac:dyDescent="0.3">
      <c r="B29" s="49"/>
      <c r="C29" s="45" t="s">
        <v>21</v>
      </c>
      <c r="D29" s="51" t="s">
        <v>22</v>
      </c>
      <c r="E29" s="46"/>
      <c r="R29" s="49"/>
      <c r="S29" s="45" t="s">
        <v>21</v>
      </c>
      <c r="T29" s="51" t="s">
        <v>22</v>
      </c>
      <c r="U29" s="46"/>
    </row>
    <row r="30" spans="2:40" x14ac:dyDescent="0.3">
      <c r="B30" s="47"/>
      <c r="C30" s="47">
        <f>_xlfn.MINIFS('Press Table'!$J$3:$J$24,'Press Table'!H$3:H$24,"&gt;="&amp;Sheet1!K20)</f>
        <v>100</v>
      </c>
      <c r="D30" s="52">
        <f>_xlfn.MINIFS('Press Table'!$J$3:$J$24,'Press Table'!I$3:I$24,"&gt;="&amp;Sheet1!C12)</f>
        <v>100</v>
      </c>
      <c r="E30" s="48">
        <f>MAX(C30:D30)</f>
        <v>100</v>
      </c>
      <c r="R30" s="47"/>
      <c r="S30" s="47">
        <f>_xlfn.MINIFS('Press Table'!$J$3:$J$24,'Press Table'!H$3:H$24,"&gt;="&amp;Sheet1!AD20)</f>
        <v>100</v>
      </c>
      <c r="T30" s="52">
        <f>_xlfn.MINIFS('Press Table'!$J$3:$J$24,'Press Table'!I$3:I$24,"&gt;="&amp;Sheet1!S12)</f>
        <v>100</v>
      </c>
      <c r="U30" s="48">
        <f>MAX(S30:T30)</f>
        <v>100</v>
      </c>
    </row>
  </sheetData>
  <mergeCells count="21">
    <mergeCell ref="AE16:AF17"/>
    <mergeCell ref="AD20:AG21"/>
    <mergeCell ref="B8:B9"/>
    <mergeCell ref="C8:C9"/>
    <mergeCell ref="R8:R9"/>
    <mergeCell ref="S8:S9"/>
    <mergeCell ref="W20:X21"/>
    <mergeCell ref="C12:D12"/>
    <mergeCell ref="K20:L21"/>
    <mergeCell ref="J7:J8"/>
    <mergeCell ref="L7:L8"/>
    <mergeCell ref="Z7:Z8"/>
    <mergeCell ref="G12:H12"/>
    <mergeCell ref="K16:L17"/>
    <mergeCell ref="G20:H21"/>
    <mergeCell ref="C16:D17"/>
    <mergeCell ref="AB7:AB8"/>
    <mergeCell ref="S12:T12"/>
    <mergeCell ref="W12:X12"/>
    <mergeCell ref="S16:T17"/>
    <mergeCell ref="AA16:A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1886-B564-4A3F-BCB8-539D56B602BA}">
  <dimension ref="B1:J24"/>
  <sheetViews>
    <sheetView workbookViewId="0">
      <selection activeCell="H15" sqref="H15"/>
    </sheetView>
  </sheetViews>
  <sheetFormatPr defaultRowHeight="14.4" x14ac:dyDescent="0.3"/>
  <cols>
    <col min="2" max="2" width="8.44140625" bestFit="1" customWidth="1"/>
    <col min="3" max="3" width="8.21875" bestFit="1" customWidth="1"/>
    <col min="4" max="4" width="8.77734375" bestFit="1" customWidth="1"/>
    <col min="5" max="5" width="8.21875" bestFit="1" customWidth="1"/>
    <col min="6" max="6" width="8.77734375" bestFit="1" customWidth="1"/>
    <col min="8" max="9" width="6.77734375" bestFit="1" customWidth="1"/>
    <col min="10" max="10" width="8.44140625" bestFit="1" customWidth="1"/>
  </cols>
  <sheetData>
    <row r="1" spans="2:10" x14ac:dyDescent="0.3">
      <c r="B1" s="10"/>
      <c r="C1" s="75" t="s">
        <v>15</v>
      </c>
      <c r="D1" s="76"/>
      <c r="E1" s="75" t="s">
        <v>18</v>
      </c>
      <c r="F1" s="76"/>
    </row>
    <row r="2" spans="2:10" ht="28.8" x14ac:dyDescent="0.3">
      <c r="B2" s="41" t="s">
        <v>10</v>
      </c>
      <c r="C2" s="41" t="s">
        <v>16</v>
      </c>
      <c r="D2" s="41" t="s">
        <v>17</v>
      </c>
      <c r="E2" s="41" t="s">
        <v>16</v>
      </c>
      <c r="F2" s="41" t="s">
        <v>17</v>
      </c>
      <c r="H2" s="41" t="s">
        <v>8</v>
      </c>
      <c r="I2" s="41" t="s">
        <v>9</v>
      </c>
      <c r="J2" s="41" t="s">
        <v>10</v>
      </c>
    </row>
    <row r="3" spans="2:10" x14ac:dyDescent="0.3">
      <c r="B3" s="10">
        <v>20</v>
      </c>
      <c r="C3" s="10">
        <v>40</v>
      </c>
      <c r="D3" s="10">
        <f>C3+50</f>
        <v>90</v>
      </c>
      <c r="E3" s="10">
        <v>80</v>
      </c>
      <c r="F3" s="10">
        <v>150</v>
      </c>
      <c r="H3" s="10">
        <v>410</v>
      </c>
      <c r="I3" s="10">
        <v>410</v>
      </c>
      <c r="J3" s="10">
        <v>100</v>
      </c>
    </row>
    <row r="4" spans="2:10" x14ac:dyDescent="0.3">
      <c r="B4" s="10">
        <v>25</v>
      </c>
      <c r="C4" s="10">
        <v>45</v>
      </c>
      <c r="D4" s="10">
        <f t="shared" ref="D4:D24" si="0">C4+50</f>
        <v>95</v>
      </c>
      <c r="E4" s="10">
        <v>80</v>
      </c>
      <c r="F4" s="10">
        <v>150</v>
      </c>
      <c r="H4" s="10">
        <v>510</v>
      </c>
      <c r="I4" s="10">
        <v>510</v>
      </c>
      <c r="J4" s="10">
        <v>150</v>
      </c>
    </row>
    <row r="5" spans="2:10" x14ac:dyDescent="0.3">
      <c r="B5" s="10">
        <v>30</v>
      </c>
      <c r="C5" s="10">
        <v>50</v>
      </c>
      <c r="D5" s="10">
        <f t="shared" si="0"/>
        <v>100</v>
      </c>
      <c r="E5" s="10">
        <v>80</v>
      </c>
      <c r="F5" s="10">
        <v>150</v>
      </c>
      <c r="H5" s="10">
        <v>560</v>
      </c>
      <c r="I5" s="10">
        <v>560</v>
      </c>
      <c r="J5" s="10">
        <v>200</v>
      </c>
    </row>
    <row r="6" spans="2:10" x14ac:dyDescent="0.3">
      <c r="B6" s="10">
        <v>130</v>
      </c>
      <c r="C6" s="10">
        <v>50</v>
      </c>
      <c r="D6" s="10">
        <f t="shared" si="0"/>
        <v>100</v>
      </c>
      <c r="E6" s="10">
        <v>80</v>
      </c>
      <c r="F6" s="10">
        <v>150</v>
      </c>
      <c r="H6" s="10">
        <v>610</v>
      </c>
      <c r="I6" s="10">
        <v>610</v>
      </c>
      <c r="J6" s="10">
        <v>250</v>
      </c>
    </row>
    <row r="7" spans="2:10" x14ac:dyDescent="0.3">
      <c r="B7" s="10">
        <v>134</v>
      </c>
      <c r="C7" s="10">
        <v>60</v>
      </c>
      <c r="D7" s="10">
        <f t="shared" si="0"/>
        <v>110</v>
      </c>
      <c r="E7" s="10">
        <v>80</v>
      </c>
      <c r="F7" s="10">
        <v>150</v>
      </c>
      <c r="H7" s="10">
        <v>690</v>
      </c>
      <c r="I7" s="10">
        <v>585</v>
      </c>
      <c r="J7" s="10">
        <v>300</v>
      </c>
    </row>
    <row r="8" spans="2:10" x14ac:dyDescent="0.3">
      <c r="B8" s="10">
        <v>138</v>
      </c>
      <c r="C8" s="10">
        <v>70</v>
      </c>
      <c r="D8" s="10">
        <f t="shared" si="0"/>
        <v>120</v>
      </c>
      <c r="E8" s="10">
        <v>80</v>
      </c>
      <c r="F8" s="10">
        <v>150</v>
      </c>
      <c r="H8" s="10">
        <v>700</v>
      </c>
      <c r="I8" s="10">
        <v>700</v>
      </c>
      <c r="J8" s="10">
        <v>350</v>
      </c>
    </row>
    <row r="9" spans="2:10" x14ac:dyDescent="0.3">
      <c r="B9" s="10">
        <v>142</v>
      </c>
      <c r="C9" s="10">
        <v>80</v>
      </c>
      <c r="D9" s="10">
        <f t="shared" si="0"/>
        <v>130</v>
      </c>
      <c r="E9" s="10">
        <v>80</v>
      </c>
      <c r="F9" s="10">
        <v>150</v>
      </c>
      <c r="H9" s="10">
        <v>770</v>
      </c>
      <c r="I9" s="10">
        <v>770</v>
      </c>
      <c r="J9" s="10">
        <v>400</v>
      </c>
    </row>
    <row r="10" spans="2:10" x14ac:dyDescent="0.3">
      <c r="B10" s="10">
        <v>146</v>
      </c>
      <c r="C10" s="10">
        <v>90</v>
      </c>
      <c r="D10" s="10">
        <f t="shared" si="0"/>
        <v>140</v>
      </c>
      <c r="E10" s="10">
        <v>80</v>
      </c>
      <c r="F10" s="10">
        <v>150</v>
      </c>
      <c r="H10" s="10">
        <v>810</v>
      </c>
      <c r="I10" s="10">
        <v>750</v>
      </c>
      <c r="J10" s="10">
        <v>415</v>
      </c>
    </row>
    <row r="11" spans="2:10" x14ac:dyDescent="0.3">
      <c r="B11" s="10">
        <v>150</v>
      </c>
      <c r="C11" s="10">
        <v>100</v>
      </c>
      <c r="D11" s="10">
        <f t="shared" si="0"/>
        <v>150</v>
      </c>
      <c r="E11" s="10">
        <v>80</v>
      </c>
      <c r="F11" s="10">
        <v>150</v>
      </c>
      <c r="H11" s="10">
        <v>810</v>
      </c>
      <c r="I11" s="10">
        <v>810</v>
      </c>
      <c r="J11" s="10">
        <v>450</v>
      </c>
    </row>
    <row r="12" spans="2:10" x14ac:dyDescent="0.3">
      <c r="B12" s="10">
        <v>400</v>
      </c>
      <c r="C12" s="10">
        <v>100</v>
      </c>
      <c r="D12" s="10">
        <f t="shared" si="0"/>
        <v>150</v>
      </c>
      <c r="E12" s="10">
        <v>80</v>
      </c>
      <c r="F12" s="10">
        <v>150</v>
      </c>
      <c r="H12" s="10">
        <v>900</v>
      </c>
      <c r="I12" s="10">
        <v>820</v>
      </c>
      <c r="J12" s="10">
        <v>515</v>
      </c>
    </row>
    <row r="13" spans="2:10" x14ac:dyDescent="0.3">
      <c r="B13" s="10">
        <v>410</v>
      </c>
      <c r="C13" s="10">
        <v>110</v>
      </c>
      <c r="D13" s="10">
        <f t="shared" si="0"/>
        <v>160</v>
      </c>
      <c r="E13" s="10">
        <v>80</v>
      </c>
      <c r="F13" s="10">
        <v>150</v>
      </c>
      <c r="H13" s="10">
        <v>860</v>
      </c>
      <c r="I13" s="10">
        <v>860</v>
      </c>
      <c r="J13" s="10">
        <v>550</v>
      </c>
    </row>
    <row r="14" spans="2:10" x14ac:dyDescent="0.3">
      <c r="B14" s="10">
        <v>420</v>
      </c>
      <c r="C14" s="10">
        <v>120</v>
      </c>
      <c r="D14" s="10">
        <f t="shared" si="0"/>
        <v>170</v>
      </c>
      <c r="E14" s="10">
        <v>80</v>
      </c>
      <c r="F14" s="10">
        <v>150</v>
      </c>
      <c r="H14" s="10">
        <v>950</v>
      </c>
      <c r="I14" s="10">
        <v>950</v>
      </c>
      <c r="J14" s="10">
        <v>650</v>
      </c>
    </row>
    <row r="15" spans="2:10" x14ac:dyDescent="0.3">
      <c r="B15" s="10">
        <v>430</v>
      </c>
      <c r="C15" s="10">
        <v>130</v>
      </c>
      <c r="D15" s="10">
        <f t="shared" si="0"/>
        <v>180</v>
      </c>
      <c r="E15" s="10">
        <v>80</v>
      </c>
      <c r="F15" s="10">
        <v>150</v>
      </c>
      <c r="H15" s="10">
        <v>1050</v>
      </c>
      <c r="I15" s="10">
        <v>1000</v>
      </c>
      <c r="J15" s="10">
        <v>830</v>
      </c>
    </row>
    <row r="16" spans="2:10" x14ac:dyDescent="0.3">
      <c r="B16" s="10">
        <v>440</v>
      </c>
      <c r="C16" s="10">
        <v>140</v>
      </c>
      <c r="D16" s="10">
        <f t="shared" si="0"/>
        <v>190</v>
      </c>
      <c r="E16" s="10">
        <v>80</v>
      </c>
      <c r="F16" s="10">
        <v>150</v>
      </c>
      <c r="H16" s="10">
        <v>1050</v>
      </c>
      <c r="I16" s="10">
        <v>1050</v>
      </c>
      <c r="J16" s="10">
        <v>850</v>
      </c>
    </row>
    <row r="17" spans="2:10" x14ac:dyDescent="0.3">
      <c r="B17" s="10">
        <v>450</v>
      </c>
      <c r="C17" s="10">
        <v>150</v>
      </c>
      <c r="D17" s="10">
        <f t="shared" si="0"/>
        <v>200</v>
      </c>
      <c r="E17" s="10">
        <v>80</v>
      </c>
      <c r="F17" s="10">
        <v>150</v>
      </c>
      <c r="H17" s="10">
        <v>1300</v>
      </c>
      <c r="I17" s="10">
        <v>1300</v>
      </c>
      <c r="J17" s="10">
        <v>1050</v>
      </c>
    </row>
    <row r="18" spans="2:10" x14ac:dyDescent="0.3">
      <c r="B18" s="10">
        <v>650</v>
      </c>
      <c r="C18" s="10">
        <v>150</v>
      </c>
      <c r="D18" s="10">
        <f t="shared" si="0"/>
        <v>200</v>
      </c>
      <c r="E18" s="10">
        <v>80</v>
      </c>
      <c r="F18" s="10">
        <v>150</v>
      </c>
      <c r="H18" s="10">
        <v>1400</v>
      </c>
      <c r="I18" s="10">
        <v>1400</v>
      </c>
      <c r="J18" s="10">
        <v>1300</v>
      </c>
    </row>
    <row r="19" spans="2:10" x14ac:dyDescent="0.3">
      <c r="B19" s="10">
        <v>690</v>
      </c>
      <c r="C19" s="10">
        <v>160</v>
      </c>
      <c r="D19" s="10">
        <f t="shared" si="0"/>
        <v>210</v>
      </c>
      <c r="E19" s="10">
        <v>80</v>
      </c>
      <c r="F19" s="10">
        <v>150</v>
      </c>
      <c r="H19" s="10">
        <v>1520</v>
      </c>
      <c r="I19" s="10">
        <v>1250</v>
      </c>
      <c r="J19" s="10">
        <v>1500</v>
      </c>
    </row>
    <row r="20" spans="2:10" x14ac:dyDescent="0.3">
      <c r="B20" s="10">
        <v>730</v>
      </c>
      <c r="C20" s="10">
        <v>170</v>
      </c>
      <c r="D20" s="10">
        <f t="shared" si="0"/>
        <v>220</v>
      </c>
      <c r="E20" s="10">
        <v>80</v>
      </c>
      <c r="F20" s="10">
        <v>150</v>
      </c>
      <c r="H20" s="10">
        <v>1700</v>
      </c>
      <c r="I20" s="10">
        <v>1400</v>
      </c>
      <c r="J20" s="10">
        <v>1600</v>
      </c>
    </row>
    <row r="21" spans="2:10" x14ac:dyDescent="0.3">
      <c r="B21" s="10">
        <v>770</v>
      </c>
      <c r="C21" s="10">
        <v>180</v>
      </c>
      <c r="D21" s="10">
        <f t="shared" si="0"/>
        <v>230</v>
      </c>
      <c r="E21" s="10">
        <v>80</v>
      </c>
      <c r="F21" s="10">
        <v>150</v>
      </c>
      <c r="H21" s="10">
        <v>1800</v>
      </c>
      <c r="I21" s="10">
        <v>1700</v>
      </c>
      <c r="J21" s="10">
        <v>2000</v>
      </c>
    </row>
    <row r="22" spans="2:10" x14ac:dyDescent="0.3">
      <c r="B22" s="10">
        <v>810</v>
      </c>
      <c r="C22" s="10">
        <v>190</v>
      </c>
      <c r="D22" s="10">
        <f t="shared" si="0"/>
        <v>240</v>
      </c>
      <c r="E22" s="10">
        <v>80</v>
      </c>
      <c r="F22" s="10">
        <v>150</v>
      </c>
      <c r="H22" s="10">
        <v>1800</v>
      </c>
      <c r="I22" s="10">
        <v>1700</v>
      </c>
      <c r="J22" s="10">
        <v>2200</v>
      </c>
    </row>
    <row r="23" spans="2:10" x14ac:dyDescent="0.3">
      <c r="B23" s="10">
        <v>850</v>
      </c>
      <c r="C23" s="10">
        <v>200</v>
      </c>
      <c r="D23" s="10">
        <f t="shared" si="0"/>
        <v>250</v>
      </c>
      <c r="E23" s="10">
        <v>80</v>
      </c>
      <c r="F23" s="10">
        <v>150</v>
      </c>
      <c r="H23" s="10">
        <v>1830</v>
      </c>
      <c r="I23" s="10">
        <v>1630</v>
      </c>
      <c r="J23" s="10">
        <v>2500</v>
      </c>
    </row>
    <row r="24" spans="2:10" x14ac:dyDescent="0.3">
      <c r="B24" s="10">
        <v>10000</v>
      </c>
      <c r="C24" s="10">
        <v>200</v>
      </c>
      <c r="D24" s="10">
        <f t="shared" si="0"/>
        <v>250</v>
      </c>
      <c r="E24" s="10">
        <v>80</v>
      </c>
      <c r="F24" s="10">
        <v>150</v>
      </c>
      <c r="H24" s="10">
        <v>1830</v>
      </c>
      <c r="I24" s="10">
        <v>1630</v>
      </c>
      <c r="J24" s="10">
        <v>3000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Press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Kotei Aoki</dc:creator>
  <cp:lastModifiedBy>Kotei Aoki</cp:lastModifiedBy>
  <dcterms:created xsi:type="dcterms:W3CDTF">2020-08-06T17:18:39Z</dcterms:created>
  <dcterms:modified xsi:type="dcterms:W3CDTF">2020-08-10T12:25:18Z</dcterms:modified>
</cp:coreProperties>
</file>