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1" i="1" l="1" a="1"/>
  <c r="F21" i="1" s="1"/>
  <c r="E21" i="1" a="1"/>
  <c r="E21" i="1" s="1"/>
  <c r="D21" i="1" a="1"/>
  <c r="D21" i="1" s="1"/>
  <c r="F20" i="1" a="1"/>
  <c r="F20" i="1" s="1"/>
  <c r="E20" i="1" a="1"/>
  <c r="E20" i="1" s="1"/>
  <c r="D20" i="1" a="1"/>
  <c r="D20" i="1" s="1"/>
  <c r="F19" i="1" a="1"/>
  <c r="F19" i="1" s="1"/>
  <c r="E19" i="1" a="1"/>
  <c r="E19" i="1" s="1"/>
  <c r="D19" i="1" a="1"/>
  <c r="D19" i="1" s="1"/>
  <c r="F18" i="1" a="1"/>
  <c r="F18" i="1" s="1"/>
  <c r="E18" i="1" a="1"/>
  <c r="E18" i="1" s="1"/>
  <c r="D18" i="1" a="1"/>
  <c r="D18" i="1" s="1"/>
  <c r="F17" i="1" a="1"/>
  <c r="F17" i="1" s="1"/>
  <c r="E17" i="1" a="1"/>
  <c r="E17" i="1" s="1"/>
  <c r="D17" i="1" a="1"/>
  <c r="D17" i="1" s="1"/>
  <c r="F16" i="1" a="1"/>
  <c r="F16" i="1" s="1"/>
  <c r="E16" i="1" a="1"/>
  <c r="E16" i="1" s="1"/>
  <c r="D16" i="1" a="1"/>
  <c r="D16" i="1" s="1"/>
  <c r="F15" i="1" a="1"/>
  <c r="F15" i="1" s="1"/>
  <c r="E15" i="1" a="1"/>
  <c r="E15" i="1" s="1"/>
  <c r="D15" i="1" a="1"/>
  <c r="D15" i="1" s="1"/>
  <c r="F14" i="1" a="1"/>
  <c r="F14" i="1" s="1"/>
  <c r="E14" i="1" a="1"/>
  <c r="E14" i="1" s="1"/>
  <c r="D14" i="1" a="1"/>
  <c r="D14" i="1" s="1"/>
  <c r="F13" i="1" a="1"/>
  <c r="F13" i="1" s="1"/>
  <c r="E13" i="1" a="1"/>
  <c r="E13" i="1" s="1"/>
  <c r="D13" i="1" a="1"/>
  <c r="D13" i="1" s="1"/>
  <c r="C6" i="1" l="1"/>
  <c r="C5" i="1"/>
  <c r="D5" i="1" s="1"/>
  <c r="C4" i="1"/>
  <c r="D4" i="1" s="1"/>
  <c r="D6" i="1" l="1"/>
  <c r="D7" i="1" s="1"/>
  <c r="N5" i="1" l="1"/>
</calcChain>
</file>

<file path=xl/sharedStrings.xml><?xml version="1.0" encoding="utf-8"?>
<sst xmlns="http://schemas.openxmlformats.org/spreadsheetml/2006/main" count="21" uniqueCount="15">
  <si>
    <t>환율</t>
    <phoneticPr fontId="2" type="noConversion"/>
  </si>
  <si>
    <t>이자율</t>
    <phoneticPr fontId="2" type="noConversion"/>
  </si>
  <si>
    <t>법인세율</t>
    <phoneticPr fontId="2" type="noConversion"/>
  </si>
  <si>
    <t>비고</t>
    <phoneticPr fontId="2" type="noConversion"/>
  </si>
  <si>
    <t>Case</t>
    <phoneticPr fontId="2" type="noConversion"/>
  </si>
  <si>
    <t>독립변수</t>
    <phoneticPr fontId="2" type="noConversion"/>
  </si>
  <si>
    <t xml:space="preserve"> : 선택한 Case</t>
    <phoneticPr fontId="2" type="noConversion"/>
  </si>
  <si>
    <t>법인세율 상승 시 불리, 現 법인세율 15%, 現 세전이익 80</t>
    <phoneticPr fontId="2" type="noConversion"/>
  </si>
  <si>
    <t xml:space="preserve">운전자금 차입에 의존, 이자율 상승 시 불리, 現 이자율 5%, 現 차입금 500 </t>
    <phoneticPr fontId="2" type="noConversion"/>
  </si>
  <si>
    <t>손익증감</t>
    <phoneticPr fontId="2" type="noConversion"/>
  </si>
  <si>
    <t xml:space="preserve">손익증감 합계 : </t>
    <phoneticPr fontId="2" type="noConversion"/>
  </si>
  <si>
    <t>매출은 전부 수출에 의존, 환율 상승 시 유리, 現 환율 100, 現 매출 1,500</t>
    <phoneticPr fontId="2" type="noConversion"/>
  </si>
  <si>
    <t>[독립변수 변화에 따른 손익증감 효과]</t>
    <phoneticPr fontId="2" type="noConversion"/>
  </si>
  <si>
    <t>[손익증감 민감도분석 결과]</t>
    <phoneticPr fontId="2" type="noConversion"/>
  </si>
  <si>
    <t>[독립변수 Case]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</si>
</sst>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;[Red]\-#,##0_ ;&quot;-&quot;_ ;@"/>
    <numFmt numFmtId="177" formatCode="#,##0.0_ ;[Red]\-#,##0.0_ ;&quot;-&quot;_ ;@"/>
    <numFmt numFmtId="178" formatCode=";;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1" applyNumberFormat="1" applyFont="1">
      <alignment vertical="center"/>
    </xf>
    <xf numFmtId="176" fontId="0" fillId="0" borderId="5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9" fontId="0" fillId="0" borderId="15" xfId="1" applyFont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Continuous" vertical="center"/>
    </xf>
    <xf numFmtId="176" fontId="0" fillId="3" borderId="3" xfId="0" applyNumberFormat="1" applyFill="1" applyBorder="1" applyAlignment="1">
      <alignment horizontal="centerContinuous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Continuous" vertical="center"/>
    </xf>
    <xf numFmtId="176" fontId="4" fillId="3" borderId="2" xfId="0" applyNumberFormat="1" applyFont="1" applyFill="1" applyBorder="1" applyAlignment="1">
      <alignment horizontal="centerContinuous" vertical="center"/>
    </xf>
    <xf numFmtId="176" fontId="3" fillId="3" borderId="4" xfId="0" applyNumberFormat="1" applyFont="1" applyFill="1" applyBorder="1" applyAlignment="1">
      <alignment horizontal="right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9" fontId="0" fillId="0" borderId="11" xfId="1" applyFont="1" applyBorder="1" applyAlignment="1">
      <alignment horizontal="center" vertical="center"/>
    </xf>
    <xf numFmtId="9" fontId="0" fillId="0" borderId="12" xfId="1" applyFont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4" fillId="0" borderId="0" xfId="0" applyNumberFormat="1" applyFont="1">
      <alignment vertical="center"/>
    </xf>
    <xf numFmtId="176" fontId="0" fillId="0" borderId="12" xfId="0" applyNumberFormat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6" fontId="0" fillId="3" borderId="10" xfId="0" applyNumberFormat="1" applyFill="1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/>
    </xf>
    <xf numFmtId="9" fontId="0" fillId="3" borderId="8" xfId="1" applyFont="1" applyFill="1" applyBorder="1" applyAlignment="1">
      <alignment horizontal="center" vertical="center"/>
    </xf>
    <xf numFmtId="9" fontId="0" fillId="3" borderId="9" xfId="1" applyFont="1" applyFill="1" applyBorder="1" applyAlignment="1">
      <alignment horizontal="center" vertical="center"/>
    </xf>
    <xf numFmtId="9" fontId="0" fillId="3" borderId="10" xfId="1" applyFont="1" applyFill="1" applyBorder="1" applyAlignment="1">
      <alignment horizontal="center" vertical="center"/>
    </xf>
    <xf numFmtId="9" fontId="0" fillId="3" borderId="12" xfId="1" applyFont="1" applyFill="1" applyBorder="1" applyAlignment="1">
      <alignment horizontal="center" vertical="center"/>
    </xf>
    <xf numFmtId="176" fontId="0" fillId="3" borderId="11" xfId="0" applyNumberFormat="1" applyFill="1" applyBorder="1" applyAlignment="1">
      <alignment horizontal="center" vertical="center"/>
    </xf>
    <xf numFmtId="176" fontId="4" fillId="3" borderId="10" xfId="0" applyNumberFormat="1" applyFont="1" applyFill="1" applyBorder="1" applyAlignment="1">
      <alignment horizontal="center" vertical="center"/>
    </xf>
    <xf numFmtId="176" fontId="4" fillId="3" borderId="12" xfId="0" applyNumberFormat="1" applyFont="1" applyFill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Continuous" vertical="center"/>
    </xf>
    <xf numFmtId="176" fontId="4" fillId="3" borderId="5" xfId="0" applyNumberFormat="1" applyFont="1" applyFill="1" applyBorder="1" applyAlignment="1">
      <alignment horizontal="centerContinuous" vertical="center"/>
    </xf>
    <xf numFmtId="176" fontId="4" fillId="3" borderId="7" xfId="0" applyNumberFormat="1" applyFont="1" applyFill="1" applyBorder="1" applyAlignment="1">
      <alignment horizontal="centerContinuous" vertical="center"/>
    </xf>
    <xf numFmtId="176" fontId="4" fillId="0" borderId="0" xfId="0" applyNumberFormat="1" applyFont="1" applyAlignment="1">
      <alignment vertical="center"/>
    </xf>
    <xf numFmtId="178" fontId="0" fillId="3" borderId="3" xfId="0" applyNumberForma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2"/>
  <sheetViews>
    <sheetView tabSelected="1" workbookViewId="0">
      <selection activeCell="M4" sqref="M4"/>
    </sheetView>
  </sheetViews>
  <sheetFormatPr defaultRowHeight="16.5" x14ac:dyDescent="0.3"/>
  <cols>
    <col min="1" max="1" width="3.75" style="1" customWidth="1"/>
    <col min="2" max="11" width="9" style="1"/>
    <col min="12" max="12" width="3.75" style="1" customWidth="1"/>
    <col min="13" max="17" width="9" style="2"/>
    <col min="18" max="16384" width="9" style="1"/>
  </cols>
  <sheetData>
    <row r="2" spans="2:17" x14ac:dyDescent="0.3">
      <c r="B2" s="41" t="s">
        <v>12</v>
      </c>
      <c r="M2" s="57" t="s">
        <v>14</v>
      </c>
    </row>
    <row r="3" spans="2:17" x14ac:dyDescent="0.3">
      <c r="B3" s="18" t="s">
        <v>5</v>
      </c>
      <c r="C3" s="19"/>
      <c r="D3" s="20" t="s">
        <v>9</v>
      </c>
      <c r="E3" s="19" t="s">
        <v>3</v>
      </c>
      <c r="F3" s="19"/>
      <c r="G3" s="19"/>
      <c r="H3" s="19"/>
      <c r="I3" s="19"/>
      <c r="J3" s="19"/>
      <c r="K3" s="21"/>
      <c r="M3" s="10">
        <v>14</v>
      </c>
      <c r="N3" s="9" t="s">
        <v>6</v>
      </c>
      <c r="O3" s="1"/>
    </row>
    <row r="4" spans="2:17" x14ac:dyDescent="0.3">
      <c r="B4" s="12" t="s">
        <v>0</v>
      </c>
      <c r="C4" s="13">
        <f xml:space="preserve"> VLOOKUP( $M$3, $M$6:$Q$32, 3, 0 )</f>
        <v>100</v>
      </c>
      <c r="D4" s="24">
        <f xml:space="preserve"> (C4 - 100) * 1500</f>
        <v>0</v>
      </c>
      <c r="E4" s="3" t="s">
        <v>11</v>
      </c>
      <c r="F4" s="3"/>
      <c r="G4" s="3"/>
      <c r="H4" s="3"/>
      <c r="I4" s="3"/>
      <c r="J4" s="3"/>
      <c r="K4" s="4"/>
    </row>
    <row r="5" spans="2:17" x14ac:dyDescent="0.3">
      <c r="B5" s="14" t="s">
        <v>1</v>
      </c>
      <c r="C5" s="15">
        <f xml:space="preserve"> VLOOKUP( $M$3, $M$6:$Q$32, 4, 0 )</f>
        <v>0.05</v>
      </c>
      <c r="D5" s="25">
        <f t="shared" ref="D5" si="0" xml:space="preserve"> (5% - C5) * 500</f>
        <v>0</v>
      </c>
      <c r="E5" s="5" t="s">
        <v>8</v>
      </c>
      <c r="F5" s="5"/>
      <c r="G5" s="5"/>
      <c r="H5" s="5"/>
      <c r="I5" s="5"/>
      <c r="J5" s="5"/>
      <c r="K5" s="6"/>
      <c r="M5" s="37" t="s">
        <v>4</v>
      </c>
      <c r="N5" s="58">
        <f xml:space="preserve"> D7</f>
        <v>0</v>
      </c>
      <c r="O5" s="38" t="s">
        <v>0</v>
      </c>
      <c r="P5" s="38" t="s">
        <v>1</v>
      </c>
      <c r="Q5" s="39" t="s">
        <v>2</v>
      </c>
    </row>
    <row r="6" spans="2:17" x14ac:dyDescent="0.3">
      <c r="B6" s="16" t="s">
        <v>2</v>
      </c>
      <c r="C6" s="17">
        <f xml:space="preserve"> VLOOKUP( $M$3, $M$6:$Q$32, 5, 0 )</f>
        <v>0.15</v>
      </c>
      <c r="D6" s="26">
        <f xml:space="preserve"> (15% - C6) * (80 + D4 + D5)</f>
        <v>0</v>
      </c>
      <c r="E6" s="7" t="s">
        <v>7</v>
      </c>
      <c r="F6" s="7"/>
      <c r="G6" s="7"/>
      <c r="H6" s="7"/>
      <c r="I6" s="7"/>
      <c r="J6" s="7"/>
      <c r="K6" s="8"/>
      <c r="M6" s="12">
        <v>1</v>
      </c>
      <c r="N6" s="28">
        <f t="dataTable" ref="N6:N32" dt2D="0" dtr="0" r1="M3"/>
        <v>-1509.1499999999999</v>
      </c>
      <c r="O6" s="28">
        <v>99</v>
      </c>
      <c r="P6" s="29">
        <v>0.04</v>
      </c>
      <c r="Q6" s="30">
        <v>0.14000000000000001</v>
      </c>
    </row>
    <row r="7" spans="2:17" x14ac:dyDescent="0.3">
      <c r="B7" s="22"/>
      <c r="C7" s="23" t="s">
        <v>10</v>
      </c>
      <c r="D7" s="27">
        <f xml:space="preserve"> SUM( D4:D6 )</f>
        <v>0</v>
      </c>
      <c r="M7" s="14">
        <v>2</v>
      </c>
      <c r="N7" s="31">
        <v>-1495</v>
      </c>
      <c r="O7" s="31">
        <v>99</v>
      </c>
      <c r="P7" s="32">
        <v>0.04</v>
      </c>
      <c r="Q7" s="33">
        <v>0.15</v>
      </c>
    </row>
    <row r="8" spans="2:17" x14ac:dyDescent="0.3">
      <c r="C8" s="11"/>
      <c r="M8" s="14">
        <v>3</v>
      </c>
      <c r="N8" s="31">
        <v>-1480.85</v>
      </c>
      <c r="O8" s="31">
        <v>99</v>
      </c>
      <c r="P8" s="32">
        <v>0.04</v>
      </c>
      <c r="Q8" s="33">
        <v>0.16</v>
      </c>
    </row>
    <row r="9" spans="2:17" x14ac:dyDescent="0.3">
      <c r="M9" s="14">
        <v>4</v>
      </c>
      <c r="N9" s="31">
        <v>-1514.2</v>
      </c>
      <c r="O9" s="31">
        <v>99</v>
      </c>
      <c r="P9" s="32">
        <v>0.05</v>
      </c>
      <c r="Q9" s="33">
        <v>0.14000000000000001</v>
      </c>
    </row>
    <row r="10" spans="2:17" x14ac:dyDescent="0.3">
      <c r="B10" s="41" t="s">
        <v>13</v>
      </c>
      <c r="M10" s="14">
        <v>5</v>
      </c>
      <c r="N10" s="31">
        <v>-1500</v>
      </c>
      <c r="O10" s="31">
        <v>99</v>
      </c>
      <c r="P10" s="32">
        <v>0.05</v>
      </c>
      <c r="Q10" s="33">
        <v>0.15</v>
      </c>
    </row>
    <row r="11" spans="2:17" x14ac:dyDescent="0.3">
      <c r="B11" s="43"/>
      <c r="C11" s="44"/>
      <c r="D11" s="55" t="s">
        <v>0</v>
      </c>
      <c r="E11" s="54"/>
      <c r="F11" s="56"/>
      <c r="M11" s="14">
        <v>6</v>
      </c>
      <c r="N11" s="31">
        <v>-1485.8</v>
      </c>
      <c r="O11" s="31">
        <v>99</v>
      </c>
      <c r="P11" s="32">
        <v>0.05</v>
      </c>
      <c r="Q11" s="33">
        <v>0.16</v>
      </c>
    </row>
    <row r="12" spans="2:17" x14ac:dyDescent="0.3">
      <c r="B12" s="52" t="s">
        <v>1</v>
      </c>
      <c r="C12" s="53" t="s">
        <v>2</v>
      </c>
      <c r="D12" s="45">
        <v>99</v>
      </c>
      <c r="E12" s="51">
        <v>100</v>
      </c>
      <c r="F12" s="46">
        <v>101</v>
      </c>
      <c r="M12" s="14">
        <v>7</v>
      </c>
      <c r="N12" s="31">
        <v>-1519.25</v>
      </c>
      <c r="O12" s="31">
        <v>99</v>
      </c>
      <c r="P12" s="32">
        <v>0.06</v>
      </c>
      <c r="Q12" s="33">
        <v>0.14000000000000001</v>
      </c>
    </row>
    <row r="13" spans="2:17" x14ac:dyDescent="0.3">
      <c r="B13" s="47">
        <v>0.04</v>
      </c>
      <c r="C13" s="48">
        <v>0.14000000000000001</v>
      </c>
      <c r="D13" s="14">
        <f t="array" ref="D13" xml:space="preserve"> INDEX( $N$6:$N$32, MATCH( 1, ($O$6:$O$32=D$12)*($P$6:$P$32=$B13)*($Q$6:$Q$32=$C13), 0 ))</f>
        <v>-1509.1499999999999</v>
      </c>
      <c r="E13" s="31">
        <f t="array" ref="E13" xml:space="preserve"> INDEX( $N$6:$N$32, MATCH( 1, ($O$6:$O$32=E$12)*($P$6:$P$32=$B13)*($Q$6:$Q$32=$C13), 0 ))</f>
        <v>5.85</v>
      </c>
      <c r="F13" s="40">
        <f t="array" ref="F13" xml:space="preserve"> INDEX( $N$6:$N$32, MATCH( 1, ($O$6:$O$32=F$12)*($P$6:$P$32=$B13)*($Q$6:$Q$32=$C13), 0 ))</f>
        <v>1520.85</v>
      </c>
      <c r="M13" s="14">
        <v>8</v>
      </c>
      <c r="N13" s="31">
        <v>-1505</v>
      </c>
      <c r="O13" s="31">
        <v>99</v>
      </c>
      <c r="P13" s="32">
        <v>0.06</v>
      </c>
      <c r="Q13" s="33">
        <v>0.15</v>
      </c>
    </row>
    <row r="14" spans="2:17" x14ac:dyDescent="0.3">
      <c r="B14" s="47">
        <v>0.04</v>
      </c>
      <c r="C14" s="48">
        <v>0.15</v>
      </c>
      <c r="D14" s="14">
        <f t="array" ref="D14" xml:space="preserve"> INDEX( $N$6:$N$32, MATCH( 1, ($O$6:$O$32=D$12)*($P$6:$P$32=$B14)*($Q$6:$Q$32=$C14), 0 ))</f>
        <v>-1495</v>
      </c>
      <c r="E14" s="31">
        <f t="array" ref="E14" xml:space="preserve"> INDEX( $N$6:$N$32, MATCH( 1, ($O$6:$O$32=E$12)*($P$6:$P$32=$B14)*($Q$6:$Q$32=$C14), 0 ))</f>
        <v>5.0000000000000009</v>
      </c>
      <c r="F14" s="40">
        <f t="array" ref="F14" xml:space="preserve"> INDEX( $N$6:$N$32, MATCH( 1, ($O$6:$O$32=F$12)*($P$6:$P$32=$B14)*($Q$6:$Q$32=$C14), 0 ))</f>
        <v>1505</v>
      </c>
      <c r="M14" s="14">
        <v>9</v>
      </c>
      <c r="N14" s="31">
        <v>-1490.75</v>
      </c>
      <c r="O14" s="31">
        <v>99</v>
      </c>
      <c r="P14" s="32">
        <v>0.06</v>
      </c>
      <c r="Q14" s="33">
        <v>0.16</v>
      </c>
    </row>
    <row r="15" spans="2:17" x14ac:dyDescent="0.3">
      <c r="B15" s="47">
        <v>0.04</v>
      </c>
      <c r="C15" s="48">
        <v>0.16</v>
      </c>
      <c r="D15" s="14">
        <f t="array" ref="D15" xml:space="preserve"> INDEX( $N$6:$N$32, MATCH( 1, ($O$6:$O$32=D$12)*($P$6:$P$32=$B15)*($Q$6:$Q$32=$C15), 0 ))</f>
        <v>-1480.85</v>
      </c>
      <c r="E15" s="31">
        <f t="array" ref="E15" xml:space="preserve"> INDEX( $N$6:$N$32, MATCH( 1, ($O$6:$O$32=E$12)*($P$6:$P$32=$B15)*($Q$6:$Q$32=$C15), 0 ))</f>
        <v>4.1500000000000004</v>
      </c>
      <c r="F15" s="40">
        <f t="array" ref="F15" xml:space="preserve"> INDEX( $N$6:$N$32, MATCH( 1, ($O$6:$O$32=F$12)*($P$6:$P$32=$B15)*($Q$6:$Q$32=$C15), 0 ))</f>
        <v>1489.15</v>
      </c>
      <c r="M15" s="14">
        <v>10</v>
      </c>
      <c r="N15" s="31">
        <v>5.85</v>
      </c>
      <c r="O15" s="31">
        <v>100</v>
      </c>
      <c r="P15" s="32">
        <v>0.04</v>
      </c>
      <c r="Q15" s="33">
        <v>0.14000000000000001</v>
      </c>
    </row>
    <row r="16" spans="2:17" x14ac:dyDescent="0.3">
      <c r="B16" s="47">
        <v>0.05</v>
      </c>
      <c r="C16" s="48">
        <v>0.14000000000000001</v>
      </c>
      <c r="D16" s="14">
        <f t="array" ref="D16" xml:space="preserve"> INDEX( $N$6:$N$32, MATCH( 1, ($O$6:$O$32=D$12)*($P$6:$P$32=$B16)*($Q$6:$Q$32=$C16), 0 ))</f>
        <v>-1514.2</v>
      </c>
      <c r="E16" s="31">
        <f t="array" ref="E16" xml:space="preserve"> INDEX( $N$6:$N$32, MATCH( 1, ($O$6:$O$32=E$12)*($P$6:$P$32=$B16)*($Q$6:$Q$32=$C16), 0 ))</f>
        <v>0.79999999999999849</v>
      </c>
      <c r="F16" s="40">
        <f t="array" ref="F16" xml:space="preserve"> INDEX( $N$6:$N$32, MATCH( 1, ($O$6:$O$32=F$12)*($P$6:$P$32=$B16)*($Q$6:$Q$32=$C16), 0 ))</f>
        <v>1515.8</v>
      </c>
      <c r="M16" s="14">
        <v>11</v>
      </c>
      <c r="N16" s="31">
        <v>5.0000000000000009</v>
      </c>
      <c r="O16" s="31">
        <v>100</v>
      </c>
      <c r="P16" s="32">
        <v>0.04</v>
      </c>
      <c r="Q16" s="33">
        <v>0.15</v>
      </c>
    </row>
    <row r="17" spans="2:17" x14ac:dyDescent="0.3">
      <c r="B17" s="47">
        <v>0.05</v>
      </c>
      <c r="C17" s="48">
        <v>0.15</v>
      </c>
      <c r="D17" s="14">
        <f t="array" ref="D17" xml:space="preserve"> INDEX( $N$6:$N$32, MATCH( 1, ($O$6:$O$32=D$12)*($P$6:$P$32=$B17)*($Q$6:$Q$32=$C17), 0 ))</f>
        <v>-1500</v>
      </c>
      <c r="E17" s="31">
        <f t="array" ref="E17" xml:space="preserve"> INDEX( $N$6:$N$32, MATCH( 1, ($O$6:$O$32=E$12)*($P$6:$P$32=$B17)*($Q$6:$Q$32=$C17), 0 ))</f>
        <v>0</v>
      </c>
      <c r="F17" s="40">
        <f t="array" ref="F17" xml:space="preserve"> INDEX( $N$6:$N$32, MATCH( 1, ($O$6:$O$32=F$12)*($P$6:$P$32=$B17)*($Q$6:$Q$32=$C17), 0 ))</f>
        <v>1500</v>
      </c>
      <c r="M17" s="14">
        <v>12</v>
      </c>
      <c r="N17" s="31">
        <v>4.1500000000000004</v>
      </c>
      <c r="O17" s="31">
        <v>100</v>
      </c>
      <c r="P17" s="32">
        <v>0.04</v>
      </c>
      <c r="Q17" s="33">
        <v>0.16</v>
      </c>
    </row>
    <row r="18" spans="2:17" x14ac:dyDescent="0.3">
      <c r="B18" s="47">
        <v>0.05</v>
      </c>
      <c r="C18" s="48">
        <v>0.16</v>
      </c>
      <c r="D18" s="14">
        <f t="array" ref="D18" xml:space="preserve"> INDEX( $N$6:$N$32, MATCH( 1, ($O$6:$O$32=D$12)*($P$6:$P$32=$B18)*($Q$6:$Q$32=$C18), 0 ))</f>
        <v>-1485.8</v>
      </c>
      <c r="E18" s="31">
        <f t="array" ref="E18" xml:space="preserve"> INDEX( $N$6:$N$32, MATCH( 1, ($O$6:$O$32=E$12)*($P$6:$P$32=$B18)*($Q$6:$Q$32=$C18), 0 ))</f>
        <v>-0.80000000000000071</v>
      </c>
      <c r="F18" s="40">
        <f t="array" ref="F18" xml:space="preserve"> INDEX( $N$6:$N$32, MATCH( 1, ($O$6:$O$32=F$12)*($P$6:$P$32=$B18)*($Q$6:$Q$32=$C18), 0 ))</f>
        <v>1484.2</v>
      </c>
      <c r="M18" s="14">
        <v>13</v>
      </c>
      <c r="N18" s="31">
        <v>0.79999999999999849</v>
      </c>
      <c r="O18" s="31">
        <v>100</v>
      </c>
      <c r="P18" s="32">
        <v>0.05</v>
      </c>
      <c r="Q18" s="33">
        <v>0.14000000000000001</v>
      </c>
    </row>
    <row r="19" spans="2:17" x14ac:dyDescent="0.3">
      <c r="B19" s="47">
        <v>0.06</v>
      </c>
      <c r="C19" s="48">
        <v>0.14000000000000001</v>
      </c>
      <c r="D19" s="14">
        <f t="array" ref="D19" xml:space="preserve"> INDEX( $N$6:$N$32, MATCH( 1, ($O$6:$O$32=D$12)*($P$6:$P$32=$B19)*($Q$6:$Q$32=$C19), 0 ))</f>
        <v>-1519.25</v>
      </c>
      <c r="E19" s="31">
        <f t="array" ref="E19" xml:space="preserve"> INDEX( $N$6:$N$32, MATCH( 1, ($O$6:$O$32=E$12)*($P$6:$P$32=$B19)*($Q$6:$Q$32=$C19), 0 ))</f>
        <v>-4.2499999999999991</v>
      </c>
      <c r="F19" s="40">
        <f t="array" ref="F19" xml:space="preserve"> INDEX( $N$6:$N$32, MATCH( 1, ($O$6:$O$32=F$12)*($P$6:$P$32=$B19)*($Q$6:$Q$32=$C19), 0 ))</f>
        <v>1510.75</v>
      </c>
      <c r="M19" s="14">
        <v>14</v>
      </c>
      <c r="N19" s="31">
        <v>0</v>
      </c>
      <c r="O19" s="31">
        <v>100</v>
      </c>
      <c r="P19" s="32">
        <v>0.05</v>
      </c>
      <c r="Q19" s="33">
        <v>0.15</v>
      </c>
    </row>
    <row r="20" spans="2:17" x14ac:dyDescent="0.3">
      <c r="B20" s="47">
        <v>0.06</v>
      </c>
      <c r="C20" s="48">
        <v>0.15</v>
      </c>
      <c r="D20" s="14">
        <f t="array" ref="D20" xml:space="preserve"> INDEX( $N$6:$N$32, MATCH( 1, ($O$6:$O$32=D$12)*($P$6:$P$32=$B20)*($Q$6:$Q$32=$C20), 0 ))</f>
        <v>-1505</v>
      </c>
      <c r="E20" s="31">
        <f t="array" ref="E20" xml:space="preserve"> INDEX( $N$6:$N$32, MATCH( 1, ($O$6:$O$32=E$12)*($P$6:$P$32=$B20)*($Q$6:$Q$32=$C20), 0 ))</f>
        <v>-4.9999999999999973</v>
      </c>
      <c r="F20" s="40">
        <f t="array" ref="F20" xml:space="preserve"> INDEX( $N$6:$N$32, MATCH( 1, ($O$6:$O$32=F$12)*($P$6:$P$32=$B20)*($Q$6:$Q$32=$C20), 0 ))</f>
        <v>1495</v>
      </c>
      <c r="M20" s="14">
        <v>15</v>
      </c>
      <c r="N20" s="31">
        <v>-0.80000000000000071</v>
      </c>
      <c r="O20" s="31">
        <v>100</v>
      </c>
      <c r="P20" s="32">
        <v>0.05</v>
      </c>
      <c r="Q20" s="33">
        <v>0.16</v>
      </c>
    </row>
    <row r="21" spans="2:17" x14ac:dyDescent="0.3">
      <c r="B21" s="49">
        <v>0.06</v>
      </c>
      <c r="C21" s="50">
        <v>0.16</v>
      </c>
      <c r="D21" s="16">
        <f t="array" ref="D21" xml:space="preserve"> INDEX( $N$6:$N$32, MATCH( 1, ($O$6:$O$32=D$12)*($P$6:$P$32=$B21)*($Q$6:$Q$32=$C21), 0 ))</f>
        <v>-1490.75</v>
      </c>
      <c r="E21" s="34">
        <f t="array" ref="E21" xml:space="preserve"> INDEX( $N$6:$N$32, MATCH( 1, ($O$6:$O$32=E$12)*($P$6:$P$32=$B21)*($Q$6:$Q$32=$C21), 0 ))</f>
        <v>-5.7499999999999982</v>
      </c>
      <c r="F21" s="42">
        <f t="array" ref="F21" xml:space="preserve"> INDEX( $N$6:$N$32, MATCH( 1, ($O$6:$O$32=F$12)*($P$6:$P$32=$B21)*($Q$6:$Q$32=$C21), 0 ))</f>
        <v>1479.25</v>
      </c>
      <c r="M21" s="14">
        <v>16</v>
      </c>
      <c r="N21" s="31">
        <v>-4.2499999999999991</v>
      </c>
      <c r="O21" s="31">
        <v>100</v>
      </c>
      <c r="P21" s="32">
        <v>0.06</v>
      </c>
      <c r="Q21" s="33">
        <v>0.14000000000000001</v>
      </c>
    </row>
    <row r="22" spans="2:17" x14ac:dyDescent="0.3">
      <c r="M22" s="14">
        <v>17</v>
      </c>
      <c r="N22" s="31">
        <v>-4.9999999999999973</v>
      </c>
      <c r="O22" s="31">
        <v>100</v>
      </c>
      <c r="P22" s="32">
        <v>0.06</v>
      </c>
      <c r="Q22" s="33">
        <v>0.15</v>
      </c>
    </row>
    <row r="23" spans="2:17" x14ac:dyDescent="0.3">
      <c r="M23" s="14">
        <v>18</v>
      </c>
      <c r="N23" s="31">
        <v>-5.7499999999999982</v>
      </c>
      <c r="O23" s="31">
        <v>100</v>
      </c>
      <c r="P23" s="32">
        <v>0.06</v>
      </c>
      <c r="Q23" s="33">
        <v>0.16</v>
      </c>
    </row>
    <row r="24" spans="2:17" x14ac:dyDescent="0.3">
      <c r="M24" s="14">
        <v>19</v>
      </c>
      <c r="N24" s="31">
        <v>1520.85</v>
      </c>
      <c r="O24" s="31">
        <v>101</v>
      </c>
      <c r="P24" s="32">
        <v>0.04</v>
      </c>
      <c r="Q24" s="33">
        <v>0.14000000000000001</v>
      </c>
    </row>
    <row r="25" spans="2:17" x14ac:dyDescent="0.3">
      <c r="M25" s="14">
        <v>20</v>
      </c>
      <c r="N25" s="31">
        <v>1505</v>
      </c>
      <c r="O25" s="31">
        <v>101</v>
      </c>
      <c r="P25" s="32">
        <v>0.04</v>
      </c>
      <c r="Q25" s="33">
        <v>0.15</v>
      </c>
    </row>
    <row r="26" spans="2:17" x14ac:dyDescent="0.3">
      <c r="M26" s="14">
        <v>21</v>
      </c>
      <c r="N26" s="31">
        <v>1489.15</v>
      </c>
      <c r="O26" s="31">
        <v>101</v>
      </c>
      <c r="P26" s="32">
        <v>0.04</v>
      </c>
      <c r="Q26" s="33">
        <v>0.16</v>
      </c>
    </row>
    <row r="27" spans="2:17" x14ac:dyDescent="0.3">
      <c r="M27" s="14">
        <v>22</v>
      </c>
      <c r="N27" s="31">
        <v>1515.8</v>
      </c>
      <c r="O27" s="31">
        <v>101</v>
      </c>
      <c r="P27" s="32">
        <v>0.05</v>
      </c>
      <c r="Q27" s="33">
        <v>0.14000000000000001</v>
      </c>
    </row>
    <row r="28" spans="2:17" x14ac:dyDescent="0.3">
      <c r="M28" s="14">
        <v>23</v>
      </c>
      <c r="N28" s="31">
        <v>1500</v>
      </c>
      <c r="O28" s="31">
        <v>101</v>
      </c>
      <c r="P28" s="32">
        <v>0.05</v>
      </c>
      <c r="Q28" s="33">
        <v>0.15</v>
      </c>
    </row>
    <row r="29" spans="2:17" x14ac:dyDescent="0.3">
      <c r="M29" s="14">
        <v>24</v>
      </c>
      <c r="N29" s="31">
        <v>1484.2</v>
      </c>
      <c r="O29" s="31">
        <v>101</v>
      </c>
      <c r="P29" s="32">
        <v>0.05</v>
      </c>
      <c r="Q29" s="33">
        <v>0.16</v>
      </c>
    </row>
    <row r="30" spans="2:17" x14ac:dyDescent="0.3">
      <c r="M30" s="14">
        <v>25</v>
      </c>
      <c r="N30" s="31">
        <v>1510.75</v>
      </c>
      <c r="O30" s="31">
        <v>101</v>
      </c>
      <c r="P30" s="32">
        <v>0.06</v>
      </c>
      <c r="Q30" s="33">
        <v>0.14000000000000001</v>
      </c>
    </row>
    <row r="31" spans="2:17" x14ac:dyDescent="0.3">
      <c r="M31" s="14">
        <v>26</v>
      </c>
      <c r="N31" s="31">
        <v>1495</v>
      </c>
      <c r="O31" s="31">
        <v>101</v>
      </c>
      <c r="P31" s="32">
        <v>0.06</v>
      </c>
      <c r="Q31" s="33">
        <v>0.15</v>
      </c>
    </row>
    <row r="32" spans="2:17" x14ac:dyDescent="0.3">
      <c r="M32" s="16">
        <v>27</v>
      </c>
      <c r="N32" s="34">
        <v>1479.25</v>
      </c>
      <c r="O32" s="34">
        <v>101</v>
      </c>
      <c r="P32" s="35">
        <v>0.06</v>
      </c>
      <c r="Q32" s="36">
        <v>0.16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2018-02-13T02:34:02Z</dcterms:created>
  <dcterms:modified xsi:type="dcterms:W3CDTF">2018-02-13T14:15:30Z</dcterms:modified>
</cp:coreProperties>
</file>