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1"/>
  </bookViews>
  <sheets>
    <sheet name="Расчёт колличества бетона " sheetId="2" r:id="rId1"/>
    <sheet name="Покупки" sheetId="6" r:id="rId2"/>
    <sheet name="расчёт объёма бетона для мп1" sheetId="10" r:id="rId3"/>
    <sheet name="Расчёт балок перекрытия" sheetId="11" r:id="rId4"/>
    <sheet name="Материалы" sheetId="3" r:id="rId5"/>
    <sheet name="Расчёт арматуры" sheetId="9" r:id="rId6"/>
    <sheet name="Оси" sheetId="8" r:id="rId7"/>
    <sheet name="Высоты" sheetId="7" r:id="rId8"/>
  </sheets>
  <calcPr calcId="152511"/>
</workbook>
</file>

<file path=xl/calcChain.xml><?xml version="1.0" encoding="utf-8"?>
<calcChain xmlns="http://schemas.openxmlformats.org/spreadsheetml/2006/main">
  <c r="H14" i="11" l="1"/>
  <c r="I3" i="11"/>
  <c r="G10" i="11"/>
  <c r="C16" i="10" l="1"/>
  <c r="C9" i="7" l="1"/>
  <c r="C8" i="7" s="1"/>
  <c r="H13" i="7" l="1"/>
  <c r="H8" i="7"/>
  <c r="H9" i="7" s="1"/>
  <c r="D8" i="9" l="1"/>
  <c r="D9" i="9" s="1"/>
  <c r="C8" i="9"/>
  <c r="C9" i="9" s="1"/>
  <c r="F22" i="8" l="1"/>
  <c r="B22" i="8"/>
  <c r="B10" i="8"/>
  <c r="F10" i="8"/>
  <c r="D266" i="6" l="1"/>
  <c r="H9" i="2" l="1"/>
  <c r="G9" i="2"/>
  <c r="F9" i="2"/>
  <c r="E9" i="2"/>
  <c r="D9" i="2"/>
  <c r="C9" i="2"/>
  <c r="I9" i="2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<sst xmlns="http://schemas.openxmlformats.org/spreadsheetml/2006/main" count="686" uniqueCount="478">
  <si>
    <t>№ п/п</t>
  </si>
  <si>
    <t>примечание</t>
  </si>
  <si>
    <t>Песок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</si>
  <si>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</si>
  <si>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</si>
  <si>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</si>
  <si>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</si>
  <si>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</si>
  <si>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</si>
  <si>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</si>
  <si>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</si>
  <si>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</si>
  <si>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</si>
  <si>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</si>
  <si>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</si>
  <si>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</si>
  <si>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</si>
  <si>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</si>
  <si>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</si>
  <si>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</si>
  <si>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</si>
  <si>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</si>
  <si>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</si>
  <si>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</si>
  <si>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</si>
  <si>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</si>
  <si>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</si>
  <si>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</si>
  <si>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</si>
  <si>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</si>
  <si>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</si>
  <si>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</si>
  <si>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</si>
  <si>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</si>
  <si>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</si>
  <si>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</si>
  <si>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</si>
  <si>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</si>
  <si>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</si>
  <si>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</si>
  <si>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</si>
  <si>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</si>
  <si>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</si>
  <si>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</si>
  <si>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</si>
  <si>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</si>
  <si>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</si>
  <si>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</si>
  <si>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</si>
  <si>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</si>
  <si>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</si>
  <si>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</si>
  <si>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</si>
  <si>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</si>
  <si>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</si>
  <si>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</si>
  <si>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</si>
  <si>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</si>
  <si>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</si>
  <si>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</si>
  <si>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</si>
  <si>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</si>
  <si>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</si>
  <si>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</si>
  <si>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</si>
  <si>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</si>
  <si>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</si>
  <si>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</si>
  <si>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</si>
  <si>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</si>
  <si>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</si>
  <si>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</si>
  <si>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</si>
  <si>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</si>
  <si>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</si>
  <si>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</si>
  <si>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</si>
  <si>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</si>
  <si>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</si>
  <si>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</si>
  <si>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</si>
  <si>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</si>
  <si>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</si>
  <si>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</si>
  <si>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</si>
  <si>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</si>
  <si>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</si>
  <si>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</si>
  <si>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</si>
  <si>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</si>
  <si>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</si>
  <si>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</si>
  <si>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</si>
  <si>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</si>
  <si>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</si>
  <si>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</si>
  <si>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</si>
  <si>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</si>
  <si>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</si>
  <si>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</si>
  <si>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</si>
  <si>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</si>
  <si>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</si>
  <si>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</si>
  <si>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</si>
  <si>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</si>
  <si>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</si>
  <si>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</si>
  <si>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</si>
  <si>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</si>
  <si>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</si>
  <si>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</si>
  <si>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</si>
  <si>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</si>
  <si>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</si>
  <si>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</si>
  <si>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</si>
  <si>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</si>
  <si>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</si>
  <si>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</si>
  <si>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</si>
  <si>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</si>
  <si>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</si>
  <si>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</si>
  <si>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</si>
  <si>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</si>
  <si>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</si>
  <si>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</si>
  <si>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</si>
  <si>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</si>
  <si>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</si>
  <si>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</si>
  <si>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</si>
  <si>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</si>
  <si>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</si>
  <si>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</si>
  <si>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</si>
  <si>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</si>
  <si>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</si>
  <si>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</si>
  <si>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</si>
  <si>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</si>
  <si>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</si>
  <si>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</si>
  <si>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</si>
  <si>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</si>
  <si>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</si>
  <si>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</si>
  <si>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</si>
  <si>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</si>
  <si>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</si>
  <si>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</si>
  <si>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</si>
  <si>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</si>
  <si>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</si>
  <si>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</si>
  <si>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</si>
  <si>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</si>
  <si>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</si>
  <si>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</si>
  <si>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</si>
  <si>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</si>
  <si>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</si>
  <si>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</si>
  <si>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</si>
  <si>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</si>
  <si>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</si>
  <si>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</si>
  <si>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</si>
  <si>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</si>
  <si>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</si>
  <si>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</si>
  <si>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</si>
  <si>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</si>
  <si>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</si>
  <si>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</si>
  <si>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</si>
  <si>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</si>
  <si>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</si>
  <si>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</si>
  <si>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</si>
  <si>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</si>
  <si>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</si>
  <si>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</si>
  <si>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</si>
  <si>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</si>
  <si>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</si>
  <si>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</si>
  <si>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</si>
  <si>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</si>
  <si>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</si>
  <si>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</si>
  <si>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</si>
  <si>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</si>
  <si>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</si>
  <si>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</si>
  <si>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</si>
  <si>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</si>
  <si>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</si>
  <si>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</si>
  <si>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</si>
  <si>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</si>
  <si>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</si>
  <si>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</si>
  <si>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</si>
  <si>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</si>
  <si>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</si>
  <si>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</si>
  <si>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</si>
  <si>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</si>
  <si>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</si>
  <si>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</si>
  <si>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</si>
  <si>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</si>
  <si>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</si>
  <si>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</si>
  <si>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</si>
  <si>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</si>
  <si>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</si>
  <si>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</si>
  <si>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</si>
  <si>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</si>
  <si>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</si>
  <si>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</si>
  <si>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</si>
  <si>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</si>
  <si>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</si>
  <si>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</si>
  <si>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</si>
  <si>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</si>
  <si>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</si>
  <si>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</si>
  <si>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</si>
  <si>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</si>
  <si>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</si>
  <si>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</si>
  <si>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</si>
  <si>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</si>
  <si>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</si>
  <si>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</si>
  <si>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</si>
  <si>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</si>
  <si>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</si>
  <si>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</si>
  <si>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</si>
  <si>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</si>
  <si>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</si>
  <si>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</si>
  <si>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</si>
  <si>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</si>
  <si>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</si>
  <si>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</si>
  <si>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</si>
  <si>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</si>
  <si>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</si>
  <si>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</si>
  <si>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</si>
  <si>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</si>
  <si>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</si>
  <si>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</si>
  <si>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</si>
  <si>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</si>
  <si>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</si>
  <si>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</si>
  <si>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</si>
  <si>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</si>
  <si>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</si>
  <si>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</si>
  <si>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</si>
  <si>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</si>
  <si>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так как планируется использовать 300 мм газобетонный блок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</si>
  <si>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</si>
  <si>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</si>
  <si>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</si>
  <si>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</si>
  <si>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</si>
  <si>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</si>
  <si>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</si>
  <si>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Газобетонные блоки 150 мм и 100 мм</t>
  </si>
  <si>
    <t>2 палетты 100, 5 палет 150 блок (Аэроблок)</t>
  </si>
  <si>
    <t>Мой проект</t>
  </si>
  <si>
    <t>Проект покупной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</si>
  <si>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</si>
  <si>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</si>
  <si>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</si>
  <si>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</si>
  <si>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</si>
  <si>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</si>
  <si>
    <t>Уголок монтажный усиленный 70х70х55x1,8мм</t>
  </si>
  <si>
    <t>Петля накладная 40х110 цинк</t>
  </si>
  <si>
    <t>Масло для 4Т двигателей (полусинтет.) SAE 10W-40 API SJ/CF 1л DORN</t>
  </si>
  <si>
    <t>4 шт - Бауцентр</t>
  </si>
  <si>
    <t>2 шт - Бауцентр</t>
  </si>
  <si>
    <t>Ондулин - 1 лист</t>
  </si>
  <si>
    <t>Замок</t>
  </si>
  <si>
    <t>Ручка скоба</t>
  </si>
  <si>
    <t>Крючок накидной</t>
  </si>
  <si>
    <t>Петля накладная 45х200</t>
  </si>
  <si>
    <t>Проушина угловая 2 шт</t>
  </si>
  <si>
    <t>Песок 0-4</t>
  </si>
  <si>
    <t>Клей для блока Kleister ZM-22</t>
  </si>
  <si>
    <t>10 мешков 25 кг. Бауцентр</t>
  </si>
  <si>
    <t>Доставка с бауцентра</t>
  </si>
  <si>
    <t xml:space="preserve">Шланг для полива 1/2 </t>
  </si>
  <si>
    <t>50 метров. Бауцентр</t>
  </si>
  <si>
    <t>Отсечная гидроизоляция 0,4х20 м Технониколь</t>
  </si>
  <si>
    <t>4 рулона. Бауцентр</t>
  </si>
  <si>
    <t>Сетка оцинкованная 2х2 мм (2м х 50 см)</t>
  </si>
  <si>
    <t>Контур дома, стена</t>
  </si>
  <si>
    <t>Наш проект</t>
  </si>
  <si>
    <t>Покупной проект</t>
  </si>
  <si>
    <t>так как планируется использовать 375 мм газобетонный блок</t>
  </si>
  <si>
    <t>A - Б</t>
  </si>
  <si>
    <t>Б - В</t>
  </si>
  <si>
    <t>В - Г</t>
  </si>
  <si>
    <t>Г - Д</t>
  </si>
  <si>
    <t>Контур дома стена</t>
  </si>
  <si>
    <t>Длина стены Север (Юг)</t>
  </si>
  <si>
    <t>A - B</t>
  </si>
  <si>
    <t>B - C</t>
  </si>
  <si>
    <t>C - D</t>
  </si>
  <si>
    <t>D - E</t>
  </si>
  <si>
    <t>так как глубина крыльца такая же как и в покупном проекте</t>
  </si>
  <si>
    <t>расстояние между несущими стенами та же.</t>
  </si>
  <si>
    <t>так как необходимо было оставить несущую стену (запад) на том же расстоянии.</t>
  </si>
  <si>
    <t>так как блок стал 300 мм, комнаты увеличились. 4450 + 75  = 4525 мм</t>
  </si>
  <si>
    <t>Блоки для внутренних несущих стен 240 мм</t>
  </si>
  <si>
    <t>Оси горизонтальные</t>
  </si>
  <si>
    <t>1 -2</t>
  </si>
  <si>
    <t>2 - 3</t>
  </si>
  <si>
    <t>3 - 4</t>
  </si>
  <si>
    <t>4 - 5</t>
  </si>
  <si>
    <t>5 -4</t>
  </si>
  <si>
    <t>4 - 3</t>
  </si>
  <si>
    <t>3 - 2</t>
  </si>
  <si>
    <t>2 - 1</t>
  </si>
  <si>
    <r>
      <t xml:space="preserve">Блоки для внутренних несущих стен </t>
    </r>
    <r>
      <rPr>
        <b/>
        <sz val="11"/>
        <color rgb="FFFFC000"/>
        <rFont val="Calibri"/>
        <family val="2"/>
        <charset val="204"/>
        <scheme val="minor"/>
      </rPr>
      <t>250 мм</t>
    </r>
  </si>
  <si>
    <t>3100 + 75. Стена стала тоньше на 75 мм.</t>
  </si>
  <si>
    <t>1700-75. Так как блок 300 мм.</t>
  </si>
  <si>
    <t>5750+75+75. Так как блоки уменьшились с двух сторон, на 75 мм.</t>
  </si>
  <si>
    <t>Высоты</t>
  </si>
  <si>
    <t>Для лучшего понимания смотреть кладочный план покупного проекта!!!</t>
  </si>
  <si>
    <t>низ</t>
  </si>
  <si>
    <t>Наименование</t>
  </si>
  <si>
    <t>высота (мм)</t>
  </si>
  <si>
    <t>ЖБ плита</t>
  </si>
  <si>
    <t>Утеплитель (пенопласт)</t>
  </si>
  <si>
    <t>арм. Цем песч стяжка</t>
  </si>
  <si>
    <t>покрытие пола</t>
  </si>
  <si>
    <t>0 - отметка. Верхний уровень жб плиты</t>
  </si>
  <si>
    <t xml:space="preserve">8 мм </t>
  </si>
  <si>
    <t>12 мм</t>
  </si>
  <si>
    <t>МП-3 (метры)</t>
  </si>
  <si>
    <t>Армирование несущих стен (внеш)</t>
  </si>
  <si>
    <t>Армирование несущих стен (внутр)</t>
  </si>
  <si>
    <t>МП-1 БМ  (метры)</t>
  </si>
  <si>
    <t>МП-2  (метры)</t>
  </si>
  <si>
    <r>
      <t xml:space="preserve">Сумма </t>
    </r>
    <r>
      <rPr>
        <sz val="11"/>
        <color theme="1"/>
        <rFont val="Calibri"/>
        <family val="2"/>
        <charset val="204"/>
        <scheme val="minor"/>
      </rPr>
      <t>(метры)</t>
    </r>
  </si>
  <si>
    <t>Расчёт арматуры</t>
  </si>
  <si>
    <t>штук (делю на 6)</t>
  </si>
  <si>
    <t> Уровень 80см магнитный с ручками, точность 0,5мм/м, 3 глазка, DORN PRO</t>
  </si>
  <si>
    <t>Шнур для разметки 50м на катушке Dorn - 2 шт</t>
  </si>
  <si>
    <t>Мастика каучукобитумная 10л</t>
  </si>
  <si>
    <t>Кельма плиточника треугольная 200мм BIHUI</t>
  </si>
  <si>
    <t>Ковш штукатурный, круглое дно, Сибин</t>
  </si>
  <si>
    <t>Леманапро</t>
  </si>
  <si>
    <t>Цемент 25 кг - 15 мешков м500 + доставка до Солнечного</t>
  </si>
  <si>
    <t>арматура диаметр = 12 мм 10 шт х 6 м</t>
  </si>
  <si>
    <t>У узбеков</t>
  </si>
  <si>
    <t>Шпатель зубчатый 250мм 8х8 нержавеющая сталь, Дельта</t>
  </si>
  <si>
    <t>Шнур полипропиленовый для запуска двигателя 2,7 мм х 2 м</t>
  </si>
  <si>
    <t>Угольник Свенсона</t>
  </si>
  <si>
    <t>ОЗОН</t>
  </si>
  <si>
    <t>Ткань наждачная лист 280*230 P40 DORN</t>
  </si>
  <si>
    <t>Муфта канализационная соединительная d110мм РТП</t>
  </si>
  <si>
    <t> Перчатки нейлон с нитриловым обливом, 9/L, сер, Экстра</t>
  </si>
  <si>
    <t> Колено канализационное d110мм угол 45°</t>
  </si>
  <si>
    <t>Колено канализационное d110мм угол 67° РТП</t>
  </si>
  <si>
    <t>Колесо для тачки + перфолента</t>
  </si>
  <si>
    <t xml:space="preserve">Наколенники </t>
  </si>
  <si>
    <t>Рубанок для газобетона 400х110мм СИБИН</t>
  </si>
  <si>
    <t>Проволока вязальная ф 1.2 мм 5 кг</t>
  </si>
  <si>
    <t>карандаш строительный  - 30 р.шт - 3 шт</t>
  </si>
  <si>
    <t>16 мешков клея для газобетона kleister + доставка</t>
  </si>
  <si>
    <t>Доставка гоазоблоков 300 - 8 паллет</t>
  </si>
  <si>
    <t>Пила циркулярная дисковая Makita 5008mg</t>
  </si>
  <si>
    <t>Триммер аккумуляторный greenworks 40в g409ltk2</t>
  </si>
  <si>
    <t>Шпатель малярный Сибртех 60 мм нержавеющая сталь</t>
  </si>
  <si>
    <t>Рулетка с автостопом DORN 3 м х 16 мм нейлоновое покрытие</t>
  </si>
  <si>
    <t>Отрезной диск по металлу ШУМ 125x1,2x22,2 мм</t>
  </si>
  <si>
    <t>Кепка рабочая зеленая</t>
  </si>
  <si>
    <t>Топорище 41 см</t>
  </si>
  <si>
    <t>3 шт Бауцентр</t>
  </si>
  <si>
    <t>100 мм</t>
  </si>
  <si>
    <t>50 мм</t>
  </si>
  <si>
    <t xml:space="preserve">Полная высота стены (газобетон) </t>
  </si>
  <si>
    <t>от плиты до последнего ряда газобетона</t>
  </si>
  <si>
    <t>Стена + мп1/мп2 (от плиты до мп1/мп2)</t>
  </si>
  <si>
    <t>полная высота стены (газобетон)</t>
  </si>
  <si>
    <t>850+230=1080мм</t>
  </si>
  <si>
    <t>100+50+15=165 (230-165 = 65мм разница между проектами)</t>
  </si>
  <si>
    <t>0 - отметка. Верхний уровень чистового пола</t>
  </si>
  <si>
    <t>от плиты до последнего ряда газобетона (от проектного нуля 2550)</t>
  </si>
  <si>
    <t>2780+250 толщина мп1/мп2 (от проектного нуля 2550+250=2800)</t>
  </si>
  <si>
    <t>высота нижнего края проема окна от плиты</t>
  </si>
  <si>
    <t>высота от плиты до нижнего края проёма 101,5 см = 1015 мм</t>
  </si>
  <si>
    <t>10 мешков клея для газобетона kleister zm22 + доставка</t>
  </si>
  <si>
    <t>Шпилька рез. М8х1000мм.</t>
  </si>
  <si>
    <t>Гайка DIN934 шестигранная оцинк. М8 Кл. проч.8.0 20шт</t>
  </si>
  <si>
    <t>Петля карточная 110х40мм цинк 2 шт</t>
  </si>
  <si>
    <t>Шайба DIN9021 кузовная оцинк. М8 20шт</t>
  </si>
  <si>
    <t> Карандаш каменщика 250мм, Dorn - 3 шт</t>
  </si>
  <si>
    <t>Рукоятка буковая для молотка 1кг, 36см Сибртех</t>
  </si>
  <si>
    <t>помост малярный ПМ-200 + доставка</t>
  </si>
  <si>
    <t>Бейсболка (тёмно-синяя)</t>
  </si>
  <si>
    <t>Полукомбинезон рабочий, 245 г/м2, серый, р-р 104-108/176-182, Basic Se</t>
  </si>
  <si>
    <t>Куртка рабочая, 245 г/м2, серый, 104-108/176-182, Basic Series NEO [</t>
  </si>
  <si>
    <t>Полуботинки 4216Т МП, кожа, иск. кожа, ПУ/ПУ, МБС, черный (42) [М]</t>
  </si>
  <si>
    <t xml:space="preserve">Доставка блоков </t>
  </si>
  <si>
    <t>Соседи</t>
  </si>
  <si>
    <t>Электричество + вода</t>
  </si>
  <si>
    <t>Цемент ЦЕМ I 42,5Н Цемрос 50кг</t>
  </si>
  <si>
    <t>8 мешков Бауцентр</t>
  </si>
  <si>
    <t>ведро оцинк - 2 шт</t>
  </si>
  <si>
    <t>Пенополистирол экструдированный ПЕНОПЛЭКС Комфорт 1185х585х20мм</t>
  </si>
  <si>
    <t>Перчатки х/б с ПВХ точкой, к.в.7, Эконом - 10 пар</t>
  </si>
  <si>
    <t>Канал круглый 100 мм х 1 м 10ВП1 ERA</t>
  </si>
  <si>
    <t>Коронка по бетону SDS-Plus 100мм с хвостовиком DORN</t>
  </si>
  <si>
    <t>Клей для блока Klester ZM 22 (25кг)</t>
  </si>
  <si>
    <t>Услуга доставки товара из интернет магазина</t>
  </si>
  <si>
    <t>Рубанок металлический классик №3 210x55мм (лезвие 50мм), ЗУБР</t>
  </si>
  <si>
    <t>Маркер разметочный 3мм синий</t>
  </si>
  <si>
    <t>Маркер-краска MunHwa белая, 2мм</t>
  </si>
  <si>
    <t>Бур по бетону SDS-plus 12x350 Quatro Dorn</t>
  </si>
  <si>
    <t>Перчатки х/б с ПВХ точкой, 10пар в уп., к.в.7,5, Эконом</t>
  </si>
  <si>
    <t>Электроды сварочные 2,0 мм 1,0 кг OK 46.00 ESAB</t>
  </si>
  <si>
    <t>Саморез д/г/пл. по дер. 3,5/3,8х45мм 500шт FIXBERG</t>
  </si>
  <si>
    <t>пескобетон м300 25 кг</t>
  </si>
  <si>
    <t>Бауцентр - 3 мешка</t>
  </si>
  <si>
    <t>Химический анкер Tech-KREP EASF EPOXY</t>
  </si>
  <si>
    <t xml:space="preserve">Клей цемент технониколь </t>
  </si>
  <si>
    <t>Профиль стоечный 100х50х3000 0.4 мм</t>
  </si>
  <si>
    <t>1 тюбик - 700 мл Бауцентр</t>
  </si>
  <si>
    <t>Саморез д/г/пл. по дер. 4,2x65мм 250шт FIXBERG</t>
  </si>
  <si>
    <t> Гвозди оцинк. 3,0х80мм 1кг</t>
  </si>
  <si>
    <t> Саморез д/г/пл. по дер. 3,5/3,8х45мм 500шт FIXBERG</t>
  </si>
  <si>
    <t xml:space="preserve">2 профиля Бауцентр </t>
  </si>
  <si>
    <t>2 коробки Бауцентр</t>
  </si>
  <si>
    <t>БМ1-1</t>
  </si>
  <si>
    <t>БМ1-2</t>
  </si>
  <si>
    <t>МП2 запад1</t>
  </si>
  <si>
    <t>м3</t>
  </si>
  <si>
    <t>МП2 запад2</t>
  </si>
  <si>
    <t>МП-2 Восток 1</t>
  </si>
  <si>
    <t>МП-2 Восток 2</t>
  </si>
  <si>
    <t>МП-1-1</t>
  </si>
  <si>
    <t>МП-1-2</t>
  </si>
  <si>
    <t>МП-1-3</t>
  </si>
  <si>
    <t>МП-1-4</t>
  </si>
  <si>
    <t>МП-1-5</t>
  </si>
  <si>
    <t>МП-1-6</t>
  </si>
  <si>
    <t>Балки перекрытия</t>
  </si>
  <si>
    <t>мм</t>
  </si>
  <si>
    <t>200 х 100 х 6000</t>
  </si>
  <si>
    <t>Итого</t>
  </si>
  <si>
    <t>шт</t>
  </si>
  <si>
    <t>мм3</t>
  </si>
  <si>
    <t>Вик бетон</t>
  </si>
  <si>
    <t>Бетон м300 5м3 + доставка+ насос</t>
  </si>
  <si>
    <t>Брус 100х200х6000 (септир) кол-во = 7,08 м3</t>
  </si>
  <si>
    <t>ИП Лыков</t>
  </si>
  <si>
    <t>Доставка бруса 100-200-6000 мм до пос Солнечное манипулятор</t>
  </si>
  <si>
    <t>Гвозди строительные 6х200мм 5кг</t>
  </si>
  <si>
    <t>Диск отрезной 115x1,0 мм диск по металлу Dorn</t>
  </si>
  <si>
    <t> Гвозди строительные 5,0x150мм 1кг</t>
  </si>
  <si>
    <t> Рубероид РКП 350 15м2 ГОСТ (1,6 кг/м2)</t>
  </si>
  <si>
    <t xml:space="preserve">Грунт котлованный 4 машины </t>
  </si>
  <si>
    <t>база сыпучих материалов. Солнечное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</si>
</sst>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sz val="12"/>
      <color rgb="FF21282B"/>
      <name val="Segoe UI"/>
      <family val="2"/>
      <charset val="204"/>
    </font>
    <font>
      <b/>
      <sz val="11"/>
      <color rgb="FF00306F"/>
      <name val="Calibri"/>
      <family val="2"/>
      <charset val="204"/>
      <scheme val="minor"/>
    </font>
    <font>
      <sz val="11"/>
      <color rgb="FF00306F"/>
      <name val="Arial"/>
      <family val="2"/>
      <charset val="204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1" fillId="0" borderId="0" xfId="1" applyAlignment="1" applyProtection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165" fontId="0" fillId="0" borderId="0" xfId="0" applyNumberFormat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 wrapText="1"/>
    </xf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5" fillId="3" borderId="0" xfId="0" applyFont="1" applyFill="1"/>
    <xf numFmtId="0" fontId="10" fillId="0" borderId="0" xfId="0" applyFont="1"/>
    <xf numFmtId="0" fontId="10" fillId="3" borderId="0" xfId="0" applyFont="1" applyFill="1" applyAlignment="1">
      <alignment horizontal="left" vertical="top" wrapText="1"/>
    </xf>
    <xf numFmtId="165" fontId="11" fillId="0" borderId="0" xfId="0" applyNumberFormat="1" applyFont="1"/>
    <xf numFmtId="0" fontId="12" fillId="0" borderId="0" xfId="0" applyFont="1"/>
    <xf numFmtId="165" fontId="12" fillId="0" borderId="0" xfId="0" applyNumberFormat="1" applyFont="1"/>
    <xf numFmtId="14" fontId="12" fillId="0" borderId="0" xfId="0" applyNumberFormat="1" applyFont="1"/>
    <xf numFmtId="0" fontId="0" fillId="0" borderId="0" xfId="0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/>
    <xf numFmtId="0" fontId="15" fillId="0" borderId="0" xfId="0" applyFont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4" borderId="0" xfId="0" applyFill="1"/>
    <xf numFmtId="0" fontId="7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7" fillId="2" borderId="0" xfId="0" applyFont="1" applyFill="1"/>
    <xf numFmtId="0" fontId="0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165" fontId="18" fillId="0" borderId="0" xfId="0" applyNumberFormat="1" applyFont="1"/>
    <xf numFmtId="0" fontId="12" fillId="3" borderId="0" xfId="0" applyFont="1" applyFill="1" applyAlignment="1">
      <alignment horizontal="left" vertical="center" wrapText="1"/>
    </xf>
    <xf numFmtId="165" fontId="19" fillId="3" borderId="0" xfId="0" applyNumberFormat="1" applyFont="1" applyFill="1" applyAlignment="1">
      <alignment horizontal="right" vertical="center"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Таблица4" displayName="Таблица4" ref="B5:F266" totalsRowCount="1">
  <autoFilter ref="B5:F265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Таблица1" displayName="Таблица1" ref="B2:D9" totalsRowShown="0">
  <autoFilter ref="B2:D9"/>
  <tableColumns count="3">
    <tableColumn id="1" name="Наименование"/>
    <tableColumn id="2" name="8 мм "/>
    <tableColumn id="3" name="12 мм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10" totalsRowShown="0">
  <autoFilter ref="A3:C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3" name="Таблица54" displayName="Таблица54" ref="E3:G10" totalsRowShown="0">
  <autoFilter ref="E3:G10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6" name="Таблица57" displayName="Таблица57" ref="A15:C22" totalsRowShown="0">
  <autoFilter ref="A15:C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7" name="Таблица548" displayName="Таблица548" ref="E15:G22" totalsRowShown="0">
  <autoFilter ref="E15:G22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14" name="Таблица14" displayName="Таблица14" ref="G3:I9" totalsRowShown="0">
  <autoFilter ref="G3:I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9" name="Таблица14910" displayName="Таблица14910" ref="B3:D9" totalsRowShown="0">
  <autoFilter ref="B3:D9"/>
  <tableColumns count="3">
    <tableColumn id="1" name="Наименование"/>
    <tableColumn id="2" name="высота (мм)"/>
    <tableColumn id="3" name="примечание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D32" sqref="D32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143</v>
      </c>
      <c r="D5" t="s">
        <v>144</v>
      </c>
      <c r="E5" t="s">
        <v>145</v>
      </c>
      <c r="F5" t="s">
        <v>146</v>
      </c>
      <c r="G5" t="s">
        <v>147</v>
      </c>
      <c r="H5" t="s">
        <v>148</v>
      </c>
      <c r="I5" s="11" t="s">
        <v>149</v>
      </c>
    </row>
    <row r="6" spans="2:9" x14ac:dyDescent="0.25">
      <c r="B6" t="s">
        <v>139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140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141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6" t="s">
        <v>142</v>
      </c>
      <c r="C9" s="6">
        <f t="shared" ref="C9:H9" si="0">C6*C7*C8</f>
        <v>4.9770000000000003</v>
      </c>
      <c r="D9" s="6">
        <f t="shared" si="0"/>
        <v>4.9770000000000003</v>
      </c>
      <c r="E9" s="6">
        <f t="shared" si="0"/>
        <v>5.4600000000000009</v>
      </c>
      <c r="F9" s="6">
        <f t="shared" si="0"/>
        <v>6.0900000000000007</v>
      </c>
      <c r="G9" s="6">
        <f t="shared" si="0"/>
        <v>4.2629999999999999</v>
      </c>
      <c r="H9" s="6">
        <f t="shared" si="0"/>
        <v>4.3732500000000005</v>
      </c>
      <c r="I9" s="12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66"/>
  <sheetViews>
    <sheetView tabSelected="1" topLeftCell="A235" workbookViewId="0">
      <selection activeCell="E270" sqref="E270"/>
    </sheetView>
  </sheetViews>
  <sheetFormatPr defaultRowHeight="15" x14ac:dyDescent="0.25"/>
  <cols>
    <col min="3" max="3" width="72.57031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8" t="s">
        <v>50</v>
      </c>
    </row>
    <row r="5" spans="2:6" x14ac:dyDescent="0.25">
      <c r="B5" t="s">
        <v>0</v>
      </c>
      <c r="C5" t="s">
        <v>40</v>
      </c>
      <c r="D5" t="s">
        <v>37</v>
      </c>
      <c r="E5" t="s">
        <v>6</v>
      </c>
      <c r="F5" t="s">
        <v>63</v>
      </c>
    </row>
    <row r="6" spans="2:6" x14ac:dyDescent="0.25">
      <c r="B6">
        <v>1</v>
      </c>
      <c r="C6" t="s">
        <v>41</v>
      </c>
      <c r="D6" s="7">
        <v>1040000</v>
      </c>
      <c r="E6" t="s">
        <v>97</v>
      </c>
      <c r="F6" s="9">
        <v>45287</v>
      </c>
    </row>
    <row r="7" spans="2:6" x14ac:dyDescent="0.25">
      <c r="B7">
        <v>2</v>
      </c>
      <c r="C7" t="s">
        <v>42</v>
      </c>
      <c r="D7" s="7">
        <v>2000</v>
      </c>
      <c r="E7" t="s">
        <v>43</v>
      </c>
      <c r="F7" s="9"/>
    </row>
    <row r="8" spans="2:6" x14ac:dyDescent="0.25">
      <c r="B8">
        <v>3</v>
      </c>
      <c r="C8" t="s">
        <v>44</v>
      </c>
      <c r="D8" s="7">
        <v>4000</v>
      </c>
      <c r="E8" t="s">
        <v>45</v>
      </c>
      <c r="F8" s="9"/>
    </row>
    <row r="9" spans="2:6" x14ac:dyDescent="0.25">
      <c r="B9">
        <v>4</v>
      </c>
      <c r="C9" t="s">
        <v>46</v>
      </c>
      <c r="D9" s="7">
        <v>41000</v>
      </c>
      <c r="E9" t="s">
        <v>47</v>
      </c>
      <c r="F9" s="9"/>
    </row>
    <row r="10" spans="2:6" x14ac:dyDescent="0.25">
      <c r="B10">
        <v>5</v>
      </c>
      <c r="C10" t="s">
        <v>48</v>
      </c>
      <c r="D10" s="7">
        <v>10000</v>
      </c>
      <c r="E10" t="s">
        <v>53</v>
      </c>
      <c r="F10" s="9"/>
    </row>
    <row r="11" spans="2:6" x14ac:dyDescent="0.25">
      <c r="B11">
        <v>6</v>
      </c>
      <c r="C11" t="s">
        <v>49</v>
      </c>
      <c r="D11" s="7">
        <v>15000</v>
      </c>
      <c r="F11" s="9"/>
    </row>
    <row r="12" spans="2:6" x14ac:dyDescent="0.25">
      <c r="B12">
        <v>7</v>
      </c>
      <c r="C12" t="s">
        <v>39</v>
      </c>
      <c r="D12" s="7">
        <v>300</v>
      </c>
      <c r="E12" t="s">
        <v>76</v>
      </c>
      <c r="F12" s="9"/>
    </row>
    <row r="13" spans="2:6" x14ac:dyDescent="0.25">
      <c r="B13">
        <v>8</v>
      </c>
      <c r="C13" t="s">
        <v>51</v>
      </c>
      <c r="D13" s="7">
        <v>139448.70000000001</v>
      </c>
      <c r="E13" t="s">
        <v>52</v>
      </c>
      <c r="F13" s="9"/>
    </row>
    <row r="14" spans="2:6" x14ac:dyDescent="0.25">
      <c r="B14">
        <v>9</v>
      </c>
      <c r="C14" t="s">
        <v>54</v>
      </c>
      <c r="D14" s="7">
        <v>12000</v>
      </c>
      <c r="E14" t="s">
        <v>136</v>
      </c>
      <c r="F14" s="9"/>
    </row>
    <row r="15" spans="2:6" x14ac:dyDescent="0.25">
      <c r="B15">
        <v>10</v>
      </c>
      <c r="C15" t="s">
        <v>55</v>
      </c>
      <c r="D15" s="7">
        <v>3348</v>
      </c>
      <c r="E15" t="s">
        <v>137</v>
      </c>
      <c r="F15" s="9"/>
    </row>
    <row r="16" spans="2:6" x14ac:dyDescent="0.25">
      <c r="B16">
        <v>11</v>
      </c>
      <c r="C16" t="s">
        <v>56</v>
      </c>
      <c r="D16" s="7">
        <v>216.96</v>
      </c>
      <c r="E16" t="s">
        <v>57</v>
      </c>
      <c r="F16" s="9">
        <v>45361</v>
      </c>
    </row>
    <row r="17" spans="2:6" x14ac:dyDescent="0.25">
      <c r="B17">
        <v>12</v>
      </c>
      <c r="C17" t="s">
        <v>35</v>
      </c>
      <c r="D17" s="7">
        <v>1112.52</v>
      </c>
      <c r="E17" t="s">
        <v>58</v>
      </c>
      <c r="F17" s="9">
        <v>45361</v>
      </c>
    </row>
    <row r="18" spans="2:6" x14ac:dyDescent="0.25">
      <c r="B18">
        <v>13</v>
      </c>
      <c r="C18" t="s">
        <v>59</v>
      </c>
      <c r="D18" s="7">
        <v>280.58</v>
      </c>
      <c r="E18" t="s">
        <v>60</v>
      </c>
      <c r="F18" s="9">
        <v>45361</v>
      </c>
    </row>
    <row r="19" spans="2:6" x14ac:dyDescent="0.25">
      <c r="B19">
        <v>14</v>
      </c>
      <c r="C19" t="s">
        <v>61</v>
      </c>
      <c r="D19" s="7">
        <v>155.97999999999999</v>
      </c>
      <c r="E19" t="s">
        <v>62</v>
      </c>
      <c r="F19" s="9">
        <v>45361</v>
      </c>
    </row>
    <row r="20" spans="2:6" x14ac:dyDescent="0.25">
      <c r="B20">
        <v>15</v>
      </c>
      <c r="C20" t="s">
        <v>64</v>
      </c>
      <c r="D20" s="7">
        <v>250</v>
      </c>
      <c r="E20" t="s">
        <v>65</v>
      </c>
      <c r="F20" s="9">
        <v>45366</v>
      </c>
    </row>
    <row r="21" spans="2:6" x14ac:dyDescent="0.25">
      <c r="B21">
        <v>16</v>
      </c>
      <c r="C21" t="s">
        <v>66</v>
      </c>
      <c r="D21" s="7">
        <v>2000</v>
      </c>
      <c r="E21" t="s">
        <v>67</v>
      </c>
      <c r="F21" s="9">
        <v>45366</v>
      </c>
    </row>
    <row r="22" spans="2:6" x14ac:dyDescent="0.25">
      <c r="B22">
        <v>17</v>
      </c>
      <c r="C22" t="s">
        <v>68</v>
      </c>
      <c r="D22" s="7">
        <v>978</v>
      </c>
      <c r="E22" s="10" t="s">
        <v>69</v>
      </c>
      <c r="F22" s="9">
        <v>45374</v>
      </c>
    </row>
    <row r="23" spans="2:6" x14ac:dyDescent="0.25">
      <c r="B23">
        <v>18</v>
      </c>
      <c r="C23" t="s">
        <v>2</v>
      </c>
      <c r="D23" s="7">
        <v>7500</v>
      </c>
      <c r="E23" t="s">
        <v>70</v>
      </c>
      <c r="F23" s="9">
        <v>45388</v>
      </c>
    </row>
    <row r="24" spans="2:6" x14ac:dyDescent="0.25">
      <c r="B24">
        <v>19</v>
      </c>
      <c r="C24" t="s">
        <v>71</v>
      </c>
      <c r="D24" s="7">
        <v>18500</v>
      </c>
      <c r="E24" t="s">
        <v>70</v>
      </c>
      <c r="F24" s="9">
        <v>45388</v>
      </c>
    </row>
    <row r="25" spans="2:6" x14ac:dyDescent="0.25">
      <c r="B25">
        <v>20</v>
      </c>
      <c r="C25" t="s">
        <v>72</v>
      </c>
      <c r="D25" s="7">
        <v>500</v>
      </c>
      <c r="E25" t="s">
        <v>73</v>
      </c>
      <c r="F25" s="9">
        <v>45386</v>
      </c>
    </row>
    <row r="26" spans="2:6" x14ac:dyDescent="0.25">
      <c r="B26">
        <v>21</v>
      </c>
      <c r="C26" t="s">
        <v>74</v>
      </c>
      <c r="D26" s="7">
        <v>1620</v>
      </c>
      <c r="E26" t="s">
        <v>75</v>
      </c>
      <c r="F26" s="9">
        <v>45384</v>
      </c>
    </row>
    <row r="27" spans="2:6" x14ac:dyDescent="0.25">
      <c r="B27">
        <v>22</v>
      </c>
      <c r="C27" t="s">
        <v>77</v>
      </c>
      <c r="D27" s="7">
        <v>1866</v>
      </c>
      <c r="E27" t="s">
        <v>78</v>
      </c>
      <c r="F27" s="9">
        <v>45389</v>
      </c>
    </row>
    <row r="28" spans="2:6" x14ac:dyDescent="0.25">
      <c r="B28">
        <v>23</v>
      </c>
      <c r="C28" t="s">
        <v>79</v>
      </c>
      <c r="D28" s="7">
        <v>3741</v>
      </c>
      <c r="E28" t="s">
        <v>78</v>
      </c>
      <c r="F28" s="9">
        <v>45389</v>
      </c>
    </row>
    <row r="29" spans="2:6" x14ac:dyDescent="0.25">
      <c r="B29">
        <v>24</v>
      </c>
      <c r="C29" t="s">
        <v>80</v>
      </c>
      <c r="D29" s="7">
        <v>49245</v>
      </c>
      <c r="F29" s="9">
        <v>45395</v>
      </c>
    </row>
    <row r="30" spans="2:6" x14ac:dyDescent="0.25">
      <c r="B30">
        <v>25</v>
      </c>
      <c r="C30" t="s">
        <v>81</v>
      </c>
      <c r="D30" s="7">
        <v>290</v>
      </c>
      <c r="E30" t="s">
        <v>83</v>
      </c>
      <c r="F30" s="9">
        <v>45394</v>
      </c>
    </row>
    <row r="31" spans="2:6" x14ac:dyDescent="0.25">
      <c r="B31">
        <v>26</v>
      </c>
      <c r="C31" t="s">
        <v>82</v>
      </c>
      <c r="D31" s="7">
        <v>234</v>
      </c>
      <c r="E31" t="s">
        <v>83</v>
      </c>
      <c r="F31" s="9">
        <v>45394</v>
      </c>
    </row>
    <row r="32" spans="2:6" x14ac:dyDescent="0.25">
      <c r="B32">
        <v>27</v>
      </c>
      <c r="C32" t="s">
        <v>84</v>
      </c>
      <c r="D32" s="7">
        <v>178.75</v>
      </c>
      <c r="F32" s="9">
        <v>45394</v>
      </c>
    </row>
    <row r="33" spans="2:6" x14ac:dyDescent="0.25">
      <c r="B33">
        <v>28</v>
      </c>
      <c r="C33" t="s">
        <v>84</v>
      </c>
      <c r="D33" s="7">
        <v>148</v>
      </c>
      <c r="F33" s="9">
        <v>45394</v>
      </c>
    </row>
    <row r="34" spans="2:6" x14ac:dyDescent="0.25">
      <c r="B34">
        <v>29</v>
      </c>
      <c r="C34" t="s">
        <v>85</v>
      </c>
      <c r="D34" s="7">
        <v>415.91</v>
      </c>
      <c r="E34" t="s">
        <v>86</v>
      </c>
      <c r="F34" s="9">
        <v>45394</v>
      </c>
    </row>
    <row r="35" spans="2:6" x14ac:dyDescent="0.25">
      <c r="B35">
        <v>30</v>
      </c>
      <c r="C35" t="s">
        <v>90</v>
      </c>
      <c r="D35" s="7">
        <v>680</v>
      </c>
      <c r="E35" t="s">
        <v>87</v>
      </c>
      <c r="F35" s="9">
        <v>45394</v>
      </c>
    </row>
    <row r="36" spans="2:6" x14ac:dyDescent="0.25">
      <c r="B36">
        <v>31</v>
      </c>
      <c r="C36" t="s">
        <v>88</v>
      </c>
      <c r="D36" s="7">
        <v>2500</v>
      </c>
      <c r="E36" t="s">
        <v>89</v>
      </c>
      <c r="F36" s="9">
        <v>45395</v>
      </c>
    </row>
    <row r="37" spans="2:6" x14ac:dyDescent="0.25">
      <c r="B37">
        <v>32</v>
      </c>
      <c r="C37" t="s">
        <v>91</v>
      </c>
      <c r="D37" s="7">
        <v>820</v>
      </c>
      <c r="E37" t="s">
        <v>92</v>
      </c>
      <c r="F37" s="9">
        <v>45397</v>
      </c>
    </row>
    <row r="38" spans="2:6" x14ac:dyDescent="0.25">
      <c r="B38">
        <v>33</v>
      </c>
      <c r="C38" t="s">
        <v>93</v>
      </c>
      <c r="D38" s="7">
        <v>21380</v>
      </c>
      <c r="E38" t="s">
        <v>94</v>
      </c>
      <c r="F38" s="9">
        <v>45400</v>
      </c>
    </row>
    <row r="39" spans="2:6" x14ac:dyDescent="0.25">
      <c r="B39">
        <v>34</v>
      </c>
      <c r="C39" t="s">
        <v>95</v>
      </c>
      <c r="D39" s="7">
        <v>3600</v>
      </c>
      <c r="F39" s="9">
        <v>45401</v>
      </c>
    </row>
    <row r="40" spans="2:6" x14ac:dyDescent="0.25">
      <c r="B40">
        <v>35</v>
      </c>
      <c r="C40" t="s">
        <v>96</v>
      </c>
      <c r="D40" s="7">
        <v>675</v>
      </c>
      <c r="F40" s="9">
        <v>45402</v>
      </c>
    </row>
    <row r="41" spans="2:6" x14ac:dyDescent="0.25">
      <c r="B41">
        <v>36</v>
      </c>
      <c r="C41" t="s">
        <v>98</v>
      </c>
      <c r="D41" s="7">
        <v>69505</v>
      </c>
      <c r="E41" t="s">
        <v>128</v>
      </c>
      <c r="F41" s="9">
        <v>45405</v>
      </c>
    </row>
    <row r="42" spans="2:6" x14ac:dyDescent="0.25">
      <c r="B42">
        <v>37</v>
      </c>
      <c r="C42" t="s">
        <v>99</v>
      </c>
      <c r="D42" s="7">
        <v>4070</v>
      </c>
      <c r="E42" t="s">
        <v>127</v>
      </c>
      <c r="F42" s="9">
        <v>45405</v>
      </c>
    </row>
    <row r="43" spans="2:6" x14ac:dyDescent="0.25">
      <c r="B43">
        <v>38</v>
      </c>
      <c r="C43" t="s">
        <v>101</v>
      </c>
      <c r="D43" s="7">
        <v>450</v>
      </c>
      <c r="E43" t="s">
        <v>127</v>
      </c>
      <c r="F43" s="9">
        <v>45405</v>
      </c>
    </row>
    <row r="44" spans="2:6" x14ac:dyDescent="0.25">
      <c r="B44">
        <v>39</v>
      </c>
      <c r="C44" t="s">
        <v>100</v>
      </c>
      <c r="D44" s="7">
        <v>2501</v>
      </c>
      <c r="E44" t="s">
        <v>129</v>
      </c>
      <c r="F44" s="9">
        <v>45406</v>
      </c>
    </row>
    <row r="45" spans="2:6" x14ac:dyDescent="0.25">
      <c r="B45">
        <v>40</v>
      </c>
      <c r="C45" t="s">
        <v>102</v>
      </c>
      <c r="D45" s="7">
        <v>1390</v>
      </c>
      <c r="E45" t="s">
        <v>107</v>
      </c>
      <c r="F45" s="9">
        <v>45412</v>
      </c>
    </row>
    <row r="46" spans="2:6" x14ac:dyDescent="0.25">
      <c r="B46">
        <v>41</v>
      </c>
      <c r="C46" t="s">
        <v>103</v>
      </c>
      <c r="D46" s="7">
        <v>371</v>
      </c>
      <c r="E46" t="s">
        <v>107</v>
      </c>
      <c r="F46" s="9">
        <v>45412</v>
      </c>
    </row>
    <row r="47" spans="2:6" x14ac:dyDescent="0.25">
      <c r="B47">
        <v>42</v>
      </c>
      <c r="C47" t="s">
        <v>104</v>
      </c>
      <c r="D47" s="7">
        <v>120</v>
      </c>
      <c r="E47" t="s">
        <v>87</v>
      </c>
      <c r="F47" s="9">
        <v>45412</v>
      </c>
    </row>
    <row r="48" spans="2:6" x14ac:dyDescent="0.25">
      <c r="B48">
        <v>43</v>
      </c>
      <c r="C48" t="s">
        <v>105</v>
      </c>
      <c r="D48" s="7">
        <v>260</v>
      </c>
      <c r="E48" t="s">
        <v>106</v>
      </c>
      <c r="F48" s="9">
        <v>45412</v>
      </c>
    </row>
    <row r="49" spans="2:6" x14ac:dyDescent="0.25">
      <c r="B49">
        <v>44</v>
      </c>
      <c r="C49" t="s">
        <v>108</v>
      </c>
      <c r="D49" s="7">
        <v>273</v>
      </c>
      <c r="E49" t="s">
        <v>115</v>
      </c>
      <c r="F49" s="9">
        <v>45412</v>
      </c>
    </row>
    <row r="50" spans="2:6" x14ac:dyDescent="0.25">
      <c r="B50">
        <v>45</v>
      </c>
      <c r="C50" t="s">
        <v>109</v>
      </c>
      <c r="D50" s="7">
        <v>959.9</v>
      </c>
      <c r="E50" t="s">
        <v>114</v>
      </c>
      <c r="F50" s="9">
        <v>45414</v>
      </c>
    </row>
    <row r="51" spans="2:6" x14ac:dyDescent="0.25">
      <c r="B51">
        <v>47</v>
      </c>
      <c r="C51" t="s">
        <v>112</v>
      </c>
      <c r="D51" s="7">
        <v>1059</v>
      </c>
      <c r="E51" t="s">
        <v>113</v>
      </c>
      <c r="F51" s="9">
        <v>45414</v>
      </c>
    </row>
    <row r="52" spans="2:6" x14ac:dyDescent="0.25">
      <c r="B52">
        <v>48</v>
      </c>
      <c r="C52" t="s">
        <v>110</v>
      </c>
      <c r="D52" s="7">
        <v>399.9</v>
      </c>
      <c r="E52" t="s">
        <v>111</v>
      </c>
      <c r="F52" s="9">
        <v>45414</v>
      </c>
    </row>
    <row r="53" spans="2:6" x14ac:dyDescent="0.25">
      <c r="B53">
        <v>49</v>
      </c>
      <c r="C53" t="s">
        <v>80</v>
      </c>
      <c r="D53" s="7">
        <v>61740</v>
      </c>
      <c r="E53" t="s">
        <v>116</v>
      </c>
      <c r="F53" s="9">
        <v>45418</v>
      </c>
    </row>
    <row r="54" spans="2:6" x14ac:dyDescent="0.25">
      <c r="B54">
        <v>50</v>
      </c>
      <c r="C54" t="s">
        <v>117</v>
      </c>
      <c r="D54" s="7">
        <v>13230</v>
      </c>
      <c r="E54" t="s">
        <v>118</v>
      </c>
      <c r="F54" s="9">
        <v>45418</v>
      </c>
    </row>
    <row r="55" spans="2:6" x14ac:dyDescent="0.25">
      <c r="B55">
        <v>51</v>
      </c>
      <c r="C55" t="s">
        <v>88</v>
      </c>
      <c r="D55" s="7">
        <v>2500</v>
      </c>
      <c r="E55" t="s">
        <v>119</v>
      </c>
      <c r="F55" s="9">
        <v>45418</v>
      </c>
    </row>
    <row r="56" spans="2:6" x14ac:dyDescent="0.25">
      <c r="B56">
        <v>52</v>
      </c>
      <c r="C56" t="s">
        <v>120</v>
      </c>
      <c r="D56" s="7">
        <v>500</v>
      </c>
      <c r="E56" t="s">
        <v>138</v>
      </c>
      <c r="F56" s="9">
        <v>45418</v>
      </c>
    </row>
    <row r="57" spans="2:6" x14ac:dyDescent="0.25">
      <c r="B57">
        <v>53</v>
      </c>
      <c r="C57" t="s">
        <v>121</v>
      </c>
      <c r="D57" s="7">
        <v>9030</v>
      </c>
      <c r="E57" t="s">
        <v>122</v>
      </c>
      <c r="F57" s="9">
        <v>45420</v>
      </c>
    </row>
    <row r="58" spans="2:6" x14ac:dyDescent="0.25">
      <c r="B58">
        <v>54</v>
      </c>
      <c r="C58" t="s">
        <v>123</v>
      </c>
      <c r="D58" s="7">
        <v>316.39</v>
      </c>
      <c r="E58" t="s">
        <v>124</v>
      </c>
      <c r="F58" s="9">
        <v>45420</v>
      </c>
    </row>
    <row r="59" spans="2:6" x14ac:dyDescent="0.25">
      <c r="B59">
        <v>55</v>
      </c>
      <c r="C59" t="s">
        <v>125</v>
      </c>
      <c r="D59" s="7">
        <v>196</v>
      </c>
      <c r="E59" t="s">
        <v>126</v>
      </c>
      <c r="F59" s="9">
        <v>45420</v>
      </c>
    </row>
    <row r="60" spans="2:6" x14ac:dyDescent="0.25">
      <c r="B60">
        <v>56</v>
      </c>
      <c r="C60" t="s">
        <v>130</v>
      </c>
      <c r="D60" s="7">
        <v>23617.5</v>
      </c>
      <c r="E60" t="s">
        <v>131</v>
      </c>
      <c r="F60" s="9">
        <v>45423</v>
      </c>
    </row>
    <row r="61" spans="2:6" x14ac:dyDescent="0.25">
      <c r="B61">
        <v>57</v>
      </c>
      <c r="C61" t="s">
        <v>132</v>
      </c>
      <c r="D61" s="7">
        <v>729</v>
      </c>
      <c r="E61" t="s">
        <v>134</v>
      </c>
      <c r="F61" s="9">
        <v>45423</v>
      </c>
    </row>
    <row r="62" spans="2:6" x14ac:dyDescent="0.25">
      <c r="B62">
        <v>58</v>
      </c>
      <c r="C62" t="s">
        <v>133</v>
      </c>
      <c r="D62" s="7">
        <v>567</v>
      </c>
      <c r="E62" t="s">
        <v>135</v>
      </c>
      <c r="F62" s="9">
        <v>45423</v>
      </c>
    </row>
    <row r="63" spans="2:6" x14ac:dyDescent="0.25">
      <c r="B63">
        <v>59</v>
      </c>
      <c r="C63" t="s">
        <v>88</v>
      </c>
      <c r="D63" s="7">
        <v>2500</v>
      </c>
      <c r="E63" t="s">
        <v>119</v>
      </c>
      <c r="F63" s="9">
        <v>45423</v>
      </c>
    </row>
    <row r="64" spans="2:6" x14ac:dyDescent="0.25">
      <c r="B64">
        <v>60</v>
      </c>
      <c r="C64" t="s">
        <v>150</v>
      </c>
      <c r="D64" s="7">
        <v>3940</v>
      </c>
      <c r="E64" t="s">
        <v>151</v>
      </c>
      <c r="F64" s="9">
        <v>45428</v>
      </c>
    </row>
    <row r="65" spans="2:6" x14ac:dyDescent="0.25">
      <c r="B65">
        <v>61</v>
      </c>
      <c r="C65" t="s">
        <v>152</v>
      </c>
      <c r="D65" s="7">
        <v>5600</v>
      </c>
      <c r="E65" t="s">
        <v>126</v>
      </c>
      <c r="F65" s="9">
        <v>45435</v>
      </c>
    </row>
    <row r="66" spans="2:6" x14ac:dyDescent="0.25">
      <c r="B66">
        <v>62</v>
      </c>
      <c r="C66" t="s">
        <v>153</v>
      </c>
      <c r="D66" s="7">
        <v>328</v>
      </c>
      <c r="E66" t="s">
        <v>126</v>
      </c>
      <c r="F66" s="9">
        <v>45435</v>
      </c>
    </row>
    <row r="67" spans="2:6" x14ac:dyDescent="0.25">
      <c r="B67">
        <v>63</v>
      </c>
      <c r="C67" t="s">
        <v>154</v>
      </c>
      <c r="D67" s="7">
        <v>480</v>
      </c>
      <c r="E67" t="s">
        <v>126</v>
      </c>
      <c r="F67" s="9">
        <v>45435</v>
      </c>
    </row>
    <row r="68" spans="2:6" x14ac:dyDescent="0.25">
      <c r="B68">
        <v>64</v>
      </c>
      <c r="C68" t="s">
        <v>155</v>
      </c>
      <c r="D68" s="7">
        <v>225</v>
      </c>
      <c r="E68" t="s">
        <v>126</v>
      </c>
      <c r="F68" s="9">
        <v>45435</v>
      </c>
    </row>
    <row r="69" spans="2:6" x14ac:dyDescent="0.25">
      <c r="B69">
        <v>65</v>
      </c>
      <c r="C69" t="s">
        <v>156</v>
      </c>
      <c r="D69" s="7">
        <v>157</v>
      </c>
      <c r="E69" t="s">
        <v>126</v>
      </c>
      <c r="F69" s="9">
        <v>45435</v>
      </c>
    </row>
    <row r="70" spans="2:6" x14ac:dyDescent="0.25">
      <c r="B70">
        <v>66</v>
      </c>
      <c r="C70" t="s">
        <v>157</v>
      </c>
      <c r="D70" s="7"/>
      <c r="E70" t="s">
        <v>92</v>
      </c>
      <c r="F70" s="9"/>
    </row>
    <row r="71" spans="2:6" x14ac:dyDescent="0.25">
      <c r="B71">
        <v>67</v>
      </c>
      <c r="C71" t="s">
        <v>158</v>
      </c>
      <c r="D71" s="7">
        <v>892</v>
      </c>
      <c r="E71" t="s">
        <v>159</v>
      </c>
      <c r="F71" s="9">
        <v>45439</v>
      </c>
    </row>
    <row r="72" spans="2:6" x14ac:dyDescent="0.25">
      <c r="B72">
        <v>68</v>
      </c>
      <c r="C72" t="s">
        <v>158</v>
      </c>
      <c r="D72" s="7">
        <v>531</v>
      </c>
      <c r="E72" t="s">
        <v>159</v>
      </c>
      <c r="F72" s="9">
        <v>45438</v>
      </c>
    </row>
    <row r="73" spans="2:6" x14ac:dyDescent="0.25">
      <c r="B73">
        <v>69</v>
      </c>
      <c r="C73" t="s">
        <v>160</v>
      </c>
      <c r="D73" s="7">
        <v>43.8</v>
      </c>
      <c r="E73" t="s">
        <v>159</v>
      </c>
      <c r="F73" s="9">
        <v>45444</v>
      </c>
    </row>
    <row r="74" spans="2:6" x14ac:dyDescent="0.25">
      <c r="B74">
        <v>70</v>
      </c>
      <c r="C74" t="s">
        <v>161</v>
      </c>
      <c r="D74" s="7">
        <v>279</v>
      </c>
      <c r="E74" t="s">
        <v>159</v>
      </c>
      <c r="F74" s="9">
        <v>45444</v>
      </c>
    </row>
    <row r="75" spans="2:6" x14ac:dyDescent="0.25">
      <c r="B75">
        <v>71</v>
      </c>
      <c r="C75" t="s">
        <v>162</v>
      </c>
      <c r="D75" s="7">
        <v>266.52</v>
      </c>
      <c r="E75" t="s">
        <v>159</v>
      </c>
      <c r="F75" s="9">
        <v>45444</v>
      </c>
    </row>
    <row r="76" spans="2:6" x14ac:dyDescent="0.25">
      <c r="B76">
        <v>72</v>
      </c>
      <c r="C76" t="s">
        <v>163</v>
      </c>
      <c r="D76" s="7">
        <v>21.53</v>
      </c>
      <c r="E76" t="s">
        <v>159</v>
      </c>
      <c r="F76" s="9">
        <v>45444</v>
      </c>
    </row>
    <row r="77" spans="2:6" x14ac:dyDescent="0.25">
      <c r="B77">
        <v>73</v>
      </c>
      <c r="C77" t="s">
        <v>164</v>
      </c>
      <c r="D77" s="7">
        <v>20419</v>
      </c>
      <c r="E77" t="s">
        <v>159</v>
      </c>
      <c r="F77" s="9">
        <v>45445</v>
      </c>
    </row>
    <row r="78" spans="2:6" x14ac:dyDescent="0.25">
      <c r="B78">
        <v>74</v>
      </c>
      <c r="C78" t="s">
        <v>165</v>
      </c>
      <c r="D78" s="7">
        <v>259</v>
      </c>
      <c r="E78" t="s">
        <v>168</v>
      </c>
      <c r="F78" s="9">
        <v>45451</v>
      </c>
    </row>
    <row r="79" spans="2:6" x14ac:dyDescent="0.25">
      <c r="B79">
        <v>75</v>
      </c>
      <c r="C79" t="s">
        <v>166</v>
      </c>
      <c r="D79" s="7">
        <v>103</v>
      </c>
      <c r="E79" t="s">
        <v>169</v>
      </c>
      <c r="F79" s="9">
        <v>45451</v>
      </c>
    </row>
    <row r="80" spans="2:6" x14ac:dyDescent="0.25">
      <c r="B80">
        <v>76</v>
      </c>
      <c r="C80" t="s">
        <v>167</v>
      </c>
      <c r="D80" s="7">
        <v>132</v>
      </c>
      <c r="E80" t="s">
        <v>169</v>
      </c>
      <c r="F80" s="9">
        <v>45451</v>
      </c>
    </row>
    <row r="81" spans="2:6" x14ac:dyDescent="0.25">
      <c r="B81">
        <v>77</v>
      </c>
      <c r="C81" t="s">
        <v>170</v>
      </c>
      <c r="D81" s="7">
        <v>2363</v>
      </c>
      <c r="E81" t="s">
        <v>171</v>
      </c>
      <c r="F81" s="9">
        <v>45452</v>
      </c>
    </row>
    <row r="82" spans="2:6" x14ac:dyDescent="0.25">
      <c r="B82">
        <v>78</v>
      </c>
      <c r="C82" t="s">
        <v>172</v>
      </c>
      <c r="D82" s="7">
        <v>61.66</v>
      </c>
      <c r="E82" t="s">
        <v>173</v>
      </c>
      <c r="F82" s="9">
        <v>45459</v>
      </c>
    </row>
    <row r="83" spans="2:6" x14ac:dyDescent="0.25">
      <c r="B83">
        <v>79</v>
      </c>
      <c r="C83" t="s">
        <v>174</v>
      </c>
      <c r="D83" s="7">
        <v>48.35</v>
      </c>
      <c r="E83" t="s">
        <v>173</v>
      </c>
      <c r="F83" s="9">
        <v>45459</v>
      </c>
    </row>
    <row r="84" spans="2:6" x14ac:dyDescent="0.25">
      <c r="B84">
        <v>80</v>
      </c>
      <c r="C84" t="s">
        <v>175</v>
      </c>
      <c r="D84" s="7">
        <v>279.57</v>
      </c>
      <c r="E84" t="s">
        <v>176</v>
      </c>
      <c r="F84" s="9">
        <v>45459</v>
      </c>
    </row>
    <row r="85" spans="2:6" x14ac:dyDescent="0.25">
      <c r="B85">
        <v>81</v>
      </c>
      <c r="C85" t="s">
        <v>177</v>
      </c>
      <c r="D85" s="7">
        <v>54.66</v>
      </c>
      <c r="E85" t="s">
        <v>173</v>
      </c>
      <c r="F85" s="9">
        <v>45459</v>
      </c>
    </row>
    <row r="86" spans="2:6" x14ac:dyDescent="0.25">
      <c r="B86">
        <v>82</v>
      </c>
      <c r="C86" t="s">
        <v>178</v>
      </c>
      <c r="D86" s="7">
        <v>144.34</v>
      </c>
      <c r="E86" t="s">
        <v>180</v>
      </c>
      <c r="F86" s="9">
        <v>45459</v>
      </c>
    </row>
    <row r="87" spans="2:6" x14ac:dyDescent="0.25">
      <c r="B87">
        <v>83</v>
      </c>
      <c r="C87" t="s">
        <v>179</v>
      </c>
      <c r="D87" s="7">
        <v>332.12</v>
      </c>
      <c r="E87" t="s">
        <v>181</v>
      </c>
      <c r="F87" s="9">
        <v>45459</v>
      </c>
    </row>
    <row r="88" spans="2:6" x14ac:dyDescent="0.25">
      <c r="B88">
        <v>84</v>
      </c>
      <c r="C88" t="s">
        <v>182</v>
      </c>
      <c r="D88" s="7">
        <v>3977</v>
      </c>
      <c r="E88" t="s">
        <v>173</v>
      </c>
      <c r="F88" s="9">
        <v>45464</v>
      </c>
    </row>
    <row r="89" spans="2:6" x14ac:dyDescent="0.25">
      <c r="B89">
        <v>85</v>
      </c>
      <c r="C89" t="s">
        <v>183</v>
      </c>
      <c r="D89" s="7">
        <v>800</v>
      </c>
      <c r="E89" t="s">
        <v>173</v>
      </c>
      <c r="F89" s="9">
        <v>45464</v>
      </c>
    </row>
    <row r="90" spans="2:6" x14ac:dyDescent="0.25">
      <c r="B90">
        <v>86</v>
      </c>
      <c r="C90" t="s">
        <v>184</v>
      </c>
      <c r="D90" s="7">
        <v>165.9</v>
      </c>
      <c r="E90" t="s">
        <v>173</v>
      </c>
      <c r="F90" s="9">
        <v>45462</v>
      </c>
    </row>
    <row r="91" spans="2:6" x14ac:dyDescent="0.25">
      <c r="B91">
        <v>87</v>
      </c>
      <c r="C91" t="s">
        <v>185</v>
      </c>
      <c r="D91" s="7">
        <v>139.35</v>
      </c>
      <c r="E91" t="s">
        <v>173</v>
      </c>
      <c r="F91" s="9">
        <v>45462</v>
      </c>
    </row>
    <row r="92" spans="2:6" x14ac:dyDescent="0.25">
      <c r="B92">
        <v>88</v>
      </c>
      <c r="C92" t="s">
        <v>186</v>
      </c>
      <c r="D92" s="7">
        <v>251.38</v>
      </c>
      <c r="E92" t="s">
        <v>173</v>
      </c>
      <c r="F92" s="9">
        <v>45462</v>
      </c>
    </row>
    <row r="93" spans="2:6" x14ac:dyDescent="0.25">
      <c r="B93">
        <v>89</v>
      </c>
      <c r="C93" t="s">
        <v>187</v>
      </c>
      <c r="D93" s="7">
        <v>55.32</v>
      </c>
      <c r="E93" t="s">
        <v>173</v>
      </c>
      <c r="F93" s="9">
        <v>45462</v>
      </c>
    </row>
    <row r="94" spans="2:6" x14ac:dyDescent="0.25">
      <c r="B94">
        <v>90</v>
      </c>
      <c r="C94" t="s">
        <v>188</v>
      </c>
      <c r="D94" s="7">
        <v>24000</v>
      </c>
      <c r="E94" t="s">
        <v>189</v>
      </c>
      <c r="F94" s="9">
        <v>45462</v>
      </c>
    </row>
    <row r="95" spans="2:6" x14ac:dyDescent="0.25">
      <c r="B95">
        <v>91</v>
      </c>
      <c r="C95" t="s">
        <v>190</v>
      </c>
      <c r="D95" s="7">
        <v>22.45</v>
      </c>
      <c r="E95" t="s">
        <v>173</v>
      </c>
      <c r="F95" s="9">
        <v>45467</v>
      </c>
    </row>
    <row r="96" spans="2:6" x14ac:dyDescent="0.25">
      <c r="B96">
        <v>92</v>
      </c>
      <c r="C96" t="s">
        <v>191</v>
      </c>
      <c r="D96" s="7">
        <v>34.369999999999997</v>
      </c>
      <c r="E96" t="s">
        <v>173</v>
      </c>
      <c r="F96" s="9">
        <v>45467</v>
      </c>
    </row>
    <row r="97" spans="2:6" x14ac:dyDescent="0.25">
      <c r="B97">
        <v>93</v>
      </c>
      <c r="C97" t="s">
        <v>192</v>
      </c>
      <c r="D97" s="7">
        <v>55.41</v>
      </c>
      <c r="E97" t="s">
        <v>173</v>
      </c>
      <c r="F97" s="9">
        <v>45467</v>
      </c>
    </row>
    <row r="98" spans="2:6" x14ac:dyDescent="0.25">
      <c r="B98">
        <v>94</v>
      </c>
      <c r="C98" t="s">
        <v>183</v>
      </c>
      <c r="D98" s="7">
        <v>1000</v>
      </c>
      <c r="E98" t="s">
        <v>193</v>
      </c>
      <c r="F98" s="9">
        <v>45469</v>
      </c>
    </row>
    <row r="99" spans="2:6" x14ac:dyDescent="0.25">
      <c r="B99">
        <v>95</v>
      </c>
      <c r="C99" t="s">
        <v>194</v>
      </c>
      <c r="D99" s="7">
        <v>3977</v>
      </c>
      <c r="E99" t="s">
        <v>173</v>
      </c>
      <c r="F99" s="9">
        <v>45464</v>
      </c>
    </row>
    <row r="100" spans="2:6" x14ac:dyDescent="0.25">
      <c r="B100">
        <v>96</v>
      </c>
      <c r="C100" t="s">
        <v>195</v>
      </c>
      <c r="D100" s="7">
        <v>252000</v>
      </c>
      <c r="E100" t="s">
        <v>196</v>
      </c>
      <c r="F100" s="9">
        <v>45469</v>
      </c>
    </row>
    <row r="101" spans="2:6" x14ac:dyDescent="0.25">
      <c r="B101">
        <v>97</v>
      </c>
      <c r="C101" t="s">
        <v>197</v>
      </c>
      <c r="D101" s="7">
        <v>5000</v>
      </c>
      <c r="E101" t="s">
        <v>198</v>
      </c>
      <c r="F101" s="9">
        <v>45469</v>
      </c>
    </row>
    <row r="102" spans="2:6" x14ac:dyDescent="0.25">
      <c r="B102">
        <v>98</v>
      </c>
      <c r="C102" s="15" t="s">
        <v>199</v>
      </c>
      <c r="D102" s="7">
        <v>10178</v>
      </c>
      <c r="E102" s="13" t="s">
        <v>126</v>
      </c>
      <c r="F102" s="9">
        <v>45476</v>
      </c>
    </row>
    <row r="103" spans="2:6" x14ac:dyDescent="0.25">
      <c r="B103">
        <v>99</v>
      </c>
      <c r="C103" s="15" t="s">
        <v>200</v>
      </c>
      <c r="D103" s="7">
        <v>2844</v>
      </c>
      <c r="E103" s="13" t="s">
        <v>126</v>
      </c>
      <c r="F103" s="9">
        <v>45476</v>
      </c>
    </row>
    <row r="104" spans="2:6" x14ac:dyDescent="0.25">
      <c r="B104">
        <v>100</v>
      </c>
      <c r="C104" s="16" t="s">
        <v>201</v>
      </c>
      <c r="D104" s="7">
        <v>2413</v>
      </c>
      <c r="E104" s="13" t="s">
        <v>126</v>
      </c>
      <c r="F104" s="9">
        <v>45476</v>
      </c>
    </row>
    <row r="105" spans="2:6" x14ac:dyDescent="0.25">
      <c r="B105">
        <v>101</v>
      </c>
      <c r="C105" s="16" t="s">
        <v>202</v>
      </c>
      <c r="D105" s="7">
        <v>1252</v>
      </c>
      <c r="E105" s="13" t="s">
        <v>126</v>
      </c>
      <c r="F105" s="9">
        <v>45476</v>
      </c>
    </row>
    <row r="106" spans="2:6" x14ac:dyDescent="0.25">
      <c r="B106">
        <v>102</v>
      </c>
      <c r="C106" s="15" t="s">
        <v>203</v>
      </c>
      <c r="D106" s="7">
        <v>1104</v>
      </c>
      <c r="E106" s="13" t="s">
        <v>126</v>
      </c>
      <c r="F106" s="9">
        <v>45476</v>
      </c>
    </row>
    <row r="107" spans="2:6" x14ac:dyDescent="0.25">
      <c r="B107">
        <v>103</v>
      </c>
      <c r="C107" s="15" t="s">
        <v>204</v>
      </c>
      <c r="D107" s="7">
        <v>504</v>
      </c>
      <c r="E107" s="13" t="s">
        <v>126</v>
      </c>
      <c r="F107" s="9">
        <v>45476</v>
      </c>
    </row>
    <row r="108" spans="2:6" x14ac:dyDescent="0.25">
      <c r="B108">
        <v>104</v>
      </c>
      <c r="C108" s="15" t="s">
        <v>205</v>
      </c>
      <c r="D108" s="7">
        <v>308</v>
      </c>
      <c r="E108" s="13" t="s">
        <v>126</v>
      </c>
      <c r="F108" s="9">
        <v>45476</v>
      </c>
    </row>
    <row r="109" spans="2:6" x14ac:dyDescent="0.25">
      <c r="B109">
        <v>105</v>
      </c>
      <c r="C109" s="15" t="s">
        <v>206</v>
      </c>
      <c r="D109" s="7">
        <v>308</v>
      </c>
      <c r="E109" t="s">
        <v>210</v>
      </c>
      <c r="F109" s="9">
        <v>45476</v>
      </c>
    </row>
    <row r="110" spans="2:6" x14ac:dyDescent="0.25">
      <c r="B110">
        <v>106</v>
      </c>
      <c r="C110" s="15" t="s">
        <v>207</v>
      </c>
      <c r="D110" s="7">
        <v>210</v>
      </c>
      <c r="E110" s="13" t="s">
        <v>126</v>
      </c>
      <c r="F110" s="9">
        <v>45476</v>
      </c>
    </row>
    <row r="111" spans="2:6" x14ac:dyDescent="0.25">
      <c r="B111">
        <v>107</v>
      </c>
      <c r="C111" s="15" t="s">
        <v>208</v>
      </c>
      <c r="D111" s="7">
        <v>170</v>
      </c>
      <c r="E111" s="13" t="s">
        <v>126</v>
      </c>
      <c r="F111" s="9">
        <v>45476</v>
      </c>
    </row>
    <row r="112" spans="2:6" x14ac:dyDescent="0.25">
      <c r="B112">
        <v>108</v>
      </c>
      <c r="C112" s="16" t="s">
        <v>209</v>
      </c>
      <c r="D112" s="7">
        <v>455</v>
      </c>
      <c r="E112" s="13" t="s">
        <v>126</v>
      </c>
      <c r="F112" s="9">
        <v>45476</v>
      </c>
    </row>
    <row r="113" spans="2:6" x14ac:dyDescent="0.25">
      <c r="B113">
        <v>109</v>
      </c>
      <c r="C113" s="14" t="s">
        <v>212</v>
      </c>
      <c r="D113" s="7">
        <v>3875</v>
      </c>
      <c r="E113" t="s">
        <v>211</v>
      </c>
      <c r="F113" s="9">
        <v>45477</v>
      </c>
    </row>
    <row r="114" spans="2:6" x14ac:dyDescent="0.25">
      <c r="B114">
        <v>110</v>
      </c>
      <c r="C114" t="s">
        <v>213</v>
      </c>
      <c r="D114" s="7">
        <v>800</v>
      </c>
      <c r="E114" t="s">
        <v>211</v>
      </c>
      <c r="F114" s="9">
        <v>45477</v>
      </c>
    </row>
    <row r="115" spans="2:6" x14ac:dyDescent="0.25">
      <c r="B115">
        <v>111</v>
      </c>
      <c r="C115" s="15" t="s">
        <v>214</v>
      </c>
      <c r="D115" s="7">
        <v>2181</v>
      </c>
      <c r="E115" s="13" t="s">
        <v>126</v>
      </c>
      <c r="F115" s="9">
        <v>45480</v>
      </c>
    </row>
    <row r="116" spans="2:6" x14ac:dyDescent="0.25">
      <c r="B116">
        <v>112</v>
      </c>
      <c r="C116" s="15" t="s">
        <v>206</v>
      </c>
      <c r="D116" s="7">
        <v>308</v>
      </c>
      <c r="E116" t="s">
        <v>210</v>
      </c>
      <c r="F116" s="9">
        <v>45480</v>
      </c>
    </row>
    <row r="117" spans="2:6" x14ac:dyDescent="0.25">
      <c r="B117">
        <v>113</v>
      </c>
      <c r="C117" t="s">
        <v>215</v>
      </c>
      <c r="D117" s="7">
        <v>135</v>
      </c>
      <c r="E117" s="13" t="s">
        <v>126</v>
      </c>
      <c r="F117" s="9">
        <v>45480</v>
      </c>
    </row>
    <row r="118" spans="2:6" x14ac:dyDescent="0.25">
      <c r="B118">
        <v>114</v>
      </c>
      <c r="C118" t="s">
        <v>216</v>
      </c>
      <c r="D118" s="7">
        <v>55</v>
      </c>
      <c r="E118" s="13" t="s">
        <v>126</v>
      </c>
      <c r="F118" s="9">
        <v>45480</v>
      </c>
    </row>
    <row r="119" spans="2:6" x14ac:dyDescent="0.25">
      <c r="B119">
        <v>115</v>
      </c>
      <c r="C119" t="s">
        <v>217</v>
      </c>
      <c r="D119" s="7">
        <v>50</v>
      </c>
      <c r="E119" s="13" t="s">
        <v>126</v>
      </c>
      <c r="F119" s="9">
        <v>45480</v>
      </c>
    </row>
    <row r="120" spans="2:6" x14ac:dyDescent="0.25">
      <c r="B120">
        <v>116</v>
      </c>
      <c r="C120" t="s">
        <v>218</v>
      </c>
      <c r="D120" s="7">
        <v>92000</v>
      </c>
      <c r="E120" t="s">
        <v>219</v>
      </c>
      <c r="F120" s="9">
        <v>45499</v>
      </c>
    </row>
    <row r="121" spans="2:6" x14ac:dyDescent="0.25">
      <c r="B121">
        <v>117</v>
      </c>
      <c r="C121" s="1" t="s">
        <v>223</v>
      </c>
      <c r="D121" s="7">
        <v>12211</v>
      </c>
      <c r="E121" s="13" t="s">
        <v>126</v>
      </c>
      <c r="F121" s="9">
        <v>45496</v>
      </c>
    </row>
    <row r="122" spans="2:6" x14ac:dyDescent="0.25">
      <c r="B122">
        <v>118</v>
      </c>
      <c r="C122" t="s">
        <v>220</v>
      </c>
      <c r="D122" s="7">
        <v>4042</v>
      </c>
      <c r="E122" s="13" t="s">
        <v>126</v>
      </c>
      <c r="F122" s="9">
        <v>45496</v>
      </c>
    </row>
    <row r="123" spans="2:6" x14ac:dyDescent="0.25">
      <c r="B123">
        <v>119</v>
      </c>
      <c r="C123" t="s">
        <v>222</v>
      </c>
      <c r="D123" s="7">
        <v>8400</v>
      </c>
      <c r="E123" s="13" t="s">
        <v>126</v>
      </c>
      <c r="F123" s="9">
        <v>45496</v>
      </c>
    </row>
    <row r="124" spans="2:6" x14ac:dyDescent="0.25">
      <c r="B124">
        <v>120</v>
      </c>
      <c r="C124" s="1" t="s">
        <v>221</v>
      </c>
      <c r="D124" s="7">
        <v>1090</v>
      </c>
      <c r="E124" s="13" t="s">
        <v>126</v>
      </c>
      <c r="F124" s="9">
        <v>45496</v>
      </c>
    </row>
    <row r="125" spans="2:6" x14ac:dyDescent="0.25">
      <c r="B125">
        <v>121</v>
      </c>
      <c r="C125" s="1" t="s">
        <v>224</v>
      </c>
      <c r="D125" s="7">
        <v>8388</v>
      </c>
      <c r="E125" s="13" t="s">
        <v>126</v>
      </c>
      <c r="F125" s="9">
        <v>45496</v>
      </c>
    </row>
    <row r="126" spans="2:6" x14ac:dyDescent="0.25">
      <c r="B126">
        <v>122</v>
      </c>
      <c r="C126" t="s">
        <v>225</v>
      </c>
      <c r="D126" s="7">
        <v>288</v>
      </c>
      <c r="E126" s="13" t="s">
        <v>126</v>
      </c>
      <c r="F126" s="9">
        <v>45506</v>
      </c>
    </row>
    <row r="127" spans="2:6" x14ac:dyDescent="0.25">
      <c r="B127">
        <v>123</v>
      </c>
      <c r="C127" t="s">
        <v>226</v>
      </c>
      <c r="D127" s="7">
        <v>352</v>
      </c>
      <c r="E127" s="13" t="s">
        <v>126</v>
      </c>
      <c r="F127" s="9">
        <v>45506</v>
      </c>
    </row>
    <row r="128" spans="2:6" x14ac:dyDescent="0.25">
      <c r="B128">
        <v>124</v>
      </c>
      <c r="C128" t="s">
        <v>227</v>
      </c>
      <c r="D128" s="7">
        <v>1541</v>
      </c>
      <c r="E128" s="13" t="s">
        <v>126</v>
      </c>
      <c r="F128" s="9">
        <v>45506</v>
      </c>
    </row>
    <row r="129" spans="2:6" x14ac:dyDescent="0.25">
      <c r="B129">
        <v>125</v>
      </c>
      <c r="C129" t="s">
        <v>228</v>
      </c>
      <c r="D129" s="7">
        <v>318</v>
      </c>
      <c r="E129" s="13" t="s">
        <v>126</v>
      </c>
      <c r="F129" s="9">
        <v>45506</v>
      </c>
    </row>
    <row r="130" spans="2:6" x14ac:dyDescent="0.25">
      <c r="B130">
        <v>126</v>
      </c>
      <c r="C130" t="s">
        <v>229</v>
      </c>
      <c r="D130" s="7">
        <v>15000</v>
      </c>
      <c r="E130" t="s">
        <v>230</v>
      </c>
      <c r="F130" s="9">
        <v>45509</v>
      </c>
    </row>
    <row r="131" spans="2:6" x14ac:dyDescent="0.25">
      <c r="B131">
        <v>127</v>
      </c>
      <c r="C131" t="s">
        <v>231</v>
      </c>
      <c r="D131" s="7">
        <v>2300</v>
      </c>
      <c r="E131" t="s">
        <v>232</v>
      </c>
      <c r="F131" s="9">
        <v>45518</v>
      </c>
    </row>
    <row r="132" spans="2:6" x14ac:dyDescent="0.25">
      <c r="B132">
        <v>128</v>
      </c>
      <c r="C132" s="1" t="s">
        <v>233</v>
      </c>
      <c r="D132" s="17">
        <v>5256.2</v>
      </c>
      <c r="E132" t="s">
        <v>234</v>
      </c>
      <c r="F132" s="9">
        <v>45524</v>
      </c>
    </row>
    <row r="133" spans="2:6" x14ac:dyDescent="0.25">
      <c r="B133">
        <v>129</v>
      </c>
      <c r="C133" s="1" t="s">
        <v>235</v>
      </c>
      <c r="D133" s="7">
        <v>5957.68</v>
      </c>
      <c r="E133" t="s">
        <v>236</v>
      </c>
      <c r="F133" s="9">
        <v>45524</v>
      </c>
    </row>
    <row r="134" spans="2:6" x14ac:dyDescent="0.25">
      <c r="B134">
        <v>130</v>
      </c>
      <c r="C134" s="1" t="s">
        <v>237</v>
      </c>
      <c r="D134" s="7">
        <v>1778.56</v>
      </c>
      <c r="E134" t="s">
        <v>238</v>
      </c>
      <c r="F134" s="9">
        <v>45524</v>
      </c>
    </row>
    <row r="135" spans="2:6" x14ac:dyDescent="0.25">
      <c r="B135">
        <v>131</v>
      </c>
      <c r="C135" s="1" t="s">
        <v>239</v>
      </c>
      <c r="D135" s="7">
        <v>68.56</v>
      </c>
      <c r="E135" t="s">
        <v>159</v>
      </c>
      <c r="F135" s="9">
        <v>45524</v>
      </c>
    </row>
    <row r="136" spans="2:6" x14ac:dyDescent="0.25">
      <c r="B136">
        <v>132</v>
      </c>
      <c r="C136" t="s">
        <v>240</v>
      </c>
      <c r="D136" s="7">
        <v>590</v>
      </c>
      <c r="E136" t="s">
        <v>159</v>
      </c>
      <c r="F136" s="9">
        <v>45524</v>
      </c>
    </row>
    <row r="137" spans="2:6" x14ac:dyDescent="0.25">
      <c r="B137">
        <v>133</v>
      </c>
      <c r="C137" t="s">
        <v>241</v>
      </c>
      <c r="D137" s="7">
        <v>445</v>
      </c>
      <c r="E137" t="s">
        <v>159</v>
      </c>
      <c r="F137" s="9">
        <v>45529</v>
      </c>
    </row>
    <row r="138" spans="2:6" x14ac:dyDescent="0.25">
      <c r="B138">
        <v>134</v>
      </c>
      <c r="C138" t="s">
        <v>242</v>
      </c>
      <c r="D138" s="7">
        <v>259</v>
      </c>
      <c r="E138" t="s">
        <v>159</v>
      </c>
      <c r="F138" s="9">
        <v>45529</v>
      </c>
    </row>
    <row r="139" spans="2:6" x14ac:dyDescent="0.25">
      <c r="B139">
        <v>135</v>
      </c>
      <c r="C139" t="s">
        <v>243</v>
      </c>
      <c r="D139" s="7">
        <v>159</v>
      </c>
      <c r="E139" t="s">
        <v>159</v>
      </c>
      <c r="F139" s="9">
        <v>45529</v>
      </c>
    </row>
    <row r="140" spans="2:6" x14ac:dyDescent="0.25">
      <c r="B140">
        <v>136</v>
      </c>
      <c r="C140" t="s">
        <v>244</v>
      </c>
      <c r="D140" s="7">
        <v>100</v>
      </c>
      <c r="E140" t="s">
        <v>159</v>
      </c>
      <c r="F140" s="9">
        <v>45529</v>
      </c>
    </row>
    <row r="141" spans="2:6" x14ac:dyDescent="0.25">
      <c r="B141">
        <v>137</v>
      </c>
      <c r="C141" t="s">
        <v>245</v>
      </c>
      <c r="D141" s="7">
        <v>5580</v>
      </c>
      <c r="E141" t="s">
        <v>159</v>
      </c>
      <c r="F141" s="9">
        <v>45546</v>
      </c>
    </row>
    <row r="142" spans="2:6" x14ac:dyDescent="0.25">
      <c r="B142">
        <v>138</v>
      </c>
      <c r="C142" t="s">
        <v>246</v>
      </c>
      <c r="D142" s="7">
        <v>2110</v>
      </c>
      <c r="E142" t="s">
        <v>159</v>
      </c>
      <c r="F142" s="9">
        <v>45556</v>
      </c>
    </row>
    <row r="143" spans="2:6" x14ac:dyDescent="0.25">
      <c r="B143">
        <v>139</v>
      </c>
      <c r="C143" t="s">
        <v>247</v>
      </c>
      <c r="D143" s="7">
        <v>54000</v>
      </c>
      <c r="E143" t="s">
        <v>248</v>
      </c>
      <c r="F143" s="9">
        <v>45556</v>
      </c>
    </row>
    <row r="144" spans="2:6" x14ac:dyDescent="0.25">
      <c r="B144">
        <v>140</v>
      </c>
      <c r="C144" t="s">
        <v>249</v>
      </c>
      <c r="D144" s="7">
        <v>15000</v>
      </c>
      <c r="E144" t="s">
        <v>251</v>
      </c>
      <c r="F144" s="9">
        <v>45563</v>
      </c>
    </row>
    <row r="145" spans="2:6" x14ac:dyDescent="0.25">
      <c r="B145">
        <v>141</v>
      </c>
      <c r="C145" t="s">
        <v>252</v>
      </c>
      <c r="D145" s="7">
        <v>1900</v>
      </c>
      <c r="E145" t="s">
        <v>250</v>
      </c>
      <c r="F145" s="9">
        <v>45563</v>
      </c>
    </row>
    <row r="146" spans="2:6" x14ac:dyDescent="0.25">
      <c r="B146">
        <v>142</v>
      </c>
      <c r="C146" t="s">
        <v>247</v>
      </c>
      <c r="D146" s="7">
        <v>54000</v>
      </c>
      <c r="E146" t="s">
        <v>248</v>
      </c>
      <c r="F146" s="9">
        <v>45566</v>
      </c>
    </row>
    <row r="147" spans="2:6" x14ac:dyDescent="0.25">
      <c r="B147">
        <v>143</v>
      </c>
      <c r="C147" t="s">
        <v>249</v>
      </c>
      <c r="D147" s="7">
        <v>10000</v>
      </c>
      <c r="E147" t="s">
        <v>251</v>
      </c>
      <c r="F147" s="9">
        <v>45570</v>
      </c>
    </row>
    <row r="148" spans="2:6" x14ac:dyDescent="0.25">
      <c r="B148">
        <v>144</v>
      </c>
      <c r="C148" t="s">
        <v>252</v>
      </c>
      <c r="D148" s="7">
        <v>1900</v>
      </c>
      <c r="E148" t="s">
        <v>250</v>
      </c>
      <c r="F148" s="9">
        <v>45571</v>
      </c>
    </row>
    <row r="149" spans="2:6" x14ac:dyDescent="0.25">
      <c r="B149">
        <v>145</v>
      </c>
      <c r="C149" t="s">
        <v>253</v>
      </c>
      <c r="D149" s="7">
        <v>3900</v>
      </c>
      <c r="E149" t="s">
        <v>173</v>
      </c>
      <c r="F149" s="9">
        <v>45573</v>
      </c>
    </row>
    <row r="150" spans="2:6" x14ac:dyDescent="0.25">
      <c r="B150">
        <v>146</v>
      </c>
      <c r="C150" t="s">
        <v>254</v>
      </c>
      <c r="D150" s="7">
        <v>106400</v>
      </c>
      <c r="F150" s="9">
        <v>45573</v>
      </c>
    </row>
    <row r="151" spans="2:6" x14ac:dyDescent="0.25">
      <c r="B151">
        <v>147</v>
      </c>
      <c r="C151" t="s">
        <v>255</v>
      </c>
      <c r="D151" s="7">
        <v>13000</v>
      </c>
      <c r="F151" s="9">
        <v>45573</v>
      </c>
    </row>
    <row r="152" spans="2:6" x14ac:dyDescent="0.25">
      <c r="B152">
        <v>148</v>
      </c>
      <c r="C152" t="s">
        <v>256</v>
      </c>
      <c r="D152" s="7">
        <v>1723.22</v>
      </c>
      <c r="E152" t="s">
        <v>173</v>
      </c>
      <c r="F152" s="9">
        <v>45582</v>
      </c>
    </row>
    <row r="153" spans="2:6" x14ac:dyDescent="0.25">
      <c r="B153">
        <v>149</v>
      </c>
      <c r="C153" t="s">
        <v>257</v>
      </c>
      <c r="D153" s="7">
        <v>267.39</v>
      </c>
      <c r="E153" t="s">
        <v>258</v>
      </c>
      <c r="F153" s="9">
        <v>45582</v>
      </c>
    </row>
    <row r="154" spans="2:6" x14ac:dyDescent="0.25">
      <c r="B154">
        <v>150</v>
      </c>
      <c r="C154" t="s">
        <v>243</v>
      </c>
      <c r="D154" s="7">
        <v>152</v>
      </c>
      <c r="E154" t="s">
        <v>259</v>
      </c>
      <c r="F154" s="9">
        <v>45582</v>
      </c>
    </row>
    <row r="155" spans="2:6" x14ac:dyDescent="0.25">
      <c r="B155">
        <v>151</v>
      </c>
      <c r="C155" t="s">
        <v>261</v>
      </c>
      <c r="D155" s="7">
        <v>254000</v>
      </c>
      <c r="E155" t="s">
        <v>260</v>
      </c>
      <c r="F155" s="9">
        <v>45584</v>
      </c>
    </row>
    <row r="156" spans="2:6" x14ac:dyDescent="0.25">
      <c r="B156">
        <v>152</v>
      </c>
      <c r="C156" t="s">
        <v>262</v>
      </c>
      <c r="D156" s="7">
        <v>2900</v>
      </c>
      <c r="E156" t="s">
        <v>263</v>
      </c>
      <c r="F156" s="9">
        <v>45584</v>
      </c>
    </row>
    <row r="157" spans="2:6" x14ac:dyDescent="0.25">
      <c r="B157">
        <v>153</v>
      </c>
      <c r="C157" t="s">
        <v>264</v>
      </c>
      <c r="D157" s="7">
        <v>2396</v>
      </c>
      <c r="E157" t="s">
        <v>265</v>
      </c>
      <c r="F157" s="9">
        <v>45599</v>
      </c>
    </row>
    <row r="158" spans="2:6" x14ac:dyDescent="0.25">
      <c r="B158">
        <v>154</v>
      </c>
      <c r="C158" t="s">
        <v>271</v>
      </c>
      <c r="D158" s="7">
        <v>482016</v>
      </c>
      <c r="E158" t="s">
        <v>272</v>
      </c>
      <c r="F158" s="9">
        <v>45652</v>
      </c>
    </row>
    <row r="159" spans="2:6" x14ac:dyDescent="0.25">
      <c r="B159">
        <v>155</v>
      </c>
      <c r="C159" s="18" t="s">
        <v>274</v>
      </c>
      <c r="D159" s="7">
        <v>564.75</v>
      </c>
      <c r="E159" t="s">
        <v>173</v>
      </c>
      <c r="F159" s="20">
        <v>45675</v>
      </c>
    </row>
    <row r="160" spans="2:6" x14ac:dyDescent="0.25">
      <c r="B160">
        <v>156</v>
      </c>
      <c r="C160" s="18" t="s">
        <v>275</v>
      </c>
      <c r="D160" s="7">
        <v>1216.25</v>
      </c>
      <c r="E160" t="s">
        <v>173</v>
      </c>
      <c r="F160" s="20">
        <v>45675</v>
      </c>
    </row>
    <row r="161" spans="2:6" x14ac:dyDescent="0.25">
      <c r="B161">
        <v>157</v>
      </c>
      <c r="C161" s="18" t="s">
        <v>273</v>
      </c>
      <c r="D161" s="19">
        <v>1890</v>
      </c>
      <c r="E161" t="s">
        <v>173</v>
      </c>
      <c r="F161" s="20">
        <v>45662</v>
      </c>
    </row>
    <row r="162" spans="2:6" x14ac:dyDescent="0.25">
      <c r="B162">
        <v>158</v>
      </c>
      <c r="C162" t="s">
        <v>276</v>
      </c>
      <c r="D162" s="7">
        <v>1098</v>
      </c>
      <c r="F162" s="9">
        <v>45667</v>
      </c>
    </row>
    <row r="163" spans="2:6" x14ac:dyDescent="0.25">
      <c r="B163">
        <v>159</v>
      </c>
      <c r="C163" t="s">
        <v>277</v>
      </c>
      <c r="D163" s="7">
        <v>1075</v>
      </c>
      <c r="F163" s="9">
        <v>45667</v>
      </c>
    </row>
    <row r="164" spans="2:6" x14ac:dyDescent="0.25">
      <c r="B164">
        <v>160</v>
      </c>
      <c r="C164" t="s">
        <v>278</v>
      </c>
      <c r="D164" s="7">
        <v>146000</v>
      </c>
      <c r="E164" t="s">
        <v>279</v>
      </c>
      <c r="F164" s="9">
        <v>45696</v>
      </c>
    </row>
    <row r="165" spans="2:6" x14ac:dyDescent="0.25">
      <c r="B165">
        <v>161</v>
      </c>
      <c r="C165" t="s">
        <v>283</v>
      </c>
      <c r="D165" s="7">
        <v>900</v>
      </c>
      <c r="E165" t="s">
        <v>282</v>
      </c>
      <c r="F165" s="9">
        <v>45724</v>
      </c>
    </row>
    <row r="166" spans="2:6" x14ac:dyDescent="0.25">
      <c r="B166">
        <v>162</v>
      </c>
      <c r="C166" t="s">
        <v>285</v>
      </c>
      <c r="D166" s="7">
        <v>109</v>
      </c>
      <c r="E166" t="s">
        <v>173</v>
      </c>
      <c r="F166" s="9">
        <v>45725</v>
      </c>
    </row>
    <row r="167" spans="2:6" x14ac:dyDescent="0.25">
      <c r="B167">
        <v>163</v>
      </c>
      <c r="C167" t="s">
        <v>284</v>
      </c>
      <c r="D167" s="7">
        <v>279</v>
      </c>
      <c r="E167" t="s">
        <v>173</v>
      </c>
      <c r="F167" s="9">
        <v>45725</v>
      </c>
    </row>
    <row r="168" spans="2:6" x14ac:dyDescent="0.25">
      <c r="B168">
        <v>164</v>
      </c>
      <c r="C168" t="s">
        <v>286</v>
      </c>
      <c r="D168" s="7">
        <v>599</v>
      </c>
      <c r="E168" t="s">
        <v>173</v>
      </c>
      <c r="F168" s="9">
        <v>45725</v>
      </c>
    </row>
    <row r="169" spans="2:6" x14ac:dyDescent="0.25">
      <c r="B169">
        <v>165</v>
      </c>
      <c r="C169" t="s">
        <v>287</v>
      </c>
      <c r="D169" s="7">
        <v>599</v>
      </c>
      <c r="E169" t="s">
        <v>173</v>
      </c>
      <c r="F169" s="9">
        <v>45725</v>
      </c>
    </row>
    <row r="170" spans="2:6" x14ac:dyDescent="0.25">
      <c r="B170">
        <v>166</v>
      </c>
      <c r="C170" s="18" t="s">
        <v>288</v>
      </c>
      <c r="D170" s="7">
        <v>112</v>
      </c>
      <c r="E170" t="s">
        <v>291</v>
      </c>
      <c r="F170" s="9">
        <v>45731</v>
      </c>
    </row>
    <row r="171" spans="2:6" x14ac:dyDescent="0.25">
      <c r="B171">
        <v>167</v>
      </c>
      <c r="C171" s="18" t="s">
        <v>289</v>
      </c>
      <c r="D171" s="7">
        <v>98</v>
      </c>
      <c r="E171" t="s">
        <v>292</v>
      </c>
      <c r="F171" s="9">
        <v>45731</v>
      </c>
    </row>
    <row r="172" spans="2:6" x14ac:dyDescent="0.25">
      <c r="B172">
        <v>168</v>
      </c>
      <c r="C172" s="18" t="s">
        <v>290</v>
      </c>
      <c r="D172" s="7">
        <v>499</v>
      </c>
      <c r="E172" t="s">
        <v>173</v>
      </c>
      <c r="F172" s="9">
        <v>45731</v>
      </c>
    </row>
    <row r="173" spans="2:6" x14ac:dyDescent="0.25">
      <c r="B173">
        <v>169</v>
      </c>
      <c r="C173" t="s">
        <v>293</v>
      </c>
      <c r="D173" s="7">
        <v>889</v>
      </c>
      <c r="E173" t="s">
        <v>173</v>
      </c>
      <c r="F173" s="9">
        <v>45732</v>
      </c>
    </row>
    <row r="174" spans="2:6" x14ac:dyDescent="0.25">
      <c r="B174">
        <v>170</v>
      </c>
      <c r="C174" t="s">
        <v>297</v>
      </c>
      <c r="D174" s="7">
        <v>109</v>
      </c>
      <c r="E174" t="s">
        <v>173</v>
      </c>
      <c r="F174" s="9">
        <v>45732</v>
      </c>
    </row>
    <row r="175" spans="2:6" x14ac:dyDescent="0.25">
      <c r="B175">
        <v>171</v>
      </c>
      <c r="C175" t="s">
        <v>294</v>
      </c>
      <c r="D175" s="7">
        <v>169</v>
      </c>
      <c r="E175" t="s">
        <v>173</v>
      </c>
      <c r="F175" s="9">
        <v>45732</v>
      </c>
    </row>
    <row r="176" spans="2:6" x14ac:dyDescent="0.25">
      <c r="B176">
        <v>172</v>
      </c>
      <c r="C176" t="s">
        <v>125</v>
      </c>
      <c r="D176" s="7">
        <v>159</v>
      </c>
      <c r="E176" t="s">
        <v>173</v>
      </c>
      <c r="F176" s="9">
        <v>45732</v>
      </c>
    </row>
    <row r="177" spans="2:6" x14ac:dyDescent="0.25">
      <c r="B177">
        <v>173</v>
      </c>
      <c r="C177" t="s">
        <v>295</v>
      </c>
      <c r="D177" s="7">
        <v>69</v>
      </c>
      <c r="E177" t="s">
        <v>173</v>
      </c>
      <c r="F177" s="9">
        <v>45732</v>
      </c>
    </row>
    <row r="178" spans="2:6" x14ac:dyDescent="0.25">
      <c r="B178">
        <v>174</v>
      </c>
      <c r="C178" t="s">
        <v>296</v>
      </c>
      <c r="D178" s="7">
        <v>59</v>
      </c>
      <c r="E178" t="s">
        <v>173</v>
      </c>
      <c r="F178" s="9">
        <v>45732</v>
      </c>
    </row>
    <row r="179" spans="2:6" x14ac:dyDescent="0.25">
      <c r="B179">
        <v>175</v>
      </c>
      <c r="C179" t="s">
        <v>298</v>
      </c>
      <c r="D179" s="7">
        <v>69</v>
      </c>
      <c r="E179" t="s">
        <v>173</v>
      </c>
      <c r="F179" s="9">
        <v>45732</v>
      </c>
    </row>
    <row r="180" spans="2:6" x14ac:dyDescent="0.25">
      <c r="B180">
        <v>176</v>
      </c>
      <c r="C180" t="s">
        <v>299</v>
      </c>
      <c r="D180" s="7">
        <v>12000</v>
      </c>
      <c r="E180" t="s">
        <v>173</v>
      </c>
      <c r="F180" s="9">
        <v>45738</v>
      </c>
    </row>
    <row r="181" spans="2:6" x14ac:dyDescent="0.25">
      <c r="B181">
        <v>177</v>
      </c>
      <c r="C181" t="s">
        <v>300</v>
      </c>
      <c r="D181" s="7">
        <v>3791.3</v>
      </c>
      <c r="E181" t="s">
        <v>301</v>
      </c>
      <c r="F181" s="9">
        <v>45738</v>
      </c>
    </row>
    <row r="182" spans="2:6" x14ac:dyDescent="0.25">
      <c r="B182">
        <v>178</v>
      </c>
      <c r="C182" t="s">
        <v>303</v>
      </c>
      <c r="D182" s="7">
        <v>3445.74</v>
      </c>
      <c r="E182" t="s">
        <v>304</v>
      </c>
      <c r="F182" s="9">
        <v>45738</v>
      </c>
    </row>
    <row r="183" spans="2:6" x14ac:dyDescent="0.25">
      <c r="B183">
        <v>179</v>
      </c>
      <c r="C183" t="s">
        <v>305</v>
      </c>
      <c r="D183" s="7">
        <v>5919.96</v>
      </c>
      <c r="E183" t="s">
        <v>306</v>
      </c>
      <c r="F183" s="9">
        <v>45738</v>
      </c>
    </row>
    <row r="184" spans="2:6" x14ac:dyDescent="0.25">
      <c r="B184">
        <v>180</v>
      </c>
      <c r="C184" t="s">
        <v>302</v>
      </c>
      <c r="D184" s="7">
        <v>690</v>
      </c>
      <c r="E184" t="s">
        <v>173</v>
      </c>
      <c r="F184" s="9">
        <v>45738</v>
      </c>
    </row>
    <row r="185" spans="2:6" x14ac:dyDescent="0.25">
      <c r="B185">
        <v>181</v>
      </c>
      <c r="C185" t="s">
        <v>307</v>
      </c>
      <c r="D185" s="7">
        <v>600</v>
      </c>
      <c r="E185" t="s">
        <v>232</v>
      </c>
      <c r="F185" s="9">
        <v>45739</v>
      </c>
    </row>
    <row r="186" spans="2:6" x14ac:dyDescent="0.25">
      <c r="B186">
        <v>182</v>
      </c>
      <c r="C186" s="18" t="s">
        <v>360</v>
      </c>
      <c r="D186" s="7">
        <v>1055.44</v>
      </c>
      <c r="E186" t="s">
        <v>173</v>
      </c>
      <c r="F186" s="9">
        <v>45744</v>
      </c>
    </row>
    <row r="187" spans="2:6" x14ac:dyDescent="0.25">
      <c r="B187">
        <v>183</v>
      </c>
      <c r="C187" s="18" t="s">
        <v>361</v>
      </c>
      <c r="D187" s="7">
        <v>246.55</v>
      </c>
      <c r="E187" t="s">
        <v>173</v>
      </c>
      <c r="F187" s="9">
        <v>45744</v>
      </c>
    </row>
    <row r="188" spans="2:6" x14ac:dyDescent="0.25">
      <c r="B188">
        <v>184</v>
      </c>
      <c r="C188" s="18" t="s">
        <v>362</v>
      </c>
      <c r="D188" s="7">
        <v>599</v>
      </c>
      <c r="E188" t="s">
        <v>173</v>
      </c>
      <c r="F188" s="9">
        <v>45745</v>
      </c>
    </row>
    <row r="189" spans="2:6" x14ac:dyDescent="0.25">
      <c r="B189">
        <v>185</v>
      </c>
      <c r="C189" s="18" t="s">
        <v>363</v>
      </c>
      <c r="D189" s="7">
        <v>482.14</v>
      </c>
      <c r="E189" t="s">
        <v>173</v>
      </c>
      <c r="F189" s="9">
        <v>45746</v>
      </c>
    </row>
    <row r="190" spans="2:6" x14ac:dyDescent="0.25">
      <c r="B190">
        <v>186</v>
      </c>
      <c r="C190" s="18" t="s">
        <v>364</v>
      </c>
      <c r="D190" s="7">
        <v>299.86</v>
      </c>
      <c r="E190" t="s">
        <v>173</v>
      </c>
      <c r="F190" s="9">
        <v>45746</v>
      </c>
    </row>
    <row r="191" spans="2:6" x14ac:dyDescent="0.25">
      <c r="B191">
        <v>187</v>
      </c>
      <c r="C191" t="s">
        <v>366</v>
      </c>
      <c r="D191" s="7">
        <v>9475</v>
      </c>
      <c r="E191" t="s">
        <v>365</v>
      </c>
      <c r="F191" s="9">
        <v>45751</v>
      </c>
    </row>
    <row r="192" spans="2:6" x14ac:dyDescent="0.25">
      <c r="B192">
        <v>188</v>
      </c>
      <c r="C192" t="s">
        <v>367</v>
      </c>
      <c r="D192" s="7">
        <v>3000</v>
      </c>
      <c r="E192" t="s">
        <v>368</v>
      </c>
      <c r="F192" s="9">
        <v>45752</v>
      </c>
    </row>
    <row r="193" spans="2:6" x14ac:dyDescent="0.25">
      <c r="B193">
        <v>189</v>
      </c>
      <c r="C193" s="18" t="s">
        <v>369</v>
      </c>
      <c r="D193" s="7">
        <v>98.97</v>
      </c>
      <c r="E193" t="s">
        <v>173</v>
      </c>
      <c r="F193" s="9">
        <v>45752</v>
      </c>
    </row>
    <row r="194" spans="2:6" x14ac:dyDescent="0.25">
      <c r="B194">
        <v>190</v>
      </c>
      <c r="C194" s="18" t="s">
        <v>370</v>
      </c>
      <c r="D194" s="7">
        <v>44.49</v>
      </c>
      <c r="E194" t="s">
        <v>173</v>
      </c>
      <c r="F194" s="9">
        <v>45752</v>
      </c>
    </row>
    <row r="195" spans="2:6" x14ac:dyDescent="0.25">
      <c r="B195">
        <v>191</v>
      </c>
      <c r="C195" t="s">
        <v>371</v>
      </c>
      <c r="D195" s="7">
        <v>1000</v>
      </c>
      <c r="E195" t="s">
        <v>372</v>
      </c>
      <c r="F195" s="9">
        <v>45746</v>
      </c>
    </row>
    <row r="196" spans="2:6" x14ac:dyDescent="0.25">
      <c r="B196">
        <v>192</v>
      </c>
      <c r="C196" s="18" t="s">
        <v>373</v>
      </c>
      <c r="D196" s="7">
        <v>57.54</v>
      </c>
      <c r="E196" t="s">
        <v>173</v>
      </c>
      <c r="F196" s="9">
        <v>45769</v>
      </c>
    </row>
    <row r="197" spans="2:6" x14ac:dyDescent="0.25">
      <c r="B197">
        <v>193</v>
      </c>
      <c r="C197" s="18" t="s">
        <v>374</v>
      </c>
      <c r="D197" s="7">
        <v>67.290000000000006</v>
      </c>
      <c r="E197" t="s">
        <v>173</v>
      </c>
      <c r="F197" s="9">
        <v>45769</v>
      </c>
    </row>
    <row r="198" spans="2:6" x14ac:dyDescent="0.25">
      <c r="B198">
        <v>194</v>
      </c>
      <c r="C198" s="18" t="s">
        <v>375</v>
      </c>
      <c r="D198" s="7">
        <v>67.290000000000006</v>
      </c>
      <c r="E198" t="s">
        <v>173</v>
      </c>
      <c r="F198" s="9">
        <v>45769</v>
      </c>
    </row>
    <row r="199" spans="2:6" x14ac:dyDescent="0.25">
      <c r="B199">
        <v>195</v>
      </c>
      <c r="C199" s="18" t="s">
        <v>376</v>
      </c>
      <c r="D199" s="7">
        <v>86.79</v>
      </c>
      <c r="E199" t="s">
        <v>173</v>
      </c>
      <c r="F199" s="9">
        <v>45769</v>
      </c>
    </row>
    <row r="200" spans="2:6" x14ac:dyDescent="0.25">
      <c r="B200">
        <v>196</v>
      </c>
      <c r="C200" s="18" t="s">
        <v>377</v>
      </c>
      <c r="D200" s="7">
        <v>193.1</v>
      </c>
      <c r="E200" t="s">
        <v>292</v>
      </c>
      <c r="F200" s="9">
        <v>45769</v>
      </c>
    </row>
    <row r="201" spans="2:6" x14ac:dyDescent="0.25">
      <c r="B201">
        <v>197</v>
      </c>
      <c r="C201" t="s">
        <v>378</v>
      </c>
      <c r="D201" s="7">
        <v>1064</v>
      </c>
      <c r="E201" t="s">
        <v>173</v>
      </c>
      <c r="F201" s="9">
        <v>45773</v>
      </c>
    </row>
    <row r="202" spans="2:6" x14ac:dyDescent="0.25">
      <c r="B202">
        <v>198</v>
      </c>
      <c r="C202" t="s">
        <v>379</v>
      </c>
      <c r="D202" s="7">
        <v>445</v>
      </c>
      <c r="E202" t="s">
        <v>126</v>
      </c>
      <c r="F202" s="9">
        <v>45779</v>
      </c>
    </row>
    <row r="203" spans="2:6" x14ac:dyDescent="0.25">
      <c r="B203">
        <v>199</v>
      </c>
      <c r="C203" s="18" t="s">
        <v>380</v>
      </c>
      <c r="D203" s="7">
        <v>1590</v>
      </c>
      <c r="E203" t="s">
        <v>173</v>
      </c>
      <c r="F203" s="9">
        <v>45779</v>
      </c>
    </row>
    <row r="204" spans="2:6" ht="17.25" x14ac:dyDescent="0.3">
      <c r="B204">
        <v>200</v>
      </c>
      <c r="C204" s="37" t="s">
        <v>381</v>
      </c>
      <c r="D204" s="7">
        <v>1078</v>
      </c>
      <c r="E204" t="s">
        <v>365</v>
      </c>
      <c r="F204" s="9">
        <v>45782</v>
      </c>
    </row>
    <row r="205" spans="2:6" x14ac:dyDescent="0.25">
      <c r="B205">
        <v>201</v>
      </c>
      <c r="C205" t="s">
        <v>382</v>
      </c>
      <c r="D205" s="7">
        <v>90</v>
      </c>
      <c r="E205" t="s">
        <v>365</v>
      </c>
      <c r="F205" s="9">
        <v>45782</v>
      </c>
    </row>
    <row r="206" spans="2:6" x14ac:dyDescent="0.25">
      <c r="B206">
        <v>202</v>
      </c>
      <c r="C206" t="s">
        <v>383</v>
      </c>
      <c r="D206" s="7">
        <v>6941</v>
      </c>
      <c r="E206" t="s">
        <v>173</v>
      </c>
      <c r="F206" s="9">
        <v>45788</v>
      </c>
    </row>
    <row r="207" spans="2:6" x14ac:dyDescent="0.25">
      <c r="B207">
        <v>203</v>
      </c>
      <c r="C207" t="s">
        <v>384</v>
      </c>
      <c r="D207" s="7">
        <v>7300</v>
      </c>
      <c r="E207" t="s">
        <v>272</v>
      </c>
      <c r="F207" s="9">
        <v>45791</v>
      </c>
    </row>
    <row r="208" spans="2:6" x14ac:dyDescent="0.25">
      <c r="B208">
        <v>204</v>
      </c>
      <c r="C208" t="s">
        <v>385</v>
      </c>
      <c r="D208" s="7">
        <v>20000</v>
      </c>
      <c r="E208" t="s">
        <v>365</v>
      </c>
      <c r="F208" s="9">
        <v>45796</v>
      </c>
    </row>
    <row r="209" spans="2:6" x14ac:dyDescent="0.25">
      <c r="B209">
        <v>205</v>
      </c>
      <c r="C209" t="s">
        <v>386</v>
      </c>
      <c r="D209" s="7">
        <v>14154</v>
      </c>
      <c r="E209" t="s">
        <v>365</v>
      </c>
      <c r="F209" s="9">
        <v>45808</v>
      </c>
    </row>
    <row r="210" spans="2:6" x14ac:dyDescent="0.25">
      <c r="B210">
        <v>206</v>
      </c>
      <c r="C210" t="s">
        <v>387</v>
      </c>
      <c r="D210" s="7">
        <v>57.2</v>
      </c>
      <c r="E210" t="s">
        <v>173</v>
      </c>
      <c r="F210" s="9">
        <v>45823</v>
      </c>
    </row>
    <row r="211" spans="2:6" x14ac:dyDescent="0.25">
      <c r="B211">
        <v>207</v>
      </c>
      <c r="C211" t="s">
        <v>388</v>
      </c>
      <c r="D211" s="7">
        <v>222.02</v>
      </c>
      <c r="E211" t="s">
        <v>173</v>
      </c>
      <c r="F211" s="9">
        <v>45823</v>
      </c>
    </row>
    <row r="212" spans="2:6" x14ac:dyDescent="0.25">
      <c r="B212">
        <v>208</v>
      </c>
      <c r="C212" t="s">
        <v>389</v>
      </c>
      <c r="D212" s="7">
        <v>78.540000000000006</v>
      </c>
      <c r="E212" t="s">
        <v>392</v>
      </c>
      <c r="F212" s="9">
        <v>45823</v>
      </c>
    </row>
    <row r="213" spans="2:6" x14ac:dyDescent="0.25">
      <c r="B213">
        <v>209</v>
      </c>
      <c r="C213" t="s">
        <v>390</v>
      </c>
      <c r="D213" s="7">
        <v>377.14</v>
      </c>
      <c r="E213" t="s">
        <v>173</v>
      </c>
      <c r="F213" s="9">
        <v>45823</v>
      </c>
    </row>
    <row r="214" spans="2:6" x14ac:dyDescent="0.25">
      <c r="B214">
        <v>210</v>
      </c>
      <c r="C214" t="s">
        <v>391</v>
      </c>
      <c r="D214" s="7">
        <v>192.93</v>
      </c>
      <c r="E214" t="s">
        <v>173</v>
      </c>
      <c r="F214" s="9">
        <v>45823</v>
      </c>
    </row>
    <row r="215" spans="2:6" x14ac:dyDescent="0.25">
      <c r="B215">
        <v>211</v>
      </c>
      <c r="C215" t="s">
        <v>406</v>
      </c>
      <c r="D215" s="7">
        <v>4551</v>
      </c>
      <c r="E215" t="s">
        <v>173</v>
      </c>
      <c r="F215" s="9">
        <v>45829</v>
      </c>
    </row>
    <row r="216" spans="2:6" x14ac:dyDescent="0.25">
      <c r="B216">
        <v>212</v>
      </c>
      <c r="C216" s="38" t="s">
        <v>407</v>
      </c>
      <c r="D216" s="7">
        <v>49.77</v>
      </c>
      <c r="E216" t="s">
        <v>173</v>
      </c>
      <c r="F216" s="9">
        <v>45836</v>
      </c>
    </row>
    <row r="217" spans="2:6" x14ac:dyDescent="0.25">
      <c r="B217">
        <v>213</v>
      </c>
      <c r="C217" s="38" t="s">
        <v>408</v>
      </c>
      <c r="D217" s="7">
        <v>55.88</v>
      </c>
      <c r="E217" t="s">
        <v>173</v>
      </c>
      <c r="F217" s="9">
        <v>45836</v>
      </c>
    </row>
    <row r="218" spans="2:6" x14ac:dyDescent="0.25">
      <c r="B218">
        <v>214</v>
      </c>
      <c r="C218" s="38" t="s">
        <v>409</v>
      </c>
      <c r="D218" s="7">
        <v>103.04</v>
      </c>
      <c r="E218" t="s">
        <v>173</v>
      </c>
      <c r="F218" s="9">
        <v>45836</v>
      </c>
    </row>
    <row r="219" spans="2:6" x14ac:dyDescent="0.25">
      <c r="B219">
        <v>215</v>
      </c>
      <c r="C219" s="38" t="s">
        <v>410</v>
      </c>
      <c r="D219" s="7">
        <v>64.61</v>
      </c>
      <c r="E219" t="s">
        <v>173</v>
      </c>
      <c r="F219" s="9">
        <v>45836</v>
      </c>
    </row>
    <row r="220" spans="2:6" x14ac:dyDescent="0.25">
      <c r="B220">
        <v>216</v>
      </c>
      <c r="C220" s="38" t="s">
        <v>411</v>
      </c>
      <c r="D220" s="7">
        <v>132.72999999999999</v>
      </c>
      <c r="E220" t="s">
        <v>173</v>
      </c>
      <c r="F220" s="9">
        <v>45836</v>
      </c>
    </row>
    <row r="221" spans="2:6" x14ac:dyDescent="0.25">
      <c r="B221">
        <v>217</v>
      </c>
      <c r="C221" s="38" t="s">
        <v>373</v>
      </c>
      <c r="D221" s="7">
        <v>51.52</v>
      </c>
      <c r="E221" t="s">
        <v>173</v>
      </c>
      <c r="F221" s="9">
        <v>45836</v>
      </c>
    </row>
    <row r="222" spans="2:6" x14ac:dyDescent="0.25">
      <c r="B222">
        <v>218</v>
      </c>
      <c r="C222" s="38" t="s">
        <v>412</v>
      </c>
      <c r="D222" s="7">
        <v>130.1</v>
      </c>
      <c r="E222" t="s">
        <v>173</v>
      </c>
      <c r="F222" s="9">
        <v>45836</v>
      </c>
    </row>
    <row r="223" spans="2:6" x14ac:dyDescent="0.25">
      <c r="B223">
        <v>219</v>
      </c>
      <c r="C223" t="s">
        <v>413</v>
      </c>
      <c r="D223" s="7">
        <v>15789</v>
      </c>
      <c r="E223" t="s">
        <v>173</v>
      </c>
      <c r="F223" s="9">
        <v>45837</v>
      </c>
    </row>
    <row r="224" spans="2:6" x14ac:dyDescent="0.25">
      <c r="B224">
        <v>220</v>
      </c>
      <c r="C224" s="18" t="s">
        <v>414</v>
      </c>
      <c r="D224" s="39">
        <v>389</v>
      </c>
      <c r="E224" t="s">
        <v>173</v>
      </c>
      <c r="F224" s="9">
        <v>45848</v>
      </c>
    </row>
    <row r="225" spans="2:6" x14ac:dyDescent="0.25">
      <c r="B225">
        <v>221</v>
      </c>
      <c r="C225" s="18" t="s">
        <v>373</v>
      </c>
      <c r="D225" s="7">
        <v>59</v>
      </c>
      <c r="E225" t="s">
        <v>173</v>
      </c>
      <c r="F225" s="9">
        <v>45848</v>
      </c>
    </row>
    <row r="226" spans="2:6" x14ac:dyDescent="0.25">
      <c r="B226">
        <v>222</v>
      </c>
      <c r="C226" s="18" t="s">
        <v>415</v>
      </c>
      <c r="D226" s="7">
        <v>2590</v>
      </c>
      <c r="E226" t="s">
        <v>173</v>
      </c>
      <c r="F226" s="9">
        <v>45848</v>
      </c>
    </row>
    <row r="227" spans="2:6" x14ac:dyDescent="0.25">
      <c r="B227">
        <v>223</v>
      </c>
      <c r="C227" s="18" t="s">
        <v>416</v>
      </c>
      <c r="D227" s="7">
        <v>2590</v>
      </c>
      <c r="E227" t="s">
        <v>173</v>
      </c>
      <c r="F227" s="9">
        <v>45848</v>
      </c>
    </row>
    <row r="228" spans="2:6" x14ac:dyDescent="0.25">
      <c r="B228">
        <v>224</v>
      </c>
      <c r="C228" s="40" t="s">
        <v>417</v>
      </c>
      <c r="D228" s="41">
        <v>1490</v>
      </c>
      <c r="E228" t="s">
        <v>173</v>
      </c>
      <c r="F228" s="9">
        <v>45848</v>
      </c>
    </row>
    <row r="229" spans="2:6" x14ac:dyDescent="0.25">
      <c r="B229">
        <v>225</v>
      </c>
      <c r="C229" t="s">
        <v>418</v>
      </c>
      <c r="D229" s="7">
        <v>8000</v>
      </c>
      <c r="E229" t="s">
        <v>272</v>
      </c>
      <c r="F229" s="9">
        <v>45849</v>
      </c>
    </row>
    <row r="230" spans="2:6" x14ac:dyDescent="0.25">
      <c r="B230">
        <v>226</v>
      </c>
      <c r="C230" t="s">
        <v>418</v>
      </c>
      <c r="D230" s="7">
        <v>7000</v>
      </c>
      <c r="E230" t="s">
        <v>272</v>
      </c>
      <c r="F230" s="9">
        <v>45852</v>
      </c>
    </row>
    <row r="231" spans="2:6" x14ac:dyDescent="0.25">
      <c r="B231">
        <v>227</v>
      </c>
      <c r="C231" t="s">
        <v>420</v>
      </c>
      <c r="D231" s="7">
        <v>500</v>
      </c>
      <c r="E231" t="s">
        <v>419</v>
      </c>
      <c r="F231" s="9">
        <v>45844</v>
      </c>
    </row>
    <row r="232" spans="2:6" x14ac:dyDescent="0.25">
      <c r="B232">
        <v>228</v>
      </c>
      <c r="C232" t="s">
        <v>421</v>
      </c>
      <c r="D232" s="7">
        <v>6675</v>
      </c>
      <c r="E232" t="s">
        <v>422</v>
      </c>
      <c r="F232" s="9"/>
    </row>
    <row r="233" spans="2:6" x14ac:dyDescent="0.25">
      <c r="B233">
        <v>229</v>
      </c>
      <c r="C233" t="s">
        <v>423</v>
      </c>
      <c r="D233" s="7">
        <v>605</v>
      </c>
      <c r="E233" t="s">
        <v>173</v>
      </c>
      <c r="F233" s="9"/>
    </row>
    <row r="234" spans="2:6" x14ac:dyDescent="0.25">
      <c r="C234" t="s">
        <v>424</v>
      </c>
      <c r="D234" s="7">
        <v>1148</v>
      </c>
      <c r="E234" t="s">
        <v>173</v>
      </c>
      <c r="F234" s="9"/>
    </row>
    <row r="235" spans="2:6" x14ac:dyDescent="0.25">
      <c r="C235" s="42" t="s">
        <v>425</v>
      </c>
      <c r="D235" s="7">
        <v>153.61000000000001</v>
      </c>
      <c r="E235" t="s">
        <v>173</v>
      </c>
      <c r="F235" s="9"/>
    </row>
    <row r="236" spans="2:6" x14ac:dyDescent="0.25">
      <c r="C236" t="s">
        <v>426</v>
      </c>
      <c r="D236" s="7">
        <v>373.45</v>
      </c>
      <c r="E236" t="s">
        <v>173</v>
      </c>
      <c r="F236" s="9"/>
    </row>
    <row r="237" spans="2:6" x14ac:dyDescent="0.25">
      <c r="C237" s="42" t="s">
        <v>427</v>
      </c>
      <c r="D237" s="7">
        <v>1143</v>
      </c>
      <c r="E237" t="s">
        <v>173</v>
      </c>
      <c r="F237" s="9"/>
    </row>
    <row r="238" spans="2:6" x14ac:dyDescent="0.25">
      <c r="C238" s="42" t="s">
        <v>428</v>
      </c>
      <c r="D238" s="7">
        <v>1843</v>
      </c>
      <c r="E238" t="s">
        <v>173</v>
      </c>
      <c r="F238" s="9"/>
    </row>
    <row r="239" spans="2:6" x14ac:dyDescent="0.25">
      <c r="C239" t="s">
        <v>429</v>
      </c>
      <c r="D239" s="7">
        <v>1140</v>
      </c>
      <c r="E239" t="s">
        <v>173</v>
      </c>
      <c r="F239" s="9"/>
    </row>
    <row r="240" spans="2:6" x14ac:dyDescent="0.25">
      <c r="C240" s="18" t="s">
        <v>430</v>
      </c>
      <c r="D240" s="19">
        <v>2089.8000000000002</v>
      </c>
      <c r="E240" t="s">
        <v>173</v>
      </c>
      <c r="F240" s="20">
        <v>45880</v>
      </c>
    </row>
    <row r="241" spans="3:6" x14ac:dyDescent="0.25">
      <c r="C241" s="18" t="s">
        <v>431</v>
      </c>
      <c r="D241" s="7">
        <v>37.22</v>
      </c>
      <c r="E241" t="s">
        <v>173</v>
      </c>
      <c r="F241" s="20">
        <v>45880</v>
      </c>
    </row>
    <row r="242" spans="3:6" x14ac:dyDescent="0.25">
      <c r="C242" s="18" t="s">
        <v>432</v>
      </c>
      <c r="D242" s="7">
        <v>208.98</v>
      </c>
      <c r="E242" t="s">
        <v>173</v>
      </c>
      <c r="F242" s="20">
        <v>45880</v>
      </c>
    </row>
    <row r="243" spans="3:6" x14ac:dyDescent="0.25">
      <c r="C243" s="18" t="s">
        <v>433</v>
      </c>
      <c r="D243" s="7">
        <v>289</v>
      </c>
      <c r="E243" t="s">
        <v>173</v>
      </c>
      <c r="F243" s="20">
        <v>45882</v>
      </c>
    </row>
    <row r="244" spans="3:6" x14ac:dyDescent="0.25">
      <c r="C244" s="18" t="s">
        <v>434</v>
      </c>
      <c r="D244" s="7">
        <v>169</v>
      </c>
      <c r="E244" t="s">
        <v>173</v>
      </c>
      <c r="F244" s="20">
        <v>45882</v>
      </c>
    </row>
    <row r="245" spans="3:6" x14ac:dyDescent="0.25">
      <c r="C245" s="18" t="s">
        <v>435</v>
      </c>
      <c r="D245" s="7">
        <v>849</v>
      </c>
      <c r="E245" t="s">
        <v>173</v>
      </c>
      <c r="F245" s="20">
        <v>45882</v>
      </c>
    </row>
    <row r="246" spans="3:6" x14ac:dyDescent="0.25">
      <c r="C246" s="18" t="s">
        <v>436</v>
      </c>
      <c r="D246" s="7">
        <v>339</v>
      </c>
      <c r="E246" t="s">
        <v>173</v>
      </c>
      <c r="F246" s="20">
        <v>45882</v>
      </c>
    </row>
    <row r="247" spans="3:6" x14ac:dyDescent="0.25">
      <c r="C247" t="s">
        <v>437</v>
      </c>
      <c r="D247" s="7">
        <v>881.91</v>
      </c>
      <c r="E247" t="s">
        <v>438</v>
      </c>
      <c r="F247" s="9">
        <v>45879</v>
      </c>
    </row>
    <row r="248" spans="3:6" x14ac:dyDescent="0.25">
      <c r="C248" t="s">
        <v>439</v>
      </c>
      <c r="D248" s="7">
        <v>1464.94</v>
      </c>
      <c r="E248" t="s">
        <v>173</v>
      </c>
      <c r="F248" s="9">
        <v>45879</v>
      </c>
    </row>
    <row r="249" spans="3:6" x14ac:dyDescent="0.25">
      <c r="C249" t="s">
        <v>440</v>
      </c>
      <c r="D249" s="7">
        <v>785.56</v>
      </c>
      <c r="E249" t="s">
        <v>442</v>
      </c>
      <c r="F249" s="9">
        <v>45879</v>
      </c>
    </row>
    <row r="250" spans="3:6" x14ac:dyDescent="0.25">
      <c r="C250" t="s">
        <v>441</v>
      </c>
      <c r="D250" s="7">
        <v>1451.16</v>
      </c>
      <c r="E250" t="s">
        <v>446</v>
      </c>
      <c r="F250" s="9">
        <v>45879</v>
      </c>
    </row>
    <row r="251" spans="3:6" x14ac:dyDescent="0.25">
      <c r="C251" s="18" t="s">
        <v>443</v>
      </c>
      <c r="D251" s="7">
        <v>515.94000000000005</v>
      </c>
      <c r="E251" t="s">
        <v>447</v>
      </c>
      <c r="F251" s="9">
        <v>45886</v>
      </c>
    </row>
    <row r="252" spans="3:6" x14ac:dyDescent="0.25">
      <c r="C252" s="18" t="s">
        <v>444</v>
      </c>
      <c r="D252" s="7">
        <v>197.58</v>
      </c>
      <c r="E252" t="s">
        <v>173</v>
      </c>
      <c r="F252" s="9">
        <v>45886</v>
      </c>
    </row>
    <row r="253" spans="3:6" x14ac:dyDescent="0.25">
      <c r="C253" s="18" t="s">
        <v>445</v>
      </c>
      <c r="D253" s="7">
        <v>292.48</v>
      </c>
      <c r="E253" t="s">
        <v>173</v>
      </c>
      <c r="F253" s="9">
        <v>45886</v>
      </c>
    </row>
    <row r="254" spans="3:6" x14ac:dyDescent="0.25">
      <c r="C254" t="s">
        <v>468</v>
      </c>
      <c r="D254" s="7">
        <v>58000</v>
      </c>
      <c r="E254" t="s">
        <v>467</v>
      </c>
      <c r="F254" s="9">
        <v>45913</v>
      </c>
    </row>
    <row r="255" spans="3:6" x14ac:dyDescent="0.25">
      <c r="C255" t="s">
        <v>469</v>
      </c>
      <c r="D255" s="7">
        <v>194700</v>
      </c>
      <c r="E255" t="s">
        <v>470</v>
      </c>
      <c r="F255" s="9">
        <v>45915</v>
      </c>
    </row>
    <row r="256" spans="3:6" x14ac:dyDescent="0.25">
      <c r="C256" t="s">
        <v>471</v>
      </c>
      <c r="D256" s="7">
        <v>7000</v>
      </c>
      <c r="E256" t="s">
        <v>470</v>
      </c>
      <c r="F256" s="9">
        <v>45915</v>
      </c>
    </row>
    <row r="257" spans="3:6" x14ac:dyDescent="0.25">
      <c r="C257" s="18" t="s">
        <v>472</v>
      </c>
      <c r="D257" s="7">
        <v>829</v>
      </c>
      <c r="E257" t="s">
        <v>173</v>
      </c>
      <c r="F257" s="9">
        <v>45916</v>
      </c>
    </row>
    <row r="258" spans="3:6" x14ac:dyDescent="0.25">
      <c r="C258" s="18" t="s">
        <v>473</v>
      </c>
      <c r="D258" s="7">
        <v>117</v>
      </c>
      <c r="E258" t="s">
        <v>173</v>
      </c>
      <c r="F258" s="9">
        <v>45916</v>
      </c>
    </row>
    <row r="259" spans="3:6" x14ac:dyDescent="0.25">
      <c r="C259" s="18" t="s">
        <v>474</v>
      </c>
      <c r="D259" s="7">
        <v>179</v>
      </c>
      <c r="E259" t="s">
        <v>173</v>
      </c>
      <c r="F259" s="9">
        <v>45916</v>
      </c>
    </row>
    <row r="260" spans="3:6" x14ac:dyDescent="0.25">
      <c r="C260" s="18" t="s">
        <v>434</v>
      </c>
      <c r="D260" s="7">
        <v>169</v>
      </c>
      <c r="E260" t="s">
        <v>173</v>
      </c>
      <c r="F260" s="9">
        <v>45916</v>
      </c>
    </row>
    <row r="261" spans="3:6" x14ac:dyDescent="0.25">
      <c r="C261" s="18" t="s">
        <v>475</v>
      </c>
      <c r="D261" s="7">
        <v>1269</v>
      </c>
      <c r="E261" t="s">
        <v>173</v>
      </c>
      <c r="F261" s="9">
        <v>45916</v>
      </c>
    </row>
    <row r="262" spans="3:6" x14ac:dyDescent="0.25">
      <c r="C262" t="s">
        <v>476</v>
      </c>
      <c r="D262" s="7">
        <v>4000</v>
      </c>
      <c r="E262" t="s">
        <v>477</v>
      </c>
      <c r="F262" s="9">
        <v>45916</v>
      </c>
    </row>
    <row r="263" spans="3:6" x14ac:dyDescent="0.25">
      <c r="D263" s="7"/>
      <c r="F263" s="9"/>
    </row>
    <row r="264" spans="3:6" x14ac:dyDescent="0.25">
      <c r="D264" s="7"/>
      <c r="F264" s="9"/>
    </row>
    <row r="265" spans="3:6" x14ac:dyDescent="0.25">
      <c r="D265" s="7"/>
      <c r="F265" s="9"/>
    </row>
    <row r="266" spans="3:6" x14ac:dyDescent="0.25">
      <c r="D266" s="7">
        <f>SUBTOTAL(109,Таблица4[Цена (руб)])</f>
        <v>3695480.0000000014</v>
      </c>
      <c r="F266" s="9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8"/>
  <sheetViews>
    <sheetView workbookViewId="0">
      <selection activeCell="I15" sqref="I15"/>
    </sheetView>
  </sheetViews>
  <sheetFormatPr defaultRowHeight="15" x14ac:dyDescent="0.25"/>
  <cols>
    <col min="2" max="2" width="18.7109375" customWidth="1"/>
  </cols>
  <sheetData>
    <row r="3" spans="2:4" x14ac:dyDescent="0.25">
      <c r="B3" t="s">
        <v>343</v>
      </c>
      <c r="C3" s="23" t="s">
        <v>451</v>
      </c>
    </row>
    <row r="4" spans="2:4" x14ac:dyDescent="0.25">
      <c r="B4" t="s">
        <v>448</v>
      </c>
      <c r="C4">
        <v>0.47</v>
      </c>
    </row>
    <row r="5" spans="2:4" x14ac:dyDescent="0.25">
      <c r="B5" t="s">
        <v>449</v>
      </c>
      <c r="C5">
        <v>0.12</v>
      </c>
    </row>
    <row r="6" spans="2:4" x14ac:dyDescent="0.25">
      <c r="B6" t="s">
        <v>450</v>
      </c>
      <c r="C6">
        <v>0.54</v>
      </c>
    </row>
    <row r="7" spans="2:4" x14ac:dyDescent="0.25">
      <c r="B7" t="s">
        <v>452</v>
      </c>
      <c r="C7">
        <v>0.13</v>
      </c>
    </row>
    <row r="8" spans="2:4" x14ac:dyDescent="0.25">
      <c r="B8" t="s">
        <v>453</v>
      </c>
      <c r="C8">
        <v>0.45</v>
      </c>
    </row>
    <row r="9" spans="2:4" x14ac:dyDescent="0.25">
      <c r="B9" t="s">
        <v>454</v>
      </c>
      <c r="C9">
        <v>0.26</v>
      </c>
    </row>
    <row r="10" spans="2:4" x14ac:dyDescent="0.25">
      <c r="B10" t="s">
        <v>455</v>
      </c>
      <c r="C10">
        <v>0.56999999999999995</v>
      </c>
    </row>
    <row r="11" spans="2:4" x14ac:dyDescent="0.25">
      <c r="B11" t="s">
        <v>456</v>
      </c>
      <c r="C11">
        <v>0.45</v>
      </c>
    </row>
    <row r="12" spans="2:4" x14ac:dyDescent="0.25">
      <c r="B12" t="s">
        <v>457</v>
      </c>
      <c r="C12">
        <v>0.3</v>
      </c>
    </row>
    <row r="13" spans="2:4" x14ac:dyDescent="0.25">
      <c r="B13" t="s">
        <v>458</v>
      </c>
      <c r="C13">
        <v>7.0000000000000007E-2</v>
      </c>
    </row>
    <row r="14" spans="2:4" x14ac:dyDescent="0.25">
      <c r="B14" t="s">
        <v>459</v>
      </c>
      <c r="C14">
        <v>0.27</v>
      </c>
    </row>
    <row r="15" spans="2:4" x14ac:dyDescent="0.25">
      <c r="B15" t="s">
        <v>460</v>
      </c>
      <c r="C15">
        <v>0.51</v>
      </c>
    </row>
    <row r="16" spans="2:4" x14ac:dyDescent="0.25">
      <c r="B16" s="35" t="s">
        <v>18</v>
      </c>
      <c r="C16" s="35">
        <f>SUM(C4:C15)</f>
        <v>4.1399999999999997</v>
      </c>
      <c r="D16" s="21" t="s">
        <v>451</v>
      </c>
    </row>
    <row r="18" spans="3:3" x14ac:dyDescent="0.25">
      <c r="C18" s="11">
        <v>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workbookViewId="0">
      <selection activeCell="J14" sqref="J14"/>
    </sheetView>
  </sheetViews>
  <sheetFormatPr defaultRowHeight="15" x14ac:dyDescent="0.25"/>
  <cols>
    <col min="3" max="3" width="21.28515625" customWidth="1"/>
    <col min="4" max="4" width="18.85546875" customWidth="1"/>
    <col min="9" max="9" width="16" customWidth="1"/>
  </cols>
  <sheetData>
    <row r="3" spans="3:12" x14ac:dyDescent="0.25">
      <c r="C3" s="11" t="s">
        <v>461</v>
      </c>
      <c r="D3" t="s">
        <v>463</v>
      </c>
      <c r="E3" t="s">
        <v>462</v>
      </c>
      <c r="G3">
        <v>11</v>
      </c>
      <c r="I3">
        <f>200 *100*6000</f>
        <v>120000000</v>
      </c>
      <c r="J3" t="s">
        <v>466</v>
      </c>
      <c r="K3">
        <v>0.12</v>
      </c>
      <c r="L3" t="s">
        <v>451</v>
      </c>
    </row>
    <row r="4" spans="3:12" x14ac:dyDescent="0.25">
      <c r="G4">
        <v>12</v>
      </c>
    </row>
    <row r="5" spans="3:12" x14ac:dyDescent="0.25">
      <c r="G5">
        <v>12</v>
      </c>
    </row>
    <row r="6" spans="3:12" x14ac:dyDescent="0.25">
      <c r="G6">
        <v>9</v>
      </c>
    </row>
    <row r="7" spans="3:12" x14ac:dyDescent="0.25">
      <c r="G7">
        <v>3</v>
      </c>
    </row>
    <row r="8" spans="3:12" x14ac:dyDescent="0.25">
      <c r="G8">
        <v>4</v>
      </c>
    </row>
    <row r="9" spans="3:12" x14ac:dyDescent="0.25">
      <c r="G9">
        <v>3</v>
      </c>
    </row>
    <row r="10" spans="3:12" x14ac:dyDescent="0.25">
      <c r="F10" t="s">
        <v>464</v>
      </c>
      <c r="G10">
        <f>SUM(G3:G9)</f>
        <v>54</v>
      </c>
    </row>
    <row r="14" spans="3:12" x14ac:dyDescent="0.25">
      <c r="G14">
        <v>55</v>
      </c>
      <c r="H14">
        <f>G14*K3</f>
        <v>6.6</v>
      </c>
      <c r="I14" t="s">
        <v>451</v>
      </c>
    </row>
    <row r="15" spans="3:12" x14ac:dyDescent="0.25">
      <c r="G15" s="23" t="s">
        <v>465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F37" sqref="F37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2" t="s">
        <v>23</v>
      </c>
    </row>
    <row r="4" spans="1:6" x14ac:dyDescent="0.25">
      <c r="A4" t="s">
        <v>0</v>
      </c>
      <c r="B4" t="s">
        <v>4</v>
      </c>
      <c r="C4" t="s">
        <v>5</v>
      </c>
      <c r="D4" t="s">
        <v>8</v>
      </c>
      <c r="E4" t="s">
        <v>7</v>
      </c>
      <c r="F4" t="s">
        <v>6</v>
      </c>
    </row>
    <row r="5" spans="1:6" x14ac:dyDescent="0.25">
      <c r="A5">
        <v>1</v>
      </c>
      <c r="B5" t="s">
        <v>3</v>
      </c>
      <c r="C5">
        <v>45</v>
      </c>
      <c r="D5" s="3">
        <v>7000</v>
      </c>
      <c r="E5" s="3">
        <f>Таблица2[[#This Row],[Цена  (м3 или штук)]]*Таблица2[[#This Row],[Количество (М3/шт)]]</f>
        <v>315000</v>
      </c>
      <c r="F5" t="s">
        <v>9</v>
      </c>
    </row>
    <row r="6" spans="1:6" x14ac:dyDescent="0.25">
      <c r="A6">
        <v>2</v>
      </c>
      <c r="B6" t="s">
        <v>11</v>
      </c>
      <c r="C6">
        <v>15.3</v>
      </c>
      <c r="D6" s="3">
        <v>7000</v>
      </c>
      <c r="E6" s="3">
        <f>Таблица2[[#This Row],[Цена  (м3 или штук)]]*Таблица2[[#This Row],[Количество (М3/шт)]]</f>
        <v>107100</v>
      </c>
      <c r="F6" t="s">
        <v>10</v>
      </c>
    </row>
    <row r="7" spans="1:6" x14ac:dyDescent="0.25">
      <c r="A7">
        <v>3</v>
      </c>
      <c r="B7" t="s">
        <v>12</v>
      </c>
      <c r="C7">
        <v>8</v>
      </c>
      <c r="D7" s="3">
        <v>8000</v>
      </c>
      <c r="E7" s="3">
        <f>Таблица2[[#This Row],[Цена  (м3 или штук)]]*Таблица2[[#This Row],[Количество (М3/шт)]]</f>
        <v>64000</v>
      </c>
      <c r="F7" t="s">
        <v>13</v>
      </c>
    </row>
    <row r="8" spans="1:6" x14ac:dyDescent="0.25">
      <c r="A8">
        <v>4</v>
      </c>
      <c r="B8" t="s">
        <v>14</v>
      </c>
      <c r="C8">
        <v>137</v>
      </c>
      <c r="D8" s="3">
        <v>680</v>
      </c>
      <c r="E8" s="3">
        <f>Таблица2[[#This Row],[Цена  (м3 или штук)]]*Таблица2[[#This Row],[Количество (М3/шт)]]</f>
        <v>93160</v>
      </c>
      <c r="F8" t="s">
        <v>15</v>
      </c>
    </row>
    <row r="9" spans="1:6" x14ac:dyDescent="0.25">
      <c r="A9">
        <v>5</v>
      </c>
      <c r="B9" t="s">
        <v>17</v>
      </c>
      <c r="C9">
        <v>12</v>
      </c>
      <c r="D9" s="3">
        <v>435</v>
      </c>
      <c r="E9" s="3">
        <f>Таблица2[[#This Row],[Цена  (м3 или штук)]]*Таблица2[[#This Row],[Количество (М3/шт)]]</f>
        <v>5220</v>
      </c>
      <c r="F9" t="s">
        <v>16</v>
      </c>
    </row>
    <row r="10" spans="1:6" x14ac:dyDescent="0.25">
      <c r="A10">
        <v>6</v>
      </c>
      <c r="B10" t="s">
        <v>19</v>
      </c>
      <c r="C10">
        <v>5.4</v>
      </c>
      <c r="D10" s="3"/>
      <c r="E10" s="3">
        <f>Таблица2[[#This Row],[Цена  (м3 или штук)]]*Таблица2[[#This Row],[Количество (М3/шт)]]</f>
        <v>0</v>
      </c>
      <c r="F10" t="s">
        <v>20</v>
      </c>
    </row>
    <row r="11" spans="1:6" x14ac:dyDescent="0.25">
      <c r="A11">
        <v>7</v>
      </c>
      <c r="B11" s="6" t="s">
        <v>21</v>
      </c>
      <c r="D11" s="3"/>
      <c r="E11" s="3">
        <f>Таблица2[[#This Row],[Цена  (м3 или штук)]]*Таблица2[[#This Row],[Количество (М3/шт)]]</f>
        <v>0</v>
      </c>
      <c r="F11" s="1" t="s">
        <v>36</v>
      </c>
    </row>
    <row r="12" spans="1:6" x14ac:dyDescent="0.25">
      <c r="A12">
        <v>8</v>
      </c>
      <c r="B12" t="s">
        <v>22</v>
      </c>
      <c r="D12" s="3"/>
      <c r="E12" s="3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24</v>
      </c>
      <c r="D13" s="3"/>
      <c r="E13" s="3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25</v>
      </c>
      <c r="D14" s="3"/>
      <c r="E14" s="3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26</v>
      </c>
      <c r="D15" s="3"/>
      <c r="E15" s="3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27</v>
      </c>
      <c r="D16" s="3"/>
      <c r="E16" s="3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28</v>
      </c>
      <c r="D17" s="3"/>
      <c r="E17" s="3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29</v>
      </c>
      <c r="D18" s="3"/>
      <c r="E18" s="3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30</v>
      </c>
      <c r="D19" s="3"/>
      <c r="E19" s="3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32</v>
      </c>
      <c r="C20">
        <v>27</v>
      </c>
      <c r="D20" s="3"/>
      <c r="E20" s="3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31</v>
      </c>
      <c r="C21">
        <v>12.6</v>
      </c>
      <c r="D21" s="3"/>
      <c r="E21" s="3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33</v>
      </c>
      <c r="D22" s="3"/>
      <c r="E22" s="3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6" t="s">
        <v>34</v>
      </c>
      <c r="D23" s="3"/>
      <c r="E23" s="3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6" t="s">
        <v>35</v>
      </c>
      <c r="D24" s="3"/>
      <c r="E24" s="3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38</v>
      </c>
      <c r="D25" s="3"/>
      <c r="E25" s="3">
        <f>Таблица2[[#This Row],[Цена  (м3 или штук)]]*Таблица2[[#This Row],[Количество (М3/шт)]]</f>
        <v>0</v>
      </c>
    </row>
    <row r="26" spans="1:6" x14ac:dyDescent="0.25">
      <c r="D26" s="3"/>
      <c r="E26" s="3">
        <f>Таблица2[[#This Row],[Цена  (м3 или штук)]]*Таблица2[[#This Row],[Количество (М3/шт)]]</f>
        <v>0</v>
      </c>
    </row>
    <row r="27" spans="1:6" x14ac:dyDescent="0.25">
      <c r="D27" s="3"/>
      <c r="E27" s="3">
        <f>Таблица2[[#This Row],[Цена  (м3 или штук)]]*Таблица2[[#This Row],[Количество (М3/шт)]]</f>
        <v>0</v>
      </c>
    </row>
    <row r="28" spans="1:6" x14ac:dyDescent="0.25">
      <c r="A28" s="4" t="s">
        <v>18</v>
      </c>
      <c r="B28" s="4"/>
      <c r="C28" s="4"/>
      <c r="D28" s="5"/>
      <c r="E28" s="5">
        <f>SUM(E5:E27)</f>
        <v>584480</v>
      </c>
      <c r="F28" s="4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workbookViewId="0">
      <selection activeCell="E20" sqref="E20"/>
    </sheetView>
  </sheetViews>
  <sheetFormatPr defaultRowHeight="15" x14ac:dyDescent="0.25"/>
  <cols>
    <col min="1" max="1" width="11.85546875" customWidth="1"/>
    <col min="2" max="2" width="35" customWidth="1"/>
    <col min="3" max="3" width="14.28515625" customWidth="1"/>
    <col min="4" max="4" width="18.42578125" customWidth="1"/>
    <col min="5" max="5" width="26.28515625" customWidth="1"/>
    <col min="6" max="6" width="28.7109375" customWidth="1"/>
    <col min="7" max="7" width="29" customWidth="1"/>
  </cols>
  <sheetData>
    <row r="1" spans="2:4" x14ac:dyDescent="0.25">
      <c r="B1" s="35" t="s">
        <v>358</v>
      </c>
    </row>
    <row r="2" spans="2:4" x14ac:dyDescent="0.25">
      <c r="B2" t="s">
        <v>343</v>
      </c>
      <c r="C2" t="s">
        <v>350</v>
      </c>
      <c r="D2" t="s">
        <v>351</v>
      </c>
    </row>
    <row r="3" spans="2:4" x14ac:dyDescent="0.25">
      <c r="B3" t="s">
        <v>352</v>
      </c>
      <c r="C3">
        <v>138</v>
      </c>
      <c r="D3">
        <v>194</v>
      </c>
    </row>
    <row r="4" spans="2:4" x14ac:dyDescent="0.25">
      <c r="B4" t="s">
        <v>355</v>
      </c>
      <c r="C4">
        <v>133</v>
      </c>
      <c r="D4">
        <v>226</v>
      </c>
    </row>
    <row r="5" spans="2:4" x14ac:dyDescent="0.25">
      <c r="B5" t="s">
        <v>356</v>
      </c>
      <c r="C5">
        <v>65</v>
      </c>
      <c r="D5">
        <v>92</v>
      </c>
    </row>
    <row r="6" spans="2:4" x14ac:dyDescent="0.25">
      <c r="B6" t="s">
        <v>353</v>
      </c>
      <c r="C6">
        <v>132</v>
      </c>
    </row>
    <row r="7" spans="2:4" x14ac:dyDescent="0.25">
      <c r="B7" t="s">
        <v>354</v>
      </c>
      <c r="C7">
        <v>60</v>
      </c>
    </row>
    <row r="8" spans="2:4" x14ac:dyDescent="0.25">
      <c r="B8" s="11" t="s">
        <v>357</v>
      </c>
      <c r="C8" s="11">
        <f>SUM(C3:C7)</f>
        <v>528</v>
      </c>
      <c r="D8" s="11">
        <f>SUM(D3:D5)</f>
        <v>512</v>
      </c>
    </row>
    <row r="9" spans="2:4" x14ac:dyDescent="0.25">
      <c r="B9" t="s">
        <v>359</v>
      </c>
      <c r="C9">
        <f>C8/6</f>
        <v>88</v>
      </c>
      <c r="D9">
        <f>D8/6</f>
        <v>85.333333333333329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2" sqref="F32"/>
    </sheetView>
  </sheetViews>
  <sheetFormatPr defaultRowHeight="15" x14ac:dyDescent="0.25"/>
  <cols>
    <col min="1" max="1" width="23.42578125" customWidth="1"/>
    <col min="2" max="2" width="20.140625" customWidth="1"/>
    <col min="3" max="3" width="75" customWidth="1"/>
    <col min="4" max="4" width="7.5703125" customWidth="1"/>
    <col min="5" max="5" width="28" customWidth="1"/>
    <col min="6" max="6" width="20.28515625" customWidth="1"/>
    <col min="7" max="7" width="59.85546875" customWidth="1"/>
  </cols>
  <sheetData>
    <row r="1" spans="1:7" x14ac:dyDescent="0.25">
      <c r="A1" s="11" t="s">
        <v>309</v>
      </c>
      <c r="C1" s="11"/>
      <c r="E1" s="11" t="s">
        <v>310</v>
      </c>
    </row>
    <row r="2" spans="1:7" x14ac:dyDescent="0.25">
      <c r="B2" s="11" t="s">
        <v>266</v>
      </c>
      <c r="F2" s="11" t="s">
        <v>266</v>
      </c>
    </row>
    <row r="3" spans="1:7" x14ac:dyDescent="0.25">
      <c r="A3" t="s">
        <v>267</v>
      </c>
      <c r="B3" t="s">
        <v>268</v>
      </c>
      <c r="C3" t="s">
        <v>269</v>
      </c>
      <c r="E3" t="s">
        <v>267</v>
      </c>
      <c r="F3" t="s">
        <v>268</v>
      </c>
      <c r="G3" t="s">
        <v>269</v>
      </c>
    </row>
    <row r="4" spans="1:7" x14ac:dyDescent="0.25">
      <c r="A4" t="s">
        <v>308</v>
      </c>
      <c r="B4" s="23">
        <v>300</v>
      </c>
      <c r="C4" t="s">
        <v>270</v>
      </c>
      <c r="E4" t="s">
        <v>308</v>
      </c>
      <c r="F4" s="23">
        <v>375</v>
      </c>
      <c r="G4" t="s">
        <v>311</v>
      </c>
    </row>
    <row r="5" spans="1:7" x14ac:dyDescent="0.25">
      <c r="A5" t="s">
        <v>318</v>
      </c>
      <c r="B5" s="23">
        <v>1500</v>
      </c>
      <c r="C5" t="s">
        <v>322</v>
      </c>
      <c r="E5" t="s">
        <v>312</v>
      </c>
      <c r="F5" s="23">
        <v>1500</v>
      </c>
    </row>
    <row r="6" spans="1:7" x14ac:dyDescent="0.25">
      <c r="A6" t="s">
        <v>319</v>
      </c>
      <c r="B6" s="23">
        <v>2125</v>
      </c>
      <c r="C6" t="s">
        <v>324</v>
      </c>
      <c r="E6" t="s">
        <v>313</v>
      </c>
      <c r="F6" s="23">
        <v>2050</v>
      </c>
    </row>
    <row r="7" spans="1:7" x14ac:dyDescent="0.25">
      <c r="A7" t="s">
        <v>320</v>
      </c>
      <c r="B7" s="23">
        <v>3100</v>
      </c>
      <c r="C7" t="s">
        <v>323</v>
      </c>
      <c r="E7" t="s">
        <v>314</v>
      </c>
      <c r="F7" s="23">
        <v>3100</v>
      </c>
    </row>
    <row r="8" spans="1:7" x14ac:dyDescent="0.25">
      <c r="A8" t="s">
        <v>321</v>
      </c>
      <c r="B8" s="23">
        <v>4525</v>
      </c>
      <c r="C8" t="s">
        <v>325</v>
      </c>
      <c r="E8" t="s">
        <v>315</v>
      </c>
      <c r="F8" s="23">
        <v>4450</v>
      </c>
    </row>
    <row r="9" spans="1:7" x14ac:dyDescent="0.25">
      <c r="A9" t="s">
        <v>308</v>
      </c>
      <c r="B9" s="23">
        <v>300</v>
      </c>
      <c r="E9" t="s">
        <v>316</v>
      </c>
      <c r="F9" s="23">
        <v>375</v>
      </c>
    </row>
    <row r="10" spans="1:7" x14ac:dyDescent="0.25">
      <c r="A10" s="11" t="s">
        <v>317</v>
      </c>
      <c r="B10" s="24">
        <f>SUM(B4:B9)</f>
        <v>11850</v>
      </c>
      <c r="E10" s="11" t="s">
        <v>317</v>
      </c>
      <c r="F10" s="24">
        <f>SUM(F4:F9)</f>
        <v>11850</v>
      </c>
    </row>
    <row r="11" spans="1:7" x14ac:dyDescent="0.25">
      <c r="F11" s="23"/>
    </row>
    <row r="12" spans="1:7" x14ac:dyDescent="0.25">
      <c r="C12" s="6" t="s">
        <v>326</v>
      </c>
      <c r="F12" s="23"/>
      <c r="G12" s="11" t="s">
        <v>336</v>
      </c>
    </row>
    <row r="13" spans="1:7" x14ac:dyDescent="0.25">
      <c r="F13" s="23"/>
    </row>
    <row r="14" spans="1:7" x14ac:dyDescent="0.25">
      <c r="B14" s="11" t="s">
        <v>327</v>
      </c>
      <c r="F14" s="11" t="s">
        <v>327</v>
      </c>
    </row>
    <row r="15" spans="1:7" x14ac:dyDescent="0.25">
      <c r="A15" t="s">
        <v>267</v>
      </c>
      <c r="B15" t="s">
        <v>268</v>
      </c>
      <c r="C15" t="s">
        <v>269</v>
      </c>
      <c r="E15" t="s">
        <v>267</v>
      </c>
      <c r="F15" t="s">
        <v>268</v>
      </c>
      <c r="G15" t="s">
        <v>269</v>
      </c>
    </row>
    <row r="16" spans="1:7" x14ac:dyDescent="0.25">
      <c r="A16" t="s">
        <v>308</v>
      </c>
      <c r="B16" s="23">
        <v>300</v>
      </c>
      <c r="C16" t="s">
        <v>270</v>
      </c>
      <c r="E16" t="s">
        <v>308</v>
      </c>
      <c r="F16" s="23">
        <v>375</v>
      </c>
      <c r="G16" t="s">
        <v>311</v>
      </c>
    </row>
    <row r="17" spans="1:6" x14ac:dyDescent="0.25">
      <c r="A17" s="25" t="s">
        <v>328</v>
      </c>
      <c r="B17" s="23">
        <v>3175</v>
      </c>
      <c r="C17" t="s">
        <v>337</v>
      </c>
      <c r="E17" s="25" t="s">
        <v>332</v>
      </c>
      <c r="F17" s="23">
        <v>3100</v>
      </c>
    </row>
    <row r="18" spans="1:6" x14ac:dyDescent="0.25">
      <c r="A18" s="25" t="s">
        <v>329</v>
      </c>
      <c r="B18" s="23">
        <v>1700</v>
      </c>
      <c r="E18" s="25" t="s">
        <v>333</v>
      </c>
      <c r="F18" s="23">
        <v>1700</v>
      </c>
    </row>
    <row r="19" spans="1:6" x14ac:dyDescent="0.25">
      <c r="A19" s="25" t="s">
        <v>330</v>
      </c>
      <c r="B19" s="23">
        <v>1625</v>
      </c>
      <c r="C19" t="s">
        <v>338</v>
      </c>
      <c r="E19" s="25" t="s">
        <v>334</v>
      </c>
      <c r="F19" s="23">
        <v>1700</v>
      </c>
    </row>
    <row r="20" spans="1:6" x14ac:dyDescent="0.25">
      <c r="A20" s="25" t="s">
        <v>331</v>
      </c>
      <c r="B20" s="23">
        <v>5900</v>
      </c>
      <c r="C20" t="s">
        <v>339</v>
      </c>
      <c r="E20" s="25" t="s">
        <v>335</v>
      </c>
      <c r="F20" s="23">
        <v>5750</v>
      </c>
    </row>
    <row r="21" spans="1:6" x14ac:dyDescent="0.25">
      <c r="A21" t="s">
        <v>308</v>
      </c>
      <c r="B21" s="23">
        <v>300</v>
      </c>
      <c r="C21" t="s">
        <v>270</v>
      </c>
      <c r="E21" t="s">
        <v>316</v>
      </c>
      <c r="F21" s="23">
        <v>375</v>
      </c>
    </row>
    <row r="22" spans="1:6" x14ac:dyDescent="0.25">
      <c r="A22" s="11" t="s">
        <v>317</v>
      </c>
      <c r="B22" s="24">
        <f>SUM(B16:B21)</f>
        <v>13000</v>
      </c>
      <c r="E22" s="11" t="s">
        <v>317</v>
      </c>
      <c r="F22" s="24">
        <f>SUM(F16:F21)</f>
        <v>13000</v>
      </c>
    </row>
    <row r="25" spans="1:6" x14ac:dyDescent="0.25">
      <c r="C25" s="26" t="s">
        <v>341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B24" sqref="B24"/>
    </sheetView>
  </sheetViews>
  <sheetFormatPr defaultRowHeight="15" x14ac:dyDescent="0.25"/>
  <cols>
    <col min="1" max="1" width="6.42578125" customWidth="1"/>
    <col min="2" max="2" width="42.28515625" customWidth="1"/>
    <col min="3" max="3" width="22.28515625" customWidth="1"/>
    <col min="4" max="4" width="56" customWidth="1"/>
    <col min="6" max="6" width="6.85546875" customWidth="1"/>
    <col min="7" max="7" width="43" customWidth="1"/>
    <col min="8" max="8" width="24.5703125" customWidth="1"/>
    <col min="9" max="9" width="62.140625" customWidth="1"/>
    <col min="10" max="10" width="58.140625" customWidth="1"/>
    <col min="11" max="11" width="14.140625" customWidth="1"/>
    <col min="12" max="12" width="47.85546875" customWidth="1"/>
    <col min="13" max="13" width="11.85546875" customWidth="1"/>
  </cols>
  <sheetData>
    <row r="1" spans="1:11" ht="21" x14ac:dyDescent="0.35">
      <c r="C1" s="32" t="s">
        <v>340</v>
      </c>
    </row>
    <row r="2" spans="1:11" x14ac:dyDescent="0.25">
      <c r="B2" s="11" t="s">
        <v>280</v>
      </c>
      <c r="G2" s="11" t="s">
        <v>281</v>
      </c>
    </row>
    <row r="3" spans="1:11" x14ac:dyDescent="0.25">
      <c r="B3" t="s">
        <v>343</v>
      </c>
      <c r="C3" s="23" t="s">
        <v>344</v>
      </c>
      <c r="D3" t="s">
        <v>1</v>
      </c>
      <c r="G3" t="s">
        <v>343</v>
      </c>
      <c r="H3" s="23" t="s">
        <v>344</v>
      </c>
      <c r="I3" t="s">
        <v>1</v>
      </c>
    </row>
    <row r="4" spans="1:11" x14ac:dyDescent="0.25">
      <c r="A4" s="23"/>
      <c r="B4" t="s">
        <v>345</v>
      </c>
      <c r="C4" s="23">
        <v>160</v>
      </c>
      <c r="D4" s="29" t="s">
        <v>349</v>
      </c>
      <c r="F4" s="23" t="s">
        <v>342</v>
      </c>
      <c r="G4" t="s">
        <v>345</v>
      </c>
      <c r="H4" s="23">
        <v>300</v>
      </c>
    </row>
    <row r="5" spans="1:11" x14ac:dyDescent="0.25">
      <c r="B5" t="s">
        <v>346</v>
      </c>
      <c r="C5" s="31">
        <v>100</v>
      </c>
      <c r="D5" t="s">
        <v>393</v>
      </c>
      <c r="G5" t="s">
        <v>346</v>
      </c>
      <c r="H5" s="27">
        <v>150</v>
      </c>
    </row>
    <row r="6" spans="1:11" x14ac:dyDescent="0.25">
      <c r="B6" t="s">
        <v>347</v>
      </c>
      <c r="C6" s="27">
        <v>50</v>
      </c>
      <c r="D6" t="s">
        <v>394</v>
      </c>
      <c r="G6" t="s">
        <v>347</v>
      </c>
      <c r="H6" s="27">
        <v>60</v>
      </c>
    </row>
    <row r="7" spans="1:11" x14ac:dyDescent="0.25">
      <c r="B7" t="s">
        <v>348</v>
      </c>
      <c r="C7" s="28">
        <v>15</v>
      </c>
      <c r="D7" t="s">
        <v>400</v>
      </c>
      <c r="G7" t="s">
        <v>348</v>
      </c>
      <c r="H7" s="28">
        <v>20</v>
      </c>
      <c r="I7" s="29" t="s">
        <v>401</v>
      </c>
    </row>
    <row r="8" spans="1:11" x14ac:dyDescent="0.25">
      <c r="B8" t="s">
        <v>398</v>
      </c>
      <c r="C8" s="36">
        <f>C9-250</f>
        <v>2765</v>
      </c>
      <c r="D8" t="s">
        <v>396</v>
      </c>
      <c r="G8" t="s">
        <v>395</v>
      </c>
      <c r="H8" s="23">
        <f>2550+H5+H6+H7</f>
        <v>2780</v>
      </c>
      <c r="I8" t="s">
        <v>402</v>
      </c>
    </row>
    <row r="9" spans="1:11" x14ac:dyDescent="0.25">
      <c r="B9" t="s">
        <v>397</v>
      </c>
      <c r="C9" s="24">
        <f>C5+C6+C7+850+1500+500</f>
        <v>3015</v>
      </c>
      <c r="G9" t="s">
        <v>397</v>
      </c>
      <c r="H9" s="24">
        <f>H8+250</f>
        <v>3030</v>
      </c>
      <c r="I9" t="s">
        <v>403</v>
      </c>
      <c r="K9" s="23"/>
    </row>
    <row r="10" spans="1:11" x14ac:dyDescent="0.25">
      <c r="H10" s="24"/>
      <c r="K10" s="23"/>
    </row>
    <row r="11" spans="1:11" x14ac:dyDescent="0.25">
      <c r="F11" s="23"/>
      <c r="K11" s="23"/>
    </row>
    <row r="12" spans="1:11" x14ac:dyDescent="0.25">
      <c r="F12" s="23"/>
      <c r="K12" s="23"/>
    </row>
    <row r="13" spans="1:11" x14ac:dyDescent="0.25">
      <c r="D13" t="s">
        <v>405</v>
      </c>
      <c r="F13" s="23"/>
      <c r="G13" t="s">
        <v>404</v>
      </c>
      <c r="H13" s="24">
        <f>850+H5+H6+H7</f>
        <v>1080</v>
      </c>
      <c r="I13" t="s">
        <v>399</v>
      </c>
      <c r="K13" s="23"/>
    </row>
    <row r="14" spans="1:11" x14ac:dyDescent="0.25">
      <c r="F14" s="23"/>
      <c r="K14" s="23"/>
    </row>
    <row r="15" spans="1:11" x14ac:dyDescent="0.25">
      <c r="F15" s="30"/>
      <c r="K15" s="23"/>
    </row>
    <row r="16" spans="1:11" x14ac:dyDescent="0.25">
      <c r="F16" s="23"/>
    </row>
    <row r="17" spans="2:12" x14ac:dyDescent="0.25">
      <c r="F17" s="23"/>
    </row>
    <row r="18" spans="2:12" x14ac:dyDescent="0.25">
      <c r="F18" s="23"/>
    </row>
    <row r="19" spans="2:12" x14ac:dyDescent="0.25">
      <c r="F19" s="23"/>
      <c r="K19" s="33"/>
      <c r="L19" s="34"/>
    </row>
    <row r="20" spans="2:12" x14ac:dyDescent="0.25">
      <c r="F20" s="23"/>
      <c r="K20" s="22"/>
    </row>
    <row r="21" spans="2:12" x14ac:dyDescent="0.25">
      <c r="F21" s="23"/>
    </row>
    <row r="22" spans="2:12" x14ac:dyDescent="0.25">
      <c r="B22" s="21"/>
      <c r="C22" s="23"/>
      <c r="D22" s="23"/>
      <c r="F22" s="23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Расчёт колличества бетона </vt:lpstr>
      <vt:lpstr>Покупки</vt:lpstr>
      <vt:lpstr>расчёт объёма бетона для мп1</vt:lpstr>
      <vt:lpstr>Расчёт балок перекрытия</vt:lpstr>
      <vt:lpstr>Материалы</vt:lpstr>
      <vt:lpstr>Расчёт арматуры</vt:lpstr>
      <vt:lpstr>Оси</vt:lpstr>
      <vt:lpstr>Высоты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2025-09-16T18:58:11Z</dcterms:modified>
</cp:coreProperties>
</file>