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c/Downloads/"/>
    </mc:Choice>
  </mc:AlternateContent>
  <xr:revisionPtr revIDLastSave="0" documentId="13_ncr:1_{95D09849-221D-F449-99D3-2F7DF63A250C}" xr6:coauthVersionLast="36" xr6:coauthVersionMax="38" xr10:uidLastSave="{00000000-0000-0000-0000-000000000000}"/>
  <bookViews>
    <workbookView xWindow="0" yWindow="0" windowWidth="28800" windowHeight="18000" activeTab="2" xr2:uid="{80FC1E60-29B2-4476-A277-0807E2C6DFCC}"/>
  </bookViews>
  <sheets>
    <sheet name="Movilidades" sheetId="1" r:id="rId1"/>
    <sheet name="Hoja3" sheetId="3" r:id="rId2"/>
    <sheet name="Traslado personal" sheetId="2" r:id="rId3"/>
  </sheets>
  <definedNames>
    <definedName name="_xlnm._FilterDatabase" localSheetId="0" hidden="1">Movilidades!$A$8:$G$54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I24" i="2"/>
  <c r="I23" i="2"/>
  <c r="I10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I18" i="2"/>
  <c r="I20" i="2"/>
  <c r="I21" i="2"/>
  <c r="I11" i="2"/>
  <c r="G10" i="1"/>
  <c r="H53" i="1"/>
  <c r="I53" i="1" s="1"/>
  <c r="H52" i="1"/>
  <c r="I52" i="1" s="1"/>
  <c r="H41" i="1"/>
  <c r="I41" i="1" s="1"/>
  <c r="H33" i="1"/>
  <c r="I33" i="1" s="1"/>
  <c r="H32" i="1"/>
  <c r="I32" i="1" s="1"/>
  <c r="H31" i="1"/>
  <c r="I31" i="1" s="1"/>
  <c r="H30" i="1"/>
  <c r="I30" i="1" s="1"/>
  <c r="H29" i="1"/>
  <c r="I29" i="1" s="1"/>
  <c r="H20" i="1"/>
  <c r="I20" i="1" s="1"/>
  <c r="H13" i="1"/>
  <c r="I13" i="1" s="1"/>
  <c r="H12" i="1"/>
  <c r="I12" i="1" s="1"/>
  <c r="H11" i="1"/>
  <c r="I11" i="1" s="1"/>
  <c r="H10" i="1"/>
  <c r="I10" i="1" s="1"/>
  <c r="J5" i="1"/>
  <c r="I12" i="2" l="1"/>
  <c r="I13" i="2"/>
  <c r="I14" i="2"/>
  <c r="I15" i="2"/>
  <c r="I16" i="2"/>
  <c r="I17" i="2"/>
  <c r="I19" i="2"/>
  <c r="G20" i="1"/>
  <c r="G21" i="1" s="1"/>
  <c r="G53" i="1"/>
  <c r="G52" i="1"/>
  <c r="G42" i="1"/>
  <c r="G41" i="1"/>
  <c r="G43" i="1" s="1"/>
  <c r="G29" i="1"/>
  <c r="G30" i="1"/>
  <c r="G31" i="1"/>
  <c r="G32" i="1"/>
  <c r="G33" i="1"/>
  <c r="G11" i="1"/>
  <c r="G12" i="1"/>
  <c r="G13" i="1"/>
  <c r="G54" i="1" l="1"/>
  <c r="G14" i="1"/>
  <c r="G34" i="1"/>
  <c r="G56" i="1" l="1"/>
  <c r="G57" i="1" l="1"/>
  <c r="G58" i="1" s="1"/>
</calcChain>
</file>

<file path=xl/sharedStrings.xml><?xml version="1.0" encoding="utf-8"?>
<sst xmlns="http://schemas.openxmlformats.org/spreadsheetml/2006/main" count="122" uniqueCount="69">
  <si>
    <t>Dia</t>
  </si>
  <si>
    <t>Ruta</t>
  </si>
  <si>
    <t>Descripción</t>
  </si>
  <si>
    <t>Horas de espera</t>
  </si>
  <si>
    <t>Costo Horas de espera</t>
  </si>
  <si>
    <t>Costo movilidad</t>
  </si>
  <si>
    <t>Total</t>
  </si>
  <si>
    <t>Miraflores - Surco</t>
  </si>
  <si>
    <t>Miraflores - Cercado de Lima Industrial</t>
  </si>
  <si>
    <t>Surquillo - Surco</t>
  </si>
  <si>
    <t>Cercado de Lima Industrial - Surquillo</t>
  </si>
  <si>
    <t>Miraflores - San Borja</t>
  </si>
  <si>
    <t>Día</t>
  </si>
  <si>
    <t>Surco - Cercado de Lima Industrial</t>
  </si>
  <si>
    <t>Detalle de movilidades :  Mes Abril 2020</t>
  </si>
  <si>
    <t>Semana del 1 al 3 de abril</t>
  </si>
  <si>
    <t>Semana del 6 al 8 de abril</t>
  </si>
  <si>
    <t>Semana del 13 al 17 de abril</t>
  </si>
  <si>
    <t>Semana del 20 al 24 de abril</t>
  </si>
  <si>
    <t>Semana del 27 al 30 de abril</t>
  </si>
  <si>
    <t>Miraflores - Cercado de lima Industrial</t>
  </si>
  <si>
    <t xml:space="preserve">Recoger del almacén de Prodis la guía Nº 3100 para IAFAS Marina </t>
  </si>
  <si>
    <t>28M (8:50 a 9:18)</t>
  </si>
  <si>
    <t>4 h (9:42 a 1:42)</t>
  </si>
  <si>
    <t>Cercado de Lima Industrial - Callao</t>
  </si>
  <si>
    <t>Entregar de producto en IFAS Marina con guía Nº 3100</t>
  </si>
  <si>
    <t>Miraflores - San Isidro</t>
  </si>
  <si>
    <t>San Isidro - Miraflores</t>
  </si>
  <si>
    <t>BBVA para el depósito de cheque pero no se pudo ya que de acuerdo a disposicion del banco el horario era solo de 10 a 11:30</t>
  </si>
  <si>
    <t>26 m (12:24 a 12:50)</t>
  </si>
  <si>
    <t xml:space="preserve">Miraflores - Miraflores </t>
  </si>
  <si>
    <t>Oficina BBVA para el depósito del cheque de farmacia Queen</t>
  </si>
  <si>
    <t>58 M (9:30 a 10:28)</t>
  </si>
  <si>
    <t>Domicilio de Juan Colmenares para el recojo de una resma de papel</t>
  </si>
  <si>
    <t xml:space="preserve">Dejar la resma de papel en el almacén de Prodis </t>
  </si>
  <si>
    <t>20 M (9:38 a 9:58)</t>
  </si>
  <si>
    <t>Recojo de guía Nº 3125 y 3124 en el almacén de Prodis para INEN</t>
  </si>
  <si>
    <t>Entrega de las guías N 3124 y 3125 en INEN</t>
  </si>
  <si>
    <t xml:space="preserve">Miraflores - Surquillo </t>
  </si>
  <si>
    <t>Dejar cargo de facturas en mesa de partes</t>
  </si>
  <si>
    <t>Dejar en el Hospital INEN los documentos faltantes en la entrega del día 17 de abril</t>
  </si>
  <si>
    <t>TRASLADO DE PERSONAL :  Mes abril 2020</t>
  </si>
  <si>
    <t xml:space="preserve">Semana del 21 de abril </t>
  </si>
  <si>
    <t xml:space="preserve">San Borja  - Cercado de Lima Industrial </t>
  </si>
  <si>
    <t xml:space="preserve">Traslado de Dra. Angela Calles al almacén de Prodis </t>
  </si>
  <si>
    <t>Cercado de lima Industrial - San Borja</t>
  </si>
  <si>
    <t>Traslado de Dra. Angela Calles a su domicilio</t>
  </si>
  <si>
    <t>4H 25 M (8:53 a 1:18)</t>
  </si>
  <si>
    <t>4H 08 M (8:55 a 1:03)</t>
  </si>
  <si>
    <t>3 H 54 M (9:06 a 1:00)</t>
  </si>
  <si>
    <t>4 H (9:10 a 1:10)</t>
  </si>
  <si>
    <t>Ir a Clinica Limtambo para el recojo de cheques lo cual demoró por que los cheques no estaban listos</t>
  </si>
  <si>
    <t>3H 36 M (8:55 a 12:31)</t>
  </si>
  <si>
    <t>Miraflores - Miraflores</t>
  </si>
  <si>
    <t>Ir al BBVA para la entrega de cheques de la Clínica Limatambo</t>
  </si>
  <si>
    <t>1H 15 M (9:30 a 11:15)</t>
  </si>
  <si>
    <t>4H 40 M (9:05  a 1:45)</t>
  </si>
  <si>
    <t>3h 57M ( 9:45 a 1:48)</t>
  </si>
  <si>
    <t>1h 50M (10:18 a 12:08)</t>
  </si>
  <si>
    <t>1h 42 m (10:00 a 12:28)</t>
  </si>
  <si>
    <t xml:space="preserve">Recojo de cheque en farmacia Queen </t>
  </si>
  <si>
    <t>25 M (8:00 a 8:25)</t>
  </si>
  <si>
    <t>17 M (8:02 a 8:19)</t>
  </si>
  <si>
    <t>24M (8:10 a 8:34)</t>
  </si>
  <si>
    <t>Espera casa Angela para recojo y traslado a Prodis</t>
  </si>
  <si>
    <t>35M (8:00 a 8:35)</t>
  </si>
  <si>
    <t>SUBTOTAL</t>
  </si>
  <si>
    <t>IGV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</si>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</sst>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6"/>
      <color rgb="FF0070C0"/>
      <name val="Calibri"/>
      <family val="2"/>
      <scheme val="minor"/>
    </font>
    <font>
      <b/>
      <i/>
      <u/>
      <sz val="16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/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7" fontId="0" fillId="0" borderId="0" xfId="0" applyNumberFormat="1"/>
    <xf numFmtId="2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CE68-9B1D-42E2-BB2D-BA0515B7CFFE}">
  <dimension ref="A3:J58"/>
  <sheetViews>
    <sheetView topLeftCell="B42" zoomScale="150" zoomScaleNormal="150" workbookViewId="0">
      <selection activeCell="G62" sqref="G62"/>
    </sheetView>
  </sheetViews>
  <sheetFormatPr baseColWidth="10" defaultRowHeight="15" x14ac:dyDescent="0.2"/>
  <cols>
    <col min="2" max="2" width="39.1640625" customWidth="1"/>
    <col min="3" max="3" width="51.1640625" customWidth="1"/>
    <col min="4" max="4" width="16.6640625" customWidth="1"/>
    <col min="5" max="5" width="13.83203125" style="6" customWidth="1"/>
    <col min="6" max="6" width="18.83203125" style="6" customWidth="1"/>
    <col min="7" max="7" width="17.5" style="6" customWidth="1"/>
    <col min="8" max="10" width="0" hidden="1" customWidth="1"/>
  </cols>
  <sheetData>
    <row r="3" spans="1:10" ht="21" x14ac:dyDescent="0.25">
      <c r="A3" s="15" t="s">
        <v>14</v>
      </c>
      <c r="B3" s="15"/>
      <c r="C3" s="15"/>
      <c r="D3" s="15"/>
      <c r="E3" s="15"/>
      <c r="F3" s="15"/>
      <c r="G3" s="15"/>
    </row>
    <row r="5" spans="1:10" x14ac:dyDescent="0.2">
      <c r="B5" s="4" t="s">
        <v>15</v>
      </c>
      <c r="H5">
        <v>60</v>
      </c>
      <c r="I5">
        <v>20</v>
      </c>
      <c r="J5" s="19">
        <f>I5/H5</f>
        <v>0.33333333333333331</v>
      </c>
    </row>
    <row r="8" spans="1:10" s="1" customFormat="1" x14ac:dyDescent="0.2">
      <c r="A8" s="1" t="s">
        <v>12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</row>
    <row r="9" spans="1:10" s="1" customFormat="1" x14ac:dyDescent="0.2"/>
    <row r="10" spans="1:10" x14ac:dyDescent="0.2">
      <c r="A10" s="2">
        <v>43922</v>
      </c>
      <c r="B10" s="3" t="s">
        <v>8</v>
      </c>
      <c r="C10" s="3" t="s">
        <v>21</v>
      </c>
      <c r="D10" s="3" t="s">
        <v>22</v>
      </c>
      <c r="E10" s="20">
        <v>9.3333333333333321</v>
      </c>
      <c r="F10" s="28">
        <v>40</v>
      </c>
      <c r="G10" s="22">
        <f>E10+F10</f>
        <v>49.333333333333329</v>
      </c>
      <c r="H10">
        <f>ROUND(E10/$J$5,0)</f>
        <v>28</v>
      </c>
      <c r="I10" s="20">
        <f>H10*$J$5</f>
        <v>9.3333333333333321</v>
      </c>
      <c r="J10" s="20">
        <v>9.3333333333333321</v>
      </c>
    </row>
    <row r="11" spans="1:10" x14ac:dyDescent="0.2">
      <c r="A11" s="2">
        <v>43922</v>
      </c>
      <c r="B11" s="3" t="s">
        <v>24</v>
      </c>
      <c r="C11" s="3" t="s">
        <v>25</v>
      </c>
      <c r="D11" s="3" t="s">
        <v>23</v>
      </c>
      <c r="E11" s="20">
        <v>80</v>
      </c>
      <c r="F11" s="28">
        <v>28</v>
      </c>
      <c r="G11" s="22">
        <f t="shared" ref="G11:G13" si="0">E11+F11</f>
        <v>108</v>
      </c>
      <c r="H11">
        <f t="shared" ref="H11:H13" si="1">ROUND(E11/$J$5,0)</f>
        <v>240</v>
      </c>
      <c r="I11" s="20">
        <f t="shared" ref="I11:J13" si="2">H11*$J$5</f>
        <v>80</v>
      </c>
      <c r="J11" s="20">
        <v>80</v>
      </c>
    </row>
    <row r="12" spans="1:10" x14ac:dyDescent="0.2">
      <c r="A12" s="10">
        <v>43924</v>
      </c>
      <c r="B12" s="5" t="s">
        <v>26</v>
      </c>
      <c r="C12" s="5" t="s">
        <v>60</v>
      </c>
      <c r="D12" s="5" t="s">
        <v>59</v>
      </c>
      <c r="E12" s="20">
        <v>34</v>
      </c>
      <c r="F12" s="28">
        <v>15</v>
      </c>
      <c r="G12" s="22">
        <f t="shared" si="0"/>
        <v>49</v>
      </c>
      <c r="H12">
        <f t="shared" si="1"/>
        <v>102</v>
      </c>
      <c r="I12" s="20">
        <f t="shared" si="2"/>
        <v>34</v>
      </c>
      <c r="J12" s="20">
        <v>34</v>
      </c>
    </row>
    <row r="13" spans="1:10" x14ac:dyDescent="0.2">
      <c r="A13" s="10">
        <v>43924</v>
      </c>
      <c r="B13" s="5" t="s">
        <v>27</v>
      </c>
      <c r="C13" s="5" t="s">
        <v>28</v>
      </c>
      <c r="D13" s="5" t="s">
        <v>29</v>
      </c>
      <c r="E13" s="20">
        <v>8.6666666666666661</v>
      </c>
      <c r="F13" s="28">
        <v>15</v>
      </c>
      <c r="G13" s="22">
        <f t="shared" si="0"/>
        <v>23.666666666666664</v>
      </c>
      <c r="H13">
        <f t="shared" si="1"/>
        <v>26</v>
      </c>
      <c r="I13" s="20">
        <f t="shared" si="2"/>
        <v>8.6666666666666661</v>
      </c>
      <c r="J13" s="20">
        <v>8.6666666666666661</v>
      </c>
    </row>
    <row r="14" spans="1:10" x14ac:dyDescent="0.2">
      <c r="A14" s="10"/>
      <c r="B14" s="8"/>
      <c r="C14" s="8"/>
      <c r="D14" s="8"/>
      <c r="E14" s="9"/>
      <c r="F14" s="9"/>
      <c r="G14" s="23">
        <f>SUM(G10:G13)</f>
        <v>229.99999999999997</v>
      </c>
      <c r="I14" s="20"/>
      <c r="J14" s="20"/>
    </row>
    <row r="15" spans="1:10" x14ac:dyDescent="0.2">
      <c r="B15" s="4" t="s">
        <v>16</v>
      </c>
      <c r="I15" s="20"/>
      <c r="J15" s="20"/>
    </row>
    <row r="16" spans="1:10" x14ac:dyDescent="0.2">
      <c r="I16" s="20"/>
      <c r="J16" s="20"/>
    </row>
    <row r="17" spans="1:10" x14ac:dyDescent="0.2">
      <c r="I17" s="20"/>
      <c r="J17" s="20"/>
    </row>
    <row r="18" spans="1:10" s="1" customFormat="1" x14ac:dyDescent="0.2">
      <c r="A18" s="1" t="s">
        <v>12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I18" s="21"/>
      <c r="J18" s="21"/>
    </row>
    <row r="19" spans="1:10" s="1" customFormat="1" x14ac:dyDescent="0.2">
      <c r="I19" s="21"/>
      <c r="J19" s="21"/>
    </row>
    <row r="20" spans="1:10" x14ac:dyDescent="0.2">
      <c r="A20" s="2">
        <v>43928</v>
      </c>
      <c r="B20" s="3" t="s">
        <v>30</v>
      </c>
      <c r="C20" s="3" t="s">
        <v>31</v>
      </c>
      <c r="D20" s="3" t="s">
        <v>32</v>
      </c>
      <c r="E20" s="20">
        <v>19.333333333333332</v>
      </c>
      <c r="F20" s="28">
        <v>10</v>
      </c>
      <c r="G20" s="22">
        <f t="shared" ref="G20" si="3">E20+F20</f>
        <v>29.333333333333332</v>
      </c>
      <c r="H20">
        <f t="shared" ref="H20" si="4">ROUND(E20/$J$5,0)</f>
        <v>58</v>
      </c>
      <c r="I20" s="20">
        <f t="shared" ref="I20:J20" si="5">H20*$J$5</f>
        <v>19.333333333333332</v>
      </c>
      <c r="J20" s="20">
        <v>19.333333333333332</v>
      </c>
    </row>
    <row r="21" spans="1:10" x14ac:dyDescent="0.2">
      <c r="A21" s="12"/>
      <c r="B21" s="13"/>
      <c r="C21" s="13"/>
      <c r="D21" s="13"/>
      <c r="E21" s="14"/>
      <c r="F21" s="14"/>
      <c r="G21" s="22">
        <f>SUM(G20)</f>
        <v>29.333333333333332</v>
      </c>
      <c r="I21" s="20"/>
      <c r="J21" s="20"/>
    </row>
    <row r="22" spans="1:10" x14ac:dyDescent="0.2">
      <c r="A22" s="8"/>
      <c r="B22" s="8"/>
      <c r="C22" s="8"/>
      <c r="D22" s="8"/>
      <c r="E22" s="9"/>
      <c r="F22" s="9"/>
      <c r="G22" s="9"/>
      <c r="I22" s="20"/>
      <c r="J22" s="20"/>
    </row>
    <row r="23" spans="1:10" x14ac:dyDescent="0.2">
      <c r="B23" s="4" t="s">
        <v>17</v>
      </c>
      <c r="I23" s="20"/>
      <c r="J23" s="20"/>
    </row>
    <row r="24" spans="1:10" x14ac:dyDescent="0.2">
      <c r="I24" s="20"/>
      <c r="J24" s="20"/>
    </row>
    <row r="25" spans="1:10" x14ac:dyDescent="0.2">
      <c r="I25" s="20"/>
      <c r="J25" s="20"/>
    </row>
    <row r="26" spans="1:10" s="1" customFormat="1" x14ac:dyDescent="0.2">
      <c r="A26" s="1" t="s">
        <v>12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I26" s="21"/>
      <c r="J26" s="21"/>
    </row>
    <row r="27" spans="1:10" x14ac:dyDescent="0.2">
      <c r="I27" s="20"/>
      <c r="J27" s="20"/>
    </row>
    <row r="28" spans="1:10" x14ac:dyDescent="0.2">
      <c r="A28" s="3"/>
      <c r="B28" s="3"/>
      <c r="C28" s="3"/>
      <c r="D28" s="3"/>
      <c r="E28" s="7"/>
      <c r="F28" s="7"/>
      <c r="G28" s="22"/>
      <c r="I28" s="20"/>
      <c r="J28" s="20"/>
    </row>
    <row r="29" spans="1:10" x14ac:dyDescent="0.2">
      <c r="A29" s="2">
        <v>43936</v>
      </c>
      <c r="B29" s="3" t="s">
        <v>7</v>
      </c>
      <c r="C29" s="3" t="s">
        <v>33</v>
      </c>
      <c r="D29" s="3"/>
      <c r="E29" s="20">
        <v>0</v>
      </c>
      <c r="F29" s="28">
        <v>22</v>
      </c>
      <c r="G29" s="22">
        <f t="shared" ref="G28:G33" si="6">E29+F29</f>
        <v>22</v>
      </c>
      <c r="H29">
        <f t="shared" ref="H29:H33" si="7">ROUND(E29/$J$5,0)</f>
        <v>0</v>
      </c>
      <c r="I29" s="20">
        <f t="shared" ref="I29:J33" si="8">H29*$J$5</f>
        <v>0</v>
      </c>
      <c r="J29" s="20">
        <v>0</v>
      </c>
    </row>
    <row r="30" spans="1:10" x14ac:dyDescent="0.2">
      <c r="A30" s="2">
        <v>43936</v>
      </c>
      <c r="B30" s="3" t="s">
        <v>13</v>
      </c>
      <c r="C30" s="3" t="s">
        <v>34</v>
      </c>
      <c r="D30" s="3" t="s">
        <v>35</v>
      </c>
      <c r="E30" s="20">
        <v>6.6666666666666661</v>
      </c>
      <c r="F30" s="28">
        <v>40</v>
      </c>
      <c r="G30" s="22">
        <f t="shared" si="6"/>
        <v>46.666666666666664</v>
      </c>
      <c r="H30">
        <f t="shared" si="7"/>
        <v>20</v>
      </c>
      <c r="I30" s="20">
        <f t="shared" si="8"/>
        <v>6.6666666666666661</v>
      </c>
      <c r="J30" s="20">
        <v>6.6666666666666661</v>
      </c>
    </row>
    <row r="31" spans="1:10" x14ac:dyDescent="0.2">
      <c r="A31" s="3"/>
      <c r="B31" s="3"/>
      <c r="C31" s="3"/>
      <c r="D31" s="3"/>
      <c r="E31" s="20">
        <v>0</v>
      </c>
      <c r="F31" s="7"/>
      <c r="G31" s="22">
        <f t="shared" si="6"/>
        <v>0</v>
      </c>
      <c r="H31">
        <f t="shared" si="7"/>
        <v>0</v>
      </c>
      <c r="I31" s="20">
        <f t="shared" si="8"/>
        <v>0</v>
      </c>
      <c r="J31" s="20">
        <v>0</v>
      </c>
    </row>
    <row r="32" spans="1:10" x14ac:dyDescent="0.2">
      <c r="A32" s="2">
        <v>43938</v>
      </c>
      <c r="B32" s="3" t="s">
        <v>20</v>
      </c>
      <c r="C32" s="3" t="s">
        <v>36</v>
      </c>
      <c r="D32" s="3"/>
      <c r="E32" s="20">
        <v>0</v>
      </c>
      <c r="F32" s="28">
        <v>40</v>
      </c>
      <c r="G32" s="22">
        <f t="shared" si="6"/>
        <v>40</v>
      </c>
      <c r="H32">
        <f t="shared" si="7"/>
        <v>0</v>
      </c>
      <c r="I32" s="20">
        <f t="shared" si="8"/>
        <v>0</v>
      </c>
      <c r="J32" s="20">
        <v>0</v>
      </c>
    </row>
    <row r="33" spans="1:10" x14ac:dyDescent="0.2">
      <c r="A33" s="2">
        <v>43938</v>
      </c>
      <c r="B33" s="3" t="s">
        <v>10</v>
      </c>
      <c r="C33" s="3" t="s">
        <v>37</v>
      </c>
      <c r="D33" s="3" t="s">
        <v>57</v>
      </c>
      <c r="E33" s="20">
        <v>79</v>
      </c>
      <c r="F33" s="28">
        <v>25</v>
      </c>
      <c r="G33" s="22">
        <f t="shared" si="6"/>
        <v>104</v>
      </c>
      <c r="H33">
        <f t="shared" si="7"/>
        <v>237</v>
      </c>
      <c r="I33" s="20">
        <f t="shared" si="8"/>
        <v>79</v>
      </c>
      <c r="J33" s="20">
        <v>79</v>
      </c>
    </row>
    <row r="34" spans="1:10" x14ac:dyDescent="0.2">
      <c r="G34" s="24">
        <f>SUM(G29:G33)</f>
        <v>212.66666666666666</v>
      </c>
      <c r="I34" s="20"/>
      <c r="J34" s="20"/>
    </row>
    <row r="35" spans="1:10" x14ac:dyDescent="0.2">
      <c r="I35" s="20"/>
      <c r="J35" s="20"/>
    </row>
    <row r="36" spans="1:10" x14ac:dyDescent="0.2">
      <c r="B36" s="4" t="s">
        <v>18</v>
      </c>
      <c r="I36" s="20"/>
      <c r="J36" s="20"/>
    </row>
    <row r="37" spans="1:10" x14ac:dyDescent="0.2">
      <c r="I37" s="20"/>
      <c r="J37" s="20"/>
    </row>
    <row r="38" spans="1:10" x14ac:dyDescent="0.2">
      <c r="I38" s="20"/>
      <c r="J38" s="20"/>
    </row>
    <row r="39" spans="1:10" s="1" customFormat="1" x14ac:dyDescent="0.2">
      <c r="A39" s="1" t="s">
        <v>12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I39" s="21"/>
      <c r="J39" s="21"/>
    </row>
    <row r="40" spans="1:10" x14ac:dyDescent="0.2">
      <c r="I40" s="20"/>
      <c r="J40" s="20"/>
    </row>
    <row r="41" spans="1:10" x14ac:dyDescent="0.2">
      <c r="A41" s="2">
        <v>43941</v>
      </c>
      <c r="B41" s="3" t="s">
        <v>38</v>
      </c>
      <c r="C41" s="3" t="s">
        <v>40</v>
      </c>
      <c r="D41" s="3" t="s">
        <v>58</v>
      </c>
      <c r="E41" s="20">
        <v>36.666666666666664</v>
      </c>
      <c r="F41" s="28">
        <v>17</v>
      </c>
      <c r="G41" s="22">
        <f t="shared" ref="G41:G42" si="9">E41+F41</f>
        <v>53.666666666666664</v>
      </c>
      <c r="H41">
        <f t="shared" ref="H41" si="10">ROUND(E41/$J$5,0)</f>
        <v>110</v>
      </c>
      <c r="I41" s="20">
        <f t="shared" ref="I41:J41" si="11">H41*$J$5</f>
        <v>36.666666666666664</v>
      </c>
      <c r="J41" s="20">
        <v>36.666666666666664</v>
      </c>
    </row>
    <row r="42" spans="1:10" x14ac:dyDescent="0.2">
      <c r="A42" s="2">
        <v>43941</v>
      </c>
      <c r="B42" s="3" t="s">
        <v>9</v>
      </c>
      <c r="C42" s="3" t="s">
        <v>39</v>
      </c>
      <c r="D42" s="3"/>
      <c r="E42" s="7"/>
      <c r="F42" s="28">
        <v>19</v>
      </c>
      <c r="G42" s="22">
        <f t="shared" si="9"/>
        <v>19</v>
      </c>
      <c r="I42" s="20"/>
      <c r="J42" s="20"/>
    </row>
    <row r="43" spans="1:10" x14ac:dyDescent="0.2">
      <c r="A43" s="11"/>
      <c r="G43" s="24">
        <f>SUM(G41:G42)</f>
        <v>72.666666666666657</v>
      </c>
      <c r="J43" s="20"/>
    </row>
    <row r="44" spans="1:10" x14ac:dyDescent="0.2">
      <c r="J44" s="20"/>
    </row>
    <row r="45" spans="1:10" x14ac:dyDescent="0.2">
      <c r="J45" s="20"/>
    </row>
    <row r="46" spans="1:10" x14ac:dyDescent="0.2">
      <c r="J46" s="20"/>
    </row>
    <row r="47" spans="1:10" x14ac:dyDescent="0.2">
      <c r="B47" s="4" t="s">
        <v>19</v>
      </c>
      <c r="J47" s="20"/>
    </row>
    <row r="48" spans="1:10" x14ac:dyDescent="0.2">
      <c r="J48" s="20"/>
    </row>
    <row r="49" spans="1:10" x14ac:dyDescent="0.2">
      <c r="J49" s="20"/>
    </row>
    <row r="50" spans="1:10" s="1" customFormat="1" x14ac:dyDescent="0.2">
      <c r="A50" s="1" t="s">
        <v>12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J50" s="21"/>
    </row>
    <row r="51" spans="1:10" x14ac:dyDescent="0.2">
      <c r="J51" s="20"/>
    </row>
    <row r="52" spans="1:10" x14ac:dyDescent="0.2">
      <c r="A52" s="2">
        <v>43949</v>
      </c>
      <c r="B52" s="3" t="s">
        <v>11</v>
      </c>
      <c r="C52" s="3" t="s">
        <v>51</v>
      </c>
      <c r="D52" s="3" t="s">
        <v>52</v>
      </c>
      <c r="E52" s="20">
        <v>72</v>
      </c>
      <c r="F52" s="28">
        <v>20</v>
      </c>
      <c r="G52" s="7">
        <f t="shared" ref="G52:G53" si="12">E52+F52</f>
        <v>92</v>
      </c>
      <c r="H52">
        <f t="shared" ref="H52:H53" si="13">ROUND(E52/$J$5,0)</f>
        <v>216</v>
      </c>
      <c r="I52" s="20">
        <f t="shared" ref="I52:J53" si="14">H52*$J$5</f>
        <v>72</v>
      </c>
      <c r="J52" s="20">
        <v>72</v>
      </c>
    </row>
    <row r="53" spans="1:10" x14ac:dyDescent="0.2">
      <c r="A53" s="2">
        <v>43951</v>
      </c>
      <c r="B53" s="3" t="s">
        <v>53</v>
      </c>
      <c r="C53" s="3" t="s">
        <v>54</v>
      </c>
      <c r="D53" s="3" t="s">
        <v>55</v>
      </c>
      <c r="E53" s="20">
        <v>25</v>
      </c>
      <c r="F53" s="28">
        <v>10</v>
      </c>
      <c r="G53" s="7">
        <f t="shared" si="12"/>
        <v>35</v>
      </c>
      <c r="H53">
        <f t="shared" si="13"/>
        <v>75</v>
      </c>
      <c r="I53" s="20">
        <f t="shared" si="14"/>
        <v>25</v>
      </c>
      <c r="J53" s="20">
        <v>25</v>
      </c>
    </row>
    <row r="54" spans="1:10" x14ac:dyDescent="0.2">
      <c r="G54" s="6">
        <f>SUM(G52:G53)</f>
        <v>127</v>
      </c>
    </row>
    <row r="56" spans="1:10" x14ac:dyDescent="0.2">
      <c r="F56" s="25" t="s">
        <v>66</v>
      </c>
      <c r="G56" s="26">
        <f>G14+G21+G34+G43+G54</f>
        <v>671.66666666666663</v>
      </c>
    </row>
    <row r="57" spans="1:10" x14ac:dyDescent="0.2">
      <c r="F57" s="25" t="s">
        <v>67</v>
      </c>
      <c r="G57" s="26">
        <f>G56*18%</f>
        <v>120.89999999999999</v>
      </c>
    </row>
    <row r="58" spans="1:10" x14ac:dyDescent="0.2">
      <c r="F58" s="25" t="s">
        <v>68</v>
      </c>
      <c r="G58" s="26">
        <f>G56+G57</f>
        <v>792.56666666666661</v>
      </c>
    </row>
  </sheetData>
  <autoFilter ref="A8:G54" xr:uid="{EE6B32A2-9CF9-124D-AC04-C9338B175666}"/>
  <mergeCells count="1">
    <mergeCell ref="A3:G3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5FB3-07B6-DA46-8B3F-491760EDD9EA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4C45-0479-4AC4-A871-5336322DC634}">
  <dimension ref="A3:K25"/>
  <sheetViews>
    <sheetView tabSelected="1" topLeftCell="C7" zoomScale="140" zoomScaleNormal="140" workbookViewId="0">
      <selection activeCell="F17" sqref="F17"/>
    </sheetView>
  </sheetViews>
  <sheetFormatPr baseColWidth="10" defaultRowHeight="15" x14ac:dyDescent="0.2"/>
  <cols>
    <col min="1" max="1" width="12.1640625" customWidth="1"/>
    <col min="2" max="2" width="38.83203125" customWidth="1"/>
    <col min="3" max="3" width="41" customWidth="1"/>
    <col min="4" max="4" width="23.5" customWidth="1"/>
    <col min="5" max="6" width="16.5" customWidth="1"/>
    <col min="7" max="7" width="30.83203125" style="6" customWidth="1"/>
    <col min="8" max="8" width="22" style="6" customWidth="1"/>
    <col min="9" max="9" width="10.83203125" style="6"/>
    <col min="10" max="11" width="0" hidden="1" customWidth="1"/>
  </cols>
  <sheetData>
    <row r="3" spans="1:11" ht="21" x14ac:dyDescent="0.25">
      <c r="A3" s="16" t="s">
        <v>41</v>
      </c>
      <c r="B3" s="16"/>
      <c r="C3" s="16"/>
      <c r="D3" s="16"/>
      <c r="E3" s="16"/>
      <c r="F3" s="16"/>
      <c r="G3" s="16"/>
      <c r="H3" s="16"/>
      <c r="I3" s="16"/>
    </row>
    <row r="5" spans="1:11" x14ac:dyDescent="0.2">
      <c r="B5" s="4" t="s">
        <v>42</v>
      </c>
    </row>
    <row r="8" spans="1:11" s="1" customFormat="1" x14ac:dyDescent="0.2">
      <c r="A8" s="1" t="s">
        <v>0</v>
      </c>
      <c r="B8" s="1" t="s">
        <v>1</v>
      </c>
      <c r="C8" s="1" t="s">
        <v>2</v>
      </c>
      <c r="D8" s="1" t="s">
        <v>3</v>
      </c>
      <c r="F8" s="17" t="s">
        <v>64</v>
      </c>
      <c r="G8" s="1" t="s">
        <v>4</v>
      </c>
      <c r="H8" s="1" t="s">
        <v>5</v>
      </c>
      <c r="I8" s="1" t="s">
        <v>6</v>
      </c>
    </row>
    <row r="9" spans="1:11" ht="48" customHeight="1" x14ac:dyDescent="0.2">
      <c r="F9" s="18"/>
    </row>
    <row r="10" spans="1:11" x14ac:dyDescent="0.2">
      <c r="A10" s="2">
        <v>43942</v>
      </c>
      <c r="B10" s="3" t="s">
        <v>43</v>
      </c>
      <c r="C10" s="3" t="s">
        <v>44</v>
      </c>
      <c r="D10" s="3" t="s">
        <v>56</v>
      </c>
      <c r="E10" s="3">
        <v>93.36</v>
      </c>
      <c r="F10" s="3" t="s">
        <v>61</v>
      </c>
      <c r="G10" s="22">
        <v>8.35</v>
      </c>
      <c r="H10" s="29">
        <v>40</v>
      </c>
      <c r="I10" s="22">
        <f>E10+G10+H10</f>
        <v>141.70999999999998</v>
      </c>
      <c r="J10">
        <f>E10/0.3333</f>
        <v>280.10801080108013</v>
      </c>
      <c r="K10">
        <f>G10/0.3333</f>
        <v>25.052505250525051</v>
      </c>
    </row>
    <row r="11" spans="1:11" x14ac:dyDescent="0.2">
      <c r="A11" s="2">
        <v>43942</v>
      </c>
      <c r="B11" s="3" t="s">
        <v>45</v>
      </c>
      <c r="C11" s="3" t="s">
        <v>46</v>
      </c>
      <c r="D11" s="3"/>
      <c r="E11" s="3"/>
      <c r="F11" s="3"/>
      <c r="G11" s="22"/>
      <c r="H11" s="29">
        <v>40</v>
      </c>
      <c r="I11" s="22">
        <f>E11+G11+H11</f>
        <v>40</v>
      </c>
      <c r="J11">
        <f t="shared" ref="J11:J20" si="0">E11/0.3333</f>
        <v>0</v>
      </c>
      <c r="K11">
        <f t="shared" ref="K11:K20" si="1">G11/0.3333</f>
        <v>0</v>
      </c>
    </row>
    <row r="12" spans="1:11" x14ac:dyDescent="0.2">
      <c r="A12" s="2">
        <v>43943</v>
      </c>
      <c r="B12" s="3" t="s">
        <v>43</v>
      </c>
      <c r="C12" s="3" t="s">
        <v>44</v>
      </c>
      <c r="D12" s="3" t="s">
        <v>47</v>
      </c>
      <c r="E12" s="3">
        <v>88.35</v>
      </c>
      <c r="F12" s="3" t="s">
        <v>62</v>
      </c>
      <c r="G12" s="22">
        <v>5.6779999999999999</v>
      </c>
      <c r="H12" s="29">
        <v>40</v>
      </c>
      <c r="I12" s="22">
        <f t="shared" ref="I11:I20" si="2">E12+G12+H12</f>
        <v>134.02799999999999</v>
      </c>
      <c r="J12">
        <f t="shared" si="0"/>
        <v>265.07650765076505</v>
      </c>
      <c r="K12">
        <f t="shared" si="1"/>
        <v>17.035703570357036</v>
      </c>
    </row>
    <row r="13" spans="1:11" s="8" customFormat="1" x14ac:dyDescent="0.2">
      <c r="A13" s="2">
        <v>43943</v>
      </c>
      <c r="B13" s="3" t="s">
        <v>45</v>
      </c>
      <c r="C13" s="3" t="s">
        <v>46</v>
      </c>
      <c r="D13" s="3"/>
      <c r="E13" s="3"/>
      <c r="F13" s="3"/>
      <c r="G13" s="22"/>
      <c r="H13" s="29">
        <v>40</v>
      </c>
      <c r="I13" s="22">
        <f t="shared" si="2"/>
        <v>40</v>
      </c>
      <c r="J13">
        <f t="shared" si="0"/>
        <v>0</v>
      </c>
      <c r="K13">
        <f t="shared" si="1"/>
        <v>0</v>
      </c>
    </row>
    <row r="14" spans="1:11" x14ac:dyDescent="0.2">
      <c r="A14" s="2">
        <v>43945</v>
      </c>
      <c r="B14" s="3" t="s">
        <v>43</v>
      </c>
      <c r="C14" s="3" t="s">
        <v>44</v>
      </c>
      <c r="D14" s="3" t="s">
        <v>48</v>
      </c>
      <c r="E14" s="27">
        <v>82.671999999999997</v>
      </c>
      <c r="F14" s="3"/>
      <c r="G14" s="22"/>
      <c r="H14" s="29">
        <v>40</v>
      </c>
      <c r="I14" s="22">
        <f t="shared" si="2"/>
        <v>122.672</v>
      </c>
      <c r="J14">
        <f t="shared" si="0"/>
        <v>248.04080408040804</v>
      </c>
      <c r="K14">
        <f t="shared" si="1"/>
        <v>0</v>
      </c>
    </row>
    <row r="15" spans="1:11" x14ac:dyDescent="0.2">
      <c r="A15" s="2">
        <v>43945</v>
      </c>
      <c r="B15" s="3" t="s">
        <v>45</v>
      </c>
      <c r="C15" s="3" t="s">
        <v>46</v>
      </c>
      <c r="D15" s="3"/>
      <c r="E15" s="3"/>
      <c r="F15" s="3"/>
      <c r="G15" s="22"/>
      <c r="H15" s="29">
        <v>40</v>
      </c>
      <c r="I15" s="22">
        <f t="shared" si="2"/>
        <v>40</v>
      </c>
      <c r="J15">
        <f t="shared" si="0"/>
        <v>0</v>
      </c>
      <c r="K15">
        <f t="shared" si="1"/>
        <v>0</v>
      </c>
    </row>
    <row r="16" spans="1:11" x14ac:dyDescent="0.2">
      <c r="A16" s="2">
        <v>43948</v>
      </c>
      <c r="B16" s="3" t="s">
        <v>43</v>
      </c>
      <c r="C16" s="3" t="s">
        <v>44</v>
      </c>
      <c r="D16" s="3" t="s">
        <v>49</v>
      </c>
      <c r="E16" s="27">
        <v>78.036000000000001</v>
      </c>
      <c r="F16" s="3" t="s">
        <v>63</v>
      </c>
      <c r="G16" s="22">
        <v>8.016</v>
      </c>
      <c r="H16" s="29">
        <v>40</v>
      </c>
      <c r="I16" s="22">
        <f t="shared" si="2"/>
        <v>126.05200000000001</v>
      </c>
      <c r="J16">
        <f t="shared" si="0"/>
        <v>234.13141314131414</v>
      </c>
      <c r="K16">
        <f t="shared" si="1"/>
        <v>24.050405040504053</v>
      </c>
    </row>
    <row r="17" spans="1:11" x14ac:dyDescent="0.2">
      <c r="A17" s="2">
        <v>43948</v>
      </c>
      <c r="B17" s="3" t="s">
        <v>45</v>
      </c>
      <c r="C17" s="3" t="s">
        <v>46</v>
      </c>
      <c r="D17" s="3"/>
      <c r="E17" s="3"/>
      <c r="F17" s="3"/>
      <c r="G17" s="22"/>
      <c r="H17" s="29">
        <v>40</v>
      </c>
      <c r="I17" s="22">
        <f t="shared" si="2"/>
        <v>40</v>
      </c>
      <c r="J17">
        <f t="shared" si="0"/>
        <v>0</v>
      </c>
      <c r="K17">
        <f t="shared" si="1"/>
        <v>0</v>
      </c>
    </row>
    <row r="18" spans="1:11" x14ac:dyDescent="0.2">
      <c r="A18" s="2">
        <v>43949</v>
      </c>
      <c r="B18" s="3" t="s">
        <v>43</v>
      </c>
      <c r="C18" s="3" t="s">
        <v>44</v>
      </c>
      <c r="D18" s="3" t="s">
        <v>50</v>
      </c>
      <c r="E18" s="3">
        <v>80</v>
      </c>
      <c r="F18" s="3" t="s">
        <v>65</v>
      </c>
      <c r="G18" s="22">
        <v>11.69</v>
      </c>
      <c r="H18" s="29">
        <v>40</v>
      </c>
      <c r="I18" s="22">
        <f>E18+G18+H18</f>
        <v>131.69</v>
      </c>
      <c r="J18">
        <f t="shared" si="0"/>
        <v>240.02400240024002</v>
      </c>
      <c r="K18">
        <f t="shared" si="1"/>
        <v>35.073507350735071</v>
      </c>
    </row>
    <row r="19" spans="1:11" x14ac:dyDescent="0.2">
      <c r="A19" s="2">
        <v>43949</v>
      </c>
      <c r="B19" s="3" t="s">
        <v>45</v>
      </c>
      <c r="C19" s="3" t="s">
        <v>46</v>
      </c>
      <c r="D19" s="3"/>
      <c r="E19" s="3"/>
      <c r="F19" s="3"/>
      <c r="G19" s="7"/>
      <c r="H19" s="29">
        <v>40</v>
      </c>
      <c r="I19" s="22">
        <f t="shared" si="2"/>
        <v>40</v>
      </c>
      <c r="J19">
        <f t="shared" si="0"/>
        <v>0</v>
      </c>
      <c r="K19">
        <f t="shared" si="1"/>
        <v>0</v>
      </c>
    </row>
    <row r="20" spans="1:11" x14ac:dyDescent="0.2">
      <c r="A20" s="3"/>
      <c r="B20" s="3"/>
      <c r="C20" s="3"/>
      <c r="D20" s="3"/>
      <c r="E20" s="3"/>
      <c r="F20" s="3"/>
      <c r="G20" s="7"/>
      <c r="H20" s="29">
        <v>40</v>
      </c>
      <c r="I20" s="22">
        <f>E20+G20+H20</f>
        <v>40</v>
      </c>
      <c r="J20">
        <f t="shared" si="0"/>
        <v>0</v>
      </c>
      <c r="K20">
        <f t="shared" si="1"/>
        <v>0</v>
      </c>
    </row>
    <row r="21" spans="1:11" x14ac:dyDescent="0.2">
      <c r="I21" s="24">
        <f>SUM(I10:I20)</f>
        <v>896.15200000000004</v>
      </c>
    </row>
    <row r="23" spans="1:11" x14ac:dyDescent="0.2">
      <c r="H23" s="25" t="s">
        <v>66</v>
      </c>
      <c r="I23" s="26">
        <f>I21</f>
        <v>896.15200000000004</v>
      </c>
    </row>
    <row r="24" spans="1:11" x14ac:dyDescent="0.2">
      <c r="H24" s="25" t="s">
        <v>67</v>
      </c>
      <c r="I24" s="26">
        <f>I23*18%</f>
        <v>161.30735999999999</v>
      </c>
    </row>
    <row r="25" spans="1:11" x14ac:dyDescent="0.2">
      <c r="H25" s="25" t="s">
        <v>68</v>
      </c>
      <c r="I25" s="26">
        <f>I23+I24</f>
        <v>1057.4593600000001</v>
      </c>
    </row>
  </sheetData>
  <mergeCells count="2">
    <mergeCell ref="A3:I3"/>
    <mergeCell ref="F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Movilidades</vt:lpstr>
      <vt:lpstr>Hoja3</vt:lpstr>
      <vt:lpstr>Traslado personal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</dc:creator>
  <cp:lastModifiedBy>Microsoft Office User</cp:lastModifiedBy>
  <dcterms:created xsi:type="dcterms:W3CDTF">2020-01-29T16:49:46Z</dcterms:created>
  <dcterms:modified xsi:type="dcterms:W3CDTF">2020-05-18T23:44:48Z</dcterms:modified>
</cp:coreProperties>
</file>