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hidePivotFieldList="1"/>
  <mc:AlternateContent xmlns:mc="http://schemas.openxmlformats.org/markup-compatibility/2006">
    <mc:Choice Requires="x15">
      <x15ac:absPath xmlns:x15ac="http://schemas.microsoft.com/office/spreadsheetml/2010/11/ac" url="H:\"/>
    </mc:Choice>
  </mc:AlternateContent>
  <xr:revisionPtr revIDLastSave="0" documentId="13_ncr:1_{038A5136-5580-4725-A1A4-D83DA392E0E0}" xr6:coauthVersionLast="47" xr6:coauthVersionMax="47" xr10:uidLastSave="{00000000-0000-0000-0000-000000000000}"/>
  <bookViews>
    <workbookView xWindow="-120" yWindow="-120" windowWidth="20730" windowHeight="11160" activeTab="3" xr2:uid="{26D4546B-D2A1-4444-8EAF-A6228F96F0C1}"/>
  </bookViews>
  <sheets>
    <sheet name="Data" sheetId="2" r:id="rId1"/>
    <sheet name="Assets" sheetId="4" r:id="rId2"/>
    <sheet name="Pivots" sheetId="7" r:id="rId3"/>
    <sheet name="DASHBOARD" sheetId="5" r:id="rId4"/>
  </sheets>
  <definedNames>
    <definedName name="_xlnm._FilterDatabase" localSheetId="0"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9" r:id="rId6"/>
    <pivotCache cacheId="602" r:id="rId7"/>
    <pivotCache cacheId="763" r:id="rId8"/>
    <pivotCache cacheId="1366" r:id="rId9"/>
    <pivotCache cacheId="1369" r:id="rId10"/>
    <pivotCache cacheId="1372" r:id="rId11"/>
    <pivotCache cacheId="1375" r:id="rId12"/>
    <pivotCache cacheId="1378" r:id="rId13"/>
  </pivotCaches>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8" i="7" l="1"/>
  <c r="M26" i="5" s="1"/>
  <c r="H47" i="7"/>
  <c r="H55" i="7" s="1"/>
  <c r="M30" i="5" s="1"/>
  <c r="R15" i="5"/>
  <c r="S15" i="5"/>
  <c r="T15" i="5"/>
  <c r="U15" i="5"/>
  <c r="Q15" i="5"/>
  <c r="P16" i="5" a="1"/>
  <c r="P16" i="5" s="1"/>
  <c r="J33" i="7"/>
  <c r="G36" i="7" a="1"/>
  <c r="G36" i="7" s="1"/>
  <c r="H49" i="7" s="1"/>
  <c r="H52" i="7" s="1"/>
  <c r="H57" i="7" s="1"/>
  <c r="M32"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38" i="7" l="1"/>
  <c r="H48" i="7"/>
  <c r="H51" i="7" s="1"/>
  <c r="H56" i="7" s="1"/>
  <c r="M31" i="5" s="1"/>
  <c r="J36" i="7"/>
  <c r="J37" i="7"/>
  <c r="K40" i="7"/>
  <c r="K38" i="7"/>
  <c r="J39" i="7"/>
  <c r="K39" i="7"/>
  <c r="K36" i="7"/>
  <c r="K37" i="7"/>
  <c r="J4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BA6C7C-715B-4FDC-8B49-7ADF34D445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1FAA8C-A759-42B4-8E08-B2AE39557BFC}"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EEF980FE-5110-43D8-BEF0-58AEDCCC6788}"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<sst xmlns="http://schemas.openxmlformats.org/spreadsheetml/2006/main" count="3172" uniqueCount="1085">
  <si>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</si>
  <si>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</si>
  <si>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</si>
  <si>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</si>
  <si>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</si>
  <si>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</si>
  <si>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</si>
  <si>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</si>
  <si>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</si>
  <si>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</si>
  <si>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</si>
  <si>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</si>
  <si>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</si>
  <si>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</si>
  <si>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</si>
  <si>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</si>
  <si>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</si>
  <si>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</si>
  <si>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</si>
  <si>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</si>
  <si>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</si>
  <si>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</si>
  <si>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</si>
  <si>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</si>
  <si>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</si>
  <si>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</si>
  <si>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</si>
  <si>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</si>
  <si>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</si>
  <si>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</si>
  <si>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</si>
  <si>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</si>
  <si>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</si>
  <si>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</si>
  <si>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</si>
  <si>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</si>
  <si>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</si>
  <si>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</si>
  <si>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</si>
  <si>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</si>
  <si>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</si>
  <si>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</si>
  <si>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</si>
  <si>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</si>
  <si>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</si>
  <si>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</si>
  <si>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</si>
  <si>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</si>
  <si>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</si>
  <si>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</si>
  <si>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</si>
  <si>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</si>
  <si>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</si>
  <si>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</si>
  <si>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</si>
  <si>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</si>
  <si>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</si>
  <si>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</si>
  <si>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</si>
  <si>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</si>
  <si>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</si>
  <si>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</si>
  <si>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</si>
  <si>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</si>
  <si>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</si>
  <si>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</si>
  <si>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</si>
  <si>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</si>
  <si>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</si>
  <si>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</si>
  <si>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</si>
  <si>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</si>
  <si>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</si>
  <si>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</si>
  <si>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</si>
  <si>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</si>
  <si>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</si>
  <si>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</si>
  <si>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</si>
  <si>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</si>
  <si>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</si>
  <si>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</si>
  <si>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</si>
  <si>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</si>
  <si>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</si>
  <si>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</si>
  <si>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</si>
  <si>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</si>
  <si>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</si>
  <si>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</si>
  <si>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</si>
  <si>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</si>
  <si>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</si>
  <si>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</si>
  <si>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</si>
  <si>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</si>
  <si>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</si>
  <si>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</si>
  <si>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</si>
  <si>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</si>
  <si>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</si>
  <si>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</si>
  <si>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</si>
  <si>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</si>
  <si>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</si>
  <si>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</si>
  <si>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</si>
  <si>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</si>
  <si>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</si>
  <si>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</si>
  <si>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</si>
  <si>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</si>
  <si>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</si>
  <si>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</si>
  <si>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</si>
  <si>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</si>
  <si>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</si>
  <si>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</si>
  <si>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</si>
  <si>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</si>
  <si>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</si>
  <si>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</si>
  <si>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</si>
  <si>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</si>
  <si>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</si>
  <si>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</si>
  <si>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</si>
  <si>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</si>
  <si>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</si>
  <si>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</si>
  <si>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</si>
  <si>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</si>
  <si>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</si>
  <si>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</si>
  <si>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</si>
  <si>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</si>
  <si>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</si>
  <si>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</si>
  <si>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</si>
  <si>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</si>
  <si>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</si>
  <si>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</si>
  <si>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</si>
  <si>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</si>
  <si>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</si>
  <si>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</si>
  <si>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</si>
  <si>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</si>
  <si>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</si>
  <si>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</si>
  <si>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</si>
  <si>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</si>
  <si>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</si>
  <si>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</si>
  <si>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</si>
  <si>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</si>
  <si>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</si>
  <si>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</si>
  <si>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</si>
  <si>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</si>
  <si>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</si>
  <si>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</si>
  <si>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</si>
  <si>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</si>
  <si>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</si>
  <si>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</si>
  <si>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</si>
  <si>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</si>
  <si>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</si>
  <si>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</si>
  <si>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</si>
  <si>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</si>
  <si>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</si>
  <si>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</si>
  <si>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</si>
  <si>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</si>
  <si>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</si>
  <si>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</si>
  <si>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</si>
  <si>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</si>
  <si>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</si>
  <si>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</si>
  <si>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</si>
  <si>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</si>
  <si>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</si>
  <si>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</si>
  <si>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</si>
  <si>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</si>
  <si>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</si>
  <si>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</si>
  <si>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</si>
  <si>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</si>
  <si>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</si>
  <si>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</si>
  <si>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</si>
  <si>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</si>
  <si>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</si>
  <si>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</si>
  <si>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</si>
  <si>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</si>
  <si>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</si>
  <si>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</si>
  <si>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</si>
  <si>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</si>
  <si>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</si>
  <si>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</si>
  <si>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</si>
  <si>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</si>
  <si>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</si>
  <si>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</si>
  <si>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</si>
  <si>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</si>
  <si>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</si>
  <si>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</si>
  <si>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</si>
  <si>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</si>
  <si>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</si>
  <si>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</si>
  <si>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</si>
  <si>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</si>
  <si>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</si>
  <si>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</si>
  <si>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</si>
  <si>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</si>
  <si>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</si>
  <si>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</si>
  <si>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</si>
  <si>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</si>
  <si>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</si>
  <si>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</si>
  <si>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</si>
  <si>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</si>
  <si>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</si>
  <si>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</si>
  <si>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</si>
  <si>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</si>
  <si>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</si>
  <si>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</si>
  <si>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</si>
  <si>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</si>
  <si>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</si>
  <si>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</si>
  <si>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</si>
  <si>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</si>
  <si>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</si>
  <si>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</si>
  <si>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</si>
  <si>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</si>
  <si>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</si>
  <si>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</si>
  <si>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</si>
  <si>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</si>
  <si>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</si>
  <si>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</si>
  <si>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</si>
  <si>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</si>
  <si>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</si>
  <si>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</si>
  <si>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</si>
  <si>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</si>
  <si>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</si>
  <si>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</si>
  <si>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</si>
  <si>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</si>
  <si>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</si>
  <si>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</si>
  <si>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</si>
  <si>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</si>
  <si>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</si>
  <si>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</si>
  <si>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</si>
  <si>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</si>
  <si>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</si>
  <si>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</si>
  <si>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</si>
  <si>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</si>
  <si>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</si>
  <si>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</si>
  <si>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</si>
  <si>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</si>
  <si>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</si>
  <si>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</si>
  <si>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</si>
  <si>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</si>
  <si>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</si>
  <si>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</si>
  <si>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</si>
  <si>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</si>
  <si>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</si>
  <si>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</si>
  <si>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</si>
  <si>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</si>
  <si>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</si>
  <si>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</si>
  <si>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</si>
  <si>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</si>
  <si>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</si>
  <si>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</si>
  <si>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</si>
  <si>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</si>
  <si>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</si>
  <si>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</si>
  <si>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</si>
  <si>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</si>
  <si>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</si>
  <si>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</si>
  <si>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</si>
  <si>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</si>
  <si>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</si>
  <si>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</si>
  <si>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</si>
  <si>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</si>
  <si>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</si>
  <si>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</si>
  <si>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</si>
  <si>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</si>
  <si>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</si>
  <si>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</si>
  <si>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</si>
  <si>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</si>
  <si>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</si>
  <si>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</si>
  <si>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</si>
  <si>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</si>
  <si>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</si>
  <si>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</si>
  <si>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</si>
  <si>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</si>
  <si>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</si>
  <si>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</si>
  <si>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</si>
  <si>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</si>
  <si>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</si>
  <si>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</si>
  <si>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</si>
  <si>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</si>
  <si>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</si>
  <si>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</si>
  <si>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</si>
  <si>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</si>
  <si>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</si>
  <si>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</si>
  <si>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</si>
  <si>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</si>
  <si>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</si>
  <si>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</si>
  <si>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</si>
  <si>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</si>
  <si>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</si>
  <si>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</si>
  <si>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</si>
  <si>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</si>
  <si>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</si>
  <si>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</si>
  <si>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</si>
  <si>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</si>
  <si>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</si>
  <si>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</si>
  <si>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</si>
  <si>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</si>
  <si>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</si>
  <si>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</si>
  <si>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</si>
  <si>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</si>
  <si>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</si>
  <si>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</si>
  <si>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</si>
  <si>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</si>
  <si>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</si>
  <si>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</si>
  <si>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</si>
  <si>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</si>
  <si>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</si>
  <si>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</si>
  <si>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</si>
  <si>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</si>
  <si>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</si>
  <si>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</si>
  <si>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</si>
  <si>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</si>
  <si>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</si>
  <si>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</si>
  <si>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</si>
  <si>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</si>
  <si>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</si>
  <si>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</si>
  <si>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</si>
  <si>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</si>
  <si>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</si>
  <si>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</si>
  <si>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</si>
  <si>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</si>
  <si>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</si>
  <si>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</si>
  <si>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</si>
  <si>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</si>
  <si>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</si>
  <si>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</si>
  <si>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</si>
  <si>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</si>
  <si>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</si>
  <si>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</si>
  <si>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</si>
  <si>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</si>
  <si>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</si>
  <si>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</si>
  <si>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</si>
  <si>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</si>
  <si>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</si>
  <si>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</si>
  <si>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</si>
  <si>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</si>
  <si>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</si>
  <si>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</si>
  <si>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</si>
  <si>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</si>
  <si>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</si>
  <si>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</si>
  <si>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</si>
  <si>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</si>
  <si>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</si>
  <si>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</si>
  <si>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</si>
  <si>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</si>
  <si>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</si>
  <si>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</si>
  <si>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</si>
  <si>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</si>
  <si>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</si>
  <si>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</si>
  <si>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</si>
  <si>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</si>
  <si>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</si>
  <si>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</si>
  <si>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</si>
  <si>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</si>
  <si>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</si>
  <si>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</si>
  <si>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</si>
  <si>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</si>
  <si>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</si>
  <si>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</si>
  <si>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</si>
  <si>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</si>
  <si>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</si>
  <si>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</si>
  <si>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</si>
  <si>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</si>
  <si>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</si>
  <si>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</si>
  <si>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</si>
  <si>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</si>
  <si>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</si>
  <si>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</si>
  <si>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</si>
  <si>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</si>
  <si>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</si>
  <si>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</si>
  <si>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</si>
  <si>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</si>
  <si>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</si>
  <si>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</si>
  <si>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</si>
  <si>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</si>
  <si>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</si>
  <si>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</si>
  <si>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</si>
  <si>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</si>
  <si>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</si>
  <si>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</si>
  <si>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</si>
  <si>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</si>
  <si>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</si>
  <si>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</si>
  <si>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</si>
  <si>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</si>
  <si>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</si>
  <si>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</si>
  <si>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</si>
  <si>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</si>
  <si>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</si>
  <si>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</si>
  <si>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</si>
  <si>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</si>
  <si>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</si>
  <si>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</si>
  <si>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</si>
  <si>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</si>
  <si>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</si>
  <si>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</si>
  <si>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</si>
  <si>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</si>
  <si>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</si>
  <si>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</si>
  <si>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</si>
  <si>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</si>
  <si>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</si>
  <si>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</si>
  <si>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</si>
  <si>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</si>
  <si>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</si>
  <si>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</si>
  <si>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</si>
  <si>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</si>
  <si>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</si>
  <si>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</si>
  <si>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</si>
  <si>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</si>
  <si>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</si>
  <si>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</si>
  <si>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</si>
  <si>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</si>
  <si>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</si>
  <si>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</si>
  <si>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</si>
  <si>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</si>
  <si>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</si>
  <si>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</si>
  <si>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</si>
  <si>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</si>
  <si>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</si>
  <si>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</si>
  <si>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</si>
  <si>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</si>
  <si>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</si>
  <si>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</si>
  <si>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</si>
  <si>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</si>
  <si>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</si>
  <si>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</si>
  <si>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</si>
  <si>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</si>
  <si>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</si>
  <si>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</si>
  <si>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</si>
  <si>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</si>
  <si>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</si>
  <si>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</si>
  <si>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</si>
  <si>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</si>
  <si>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</si>
  <si>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</si>
  <si>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</si>
  <si>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</si>
  <si>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</si>
  <si>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</si>
  <si>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</si>
  <si>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</si>
  <si>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</si>
  <si>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</si>
  <si>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</si>
  <si>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</si>
  <si>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</si>
  <si>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</si>
  <si>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</si>
  <si>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</si>
  <si>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</si>
  <si>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</si>
  <si>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</si>
  <si>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</si>
  <si>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</si>
  <si>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</si>
  <si>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</si>
  <si>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</si>
  <si>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</si>
  <si>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</si>
  <si>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</si>
  <si>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</si>
  <si>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</si>
  <si>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</si>
  <si>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</si>
  <si>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</si>
  <si>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</si>
  <si>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</si>
  <si>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</si>
  <si>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</si>
  <si>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</si>
  <si>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</si>
  <si>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</si>
  <si>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</si>
  <si>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</si>
  <si>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</si>
  <si>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</si>
  <si>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</si>
  <si>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</si>
  <si>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</si>
  <si>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</si>
  <si>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</si>
  <si>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</si>
  <si>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</si>
  <si>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</si>
  <si>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</si>
  <si>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</si>
  <si>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</si>
  <si>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</si>
  <si>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</si>
  <si>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</si>
  <si>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</si>
  <si>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</si>
  <si>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</si>
  <si>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</si>
  <si>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</si>
  <si>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</si>
  <si>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</si>
  <si>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</si>
  <si>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</si>
  <si>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</si>
  <si>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</si>
  <si>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</si>
  <si>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</si>
  <si>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</si>
  <si>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</si>
  <si>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</si>
  <si>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</si>
  <si>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</si>
  <si>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</si>
  <si>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</si>
  <si>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</si>
  <si>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</si>
  <si>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</si>
  <si>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</si>
  <si>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</si>
  <si>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</si>
  <si>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</si>
  <si>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</si>
  <si>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</si>
  <si>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</si>
  <si>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</si>
  <si>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</si>
  <si>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</si>
  <si>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</si>
  <si>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</si>
  <si>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</si>
  <si>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</si>
  <si>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</si>
  <si>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</si>
  <si>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</si>
  <si>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</si>
  <si>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</si>
  <si>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</si>
  <si>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</si>
  <si>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</si>
  <si>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</si>
  <si>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</si>
  <si>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</si>
  <si>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</si>
  <si>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</si>
  <si>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</si>
  <si>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</si>
  <si>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</si>
  <si>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</si>
  <si>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</si>
  <si>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</si>
  <si>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</si>
  <si>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</si>
  <si>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</si>
  <si>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</si>
  <si>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</si>
  <si>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</si>
  <si>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</si>
  <si>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</si>
  <si>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</si>
  <si>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</si>
  <si>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</si>
  <si>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</si>
  <si>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</si>
  <si>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</si>
  <si>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</si>
  <si>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</si>
  <si>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</si>
  <si>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</si>
  <si>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</si>
  <si>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</si>
  <si>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</si>
  <si>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</si>
  <si>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</si>
  <si>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</si>
  <si>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</si>
  <si>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</si>
  <si>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</si>
  <si>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</si>
  <si>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</si>
  <si>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</si>
  <si>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</si>
  <si>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</si>
  <si>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</si>
  <si>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</si>
  <si>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</si>
  <si>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</si>
  <si>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</si>
  <si>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</si>
  <si>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</si>
  <si>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</si>
  <si>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</si>
  <si>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</si>
  <si>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</si>
  <si>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</si>
  <si>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</si>
  <si>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</si>
  <si>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</si>
  <si>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</si>
  <si>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</si>
  <si>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</si>
  <si>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</si>
  <si>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</si>
  <si>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</si>
  <si>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</si>
  <si>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</si>
  <si>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</si>
  <si>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</si>
  <si>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</si>
  <si>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</si>
  <si>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</si>
  <si>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</si>
  <si>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</si>
  <si>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</si>
  <si>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</si>
  <si>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</si>
  <si>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</si>
  <si>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</si>
  <si>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</si>
  <si>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</si>
  <si>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</si>
  <si>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</si>
  <si>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</si>
  <si>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</si>
  <si>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</si>
  <si>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</si>
  <si>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</si>
  <si>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</si>
  <si>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</si>
  <si>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</si>
  <si>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</si>
  <si>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</si>
  <si>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</si>
  <si>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</si>
  <si>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</si>
  <si>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</si>
  <si>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</si>
  <si>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</si>
  <si>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</si>
  <si>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</si>
  <si>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</si>
  <si>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</si>
  <si>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</si>
  <si>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</si>
  <si>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</si>
  <si>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</si>
  <si>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</si>
  <si>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</si>
  <si>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</si>
  <si>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</si>
  <si>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</si>
  <si>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</si>
  <si>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</si>
  <si>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</si>
  <si>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</si>
  <si>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</si>
  <si>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</si>
  <si>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</si>
  <si>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</si>
  <si>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</si>
  <si>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</si>
  <si>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</si>
  <si>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</si>
  <si>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</si>
  <si>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</si>
  <si>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</si>
  <si>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</si>
  <si>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</si>
  <si>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</si>
  <si>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</si>
  <si>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</si>
  <si>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</si>
  <si>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</si>
  <si>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</si>
  <si>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</si>
  <si>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</si>
  <si>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</si>
  <si>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</si>
  <si>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</si>
  <si>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</si>
  <si>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</si>
  <si>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</si>
  <si>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</si>
  <si>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</si>
  <si>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</si>
  <si>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</si>
  <si>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</si>
  <si>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</si>
  <si>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</si>
  <si>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</si>
  <si>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</si>
  <si>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</si>
  <si>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</si>
  <si>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</si>
  <si>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</si>
  <si>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</si>
  <si>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</si>
  <si>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</si>
  <si>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</si>
  <si>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</si>
  <si>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</si>
  <si>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</si>
  <si>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</si>
  <si>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</si>
  <si>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</si>
  <si>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</si>
  <si>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</si>
  <si>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</si>
  <si>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</si>
  <si>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</si>
  <si>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</si>
  <si>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</si>
  <si>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</si>
  <si>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</si>
  <si>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</si>
  <si>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</si>
  <si>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</si>
  <si>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</si>
  <si>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</si>
  <si>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</si>
  <si>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</si>
  <si>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</si>
  <si>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</si>
  <si>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</si>
  <si>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</si>
  <si>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</si>
  <si>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</si>
  <si>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</si>
  <si>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</si>
  <si>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</si>
  <si>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</si>
  <si>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</si>
  <si>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</si>
  <si>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</si>
  <si>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</si>
  <si>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</si>
  <si>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</si>
  <si>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</si>
  <si>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</si>
  <si>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</si>
  <si>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</si>
  <si>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</si>
  <si>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</si>
  <si>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</si>
  <si>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</si>
  <si>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</si>
  <si>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</si>
  <si>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</si>
  <si>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</si>
  <si>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</si>
  <si>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</si>
  <si>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</si>
  <si>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</si>
  <si>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</si>
  <si>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</si>
  <si>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</si>
  <si>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</si>
  <si>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</si>
  <si>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</si>
  <si>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</si>
  <si>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</si>
  <si>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</si>
  <si>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</si>
  <si>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</si>
  <si>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</si>
  <si>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</si>
  <si>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</si>
  <si>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</si>
  <si>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</si>
  <si>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</si>
  <si>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</si>
  <si>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</si>
  <si>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</si>
  <si>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</si>
  <si>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</si>
  <si>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</si>
  <si>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</si>
  <si>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</si>
  <si>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</si>
  <si>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</si>
  <si>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</si>
  <si>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</si>
  <si>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</si>
  <si>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</si>
  <si>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</si>
  <si>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</si>
  <si>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</si>
  <si>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</si>
  <si>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</si>
  <si>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</si>
  <si>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</si>
  <si>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</si>
  <si>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</si>
  <si>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</si>
  <si>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</si>
  <si>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</si>
  <si>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</si>
  <si>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</si>
  <si>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</si>
  <si>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</si>
  <si>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</si>
  <si>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</si>
  <si>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</si>
  <si>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</si>
  <si>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</si>
  <si>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</si>
  <si>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</si>
  <si>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</si>
  <si>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</si>
  <si>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</si>
  <si>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</si>
  <si>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</si>
  <si>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</si>
  <si>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</si>
  <si>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</si>
  <si>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</si>
  <si>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</si>
  <si>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</si>
  <si>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</si>
  <si>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</si>
  <si>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</si>
  <si>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</si>
  <si>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</si>
  <si>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</si>
  <si>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</si>
  <si>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</si>
  <si>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</si>
  <si>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</si>
  <si>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</si>
  <si>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</si>
  <si>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</si>
  <si>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</si>
  <si>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</si>
  <si>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</si>
  <si>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</si>
  <si>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</si>
  <si>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</si>
  <si>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</si>
  <si>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</si>
  <si>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</si>
  <si>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</si>
  <si>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</si>
  <si>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</si>
  <si>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</si>
  <si>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</si>
  <si>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</si>
  <si>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</si>
  <si>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</si>
  <si>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</si>
  <si>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</si>
  <si>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</si>
  <si>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</si>
  <si>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</si>
  <si>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</si>
  <si>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</si>
  <si>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</si>
  <si>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</si>
  <si>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</si>
  <si>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</si>
  <si>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</si>
  <si>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</si>
  <si>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</si>
  <si>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</si>
  <si>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</si>
  <si>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</si>
  <si>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</si>
  <si>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</si>
  <si>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</si>
  <si>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</si>
  <si>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</si>
  <si>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</si>
  <si>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</si>
  <si>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</si>
  <si>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</si>
  <si>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</si>
  <si>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</si>
  <si>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</si>
  <si>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</si>
  <si>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</si>
  <si>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</si>
  <si>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</si>
  <si>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</si>
  <si>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</si>
  <si>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</si>
  <si>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</si>
  <si>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</si>
  <si>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</si>
  <si>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</si>
  <si>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</si>
  <si>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</si>
  <si>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</si>
  <si>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</si>
  <si>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</si>
  <si>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</si>
  <si>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</si>
  <si>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</si>
  <si>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</si>
  <si>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</si>
  <si>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</si>
  <si>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</si>
  <si>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</si>
  <si>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</si>
  <si>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</si>
  <si>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</si>
  <si>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</si>
  <si>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</si>
  <si>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</si>
  <si>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</si>
  <si>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</si>
  <si>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</si>
  <si>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</si>
  <si>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</si>
  <si>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</si>
  <si>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</si>
  <si>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</si>
  <si>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</si>
  <si>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</si>
  <si>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</si>
  <si>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</si>
  <si>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</si>
  <si>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</si>
  <si>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</si>
  <si>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</si>
  <si>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</si>
  <si>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</si>
  <si>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</si>
  <si>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</si>
  <si>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</si>
  <si>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</si>
  <si>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</si>
  <si>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</si>
  <si>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</si>
  <si>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</si>
  <si>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</si>
  <si>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</si>
  <si>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</si>
  <si>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</si>
  <si>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</si>
  <si>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</si>
  <si>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</si>
  <si>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</si>
  <si>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</si>
  <si>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</si>
  <si>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</si>
  <si>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</si>
  <si>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</si>
  <si>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</si>
  <si>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</si>
  <si>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</si>
  <si>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</si>
  <si>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</si>
  <si>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</si>
  <si>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</si>
  <si>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</si>
  <si>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</si>
  <si>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</si>
  <si>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</si>
  <si>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</si>
  <si>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</si>
  <si>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</si>
  <si>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Monday</t>
  </si>
  <si>
    <t>Tuesday</t>
  </si>
  <si>
    <t>Wednesday</t>
  </si>
  <si>
    <t>Thursday</t>
  </si>
  <si>
    <t>Saturday</t>
  </si>
  <si>
    <t>Sunday</t>
  </si>
  <si>
    <t>Friday</t>
  </si>
  <si>
    <t>For graph</t>
  </si>
  <si>
    <t>Rep</t>
  </si>
  <si>
    <t>Calls</t>
  </si>
  <si>
    <t>Amount</t>
  </si>
  <si>
    <t>Sel. Calls</t>
  </si>
  <si>
    <t>Sel. Amount</t>
  </si>
  <si>
    <t>Selected rep.</t>
  </si>
  <si>
    <t>Column Labels</t>
  </si>
  <si>
    <t>TOTAL</t>
  </si>
  <si>
    <t>Rep Summary</t>
  </si>
  <si>
    <t>% of Calls</t>
  </si>
  <si>
    <t>Call rank</t>
  </si>
  <si>
    <t>Amount rank</t>
  </si>
  <si>
    <t>Labels:</t>
  </si>
  <si>
    <t>Image:</t>
  </si>
  <si>
    <t xml:space="preserve">CALL CENTRE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</si>
</sst>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8" formatCode="&quot;$&quot;#,###.0,&quot;k&quot;"/>
    <numFmt numFmtId="170" formatCode="&quot;$&quot;#,##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b/>
      <sz val="11"/>
      <color theme="1"/>
      <name val="Aptos ExtraBold"/>
      <family val="2"/>
      <scheme val="major"/>
    </font>
    <font>
      <b/>
      <sz val="11"/>
      <color theme="0" tint="-0.499984740745262"/>
      <name val="Aptos"/>
      <family val="2"/>
      <scheme val="minor"/>
    </font>
    <font>
      <sz val="24"/>
      <color theme="0"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8" fontId="0" fillId="0" borderId="0" xfId="0" applyNumberFormat="1"/>
    <xf numFmtId="0" fontId="0" fillId="4" borderId="0" xfId="0" applyFill="1" applyAlignment="1">
      <alignment horizontal="left"/>
    </xf>
    <xf numFmtId="0" fontId="0" fillId="0" borderId="0" xfId="0" applyNumberFormat="1"/>
    <xf numFmtId="0" fontId="0" fillId="0" borderId="0" xfId="0" applyAlignment="1">
      <alignment horizontal="left" indent="1"/>
    </xf>
    <xf numFmtId="0" fontId="0" fillId="5" borderId="10" xfId="0" applyFill="1" applyBorder="1"/>
    <xf numFmtId="0" fontId="0" fillId="5" borderId="0" xfId="0" applyFont="1" applyFill="1" applyBorder="1"/>
    <xf numFmtId="0" fontId="0" fillId="5" borderId="14" xfId="0" applyFont="1" applyFill="1" applyBorder="1"/>
    <xf numFmtId="0" fontId="0" fillId="5" borderId="13" xfId="0" applyFont="1" applyFill="1" applyBorder="1" applyAlignment="1">
      <alignment horizontal="left" indent="2"/>
    </xf>
    <xf numFmtId="170" fontId="0" fillId="5" borderId="0" xfId="0" applyNumberFormat="1" applyFont="1" applyFill="1" applyBorder="1"/>
    <xf numFmtId="170" fontId="0" fillId="5" borderId="14" xfId="0" applyNumberFormat="1" applyFont="1" applyFill="1" applyBorder="1"/>
    <xf numFmtId="0" fontId="0" fillId="5" borderId="15" xfId="0" applyFont="1" applyFill="1" applyBorder="1" applyAlignment="1">
      <alignment horizontal="left" indent="2"/>
    </xf>
    <xf numFmtId="170" fontId="0" fillId="5" borderId="16" xfId="0" applyNumberFormat="1" applyFont="1" applyFill="1" applyBorder="1"/>
    <xf numFmtId="170" fontId="0" fillId="5" borderId="17" xfId="0" applyNumberFormat="1" applyFont="1" applyFill="1" applyBorder="1"/>
    <xf numFmtId="0" fontId="5" fillId="5" borderId="11" xfId="0" applyFont="1" applyFill="1" applyBorder="1" applyAlignment="1">
      <alignment horizontal="right"/>
    </xf>
    <xf numFmtId="0" fontId="5" fillId="5" borderId="12" xfId="0" applyFont="1" applyFill="1" applyBorder="1" applyAlignment="1">
      <alignment horizontal="right"/>
    </xf>
    <xf numFmtId="0" fontId="1" fillId="5" borderId="13" xfId="0" applyFont="1" applyFill="1" applyBorder="1"/>
    <xf numFmtId="9" fontId="0" fillId="0" borderId="0" xfId="1" applyFont="1"/>
    <xf numFmtId="0" fontId="0" fillId="3" borderId="0" xfId="0" applyFill="1" applyAlignment="1">
      <alignment horizontal="center"/>
    </xf>
    <xf numFmtId="0" fontId="6" fillId="3" borderId="0" xfId="0" applyFont="1" applyFill="1" applyAlignment="1">
      <alignment horizontal="center"/>
    </xf>
    <xf numFmtId="0" fontId="7" fillId="3" borderId="0" xfId="0" applyFont="1" applyFill="1" applyAlignment="1">
      <alignment vertic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patternType="solid">
          <bgColor rgb="FFFFC00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3D2F0F35-3265-4003-9D4D-4E69AEBED9D0}">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[07.sample-data-excel-portfolio-project.xlsx]Pivots!weekday trend</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Pivots!$H$16</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Pivots!$G$17:$G$24</c:f>
              <c:strCache>
                <c:ptCount val="7"/>
                <c:pt idx="0">
                  <c:v>Sunday</c:v>
                </c:pt>
                <c:pt idx="1">
                  <c:v>Monday</c:v>
                </c:pt>
                <c:pt idx="2">
                  <c:v>Tuesday</c:v>
                </c:pt>
                <c:pt idx="3">
                  <c:v>Wednesday</c:v>
                </c:pt>
                <c:pt idx="4">
                  <c:v>Thursday</c:v>
                </c:pt>
                <c:pt idx="5">
                  <c:v>Friday</c:v>
                </c:pt>
                <c:pt idx="6">
                  <c:v>Saturday</c:v>
                </c:pt>
              </c:strCache>
            </c:strRef>
          </c:cat>
          <c:val>
            <c:numRef>
              <c:f>Pivots!$H$17:$H$24</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5E89-4F8E-8A56-87F64F30BE63}"/>
            </c:ext>
          </c:extLst>
        </c:ser>
        <c:dLbls>
          <c:showLegendKey val="0"/>
          <c:showVal val="0"/>
          <c:showCatName val="0"/>
          <c:showSerName val="0"/>
          <c:showPercent val="0"/>
          <c:showBubbleSize val="0"/>
        </c:dLbls>
        <c:gapWidth val="25"/>
        <c:axId val="90110335"/>
        <c:axId val="90103615"/>
      </c:barChart>
      <c:catAx>
        <c:axId val="90110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03615"/>
        <c:crosses val="autoZero"/>
        <c:auto val="1"/>
        <c:lblAlgn val="ctr"/>
        <c:lblOffset val="100"/>
        <c:noMultiLvlLbl val="0"/>
      </c:catAx>
      <c:valAx>
        <c:axId val="90103615"/>
        <c:scaling>
          <c:orientation val="minMax"/>
        </c:scaling>
        <c:delete val="1"/>
        <c:axPos val="b"/>
        <c:numFmt formatCode="#,##0" sourceLinked="1"/>
        <c:majorTickMark val="none"/>
        <c:minorTickMark val="none"/>
        <c:tickLblPos val="nextTo"/>
        <c:crossAx val="9011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10"/>
  </c:pivotSource>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9333327410997891E-2"/>
          <c:y val="3.478260869565217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Pivots!$C$16</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0"/>
              <a:tileRect/>
            </a:gra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86C0-4374-A434-738F30414EE5}"/>
            </c:ext>
          </c:extLst>
        </c:ser>
        <c:dLbls>
          <c:showLegendKey val="0"/>
          <c:showVal val="0"/>
          <c:showCatName val="0"/>
          <c:showSerName val="0"/>
          <c:showPercent val="0"/>
          <c:showBubbleSize val="0"/>
        </c:dLbls>
        <c:axId val="84599647"/>
        <c:axId val="84598687"/>
      </c:areaChart>
      <c:lineChart>
        <c:grouping val="standard"/>
        <c:varyColors val="0"/>
        <c:ser>
          <c:idx val="0"/>
          <c:order val="0"/>
          <c:tx>
            <c:strRef>
              <c:f>Pivots!$B$16</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75000"/>
                    <a:lumOff val="25000"/>
                  </a:schemeClr>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86C0-4374-A434-738F30414EE5}"/>
            </c:ext>
          </c:extLst>
        </c:ser>
        <c:dLbls>
          <c:showLegendKey val="0"/>
          <c:showVal val="0"/>
          <c:showCatName val="0"/>
          <c:showSerName val="0"/>
          <c:showPercent val="0"/>
          <c:showBubbleSize val="0"/>
        </c:dLbls>
        <c:marker val="1"/>
        <c:smooth val="0"/>
        <c:axId val="84599647"/>
        <c:axId val="84598687"/>
      </c:lineChart>
      <c:catAx>
        <c:axId val="8459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98687"/>
        <c:crosses val="autoZero"/>
        <c:auto val="1"/>
        <c:lblAlgn val="ctr"/>
        <c:lblOffset val="100"/>
        <c:noMultiLvlLbl val="0"/>
      </c:catAx>
      <c:valAx>
        <c:axId val="84598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9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accent5"/>
                </a:solidFill>
                <a:latin typeface="+mj-lt"/>
              </a:rPr>
              <a:t>Calls</a:t>
            </a:r>
          </a:p>
        </c:rich>
      </c:tx>
      <c:layout>
        <c:manualLayout>
          <c:xMode val="edge"/>
          <c:yMode val="edge"/>
          <c:x val="9.1916925598091156E-2"/>
          <c:y val="2.50803969191454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Pivots!$G$36:$G$40</c:f>
              <c:strCache>
                <c:ptCount val="5"/>
                <c:pt idx="0">
                  <c:v>R01</c:v>
                </c:pt>
                <c:pt idx="1">
                  <c:v>R02</c:v>
                </c:pt>
                <c:pt idx="2">
                  <c:v>R03</c:v>
                </c:pt>
                <c:pt idx="3">
                  <c:v>R04</c:v>
                </c:pt>
                <c:pt idx="4">
                  <c:v>R05</c:v>
                </c:pt>
              </c:strCache>
            </c:strRef>
          </c:cat>
          <c:val>
            <c:numRef>
              <c:f>Pivots!$H$36:$H$40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DAB6-4545-8C8A-3CA3CF6382E3}"/>
            </c:ext>
          </c:extLst>
        </c:ser>
        <c:ser>
          <c:idx val="1"/>
          <c:order val="1"/>
          <c:tx>
            <c:strRef>
              <c:f>Pivots!$J$35</c:f>
              <c:strCache>
                <c:ptCount val="1"/>
                <c:pt idx="0">
                  <c:v>Sel. Calls</c:v>
                </c:pt>
              </c:strCache>
            </c:strRef>
          </c:tx>
          <c:spPr>
            <a:gradFill>
              <a:gsLst>
                <a:gs pos="0">
                  <a:schemeClr val="accent5">
                    <a:lumMod val="60000"/>
                    <a:lumOff val="40000"/>
                  </a:schemeClr>
                </a:gs>
                <a:gs pos="100000">
                  <a:schemeClr val="accent5">
                    <a:lumMod val="60000"/>
                    <a:lumOff val="40000"/>
                  </a:schemeClr>
                </a:gs>
              </a:gsLst>
              <a:lin ang="5400000" scaled="1"/>
            </a:gradFill>
            <a:ln>
              <a:noFill/>
            </a:ln>
            <a:effectLst/>
          </c:spPr>
          <c:invertIfNegative val="0"/>
          <c:dPt>
            <c:idx val="1"/>
            <c:invertIfNegative val="0"/>
            <c:bubble3D val="0"/>
            <c:spPr>
              <a:gradFill>
                <a:gsLst>
                  <a:gs pos="0">
                    <a:schemeClr val="accent5">
                      <a:lumMod val="60000"/>
                      <a:lumOff val="40000"/>
                    </a:schemeClr>
                  </a:gs>
                  <a:gs pos="100000">
                    <a:schemeClr val="accent5">
                      <a:lumMod val="60000"/>
                      <a:lumOff val="40000"/>
                    </a:schemeClr>
                  </a:gs>
                </a:gsLst>
                <a:lin ang="5400000" scaled="1"/>
              </a:gradFill>
              <a:ln>
                <a:noFill/>
              </a:ln>
              <a:effectLst/>
            </c:spPr>
            <c:extLst>
              <c:ext xmlns:c16="http://schemas.microsoft.com/office/drawing/2014/chart" uri="{C3380CC4-5D6E-409C-BE32-E72D297353CC}">
                <c16:uniqueId val="{00000002-DAB6-4545-8C8A-3CA3CF6382E3}"/>
              </c:ext>
            </c:extLst>
          </c:dPt>
          <c:val>
            <c:numRef>
              <c:f>Pivots!$J$36:$J$40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3-DAB6-4545-8C8A-3CA3CF6382E3}"/>
            </c:ext>
          </c:extLst>
        </c:ser>
        <c:dLbls>
          <c:showLegendKey val="0"/>
          <c:showVal val="0"/>
          <c:showCatName val="0"/>
          <c:showSerName val="0"/>
          <c:showPercent val="0"/>
          <c:showBubbleSize val="0"/>
        </c:dLbls>
        <c:gapWidth val="25"/>
        <c:overlap val="100"/>
        <c:axId val="493221568"/>
        <c:axId val="493222528"/>
      </c:barChart>
      <c:catAx>
        <c:axId val="4932215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222528"/>
        <c:crosses val="autoZero"/>
        <c:auto val="1"/>
        <c:lblAlgn val="ctr"/>
        <c:lblOffset val="100"/>
        <c:noMultiLvlLbl val="0"/>
      </c:catAx>
      <c:valAx>
        <c:axId val="493222528"/>
        <c:scaling>
          <c:orientation val="minMax"/>
          <c:min val="0"/>
        </c:scaling>
        <c:delete val="1"/>
        <c:axPos val="t"/>
        <c:numFmt formatCode="General" sourceLinked="1"/>
        <c:majorTickMark val="none"/>
        <c:minorTickMark val="none"/>
        <c:tickLblPos val="nextTo"/>
        <c:crossAx val="49322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accent6"/>
                </a:solidFill>
                <a:latin typeface="+mj-lt"/>
              </a:rPr>
              <a:t>Amount</a:t>
            </a:r>
          </a:p>
        </c:rich>
      </c:tx>
      <c:layout>
        <c:manualLayout>
          <c:xMode val="edge"/>
          <c:yMode val="edge"/>
          <c:x val="9.9060453919598168E-2"/>
          <c:y val="2.5055917818844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Pivots!$G$36:$G$40</c:f>
              <c:strCache>
                <c:ptCount val="5"/>
                <c:pt idx="0">
                  <c:v>R01</c:v>
                </c:pt>
                <c:pt idx="1">
                  <c:v>R02</c:v>
                </c:pt>
                <c:pt idx="2">
                  <c:v>R03</c:v>
                </c:pt>
                <c:pt idx="3">
                  <c:v>R04</c:v>
                </c:pt>
                <c:pt idx="4">
                  <c:v>R05</c:v>
                </c:pt>
              </c:strCache>
            </c:strRef>
          </c:cat>
          <c:val>
            <c:numRef>
              <c:f>Pivots!$I$36:$I$40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848-4E32-9432-99ABFB762F86}"/>
            </c:ext>
          </c:extLst>
        </c:ser>
        <c:ser>
          <c:idx val="1"/>
          <c:order val="1"/>
          <c:tx>
            <c:strRef>
              <c:f>Pivots!$K$35</c:f>
              <c:strCache>
                <c:ptCount val="1"/>
                <c:pt idx="0">
                  <c:v>Sel. Amount</c:v>
                </c:pt>
              </c:strCache>
            </c:strRef>
          </c:tx>
          <c:spPr>
            <a:gradFill flip="none" rotWithShape="1">
              <a:gsLst>
                <a:gs pos="0">
                  <a:schemeClr val="accent6">
                    <a:lumMod val="40000"/>
                    <a:lumOff val="60000"/>
                  </a:schemeClr>
                </a:gs>
                <a:gs pos="100000">
                  <a:schemeClr val="accent6"/>
                </a:gs>
              </a:gsLst>
              <a:lin ang="0" scaled="1"/>
              <a:tileRect/>
            </a:gradFill>
            <a:ln>
              <a:noFill/>
            </a:ln>
            <a:effectLst/>
          </c:spPr>
          <c:invertIfNegative val="0"/>
          <c:dPt>
            <c:idx val="1"/>
            <c:invertIfNegative val="0"/>
            <c:bubble3D val="0"/>
            <c:spPr>
              <a:gradFill flip="none" rotWithShape="1">
                <a:gsLst>
                  <a:gs pos="0">
                    <a:schemeClr val="accent6">
                      <a:lumMod val="40000"/>
                      <a:lumOff val="60000"/>
                    </a:schemeClr>
                  </a:gs>
                  <a:gs pos="100000">
                    <a:schemeClr val="accent6"/>
                  </a:gs>
                </a:gsLst>
                <a:lin ang="0" scaled="1"/>
                <a:tileRect/>
              </a:gradFill>
              <a:ln>
                <a:noFill/>
              </a:ln>
              <a:effectLst/>
            </c:spPr>
            <c:extLst>
              <c:ext xmlns:c16="http://schemas.microsoft.com/office/drawing/2014/chart" uri="{C3380CC4-5D6E-409C-BE32-E72D297353CC}">
                <c16:uniqueId val="{00000002-0848-4E32-9432-99ABFB762F86}"/>
              </c:ext>
            </c:extLst>
          </c:dPt>
          <c:val>
            <c:numRef>
              <c:f>Pivots!$K$36:$K$40</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0848-4E32-9432-99ABFB762F86}"/>
            </c:ext>
          </c:extLst>
        </c:ser>
        <c:dLbls>
          <c:showLegendKey val="0"/>
          <c:showVal val="0"/>
          <c:showCatName val="0"/>
          <c:showSerName val="0"/>
          <c:showPercent val="0"/>
          <c:showBubbleSize val="0"/>
        </c:dLbls>
        <c:gapWidth val="25"/>
        <c:overlap val="100"/>
        <c:axId val="484714336"/>
        <c:axId val="484708096"/>
      </c:barChart>
      <c:catAx>
        <c:axId val="4847143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708096"/>
        <c:crosses val="autoZero"/>
        <c:auto val="1"/>
        <c:lblAlgn val="ctr"/>
        <c:lblOffset val="100"/>
        <c:noMultiLvlLbl val="0"/>
      </c:catAx>
      <c:valAx>
        <c:axId val="484708096"/>
        <c:scaling>
          <c:orientation val="minMax"/>
        </c:scaling>
        <c:delete val="1"/>
        <c:axPos val="t"/>
        <c:numFmt formatCode="&quot;$&quot;#,###.0,&quot;k&quot;" sourceLinked="1"/>
        <c:majorTickMark val="none"/>
        <c:minorTickMark val="none"/>
        <c:tickLblPos val="nextTo"/>
        <c:crossAx val="48471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b="1">
                <a:solidFill>
                  <a:schemeClr val="accent5"/>
                </a:solidFill>
                <a:latin typeface="+mj-lt"/>
              </a:rPr>
              <a:t>Female</a:t>
            </a:r>
            <a:r>
              <a:rPr lang="en-US" b="1">
                <a:latin typeface="+mj-lt"/>
              </a:rPr>
              <a:t> vs </a:t>
            </a:r>
            <a:r>
              <a:rPr lang="en-US" b="1">
                <a:solidFill>
                  <a:schemeClr val="accent4"/>
                </a:solidFill>
                <a:latin typeface="+mj-lt"/>
              </a:rPr>
              <a:t>Male</a:t>
            </a:r>
            <a:r>
              <a:rPr lang="en-US" b="1">
                <a:latin typeface="+mj-lt"/>
              </a:rPr>
              <a:t> Caller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Pivots!$B$56:$B$57</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Pivots!$A$58:$A$61</c:f>
              <c:strCache>
                <c:ptCount val="3"/>
                <c:pt idx="0">
                  <c:v>Cincinnati</c:v>
                </c:pt>
                <c:pt idx="1">
                  <c:v>Cleveland</c:v>
                </c:pt>
                <c:pt idx="2">
                  <c:v>Columbus</c:v>
                </c:pt>
              </c:strCache>
            </c:strRef>
          </c:cat>
          <c:val>
            <c:numRef>
              <c:f>Pivots!$B$58:$B$61</c:f>
              <c:numCache>
                <c:formatCode>#,##0</c:formatCode>
                <c:ptCount val="3"/>
                <c:pt idx="0">
                  <c:v>144</c:v>
                </c:pt>
                <c:pt idx="1">
                  <c:v>326</c:v>
                </c:pt>
                <c:pt idx="2">
                  <c:v>129</c:v>
                </c:pt>
              </c:numCache>
            </c:numRef>
          </c:val>
          <c:extLst>
            <c:ext xmlns:c16="http://schemas.microsoft.com/office/drawing/2014/chart" uri="{C3380CC4-5D6E-409C-BE32-E72D297353CC}">
              <c16:uniqueId val="{00000000-19BA-4C2C-93AF-88043474EF96}"/>
            </c:ext>
          </c:extLst>
        </c:ser>
        <c:ser>
          <c:idx val="1"/>
          <c:order val="1"/>
          <c:tx>
            <c:strRef>
              <c:f>Pivots!$C$56:$C$57</c:f>
              <c:strCache>
                <c:ptCount val="1"/>
                <c:pt idx="0">
                  <c:v>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Pivots!$A$58:$A$61</c:f>
              <c:strCache>
                <c:ptCount val="3"/>
                <c:pt idx="0">
                  <c:v>Cincinnati</c:v>
                </c:pt>
                <c:pt idx="1">
                  <c:v>Cleveland</c:v>
                </c:pt>
                <c:pt idx="2">
                  <c:v>Columbus</c:v>
                </c:pt>
              </c:strCache>
            </c:strRef>
          </c:cat>
          <c:val>
            <c:numRef>
              <c:f>Pivots!$C$58:$C$61</c:f>
              <c:numCache>
                <c:formatCode>#,##0</c:formatCode>
                <c:ptCount val="3"/>
                <c:pt idx="0">
                  <c:v>132</c:v>
                </c:pt>
                <c:pt idx="1">
                  <c:v>63</c:v>
                </c:pt>
                <c:pt idx="2">
                  <c:v>206</c:v>
                </c:pt>
              </c:numCache>
            </c:numRef>
          </c:val>
          <c:extLst>
            <c:ext xmlns:c16="http://schemas.microsoft.com/office/drawing/2014/chart" uri="{C3380CC4-5D6E-409C-BE32-E72D297353CC}">
              <c16:uniqueId val="{00000001-19BA-4C2C-93AF-88043474EF96}"/>
            </c:ext>
          </c:extLst>
        </c:ser>
        <c:dLbls>
          <c:showLegendKey val="0"/>
          <c:showVal val="0"/>
          <c:showCatName val="0"/>
          <c:showSerName val="0"/>
          <c:showPercent val="0"/>
          <c:showBubbleSize val="0"/>
        </c:dLbls>
        <c:gapWidth val="25"/>
        <c:overlap val="100"/>
        <c:axId val="1110667648"/>
        <c:axId val="1110668128"/>
      </c:barChart>
      <c:catAx>
        <c:axId val="111066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668128"/>
        <c:crosses val="autoZero"/>
        <c:auto val="1"/>
        <c:lblAlgn val="ctr"/>
        <c:lblOffset val="100"/>
        <c:noMultiLvlLbl val="0"/>
      </c:catAx>
      <c:valAx>
        <c:axId val="1110668128"/>
        <c:scaling>
          <c:orientation val="minMax"/>
        </c:scaling>
        <c:delete val="1"/>
        <c:axPos val="l"/>
        <c:numFmt formatCode="0%" sourceLinked="1"/>
        <c:majorTickMark val="none"/>
        <c:minorTickMark val="none"/>
        <c:tickLblPos val="nextTo"/>
        <c:crossAx val="111066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9"/>
  </c:pivotSource>
  <c:chart>
    <c:title>
      <c:tx>
        <c:rich>
          <a:bodyPr rot="0" spcFirstLastPara="1" vertOverflow="ellipsis" vert="horz" wrap="square" anchor="ctr" anchorCtr="1"/>
          <a:lstStyle/>
          <a:p>
            <a:pPr>
              <a:defRPr sz="1400" b="1" i="0" u="none" strike="noStrike" kern="1200" spc="0" baseline="0">
                <a:solidFill>
                  <a:schemeClr val="accent1"/>
                </a:solidFill>
                <a:latin typeface="+mj-lt"/>
                <a:ea typeface="+mn-ea"/>
                <a:cs typeface="+mn-cs"/>
              </a:defRPr>
            </a:pPr>
            <a:r>
              <a:rPr lang="en-US" b="1">
                <a:solidFill>
                  <a:schemeClr val="accent1"/>
                </a:solidFill>
                <a:latin typeface="+mj-lt"/>
              </a:rPr>
              <a:t>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Pivots!$B$65</c:f>
              <c:strCache>
                <c:ptCount val="1"/>
                <c:pt idx="0">
                  <c:v>Total</c:v>
                </c:pt>
              </c:strCache>
            </c:strRef>
          </c:tx>
          <c:spPr>
            <a:solidFill>
              <a:schemeClr val="accent1"/>
            </a:solidFill>
            <a:ln>
              <a:noFill/>
            </a:ln>
            <a:effectLst/>
          </c:spPr>
          <c:invertIfNegative val="0"/>
          <c:cat>
            <c:strRef>
              <c:f>Pivots!$A$66:$A$71</c:f>
              <c:strCache>
                <c:ptCount val="5"/>
                <c:pt idx="0">
                  <c:v>1</c:v>
                </c:pt>
                <c:pt idx="1">
                  <c:v>2</c:v>
                </c:pt>
                <c:pt idx="2">
                  <c:v>3</c:v>
                </c:pt>
                <c:pt idx="3">
                  <c:v>4</c:v>
                </c:pt>
                <c:pt idx="4">
                  <c:v>5</c:v>
                </c:pt>
              </c:strCache>
            </c:strRef>
          </c:cat>
          <c:val>
            <c:numRef>
              <c:f>Pivots!$B$66:$B$71</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C8A5-4229-A23D-25B0FA9BEB1E}"/>
            </c:ext>
          </c:extLst>
        </c:ser>
        <c:dLbls>
          <c:showLegendKey val="0"/>
          <c:showVal val="0"/>
          <c:showCatName val="0"/>
          <c:showSerName val="0"/>
          <c:showPercent val="0"/>
          <c:showBubbleSize val="0"/>
        </c:dLbls>
        <c:gapWidth val="10"/>
        <c:overlap val="-27"/>
        <c:axId val="1151842160"/>
        <c:axId val="1151841680"/>
      </c:barChart>
      <c:catAx>
        <c:axId val="115184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41680"/>
        <c:crosses val="autoZero"/>
        <c:auto val="1"/>
        <c:lblAlgn val="ctr"/>
        <c:lblOffset val="100"/>
        <c:noMultiLvlLbl val="0"/>
      </c:catAx>
      <c:valAx>
        <c:axId val="11518416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3.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2.xml"/><Relationship Id="rId2" Type="http://schemas.openxmlformats.org/officeDocument/2006/relationships/image" Target="../media/image19.svg"/><Relationship Id="rId16" Type="http://schemas.openxmlformats.org/officeDocument/2006/relationships/chart" Target="../charts/chart6.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1.xml"/><Relationship Id="rId5" Type="http://schemas.openxmlformats.org/officeDocument/2006/relationships/image" Target="../media/image22.png"/><Relationship Id="rId15" Type="http://schemas.openxmlformats.org/officeDocument/2006/relationships/chart" Target="../charts/chart5.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1818</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241480</xdr:colOff>
      <xdr:row>1</xdr:row>
      <xdr:rowOff>149079</xdr:rowOff>
    </xdr:from>
    <xdr:to>
      <xdr:col>4</xdr:col>
      <xdr:colOff>0</xdr:colOff>
      <xdr:row>7</xdr:row>
      <xdr:rowOff>1510</xdr:rowOff>
    </xdr:to>
    <xdr:sp macro="" textlink="Pivots!A4">
      <xdr:nvSpPr>
        <xdr:cNvPr id="2" name="Rectangle 1">
          <a:extLst>
            <a:ext uri="{FF2B5EF4-FFF2-40B4-BE49-F238E27FC236}">
              <a16:creationId xmlns:a16="http://schemas.microsoft.com/office/drawing/2014/main" id="{A7C3A5F6-7CC7-0D26-F519-DB05039BB1F1}"/>
            </a:ext>
          </a:extLst>
        </xdr:cNvPr>
        <xdr:cNvSpPr/>
      </xdr:nvSpPr>
      <xdr:spPr>
        <a:xfrm>
          <a:off x="551043" y="530079"/>
          <a:ext cx="1425395" cy="99543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FDA1D9-C0B1-4F5F-BE8F-E9B1903C3672}"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35718</xdr:colOff>
      <xdr:row>2</xdr:row>
      <xdr:rowOff>59532</xdr:rowOff>
    </xdr:from>
    <xdr:to>
      <xdr:col>3</xdr:col>
      <xdr:colOff>642937</xdr:colOff>
      <xdr:row>3</xdr:row>
      <xdr:rowOff>35720</xdr:rowOff>
    </xdr:to>
    <xdr:sp macro="" textlink="">
      <xdr:nvSpPr>
        <xdr:cNvPr id="3" name="TextBox 2">
          <a:extLst>
            <a:ext uri="{FF2B5EF4-FFF2-40B4-BE49-F238E27FC236}">
              <a16:creationId xmlns:a16="http://schemas.microsoft.com/office/drawing/2014/main" id="{1BB27DE5-0DF8-2ABD-6427-FC7A9459E497}"/>
            </a:ext>
          </a:extLst>
        </xdr:cNvPr>
        <xdr:cNvSpPr txBox="1"/>
      </xdr:nvSpPr>
      <xdr:spPr>
        <a:xfrm>
          <a:off x="631031" y="631032"/>
          <a:ext cx="1297781"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Calls</a:t>
          </a:r>
        </a:p>
      </xdr:txBody>
    </xdr:sp>
    <xdr:clientData/>
  </xdr:twoCellAnchor>
  <xdr:twoCellAnchor editAs="oneCell">
    <xdr:from>
      <xdr:col>2</xdr:col>
      <xdr:colOff>28261</xdr:colOff>
      <xdr:row>2</xdr:row>
      <xdr:rowOff>31465</xdr:rowOff>
    </xdr:from>
    <xdr:to>
      <xdr:col>2</xdr:col>
      <xdr:colOff>242455</xdr:colOff>
      <xdr:row>3</xdr:row>
      <xdr:rowOff>55159</xdr:rowOff>
    </xdr:to>
    <xdr:pic>
      <xdr:nvPicPr>
        <xdr:cNvPr id="4" name="Graphic 3" descr="Receiver with solid fill">
          <a:extLst>
            <a:ext uri="{FF2B5EF4-FFF2-40B4-BE49-F238E27FC236}">
              <a16:creationId xmlns:a16="http://schemas.microsoft.com/office/drawing/2014/main" id="{45D1AA0E-D86C-42F3-9479-A2E27CABEEB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53095">
          <a:off x="623574" y="602965"/>
          <a:ext cx="214194" cy="214194"/>
        </a:xfrm>
        <a:prstGeom prst="rect">
          <a:avLst/>
        </a:prstGeom>
      </xdr:spPr>
    </xdr:pic>
    <xdr:clientData/>
  </xdr:twoCellAnchor>
  <xdr:twoCellAnchor>
    <xdr:from>
      <xdr:col>2</xdr:col>
      <xdr:colOff>119062</xdr:colOff>
      <xdr:row>5</xdr:row>
      <xdr:rowOff>119063</xdr:rowOff>
    </xdr:from>
    <xdr:to>
      <xdr:col>3</xdr:col>
      <xdr:colOff>440531</xdr:colOff>
      <xdr:row>6</xdr:row>
      <xdr:rowOff>142876</xdr:rowOff>
    </xdr:to>
    <xdr:sp macro="" textlink="Pivots!A10">
      <xdr:nvSpPr>
        <xdr:cNvPr id="5" name="TextBox 4">
          <a:extLst>
            <a:ext uri="{FF2B5EF4-FFF2-40B4-BE49-F238E27FC236}">
              <a16:creationId xmlns:a16="http://schemas.microsoft.com/office/drawing/2014/main" id="{33C0AF32-8B86-5646-5C29-05B86C533076}"/>
            </a:ext>
          </a:extLst>
        </xdr:cNvPr>
        <xdr:cNvSpPr txBox="1"/>
      </xdr:nvSpPr>
      <xdr:spPr>
        <a:xfrm>
          <a:off x="714375" y="1262063"/>
          <a:ext cx="1012031"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D0FF9A-6F35-46ED-9AA9-CCF86D691CEA}" type="TxLink">
            <a:rPr lang="en-US" sz="1100" b="0" i="0" u="none" strike="noStrike">
              <a:solidFill>
                <a:schemeClr val="bg1"/>
              </a:solidFill>
              <a:latin typeface="+mj-lt"/>
            </a:rPr>
            <a:pPr algn="ctr"/>
            <a:t>186</a:t>
          </a:fld>
          <a:endParaRPr lang="en-US" sz="1100">
            <a:solidFill>
              <a:schemeClr val="bg1"/>
            </a:solidFill>
            <a:latin typeface="+mj-lt"/>
          </a:endParaRPr>
        </a:p>
      </xdr:txBody>
    </xdr:sp>
    <xdr:clientData/>
  </xdr:twoCellAnchor>
  <xdr:twoCellAnchor>
    <xdr:from>
      <xdr:col>1</xdr:col>
      <xdr:colOff>239101</xdr:colOff>
      <xdr:row>8</xdr:row>
      <xdr:rowOff>15728</xdr:rowOff>
    </xdr:from>
    <xdr:to>
      <xdr:col>3</xdr:col>
      <xdr:colOff>688184</xdr:colOff>
      <xdr:row>13</xdr:row>
      <xdr:rowOff>58659</xdr:rowOff>
    </xdr:to>
    <xdr:sp macro="" textlink="Pivots!B4">
      <xdr:nvSpPr>
        <xdr:cNvPr id="6" name="Rectangle 5">
          <a:extLst>
            <a:ext uri="{FF2B5EF4-FFF2-40B4-BE49-F238E27FC236}">
              <a16:creationId xmlns:a16="http://schemas.microsoft.com/office/drawing/2014/main" id="{8937707F-CE62-451D-B219-283031D9BC91}"/>
            </a:ext>
          </a:extLst>
        </xdr:cNvPr>
        <xdr:cNvSpPr/>
      </xdr:nvSpPr>
      <xdr:spPr>
        <a:xfrm>
          <a:off x="548664" y="1730228"/>
          <a:ext cx="1425395" cy="99543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14FE850-3DB0-460E-AA56-D445AC4CD64F}"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33339</xdr:colOff>
      <xdr:row>8</xdr:row>
      <xdr:rowOff>128587</xdr:rowOff>
    </xdr:from>
    <xdr:to>
      <xdr:col>3</xdr:col>
      <xdr:colOff>640558</xdr:colOff>
      <xdr:row>9</xdr:row>
      <xdr:rowOff>104775</xdr:rowOff>
    </xdr:to>
    <xdr:sp macro="" textlink="">
      <xdr:nvSpPr>
        <xdr:cNvPr id="7" name="TextBox 6">
          <a:extLst>
            <a:ext uri="{FF2B5EF4-FFF2-40B4-BE49-F238E27FC236}">
              <a16:creationId xmlns:a16="http://schemas.microsoft.com/office/drawing/2014/main" id="{A1BB8660-481F-4EDA-BCFD-5B42B661B14B}"/>
            </a:ext>
          </a:extLst>
        </xdr:cNvPr>
        <xdr:cNvSpPr txBox="1"/>
      </xdr:nvSpPr>
      <xdr:spPr>
        <a:xfrm>
          <a:off x="628652" y="1843087"/>
          <a:ext cx="1297781"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Amount</a:t>
          </a:r>
        </a:p>
      </xdr:txBody>
    </xdr:sp>
    <xdr:clientData/>
  </xdr:twoCellAnchor>
  <xdr:twoCellAnchor editAs="oneCell">
    <xdr:from>
      <xdr:col>2</xdr:col>
      <xdr:colOff>25882</xdr:colOff>
      <xdr:row>8</xdr:row>
      <xdr:rowOff>88614</xdr:rowOff>
    </xdr:from>
    <xdr:to>
      <xdr:col>2</xdr:col>
      <xdr:colOff>240076</xdr:colOff>
      <xdr:row>9</xdr:row>
      <xdr:rowOff>112308</xdr:rowOff>
    </xdr:to>
    <xdr:pic>
      <xdr:nvPicPr>
        <xdr:cNvPr id="8" name="Graphic 7">
          <a:extLst>
            <a:ext uri="{FF2B5EF4-FFF2-40B4-BE49-F238E27FC236}">
              <a16:creationId xmlns:a16="http://schemas.microsoft.com/office/drawing/2014/main" id="{26F40953-8595-435A-B724-56BC7858BA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53095">
          <a:off x="621195" y="1803114"/>
          <a:ext cx="214194" cy="214194"/>
        </a:xfrm>
        <a:prstGeom prst="rect">
          <a:avLst/>
        </a:prstGeom>
      </xdr:spPr>
    </xdr:pic>
    <xdr:clientData/>
  </xdr:twoCellAnchor>
  <xdr:twoCellAnchor>
    <xdr:from>
      <xdr:col>2</xdr:col>
      <xdr:colOff>116683</xdr:colOff>
      <xdr:row>11</xdr:row>
      <xdr:rowOff>176212</xdr:rowOff>
    </xdr:from>
    <xdr:to>
      <xdr:col>3</xdr:col>
      <xdr:colOff>438152</xdr:colOff>
      <xdr:row>13</xdr:row>
      <xdr:rowOff>9525</xdr:rowOff>
    </xdr:to>
    <xdr:sp macro="" textlink="Pivots!B10">
      <xdr:nvSpPr>
        <xdr:cNvPr id="9" name="TextBox 8">
          <a:extLst>
            <a:ext uri="{FF2B5EF4-FFF2-40B4-BE49-F238E27FC236}">
              <a16:creationId xmlns:a16="http://schemas.microsoft.com/office/drawing/2014/main" id="{7FEC3E18-1F77-4C77-84AB-96B08A9BB81E}"/>
            </a:ext>
          </a:extLst>
        </xdr:cNvPr>
        <xdr:cNvSpPr txBox="1"/>
      </xdr:nvSpPr>
      <xdr:spPr>
        <a:xfrm>
          <a:off x="711996" y="2462212"/>
          <a:ext cx="1012031"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244501-C201-4932-A47A-8897B1D58923}" type="TxLink">
            <a:rPr lang="en-US" sz="1100" b="0" i="0" u="none" strike="noStrike">
              <a:solidFill>
                <a:schemeClr val="bg1"/>
              </a:solidFill>
              <a:latin typeface="+mj-lt"/>
              <a:ea typeface="+mn-ea"/>
              <a:cs typeface="+mn-cs"/>
            </a:rPr>
            <a:pPr marL="0" indent="0" algn="ctr"/>
            <a:t>$16,651</a:t>
          </a:fld>
          <a:endParaRPr lang="en-US" sz="1100" b="0" i="0" u="none" strike="noStrike">
            <a:solidFill>
              <a:schemeClr val="bg1"/>
            </a:solidFill>
            <a:latin typeface="+mj-lt"/>
            <a:ea typeface="+mn-ea"/>
            <a:cs typeface="+mn-cs"/>
          </a:endParaRPr>
        </a:p>
      </xdr:txBody>
    </xdr:sp>
    <xdr:clientData/>
  </xdr:twoCellAnchor>
  <xdr:twoCellAnchor>
    <xdr:from>
      <xdr:col>1</xdr:col>
      <xdr:colOff>236723</xdr:colOff>
      <xdr:row>14</xdr:row>
      <xdr:rowOff>72878</xdr:rowOff>
    </xdr:from>
    <xdr:to>
      <xdr:col>3</xdr:col>
      <xdr:colOff>685806</xdr:colOff>
      <xdr:row>19</xdr:row>
      <xdr:rowOff>115809</xdr:rowOff>
    </xdr:to>
    <xdr:sp macro="" textlink="Pivots!C4">
      <xdr:nvSpPr>
        <xdr:cNvPr id="10" name="Rectangle 9">
          <a:extLst>
            <a:ext uri="{FF2B5EF4-FFF2-40B4-BE49-F238E27FC236}">
              <a16:creationId xmlns:a16="http://schemas.microsoft.com/office/drawing/2014/main" id="{63CB2508-7BAA-45B9-811B-8BC648B37CC1}"/>
            </a:ext>
          </a:extLst>
        </xdr:cNvPr>
        <xdr:cNvSpPr/>
      </xdr:nvSpPr>
      <xdr:spPr>
        <a:xfrm>
          <a:off x="546286" y="2930378"/>
          <a:ext cx="1425395" cy="99543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BE1ACF8-24BD-4986-83A6-321BF14EC0E1}" type="TxLink">
            <a:rPr lang="en-US" sz="2800" b="0" i="0" u="none" strike="noStrike">
              <a:solidFill>
                <a:schemeClr val="bg1"/>
              </a:solidFill>
              <a:latin typeface="+mj-lt"/>
              <a:ea typeface="+mn-ea"/>
              <a:cs typeface="+mn-cs"/>
            </a:rPr>
            <a:pPr marL="0" indent="0" algn="ctr"/>
            <a:t>89,850</a:t>
          </a:fld>
          <a:endParaRPr lang="en-US" sz="2800" b="0" i="0" u="none" strike="noStrike">
            <a:solidFill>
              <a:schemeClr val="bg1"/>
            </a:solidFill>
            <a:latin typeface="+mj-lt"/>
            <a:ea typeface="+mn-ea"/>
            <a:cs typeface="+mn-cs"/>
          </a:endParaRPr>
        </a:p>
      </xdr:txBody>
    </xdr:sp>
    <xdr:clientData/>
  </xdr:twoCellAnchor>
  <xdr:twoCellAnchor>
    <xdr:from>
      <xdr:col>2</xdr:col>
      <xdr:colOff>30961</xdr:colOff>
      <xdr:row>14</xdr:row>
      <xdr:rowOff>185737</xdr:rowOff>
    </xdr:from>
    <xdr:to>
      <xdr:col>3</xdr:col>
      <xdr:colOff>638180</xdr:colOff>
      <xdr:row>15</xdr:row>
      <xdr:rowOff>161925</xdr:rowOff>
    </xdr:to>
    <xdr:sp macro="" textlink="">
      <xdr:nvSpPr>
        <xdr:cNvPr id="11" name="TextBox 10">
          <a:extLst>
            <a:ext uri="{FF2B5EF4-FFF2-40B4-BE49-F238E27FC236}">
              <a16:creationId xmlns:a16="http://schemas.microsoft.com/office/drawing/2014/main" id="{D8BBC9AA-F8D6-4FCA-8046-5EC1BDE6F320}"/>
            </a:ext>
          </a:extLst>
        </xdr:cNvPr>
        <xdr:cNvSpPr txBox="1"/>
      </xdr:nvSpPr>
      <xdr:spPr>
        <a:xfrm>
          <a:off x="626274" y="3043237"/>
          <a:ext cx="1297781"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Duration</a:t>
          </a:r>
        </a:p>
      </xdr:txBody>
    </xdr:sp>
    <xdr:clientData/>
  </xdr:twoCellAnchor>
  <xdr:twoCellAnchor editAs="oneCell">
    <xdr:from>
      <xdr:col>2</xdr:col>
      <xdr:colOff>23504</xdr:colOff>
      <xdr:row>14</xdr:row>
      <xdr:rowOff>145764</xdr:rowOff>
    </xdr:from>
    <xdr:to>
      <xdr:col>2</xdr:col>
      <xdr:colOff>237698</xdr:colOff>
      <xdr:row>15</xdr:row>
      <xdr:rowOff>169458</xdr:rowOff>
    </xdr:to>
    <xdr:pic>
      <xdr:nvPicPr>
        <xdr:cNvPr id="12" name="Graphic 11">
          <a:extLst>
            <a:ext uri="{FF2B5EF4-FFF2-40B4-BE49-F238E27FC236}">
              <a16:creationId xmlns:a16="http://schemas.microsoft.com/office/drawing/2014/main" id="{4EB7F82F-24C7-436A-A318-EE7E805514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1768838">
          <a:off x="618817" y="3003264"/>
          <a:ext cx="214194" cy="214194"/>
        </a:xfrm>
        <a:prstGeom prst="rect">
          <a:avLst/>
        </a:prstGeom>
      </xdr:spPr>
    </xdr:pic>
    <xdr:clientData/>
  </xdr:twoCellAnchor>
  <xdr:twoCellAnchor>
    <xdr:from>
      <xdr:col>2</xdr:col>
      <xdr:colOff>114305</xdr:colOff>
      <xdr:row>18</xdr:row>
      <xdr:rowOff>42862</xdr:rowOff>
    </xdr:from>
    <xdr:to>
      <xdr:col>3</xdr:col>
      <xdr:colOff>435774</xdr:colOff>
      <xdr:row>19</xdr:row>
      <xdr:rowOff>66675</xdr:rowOff>
    </xdr:to>
    <xdr:sp macro="" textlink="Pivots!C10">
      <xdr:nvSpPr>
        <xdr:cNvPr id="13" name="TextBox 12">
          <a:extLst>
            <a:ext uri="{FF2B5EF4-FFF2-40B4-BE49-F238E27FC236}">
              <a16:creationId xmlns:a16="http://schemas.microsoft.com/office/drawing/2014/main" id="{CDF317B2-B4F4-4C30-9FA8-1FEE113F80EE}"/>
            </a:ext>
          </a:extLst>
        </xdr:cNvPr>
        <xdr:cNvSpPr txBox="1"/>
      </xdr:nvSpPr>
      <xdr:spPr>
        <a:xfrm>
          <a:off x="709618" y="3662362"/>
          <a:ext cx="1012031"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E3C55E-08E8-4EA2-A634-5DADDD9511CB}" type="TxLink">
            <a:rPr lang="en-US" sz="1100" b="0" i="0" u="none" strike="noStrike">
              <a:solidFill>
                <a:schemeClr val="bg1"/>
              </a:solidFill>
              <a:latin typeface="+mj-lt"/>
              <a:ea typeface="+mn-ea"/>
              <a:cs typeface="+mn-cs"/>
            </a:rPr>
            <a:pPr marL="0" indent="0" algn="ctr"/>
            <a:t>17,807</a:t>
          </a:fld>
          <a:endParaRPr lang="en-US" sz="1100" b="0" i="0" u="none" strike="noStrike">
            <a:solidFill>
              <a:schemeClr val="bg1"/>
            </a:solidFill>
            <a:latin typeface="+mj-lt"/>
            <a:ea typeface="+mn-ea"/>
            <a:cs typeface="+mn-cs"/>
          </a:endParaRPr>
        </a:p>
      </xdr:txBody>
    </xdr:sp>
    <xdr:clientData/>
  </xdr:twoCellAnchor>
  <xdr:twoCellAnchor>
    <xdr:from>
      <xdr:col>1</xdr:col>
      <xdr:colOff>244661</xdr:colOff>
      <xdr:row>20</xdr:row>
      <xdr:rowOff>152253</xdr:rowOff>
    </xdr:from>
    <xdr:to>
      <xdr:col>4</xdr:col>
      <xdr:colOff>11119</xdr:colOff>
      <xdr:row>26</xdr:row>
      <xdr:rowOff>4684</xdr:rowOff>
    </xdr:to>
    <xdr:sp macro="" textlink="Pivots!D4">
      <xdr:nvSpPr>
        <xdr:cNvPr id="14" name="Rectangle 13">
          <a:extLst>
            <a:ext uri="{FF2B5EF4-FFF2-40B4-BE49-F238E27FC236}">
              <a16:creationId xmlns:a16="http://schemas.microsoft.com/office/drawing/2014/main" id="{B8CF87F2-4F51-4A4B-873C-81765E224D80}"/>
            </a:ext>
          </a:extLst>
        </xdr:cNvPr>
        <xdr:cNvSpPr/>
      </xdr:nvSpPr>
      <xdr:spPr>
        <a:xfrm>
          <a:off x="546286" y="4152753"/>
          <a:ext cx="1417458" cy="99543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B0DF149-8F2E-4D0E-8E9A-82FC3060F0F9}"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38899</xdr:colOff>
      <xdr:row>21</xdr:row>
      <xdr:rowOff>86518</xdr:rowOff>
    </xdr:from>
    <xdr:to>
      <xdr:col>3</xdr:col>
      <xdr:colOff>646118</xdr:colOff>
      <xdr:row>22</xdr:row>
      <xdr:rowOff>62706</xdr:rowOff>
    </xdr:to>
    <xdr:sp macro="" textlink="">
      <xdr:nvSpPr>
        <xdr:cNvPr id="15" name="TextBox 14">
          <a:extLst>
            <a:ext uri="{FF2B5EF4-FFF2-40B4-BE49-F238E27FC236}">
              <a16:creationId xmlns:a16="http://schemas.microsoft.com/office/drawing/2014/main" id="{3831414C-7C55-41FF-A80F-662FA53C2CF4}"/>
            </a:ext>
          </a:extLst>
        </xdr:cNvPr>
        <xdr:cNvSpPr txBox="1"/>
      </xdr:nvSpPr>
      <xdr:spPr>
        <a:xfrm>
          <a:off x="634212" y="4277518"/>
          <a:ext cx="1297781"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Avg. Rating</a:t>
          </a:r>
        </a:p>
      </xdr:txBody>
    </xdr:sp>
    <xdr:clientData/>
  </xdr:twoCellAnchor>
  <xdr:twoCellAnchor editAs="oneCell">
    <xdr:from>
      <xdr:col>2</xdr:col>
      <xdr:colOff>31442</xdr:colOff>
      <xdr:row>21</xdr:row>
      <xdr:rowOff>34639</xdr:rowOff>
    </xdr:from>
    <xdr:to>
      <xdr:col>2</xdr:col>
      <xdr:colOff>245636</xdr:colOff>
      <xdr:row>22</xdr:row>
      <xdr:rowOff>58333</xdr:rowOff>
    </xdr:to>
    <xdr:pic>
      <xdr:nvPicPr>
        <xdr:cNvPr id="16" name="Graphic 15">
          <a:extLst>
            <a:ext uri="{FF2B5EF4-FFF2-40B4-BE49-F238E27FC236}">
              <a16:creationId xmlns:a16="http://schemas.microsoft.com/office/drawing/2014/main" id="{9ABE4537-CA39-4FBC-84C7-838624A4F5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153095">
          <a:off x="626755" y="4225639"/>
          <a:ext cx="214194" cy="214194"/>
        </a:xfrm>
        <a:prstGeom prst="rect">
          <a:avLst/>
        </a:prstGeom>
      </xdr:spPr>
    </xdr:pic>
    <xdr:clientData/>
  </xdr:twoCellAnchor>
  <xdr:twoCellAnchor>
    <xdr:from>
      <xdr:col>2</xdr:col>
      <xdr:colOff>122243</xdr:colOff>
      <xdr:row>24</xdr:row>
      <xdr:rowOff>98425</xdr:rowOff>
    </xdr:from>
    <xdr:to>
      <xdr:col>3</xdr:col>
      <xdr:colOff>443712</xdr:colOff>
      <xdr:row>25</xdr:row>
      <xdr:rowOff>122238</xdr:rowOff>
    </xdr:to>
    <xdr:sp macro="" textlink="Pivots!D10">
      <xdr:nvSpPr>
        <xdr:cNvPr id="17" name="TextBox 16">
          <a:extLst>
            <a:ext uri="{FF2B5EF4-FFF2-40B4-BE49-F238E27FC236}">
              <a16:creationId xmlns:a16="http://schemas.microsoft.com/office/drawing/2014/main" id="{A8E33D44-665A-40C9-8B3F-918A9F93530C}"/>
            </a:ext>
          </a:extLst>
        </xdr:cNvPr>
        <xdr:cNvSpPr txBox="1"/>
      </xdr:nvSpPr>
      <xdr:spPr>
        <a:xfrm>
          <a:off x="717556" y="4860925"/>
          <a:ext cx="1012031"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42B12B-B35F-4EE5-A459-C77173DDD677}" type="TxLink">
            <a:rPr lang="en-US" sz="1100" b="0" i="0" u="none" strike="noStrike">
              <a:solidFill>
                <a:schemeClr val="bg1"/>
              </a:solidFill>
              <a:latin typeface="+mj-lt"/>
              <a:ea typeface="+mn-ea"/>
              <a:cs typeface="+mn-cs"/>
            </a:rPr>
            <a:pPr marL="0" indent="0" algn="ctr"/>
            <a:t>3.9</a:t>
          </a:fld>
          <a:endParaRPr lang="en-US" sz="1100" b="0" i="0" u="none" strike="noStrike">
            <a:solidFill>
              <a:schemeClr val="bg1"/>
            </a:solidFill>
            <a:latin typeface="+mj-lt"/>
            <a:ea typeface="+mn-ea"/>
            <a:cs typeface="+mn-cs"/>
          </a:endParaRPr>
        </a:p>
      </xdr:txBody>
    </xdr:sp>
    <xdr:clientData/>
  </xdr:twoCellAnchor>
  <xdr:twoCellAnchor>
    <xdr:from>
      <xdr:col>1</xdr:col>
      <xdr:colOff>238311</xdr:colOff>
      <xdr:row>27</xdr:row>
      <xdr:rowOff>90340</xdr:rowOff>
    </xdr:from>
    <xdr:to>
      <xdr:col>4</xdr:col>
      <xdr:colOff>4769</xdr:colOff>
      <xdr:row>32</xdr:row>
      <xdr:rowOff>133271</xdr:rowOff>
    </xdr:to>
    <xdr:sp macro="" textlink="Pivots!E4">
      <xdr:nvSpPr>
        <xdr:cNvPr id="18" name="Rectangle 17">
          <a:extLst>
            <a:ext uri="{FF2B5EF4-FFF2-40B4-BE49-F238E27FC236}">
              <a16:creationId xmlns:a16="http://schemas.microsoft.com/office/drawing/2014/main" id="{18EF28E9-41D9-4CC9-B273-429A33208B27}"/>
            </a:ext>
          </a:extLst>
        </xdr:cNvPr>
        <xdr:cNvSpPr/>
      </xdr:nvSpPr>
      <xdr:spPr>
        <a:xfrm>
          <a:off x="547874" y="5376715"/>
          <a:ext cx="1433333" cy="99543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872FF1-F495-415B-B032-9ECD1D9A0E11}"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110789</xdr:colOff>
      <xdr:row>28</xdr:row>
      <xdr:rowOff>10998</xdr:rowOff>
    </xdr:from>
    <xdr:to>
      <xdr:col>4</xdr:col>
      <xdr:colOff>37651</xdr:colOff>
      <xdr:row>28</xdr:row>
      <xdr:rowOff>177686</xdr:rowOff>
    </xdr:to>
    <xdr:sp macro="" textlink="">
      <xdr:nvSpPr>
        <xdr:cNvPr id="19" name="TextBox 18">
          <a:extLst>
            <a:ext uri="{FF2B5EF4-FFF2-40B4-BE49-F238E27FC236}">
              <a16:creationId xmlns:a16="http://schemas.microsoft.com/office/drawing/2014/main" id="{23AD51A5-EF44-41FB-AB93-B0D23E3B06B8}"/>
            </a:ext>
          </a:extLst>
        </xdr:cNvPr>
        <xdr:cNvSpPr txBox="1"/>
      </xdr:nvSpPr>
      <xdr:spPr>
        <a:xfrm>
          <a:off x="706102" y="5487873"/>
          <a:ext cx="1307987"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Happy Callers</a:t>
          </a:r>
        </a:p>
      </xdr:txBody>
    </xdr:sp>
    <xdr:clientData/>
  </xdr:twoCellAnchor>
  <xdr:twoCellAnchor editAs="oneCell">
    <xdr:from>
      <xdr:col>2</xdr:col>
      <xdr:colOff>25092</xdr:colOff>
      <xdr:row>27</xdr:row>
      <xdr:rowOff>163226</xdr:rowOff>
    </xdr:from>
    <xdr:to>
      <xdr:col>2</xdr:col>
      <xdr:colOff>239286</xdr:colOff>
      <xdr:row>28</xdr:row>
      <xdr:rowOff>186920</xdr:rowOff>
    </xdr:to>
    <xdr:pic>
      <xdr:nvPicPr>
        <xdr:cNvPr id="20" name="Graphic 19">
          <a:extLst>
            <a:ext uri="{FF2B5EF4-FFF2-40B4-BE49-F238E27FC236}">
              <a16:creationId xmlns:a16="http://schemas.microsoft.com/office/drawing/2014/main" id="{85E0A1F8-1893-436B-B49E-F3C0F575441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153095">
          <a:off x="620405" y="5449601"/>
          <a:ext cx="214194" cy="214194"/>
        </a:xfrm>
        <a:prstGeom prst="rect">
          <a:avLst/>
        </a:prstGeom>
      </xdr:spPr>
    </xdr:pic>
    <xdr:clientData/>
  </xdr:twoCellAnchor>
  <xdr:twoCellAnchor editAs="oneCell">
    <xdr:from>
      <xdr:col>11</xdr:col>
      <xdr:colOff>654847</xdr:colOff>
      <xdr:row>14</xdr:row>
      <xdr:rowOff>178597</xdr:rowOff>
    </xdr:from>
    <xdr:to>
      <xdr:col>14</xdr:col>
      <xdr:colOff>71437</xdr:colOff>
      <xdr:row>24</xdr:row>
      <xdr:rowOff>166690</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37AC9D69-CAC3-452E-9BC5-6F5D5EE166F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465222" y="2988472"/>
              <a:ext cx="1488278" cy="18930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115893</xdr:colOff>
      <xdr:row>31</xdr:row>
      <xdr:rowOff>24606</xdr:rowOff>
    </xdr:from>
    <xdr:to>
      <xdr:col>3</xdr:col>
      <xdr:colOff>437362</xdr:colOff>
      <xdr:row>32</xdr:row>
      <xdr:rowOff>48419</xdr:rowOff>
    </xdr:to>
    <xdr:sp macro="" textlink="Pivots!E10">
      <xdr:nvSpPr>
        <xdr:cNvPr id="21" name="TextBox 20">
          <a:extLst>
            <a:ext uri="{FF2B5EF4-FFF2-40B4-BE49-F238E27FC236}">
              <a16:creationId xmlns:a16="http://schemas.microsoft.com/office/drawing/2014/main" id="{691CAB2F-20DC-48C8-81B1-E1B3F2C2648A}"/>
            </a:ext>
          </a:extLst>
        </xdr:cNvPr>
        <xdr:cNvSpPr txBox="1"/>
      </xdr:nvSpPr>
      <xdr:spPr>
        <a:xfrm>
          <a:off x="711206" y="6120606"/>
          <a:ext cx="1012031"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384D0B-D81D-4AB5-AB90-CB9FC5268B55}" type="TxLink">
            <a:rPr lang="en-US" sz="1100" b="0" i="0" u="none" strike="noStrike">
              <a:solidFill>
                <a:schemeClr val="bg1"/>
              </a:solidFill>
              <a:latin typeface="+mj-lt"/>
              <a:ea typeface="+mn-ea"/>
              <a:cs typeface="+mn-cs"/>
            </a:rPr>
            <a:pPr marL="0" indent="0" algn="ctr"/>
            <a:t>62</a:t>
          </a:fld>
          <a:endParaRPr lang="en-US" sz="1100" b="0" i="0" u="none" strike="noStrike">
            <a:solidFill>
              <a:schemeClr val="bg1"/>
            </a:solidFill>
            <a:latin typeface="+mj-lt"/>
            <a:ea typeface="+mn-ea"/>
            <a:cs typeface="+mn-cs"/>
          </a:endParaRPr>
        </a:p>
      </xdr:txBody>
    </xdr:sp>
    <xdr:clientData/>
  </xdr:twoCellAnchor>
  <xdr:twoCellAnchor>
    <xdr:from>
      <xdr:col>11</xdr:col>
      <xdr:colOff>345282</xdr:colOff>
      <xdr:row>2</xdr:row>
      <xdr:rowOff>107156</xdr:rowOff>
    </xdr:from>
    <xdr:to>
      <xdr:col>14</xdr:col>
      <xdr:colOff>47624</xdr:colOff>
      <xdr:row>12</xdr:row>
      <xdr:rowOff>190499</xdr:rowOff>
    </xdr:to>
    <xdr:graphicFrame macro="">
      <xdr:nvGraphicFramePr>
        <xdr:cNvPr id="25" name="Chart 24">
          <a:extLst>
            <a:ext uri="{FF2B5EF4-FFF2-40B4-BE49-F238E27FC236}">
              <a16:creationId xmlns:a16="http://schemas.microsoft.com/office/drawing/2014/main" id="{05794259-0B07-4E50-A387-1421275F9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261936</xdr:colOff>
      <xdr:row>1</xdr:row>
      <xdr:rowOff>142876</xdr:rowOff>
    </xdr:from>
    <xdr:to>
      <xdr:col>11</xdr:col>
      <xdr:colOff>381000</xdr:colOff>
      <xdr:row>13</xdr:row>
      <xdr:rowOff>47626</xdr:rowOff>
    </xdr:to>
    <xdr:graphicFrame macro="">
      <xdr:nvGraphicFramePr>
        <xdr:cNvPr id="24" name="Chart 23">
          <a:extLst>
            <a:ext uri="{FF2B5EF4-FFF2-40B4-BE49-F238E27FC236}">
              <a16:creationId xmlns:a16="http://schemas.microsoft.com/office/drawing/2014/main" id="{E1497403-ED59-48C0-A443-0DAC705A3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235744</xdr:colOff>
      <xdr:row>14</xdr:row>
      <xdr:rowOff>62992</xdr:rowOff>
    </xdr:from>
    <xdr:to>
      <xdr:col>9</xdr:col>
      <xdr:colOff>0</xdr:colOff>
      <xdr:row>32</xdr:row>
      <xdr:rowOff>178593</xdr:rowOff>
    </xdr:to>
    <xdr:graphicFrame macro="">
      <xdr:nvGraphicFramePr>
        <xdr:cNvPr id="22" name="Chart 21">
          <a:extLst>
            <a:ext uri="{FF2B5EF4-FFF2-40B4-BE49-F238E27FC236}">
              <a16:creationId xmlns:a16="http://schemas.microsoft.com/office/drawing/2014/main" id="{CDF8F513-E4B2-4CE9-9B84-918E07A8D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661129</xdr:colOff>
      <xdr:row>14</xdr:row>
      <xdr:rowOff>59530</xdr:rowOff>
    </xdr:from>
    <xdr:to>
      <xdr:col>12</xdr:col>
      <xdr:colOff>0</xdr:colOff>
      <xdr:row>32</xdr:row>
      <xdr:rowOff>178594</xdr:rowOff>
    </xdr:to>
    <xdr:graphicFrame macro="">
      <xdr:nvGraphicFramePr>
        <xdr:cNvPr id="26" name="Chart 25">
          <a:extLst>
            <a:ext uri="{FF2B5EF4-FFF2-40B4-BE49-F238E27FC236}">
              <a16:creationId xmlns:a16="http://schemas.microsoft.com/office/drawing/2014/main" id="{A4F88B09-11EC-4D78-8A43-7ED34DFD4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333375</xdr:colOff>
      <xdr:row>1</xdr:row>
      <xdr:rowOff>107156</xdr:rowOff>
    </xdr:from>
    <xdr:to>
      <xdr:col>19</xdr:col>
      <xdr:colOff>0</xdr:colOff>
      <xdr:row>13</xdr:row>
      <xdr:rowOff>0</xdr:rowOff>
    </xdr:to>
    <xdr:graphicFrame macro="">
      <xdr:nvGraphicFramePr>
        <xdr:cNvPr id="27" name="Chart 26">
          <a:extLst>
            <a:ext uri="{FF2B5EF4-FFF2-40B4-BE49-F238E27FC236}">
              <a16:creationId xmlns:a16="http://schemas.microsoft.com/office/drawing/2014/main" id="{8392AA7A-B553-4EB9-B78F-A76D631E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214313</xdr:colOff>
      <xdr:row>1</xdr:row>
      <xdr:rowOff>95249</xdr:rowOff>
    </xdr:from>
    <xdr:to>
      <xdr:col>23</xdr:col>
      <xdr:colOff>428625</xdr:colOff>
      <xdr:row>12</xdr:row>
      <xdr:rowOff>178594</xdr:rowOff>
    </xdr:to>
    <xdr:graphicFrame macro="">
      <xdr:nvGraphicFramePr>
        <xdr:cNvPr id="28" name="Chart 27">
          <a:extLst>
            <a:ext uri="{FF2B5EF4-FFF2-40B4-BE49-F238E27FC236}">
              <a16:creationId xmlns:a16="http://schemas.microsoft.com/office/drawing/2014/main" id="{4A56CFA9-6DCB-4786-9F2E-3DDD939E1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2.489773148147" backgroundQuery="1" createdVersion="8" refreshedVersion="8" minRefreshableVersion="3" recordCount="0" supportSubquery="1" supportAdvancedDrill="1" xr:uid="{7D6F3403-194E-48B7-92FE-DC0770BEACEF}">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2.709023726849" backgroundQuery="1" createdVersion="8" refreshedVersion="8" minRefreshableVersion="3" recordCount="0" supportSubquery="1" supportAdvancedDrill="1" xr:uid="{3AF97FF6-3CCD-4E48-8125-1FF7864E316F}">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4.720213541666" backgroundQuery="1" createdVersion="8" refreshedVersion="8" minRefreshableVersion="3" recordCount="0" supportSubquery="1" supportAdvancedDrill="1" xr:uid="{C3A03075-8F6A-4A3C-A6BA-E033252D6F19}">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4.73139479167" backgroundQuery="1" createdVersion="8" refreshedVersion="8" minRefreshableVersion="3" recordCount="0" supportSubquery="1" supportAdvancedDrill="1" xr:uid="{89947E30-A842-49B9-AB94-F72E29042ADC}">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5.040526273151" backgroundQuery="1" createdVersion="8" refreshedVersion="8" minRefreshableVersion="3" recordCount="0" supportSubquery="1" supportAdvancedDrill="1" xr:uid="{677C5DCC-CE86-400A-BC6C-B4D5F6E14A8E}">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5.040527199075" backgroundQuery="1" createdVersion="8" refreshedVersion="8" minRefreshableVersion="3" recordCount="0" supportSubquery="1" supportAdvancedDrill="1" xr:uid="{90473FFF-583A-4C4B-9614-AE819C7AA0D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5.040528356483" backgroundQuery="1" createdVersion="8" refreshedVersion="8" minRefreshableVersion="3" recordCount="0" supportSubquery="1" supportAdvancedDrill="1" xr:uid="{1DDFF920-EF0B-4434-9AC1-BFF7DCC517A3}">
  <cacheSource type="external" connectionId="1"/>
  <cacheFields count="3">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5.040528819445" backgroundQuery="1" createdVersion="8" refreshedVersion="8" minRefreshableVersion="3" recordCount="0" supportSubquery="1" supportAdvancedDrill="1" xr:uid="{6DF92DF2-1E88-44A6-815F-CEAC1BE41753}">
  <cacheSource type="external" connectionId="1"/>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5.040529166668" backgroundQuery="1" createdVersion="8" refreshedVersion="8" minRefreshableVersion="3" recordCount="0" supportSubquery="1" supportAdvancedDrill="1" xr:uid="{3C42813D-18F1-463B-9756-710FA880D650}">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702.489767013889" backgroundQuery="1" createdVersion="3" refreshedVersion="8" minRefreshableVersion="3" recordCount="0" supportSubquery="1" supportAdvancedDrill="1" xr:uid="{2BD4A0EF-F242-4B00-8755-166E33E3B119}">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13789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6522B6-8A39-4DDB-ACFE-AAE4E1EC76F8}" name="rep amounts" cacheId="76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74:G93"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49CD01-31F8-4D01-84D2-90077902BEA1}" name="REP SATISFACTION" cacheId="13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5:B71"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81F2C4-D64B-45EF-B35C-821C373746DA}" name="PivotTable5" cacheId="6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6:D6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0245C5-766F-4624-8ECB-7164F211E018}" name="sel. rep pivot" cacheId="137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7:A4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3">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0273F5-7189-4284-84A4-7D6CE1A6C9AE}" name="reps pivot"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4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48C56D-EFB7-43FD-A688-F72E140BC30C}" name="rep pivot" cacheId="13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4461B5-DA78-4629-A58D-C8A5A3851466}"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F0707F-03D7-45D7-B130-53EBD7D5BA11}" name="weekday trend" cacheId="13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G16:H2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FE03F-64B4-4BDA-A9CA-26F6E4FAD71B}" name="monthly trend" cacheId="13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Elderly woman disappointed</v>
  </rv>
  <rv s="0">
    <v>1</v>
    <v>5</v>
    <v>Customer service man talking happily</v>
  </rv>
  <rv s="0">
    <v>2</v>
    <v>5</v>
    <v>Businesswoman sitting thumbs down</v>
  </rv>
  <rv s="0">
    <v>3</v>
    <v>5</v>
    <v>Female friends texting with cell phones in cafe</v>
  </rv>
  <rv s="0">
    <v>4</v>
    <v>5</v>
    <v>Elderly woman smiling</v>
  </rv>
  <rv s="0">
    <v>3</v>
    <v>4</v>
    <v>Female friends texting with cell phones in cafe</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BA3BC9A-9F75-4065-A982-9AB48888E364}" sourceName="[calls].[Representative]">
  <pivotTables>
    <pivotTable tabId="7" name="rep pivot"/>
    <pivotTable tabId="7" name="monthly trend"/>
    <pivotTable tabId="7" name="weekday trend"/>
    <pivotTable tabId="7" name="sel. rep pivot"/>
    <pivotTable tabId="7" name="REP SATISFACTION"/>
  </pivotTables>
  <data>
    <olap pivotCacheId="631378975">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8AFA3A2-E04E-426C-B026-69542F84FDB0}"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2" zoomScale="115" zoomScaleNormal="115" workbookViewId="0">
      <selection activeCell="Q9" sqref="Q9"/>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7" sqref="F7"/>
    </sheetView>
  </sheetViews>
  <sheetFormatPr defaultRowHeight="15" x14ac:dyDescent="0.25"/>
  <cols>
    <col min="5" max="5" width="10.875" customWidth="1"/>
    <col min="6" max="6" width="11.5" customWidth="1"/>
  </cols>
  <sheetData>
    <row r="2" spans="5:6" x14ac:dyDescent="0.25">
      <c r="E2" t="s">
        <v>1040</v>
      </c>
      <c r="F2" t="s">
        <v>1041</v>
      </c>
    </row>
    <row r="3" spans="5:6" ht="39.75" customHeight="1" x14ac:dyDescent="0.25">
      <c r="E3" t="s">
        <v>11</v>
      </c>
      <c r="F3" t="e" vm="1">
        <v>#VALUE!</v>
      </c>
    </row>
    <row r="4" spans="5:6" ht="39.75" customHeight="1" x14ac:dyDescent="0.25">
      <c r="E4" t="s">
        <v>9</v>
      </c>
      <c r="F4" t="e" vm="2">
        <v>#VALUE!</v>
      </c>
    </row>
    <row r="5" spans="5:6" ht="39.75" customHeight="1" x14ac:dyDescent="0.25">
      <c r="E5" t="s">
        <v>6</v>
      </c>
      <c r="F5" t="e" vm="3">
        <v>#VALUE!</v>
      </c>
    </row>
    <row r="6" spans="5:6" ht="39.75" customHeight="1" x14ac:dyDescent="0.25">
      <c r="E6" t="s">
        <v>13</v>
      </c>
      <c r="F6" t="e" vm="4">
        <v>#VALUE!</v>
      </c>
    </row>
    <row r="7" spans="5:6" ht="39.75" customHeight="1" x14ac:dyDescent="0.25">
      <c r="E7" t="s">
        <v>10</v>
      </c>
      <c r="F7" t="e" vm="5">
        <v>#VALUE!</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C68B8-43EB-42D9-A5BD-68FE5FC954AE}">
  <dimension ref="A3:K93"/>
  <sheetViews>
    <sheetView topLeftCell="A43" zoomScale="110" zoomScaleNormal="110" workbookViewId="0">
      <selection activeCell="H58" sqref="H58"/>
    </sheetView>
  </sheetViews>
  <sheetFormatPr defaultRowHeight="15" x14ac:dyDescent="0.25"/>
  <cols>
    <col min="1" max="1" width="12.625" bestFit="1" customWidth="1"/>
    <col min="2" max="2" width="10" bestFit="1" customWidth="1"/>
    <col min="3" max="3" width="11" bestFit="1" customWidth="1"/>
    <col min="4" max="4" width="10.25" bestFit="1" customWidth="1"/>
    <col min="5" max="5" width="7.5" bestFit="1" customWidth="1"/>
    <col min="6" max="6" width="6.75" bestFit="1" customWidth="1"/>
    <col min="7" max="7" width="12.625" bestFit="1" customWidth="1"/>
    <col min="8" max="8" width="10" bestFit="1" customWidth="1"/>
    <col min="9" max="9" width="11.125" bestFit="1" customWidth="1"/>
    <col min="11" max="11" width="16.25" customWidth="1"/>
  </cols>
  <sheetData>
    <row r="3" spans="1:8" x14ac:dyDescent="0.25">
      <c r="A3" t="s">
        <v>1042</v>
      </c>
      <c r="B3" t="s">
        <v>1043</v>
      </c>
      <c r="C3" t="s">
        <v>1044</v>
      </c>
      <c r="D3" t="s">
        <v>1045</v>
      </c>
      <c r="E3" t="s">
        <v>1046</v>
      </c>
    </row>
    <row r="4" spans="1:8" x14ac:dyDescent="0.25">
      <c r="A4" s="21">
        <v>1000</v>
      </c>
      <c r="B4" s="22">
        <v>96623</v>
      </c>
      <c r="C4" s="21">
        <v>89850</v>
      </c>
      <c r="D4" s="23">
        <v>3.8854000000000033</v>
      </c>
      <c r="E4" s="21">
        <v>307</v>
      </c>
    </row>
    <row r="9" spans="1:8" x14ac:dyDescent="0.25">
      <c r="A9" t="s">
        <v>1042</v>
      </c>
      <c r="B9" t="s">
        <v>1043</v>
      </c>
      <c r="C9" t="s">
        <v>1044</v>
      </c>
      <c r="D9" t="s">
        <v>1045</v>
      </c>
      <c r="E9" t="s">
        <v>1046</v>
      </c>
    </row>
    <row r="10" spans="1:8" x14ac:dyDescent="0.25">
      <c r="A10" s="21">
        <v>186</v>
      </c>
      <c r="B10" s="22">
        <v>16651</v>
      </c>
      <c r="C10" s="21">
        <v>17807</v>
      </c>
      <c r="D10" s="23">
        <v>3.8973118279569863</v>
      </c>
      <c r="E10" s="21">
        <v>62</v>
      </c>
    </row>
    <row r="16" spans="1:8" x14ac:dyDescent="0.25">
      <c r="A16" s="24" t="s">
        <v>1047</v>
      </c>
      <c r="B16" t="s">
        <v>1042</v>
      </c>
      <c r="C16" t="s">
        <v>1061</v>
      </c>
      <c r="G16" s="24" t="s">
        <v>1047</v>
      </c>
      <c r="H16" t="s">
        <v>1042</v>
      </c>
    </row>
    <row r="17" spans="1:8" x14ac:dyDescent="0.25">
      <c r="A17" s="25" t="s">
        <v>1049</v>
      </c>
      <c r="B17" s="21">
        <v>10</v>
      </c>
      <c r="C17" s="21">
        <v>10</v>
      </c>
      <c r="G17" s="25" t="s">
        <v>1067</v>
      </c>
      <c r="H17" s="21">
        <v>25</v>
      </c>
    </row>
    <row r="18" spans="1:8" x14ac:dyDescent="0.25">
      <c r="A18" s="25" t="s">
        <v>1050</v>
      </c>
      <c r="B18" s="21">
        <v>11</v>
      </c>
      <c r="C18" s="21">
        <v>11</v>
      </c>
      <c r="G18" s="25" t="s">
        <v>1062</v>
      </c>
      <c r="H18" s="21">
        <v>23</v>
      </c>
    </row>
    <row r="19" spans="1:8" x14ac:dyDescent="0.25">
      <c r="A19" s="25" t="s">
        <v>1051</v>
      </c>
      <c r="B19" s="21">
        <v>30</v>
      </c>
      <c r="C19" s="21">
        <v>30</v>
      </c>
      <c r="G19" s="25" t="s">
        <v>1063</v>
      </c>
      <c r="H19" s="21">
        <v>28</v>
      </c>
    </row>
    <row r="20" spans="1:8" x14ac:dyDescent="0.25">
      <c r="A20" s="25" t="s">
        <v>1052</v>
      </c>
      <c r="B20" s="21">
        <v>23</v>
      </c>
      <c r="C20" s="21">
        <v>23</v>
      </c>
      <c r="G20" s="25" t="s">
        <v>1064</v>
      </c>
      <c r="H20" s="21">
        <v>29</v>
      </c>
    </row>
    <row r="21" spans="1:8" x14ac:dyDescent="0.25">
      <c r="A21" s="25" t="s">
        <v>1053</v>
      </c>
      <c r="B21" s="21">
        <v>22</v>
      </c>
      <c r="C21" s="21">
        <v>22</v>
      </c>
      <c r="G21" s="25" t="s">
        <v>1065</v>
      </c>
      <c r="H21" s="21">
        <v>18</v>
      </c>
    </row>
    <row r="22" spans="1:8" x14ac:dyDescent="0.25">
      <c r="A22" s="25" t="s">
        <v>1054</v>
      </c>
      <c r="B22" s="21">
        <v>11</v>
      </c>
      <c r="C22" s="21">
        <v>11</v>
      </c>
      <c r="G22" s="25" t="s">
        <v>1068</v>
      </c>
      <c r="H22" s="21">
        <v>29</v>
      </c>
    </row>
    <row r="23" spans="1:8" x14ac:dyDescent="0.25">
      <c r="A23" s="25" t="s">
        <v>1055</v>
      </c>
      <c r="B23" s="21">
        <v>17</v>
      </c>
      <c r="C23" s="21">
        <v>17</v>
      </c>
      <c r="G23" s="25" t="s">
        <v>1066</v>
      </c>
      <c r="H23" s="21">
        <v>34</v>
      </c>
    </row>
    <row r="24" spans="1:8" x14ac:dyDescent="0.25">
      <c r="A24" s="25" t="s">
        <v>1056</v>
      </c>
      <c r="B24" s="21">
        <v>12</v>
      </c>
      <c r="C24" s="21">
        <v>12</v>
      </c>
      <c r="G24" s="25" t="s">
        <v>1048</v>
      </c>
      <c r="H24" s="21">
        <v>186</v>
      </c>
    </row>
    <row r="25" spans="1:8" x14ac:dyDescent="0.25">
      <c r="A25" s="25" t="s">
        <v>1057</v>
      </c>
      <c r="B25" s="21">
        <v>13</v>
      </c>
      <c r="C25" s="21">
        <v>13</v>
      </c>
    </row>
    <row r="26" spans="1:8" x14ac:dyDescent="0.25">
      <c r="A26" s="25" t="s">
        <v>1058</v>
      </c>
      <c r="B26" s="21">
        <v>15</v>
      </c>
      <c r="C26" s="21">
        <v>15</v>
      </c>
    </row>
    <row r="27" spans="1:8" x14ac:dyDescent="0.25">
      <c r="A27" s="25" t="s">
        <v>1059</v>
      </c>
      <c r="B27" s="21">
        <v>8</v>
      </c>
      <c r="C27" s="21">
        <v>8</v>
      </c>
    </row>
    <row r="28" spans="1:8" x14ac:dyDescent="0.25">
      <c r="A28" s="25" t="s">
        <v>1060</v>
      </c>
      <c r="B28" s="21">
        <v>14</v>
      </c>
      <c r="C28" s="21">
        <v>14</v>
      </c>
    </row>
    <row r="29" spans="1:8" x14ac:dyDescent="0.25">
      <c r="A29" s="25" t="s">
        <v>1048</v>
      </c>
      <c r="B29" s="21">
        <v>186</v>
      </c>
      <c r="C29" s="21">
        <v>186</v>
      </c>
    </row>
    <row r="33" spans="1:11" x14ac:dyDescent="0.25">
      <c r="G33" t="s">
        <v>1069</v>
      </c>
      <c r="I33" t="s">
        <v>1075</v>
      </c>
      <c r="J33" t="str">
        <f>A48</f>
        <v>R04</v>
      </c>
    </row>
    <row r="35" spans="1:11" x14ac:dyDescent="0.25">
      <c r="A35" s="24" t="s">
        <v>1047</v>
      </c>
      <c r="B35" t="s">
        <v>1042</v>
      </c>
      <c r="C35" t="s">
        <v>1043</v>
      </c>
      <c r="G35" t="s">
        <v>1070</v>
      </c>
      <c r="H35" t="s">
        <v>1071</v>
      </c>
      <c r="I35" t="s">
        <v>1072</v>
      </c>
      <c r="J35" t="s">
        <v>1073</v>
      </c>
      <c r="K35" t="s">
        <v>1074</v>
      </c>
    </row>
    <row r="36" spans="1:11" x14ac:dyDescent="0.25">
      <c r="A36" s="25" t="s">
        <v>11</v>
      </c>
      <c r="B36" s="21">
        <v>189</v>
      </c>
      <c r="C36" s="22">
        <v>18415</v>
      </c>
      <c r="G36" t="str" cm="1">
        <f t="array" ref="G36:I40">A36:C40</f>
        <v>R01</v>
      </c>
      <c r="H36">
        <v>189</v>
      </c>
      <c r="I36" s="26">
        <v>18415</v>
      </c>
      <c r="J36" t="e">
        <f>IF(G36=$J$33,H36,NA())</f>
        <v>#N/A</v>
      </c>
      <c r="K36" t="e">
        <f>IF(G36=$J$33,I36,NA())</f>
        <v>#N/A</v>
      </c>
    </row>
    <row r="37" spans="1:11" x14ac:dyDescent="0.25">
      <c r="A37" s="25" t="s">
        <v>9</v>
      </c>
      <c r="B37" s="21">
        <v>218</v>
      </c>
      <c r="C37" s="22">
        <v>20581</v>
      </c>
      <c r="G37" t="str">
        <v>R02</v>
      </c>
      <c r="H37">
        <v>218</v>
      </c>
      <c r="I37" s="26">
        <v>20581</v>
      </c>
      <c r="J37" t="e">
        <f t="shared" ref="J37:J40" si="0">IF(G37=$J$33,H37,NA())</f>
        <v>#N/A</v>
      </c>
      <c r="K37" t="e">
        <f t="shared" ref="K37:K40" si="1">IF(G37=$J$33,I37,NA())</f>
        <v>#N/A</v>
      </c>
    </row>
    <row r="38" spans="1:11" x14ac:dyDescent="0.25">
      <c r="A38" s="25" t="s">
        <v>6</v>
      </c>
      <c r="B38" s="21">
        <v>207</v>
      </c>
      <c r="C38" s="22">
        <v>20872</v>
      </c>
      <c r="G38" t="str">
        <v>R03</v>
      </c>
      <c r="H38">
        <v>207</v>
      </c>
      <c r="I38" s="26">
        <v>20872</v>
      </c>
      <c r="J38" t="e">
        <f t="shared" si="0"/>
        <v>#N/A</v>
      </c>
      <c r="K38" t="e">
        <f t="shared" si="1"/>
        <v>#N/A</v>
      </c>
    </row>
    <row r="39" spans="1:11" x14ac:dyDescent="0.25">
      <c r="A39" s="25" t="s">
        <v>13</v>
      </c>
      <c r="B39" s="21">
        <v>186</v>
      </c>
      <c r="C39" s="22">
        <v>16651</v>
      </c>
      <c r="G39" t="str">
        <v>R04</v>
      </c>
      <c r="H39">
        <v>186</v>
      </c>
      <c r="I39" s="26">
        <v>16651</v>
      </c>
      <c r="J39">
        <f t="shared" si="0"/>
        <v>186</v>
      </c>
      <c r="K39">
        <f t="shared" si="1"/>
        <v>16651</v>
      </c>
    </row>
    <row r="40" spans="1:11" x14ac:dyDescent="0.25">
      <c r="A40" s="25" t="s">
        <v>10</v>
      </c>
      <c r="B40" s="21">
        <v>200</v>
      </c>
      <c r="C40" s="22">
        <v>20104</v>
      </c>
      <c r="G40" t="str">
        <v>R05</v>
      </c>
      <c r="H40">
        <v>200</v>
      </c>
      <c r="I40" s="26">
        <v>20104</v>
      </c>
      <c r="J40" t="e">
        <f t="shared" si="0"/>
        <v>#N/A</v>
      </c>
      <c r="K40" t="e">
        <f t="shared" si="1"/>
        <v>#N/A</v>
      </c>
    </row>
    <row r="41" spans="1:11" x14ac:dyDescent="0.25">
      <c r="A41" s="25" t="s">
        <v>1048</v>
      </c>
      <c r="B41" s="21">
        <v>1000</v>
      </c>
      <c r="C41" s="22">
        <v>96623</v>
      </c>
    </row>
    <row r="45" spans="1:11" x14ac:dyDescent="0.25">
      <c r="G45" t="s">
        <v>1078</v>
      </c>
    </row>
    <row r="47" spans="1:11" x14ac:dyDescent="0.25">
      <c r="A47" s="24" t="s">
        <v>1047</v>
      </c>
      <c r="G47" t="s">
        <v>1079</v>
      </c>
      <c r="H47" s="42">
        <f>A10/A4</f>
        <v>0.186</v>
      </c>
    </row>
    <row r="48" spans="1:11" x14ac:dyDescent="0.25">
      <c r="A48" s="27" t="s">
        <v>13</v>
      </c>
      <c r="G48" t="s">
        <v>1071</v>
      </c>
      <c r="H48">
        <f>_xlfn.XLOOKUP(A48,G36:G40,H36:H40)</f>
        <v>186</v>
      </c>
    </row>
    <row r="49" spans="1:8" x14ac:dyDescent="0.25">
      <c r="G49" t="s">
        <v>1072</v>
      </c>
      <c r="H49">
        <f>_xlfn.XLOOKUP(A48,G36:G40,I36:I40)</f>
        <v>16651</v>
      </c>
    </row>
    <row r="51" spans="1:8" x14ac:dyDescent="0.25">
      <c r="G51" t="s">
        <v>1080</v>
      </c>
      <c r="H51">
        <f>_xlfn.RANK.AVG(H48,H36:H40)</f>
        <v>5</v>
      </c>
    </row>
    <row r="52" spans="1:8" x14ac:dyDescent="0.25">
      <c r="G52" t="s">
        <v>1081</v>
      </c>
      <c r="H52">
        <f>_xlfn.RANK.AVG(H49,I36:I40)</f>
        <v>5</v>
      </c>
    </row>
    <row r="54" spans="1:8" x14ac:dyDescent="0.25">
      <c r="G54" t="s">
        <v>1082</v>
      </c>
    </row>
    <row r="55" spans="1:8" x14ac:dyDescent="0.25">
      <c r="H55" t="str">
        <f>"% of calls: "&amp;TEXT(H47,"0%")</f>
        <v>% of calls: 19%</v>
      </c>
    </row>
    <row r="56" spans="1:8" x14ac:dyDescent="0.25">
      <c r="A56" s="24" t="s">
        <v>1042</v>
      </c>
      <c r="B56" s="24" t="s">
        <v>1076</v>
      </c>
      <c r="H56" t="str">
        <f>IF(COUNTA(A48:A52)&gt;1,"","Call rank: "&amp;H51)</f>
        <v>Call rank: 5</v>
      </c>
    </row>
    <row r="57" spans="1:8" x14ac:dyDescent="0.25">
      <c r="A57" s="24" t="s">
        <v>1047</v>
      </c>
      <c r="B57" t="s">
        <v>999</v>
      </c>
      <c r="C57" t="s">
        <v>998</v>
      </c>
      <c r="D57" t="s">
        <v>1048</v>
      </c>
      <c r="H57" t="str">
        <f>IF(COUNTA(A48:A52)&gt;1,"","Amount rank: "&amp;H52)</f>
        <v>Amount rank: 5</v>
      </c>
    </row>
    <row r="58" spans="1:8" x14ac:dyDescent="0.25">
      <c r="A58" s="25" t="s">
        <v>1002</v>
      </c>
      <c r="B58" s="21">
        <v>144</v>
      </c>
      <c r="C58" s="21">
        <v>132</v>
      </c>
      <c r="D58" s="21">
        <v>276</v>
      </c>
      <c r="G58" t="s">
        <v>1083</v>
      </c>
      <c r="H58" t="e" vm="6">
        <f>_xlfn.XLOOKUP(A48,Assets!E3:E7,Assets!F3:F7)</f>
        <v>#VALUE!</v>
      </c>
    </row>
    <row r="59" spans="1:8" x14ac:dyDescent="0.25">
      <c r="A59" s="25" t="s">
        <v>1001</v>
      </c>
      <c r="B59" s="21">
        <v>326</v>
      </c>
      <c r="C59" s="21">
        <v>63</v>
      </c>
      <c r="D59" s="21">
        <v>389</v>
      </c>
    </row>
    <row r="60" spans="1:8" x14ac:dyDescent="0.25">
      <c r="A60" s="25" t="s">
        <v>1000</v>
      </c>
      <c r="B60" s="21">
        <v>129</v>
      </c>
      <c r="C60" s="21">
        <v>206</v>
      </c>
      <c r="D60" s="21">
        <v>335</v>
      </c>
    </row>
    <row r="61" spans="1:8" x14ac:dyDescent="0.25">
      <c r="A61" s="25" t="s">
        <v>1048</v>
      </c>
      <c r="B61" s="21">
        <v>599</v>
      </c>
      <c r="C61" s="21">
        <v>401</v>
      </c>
      <c r="D61" s="21">
        <v>1000</v>
      </c>
    </row>
    <row r="65" spans="1:7" x14ac:dyDescent="0.25">
      <c r="A65" s="24" t="s">
        <v>1047</v>
      </c>
      <c r="B65" t="s">
        <v>1042</v>
      </c>
    </row>
    <row r="66" spans="1:7" x14ac:dyDescent="0.25">
      <c r="A66" s="25">
        <v>1</v>
      </c>
      <c r="B66" s="21">
        <v>3</v>
      </c>
    </row>
    <row r="67" spans="1:7" x14ac:dyDescent="0.25">
      <c r="A67" s="25">
        <v>2</v>
      </c>
      <c r="B67" s="21">
        <v>10</v>
      </c>
    </row>
    <row r="68" spans="1:7" x14ac:dyDescent="0.25">
      <c r="A68" s="25">
        <v>3</v>
      </c>
      <c r="B68" s="21">
        <v>41</v>
      </c>
    </row>
    <row r="69" spans="1:7" x14ac:dyDescent="0.25">
      <c r="A69" s="25">
        <v>4</v>
      </c>
      <c r="B69" s="21">
        <v>70</v>
      </c>
    </row>
    <row r="70" spans="1:7" x14ac:dyDescent="0.25">
      <c r="A70" s="25">
        <v>5</v>
      </c>
      <c r="B70" s="21">
        <v>62</v>
      </c>
    </row>
    <row r="71" spans="1:7" x14ac:dyDescent="0.25">
      <c r="A71" s="25" t="s">
        <v>1048</v>
      </c>
      <c r="B71" s="21">
        <v>186</v>
      </c>
    </row>
    <row r="74" spans="1:7" x14ac:dyDescent="0.25">
      <c r="A74" s="24" t="s">
        <v>1043</v>
      </c>
      <c r="B74" s="24" t="s">
        <v>1076</v>
      </c>
    </row>
    <row r="75" spans="1:7" x14ac:dyDescent="0.25">
      <c r="A75" s="24" t="s">
        <v>1047</v>
      </c>
      <c r="B75" t="s">
        <v>11</v>
      </c>
      <c r="C75" t="s">
        <v>9</v>
      </c>
      <c r="D75" t="s">
        <v>6</v>
      </c>
      <c r="E75" t="s">
        <v>13</v>
      </c>
      <c r="F75" t="s">
        <v>10</v>
      </c>
      <c r="G75" t="s">
        <v>1048</v>
      </c>
    </row>
    <row r="76" spans="1:7" x14ac:dyDescent="0.25">
      <c r="A76" s="25" t="s">
        <v>1002</v>
      </c>
      <c r="B76" s="28"/>
      <c r="C76" s="28"/>
      <c r="D76" s="28"/>
      <c r="E76" s="28"/>
      <c r="F76" s="28"/>
      <c r="G76" s="28"/>
    </row>
    <row r="77" spans="1:7" x14ac:dyDescent="0.25">
      <c r="A77" s="29" t="s">
        <v>20</v>
      </c>
      <c r="B77" s="22">
        <v>891</v>
      </c>
      <c r="C77" s="22">
        <v>1332</v>
      </c>
      <c r="D77" s="22">
        <v>1282</v>
      </c>
      <c r="E77" s="22">
        <v>739</v>
      </c>
      <c r="F77" s="22">
        <v>560</v>
      </c>
      <c r="G77" s="22">
        <v>4804</v>
      </c>
    </row>
    <row r="78" spans="1:7" x14ac:dyDescent="0.25">
      <c r="A78" s="29" t="s">
        <v>12</v>
      </c>
      <c r="B78" s="22">
        <v>1991</v>
      </c>
      <c r="C78" s="22">
        <v>1886</v>
      </c>
      <c r="D78" s="22">
        <v>1206</v>
      </c>
      <c r="E78" s="22">
        <v>884</v>
      </c>
      <c r="F78" s="22">
        <v>1722</v>
      </c>
      <c r="G78" s="22">
        <v>7689</v>
      </c>
    </row>
    <row r="79" spans="1:7" x14ac:dyDescent="0.25">
      <c r="A79" s="29" t="s">
        <v>8</v>
      </c>
      <c r="B79" s="22">
        <v>1163</v>
      </c>
      <c r="C79" s="22">
        <v>1180</v>
      </c>
      <c r="D79" s="22">
        <v>1616</v>
      </c>
      <c r="E79" s="22">
        <v>1043</v>
      </c>
      <c r="F79" s="22">
        <v>1747</v>
      </c>
      <c r="G79" s="22">
        <v>6749</v>
      </c>
    </row>
    <row r="80" spans="1:7" x14ac:dyDescent="0.25">
      <c r="A80" s="29" t="s">
        <v>16</v>
      </c>
      <c r="B80" s="22">
        <v>1438</v>
      </c>
      <c r="C80" s="22">
        <v>1616</v>
      </c>
      <c r="D80" s="22">
        <v>866</v>
      </c>
      <c r="E80" s="22">
        <v>829</v>
      </c>
      <c r="F80" s="22">
        <v>2070</v>
      </c>
      <c r="G80" s="22">
        <v>6819</v>
      </c>
    </row>
    <row r="81" spans="1:7" x14ac:dyDescent="0.25">
      <c r="A81" s="25" t="s">
        <v>1001</v>
      </c>
      <c r="B81" s="28"/>
      <c r="C81" s="28"/>
      <c r="D81" s="28"/>
      <c r="E81" s="28"/>
      <c r="F81" s="28"/>
      <c r="G81" s="28"/>
    </row>
    <row r="82" spans="1:7" x14ac:dyDescent="0.25">
      <c r="A82" s="29" t="s">
        <v>24</v>
      </c>
      <c r="B82" s="22">
        <v>1233</v>
      </c>
      <c r="C82" s="22">
        <v>223</v>
      </c>
      <c r="D82" s="22">
        <v>1680</v>
      </c>
      <c r="E82" s="22">
        <v>990</v>
      </c>
      <c r="F82" s="22">
        <v>1508</v>
      </c>
      <c r="G82" s="22">
        <v>5634</v>
      </c>
    </row>
    <row r="83" spans="1:7" x14ac:dyDescent="0.25">
      <c r="A83" s="29" t="s">
        <v>15</v>
      </c>
      <c r="B83" s="22">
        <v>1598</v>
      </c>
      <c r="C83" s="22">
        <v>1907</v>
      </c>
      <c r="D83" s="22">
        <v>869</v>
      </c>
      <c r="E83" s="22">
        <v>1426</v>
      </c>
      <c r="F83" s="22">
        <v>1416</v>
      </c>
      <c r="G83" s="22">
        <v>7216</v>
      </c>
    </row>
    <row r="84" spans="1:7" x14ac:dyDescent="0.25">
      <c r="A84" s="29" t="s">
        <v>5</v>
      </c>
      <c r="B84" s="22">
        <v>900</v>
      </c>
      <c r="C84" s="22">
        <v>1016</v>
      </c>
      <c r="D84" s="22">
        <v>960</v>
      </c>
      <c r="E84" s="22">
        <v>940</v>
      </c>
      <c r="F84" s="22">
        <v>1193</v>
      </c>
      <c r="G84" s="22">
        <v>5009</v>
      </c>
    </row>
    <row r="85" spans="1:7" x14ac:dyDescent="0.25">
      <c r="A85" s="29" t="s">
        <v>18</v>
      </c>
      <c r="B85" s="22">
        <v>900</v>
      </c>
      <c r="C85" s="22">
        <v>1470</v>
      </c>
      <c r="D85" s="22">
        <v>1617</v>
      </c>
      <c r="E85" s="22">
        <v>1314</v>
      </c>
      <c r="F85" s="22">
        <v>941</v>
      </c>
      <c r="G85" s="22">
        <v>6242</v>
      </c>
    </row>
    <row r="86" spans="1:7" x14ac:dyDescent="0.25">
      <c r="A86" s="29" t="s">
        <v>14</v>
      </c>
      <c r="B86" s="22">
        <v>1255</v>
      </c>
      <c r="C86" s="22">
        <v>516</v>
      </c>
      <c r="D86" s="22">
        <v>1874</v>
      </c>
      <c r="E86" s="22">
        <v>1863</v>
      </c>
      <c r="F86" s="22">
        <v>1722</v>
      </c>
      <c r="G86" s="22">
        <v>7230</v>
      </c>
    </row>
    <row r="87" spans="1:7" x14ac:dyDescent="0.25">
      <c r="A87" s="29" t="s">
        <v>19</v>
      </c>
      <c r="B87" s="22">
        <v>1138</v>
      </c>
      <c r="C87" s="22">
        <v>1898</v>
      </c>
      <c r="D87" s="22">
        <v>1482</v>
      </c>
      <c r="E87" s="22">
        <v>846</v>
      </c>
      <c r="F87" s="22">
        <v>1154</v>
      </c>
      <c r="G87" s="22">
        <v>6518</v>
      </c>
    </row>
    <row r="88" spans="1:7" x14ac:dyDescent="0.25">
      <c r="A88" s="25" t="s">
        <v>1000</v>
      </c>
      <c r="B88" s="28"/>
      <c r="C88" s="28"/>
      <c r="D88" s="28"/>
      <c r="E88" s="28"/>
      <c r="F88" s="28"/>
      <c r="G88" s="28"/>
    </row>
    <row r="89" spans="1:7" x14ac:dyDescent="0.25">
      <c r="A89" s="29" t="s">
        <v>17</v>
      </c>
      <c r="B89" s="22">
        <v>1655</v>
      </c>
      <c r="C89" s="22">
        <v>805</v>
      </c>
      <c r="D89" s="22">
        <v>2263</v>
      </c>
      <c r="E89" s="22">
        <v>987</v>
      </c>
      <c r="F89" s="22">
        <v>1075</v>
      </c>
      <c r="G89" s="22">
        <v>6785</v>
      </c>
    </row>
    <row r="90" spans="1:7" x14ac:dyDescent="0.25">
      <c r="A90" s="29" t="s">
        <v>23</v>
      </c>
      <c r="B90" s="22">
        <v>1104</v>
      </c>
      <c r="C90" s="22">
        <v>2280</v>
      </c>
      <c r="D90" s="22">
        <v>1445</v>
      </c>
      <c r="E90" s="22">
        <v>1722</v>
      </c>
      <c r="F90" s="22">
        <v>1196</v>
      </c>
      <c r="G90" s="22">
        <v>7747</v>
      </c>
    </row>
    <row r="91" spans="1:7" x14ac:dyDescent="0.25">
      <c r="A91" s="29" t="s">
        <v>7</v>
      </c>
      <c r="B91" s="22">
        <v>372</v>
      </c>
      <c r="C91" s="22">
        <v>1818</v>
      </c>
      <c r="D91" s="22">
        <v>1346</v>
      </c>
      <c r="E91" s="22">
        <v>1156</v>
      </c>
      <c r="F91" s="22">
        <v>1484</v>
      </c>
      <c r="G91" s="22">
        <v>6176</v>
      </c>
    </row>
    <row r="92" spans="1:7" x14ac:dyDescent="0.25">
      <c r="A92" s="29" t="s">
        <v>22</v>
      </c>
      <c r="B92" s="22">
        <v>1415</v>
      </c>
      <c r="C92" s="22">
        <v>1271</v>
      </c>
      <c r="D92" s="22">
        <v>1214</v>
      </c>
      <c r="E92" s="22">
        <v>1135</v>
      </c>
      <c r="F92" s="22">
        <v>1566</v>
      </c>
      <c r="G92" s="22">
        <v>6601</v>
      </c>
    </row>
    <row r="93" spans="1:7" x14ac:dyDescent="0.25">
      <c r="A93" s="29" t="s">
        <v>21</v>
      </c>
      <c r="B93" s="22">
        <v>1362</v>
      </c>
      <c r="C93" s="22">
        <v>1363</v>
      </c>
      <c r="D93" s="22">
        <v>1152</v>
      </c>
      <c r="E93" s="22">
        <v>777</v>
      </c>
      <c r="F93" s="22">
        <v>750</v>
      </c>
      <c r="G93"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23663-274E-4B30-BFFC-9DF8FFEA76EC}">
  <dimension ref="A1:AA35"/>
  <sheetViews>
    <sheetView tabSelected="1" zoomScale="80" zoomScaleNormal="80" workbookViewId="0">
      <selection activeCell="X16" sqref="X16"/>
    </sheetView>
  </sheetViews>
  <sheetFormatPr defaultRowHeight="15" x14ac:dyDescent="0.25"/>
  <cols>
    <col min="1" max="1" width="4" customWidth="1"/>
    <col min="2" max="2" width="3.75" customWidth="1"/>
    <col min="15" max="15" width="4.5" customWidth="1"/>
    <col min="16" max="16" width="12" customWidth="1"/>
  </cols>
  <sheetData>
    <row r="1" spans="1:27" ht="26.25" customHeight="1" x14ac:dyDescent="0.25">
      <c r="A1" s="20"/>
      <c r="B1" s="20"/>
      <c r="C1" s="45"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5">
      <c r="A15" s="20"/>
      <c r="B15" s="20"/>
      <c r="C15" s="20"/>
      <c r="D15" s="20"/>
      <c r="E15" s="20"/>
      <c r="F15" s="20"/>
      <c r="G15" s="20"/>
      <c r="H15" s="20"/>
      <c r="I15" s="20"/>
      <c r="J15" s="20"/>
      <c r="K15" s="20"/>
      <c r="L15" s="20"/>
      <c r="M15" s="20"/>
      <c r="N15" s="20"/>
      <c r="O15" s="20"/>
      <c r="P15" s="30"/>
      <c r="Q15" s="39" t="str">
        <f>Pivots!B75</f>
        <v>R01</v>
      </c>
      <c r="R15" s="39" t="str">
        <f>Pivots!C75</f>
        <v>R02</v>
      </c>
      <c r="S15" s="39" t="str">
        <f>Pivots!D75</f>
        <v>R03</v>
      </c>
      <c r="T15" s="39" t="str">
        <f>Pivots!E75</f>
        <v>R04</v>
      </c>
      <c r="U15" s="39" t="str">
        <f>Pivots!F75</f>
        <v>R05</v>
      </c>
      <c r="V15" s="40" t="s">
        <v>1077</v>
      </c>
      <c r="W15" s="20"/>
      <c r="X15" s="20"/>
      <c r="Y15" s="20"/>
      <c r="Z15" s="20"/>
      <c r="AA15" s="20"/>
    </row>
    <row r="16" spans="1:27" x14ac:dyDescent="0.25">
      <c r="A16" s="20"/>
      <c r="B16" s="20"/>
      <c r="C16" s="20"/>
      <c r="D16" s="20"/>
      <c r="E16" s="20"/>
      <c r="F16" s="20"/>
      <c r="G16" s="20"/>
      <c r="H16" s="20"/>
      <c r="I16" s="20"/>
      <c r="J16" s="20"/>
      <c r="K16" s="20"/>
      <c r="L16" s="20"/>
      <c r="M16" s="20"/>
      <c r="N16" s="20"/>
      <c r="O16" s="20"/>
      <c r="P16" s="41" t="str" cm="1">
        <f t="array" ref="P16:V33">IF(Pivots!A76:G93="","",Pivots!A76:G93)</f>
        <v>Cincinnati</v>
      </c>
      <c r="Q16" s="31" t="str">
        <v/>
      </c>
      <c r="R16" s="31" t="str">
        <v/>
      </c>
      <c r="S16" s="31" t="str">
        <v/>
      </c>
      <c r="T16" s="31" t="str">
        <v/>
      </c>
      <c r="U16" s="31" t="str">
        <v/>
      </c>
      <c r="V16" s="32" t="str">
        <v/>
      </c>
      <c r="W16" s="20"/>
      <c r="X16" s="20"/>
      <c r="Y16" s="20"/>
      <c r="Z16" s="20"/>
      <c r="AA16" s="20"/>
    </row>
    <row r="17" spans="1:27" x14ac:dyDescent="0.25">
      <c r="A17" s="20"/>
      <c r="B17" s="20"/>
      <c r="C17" s="20"/>
      <c r="D17" s="20"/>
      <c r="E17" s="20"/>
      <c r="F17" s="20"/>
      <c r="G17" s="20"/>
      <c r="H17" s="20"/>
      <c r="I17" s="20"/>
      <c r="J17" s="20"/>
      <c r="K17" s="20"/>
      <c r="L17" s="20"/>
      <c r="M17" s="20"/>
      <c r="N17" s="20"/>
      <c r="O17" s="20"/>
      <c r="P17" s="33" t="str">
        <v>C0003</v>
      </c>
      <c r="Q17" s="34">
        <v>891</v>
      </c>
      <c r="R17" s="34">
        <v>1332</v>
      </c>
      <c r="S17" s="34">
        <v>1282</v>
      </c>
      <c r="T17" s="34">
        <v>739</v>
      </c>
      <c r="U17" s="34">
        <v>560</v>
      </c>
      <c r="V17" s="35">
        <v>4804</v>
      </c>
      <c r="W17" s="20"/>
      <c r="X17" s="20"/>
      <c r="Y17" s="20"/>
      <c r="Z17" s="20"/>
      <c r="AA17" s="20"/>
    </row>
    <row r="18" spans="1:27" x14ac:dyDescent="0.25">
      <c r="A18" s="20"/>
      <c r="B18" s="20"/>
      <c r="C18" s="20"/>
      <c r="D18" s="20"/>
      <c r="E18" s="20"/>
      <c r="F18" s="20"/>
      <c r="G18" s="20"/>
      <c r="H18" s="20"/>
      <c r="I18" s="20"/>
      <c r="J18" s="20"/>
      <c r="K18" s="20"/>
      <c r="L18" s="20"/>
      <c r="M18" s="20"/>
      <c r="N18" s="20"/>
      <c r="O18" s="20"/>
      <c r="P18" s="33" t="str">
        <v>C0004</v>
      </c>
      <c r="Q18" s="34">
        <v>1991</v>
      </c>
      <c r="R18" s="34">
        <v>1886</v>
      </c>
      <c r="S18" s="34">
        <v>1206</v>
      </c>
      <c r="T18" s="34">
        <v>884</v>
      </c>
      <c r="U18" s="34">
        <v>1722</v>
      </c>
      <c r="V18" s="35">
        <v>7689</v>
      </c>
      <c r="W18" s="20"/>
      <c r="X18" s="20"/>
      <c r="Y18" s="20"/>
      <c r="Z18" s="20"/>
      <c r="AA18" s="20"/>
    </row>
    <row r="19" spans="1:27" x14ac:dyDescent="0.25">
      <c r="A19" s="20"/>
      <c r="B19" s="20"/>
      <c r="C19" s="20"/>
      <c r="D19" s="20"/>
      <c r="E19" s="20"/>
      <c r="F19" s="20"/>
      <c r="G19" s="20"/>
      <c r="H19" s="20"/>
      <c r="I19" s="20"/>
      <c r="J19" s="20"/>
      <c r="K19" s="20"/>
      <c r="L19" s="20"/>
      <c r="M19" s="20"/>
      <c r="N19" s="20"/>
      <c r="O19" s="20"/>
      <c r="P19" s="33" t="str">
        <v>C0011</v>
      </c>
      <c r="Q19" s="34">
        <v>1163</v>
      </c>
      <c r="R19" s="34">
        <v>1180</v>
      </c>
      <c r="S19" s="34">
        <v>1616</v>
      </c>
      <c r="T19" s="34">
        <v>1043</v>
      </c>
      <c r="U19" s="34">
        <v>1747</v>
      </c>
      <c r="V19" s="35">
        <v>6749</v>
      </c>
      <c r="W19" s="20"/>
      <c r="X19" s="20"/>
      <c r="Y19" s="20"/>
      <c r="Z19" s="20"/>
      <c r="AA19" s="20"/>
    </row>
    <row r="20" spans="1:27" x14ac:dyDescent="0.25">
      <c r="A20" s="20"/>
      <c r="B20" s="20"/>
      <c r="C20" s="20"/>
      <c r="D20" s="20"/>
      <c r="E20" s="20"/>
      <c r="F20" s="20"/>
      <c r="G20" s="20"/>
      <c r="H20" s="20"/>
      <c r="I20" s="20"/>
      <c r="J20" s="20"/>
      <c r="K20" s="20"/>
      <c r="L20" s="20"/>
      <c r="M20" s="20"/>
      <c r="N20" s="20"/>
      <c r="O20" s="20"/>
      <c r="P20" s="33" t="str">
        <v>C0012</v>
      </c>
      <c r="Q20" s="34">
        <v>1438</v>
      </c>
      <c r="R20" s="34">
        <v>1616</v>
      </c>
      <c r="S20" s="34">
        <v>866</v>
      </c>
      <c r="T20" s="34">
        <v>829</v>
      </c>
      <c r="U20" s="34">
        <v>2070</v>
      </c>
      <c r="V20" s="35">
        <v>6819</v>
      </c>
      <c r="W20" s="20"/>
      <c r="X20" s="20"/>
      <c r="Y20" s="20"/>
      <c r="Z20" s="20"/>
      <c r="AA20" s="20"/>
    </row>
    <row r="21" spans="1:27" x14ac:dyDescent="0.25">
      <c r="A21" s="20"/>
      <c r="B21" s="20"/>
      <c r="C21" s="20"/>
      <c r="D21" s="20"/>
      <c r="E21" s="20"/>
      <c r="F21" s="20"/>
      <c r="G21" s="20"/>
      <c r="H21" s="20"/>
      <c r="I21" s="20"/>
      <c r="J21" s="20"/>
      <c r="K21" s="20"/>
      <c r="L21" s="20"/>
      <c r="M21" s="20"/>
      <c r="N21" s="20"/>
      <c r="O21" s="20"/>
      <c r="P21" s="41" t="str">
        <v>Cleveland</v>
      </c>
      <c r="Q21" s="34" t="str">
        <v/>
      </c>
      <c r="R21" s="34" t="str">
        <v/>
      </c>
      <c r="S21" s="34" t="str">
        <v/>
      </c>
      <c r="T21" s="34" t="str">
        <v/>
      </c>
      <c r="U21" s="34" t="str">
        <v/>
      </c>
      <c r="V21" s="35" t="str">
        <v/>
      </c>
      <c r="W21" s="20"/>
      <c r="X21" s="20"/>
      <c r="Y21" s="20"/>
      <c r="Z21" s="20"/>
      <c r="AA21" s="20"/>
    </row>
    <row r="22" spans="1:27" x14ac:dyDescent="0.25">
      <c r="A22" s="20"/>
      <c r="B22" s="20"/>
      <c r="C22" s="20"/>
      <c r="D22" s="20"/>
      <c r="E22" s="20"/>
      <c r="F22" s="20"/>
      <c r="G22" s="20"/>
      <c r="H22" s="20"/>
      <c r="I22" s="20"/>
      <c r="J22" s="20"/>
      <c r="K22" s="20"/>
      <c r="L22" s="20"/>
      <c r="M22" s="20"/>
      <c r="N22" s="20"/>
      <c r="O22" s="20"/>
      <c r="P22" s="33" t="str">
        <v>C0002</v>
      </c>
      <c r="Q22" s="34">
        <v>1233</v>
      </c>
      <c r="R22" s="34">
        <v>223</v>
      </c>
      <c r="S22" s="34">
        <v>1680</v>
      </c>
      <c r="T22" s="34">
        <v>990</v>
      </c>
      <c r="U22" s="34">
        <v>1508</v>
      </c>
      <c r="V22" s="35">
        <v>5634</v>
      </c>
      <c r="W22" s="20"/>
      <c r="X22" s="20"/>
      <c r="Y22" s="20"/>
      <c r="Z22" s="20"/>
      <c r="AA22" s="20"/>
    </row>
    <row r="23" spans="1:27" x14ac:dyDescent="0.25">
      <c r="A23" s="20"/>
      <c r="B23" s="20"/>
      <c r="C23" s="20"/>
      <c r="D23" s="20"/>
      <c r="E23" s="20"/>
      <c r="F23" s="20"/>
      <c r="G23" s="20"/>
      <c r="H23" s="20"/>
      <c r="I23" s="20"/>
      <c r="J23" s="20"/>
      <c r="K23" s="20"/>
      <c r="L23" s="20"/>
      <c r="M23" s="20"/>
      <c r="N23" s="20"/>
      <c r="O23" s="20"/>
      <c r="P23" s="33" t="str">
        <v>C0007</v>
      </c>
      <c r="Q23" s="34">
        <v>1598</v>
      </c>
      <c r="R23" s="34">
        <v>1907</v>
      </c>
      <c r="S23" s="34">
        <v>869</v>
      </c>
      <c r="T23" s="34">
        <v>1426</v>
      </c>
      <c r="U23" s="34">
        <v>1416</v>
      </c>
      <c r="V23" s="35">
        <v>7216</v>
      </c>
      <c r="W23" s="20"/>
      <c r="X23" s="20"/>
      <c r="Y23" s="20"/>
      <c r="Z23" s="20"/>
      <c r="AA23" s="20"/>
    </row>
    <row r="24" spans="1:27" x14ac:dyDescent="0.25">
      <c r="A24" s="20"/>
      <c r="B24" s="20"/>
      <c r="C24" s="20"/>
      <c r="D24" s="20"/>
      <c r="E24" s="20"/>
      <c r="F24" s="20"/>
      <c r="G24" s="20"/>
      <c r="H24" s="20"/>
      <c r="I24" s="20"/>
      <c r="J24" s="20"/>
      <c r="K24" s="20"/>
      <c r="L24" s="20"/>
      <c r="M24" s="20"/>
      <c r="N24" s="20"/>
      <c r="O24" s="20"/>
      <c r="P24" s="33" t="str">
        <v>C0008</v>
      </c>
      <c r="Q24" s="34">
        <v>900</v>
      </c>
      <c r="R24" s="34">
        <v>1016</v>
      </c>
      <c r="S24" s="34">
        <v>960</v>
      </c>
      <c r="T24" s="34">
        <v>940</v>
      </c>
      <c r="U24" s="34">
        <v>1193</v>
      </c>
      <c r="V24" s="35">
        <v>5009</v>
      </c>
      <c r="W24" s="20"/>
      <c r="X24" s="20"/>
      <c r="Y24" s="20"/>
      <c r="Z24" s="20"/>
      <c r="AA24" s="20"/>
    </row>
    <row r="25" spans="1:27" x14ac:dyDescent="0.25">
      <c r="A25" s="20"/>
      <c r="B25" s="20"/>
      <c r="C25" s="20"/>
      <c r="D25" s="20"/>
      <c r="E25" s="20"/>
      <c r="F25" s="20"/>
      <c r="G25" s="20"/>
      <c r="H25" s="20"/>
      <c r="I25" s="20"/>
      <c r="J25" s="20"/>
      <c r="K25" s="20"/>
      <c r="L25" s="20"/>
      <c r="M25" s="20"/>
      <c r="N25" s="20"/>
      <c r="O25" s="20"/>
      <c r="P25" s="33" t="str">
        <v>C0010</v>
      </c>
      <c r="Q25" s="34">
        <v>900</v>
      </c>
      <c r="R25" s="34">
        <v>1470</v>
      </c>
      <c r="S25" s="34">
        <v>1617</v>
      </c>
      <c r="T25" s="34">
        <v>1314</v>
      </c>
      <c r="U25" s="34">
        <v>941</v>
      </c>
      <c r="V25" s="35">
        <v>6242</v>
      </c>
      <c r="W25" s="20"/>
      <c r="X25" s="20"/>
      <c r="Y25" s="20"/>
      <c r="Z25" s="20"/>
      <c r="AA25" s="20"/>
    </row>
    <row r="26" spans="1:27" x14ac:dyDescent="0.25">
      <c r="A26" s="20"/>
      <c r="B26" s="20"/>
      <c r="C26" s="20"/>
      <c r="D26" s="20"/>
      <c r="E26" s="20"/>
      <c r="F26" s="20"/>
      <c r="G26" s="20"/>
      <c r="H26" s="20"/>
      <c r="I26" s="20"/>
      <c r="J26" s="20"/>
      <c r="K26" s="20"/>
      <c r="L26" s="20"/>
      <c r="M26" s="43" t="e" vm="6">
        <f>Pivots!H58</f>
        <v>#VALUE!</v>
      </c>
      <c r="N26" s="43"/>
      <c r="O26" s="20"/>
      <c r="P26" s="33" t="str">
        <v>C0013</v>
      </c>
      <c r="Q26" s="34">
        <v>1255</v>
      </c>
      <c r="R26" s="34">
        <v>516</v>
      </c>
      <c r="S26" s="34">
        <v>1874</v>
      </c>
      <c r="T26" s="34">
        <v>1863</v>
      </c>
      <c r="U26" s="34">
        <v>1722</v>
      </c>
      <c r="V26" s="35">
        <v>7230</v>
      </c>
      <c r="W26" s="20"/>
      <c r="X26" s="20"/>
      <c r="Y26" s="20"/>
      <c r="Z26" s="20"/>
      <c r="AA26" s="20"/>
    </row>
    <row r="27" spans="1:27" x14ac:dyDescent="0.25">
      <c r="A27" s="20"/>
      <c r="B27" s="20"/>
      <c r="C27" s="20"/>
      <c r="D27" s="20"/>
      <c r="E27" s="20"/>
      <c r="F27" s="20"/>
      <c r="G27" s="20"/>
      <c r="H27" s="20"/>
      <c r="I27" s="20"/>
      <c r="J27" s="20"/>
      <c r="K27" s="20"/>
      <c r="L27" s="20"/>
      <c r="M27" s="43"/>
      <c r="N27" s="43"/>
      <c r="O27" s="20"/>
      <c r="P27" s="33" t="str">
        <v>C0015</v>
      </c>
      <c r="Q27" s="34">
        <v>1138</v>
      </c>
      <c r="R27" s="34">
        <v>1898</v>
      </c>
      <c r="S27" s="34">
        <v>1482</v>
      </c>
      <c r="T27" s="34">
        <v>846</v>
      </c>
      <c r="U27" s="34">
        <v>1154</v>
      </c>
      <c r="V27" s="35">
        <v>6518</v>
      </c>
      <c r="W27" s="20"/>
      <c r="X27" s="20"/>
      <c r="Y27" s="20"/>
      <c r="Z27" s="20"/>
      <c r="AA27" s="20"/>
    </row>
    <row r="28" spans="1:27" x14ac:dyDescent="0.25">
      <c r="A28" s="20"/>
      <c r="B28" s="20"/>
      <c r="C28" s="20"/>
      <c r="D28" s="20"/>
      <c r="E28" s="20"/>
      <c r="F28" s="20"/>
      <c r="G28" s="20"/>
      <c r="H28" s="20"/>
      <c r="I28" s="20"/>
      <c r="J28" s="20"/>
      <c r="K28" s="20"/>
      <c r="L28" s="20"/>
      <c r="M28" s="43"/>
      <c r="N28" s="43"/>
      <c r="O28" s="20"/>
      <c r="P28" s="41" t="str">
        <v>Columbus</v>
      </c>
      <c r="Q28" s="34" t="str">
        <v/>
      </c>
      <c r="R28" s="34" t="str">
        <v/>
      </c>
      <c r="S28" s="34" t="str">
        <v/>
      </c>
      <c r="T28" s="34" t="str">
        <v/>
      </c>
      <c r="U28" s="34" t="str">
        <v/>
      </c>
      <c r="V28" s="35" t="str">
        <v/>
      </c>
      <c r="W28" s="20"/>
      <c r="X28" s="20"/>
      <c r="Y28" s="20"/>
      <c r="Z28" s="20"/>
      <c r="AA28" s="20"/>
    </row>
    <row r="29" spans="1:27" x14ac:dyDescent="0.25">
      <c r="A29" s="20"/>
      <c r="B29" s="20"/>
      <c r="C29" s="20"/>
      <c r="D29" s="20"/>
      <c r="E29" s="20"/>
      <c r="F29" s="20"/>
      <c r="G29" s="20"/>
      <c r="H29" s="20"/>
      <c r="I29" s="20"/>
      <c r="J29" s="20"/>
      <c r="K29" s="20"/>
      <c r="L29" s="20"/>
      <c r="M29" s="43"/>
      <c r="N29" s="43"/>
      <c r="O29" s="20"/>
      <c r="P29" s="33" t="str">
        <v>C0001</v>
      </c>
      <c r="Q29" s="34">
        <v>1655</v>
      </c>
      <c r="R29" s="34">
        <v>805</v>
      </c>
      <c r="S29" s="34">
        <v>2263</v>
      </c>
      <c r="T29" s="34">
        <v>987</v>
      </c>
      <c r="U29" s="34">
        <v>1075</v>
      </c>
      <c r="V29" s="35">
        <v>6785</v>
      </c>
      <c r="W29" s="20"/>
      <c r="X29" s="20"/>
      <c r="Y29" s="20"/>
      <c r="Z29" s="20"/>
      <c r="AA29" s="20"/>
    </row>
    <row r="30" spans="1:27" x14ac:dyDescent="0.25">
      <c r="A30" s="20"/>
      <c r="B30" s="20"/>
      <c r="C30" s="20"/>
      <c r="D30" s="20"/>
      <c r="E30" s="20"/>
      <c r="F30" s="20"/>
      <c r="G30" s="20"/>
      <c r="H30" s="20"/>
      <c r="I30" s="20"/>
      <c r="J30" s="20"/>
      <c r="K30" s="20"/>
      <c r="L30" s="20"/>
      <c r="M30" s="44" t="str">
        <f>Pivots!H55</f>
        <v>% of calls: 19%</v>
      </c>
      <c r="N30" s="44"/>
      <c r="O30" s="20"/>
      <c r="P30" s="33" t="str">
        <v>C0005</v>
      </c>
      <c r="Q30" s="34">
        <v>1104</v>
      </c>
      <c r="R30" s="34">
        <v>2280</v>
      </c>
      <c r="S30" s="34">
        <v>1445</v>
      </c>
      <c r="T30" s="34">
        <v>1722</v>
      </c>
      <c r="U30" s="34">
        <v>1196</v>
      </c>
      <c r="V30" s="35">
        <v>7747</v>
      </c>
      <c r="W30" s="20"/>
      <c r="X30" s="20"/>
      <c r="Y30" s="20"/>
      <c r="Z30" s="20"/>
      <c r="AA30" s="20"/>
    </row>
    <row r="31" spans="1:27" x14ac:dyDescent="0.25">
      <c r="A31" s="20"/>
      <c r="B31" s="20"/>
      <c r="C31" s="20"/>
      <c r="D31" s="20"/>
      <c r="E31" s="20"/>
      <c r="F31" s="20"/>
      <c r="G31" s="20"/>
      <c r="H31" s="20"/>
      <c r="I31" s="20"/>
      <c r="J31" s="20"/>
      <c r="K31" s="20"/>
      <c r="L31" s="20"/>
      <c r="M31" s="44" t="str">
        <f>Pivots!H56</f>
        <v>Call rank: 5</v>
      </c>
      <c r="N31" s="44"/>
      <c r="O31" s="20"/>
      <c r="P31" s="33" t="str">
        <v>C0006</v>
      </c>
      <c r="Q31" s="34">
        <v>372</v>
      </c>
      <c r="R31" s="34">
        <v>1818</v>
      </c>
      <c r="S31" s="34">
        <v>1346</v>
      </c>
      <c r="T31" s="34">
        <v>1156</v>
      </c>
      <c r="U31" s="34">
        <v>1484</v>
      </c>
      <c r="V31" s="35">
        <v>6176</v>
      </c>
      <c r="W31" s="20"/>
      <c r="X31" s="20"/>
      <c r="Y31" s="20"/>
      <c r="Z31" s="20"/>
      <c r="AA31" s="20"/>
    </row>
    <row r="32" spans="1:27" x14ac:dyDescent="0.25">
      <c r="A32" s="20"/>
      <c r="B32" s="20"/>
      <c r="C32" s="20"/>
      <c r="D32" s="20"/>
      <c r="E32" s="20"/>
      <c r="F32" s="20"/>
      <c r="G32" s="20"/>
      <c r="H32" s="20"/>
      <c r="I32" s="20"/>
      <c r="J32" s="20"/>
      <c r="K32" s="20"/>
      <c r="L32" s="20"/>
      <c r="M32" s="44" t="str">
        <f>Pivots!H57</f>
        <v>Amount rank: 5</v>
      </c>
      <c r="N32" s="44"/>
      <c r="O32" s="20"/>
      <c r="P32" s="33" t="str">
        <v>C0009</v>
      </c>
      <c r="Q32" s="34">
        <v>1415</v>
      </c>
      <c r="R32" s="34">
        <v>1271</v>
      </c>
      <c r="S32" s="34">
        <v>1214</v>
      </c>
      <c r="T32" s="34">
        <v>1135</v>
      </c>
      <c r="U32" s="34">
        <v>1566</v>
      </c>
      <c r="V32" s="35">
        <v>6601</v>
      </c>
      <c r="W32" s="20"/>
      <c r="X32" s="20"/>
      <c r="Y32" s="20"/>
      <c r="Z32" s="20"/>
      <c r="AA32" s="20"/>
    </row>
    <row r="33" spans="1:27" x14ac:dyDescent="0.25">
      <c r="A33" s="20"/>
      <c r="B33" s="20"/>
      <c r="C33" s="20"/>
      <c r="D33" s="20"/>
      <c r="E33" s="20"/>
      <c r="F33" s="20"/>
      <c r="G33" s="20"/>
      <c r="H33" s="20"/>
      <c r="I33" s="20"/>
      <c r="J33" s="20"/>
      <c r="K33" s="20"/>
      <c r="L33" s="20"/>
      <c r="M33" s="20"/>
      <c r="N33" s="20"/>
      <c r="O33" s="20"/>
      <c r="P33" s="36" t="str">
        <v>C0014</v>
      </c>
      <c r="Q33" s="37">
        <v>1362</v>
      </c>
      <c r="R33" s="37">
        <v>1363</v>
      </c>
      <c r="S33" s="37">
        <v>1152</v>
      </c>
      <c r="T33" s="37">
        <v>777</v>
      </c>
      <c r="U33" s="37">
        <v>750</v>
      </c>
      <c r="V33" s="38">
        <v>5404</v>
      </c>
      <c r="W33" s="20"/>
      <c r="X33" s="20"/>
      <c r="Y33" s="20"/>
      <c r="Z33" s="20"/>
      <c r="AA33" s="20"/>
    </row>
    <row r="34" spans="1:27"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spans="1:27"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sheetData>
  <mergeCells count="4">
    <mergeCell ref="M26:N29"/>
    <mergeCell ref="M30:N30"/>
    <mergeCell ref="M31:N31"/>
    <mergeCell ref="M32:N32"/>
  </mergeCells>
  <conditionalFormatting sqref="Q16:U33">
    <cfRule type="dataBar" priority="2">
      <dataBar>
        <cfvo type="num" val="0"/>
        <cfvo type="formula" val="MAX($Q$16:$U$33)*2"/>
        <color theme="1" tint="0.34998626667073579"/>
      </dataBar>
      <extLst>
        <ext xmlns:x14="http://schemas.microsoft.com/office/spreadsheetml/2009/9/main" uri="{B025F937-C7B1-47D3-B67F-A62EFF666E3E}">
          <x14:id>{01025E30-2DA9-4656-B74A-538028A2325D}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01025E30-2DA9-4656-B74A-538028A2325D}">
            <x14:dataBar minLength="0" maxLength="100" gradient="0">
              <x14:cfvo type="num">
                <xm:f>0</xm:f>
              </x14:cfvo>
              <x14:cfvo type="formula">
                <xm:f>MAX($Q$16:$U$33)*2</xm:f>
              </x14:cfvo>
              <x14:negativeFillColor rgb="FFFF0000"/>
              <x14:axisColor rgb="FF000000"/>
            </x14:dataBar>
          </x14:cfRule>
          <xm:sqref>Q16:U33</xm:sqref>
        </x14:conditionalFormatting>
        <x14:conditionalFormatting xmlns:xm="http://schemas.microsoft.com/office/excel/2006/main">
          <x14:cfRule type="expression" priority="3" id="{AC1FAB19-51C4-43B1-BA24-21E54AE91C94}">
            <xm:f>Q$15=Pivots!$A$48</xm:f>
            <x14:dxf>
              <fill>
                <patternFill>
                  <bgColor theme="8" tint="0.59996337778862885"/>
                </patternFill>
              </fill>
              <border>
                <left style="thin">
                  <color theme="1" tint="0.34998626667073579"/>
                </left>
                <right style="thin">
                  <color theme="1" tint="0.34998626667073579"/>
                </right>
                <vertical/>
                <horizontal/>
              </border>
            </x14:dxf>
          </x14:cfRule>
          <xm:sqref>Q15:U33</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Kareemuddin Ahamad</cp:lastModifiedBy>
  <dcterms:created xsi:type="dcterms:W3CDTF">2021-03-14T20:21:32Z</dcterms:created>
  <dcterms:modified xsi:type="dcterms:W3CDTF">2025-02-16T19:28:35Z</dcterms:modified>
</cp:coreProperties>
</file>