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oenix\SparkleShare\sparkle\RPG-Table Top\Pathfinder\Drew-MarchWest\"/>
    </mc:Choice>
  </mc:AlternateContent>
  <bookViews>
    <workbookView xWindow="0" yWindow="0" windowWidth="21570" windowHeight="11400"/>
  </bookViews>
  <sheets>
    <sheet name="Potions" sheetId="1" r:id="rId1"/>
    <sheet name="Poisons" sheetId="2" r:id="rId2"/>
    <sheet name="Brew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1" l="1"/>
  <c r="F50" i="1"/>
  <c r="G50" i="1"/>
  <c r="H50" i="1" s="1"/>
  <c r="K50" i="1"/>
  <c r="J58" i="1" l="1"/>
  <c r="J57" i="1"/>
  <c r="J56" i="1"/>
  <c r="J55" i="1"/>
  <c r="J54" i="1"/>
  <c r="F58" i="1"/>
  <c r="G58" i="1" s="1"/>
  <c r="H58" i="1" s="1"/>
  <c r="K58" i="1"/>
  <c r="F57" i="1"/>
  <c r="G57" i="1"/>
  <c r="H57" i="1" s="1"/>
  <c r="K57" i="1"/>
  <c r="F56" i="1"/>
  <c r="G56" i="1"/>
  <c r="H56" i="1" s="1"/>
  <c r="K56" i="1"/>
  <c r="F55" i="1"/>
  <c r="G55" i="1" s="1"/>
  <c r="H55" i="1" s="1"/>
  <c r="K55" i="1"/>
  <c r="F54" i="1"/>
  <c r="G54" i="1" s="1"/>
  <c r="H54" i="1" s="1"/>
  <c r="K54" i="1"/>
  <c r="J53" i="1"/>
  <c r="J52" i="1"/>
  <c r="J49" i="1"/>
  <c r="F49" i="1"/>
  <c r="G49" i="1" s="1"/>
  <c r="H49" i="1" s="1"/>
  <c r="K49" i="1"/>
  <c r="F53" i="1"/>
  <c r="G53" i="1"/>
  <c r="H53" i="1"/>
  <c r="K53" i="1"/>
  <c r="F52" i="1"/>
  <c r="G52" i="1"/>
  <c r="H52" i="1"/>
  <c r="K52" i="1"/>
  <c r="J44" i="2" l="1"/>
  <c r="J82" i="2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D17" i="1" l="1"/>
  <c r="D18" i="1"/>
  <c r="D19" i="1"/>
  <c r="D20" i="1"/>
  <c r="D21" i="1"/>
  <c r="D22" i="1"/>
  <c r="D23" i="1"/>
  <c r="D24" i="1"/>
  <c r="D16" i="1"/>
  <c r="K24" i="1"/>
  <c r="J24" i="1"/>
  <c r="F24" i="1"/>
  <c r="G24" i="1" s="1"/>
  <c r="H24" i="1" s="1"/>
  <c r="K23" i="1"/>
  <c r="J23" i="1"/>
  <c r="F23" i="1"/>
  <c r="G23" i="1" s="1"/>
  <c r="H23" i="1" s="1"/>
  <c r="K22" i="1"/>
  <c r="J22" i="1"/>
  <c r="F22" i="1"/>
  <c r="G22" i="1" s="1"/>
  <c r="H22" i="1" s="1"/>
  <c r="K21" i="1"/>
  <c r="J21" i="1"/>
  <c r="F21" i="1"/>
  <c r="G21" i="1" s="1"/>
  <c r="H21" i="1" s="1"/>
  <c r="K20" i="1"/>
  <c r="J20" i="1"/>
  <c r="F20" i="1"/>
  <c r="G20" i="1" s="1"/>
  <c r="H20" i="1" s="1"/>
  <c r="K19" i="1"/>
  <c r="J19" i="1"/>
  <c r="F19" i="1"/>
  <c r="G19" i="1" s="1"/>
  <c r="H19" i="1" s="1"/>
  <c r="K18" i="1"/>
  <c r="J18" i="1"/>
  <c r="F18" i="1"/>
  <c r="G18" i="1" s="1"/>
  <c r="H18" i="1" s="1"/>
  <c r="K17" i="1"/>
  <c r="J17" i="1"/>
  <c r="F17" i="1"/>
  <c r="G17" i="1" s="1"/>
  <c r="H17" i="1" s="1"/>
  <c r="K15" i="1"/>
  <c r="J15" i="1"/>
  <c r="F15" i="1"/>
  <c r="G15" i="1" s="1"/>
  <c r="H15" i="1" s="1"/>
  <c r="D15" i="1"/>
  <c r="K14" i="1"/>
  <c r="J14" i="1"/>
  <c r="F14" i="1"/>
  <c r="G14" i="1" s="1"/>
  <c r="H14" i="1" s="1"/>
  <c r="D14" i="1"/>
  <c r="K13" i="1"/>
  <c r="J13" i="1"/>
  <c r="F13" i="1"/>
  <c r="G13" i="1" s="1"/>
  <c r="H13" i="1" s="1"/>
  <c r="D13" i="1"/>
  <c r="K12" i="1"/>
  <c r="J12" i="1"/>
  <c r="F12" i="1"/>
  <c r="G12" i="1" s="1"/>
  <c r="H12" i="1" s="1"/>
  <c r="D12" i="1"/>
  <c r="K11" i="1"/>
  <c r="J11" i="1"/>
  <c r="F11" i="1"/>
  <c r="G11" i="1" s="1"/>
  <c r="H11" i="1" s="1"/>
  <c r="D11" i="1"/>
  <c r="K10" i="1"/>
  <c r="J10" i="1"/>
  <c r="F10" i="1"/>
  <c r="G10" i="1" s="1"/>
  <c r="H10" i="1" s="1"/>
  <c r="D10" i="1"/>
  <c r="K9" i="1"/>
  <c r="J9" i="1"/>
  <c r="F9" i="1"/>
  <c r="G9" i="1" s="1"/>
  <c r="H9" i="1" s="1"/>
  <c r="D9" i="1"/>
  <c r="K8" i="1"/>
  <c r="J8" i="1"/>
  <c r="F8" i="1"/>
  <c r="G8" i="1" s="1"/>
  <c r="H8" i="1" s="1"/>
  <c r="D8" i="1"/>
  <c r="F48" i="1" l="1"/>
  <c r="G48" i="1" s="1"/>
  <c r="H48" i="1" s="1"/>
  <c r="K48" i="1"/>
  <c r="J48" i="1"/>
  <c r="K47" i="1"/>
  <c r="J47" i="1"/>
  <c r="F47" i="1"/>
  <c r="G47" i="1" s="1"/>
  <c r="H47" i="1" s="1"/>
  <c r="K46" i="1"/>
  <c r="J46" i="1"/>
  <c r="F46" i="1"/>
  <c r="G46" i="1" s="1"/>
  <c r="H46" i="1" s="1"/>
  <c r="K45" i="1"/>
  <c r="J45" i="1"/>
  <c r="F45" i="1"/>
  <c r="G45" i="1" s="1"/>
  <c r="H45" i="1" s="1"/>
  <c r="K44" i="1"/>
  <c r="J44" i="1"/>
  <c r="F44" i="1"/>
  <c r="G44" i="1" s="1"/>
  <c r="H44" i="1" s="1"/>
  <c r="K43" i="1"/>
  <c r="J43" i="1"/>
  <c r="F43" i="1"/>
  <c r="G43" i="1" s="1"/>
  <c r="H43" i="1" s="1"/>
  <c r="K42" i="1"/>
  <c r="J42" i="1"/>
  <c r="F42" i="1"/>
  <c r="G42" i="1" s="1"/>
  <c r="H42" i="1" s="1"/>
  <c r="K6" i="1"/>
  <c r="J6" i="1"/>
  <c r="F6" i="1"/>
  <c r="G6" i="1" s="1"/>
  <c r="H6" i="1" s="1"/>
  <c r="D6" i="1"/>
  <c r="K5" i="1"/>
  <c r="J5" i="1"/>
  <c r="F5" i="1"/>
  <c r="G5" i="1" s="1"/>
  <c r="H5" i="1" s="1"/>
  <c r="D5" i="1"/>
  <c r="K4" i="1"/>
  <c r="J4" i="1"/>
  <c r="F4" i="1"/>
  <c r="G4" i="1" s="1"/>
  <c r="H4" i="1" s="1"/>
  <c r="D4" i="1"/>
  <c r="K3" i="1"/>
  <c r="J3" i="1"/>
  <c r="F3" i="1"/>
  <c r="G3" i="1" s="1"/>
  <c r="H3" i="1" s="1"/>
  <c r="D3" i="1"/>
  <c r="D2" i="1"/>
  <c r="D7" i="1"/>
  <c r="K40" i="1"/>
  <c r="J40" i="1"/>
  <c r="F40" i="1"/>
  <c r="G40" i="1" s="1"/>
  <c r="H40" i="1" s="1"/>
  <c r="D40" i="1"/>
  <c r="K39" i="1"/>
  <c r="J39" i="1"/>
  <c r="F39" i="1"/>
  <c r="G39" i="1" s="1"/>
  <c r="H39" i="1" s="1"/>
  <c r="D39" i="1"/>
  <c r="K38" i="1"/>
  <c r="J38" i="1"/>
  <c r="F38" i="1"/>
  <c r="G38" i="1" s="1"/>
  <c r="H38" i="1" s="1"/>
  <c r="D38" i="1"/>
  <c r="K37" i="1"/>
  <c r="J37" i="1"/>
  <c r="F37" i="1"/>
  <c r="G37" i="1" s="1"/>
  <c r="H37" i="1" s="1"/>
  <c r="D37" i="1"/>
  <c r="K36" i="1"/>
  <c r="J36" i="1"/>
  <c r="F36" i="1"/>
  <c r="G36" i="1" s="1"/>
  <c r="H36" i="1" s="1"/>
  <c r="D36" i="1"/>
  <c r="K35" i="1"/>
  <c r="J35" i="1"/>
  <c r="F35" i="1"/>
  <c r="G35" i="1" s="1"/>
  <c r="H35" i="1" s="1"/>
  <c r="D35" i="1"/>
  <c r="K34" i="1"/>
  <c r="J34" i="1"/>
  <c r="F34" i="1"/>
  <c r="G34" i="1" s="1"/>
  <c r="H34" i="1" s="1"/>
  <c r="D34" i="1"/>
  <c r="K32" i="1"/>
  <c r="J32" i="1"/>
  <c r="F32" i="1"/>
  <c r="G32" i="1" s="1"/>
  <c r="H32" i="1" s="1"/>
  <c r="D32" i="1"/>
  <c r="K31" i="1"/>
  <c r="J31" i="1"/>
  <c r="F31" i="1"/>
  <c r="G31" i="1" s="1"/>
  <c r="H31" i="1" s="1"/>
  <c r="D31" i="1"/>
  <c r="K30" i="1"/>
  <c r="J30" i="1"/>
  <c r="F30" i="1"/>
  <c r="G30" i="1" s="1"/>
  <c r="H30" i="1" s="1"/>
  <c r="D30" i="1"/>
  <c r="K29" i="1"/>
  <c r="J29" i="1"/>
  <c r="F29" i="1"/>
  <c r="G29" i="1" s="1"/>
  <c r="H29" i="1" s="1"/>
  <c r="D29" i="1"/>
  <c r="K28" i="1"/>
  <c r="J28" i="1"/>
  <c r="F28" i="1"/>
  <c r="G28" i="1" s="1"/>
  <c r="H28" i="1" s="1"/>
  <c r="D28" i="1"/>
  <c r="K27" i="1"/>
  <c r="J27" i="1"/>
  <c r="F27" i="1"/>
  <c r="G27" i="1" s="1"/>
  <c r="H27" i="1" s="1"/>
  <c r="D27" i="1"/>
  <c r="K26" i="1"/>
  <c r="J26" i="1"/>
  <c r="F26" i="1"/>
  <c r="G26" i="1" s="1"/>
  <c r="H26" i="1" s="1"/>
  <c r="D26" i="1"/>
  <c r="D60" i="1"/>
  <c r="D59" i="1"/>
  <c r="D33" i="1"/>
  <c r="D25" i="1"/>
  <c r="K7" i="1"/>
  <c r="K16" i="1"/>
  <c r="K25" i="1"/>
  <c r="K33" i="1"/>
  <c r="K41" i="1"/>
  <c r="K51" i="1"/>
  <c r="K59" i="1"/>
  <c r="K60" i="1"/>
  <c r="K2" i="1"/>
  <c r="J7" i="1"/>
  <c r="J16" i="1"/>
  <c r="J25" i="1"/>
  <c r="J33" i="1"/>
  <c r="J41" i="1"/>
  <c r="J51" i="1"/>
  <c r="J59" i="1"/>
  <c r="J60" i="1"/>
  <c r="J2" i="1"/>
  <c r="F7" i="1"/>
  <c r="G7" i="1" s="1"/>
  <c r="H7" i="1" s="1"/>
  <c r="F16" i="1"/>
  <c r="G16" i="1" s="1"/>
  <c r="H16" i="1" s="1"/>
  <c r="F25" i="1"/>
  <c r="G25" i="1" s="1"/>
  <c r="H25" i="1" s="1"/>
  <c r="F33" i="1"/>
  <c r="G33" i="1" s="1"/>
  <c r="H33" i="1" s="1"/>
  <c r="F41" i="1"/>
  <c r="G41" i="1" s="1"/>
  <c r="H41" i="1" s="1"/>
  <c r="F51" i="1"/>
  <c r="G51" i="1" s="1"/>
  <c r="H51" i="1" s="1"/>
  <c r="F59" i="1"/>
  <c r="G59" i="1" s="1"/>
  <c r="H59" i="1" s="1"/>
  <c r="F60" i="1"/>
  <c r="G60" i="1" s="1"/>
  <c r="H60" i="1" s="1"/>
  <c r="F2" i="1"/>
  <c r="G2" i="1" s="1"/>
  <c r="H2" i="1" s="1"/>
</calcChain>
</file>

<file path=xl/sharedStrings.xml><?xml version="1.0" encoding="utf-8"?>
<sst xmlns="http://schemas.openxmlformats.org/spreadsheetml/2006/main" count="789" uniqueCount="293">
  <si>
    <t>Potion Spell Name</t>
  </si>
  <si>
    <t>Cure Light Wounds</t>
  </si>
  <si>
    <t>Detect Secret Doors</t>
  </si>
  <si>
    <t>Identify</t>
  </si>
  <si>
    <t>Barkskin</t>
  </si>
  <si>
    <t>Blur</t>
  </si>
  <si>
    <t>Cure Moderate Wounds</t>
  </si>
  <si>
    <t>Cure Serious Wound</t>
  </si>
  <si>
    <t>Fly</t>
  </si>
  <si>
    <t>Heroism</t>
  </si>
  <si>
    <t>Discount</t>
  </si>
  <si>
    <t>Final</t>
  </si>
  <si>
    <t>Base Price</t>
  </si>
  <si>
    <t>Base Hours</t>
  </si>
  <si>
    <t>My Hours</t>
  </si>
  <si>
    <t>DC</t>
  </si>
  <si>
    <t>SL</t>
  </si>
  <si>
    <t>CL</t>
  </si>
  <si>
    <t>Effect</t>
  </si>
  <si>
    <t>Unit</t>
  </si>
  <si>
    <t>Min</t>
  </si>
  <si>
    <t>Rounds</t>
  </si>
  <si>
    <t>HP</t>
  </si>
  <si>
    <t>Poison</t>
  </si>
  <si>
    <t>Type</t>
  </si>
  <si>
    <t>Fort DC</t>
  </si>
  <si>
    <t>Onset</t>
  </si>
  <si>
    <t>Frequency</t>
  </si>
  <si>
    <t>Cure</t>
  </si>
  <si>
    <t>Price (gp)</t>
  </si>
  <si>
    <t>Arsenic</t>
  </si>
  <si>
    <t>ingested</t>
  </si>
  <si>
    <t>10 min</t>
  </si>
  <si>
    <t>1/min for 4 mins</t>
  </si>
  <si>
    <t>1 save</t>
  </si>
  <si>
    <t>Azure Lily Pollen</t>
  </si>
  <si>
    <t>inhaled</t>
  </si>
  <si>
    <t>—</t>
  </si>
  <si>
    <t>1/min for 2 mins</t>
  </si>
  <si>
    <t>Belladonna</t>
  </si>
  <si>
    <t>1/min for 6 mins</t>
  </si>
  <si>
    <t>Black Adder Venom</t>
  </si>
  <si>
    <t>injury</t>
  </si>
  <si>
    <t>1/rd. for 6 rds</t>
  </si>
  <si>
    <t>Black Lotus Extract</t>
  </si>
  <si>
    <t>contact</t>
  </si>
  <si>
    <t>1 min</t>
  </si>
  <si>
    <t>2 saves</t>
  </si>
  <si>
    <t>Blood Marsh Spider Venom</t>
  </si>
  <si>
    <t>2 consecutive saves</t>
  </si>
  <si>
    <t>Blackfingers’s salt</t>
  </si>
  <si>
    <t>Ingested</t>
  </si>
  <si>
    <t>Blistercap Spore</t>
  </si>
  <si>
    <t>Blood Leaf Residue</t>
  </si>
  <si>
    <t>Bloodpyre</t>
  </si>
  <si>
    <t>Bloodroot</t>
  </si>
  <si>
    <t>1 rd.</t>
  </si>
  <si>
    <t>1/rd. for 4 rds</t>
  </si>
  <si>
    <t>Bloodwine</t>
  </si>
  <si>
    <t>Blue Star</t>
  </si>
  <si>
    <t>Blue Whinnis</t>
  </si>
  <si>
    <t>1/rd. for 2 rds</t>
  </si>
  <si>
    <t>Bluetip Eurypterid Poison</t>
  </si>
  <si>
    <t>Brain Rot</t>
  </si>
  <si>
    <t>Brinestump Special</t>
  </si>
  <si>
    <t>Burnt Othur Fumes</t>
  </si>
  <si>
    <t>Cloudthorn Venom</t>
  </si>
  <si>
    <t>1d4 rds</t>
  </si>
  <si>
    <t>1/hr. for 3 hrs</t>
  </si>
  <si>
    <t>Cockatrice Spit</t>
  </si>
  <si>
    <t>contact, injury, ingested</t>
  </si>
  <si>
    <t>Common Eurypterid Poison</t>
  </si>
  <si>
    <t>1d2 Con</t>
  </si>
  <si>
    <t>Crone’s Curse</t>
  </si>
  <si>
    <t>1d4 hrs</t>
  </si>
  <si>
    <t>1/day for 6 days</t>
  </si>
  <si>
    <t>Dark Reaver Powder</t>
  </si>
  <si>
    <t>Deathblade</t>
  </si>
  <si>
    <t>Dimorphodon Poison</t>
  </si>
  <si>
    <t>1d2 Str</t>
  </si>
  <si>
    <t>Diplopic serum</t>
  </si>
  <si>
    <t>Dragon bile</t>
  </si>
  <si>
    <t>Draughtcap Fungus</t>
  </si>
  <si>
    <t>4d6 hrs</t>
  </si>
  <si>
    <t>1/hr. for 8 hrs</t>
  </si>
  <si>
    <t>Dreaming death</t>
  </si>
  <si>
    <t>1/10 min for 1 hr</t>
  </si>
  <si>
    <t>Sleep 10 min, see text</t>
  </si>
  <si>
    <t>Drow poison</t>
  </si>
  <si>
    <t>Unconscious 1 min/2d4 hrs.</t>
  </si>
  <si>
    <t>Fiddleback Venom</t>
  </si>
  <si>
    <t>injury, ingested</t>
  </si>
  <si>
    <t>Fire Jackal Saliva</t>
  </si>
  <si>
    <t>1/rd for 6 rds</t>
  </si>
  <si>
    <t>Flaying Spider Venom</t>
  </si>
  <si>
    <t>1d3 Con</t>
  </si>
  <si>
    <t>Gelidburn Oil</t>
  </si>
  <si>
    <t>1d3 fire dmg, 1d3 cold dmg, and Staggered 1 rd.</t>
  </si>
  <si>
    <t>Giant Wasp Poison</t>
  </si>
  <si>
    <t>Glass Urchin Venom</t>
  </si>
  <si>
    <t>contact or injury</t>
  </si>
  <si>
    <t>Goblin’s Eye</t>
  </si>
  <si>
    <t>Gobinvine Oil</t>
  </si>
  <si>
    <t>Sickened</t>
  </si>
  <si>
    <t>2 consecutive saves or 1 min of washing</t>
  </si>
  <si>
    <t>Gray Justice</t>
  </si>
  <si>
    <t>1/min for 10 min</t>
  </si>
  <si>
    <t>Green Prismatic Poison</t>
  </si>
  <si>
    <t>spell</t>
  </si>
  <si>
    <t>varies</t>
  </si>
  <si>
    <t>Greenblood Oil</t>
  </si>
  <si>
    <t>Grinding Joint Paste</t>
  </si>
  <si>
    <t>Hag Spit</t>
  </si>
  <si>
    <t>Halo Mushroom Toxin</t>
  </si>
  <si>
    <t>Hemlock</t>
  </si>
  <si>
    <t>Hunter Urchin Venom</t>
  </si>
  <si>
    <t>Staggered for 1 rd</t>
  </si>
  <si>
    <t>Hydrofluoric Acid</t>
  </si>
  <si>
    <t>Contact</t>
  </si>
  <si>
    <t>Id Moss</t>
  </si>
  <si>
    <t>1d3 Int dmg</t>
  </si>
  <si>
    <t>Insanity Mist</t>
  </si>
  <si>
    <t>1d3 Wis dmg</t>
  </si>
  <si>
    <t>Insanity Pill</t>
  </si>
  <si>
    <t>Affected as confusion for 1 min</t>
  </si>
  <si>
    <t>Insecticide</t>
  </si>
  <si>
    <t>Inhaled</t>
  </si>
  <si>
    <t>10*</t>
  </si>
  <si>
    <t>1/rd. for 3 rds</t>
  </si>
  <si>
    <t>Jackalroot Essence</t>
  </si>
  <si>
    <t>1/rd. for 1d6 rds</t>
  </si>
  <si>
    <t>Uncontrollable laughter (as per hideous laughter)</t>
  </si>
  <si>
    <t>Juvebloom</t>
  </si>
  <si>
    <t>1 day</t>
  </si>
  <si>
    <t>1/day for 7 days</t>
  </si>
  <si>
    <t>King’s Sleep</t>
  </si>
  <si>
    <t>1/day</t>
  </si>
  <si>
    <t>Large Scorpion Venom</t>
  </si>
  <si>
    <t>Leng’s Tears</t>
  </si>
  <si>
    <t>1/10 min for 1 hr.</t>
  </si>
  <si>
    <t>Lich Dust</t>
  </si>
  <si>
    <t>Mage Bane</t>
  </si>
  <si>
    <t>-10 to all Concentration DCs for 1 hr</t>
  </si>
  <si>
    <t>Medium Spider Venom</t>
  </si>
  <si>
    <t>Mindrust</t>
  </si>
  <si>
    <t>Moonberries</t>
  </si>
  <si>
    <t>contact, ingested</t>
  </si>
  <si>
    <t>Once</t>
  </si>
  <si>
    <t>Nerveblast</t>
  </si>
  <si>
    <t>Night’s-eye Dust</t>
  </si>
  <si>
    <t>Nightmare Vapor</t>
  </si>
  <si>
    <t>Nitharit</t>
  </si>
  <si>
    <t>Nymph’s Lure</t>
  </si>
  <si>
    <t>Ochre Eurypterid Poison</t>
  </si>
  <si>
    <t>1 Dex</t>
  </si>
  <si>
    <t>Oil of Restfulness</t>
  </si>
  <si>
    <t>Unconscious 1d3 hrs</t>
  </si>
  <si>
    <t>Ossivane</t>
  </si>
  <si>
    <t>1/rd. for 6 rds (see text)</t>
  </si>
  <si>
    <t>Pupil’s Friend</t>
  </si>
  <si>
    <t>1/min for 15 mins</t>
  </si>
  <si>
    <t>Sickened for 1 min; see text</t>
  </si>
  <si>
    <t>Purple Keif</t>
  </si>
  <si>
    <t>Purple Worm Poison</t>
  </si>
  <si>
    <t>Ragespittle</t>
  </si>
  <si>
    <t>Rainbow Jellyfish Toxin</t>
  </si>
  <si>
    <t>injury, contact</t>
  </si>
  <si>
    <t>Rainbow Scarab Shell</t>
  </si>
  <si>
    <t>Red Bedlam</t>
  </si>
  <si>
    <t>1/min for 10 mins</t>
  </si>
  <si>
    <t>Confusion</t>
  </si>
  <si>
    <t>Scholarblight</t>
  </si>
  <si>
    <t>Sea Urchin Venom</t>
  </si>
  <si>
    <t>Sickened for 1 min</t>
  </si>
  <si>
    <t>Shadow Essence</t>
  </si>
  <si>
    <t>Skinsap Extract</t>
  </si>
  <si>
    <t>Small Centipede Poison</t>
  </si>
  <si>
    <t>Spear Urchin Venom</t>
  </si>
  <si>
    <t>Spider Vine Poison</t>
  </si>
  <si>
    <t>Spiny Eurpterid Poison</t>
  </si>
  <si>
    <t>Starving Nettle</t>
  </si>
  <si>
    <t>?</t>
  </si>
  <si>
    <t>1/day for 8 days</t>
  </si>
  <si>
    <t>Striped Toadstool</t>
  </si>
  <si>
    <t>Styx Sap</t>
  </si>
  <si>
    <t>1d4 min</t>
  </si>
  <si>
    <t>Swampseer Poison</t>
  </si>
  <si>
    <t>1/min for 3 mins</t>
  </si>
  <si>
    <t>Sweetdream</t>
  </si>
  <si>
    <t>Sleep and forget (see text)</t>
  </si>
  <si>
    <t>Tangle Root Paste</t>
  </si>
  <si>
    <t>Tears of Death</t>
  </si>
  <si>
    <t>Tongue Twist</t>
  </si>
  <si>
    <t>Twister Root</t>
  </si>
  <si>
    <t>Third Eye</t>
  </si>
  <si>
    <t>Ungol Dust</t>
  </si>
  <si>
    <t>Violet Venom</t>
  </si>
  <si>
    <t>Wasp Swarm Poison</t>
  </si>
  <si>
    <t>Waters of the Whispering River</t>
  </si>
  <si>
    <t>Widow’s Kiss</t>
  </si>
  <si>
    <t>1d4 days</t>
  </si>
  <si>
    <t>1d3 Con, see text</t>
  </si>
  <si>
    <t>3 saves</t>
  </si>
  <si>
    <t>Witch-Hunter’s Sword</t>
  </si>
  <si>
    <t>Wolfsbane</t>
  </si>
  <si>
    <t>Woundweal</t>
  </si>
  <si>
    <t>Impaired healing; see text</t>
  </si>
  <si>
    <t>Wyvern Poison</t>
  </si>
  <si>
    <t>1d2 Con dmg</t>
  </si>
  <si>
    <t>Nauseated for 1 min/Paralyzed for 2d4 hrs</t>
  </si>
  <si>
    <t>1d2 Str dmg, see text</t>
  </si>
  <si>
    <t>1d6 Con dmg</t>
  </si>
  <si>
    <t>1d4 Dex dmg, confused for 1 rnd.</t>
  </si>
  <si>
    <t>1d2 Con dmg and 1d3 Bleed</t>
  </si>
  <si>
    <t>1d2 Dex drain and 1 Con drain; Secondary: Sickened for 1 min</t>
  </si>
  <si>
    <t>2d12 hp dmg/1 Con dmg</t>
  </si>
  <si>
    <t>1 Cha, Int, and Wis dmg, 2d6 fire, see text</t>
  </si>
  <si>
    <t>1 Con and 1 Wis dmg</t>
  </si>
  <si>
    <t>Sickened for 1d4 hrs, 1d3 Wis dmg</t>
  </si>
  <si>
    <t>1d2 Con dmg; resist poison save penalties, see text</t>
  </si>
  <si>
    <t>1 Con dmg / Unconscious 1d3 hrs.</t>
  </si>
  <si>
    <t>1d4 Con dmg</t>
  </si>
  <si>
    <t>1d2 Int dmg</t>
  </si>
  <si>
    <t>Nauseated 5 rds, gobinoids immune</t>
  </si>
  <si>
    <t>1 Con drain / 1d3 Con dmg</t>
  </si>
  <si>
    <t>1d3 Str and Dex dmg; unable to feel pain for 1 hr. (immune to pain effects)</t>
  </si>
  <si>
    <t>1d2 Dex dmg; Petrified at Dex=0</t>
  </si>
  <si>
    <t>1 Dex and Wis dmg; saving throw penalties, see text</t>
  </si>
  <si>
    <t>1d3 Con and 1 Str dmg</t>
  </si>
  <si>
    <t>1d3 Con dmg</t>
  </si>
  <si>
    <t>1d2 Wis dmg, see text</t>
  </si>
  <si>
    <t>1d3 Str dmg</t>
  </si>
  <si>
    <t>1d2 Str dmg; dehydration, see text</t>
  </si>
  <si>
    <t>Nauseated 1d4 rds; Secondary: 1d3 Str dmg and 1d4 Con dmg</t>
  </si>
  <si>
    <t>1d6 acid dmg and Nausea; Secondary: 1d4 Dex</t>
  </si>
  <si>
    <t>1d2 Dex dmg</t>
  </si>
  <si>
    <t>1d4 Wis and Confused for 1 rd</t>
  </si>
  <si>
    <t>1 Con dmg and the creature is Nauseated for 1 min</t>
  </si>
  <si>
    <t>Death/1 Con dmg</t>
  </si>
  <si>
    <t>1 Con dmg</t>
  </si>
  <si>
    <t>1d4 Dex dmg and pain (see text)</t>
  </si>
  <si>
    <t>Blindness for 1d10 rds; Secondary: 1d4 Wis dmg</t>
  </si>
  <si>
    <t>Distraction (see text)/1d4 Wis dmg</t>
  </si>
  <si>
    <t>1d6 Dex dmg, see text</t>
  </si>
  <si>
    <t>1d2 Str drain, 1d2 Con dmg, 2d6 acid dmg; see text</t>
  </si>
  <si>
    <t>1 Str dmg; see text</t>
  </si>
  <si>
    <t>1 Wis drain; see text</t>
  </si>
  <si>
    <t>1 Con drain</t>
  </si>
  <si>
    <t>1d2 Str dmg</t>
  </si>
  <si>
    <t>1d2 Wis dmg and Paralyzed 10 min</t>
  </si>
  <si>
    <t>1 Wis dmg and suggestible for 1 min; see text</t>
  </si>
  <si>
    <t>3d6 Con dmg</t>
  </si>
  <si>
    <t>1 Dex drain and Shaken for 1 hr.</t>
  </si>
  <si>
    <t>Shaken/Blinded</t>
  </si>
  <si>
    <t>1 Wis dmg and Confused 1 rd.</t>
  </si>
  <si>
    <t>1d2 Str and Wis dmg; attract wild creatures, see text</t>
  </si>
  <si>
    <t>1d3 Dex dmg</t>
  </si>
  <si>
    <t>1d2 Con and Str; Secondary: Unconsious 1 hr</t>
  </si>
  <si>
    <t>1d2 Dex dmg, see text</t>
  </si>
  <si>
    <t>Staggered for 1d6 rds; Secondary: Paralyzed for 1d6 min</t>
  </si>
  <si>
    <t>1d4 Str dmg and suffocation</t>
  </si>
  <si>
    <t>1d3 Int dmg, see text</t>
  </si>
  <si>
    <t>1 Str drain / 1d2 Str dmg</t>
  </si>
  <si>
    <t>1d2 Dex, Staggered, and Confused</t>
  </si>
  <si>
    <t>1 Dex dmg</t>
  </si>
  <si>
    <t>1d2 Str, Nauseated for 1 rd</t>
  </si>
  <si>
    <t>Paralysis; Secondary: 1d2 Con dmg</t>
  </si>
  <si>
    <t>1d4 Con and 1d2 Dex</t>
  </si>
  <si>
    <t>1d3 Dex and Con dmg; Nausea, see text</t>
  </si>
  <si>
    <t>1d3 Wis dmg, 1 Int dmg</t>
  </si>
  <si>
    <t>1d4 Wis dmg, memory loss; see text</t>
  </si>
  <si>
    <t>1d4 Wis dmg; Secondary: 1d2 Wis dmg and Confusion</t>
  </si>
  <si>
    <t>1d6 Con dmg and Paralyzed 1 min</t>
  </si>
  <si>
    <t>1d2 Int dmg; see text</t>
  </si>
  <si>
    <t>1d3 Wis dmg. Each time the victim takes Wis dmg, it must succeed at a DC 17 Will save or become confused for that rd.</t>
  </si>
  <si>
    <t>1 Cha drain/1d2 Cha dmg</t>
  </si>
  <si>
    <t>1d2 Str dmg, 1d2 Con dmg</t>
  </si>
  <si>
    <t>1 Con drain; Secondary: 1d3 Con dmg</t>
  </si>
  <si>
    <t>1 Int, Wis, and Cha dmg, Concentration check penalty; see text</t>
  </si>
  <si>
    <t>Crafted</t>
  </si>
  <si>
    <t>Have Brew Potion feat</t>
  </si>
  <si>
    <t>Pick a spell or formula to make into a potion</t>
  </si>
  <si>
    <t>Base price: Spell Level x Caster Level x 50 gp</t>
  </si>
  <si>
    <t>Pay half of this.</t>
  </si>
  <si>
    <t>Apply %5 discount because of Hedge Magician</t>
  </si>
  <si>
    <t>Time needed (halved because of Swift Alchemy):</t>
  </si>
  <si>
    <t>4 hrs for every 1,000 gp in the Base Price</t>
  </si>
  <si>
    <t>1 hr for 250 gp or less in the Base Price</t>
  </si>
  <si>
    <t>Make a Spellcraft or Craft (alchemy) check against a DC of 5 + Caster Level</t>
  </si>
  <si>
    <t>2 AC</t>
  </si>
  <si>
    <t>3 AC</t>
  </si>
  <si>
    <t>4 AC</t>
  </si>
  <si>
    <t>Tongues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</si>
</sst>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4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3" fontId="0" fillId="0" borderId="0" xfId="0" applyNumberFormat="1"/>
    <xf numFmtId="0" fontId="0" fillId="0" borderId="0" xfId="0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04" totalsRowShown="0">
  <autoFilter ref="A1:J104"/>
  <sortState ref="A2:H104">
    <sortCondition ref="B2:B104"/>
  </sortState>
  <tableColumns count="10">
    <tableColumn id="1" name="Poison"/>
    <tableColumn id="2" name="Type"/>
    <tableColumn id="3" name="Fort DC"/>
    <tableColumn id="4" name="Onset"/>
    <tableColumn id="5" name="Frequency"/>
    <tableColumn id="6" name="Effect" dataDxfId="3"/>
    <tableColumn id="7" name="Cure" dataDxfId="2"/>
    <tableColumn id="8" name="Price (gp)"/>
    <tableColumn id="9" name="Discount" dataDxfId="1">
      <calculatedColumnFormula>Table1[[#This Row],[Price (gp)]]-(0.05*Table1[[#This Row],[Price (gp)]])</calculatedColumnFormula>
    </tableColumn>
    <tableColumn id="10" name="Crafted" dataDxfId="0">
      <calculatedColumnFormula>Table1[[#This Row],[Discount]]/2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13" workbookViewId="0">
      <selection activeCell="H32" sqref="H32"/>
    </sheetView>
  </sheetViews>
  <sheetFormatPr defaultRowHeight="15" x14ac:dyDescent="0.25"/>
  <cols>
    <col min="1" max="1" width="24.85546875" customWidth="1"/>
    <col min="2" max="2" width="2.85546875" bestFit="1" customWidth="1"/>
    <col min="3" max="3" width="3" bestFit="1" customWidth="1"/>
    <col min="4" max="4" width="6.140625" bestFit="1" customWidth="1"/>
    <col min="5" max="5" width="7.5703125" bestFit="1" customWidth="1"/>
    <col min="6" max="6" width="10" bestFit="1" customWidth="1"/>
    <col min="7" max="7" width="8.7109375" bestFit="1" customWidth="1"/>
    <col min="8" max="8" width="7" bestFit="1" customWidth="1"/>
    <col min="9" max="9" width="10.7109375" bestFit="1" customWidth="1"/>
  </cols>
  <sheetData>
    <row r="1" spans="1:11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12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15</v>
      </c>
    </row>
    <row r="2" spans="1:11" x14ac:dyDescent="0.25">
      <c r="A2" s="2" t="s">
        <v>1</v>
      </c>
      <c r="B2" s="2">
        <v>1</v>
      </c>
      <c r="C2" s="2">
        <v>1</v>
      </c>
      <c r="D2" s="2">
        <f>C2</f>
        <v>1</v>
      </c>
      <c r="E2" s="2" t="s">
        <v>22</v>
      </c>
      <c r="F2" s="2">
        <f>(B2*C2*50)</f>
        <v>50</v>
      </c>
      <c r="G2" s="2">
        <f>F2-(F2*0.05)</f>
        <v>47.5</v>
      </c>
      <c r="H2" s="3">
        <f>G2/2</f>
        <v>23.75</v>
      </c>
      <c r="I2" s="2">
        <v>2</v>
      </c>
      <c r="J2" s="3">
        <f>I2/2</f>
        <v>1</v>
      </c>
      <c r="K2" s="2">
        <f>5+C2</f>
        <v>6</v>
      </c>
    </row>
    <row r="3" spans="1:11" x14ac:dyDescent="0.25">
      <c r="A3" s="2" t="s">
        <v>1</v>
      </c>
      <c r="B3" s="2">
        <v>1</v>
      </c>
      <c r="C3" s="2">
        <v>2</v>
      </c>
      <c r="D3" s="2">
        <f>C3</f>
        <v>2</v>
      </c>
      <c r="E3" s="2" t="s">
        <v>22</v>
      </c>
      <c r="F3" s="2">
        <f>(B3*C3*50)</f>
        <v>100</v>
      </c>
      <c r="G3" s="2">
        <f>F3-(F3*0.05)</f>
        <v>95</v>
      </c>
      <c r="H3" s="3">
        <f>G3/2</f>
        <v>47.5</v>
      </c>
      <c r="I3" s="2">
        <v>2</v>
      </c>
      <c r="J3" s="3">
        <f>I3/2</f>
        <v>1</v>
      </c>
      <c r="K3" s="2">
        <f>5+C3</f>
        <v>7</v>
      </c>
    </row>
    <row r="4" spans="1:11" x14ac:dyDescent="0.25">
      <c r="A4" s="2" t="s">
        <v>1</v>
      </c>
      <c r="B4" s="2">
        <v>1</v>
      </c>
      <c r="C4" s="2">
        <v>3</v>
      </c>
      <c r="D4" s="2">
        <f>C4</f>
        <v>3</v>
      </c>
      <c r="E4" s="2" t="s">
        <v>22</v>
      </c>
      <c r="F4" s="2">
        <f>(B4*C4*50)</f>
        <v>150</v>
      </c>
      <c r="G4" s="2">
        <f>F4-(F4*0.05)</f>
        <v>142.5</v>
      </c>
      <c r="H4" s="3">
        <f>G4/2</f>
        <v>71.25</v>
      </c>
      <c r="I4" s="2">
        <v>2</v>
      </c>
      <c r="J4" s="3">
        <f>I4/2</f>
        <v>1</v>
      </c>
      <c r="K4" s="2">
        <f>5+C4</f>
        <v>8</v>
      </c>
    </row>
    <row r="5" spans="1:11" x14ac:dyDescent="0.25">
      <c r="A5" s="2" t="s">
        <v>1</v>
      </c>
      <c r="B5" s="2">
        <v>1</v>
      </c>
      <c r="C5" s="2">
        <v>4</v>
      </c>
      <c r="D5" s="2">
        <f>C5</f>
        <v>4</v>
      </c>
      <c r="E5" s="2" t="s">
        <v>22</v>
      </c>
      <c r="F5" s="2">
        <f>(B5*C5*50)</f>
        <v>200</v>
      </c>
      <c r="G5" s="2">
        <f>F5-(F5*0.05)</f>
        <v>190</v>
      </c>
      <c r="H5" s="3">
        <f>G5/2</f>
        <v>95</v>
      </c>
      <c r="I5" s="2">
        <v>2</v>
      </c>
      <c r="J5" s="3">
        <f>I5/2</f>
        <v>1</v>
      </c>
      <c r="K5" s="2">
        <f>5+C5</f>
        <v>9</v>
      </c>
    </row>
    <row r="6" spans="1:11" x14ac:dyDescent="0.25">
      <c r="A6" s="2" t="s">
        <v>1</v>
      </c>
      <c r="B6" s="2">
        <v>1</v>
      </c>
      <c r="C6" s="2">
        <v>5</v>
      </c>
      <c r="D6" s="2">
        <f>C6</f>
        <v>5</v>
      </c>
      <c r="E6" s="2" t="s">
        <v>22</v>
      </c>
      <c r="F6" s="2">
        <f>(B6*C6*50)</f>
        <v>250</v>
      </c>
      <c r="G6" s="2">
        <f>F6-(F6*0.05)</f>
        <v>237.5</v>
      </c>
      <c r="H6" s="3">
        <f>G6/2</f>
        <v>118.75</v>
      </c>
      <c r="I6" s="2">
        <v>2</v>
      </c>
      <c r="J6" s="3">
        <f>I6/2</f>
        <v>1</v>
      </c>
      <c r="K6" s="2">
        <f>5+C6</f>
        <v>10</v>
      </c>
    </row>
    <row r="7" spans="1:11" x14ac:dyDescent="0.25">
      <c r="A7" s="4" t="s">
        <v>2</v>
      </c>
      <c r="B7" s="4">
        <v>1</v>
      </c>
      <c r="C7" s="4">
        <v>1</v>
      </c>
      <c r="D7" s="4">
        <f t="shared" ref="D7:D15" si="0">1*C7</f>
        <v>1</v>
      </c>
      <c r="E7" s="4" t="s">
        <v>20</v>
      </c>
      <c r="F7" s="4">
        <f t="shared" ref="F7:F60" si="1">(B7*C7*50)</f>
        <v>50</v>
      </c>
      <c r="G7" s="4">
        <f t="shared" ref="G7:G60" si="2">F7-(F7*0.05)</f>
        <v>47.5</v>
      </c>
      <c r="H7" s="3">
        <f t="shared" ref="H7:H60" si="3">G7/2</f>
        <v>23.75</v>
      </c>
      <c r="I7" s="4">
        <v>2</v>
      </c>
      <c r="J7" s="3">
        <f t="shared" ref="J7:J60" si="4">I7/2</f>
        <v>1</v>
      </c>
      <c r="K7" s="4">
        <f t="shared" ref="K7:K60" si="5">5+C7</f>
        <v>6</v>
      </c>
    </row>
    <row r="8" spans="1:11" x14ac:dyDescent="0.25">
      <c r="A8" s="4" t="s">
        <v>2</v>
      </c>
      <c r="B8" s="4">
        <v>1</v>
      </c>
      <c r="C8" s="4">
        <v>2</v>
      </c>
      <c r="D8" s="4">
        <f t="shared" si="0"/>
        <v>2</v>
      </c>
      <c r="E8" s="4" t="s">
        <v>20</v>
      </c>
      <c r="F8" s="4">
        <f t="shared" ref="F8:F15" si="6">(B8*C8*50)</f>
        <v>100</v>
      </c>
      <c r="G8" s="4">
        <f t="shared" ref="G8:G15" si="7">F8-(F8*0.05)</f>
        <v>95</v>
      </c>
      <c r="H8" s="3">
        <f t="shared" ref="H8:H15" si="8">G8/2</f>
        <v>47.5</v>
      </c>
      <c r="I8" s="4">
        <v>2</v>
      </c>
      <c r="J8" s="3">
        <f t="shared" ref="J8:J15" si="9">I8/2</f>
        <v>1</v>
      </c>
      <c r="K8" s="4">
        <f t="shared" ref="K8:K15" si="10">5+C8</f>
        <v>7</v>
      </c>
    </row>
    <row r="9" spans="1:11" x14ac:dyDescent="0.25">
      <c r="A9" s="4" t="s">
        <v>2</v>
      </c>
      <c r="B9" s="4">
        <v>1</v>
      </c>
      <c r="C9" s="4">
        <v>3</v>
      </c>
      <c r="D9" s="4">
        <f t="shared" si="0"/>
        <v>3</v>
      </c>
      <c r="E9" s="4" t="s">
        <v>20</v>
      </c>
      <c r="F9" s="4">
        <f t="shared" si="6"/>
        <v>150</v>
      </c>
      <c r="G9" s="4">
        <f t="shared" si="7"/>
        <v>142.5</v>
      </c>
      <c r="H9" s="3">
        <f t="shared" si="8"/>
        <v>71.25</v>
      </c>
      <c r="I9" s="4">
        <v>2</v>
      </c>
      <c r="J9" s="3">
        <f t="shared" si="9"/>
        <v>1</v>
      </c>
      <c r="K9" s="4">
        <f t="shared" si="10"/>
        <v>8</v>
      </c>
    </row>
    <row r="10" spans="1:11" x14ac:dyDescent="0.25">
      <c r="A10" s="4" t="s">
        <v>2</v>
      </c>
      <c r="B10" s="4">
        <v>1</v>
      </c>
      <c r="C10" s="4">
        <v>4</v>
      </c>
      <c r="D10" s="4">
        <f t="shared" si="0"/>
        <v>4</v>
      </c>
      <c r="E10" s="4" t="s">
        <v>20</v>
      </c>
      <c r="F10" s="4">
        <f t="shared" si="6"/>
        <v>200</v>
      </c>
      <c r="G10" s="4">
        <f t="shared" si="7"/>
        <v>190</v>
      </c>
      <c r="H10" s="3">
        <f t="shared" si="8"/>
        <v>95</v>
      </c>
      <c r="I10" s="4">
        <v>2</v>
      </c>
      <c r="J10" s="3">
        <f t="shared" si="9"/>
        <v>1</v>
      </c>
      <c r="K10" s="4">
        <f t="shared" si="10"/>
        <v>9</v>
      </c>
    </row>
    <row r="11" spans="1:11" x14ac:dyDescent="0.25">
      <c r="A11" s="4" t="s">
        <v>2</v>
      </c>
      <c r="B11" s="4">
        <v>1</v>
      </c>
      <c r="C11" s="4">
        <v>5</v>
      </c>
      <c r="D11" s="4">
        <f t="shared" si="0"/>
        <v>5</v>
      </c>
      <c r="E11" s="4" t="s">
        <v>20</v>
      </c>
      <c r="F11" s="4">
        <f t="shared" si="6"/>
        <v>250</v>
      </c>
      <c r="G11" s="4">
        <f t="shared" si="7"/>
        <v>237.5</v>
      </c>
      <c r="H11" s="3">
        <f t="shared" si="8"/>
        <v>118.75</v>
      </c>
      <c r="I11" s="4">
        <v>2</v>
      </c>
      <c r="J11" s="3">
        <f t="shared" si="9"/>
        <v>1</v>
      </c>
      <c r="K11" s="4">
        <f t="shared" si="10"/>
        <v>10</v>
      </c>
    </row>
    <row r="12" spans="1:11" x14ac:dyDescent="0.25">
      <c r="A12" s="4" t="s">
        <v>2</v>
      </c>
      <c r="B12" s="4">
        <v>1</v>
      </c>
      <c r="C12" s="4">
        <v>6</v>
      </c>
      <c r="D12" s="4">
        <f t="shared" si="0"/>
        <v>6</v>
      </c>
      <c r="E12" s="4" t="s">
        <v>20</v>
      </c>
      <c r="F12" s="4">
        <f t="shared" si="6"/>
        <v>300</v>
      </c>
      <c r="G12" s="4">
        <f t="shared" si="7"/>
        <v>285</v>
      </c>
      <c r="H12" s="3">
        <f t="shared" si="8"/>
        <v>142.5</v>
      </c>
      <c r="I12" s="4">
        <v>8</v>
      </c>
      <c r="J12" s="3">
        <f t="shared" si="9"/>
        <v>4</v>
      </c>
      <c r="K12" s="4">
        <f t="shared" si="10"/>
        <v>11</v>
      </c>
    </row>
    <row r="13" spans="1:11" x14ac:dyDescent="0.25">
      <c r="A13" s="4" t="s">
        <v>2</v>
      </c>
      <c r="B13" s="4">
        <v>1</v>
      </c>
      <c r="C13" s="4">
        <v>7</v>
      </c>
      <c r="D13" s="4">
        <f t="shared" si="0"/>
        <v>7</v>
      </c>
      <c r="E13" s="4" t="s">
        <v>20</v>
      </c>
      <c r="F13" s="4">
        <f t="shared" si="6"/>
        <v>350</v>
      </c>
      <c r="G13" s="4">
        <f t="shared" si="7"/>
        <v>332.5</v>
      </c>
      <c r="H13" s="3">
        <f t="shared" si="8"/>
        <v>166.25</v>
      </c>
      <c r="I13" s="4">
        <v>8</v>
      </c>
      <c r="J13" s="3">
        <f t="shared" si="9"/>
        <v>4</v>
      </c>
      <c r="K13" s="4">
        <f t="shared" si="10"/>
        <v>12</v>
      </c>
    </row>
    <row r="14" spans="1:11" x14ac:dyDescent="0.25">
      <c r="A14" s="4" t="s">
        <v>2</v>
      </c>
      <c r="B14" s="4">
        <v>1</v>
      </c>
      <c r="C14" s="4">
        <v>8</v>
      </c>
      <c r="D14" s="4">
        <f t="shared" si="0"/>
        <v>8</v>
      </c>
      <c r="E14" s="4" t="s">
        <v>20</v>
      </c>
      <c r="F14" s="4">
        <f t="shared" si="6"/>
        <v>400</v>
      </c>
      <c r="G14" s="4">
        <f t="shared" si="7"/>
        <v>380</v>
      </c>
      <c r="H14" s="3">
        <f t="shared" si="8"/>
        <v>190</v>
      </c>
      <c r="I14" s="4">
        <v>8</v>
      </c>
      <c r="J14" s="3">
        <f t="shared" si="9"/>
        <v>4</v>
      </c>
      <c r="K14" s="4">
        <f t="shared" si="10"/>
        <v>13</v>
      </c>
    </row>
    <row r="15" spans="1:11" x14ac:dyDescent="0.25">
      <c r="A15" s="4" t="s">
        <v>2</v>
      </c>
      <c r="B15" s="4">
        <v>1</v>
      </c>
      <c r="C15" s="4">
        <v>9</v>
      </c>
      <c r="D15" s="4">
        <f t="shared" si="0"/>
        <v>9</v>
      </c>
      <c r="E15" s="4" t="s">
        <v>20</v>
      </c>
      <c r="F15" s="4">
        <f t="shared" si="6"/>
        <v>450</v>
      </c>
      <c r="G15" s="4">
        <f t="shared" si="7"/>
        <v>427.5</v>
      </c>
      <c r="H15" s="3">
        <f t="shared" si="8"/>
        <v>213.75</v>
      </c>
      <c r="I15" s="4">
        <v>8</v>
      </c>
      <c r="J15" s="3">
        <f t="shared" si="9"/>
        <v>4</v>
      </c>
      <c r="K15" s="4">
        <f t="shared" si="10"/>
        <v>14</v>
      </c>
    </row>
    <row r="16" spans="1:11" x14ac:dyDescent="0.25">
      <c r="A16" s="2" t="s">
        <v>3</v>
      </c>
      <c r="B16" s="2">
        <v>1</v>
      </c>
      <c r="C16" s="2">
        <v>1</v>
      </c>
      <c r="D16" s="2">
        <f>3*C16</f>
        <v>3</v>
      </c>
      <c r="E16" s="2" t="s">
        <v>21</v>
      </c>
      <c r="F16" s="2">
        <f t="shared" si="1"/>
        <v>50</v>
      </c>
      <c r="G16" s="2">
        <f t="shared" si="2"/>
        <v>47.5</v>
      </c>
      <c r="H16" s="3">
        <f t="shared" si="3"/>
        <v>23.75</v>
      </c>
      <c r="I16" s="2">
        <v>2</v>
      </c>
      <c r="J16" s="3">
        <f t="shared" si="4"/>
        <v>1</v>
      </c>
      <c r="K16" s="2">
        <f t="shared" si="5"/>
        <v>6</v>
      </c>
    </row>
    <row r="17" spans="1:12" x14ac:dyDescent="0.25">
      <c r="A17" s="2" t="s">
        <v>3</v>
      </c>
      <c r="B17" s="2">
        <v>1</v>
      </c>
      <c r="C17" s="2">
        <v>2</v>
      </c>
      <c r="D17" s="2">
        <f t="shared" ref="D17:D24" si="11">3*C17</f>
        <v>6</v>
      </c>
      <c r="E17" s="2" t="s">
        <v>21</v>
      </c>
      <c r="F17" s="2">
        <f t="shared" ref="F17:F24" si="12">(B17*C17*50)</f>
        <v>100</v>
      </c>
      <c r="G17" s="2">
        <f t="shared" ref="G17:G24" si="13">F17-(F17*0.05)</f>
        <v>95</v>
      </c>
      <c r="H17" s="3">
        <f t="shared" ref="H17:H24" si="14">G17/2</f>
        <v>47.5</v>
      </c>
      <c r="I17" s="2">
        <v>2</v>
      </c>
      <c r="J17" s="3">
        <f t="shared" ref="J17:J24" si="15">I17/2</f>
        <v>1</v>
      </c>
      <c r="K17" s="2">
        <f t="shared" ref="K17:K24" si="16">5+C17</f>
        <v>7</v>
      </c>
    </row>
    <row r="18" spans="1:12" x14ac:dyDescent="0.25">
      <c r="A18" s="2" t="s">
        <v>3</v>
      </c>
      <c r="B18" s="2">
        <v>1</v>
      </c>
      <c r="C18" s="2">
        <v>3</v>
      </c>
      <c r="D18" s="2">
        <f t="shared" si="11"/>
        <v>9</v>
      </c>
      <c r="E18" s="2" t="s">
        <v>21</v>
      </c>
      <c r="F18" s="2">
        <f t="shared" si="12"/>
        <v>150</v>
      </c>
      <c r="G18" s="2">
        <f t="shared" si="13"/>
        <v>142.5</v>
      </c>
      <c r="H18" s="3">
        <f t="shared" si="14"/>
        <v>71.25</v>
      </c>
      <c r="I18" s="2">
        <v>2</v>
      </c>
      <c r="J18" s="3">
        <f t="shared" si="15"/>
        <v>1</v>
      </c>
      <c r="K18" s="2">
        <f t="shared" si="16"/>
        <v>8</v>
      </c>
    </row>
    <row r="19" spans="1:12" x14ac:dyDescent="0.25">
      <c r="A19" s="2" t="s">
        <v>3</v>
      </c>
      <c r="B19" s="2">
        <v>1</v>
      </c>
      <c r="C19" s="2">
        <v>4</v>
      </c>
      <c r="D19" s="2">
        <f t="shared" si="11"/>
        <v>12</v>
      </c>
      <c r="E19" s="2" t="s">
        <v>21</v>
      </c>
      <c r="F19" s="2">
        <f t="shared" si="12"/>
        <v>200</v>
      </c>
      <c r="G19" s="2">
        <f t="shared" si="13"/>
        <v>190</v>
      </c>
      <c r="H19" s="3">
        <f t="shared" si="14"/>
        <v>95</v>
      </c>
      <c r="I19" s="2">
        <v>2</v>
      </c>
      <c r="J19" s="3">
        <f t="shared" si="15"/>
        <v>1</v>
      </c>
      <c r="K19" s="2">
        <f t="shared" si="16"/>
        <v>9</v>
      </c>
    </row>
    <row r="20" spans="1:12" x14ac:dyDescent="0.25">
      <c r="A20" s="2" t="s">
        <v>3</v>
      </c>
      <c r="B20" s="2">
        <v>1</v>
      </c>
      <c r="C20" s="2">
        <v>5</v>
      </c>
      <c r="D20" s="2">
        <f t="shared" si="11"/>
        <v>15</v>
      </c>
      <c r="E20" s="2" t="s">
        <v>21</v>
      </c>
      <c r="F20" s="2">
        <f t="shared" si="12"/>
        <v>250</v>
      </c>
      <c r="G20" s="2">
        <f t="shared" si="13"/>
        <v>237.5</v>
      </c>
      <c r="H20" s="3">
        <f t="shared" si="14"/>
        <v>118.75</v>
      </c>
      <c r="I20" s="2">
        <v>2</v>
      </c>
      <c r="J20" s="3">
        <f t="shared" si="15"/>
        <v>1</v>
      </c>
      <c r="K20" s="2">
        <f t="shared" si="16"/>
        <v>10</v>
      </c>
    </row>
    <row r="21" spans="1:12" x14ac:dyDescent="0.25">
      <c r="A21" s="2" t="s">
        <v>3</v>
      </c>
      <c r="B21" s="2">
        <v>1</v>
      </c>
      <c r="C21" s="2">
        <v>6</v>
      </c>
      <c r="D21" s="2">
        <f t="shared" si="11"/>
        <v>18</v>
      </c>
      <c r="E21" s="2" t="s">
        <v>21</v>
      </c>
      <c r="F21" s="2">
        <f t="shared" si="12"/>
        <v>300</v>
      </c>
      <c r="G21" s="2">
        <f t="shared" si="13"/>
        <v>285</v>
      </c>
      <c r="H21" s="3">
        <f t="shared" si="14"/>
        <v>142.5</v>
      </c>
      <c r="I21" s="2">
        <v>8</v>
      </c>
      <c r="J21" s="3">
        <f t="shared" si="15"/>
        <v>4</v>
      </c>
      <c r="K21" s="2">
        <f t="shared" si="16"/>
        <v>11</v>
      </c>
    </row>
    <row r="22" spans="1:12" x14ac:dyDescent="0.25">
      <c r="A22" s="2" t="s">
        <v>3</v>
      </c>
      <c r="B22" s="2">
        <v>1</v>
      </c>
      <c r="C22" s="2">
        <v>7</v>
      </c>
      <c r="D22" s="2">
        <f t="shared" si="11"/>
        <v>21</v>
      </c>
      <c r="E22" s="2" t="s">
        <v>21</v>
      </c>
      <c r="F22" s="2">
        <f t="shared" si="12"/>
        <v>350</v>
      </c>
      <c r="G22" s="2">
        <f t="shared" si="13"/>
        <v>332.5</v>
      </c>
      <c r="H22" s="3">
        <f t="shared" si="14"/>
        <v>166.25</v>
      </c>
      <c r="I22" s="2">
        <v>8</v>
      </c>
      <c r="J22" s="3">
        <f t="shared" si="15"/>
        <v>4</v>
      </c>
      <c r="K22" s="2">
        <f t="shared" si="16"/>
        <v>12</v>
      </c>
    </row>
    <row r="23" spans="1:12" x14ac:dyDescent="0.25">
      <c r="A23" s="2" t="s">
        <v>3</v>
      </c>
      <c r="B23" s="2">
        <v>1</v>
      </c>
      <c r="C23" s="2">
        <v>8</v>
      </c>
      <c r="D23" s="2">
        <f t="shared" si="11"/>
        <v>24</v>
      </c>
      <c r="E23" s="2" t="s">
        <v>21</v>
      </c>
      <c r="F23" s="2">
        <f t="shared" si="12"/>
        <v>400</v>
      </c>
      <c r="G23" s="2">
        <f t="shared" si="13"/>
        <v>380</v>
      </c>
      <c r="H23" s="3">
        <f t="shared" si="14"/>
        <v>190</v>
      </c>
      <c r="I23" s="2">
        <v>8</v>
      </c>
      <c r="J23" s="3">
        <f t="shared" si="15"/>
        <v>4</v>
      </c>
      <c r="K23" s="2">
        <f t="shared" si="16"/>
        <v>13</v>
      </c>
    </row>
    <row r="24" spans="1:12" x14ac:dyDescent="0.25">
      <c r="A24" s="2" t="s">
        <v>3</v>
      </c>
      <c r="B24" s="2">
        <v>1</v>
      </c>
      <c r="C24" s="2">
        <v>9</v>
      </c>
      <c r="D24" s="2">
        <f t="shared" si="11"/>
        <v>27</v>
      </c>
      <c r="E24" s="2" t="s">
        <v>21</v>
      </c>
      <c r="F24" s="2">
        <f t="shared" si="12"/>
        <v>450</v>
      </c>
      <c r="G24" s="2">
        <f t="shared" si="13"/>
        <v>427.5</v>
      </c>
      <c r="H24" s="3">
        <f t="shared" si="14"/>
        <v>213.75</v>
      </c>
      <c r="I24" s="2">
        <v>8</v>
      </c>
      <c r="J24" s="3">
        <f t="shared" si="15"/>
        <v>4</v>
      </c>
      <c r="K24" s="2">
        <f t="shared" si="16"/>
        <v>14</v>
      </c>
    </row>
    <row r="25" spans="1:12" x14ac:dyDescent="0.25">
      <c r="A25" s="4" t="s">
        <v>4</v>
      </c>
      <c r="B25" s="4">
        <v>2</v>
      </c>
      <c r="C25" s="4">
        <v>2</v>
      </c>
      <c r="D25" s="4">
        <f t="shared" ref="D25:D32" si="17">10*C25</f>
        <v>20</v>
      </c>
      <c r="E25" s="4" t="s">
        <v>20</v>
      </c>
      <c r="F25" s="4">
        <f t="shared" si="1"/>
        <v>200</v>
      </c>
      <c r="G25" s="4">
        <f t="shared" si="2"/>
        <v>190</v>
      </c>
      <c r="H25" s="3">
        <f t="shared" si="3"/>
        <v>95</v>
      </c>
      <c r="I25" s="4">
        <v>2</v>
      </c>
      <c r="J25" s="3">
        <f t="shared" si="4"/>
        <v>1</v>
      </c>
      <c r="K25" s="4">
        <f t="shared" si="5"/>
        <v>7</v>
      </c>
      <c r="L25" t="s">
        <v>289</v>
      </c>
    </row>
    <row r="26" spans="1:12" x14ac:dyDescent="0.25">
      <c r="A26" s="4" t="s">
        <v>4</v>
      </c>
      <c r="B26" s="4">
        <v>2</v>
      </c>
      <c r="C26" s="4">
        <v>3</v>
      </c>
      <c r="D26" s="4">
        <f t="shared" si="17"/>
        <v>30</v>
      </c>
      <c r="E26" s="4" t="s">
        <v>20</v>
      </c>
      <c r="F26" s="4">
        <f t="shared" ref="F26" si="18">(B26*C26*50)</f>
        <v>300</v>
      </c>
      <c r="G26" s="4">
        <f t="shared" si="2"/>
        <v>285</v>
      </c>
      <c r="H26" s="3">
        <f t="shared" si="3"/>
        <v>142.5</v>
      </c>
      <c r="I26" s="4">
        <v>8</v>
      </c>
      <c r="J26" s="3">
        <f t="shared" si="4"/>
        <v>4</v>
      </c>
      <c r="K26" s="4">
        <f t="shared" ref="K26" si="19">5+C26</f>
        <v>8</v>
      </c>
      <c r="L26" t="s">
        <v>289</v>
      </c>
    </row>
    <row r="27" spans="1:12" x14ac:dyDescent="0.25">
      <c r="A27" s="4" t="s">
        <v>4</v>
      </c>
      <c r="B27" s="4">
        <v>2</v>
      </c>
      <c r="C27" s="4">
        <v>4</v>
      </c>
      <c r="D27" s="4">
        <f t="shared" si="17"/>
        <v>40</v>
      </c>
      <c r="E27" s="4" t="s">
        <v>20</v>
      </c>
      <c r="F27" s="4">
        <f t="shared" ref="F27:F29" si="20">(B27*C27*50)</f>
        <v>400</v>
      </c>
      <c r="G27" s="4">
        <f t="shared" si="2"/>
        <v>380</v>
      </c>
      <c r="H27" s="3">
        <f t="shared" si="3"/>
        <v>190</v>
      </c>
      <c r="I27" s="4">
        <v>8</v>
      </c>
      <c r="J27" s="3">
        <f t="shared" si="4"/>
        <v>4</v>
      </c>
      <c r="K27" s="4">
        <f t="shared" ref="K27:K29" si="21">5+C27</f>
        <v>9</v>
      </c>
      <c r="L27" t="s">
        <v>289</v>
      </c>
    </row>
    <row r="28" spans="1:12" x14ac:dyDescent="0.25">
      <c r="A28" s="4" t="s">
        <v>4</v>
      </c>
      <c r="B28" s="4">
        <v>2</v>
      </c>
      <c r="C28" s="4">
        <v>5</v>
      </c>
      <c r="D28" s="4">
        <f t="shared" si="17"/>
        <v>50</v>
      </c>
      <c r="E28" s="4" t="s">
        <v>20</v>
      </c>
      <c r="F28" s="4">
        <f t="shared" si="20"/>
        <v>500</v>
      </c>
      <c r="G28" s="4">
        <f t="shared" si="2"/>
        <v>475</v>
      </c>
      <c r="H28" s="3">
        <f t="shared" si="3"/>
        <v>237.5</v>
      </c>
      <c r="I28" s="4">
        <v>8</v>
      </c>
      <c r="J28" s="3">
        <f t="shared" si="4"/>
        <v>4</v>
      </c>
      <c r="K28" s="4">
        <f t="shared" si="21"/>
        <v>10</v>
      </c>
      <c r="L28" t="s">
        <v>289</v>
      </c>
    </row>
    <row r="29" spans="1:12" x14ac:dyDescent="0.25">
      <c r="A29" s="4" t="s">
        <v>4</v>
      </c>
      <c r="B29" s="4">
        <v>2</v>
      </c>
      <c r="C29" s="4">
        <v>6</v>
      </c>
      <c r="D29" s="4">
        <f t="shared" si="17"/>
        <v>60</v>
      </c>
      <c r="E29" s="4" t="s">
        <v>20</v>
      </c>
      <c r="F29" s="4">
        <f t="shared" si="20"/>
        <v>600</v>
      </c>
      <c r="G29" s="4">
        <f t="shared" si="2"/>
        <v>570</v>
      </c>
      <c r="H29" s="3">
        <f t="shared" si="3"/>
        <v>285</v>
      </c>
      <c r="I29" s="4">
        <v>8</v>
      </c>
      <c r="J29" s="3">
        <f t="shared" si="4"/>
        <v>4</v>
      </c>
      <c r="K29" s="4">
        <f t="shared" si="21"/>
        <v>11</v>
      </c>
      <c r="L29" t="s">
        <v>290</v>
      </c>
    </row>
    <row r="30" spans="1:12" x14ac:dyDescent="0.25">
      <c r="A30" s="4" t="s">
        <v>4</v>
      </c>
      <c r="B30" s="4">
        <v>2</v>
      </c>
      <c r="C30" s="4">
        <v>7</v>
      </c>
      <c r="D30" s="4">
        <f t="shared" si="17"/>
        <v>70</v>
      </c>
      <c r="E30" s="4" t="s">
        <v>20</v>
      </c>
      <c r="F30" s="4">
        <f t="shared" ref="F30:F32" si="22">(B30*C30*50)</f>
        <v>700</v>
      </c>
      <c r="G30" s="4">
        <f t="shared" si="2"/>
        <v>665</v>
      </c>
      <c r="H30" s="3">
        <f t="shared" si="3"/>
        <v>332.5</v>
      </c>
      <c r="I30" s="4">
        <v>8</v>
      </c>
      <c r="J30" s="3">
        <f t="shared" si="4"/>
        <v>4</v>
      </c>
      <c r="K30" s="4">
        <f t="shared" ref="K30:K32" si="23">5+C30</f>
        <v>12</v>
      </c>
      <c r="L30" t="s">
        <v>290</v>
      </c>
    </row>
    <row r="31" spans="1:12" x14ac:dyDescent="0.25">
      <c r="A31" s="4" t="s">
        <v>4</v>
      </c>
      <c r="B31" s="4">
        <v>2</v>
      </c>
      <c r="C31" s="4">
        <v>8</v>
      </c>
      <c r="D31" s="4">
        <f t="shared" si="17"/>
        <v>80</v>
      </c>
      <c r="E31" s="4" t="s">
        <v>20</v>
      </c>
      <c r="F31" s="4">
        <f t="shared" si="22"/>
        <v>800</v>
      </c>
      <c r="G31" s="4">
        <f t="shared" si="2"/>
        <v>760</v>
      </c>
      <c r="H31" s="3">
        <f t="shared" si="3"/>
        <v>380</v>
      </c>
      <c r="I31" s="4">
        <v>8</v>
      </c>
      <c r="J31" s="3">
        <f t="shared" si="4"/>
        <v>4</v>
      </c>
      <c r="K31" s="4">
        <f t="shared" si="23"/>
        <v>13</v>
      </c>
      <c r="L31" t="s">
        <v>290</v>
      </c>
    </row>
    <row r="32" spans="1:12" x14ac:dyDescent="0.25">
      <c r="A32" s="4" t="s">
        <v>4</v>
      </c>
      <c r="B32" s="4">
        <v>2</v>
      </c>
      <c r="C32" s="4">
        <v>9</v>
      </c>
      <c r="D32" s="4">
        <f t="shared" si="17"/>
        <v>90</v>
      </c>
      <c r="E32" s="4" t="s">
        <v>20</v>
      </c>
      <c r="F32" s="4">
        <f t="shared" si="22"/>
        <v>900</v>
      </c>
      <c r="G32" s="4">
        <f t="shared" si="2"/>
        <v>855</v>
      </c>
      <c r="H32" s="3">
        <f t="shared" si="3"/>
        <v>427.5</v>
      </c>
      <c r="I32" s="4">
        <v>8</v>
      </c>
      <c r="J32" s="3">
        <f t="shared" si="4"/>
        <v>4</v>
      </c>
      <c r="K32" s="4">
        <f t="shared" si="23"/>
        <v>14</v>
      </c>
      <c r="L32" t="s">
        <v>291</v>
      </c>
    </row>
    <row r="33" spans="1:11" x14ac:dyDescent="0.25">
      <c r="A33" s="2" t="s">
        <v>5</v>
      </c>
      <c r="B33" s="2">
        <v>2</v>
      </c>
      <c r="C33" s="2">
        <v>2</v>
      </c>
      <c r="D33" s="2">
        <f t="shared" ref="D33:D40" si="24">1*C33</f>
        <v>2</v>
      </c>
      <c r="E33" s="5" t="s">
        <v>20</v>
      </c>
      <c r="F33" s="2">
        <f t="shared" si="1"/>
        <v>200</v>
      </c>
      <c r="G33" s="2">
        <f t="shared" si="2"/>
        <v>190</v>
      </c>
      <c r="H33" s="3">
        <f t="shared" si="3"/>
        <v>95</v>
      </c>
      <c r="I33" s="2">
        <v>2</v>
      </c>
      <c r="J33" s="3">
        <f t="shared" si="4"/>
        <v>1</v>
      </c>
      <c r="K33" s="2">
        <f t="shared" si="5"/>
        <v>7</v>
      </c>
    </row>
    <row r="34" spans="1:11" x14ac:dyDescent="0.25">
      <c r="A34" s="2" t="s">
        <v>5</v>
      </c>
      <c r="B34" s="2">
        <v>2</v>
      </c>
      <c r="C34" s="2">
        <v>3</v>
      </c>
      <c r="D34" s="2">
        <f t="shared" si="24"/>
        <v>3</v>
      </c>
      <c r="E34" s="5" t="s">
        <v>20</v>
      </c>
      <c r="F34" s="2">
        <f t="shared" ref="F34:F40" si="25">(B34*C34*50)</f>
        <v>300</v>
      </c>
      <c r="G34" s="2">
        <f t="shared" si="2"/>
        <v>285</v>
      </c>
      <c r="H34" s="3">
        <f t="shared" si="3"/>
        <v>142.5</v>
      </c>
      <c r="I34" s="2">
        <v>8</v>
      </c>
      <c r="J34" s="3">
        <f t="shared" si="4"/>
        <v>4</v>
      </c>
      <c r="K34" s="2">
        <f t="shared" ref="K34:K40" si="26">5+C34</f>
        <v>8</v>
      </c>
    </row>
    <row r="35" spans="1:11" x14ac:dyDescent="0.25">
      <c r="A35" s="2" t="s">
        <v>5</v>
      </c>
      <c r="B35" s="2">
        <v>2</v>
      </c>
      <c r="C35" s="2">
        <v>4</v>
      </c>
      <c r="D35" s="2">
        <f t="shared" si="24"/>
        <v>4</v>
      </c>
      <c r="E35" s="5" t="s">
        <v>20</v>
      </c>
      <c r="F35" s="2">
        <f t="shared" si="25"/>
        <v>400</v>
      </c>
      <c r="G35" s="2">
        <f t="shared" si="2"/>
        <v>380</v>
      </c>
      <c r="H35" s="3">
        <f t="shared" si="3"/>
        <v>190</v>
      </c>
      <c r="I35" s="2">
        <v>8</v>
      </c>
      <c r="J35" s="3">
        <f t="shared" si="4"/>
        <v>4</v>
      </c>
      <c r="K35" s="2">
        <f t="shared" si="26"/>
        <v>9</v>
      </c>
    </row>
    <row r="36" spans="1:11" x14ac:dyDescent="0.25">
      <c r="A36" s="2" t="s">
        <v>5</v>
      </c>
      <c r="B36" s="2">
        <v>2</v>
      </c>
      <c r="C36" s="2">
        <v>5</v>
      </c>
      <c r="D36" s="2">
        <f t="shared" si="24"/>
        <v>5</v>
      </c>
      <c r="E36" s="5" t="s">
        <v>20</v>
      </c>
      <c r="F36" s="2">
        <f t="shared" si="25"/>
        <v>500</v>
      </c>
      <c r="G36" s="2">
        <f t="shared" si="2"/>
        <v>475</v>
      </c>
      <c r="H36" s="3">
        <f t="shared" si="3"/>
        <v>237.5</v>
      </c>
      <c r="I36" s="2">
        <v>8</v>
      </c>
      <c r="J36" s="3">
        <f t="shared" si="4"/>
        <v>4</v>
      </c>
      <c r="K36" s="2">
        <f t="shared" si="26"/>
        <v>10</v>
      </c>
    </row>
    <row r="37" spans="1:11" x14ac:dyDescent="0.25">
      <c r="A37" s="2" t="s">
        <v>5</v>
      </c>
      <c r="B37" s="2">
        <v>2</v>
      </c>
      <c r="C37" s="2">
        <v>6</v>
      </c>
      <c r="D37" s="2">
        <f t="shared" si="24"/>
        <v>6</v>
      </c>
      <c r="E37" s="5" t="s">
        <v>20</v>
      </c>
      <c r="F37" s="2">
        <f t="shared" si="25"/>
        <v>600</v>
      </c>
      <c r="G37" s="2">
        <f t="shared" si="2"/>
        <v>570</v>
      </c>
      <c r="H37" s="3">
        <f t="shared" si="3"/>
        <v>285</v>
      </c>
      <c r="I37" s="2">
        <v>8</v>
      </c>
      <c r="J37" s="3">
        <f t="shared" si="4"/>
        <v>4</v>
      </c>
      <c r="K37" s="2">
        <f t="shared" si="26"/>
        <v>11</v>
      </c>
    </row>
    <row r="38" spans="1:11" x14ac:dyDescent="0.25">
      <c r="A38" s="2" t="s">
        <v>5</v>
      </c>
      <c r="B38" s="2">
        <v>2</v>
      </c>
      <c r="C38" s="2">
        <v>7</v>
      </c>
      <c r="D38" s="2">
        <f t="shared" si="24"/>
        <v>7</v>
      </c>
      <c r="E38" s="5" t="s">
        <v>20</v>
      </c>
      <c r="F38" s="2">
        <f t="shared" si="25"/>
        <v>700</v>
      </c>
      <c r="G38" s="2">
        <f t="shared" si="2"/>
        <v>665</v>
      </c>
      <c r="H38" s="3">
        <f t="shared" si="3"/>
        <v>332.5</v>
      </c>
      <c r="I38" s="2">
        <v>8</v>
      </c>
      <c r="J38" s="3">
        <f t="shared" si="4"/>
        <v>4</v>
      </c>
      <c r="K38" s="2">
        <f t="shared" si="26"/>
        <v>12</v>
      </c>
    </row>
    <row r="39" spans="1:11" x14ac:dyDescent="0.25">
      <c r="A39" s="2" t="s">
        <v>5</v>
      </c>
      <c r="B39" s="2">
        <v>2</v>
      </c>
      <c r="C39" s="2">
        <v>8</v>
      </c>
      <c r="D39" s="2">
        <f t="shared" si="24"/>
        <v>8</v>
      </c>
      <c r="E39" s="5" t="s">
        <v>20</v>
      </c>
      <c r="F39" s="2">
        <f t="shared" si="25"/>
        <v>800</v>
      </c>
      <c r="G39" s="2">
        <f t="shared" si="2"/>
        <v>760</v>
      </c>
      <c r="H39" s="3">
        <f t="shared" si="3"/>
        <v>380</v>
      </c>
      <c r="I39" s="2">
        <v>8</v>
      </c>
      <c r="J39" s="3">
        <f t="shared" si="4"/>
        <v>4</v>
      </c>
      <c r="K39" s="2">
        <f t="shared" si="26"/>
        <v>13</v>
      </c>
    </row>
    <row r="40" spans="1:11" x14ac:dyDescent="0.25">
      <c r="A40" s="2" t="s">
        <v>5</v>
      </c>
      <c r="B40" s="2">
        <v>2</v>
      </c>
      <c r="C40" s="2">
        <v>9</v>
      </c>
      <c r="D40" s="2">
        <f t="shared" si="24"/>
        <v>9</v>
      </c>
      <c r="E40" s="5" t="s">
        <v>20</v>
      </c>
      <c r="F40" s="2">
        <f t="shared" si="25"/>
        <v>900</v>
      </c>
      <c r="G40" s="2">
        <f t="shared" si="2"/>
        <v>855</v>
      </c>
      <c r="H40" s="3">
        <f t="shared" si="3"/>
        <v>427.5</v>
      </c>
      <c r="I40" s="2">
        <v>8</v>
      </c>
      <c r="J40" s="3">
        <f t="shared" si="4"/>
        <v>4</v>
      </c>
      <c r="K40" s="2">
        <f t="shared" si="26"/>
        <v>14</v>
      </c>
    </row>
    <row r="41" spans="1:11" x14ac:dyDescent="0.25">
      <c r="A41" s="4" t="s">
        <v>6</v>
      </c>
      <c r="B41" s="4">
        <v>2</v>
      </c>
      <c r="C41" s="4">
        <v>2</v>
      </c>
      <c r="D41" s="4">
        <v>2</v>
      </c>
      <c r="E41" s="4" t="s">
        <v>22</v>
      </c>
      <c r="F41" s="4">
        <f t="shared" si="1"/>
        <v>200</v>
      </c>
      <c r="G41" s="4">
        <f t="shared" si="2"/>
        <v>190</v>
      </c>
      <c r="H41" s="3">
        <f>G41/2</f>
        <v>95</v>
      </c>
      <c r="I41" s="4">
        <v>2</v>
      </c>
      <c r="J41" s="3">
        <f t="shared" si="4"/>
        <v>1</v>
      </c>
      <c r="K41" s="4">
        <f t="shared" si="5"/>
        <v>7</v>
      </c>
    </row>
    <row r="42" spans="1:11" x14ac:dyDescent="0.25">
      <c r="A42" s="8" t="s">
        <v>6</v>
      </c>
      <c r="B42" s="8">
        <v>2</v>
      </c>
      <c r="C42" s="8">
        <v>3</v>
      </c>
      <c r="D42" s="8">
        <v>3</v>
      </c>
      <c r="E42" s="8" t="s">
        <v>22</v>
      </c>
      <c r="F42" s="8">
        <f t="shared" ref="F42:F43" si="27">(B42*C42*50)</f>
        <v>300</v>
      </c>
      <c r="G42" s="8">
        <f t="shared" si="2"/>
        <v>285</v>
      </c>
      <c r="H42" s="9">
        <f t="shared" si="3"/>
        <v>142.5</v>
      </c>
      <c r="I42" s="8">
        <v>8</v>
      </c>
      <c r="J42" s="9">
        <f t="shared" si="4"/>
        <v>4</v>
      </c>
      <c r="K42" s="8">
        <f t="shared" ref="K42:K43" si="28">5+C42</f>
        <v>8</v>
      </c>
    </row>
    <row r="43" spans="1:11" x14ac:dyDescent="0.25">
      <c r="A43" s="4" t="s">
        <v>6</v>
      </c>
      <c r="B43" s="4">
        <v>2</v>
      </c>
      <c r="C43" s="4">
        <v>4</v>
      </c>
      <c r="D43" s="4">
        <v>4</v>
      </c>
      <c r="E43" s="4" t="s">
        <v>22</v>
      </c>
      <c r="F43" s="4">
        <f t="shared" si="27"/>
        <v>400</v>
      </c>
      <c r="G43" s="4">
        <f t="shared" si="2"/>
        <v>380</v>
      </c>
      <c r="H43" s="3">
        <f t="shared" si="3"/>
        <v>190</v>
      </c>
      <c r="I43" s="4">
        <v>8</v>
      </c>
      <c r="J43" s="3">
        <f t="shared" si="4"/>
        <v>4</v>
      </c>
      <c r="K43" s="4">
        <f t="shared" si="28"/>
        <v>9</v>
      </c>
    </row>
    <row r="44" spans="1:11" x14ac:dyDescent="0.25">
      <c r="A44" s="4" t="s">
        <v>6</v>
      </c>
      <c r="B44" s="4">
        <v>2</v>
      </c>
      <c r="C44" s="4">
        <v>5</v>
      </c>
      <c r="D44" s="4">
        <v>5</v>
      </c>
      <c r="E44" s="4" t="s">
        <v>22</v>
      </c>
      <c r="F44" s="4">
        <f t="shared" ref="F44:F47" si="29">(B44*C44*50)</f>
        <v>500</v>
      </c>
      <c r="G44" s="4">
        <f t="shared" si="2"/>
        <v>475</v>
      </c>
      <c r="H44" s="3">
        <f t="shared" si="3"/>
        <v>237.5</v>
      </c>
      <c r="I44" s="4">
        <v>8</v>
      </c>
      <c r="J44" s="3">
        <f t="shared" si="4"/>
        <v>4</v>
      </c>
      <c r="K44" s="4">
        <f t="shared" ref="K44:K47" si="30">5+C44</f>
        <v>10</v>
      </c>
    </row>
    <row r="45" spans="1:11" x14ac:dyDescent="0.25">
      <c r="A45" s="4" t="s">
        <v>6</v>
      </c>
      <c r="B45" s="4">
        <v>2</v>
      </c>
      <c r="C45" s="4">
        <v>6</v>
      </c>
      <c r="D45" s="4">
        <v>6</v>
      </c>
      <c r="E45" s="4" t="s">
        <v>22</v>
      </c>
      <c r="F45" s="4">
        <f t="shared" si="29"/>
        <v>600</v>
      </c>
      <c r="G45" s="4">
        <f t="shared" si="2"/>
        <v>570</v>
      </c>
      <c r="H45" s="3">
        <f t="shared" si="3"/>
        <v>285</v>
      </c>
      <c r="I45" s="4">
        <v>8</v>
      </c>
      <c r="J45" s="3">
        <f t="shared" si="4"/>
        <v>4</v>
      </c>
      <c r="K45" s="4">
        <f t="shared" si="30"/>
        <v>11</v>
      </c>
    </row>
    <row r="46" spans="1:11" x14ac:dyDescent="0.25">
      <c r="A46" s="4" t="s">
        <v>6</v>
      </c>
      <c r="B46" s="4">
        <v>2</v>
      </c>
      <c r="C46" s="4">
        <v>7</v>
      </c>
      <c r="D46" s="4">
        <v>7</v>
      </c>
      <c r="E46" s="4" t="s">
        <v>22</v>
      </c>
      <c r="F46" s="4">
        <f t="shared" si="29"/>
        <v>700</v>
      </c>
      <c r="G46" s="4">
        <f t="shared" si="2"/>
        <v>665</v>
      </c>
      <c r="H46" s="3">
        <f t="shared" si="3"/>
        <v>332.5</v>
      </c>
      <c r="I46" s="4">
        <v>8</v>
      </c>
      <c r="J46" s="3">
        <f t="shared" si="4"/>
        <v>4</v>
      </c>
      <c r="K46" s="4">
        <f t="shared" si="30"/>
        <v>12</v>
      </c>
    </row>
    <row r="47" spans="1:11" x14ac:dyDescent="0.25">
      <c r="A47" s="4" t="s">
        <v>6</v>
      </c>
      <c r="B47" s="4">
        <v>2</v>
      </c>
      <c r="C47" s="4">
        <v>8</v>
      </c>
      <c r="D47" s="4">
        <v>8</v>
      </c>
      <c r="E47" s="4" t="s">
        <v>22</v>
      </c>
      <c r="F47" s="4">
        <f t="shared" si="29"/>
        <v>800</v>
      </c>
      <c r="G47" s="4">
        <f t="shared" si="2"/>
        <v>760</v>
      </c>
      <c r="H47" s="3">
        <f t="shared" si="3"/>
        <v>380</v>
      </c>
      <c r="I47" s="4">
        <v>8</v>
      </c>
      <c r="J47" s="3">
        <f t="shared" si="4"/>
        <v>4</v>
      </c>
      <c r="K47" s="4">
        <f t="shared" si="30"/>
        <v>13</v>
      </c>
    </row>
    <row r="48" spans="1:11" x14ac:dyDescent="0.25">
      <c r="A48" s="4" t="s">
        <v>6</v>
      </c>
      <c r="B48" s="4">
        <v>2</v>
      </c>
      <c r="C48" s="4">
        <v>9</v>
      </c>
      <c r="D48" s="4">
        <v>9</v>
      </c>
      <c r="E48" s="4" t="s">
        <v>22</v>
      </c>
      <c r="F48" s="4">
        <f>(B48*C48*50)</f>
        <v>900</v>
      </c>
      <c r="G48" s="4">
        <f t="shared" si="2"/>
        <v>855</v>
      </c>
      <c r="H48" s="3">
        <f t="shared" si="3"/>
        <v>427.5</v>
      </c>
      <c r="I48" s="4">
        <v>8</v>
      </c>
      <c r="J48" s="3">
        <f t="shared" si="4"/>
        <v>4</v>
      </c>
      <c r="K48" s="4">
        <f t="shared" ref="K48:K50" si="31">5+C48</f>
        <v>14</v>
      </c>
    </row>
    <row r="49" spans="1:11" x14ac:dyDescent="0.25">
      <c r="A49" s="4" t="s">
        <v>6</v>
      </c>
      <c r="B49" s="4">
        <v>2</v>
      </c>
      <c r="C49" s="4">
        <v>10</v>
      </c>
      <c r="D49" s="4">
        <v>10</v>
      </c>
      <c r="E49" s="4" t="s">
        <v>22</v>
      </c>
      <c r="F49" s="4">
        <f>(B49*C49*50)</f>
        <v>1000</v>
      </c>
      <c r="G49" s="4">
        <f t="shared" si="2"/>
        <v>950</v>
      </c>
      <c r="H49" s="3">
        <f t="shared" si="3"/>
        <v>475</v>
      </c>
      <c r="I49" s="4">
        <v>8</v>
      </c>
      <c r="J49" s="3">
        <f t="shared" si="4"/>
        <v>4</v>
      </c>
      <c r="K49" s="4">
        <f t="shared" si="31"/>
        <v>15</v>
      </c>
    </row>
    <row r="50" spans="1:11" x14ac:dyDescent="0.25">
      <c r="A50" s="5" t="s">
        <v>292</v>
      </c>
      <c r="B50" s="5">
        <v>3</v>
      </c>
      <c r="C50" s="5">
        <v>3</v>
      </c>
      <c r="D50" s="5">
        <v>10</v>
      </c>
      <c r="E50" s="5" t="s">
        <v>20</v>
      </c>
      <c r="F50" s="5">
        <f>(B50*C50*50)</f>
        <v>450</v>
      </c>
      <c r="G50" s="5">
        <f t="shared" si="2"/>
        <v>427.5</v>
      </c>
      <c r="H50" s="3">
        <f t="shared" si="3"/>
        <v>213.75</v>
      </c>
      <c r="I50" s="5">
        <v>8</v>
      </c>
      <c r="J50" s="3">
        <f t="shared" si="4"/>
        <v>4</v>
      </c>
      <c r="K50" s="5">
        <f t="shared" si="31"/>
        <v>8</v>
      </c>
    </row>
    <row r="51" spans="1:11" x14ac:dyDescent="0.25">
      <c r="A51" s="4" t="s">
        <v>7</v>
      </c>
      <c r="B51" s="4">
        <v>3</v>
      </c>
      <c r="C51" s="4">
        <v>3</v>
      </c>
      <c r="D51" s="4">
        <v>3</v>
      </c>
      <c r="E51" s="4" t="s">
        <v>22</v>
      </c>
      <c r="F51" s="4">
        <f t="shared" si="1"/>
        <v>450</v>
      </c>
      <c r="G51" s="4">
        <f t="shared" si="2"/>
        <v>427.5</v>
      </c>
      <c r="H51" s="3">
        <f t="shared" si="3"/>
        <v>213.75</v>
      </c>
      <c r="I51" s="4">
        <v>8</v>
      </c>
      <c r="J51" s="3">
        <f t="shared" si="4"/>
        <v>4</v>
      </c>
      <c r="K51" s="4">
        <f t="shared" si="5"/>
        <v>8</v>
      </c>
    </row>
    <row r="52" spans="1:11" x14ac:dyDescent="0.25">
      <c r="A52" s="4" t="s">
        <v>7</v>
      </c>
      <c r="B52" s="4">
        <v>3</v>
      </c>
      <c r="C52" s="4">
        <v>4</v>
      </c>
      <c r="D52" s="4">
        <v>4</v>
      </c>
      <c r="E52" s="4" t="s">
        <v>22</v>
      </c>
      <c r="F52" s="4">
        <f t="shared" si="1"/>
        <v>600</v>
      </c>
      <c r="G52" s="4">
        <f t="shared" si="2"/>
        <v>570</v>
      </c>
      <c r="H52" s="3">
        <f t="shared" si="3"/>
        <v>285</v>
      </c>
      <c r="I52" s="4">
        <v>8</v>
      </c>
      <c r="J52" s="3">
        <f t="shared" si="4"/>
        <v>4</v>
      </c>
      <c r="K52" s="4">
        <f t="shared" si="5"/>
        <v>9</v>
      </c>
    </row>
    <row r="53" spans="1:11" x14ac:dyDescent="0.25">
      <c r="A53" s="4" t="s">
        <v>7</v>
      </c>
      <c r="B53" s="4">
        <v>3</v>
      </c>
      <c r="C53" s="4">
        <v>5</v>
      </c>
      <c r="D53" s="4">
        <v>5</v>
      </c>
      <c r="E53" s="4" t="s">
        <v>22</v>
      </c>
      <c r="F53" s="4">
        <f t="shared" si="1"/>
        <v>750</v>
      </c>
      <c r="G53" s="4">
        <f t="shared" si="2"/>
        <v>712.5</v>
      </c>
      <c r="H53" s="3">
        <f t="shared" si="3"/>
        <v>356.25</v>
      </c>
      <c r="I53" s="4">
        <v>8</v>
      </c>
      <c r="J53" s="3">
        <f t="shared" si="4"/>
        <v>4</v>
      </c>
      <c r="K53" s="4">
        <f t="shared" si="5"/>
        <v>10</v>
      </c>
    </row>
    <row r="54" spans="1:11" x14ac:dyDescent="0.25">
      <c r="A54" s="4" t="s">
        <v>7</v>
      </c>
      <c r="B54" s="4">
        <v>3</v>
      </c>
      <c r="C54" s="4">
        <v>6</v>
      </c>
      <c r="D54" s="4">
        <v>6</v>
      </c>
      <c r="E54" s="4" t="s">
        <v>22</v>
      </c>
      <c r="F54" s="4">
        <f t="shared" si="1"/>
        <v>900</v>
      </c>
      <c r="G54" s="4">
        <f t="shared" si="2"/>
        <v>855</v>
      </c>
      <c r="H54" s="3">
        <f t="shared" si="3"/>
        <v>427.5</v>
      </c>
      <c r="I54" s="4">
        <v>8</v>
      </c>
      <c r="J54" s="3">
        <f t="shared" si="4"/>
        <v>4</v>
      </c>
      <c r="K54" s="4">
        <f t="shared" si="5"/>
        <v>11</v>
      </c>
    </row>
    <row r="55" spans="1:11" x14ac:dyDescent="0.25">
      <c r="A55" s="4" t="s">
        <v>7</v>
      </c>
      <c r="B55" s="4">
        <v>3</v>
      </c>
      <c r="C55" s="4">
        <v>7</v>
      </c>
      <c r="D55" s="4">
        <v>7</v>
      </c>
      <c r="E55" s="4" t="s">
        <v>22</v>
      </c>
      <c r="F55" s="4">
        <f t="shared" si="1"/>
        <v>1050</v>
      </c>
      <c r="G55" s="4">
        <f t="shared" si="2"/>
        <v>997.5</v>
      </c>
      <c r="H55" s="3">
        <f t="shared" si="3"/>
        <v>498.75</v>
      </c>
      <c r="I55" s="4">
        <v>16</v>
      </c>
      <c r="J55" s="3">
        <f t="shared" si="4"/>
        <v>8</v>
      </c>
      <c r="K55" s="4">
        <f t="shared" si="5"/>
        <v>12</v>
      </c>
    </row>
    <row r="56" spans="1:11" x14ac:dyDescent="0.25">
      <c r="A56" s="4" t="s">
        <v>7</v>
      </c>
      <c r="B56" s="4">
        <v>3</v>
      </c>
      <c r="C56" s="4">
        <v>8</v>
      </c>
      <c r="D56" s="4">
        <v>8</v>
      </c>
      <c r="E56" s="4" t="s">
        <v>22</v>
      </c>
      <c r="F56" s="4">
        <f t="shared" si="1"/>
        <v>1200</v>
      </c>
      <c r="G56" s="4">
        <f t="shared" si="2"/>
        <v>1140</v>
      </c>
      <c r="H56" s="3">
        <f t="shared" si="3"/>
        <v>570</v>
      </c>
      <c r="I56" s="4">
        <v>16</v>
      </c>
      <c r="J56" s="3">
        <f t="shared" si="4"/>
        <v>8</v>
      </c>
      <c r="K56" s="4">
        <f t="shared" si="5"/>
        <v>13</v>
      </c>
    </row>
    <row r="57" spans="1:11" x14ac:dyDescent="0.25">
      <c r="A57" s="4" t="s">
        <v>7</v>
      </c>
      <c r="B57" s="4">
        <v>3</v>
      </c>
      <c r="C57" s="4">
        <v>9</v>
      </c>
      <c r="D57" s="4">
        <v>9</v>
      </c>
      <c r="E57" s="4" t="s">
        <v>22</v>
      </c>
      <c r="F57" s="4">
        <f t="shared" si="1"/>
        <v>1350</v>
      </c>
      <c r="G57" s="4">
        <f t="shared" si="2"/>
        <v>1282.5</v>
      </c>
      <c r="H57" s="3">
        <f t="shared" si="3"/>
        <v>641.25</v>
      </c>
      <c r="I57" s="4">
        <v>16</v>
      </c>
      <c r="J57" s="3">
        <f t="shared" si="4"/>
        <v>8</v>
      </c>
      <c r="K57" s="4">
        <f t="shared" si="5"/>
        <v>14</v>
      </c>
    </row>
    <row r="58" spans="1:11" x14ac:dyDescent="0.25">
      <c r="A58" s="4" t="s">
        <v>7</v>
      </c>
      <c r="B58" s="4">
        <v>3</v>
      </c>
      <c r="C58" s="4">
        <v>10</v>
      </c>
      <c r="D58" s="4">
        <v>10</v>
      </c>
      <c r="E58" s="4" t="s">
        <v>22</v>
      </c>
      <c r="F58" s="4">
        <f t="shared" si="1"/>
        <v>1500</v>
      </c>
      <c r="G58" s="4">
        <f t="shared" si="2"/>
        <v>1425</v>
      </c>
      <c r="H58" s="3">
        <f t="shared" si="3"/>
        <v>712.5</v>
      </c>
      <c r="I58" s="4">
        <v>16</v>
      </c>
      <c r="J58" s="3">
        <f t="shared" si="4"/>
        <v>8</v>
      </c>
      <c r="K58" s="4">
        <f t="shared" si="5"/>
        <v>15</v>
      </c>
    </row>
    <row r="59" spans="1:11" x14ac:dyDescent="0.25">
      <c r="A59" s="2" t="s">
        <v>8</v>
      </c>
      <c r="B59" s="2">
        <v>3</v>
      </c>
      <c r="C59" s="2">
        <v>3</v>
      </c>
      <c r="D59" s="2">
        <f>1*C59</f>
        <v>3</v>
      </c>
      <c r="E59" s="2" t="s">
        <v>20</v>
      </c>
      <c r="F59" s="2">
        <f t="shared" si="1"/>
        <v>450</v>
      </c>
      <c r="G59" s="2">
        <f t="shared" si="2"/>
        <v>427.5</v>
      </c>
      <c r="H59" s="3">
        <f t="shared" si="3"/>
        <v>213.75</v>
      </c>
      <c r="I59" s="2">
        <v>8</v>
      </c>
      <c r="J59" s="3">
        <f t="shared" si="4"/>
        <v>4</v>
      </c>
      <c r="K59" s="2">
        <f t="shared" si="5"/>
        <v>8</v>
      </c>
    </row>
    <row r="60" spans="1:11" x14ac:dyDescent="0.25">
      <c r="A60" s="4" t="s">
        <v>9</v>
      </c>
      <c r="B60" s="4">
        <v>3</v>
      </c>
      <c r="C60" s="4">
        <v>3</v>
      </c>
      <c r="D60" s="4">
        <f>10*C60</f>
        <v>30</v>
      </c>
      <c r="E60" s="4" t="s">
        <v>20</v>
      </c>
      <c r="F60" s="4">
        <f t="shared" si="1"/>
        <v>450</v>
      </c>
      <c r="G60" s="4">
        <f t="shared" si="2"/>
        <v>427.5</v>
      </c>
      <c r="H60" s="3">
        <f t="shared" si="3"/>
        <v>213.75</v>
      </c>
      <c r="I60" s="4">
        <v>8</v>
      </c>
      <c r="J60" s="3">
        <f t="shared" si="4"/>
        <v>4</v>
      </c>
      <c r="K60" s="4">
        <f t="shared" si="5"/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82" workbookViewId="0">
      <selection activeCell="A34" sqref="A34"/>
    </sheetView>
  </sheetViews>
  <sheetFormatPr defaultRowHeight="15" x14ac:dyDescent="0.25"/>
  <cols>
    <col min="1" max="1" width="29.140625" bestFit="1" customWidth="1"/>
    <col min="2" max="2" width="22.7109375" bestFit="1" customWidth="1"/>
    <col min="3" max="3" width="9.5703125" customWidth="1"/>
    <col min="4" max="4" width="8.5703125" bestFit="1" customWidth="1"/>
    <col min="5" max="5" width="22.28515625" bestFit="1" customWidth="1"/>
    <col min="6" max="6" width="53.7109375" customWidth="1"/>
    <col min="7" max="7" width="26.5703125" style="7" customWidth="1"/>
    <col min="8" max="8" width="11.7109375" bestFit="1" customWidth="1"/>
    <col min="9" max="9" width="11" bestFit="1" customWidth="1"/>
    <col min="10" max="10" width="9.85546875" bestFit="1" customWidth="1"/>
  </cols>
  <sheetData>
    <row r="1" spans="1:10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18</v>
      </c>
      <c r="G1" s="7" t="s">
        <v>28</v>
      </c>
      <c r="H1" t="s">
        <v>29</v>
      </c>
      <c r="I1" t="s">
        <v>10</v>
      </c>
      <c r="J1" t="s">
        <v>279</v>
      </c>
    </row>
    <row r="2" spans="1:10" x14ac:dyDescent="0.25">
      <c r="A2" t="s">
        <v>44</v>
      </c>
      <c r="B2" t="s">
        <v>45</v>
      </c>
      <c r="C2">
        <v>20</v>
      </c>
      <c r="D2" t="s">
        <v>46</v>
      </c>
      <c r="E2" t="s">
        <v>43</v>
      </c>
      <c r="F2" s="7" t="s">
        <v>211</v>
      </c>
      <c r="G2" s="7" t="s">
        <v>47</v>
      </c>
      <c r="H2" s="6">
        <v>4500</v>
      </c>
      <c r="I2">
        <f>Table1[[#This Row],[Price (gp)]]-(0.05*Table1[[#This Row],[Price (gp)]])</f>
        <v>4275</v>
      </c>
      <c r="J2">
        <f>Table1[[#This Row],[Discount]]/2</f>
        <v>2137.5</v>
      </c>
    </row>
    <row r="3" spans="1:10" ht="30" x14ac:dyDescent="0.25">
      <c r="A3" t="s">
        <v>52</v>
      </c>
      <c r="B3" t="s">
        <v>45</v>
      </c>
      <c r="C3">
        <v>20</v>
      </c>
      <c r="D3" t="s">
        <v>37</v>
      </c>
      <c r="E3" t="s">
        <v>43</v>
      </c>
      <c r="F3" s="7" t="s">
        <v>214</v>
      </c>
      <c r="G3" s="7" t="s">
        <v>49</v>
      </c>
      <c r="H3" s="6">
        <v>1125</v>
      </c>
      <c r="I3">
        <f>Table1[[#This Row],[Price (gp)]]-(0.05*Table1[[#This Row],[Price (gp)]])</f>
        <v>1068.75</v>
      </c>
      <c r="J3">
        <f>Table1[[#This Row],[Discount]]/2</f>
        <v>534.375</v>
      </c>
    </row>
    <row r="4" spans="1:10" x14ac:dyDescent="0.25">
      <c r="A4" t="s">
        <v>53</v>
      </c>
      <c r="B4" t="s">
        <v>45</v>
      </c>
      <c r="C4">
        <v>16</v>
      </c>
      <c r="D4" t="s">
        <v>46</v>
      </c>
      <c r="E4" t="s">
        <v>40</v>
      </c>
      <c r="F4" s="7" t="s">
        <v>215</v>
      </c>
      <c r="G4" s="7" t="s">
        <v>34</v>
      </c>
      <c r="H4">
        <v>300</v>
      </c>
      <c r="I4">
        <f>Table1[[#This Row],[Price (gp)]]-(0.05*Table1[[#This Row],[Price (gp)]])</f>
        <v>285</v>
      </c>
      <c r="J4">
        <f>Table1[[#This Row],[Discount]]/2</f>
        <v>142.5</v>
      </c>
    </row>
    <row r="5" spans="1:10" x14ac:dyDescent="0.25">
      <c r="A5" t="s">
        <v>54</v>
      </c>
      <c r="B5" t="s">
        <v>45</v>
      </c>
      <c r="C5">
        <v>14</v>
      </c>
      <c r="D5" t="s">
        <v>37</v>
      </c>
      <c r="E5" t="s">
        <v>43</v>
      </c>
      <c r="F5" s="7" t="s">
        <v>216</v>
      </c>
      <c r="G5" s="7" t="s">
        <v>34</v>
      </c>
      <c r="H5" s="6">
        <v>1000</v>
      </c>
      <c r="I5">
        <f>Table1[[#This Row],[Price (gp)]]-(0.05*Table1[[#This Row],[Price (gp)]])</f>
        <v>950</v>
      </c>
      <c r="J5">
        <f>Table1[[#This Row],[Discount]]/2</f>
        <v>475</v>
      </c>
    </row>
    <row r="6" spans="1:10" x14ac:dyDescent="0.25">
      <c r="A6" t="s">
        <v>81</v>
      </c>
      <c r="B6" t="s">
        <v>45</v>
      </c>
      <c r="C6">
        <v>26</v>
      </c>
      <c r="D6" t="s">
        <v>37</v>
      </c>
      <c r="E6" t="s">
        <v>43</v>
      </c>
      <c r="F6" s="7" t="s">
        <v>231</v>
      </c>
      <c r="G6" s="7" t="s">
        <v>37</v>
      </c>
      <c r="H6" s="6">
        <v>1500</v>
      </c>
      <c r="I6">
        <f>Table1[[#This Row],[Price (gp)]]-(0.05*Table1[[#This Row],[Price (gp)]])</f>
        <v>1425</v>
      </c>
      <c r="J6">
        <f>Table1[[#This Row],[Discount]]/2</f>
        <v>712.5</v>
      </c>
    </row>
    <row r="7" spans="1:10" ht="30" x14ac:dyDescent="0.25">
      <c r="A7" t="s">
        <v>102</v>
      </c>
      <c r="B7" t="s">
        <v>45</v>
      </c>
      <c r="C7">
        <v>10</v>
      </c>
      <c r="D7" t="s">
        <v>56</v>
      </c>
      <c r="E7" t="s">
        <v>37</v>
      </c>
      <c r="F7" s="7" t="s">
        <v>103</v>
      </c>
      <c r="G7" s="7" t="s">
        <v>104</v>
      </c>
      <c r="H7">
        <v>125</v>
      </c>
      <c r="I7">
        <f>Table1[[#This Row],[Price (gp)]]-(0.05*Table1[[#This Row],[Price (gp)]])</f>
        <v>118.75</v>
      </c>
      <c r="J7">
        <f>Table1[[#This Row],[Discount]]/2</f>
        <v>59.375</v>
      </c>
    </row>
    <row r="8" spans="1:10" x14ac:dyDescent="0.25">
      <c r="A8" t="s">
        <v>117</v>
      </c>
      <c r="B8" t="s">
        <v>118</v>
      </c>
      <c r="C8">
        <v>20</v>
      </c>
      <c r="D8" t="s">
        <v>46</v>
      </c>
      <c r="E8" t="s">
        <v>43</v>
      </c>
      <c r="F8" s="7" t="s">
        <v>244</v>
      </c>
      <c r="G8" s="7" t="s">
        <v>49</v>
      </c>
      <c r="H8" s="6">
        <v>2500</v>
      </c>
      <c r="I8">
        <f>Table1[[#This Row],[Price (gp)]]-(0.05*Table1[[#This Row],[Price (gp)]])</f>
        <v>2375</v>
      </c>
      <c r="J8">
        <f>Table1[[#This Row],[Discount]]/2</f>
        <v>1187.5</v>
      </c>
    </row>
    <row r="9" spans="1:10" x14ac:dyDescent="0.25">
      <c r="A9" t="s">
        <v>138</v>
      </c>
      <c r="B9" t="s">
        <v>45</v>
      </c>
      <c r="C9">
        <v>18</v>
      </c>
      <c r="D9" t="s">
        <v>56</v>
      </c>
      <c r="E9" t="s">
        <v>139</v>
      </c>
      <c r="F9" s="7" t="s">
        <v>249</v>
      </c>
      <c r="G9" s="7" t="s">
        <v>34</v>
      </c>
      <c r="H9" s="6">
        <v>1500</v>
      </c>
      <c r="I9">
        <f>Table1[[#This Row],[Price (gp)]]-(0.05*Table1[[#This Row],[Price (gp)]])</f>
        <v>1425</v>
      </c>
      <c r="J9">
        <f>Table1[[#This Row],[Discount]]/2</f>
        <v>712.5</v>
      </c>
    </row>
    <row r="10" spans="1:10" x14ac:dyDescent="0.25">
      <c r="A10" t="s">
        <v>141</v>
      </c>
      <c r="B10" t="s">
        <v>45</v>
      </c>
      <c r="C10">
        <v>20</v>
      </c>
      <c r="D10" t="s">
        <v>46</v>
      </c>
      <c r="E10" t="s">
        <v>40</v>
      </c>
      <c r="F10" s="7" t="s">
        <v>142</v>
      </c>
      <c r="G10" s="7" t="s">
        <v>49</v>
      </c>
      <c r="H10">
        <v>500</v>
      </c>
      <c r="I10">
        <f>Table1[[#This Row],[Price (gp)]]-(0.05*Table1[[#This Row],[Price (gp)]])</f>
        <v>475</v>
      </c>
      <c r="J10">
        <f>Table1[[#This Row],[Discount]]/2</f>
        <v>237.5</v>
      </c>
    </row>
    <row r="11" spans="1:10" x14ac:dyDescent="0.25">
      <c r="A11" t="s">
        <v>151</v>
      </c>
      <c r="B11" t="s">
        <v>45</v>
      </c>
      <c r="C11">
        <v>13</v>
      </c>
      <c r="D11" t="s">
        <v>46</v>
      </c>
      <c r="E11" t="s">
        <v>40</v>
      </c>
      <c r="F11" s="7" t="s">
        <v>229</v>
      </c>
      <c r="G11" s="7" t="s">
        <v>34</v>
      </c>
      <c r="H11">
        <v>650</v>
      </c>
      <c r="I11">
        <f>Table1[[#This Row],[Price (gp)]]-(0.05*Table1[[#This Row],[Price (gp)]])</f>
        <v>617.5</v>
      </c>
      <c r="J11">
        <f>Table1[[#This Row],[Discount]]/2</f>
        <v>308.75</v>
      </c>
    </row>
    <row r="12" spans="1:10" x14ac:dyDescent="0.25">
      <c r="A12" t="s">
        <v>164</v>
      </c>
      <c r="B12" t="s">
        <v>45</v>
      </c>
      <c r="C12">
        <v>17</v>
      </c>
      <c r="D12" t="s">
        <v>46</v>
      </c>
      <c r="E12" t="s">
        <v>40</v>
      </c>
      <c r="F12" s="7" t="s">
        <v>258</v>
      </c>
      <c r="G12" s="7" t="s">
        <v>47</v>
      </c>
      <c r="H12" s="6">
        <v>1000</v>
      </c>
      <c r="I12">
        <f>Table1[[#This Row],[Price (gp)]]-(0.05*Table1[[#This Row],[Price (gp)]])</f>
        <v>950</v>
      </c>
      <c r="J12">
        <f>Table1[[#This Row],[Discount]]/2</f>
        <v>475</v>
      </c>
    </row>
    <row r="13" spans="1:10" x14ac:dyDescent="0.25">
      <c r="A13" t="s">
        <v>184</v>
      </c>
      <c r="B13" t="s">
        <v>45</v>
      </c>
      <c r="C13">
        <v>18</v>
      </c>
      <c r="D13" t="s">
        <v>185</v>
      </c>
      <c r="E13" t="s">
        <v>86</v>
      </c>
      <c r="F13" s="7" t="s">
        <v>270</v>
      </c>
      <c r="G13" s="7" t="s">
        <v>34</v>
      </c>
      <c r="H13" s="6">
        <v>2600</v>
      </c>
      <c r="I13">
        <f>Table1[[#This Row],[Price (gp)]]-(0.05*Table1[[#This Row],[Price (gp)]])</f>
        <v>2470</v>
      </c>
      <c r="J13">
        <f>Table1[[#This Row],[Discount]]/2</f>
        <v>1235</v>
      </c>
    </row>
    <row r="14" spans="1:10" x14ac:dyDescent="0.25">
      <c r="A14" t="s">
        <v>190</v>
      </c>
      <c r="B14" t="s">
        <v>45</v>
      </c>
      <c r="C14">
        <v>16</v>
      </c>
      <c r="D14" t="s">
        <v>46</v>
      </c>
      <c r="E14" t="s">
        <v>40</v>
      </c>
      <c r="F14" s="7" t="s">
        <v>235</v>
      </c>
      <c r="G14" s="7" t="s">
        <v>34</v>
      </c>
      <c r="H14">
        <v>250</v>
      </c>
      <c r="I14">
        <f>Table1[[#This Row],[Price (gp)]]-(0.05*Table1[[#This Row],[Price (gp)]])</f>
        <v>237.5</v>
      </c>
      <c r="J14">
        <f>Table1[[#This Row],[Discount]]/2</f>
        <v>118.75</v>
      </c>
    </row>
    <row r="15" spans="1:10" x14ac:dyDescent="0.25">
      <c r="A15" t="s">
        <v>191</v>
      </c>
      <c r="B15" t="s">
        <v>45</v>
      </c>
      <c r="C15">
        <v>22</v>
      </c>
      <c r="D15" t="s">
        <v>46</v>
      </c>
      <c r="E15" t="s">
        <v>40</v>
      </c>
      <c r="F15" s="7" t="s">
        <v>272</v>
      </c>
      <c r="G15" s="7" t="s">
        <v>37</v>
      </c>
      <c r="H15" s="6">
        <v>6500</v>
      </c>
      <c r="I15">
        <f>Table1[[#This Row],[Price (gp)]]-(0.05*Table1[[#This Row],[Price (gp)]])</f>
        <v>6175</v>
      </c>
      <c r="J15">
        <f>Table1[[#This Row],[Discount]]/2</f>
        <v>3087.5</v>
      </c>
    </row>
    <row r="16" spans="1:10" x14ac:dyDescent="0.25">
      <c r="A16" t="s">
        <v>193</v>
      </c>
      <c r="B16" t="s">
        <v>45</v>
      </c>
      <c r="C16">
        <v>16</v>
      </c>
      <c r="D16" t="s">
        <v>46</v>
      </c>
      <c r="E16" t="s">
        <v>40</v>
      </c>
      <c r="F16" s="7" t="s">
        <v>256</v>
      </c>
      <c r="G16" s="7" t="s">
        <v>34</v>
      </c>
      <c r="H16">
        <v>400</v>
      </c>
      <c r="I16">
        <f>Table1[[#This Row],[Price (gp)]]-(0.05*Table1[[#This Row],[Price (gp)]])</f>
        <v>380</v>
      </c>
      <c r="J16">
        <f>Table1[[#This Row],[Discount]]/2</f>
        <v>190</v>
      </c>
    </row>
    <row r="17" spans="1:10" ht="45" x14ac:dyDescent="0.25">
      <c r="A17" t="s">
        <v>194</v>
      </c>
      <c r="B17" t="s">
        <v>45</v>
      </c>
      <c r="C17">
        <v>17</v>
      </c>
      <c r="D17" t="s">
        <v>46</v>
      </c>
      <c r="E17" t="s">
        <v>43</v>
      </c>
      <c r="F17" s="7" t="s">
        <v>274</v>
      </c>
      <c r="G17" s="7" t="s">
        <v>49</v>
      </c>
      <c r="H17">
        <v>900</v>
      </c>
      <c r="I17">
        <f>Table1[[#This Row],[Price (gp)]]-(0.05*Table1[[#This Row],[Price (gp)]])</f>
        <v>855</v>
      </c>
      <c r="J17">
        <f>Table1[[#This Row],[Discount]]/2</f>
        <v>427.5</v>
      </c>
    </row>
    <row r="18" spans="1:10" x14ac:dyDescent="0.25">
      <c r="A18" t="s">
        <v>196</v>
      </c>
      <c r="B18" t="s">
        <v>45</v>
      </c>
      <c r="C18">
        <v>13</v>
      </c>
      <c r="D18" t="s">
        <v>37</v>
      </c>
      <c r="E18" t="s">
        <v>40</v>
      </c>
      <c r="F18" s="7" t="s">
        <v>276</v>
      </c>
      <c r="G18" s="7" t="s">
        <v>34</v>
      </c>
      <c r="H18">
        <v>800</v>
      </c>
      <c r="I18">
        <f>Table1[[#This Row],[Price (gp)]]-(0.05*Table1[[#This Row],[Price (gp)]])</f>
        <v>760</v>
      </c>
      <c r="J18">
        <f>Table1[[#This Row],[Discount]]/2</f>
        <v>380</v>
      </c>
    </row>
    <row r="19" spans="1:10" x14ac:dyDescent="0.25">
      <c r="A19" t="s">
        <v>198</v>
      </c>
      <c r="B19" t="s">
        <v>45</v>
      </c>
      <c r="C19">
        <v>16</v>
      </c>
      <c r="D19" t="s">
        <v>56</v>
      </c>
      <c r="E19" t="s">
        <v>43</v>
      </c>
      <c r="F19" s="7" t="s">
        <v>277</v>
      </c>
      <c r="G19" s="7" t="s">
        <v>49</v>
      </c>
      <c r="H19" t="s">
        <v>37</v>
      </c>
      <c r="I19" t="e">
        <f>Table1[[#This Row],[Price (gp)]]-(0.05*Table1[[#This Row],[Price (gp)]])</f>
        <v>#VALUE!</v>
      </c>
      <c r="J19" t="e">
        <f>Table1[[#This Row],[Discount]]/2</f>
        <v>#VALUE!</v>
      </c>
    </row>
    <row r="20" spans="1:10" x14ac:dyDescent="0.25">
      <c r="A20" t="s">
        <v>99</v>
      </c>
      <c r="B20" t="s">
        <v>100</v>
      </c>
      <c r="C20">
        <v>16</v>
      </c>
      <c r="D20" t="s">
        <v>37</v>
      </c>
      <c r="E20" t="s">
        <v>43</v>
      </c>
      <c r="F20" s="7" t="s">
        <v>236</v>
      </c>
      <c r="G20" s="7" t="s">
        <v>49</v>
      </c>
      <c r="H20" t="s">
        <v>37</v>
      </c>
      <c r="I20" t="e">
        <f>Table1[[#This Row],[Price (gp)]]-(0.05*Table1[[#This Row],[Price (gp)]])</f>
        <v>#VALUE!</v>
      </c>
      <c r="J20" t="e">
        <f>Table1[[#This Row],[Discount]]/2</f>
        <v>#VALUE!</v>
      </c>
    </row>
    <row r="21" spans="1:10" x14ac:dyDescent="0.25">
      <c r="A21" t="s">
        <v>145</v>
      </c>
      <c r="B21" t="s">
        <v>146</v>
      </c>
      <c r="C21">
        <v>18</v>
      </c>
      <c r="D21" t="s">
        <v>56</v>
      </c>
      <c r="E21" t="s">
        <v>147</v>
      </c>
      <c r="F21" s="7" t="s">
        <v>251</v>
      </c>
      <c r="H21" s="6">
        <v>1500</v>
      </c>
      <c r="I21">
        <f>Table1[[#This Row],[Price (gp)]]-(0.05*Table1[[#This Row],[Price (gp)]])</f>
        <v>1425</v>
      </c>
      <c r="J21">
        <f>Table1[[#This Row],[Discount]]/2</f>
        <v>712.5</v>
      </c>
    </row>
    <row r="22" spans="1:10" x14ac:dyDescent="0.25">
      <c r="A22" t="s">
        <v>69</v>
      </c>
      <c r="B22" t="s">
        <v>70</v>
      </c>
      <c r="C22">
        <v>12</v>
      </c>
      <c r="D22" t="s">
        <v>37</v>
      </c>
      <c r="E22" t="s">
        <v>57</v>
      </c>
      <c r="F22" s="7" t="s">
        <v>226</v>
      </c>
      <c r="G22" s="7" t="s">
        <v>34</v>
      </c>
      <c r="H22" s="6">
        <v>1000</v>
      </c>
      <c r="I22">
        <f>Table1[[#This Row],[Price (gp)]]-(0.05*Table1[[#This Row],[Price (gp)]])</f>
        <v>950</v>
      </c>
      <c r="J22">
        <f>Table1[[#This Row],[Discount]]/2</f>
        <v>475</v>
      </c>
    </row>
    <row r="23" spans="1:10" x14ac:dyDescent="0.25">
      <c r="A23" t="s">
        <v>30</v>
      </c>
      <c r="B23" t="s">
        <v>31</v>
      </c>
      <c r="C23">
        <v>13</v>
      </c>
      <c r="D23" t="s">
        <v>32</v>
      </c>
      <c r="E23" t="s">
        <v>33</v>
      </c>
      <c r="F23" s="7" t="s">
        <v>208</v>
      </c>
      <c r="G23" s="7" t="s">
        <v>34</v>
      </c>
      <c r="H23">
        <v>120</v>
      </c>
      <c r="I23">
        <f>Table1[[#This Row],[Price (gp)]]-(0.05*Table1[[#This Row],[Price (gp)]])</f>
        <v>114</v>
      </c>
      <c r="J23">
        <f>Table1[[#This Row],[Discount]]/2</f>
        <v>57</v>
      </c>
    </row>
    <row r="24" spans="1:10" x14ac:dyDescent="0.25">
      <c r="A24" t="s">
        <v>39</v>
      </c>
      <c r="B24" t="s">
        <v>31</v>
      </c>
      <c r="C24">
        <v>14</v>
      </c>
      <c r="D24" t="s">
        <v>32</v>
      </c>
      <c r="E24" t="s">
        <v>40</v>
      </c>
      <c r="F24" s="7" t="s">
        <v>210</v>
      </c>
      <c r="G24" s="7" t="s">
        <v>34</v>
      </c>
      <c r="H24">
        <v>100</v>
      </c>
      <c r="I24">
        <f>Table1[[#This Row],[Price (gp)]]-(0.05*Table1[[#This Row],[Price (gp)]])</f>
        <v>95</v>
      </c>
      <c r="J24">
        <f>Table1[[#This Row],[Discount]]/2</f>
        <v>47.5</v>
      </c>
    </row>
    <row r="25" spans="1:10" x14ac:dyDescent="0.25">
      <c r="A25" t="s">
        <v>50</v>
      </c>
      <c r="B25" t="s">
        <v>51</v>
      </c>
      <c r="C25">
        <v>17</v>
      </c>
      <c r="D25" t="s">
        <v>32</v>
      </c>
      <c r="E25" t="s">
        <v>40</v>
      </c>
      <c r="F25" s="7" t="s">
        <v>213</v>
      </c>
      <c r="G25" s="7" t="s">
        <v>47</v>
      </c>
      <c r="H25">
        <v>300</v>
      </c>
      <c r="I25">
        <f>Table1[[#This Row],[Price (gp)]]-(0.05*Table1[[#This Row],[Price (gp)]])</f>
        <v>285</v>
      </c>
      <c r="J25">
        <f>Table1[[#This Row],[Discount]]/2</f>
        <v>142.5</v>
      </c>
    </row>
    <row r="26" spans="1:10" x14ac:dyDescent="0.25">
      <c r="A26" t="s">
        <v>58</v>
      </c>
      <c r="B26" t="s">
        <v>31</v>
      </c>
      <c r="C26">
        <v>25</v>
      </c>
      <c r="D26" t="s">
        <v>37</v>
      </c>
      <c r="E26" t="s">
        <v>40</v>
      </c>
      <c r="F26" s="7" t="s">
        <v>218</v>
      </c>
      <c r="G26" s="7" t="s">
        <v>49</v>
      </c>
      <c r="H26">
        <v>100</v>
      </c>
      <c r="I26">
        <f>Table1[[#This Row],[Price (gp)]]-(0.05*Table1[[#This Row],[Price (gp)]])</f>
        <v>95</v>
      </c>
      <c r="J26">
        <f>Table1[[#This Row],[Discount]]/2</f>
        <v>47.5</v>
      </c>
    </row>
    <row r="27" spans="1:10" x14ac:dyDescent="0.25">
      <c r="A27" t="s">
        <v>59</v>
      </c>
      <c r="B27" t="s">
        <v>31</v>
      </c>
      <c r="C27">
        <v>15</v>
      </c>
      <c r="D27" t="s">
        <v>32</v>
      </c>
      <c r="E27" t="s">
        <v>40</v>
      </c>
      <c r="F27" s="7" t="s">
        <v>219</v>
      </c>
      <c r="G27" s="7" t="s">
        <v>49</v>
      </c>
      <c r="H27">
        <v>500</v>
      </c>
      <c r="I27">
        <f>Table1[[#This Row],[Price (gp)]]-(0.05*Table1[[#This Row],[Price (gp)]])</f>
        <v>475</v>
      </c>
      <c r="J27">
        <f>Table1[[#This Row],[Discount]]/2</f>
        <v>237.5</v>
      </c>
    </row>
    <row r="28" spans="1:10" x14ac:dyDescent="0.25">
      <c r="A28" t="s">
        <v>63</v>
      </c>
      <c r="B28" t="s">
        <v>31</v>
      </c>
      <c r="C28">
        <v>12</v>
      </c>
      <c r="D28" t="s">
        <v>37</v>
      </c>
      <c r="E28" t="s">
        <v>46</v>
      </c>
      <c r="F28" s="7" t="s">
        <v>222</v>
      </c>
      <c r="G28" s="7" t="s">
        <v>47</v>
      </c>
      <c r="H28" t="s">
        <v>37</v>
      </c>
      <c r="I28" t="e">
        <f>Table1[[#This Row],[Price (gp)]]-(0.05*Table1[[#This Row],[Price (gp)]])</f>
        <v>#VALUE!</v>
      </c>
      <c r="J28" t="e">
        <f>Table1[[#This Row],[Discount]]/2</f>
        <v>#VALUE!</v>
      </c>
    </row>
    <row r="29" spans="1:10" x14ac:dyDescent="0.25">
      <c r="A29" t="s">
        <v>64</v>
      </c>
      <c r="B29" t="s">
        <v>31</v>
      </c>
      <c r="C29">
        <v>15</v>
      </c>
      <c r="D29" t="s">
        <v>56</v>
      </c>
      <c r="E29" t="s">
        <v>37</v>
      </c>
      <c r="F29" s="7" t="s">
        <v>223</v>
      </c>
      <c r="G29" s="7" t="s">
        <v>34</v>
      </c>
      <c r="H29">
        <v>400</v>
      </c>
      <c r="I29">
        <f>Table1[[#This Row],[Price (gp)]]-(0.05*Table1[[#This Row],[Price (gp)]])</f>
        <v>380</v>
      </c>
      <c r="J29">
        <f>Table1[[#This Row],[Discount]]/2</f>
        <v>190</v>
      </c>
    </row>
    <row r="30" spans="1:10" x14ac:dyDescent="0.25">
      <c r="A30" t="s">
        <v>76</v>
      </c>
      <c r="B30" t="s">
        <v>31</v>
      </c>
      <c r="C30">
        <v>18</v>
      </c>
      <c r="D30" t="s">
        <v>32</v>
      </c>
      <c r="E30" t="s">
        <v>40</v>
      </c>
      <c r="F30" s="7" t="s">
        <v>228</v>
      </c>
      <c r="G30" s="7" t="s">
        <v>47</v>
      </c>
      <c r="H30">
        <v>800</v>
      </c>
      <c r="I30">
        <f>Table1[[#This Row],[Price (gp)]]-(0.05*Table1[[#This Row],[Price (gp)]])</f>
        <v>760</v>
      </c>
      <c r="J30">
        <f>Table1[[#This Row],[Discount]]/2</f>
        <v>380</v>
      </c>
    </row>
    <row r="31" spans="1:10" x14ac:dyDescent="0.25">
      <c r="A31" t="s">
        <v>82</v>
      </c>
      <c r="B31" t="s">
        <v>31</v>
      </c>
      <c r="C31">
        <v>16</v>
      </c>
      <c r="D31" t="s">
        <v>83</v>
      </c>
      <c r="E31" t="s">
        <v>84</v>
      </c>
      <c r="F31" s="7" t="s">
        <v>232</v>
      </c>
      <c r="G31" s="7" t="s">
        <v>49</v>
      </c>
      <c r="H31">
        <v>150</v>
      </c>
      <c r="I31">
        <f>Table1[[#This Row],[Price (gp)]]-(0.05*Table1[[#This Row],[Price (gp)]])</f>
        <v>142.5</v>
      </c>
      <c r="J31">
        <f>Table1[[#This Row],[Discount]]/2</f>
        <v>71.25</v>
      </c>
    </row>
    <row r="32" spans="1:10" x14ac:dyDescent="0.25">
      <c r="A32" t="s">
        <v>101</v>
      </c>
      <c r="B32" t="s">
        <v>31</v>
      </c>
      <c r="C32">
        <v>13</v>
      </c>
      <c r="D32" t="s">
        <v>46</v>
      </c>
      <c r="E32" t="s">
        <v>40</v>
      </c>
      <c r="F32" s="7" t="s">
        <v>237</v>
      </c>
      <c r="G32" s="7" t="s">
        <v>34</v>
      </c>
      <c r="H32">
        <v>75</v>
      </c>
      <c r="I32">
        <f>Table1[[#This Row],[Price (gp)]]-(0.05*Table1[[#This Row],[Price (gp)]])</f>
        <v>71.25</v>
      </c>
      <c r="J32">
        <f>Table1[[#This Row],[Discount]]/2</f>
        <v>35.625</v>
      </c>
    </row>
    <row r="33" spans="1:10" x14ac:dyDescent="0.25">
      <c r="A33" t="s">
        <v>111</v>
      </c>
      <c r="B33" t="s">
        <v>31</v>
      </c>
      <c r="C33">
        <v>16</v>
      </c>
      <c r="D33" t="s">
        <v>32</v>
      </c>
      <c r="E33" t="s">
        <v>40</v>
      </c>
      <c r="F33" s="7" t="s">
        <v>240</v>
      </c>
      <c r="G33" s="7" t="s">
        <v>34</v>
      </c>
      <c r="H33" s="6">
        <v>2100</v>
      </c>
      <c r="I33">
        <f>Table1[[#This Row],[Price (gp)]]-(0.05*Table1[[#This Row],[Price (gp)]])</f>
        <v>1995</v>
      </c>
      <c r="J33">
        <f>Table1[[#This Row],[Discount]]/2</f>
        <v>997.5</v>
      </c>
    </row>
    <row r="34" spans="1:10" x14ac:dyDescent="0.25">
      <c r="A34" t="s">
        <v>113</v>
      </c>
      <c r="B34" t="s">
        <v>31</v>
      </c>
      <c r="C34">
        <v>18</v>
      </c>
      <c r="D34" t="s">
        <v>32</v>
      </c>
      <c r="E34" t="s">
        <v>40</v>
      </c>
      <c r="F34" s="7" t="s">
        <v>242</v>
      </c>
      <c r="G34" s="7" t="s">
        <v>49</v>
      </c>
      <c r="H34">
        <v>500</v>
      </c>
      <c r="I34">
        <f>Table1[[#This Row],[Price (gp)]]-(0.05*Table1[[#This Row],[Price (gp)]])</f>
        <v>475</v>
      </c>
      <c r="J34">
        <f>Table1[[#This Row],[Discount]]/2</f>
        <v>237.5</v>
      </c>
    </row>
    <row r="35" spans="1:10" x14ac:dyDescent="0.25">
      <c r="A35" t="s">
        <v>114</v>
      </c>
      <c r="B35" t="s">
        <v>31</v>
      </c>
      <c r="C35">
        <v>18</v>
      </c>
      <c r="D35" t="s">
        <v>32</v>
      </c>
      <c r="E35" t="s">
        <v>40</v>
      </c>
      <c r="F35" s="7" t="s">
        <v>243</v>
      </c>
      <c r="G35" s="7" t="s">
        <v>47</v>
      </c>
      <c r="H35" s="6">
        <v>2500</v>
      </c>
      <c r="I35">
        <f>Table1[[#This Row],[Price (gp)]]-(0.05*Table1[[#This Row],[Price (gp)]])</f>
        <v>2375</v>
      </c>
      <c r="J35">
        <f>Table1[[#This Row],[Discount]]/2</f>
        <v>1187.5</v>
      </c>
    </row>
    <row r="36" spans="1:10" x14ac:dyDescent="0.25">
      <c r="A36" t="s">
        <v>119</v>
      </c>
      <c r="B36" t="s">
        <v>31</v>
      </c>
      <c r="C36">
        <v>14</v>
      </c>
      <c r="D36" t="s">
        <v>32</v>
      </c>
      <c r="E36" t="s">
        <v>40</v>
      </c>
      <c r="F36" s="7" t="s">
        <v>120</v>
      </c>
      <c r="G36" s="7" t="s">
        <v>34</v>
      </c>
      <c r="H36">
        <v>125</v>
      </c>
      <c r="I36">
        <f>Table1[[#This Row],[Price (gp)]]-(0.05*Table1[[#This Row],[Price (gp)]])</f>
        <v>118.75</v>
      </c>
      <c r="J36">
        <f>Table1[[#This Row],[Discount]]/2</f>
        <v>59.375</v>
      </c>
    </row>
    <row r="37" spans="1:10" x14ac:dyDescent="0.25">
      <c r="A37" t="s">
        <v>123</v>
      </c>
      <c r="B37" t="s">
        <v>31</v>
      </c>
      <c r="C37">
        <v>14</v>
      </c>
      <c r="D37" t="s">
        <v>46</v>
      </c>
      <c r="E37" t="s">
        <v>37</v>
      </c>
      <c r="F37" s="7" t="s">
        <v>124</v>
      </c>
      <c r="G37" s="7" t="s">
        <v>49</v>
      </c>
      <c r="H37" s="6">
        <v>1500</v>
      </c>
      <c r="I37">
        <f>Table1[[#This Row],[Price (gp)]]-(0.05*Table1[[#This Row],[Price (gp)]])</f>
        <v>1425</v>
      </c>
      <c r="J37">
        <f>Table1[[#This Row],[Discount]]/2</f>
        <v>712.5</v>
      </c>
    </row>
    <row r="38" spans="1:10" x14ac:dyDescent="0.25">
      <c r="A38" t="s">
        <v>132</v>
      </c>
      <c r="B38" t="s">
        <v>51</v>
      </c>
      <c r="C38">
        <v>16</v>
      </c>
      <c r="D38" t="s">
        <v>133</v>
      </c>
      <c r="E38" t="s">
        <v>134</v>
      </c>
      <c r="F38" s="7" t="s">
        <v>246</v>
      </c>
      <c r="G38" s="7" t="s">
        <v>34</v>
      </c>
      <c r="H38">
        <v>750</v>
      </c>
      <c r="I38">
        <f>Table1[[#This Row],[Price (gp)]]-(0.05*Table1[[#This Row],[Price (gp)]])</f>
        <v>712.5</v>
      </c>
      <c r="J38">
        <f>Table1[[#This Row],[Discount]]/2</f>
        <v>356.25</v>
      </c>
    </row>
    <row r="39" spans="1:10" x14ac:dyDescent="0.25">
      <c r="A39" t="s">
        <v>135</v>
      </c>
      <c r="B39" t="s">
        <v>31</v>
      </c>
      <c r="C39">
        <v>19</v>
      </c>
      <c r="D39" t="s">
        <v>133</v>
      </c>
      <c r="E39" t="s">
        <v>136</v>
      </c>
      <c r="F39" s="7" t="s">
        <v>247</v>
      </c>
      <c r="G39" s="7" t="s">
        <v>47</v>
      </c>
      <c r="H39" s="6">
        <v>5000</v>
      </c>
      <c r="I39">
        <f>Table1[[#This Row],[Price (gp)]]-(0.05*Table1[[#This Row],[Price (gp)]])</f>
        <v>4750</v>
      </c>
      <c r="J39">
        <f>Table1[[#This Row],[Discount]]/2</f>
        <v>2375</v>
      </c>
    </row>
    <row r="40" spans="1:10" x14ac:dyDescent="0.25">
      <c r="A40" t="s">
        <v>140</v>
      </c>
      <c r="B40" t="s">
        <v>31</v>
      </c>
      <c r="C40">
        <v>17</v>
      </c>
      <c r="D40" t="s">
        <v>32</v>
      </c>
      <c r="E40" t="s">
        <v>40</v>
      </c>
      <c r="F40" s="7" t="s">
        <v>231</v>
      </c>
      <c r="G40" s="7" t="s">
        <v>47</v>
      </c>
      <c r="H40">
        <v>400</v>
      </c>
      <c r="I40">
        <f>Table1[[#This Row],[Price (gp)]]-(0.05*Table1[[#This Row],[Price (gp)]])</f>
        <v>380</v>
      </c>
      <c r="J40">
        <f>Table1[[#This Row],[Discount]]/2</f>
        <v>190</v>
      </c>
    </row>
    <row r="41" spans="1:10" x14ac:dyDescent="0.25">
      <c r="A41" t="s">
        <v>152</v>
      </c>
      <c r="B41" t="s">
        <v>31</v>
      </c>
      <c r="C41">
        <v>15</v>
      </c>
      <c r="D41" t="s">
        <v>74</v>
      </c>
      <c r="E41" t="s">
        <v>84</v>
      </c>
      <c r="F41" s="7" t="s">
        <v>255</v>
      </c>
      <c r="G41" s="7" t="s">
        <v>34</v>
      </c>
      <c r="H41">
        <v>250</v>
      </c>
      <c r="I41">
        <f>Table1[[#This Row],[Price (gp)]]-(0.05*Table1[[#This Row],[Price (gp)]])</f>
        <v>237.5</v>
      </c>
      <c r="J41">
        <f>Table1[[#This Row],[Discount]]/2</f>
        <v>118.75</v>
      </c>
    </row>
    <row r="42" spans="1:10" x14ac:dyDescent="0.25">
      <c r="A42" t="s">
        <v>155</v>
      </c>
      <c r="B42" t="s">
        <v>31</v>
      </c>
      <c r="C42">
        <v>15</v>
      </c>
      <c r="D42" t="s">
        <v>46</v>
      </c>
      <c r="E42" t="s">
        <v>37</v>
      </c>
      <c r="F42" s="7" t="s">
        <v>156</v>
      </c>
      <c r="G42" s="7" t="s">
        <v>34</v>
      </c>
      <c r="H42">
        <v>90</v>
      </c>
      <c r="I42">
        <f>Table1[[#This Row],[Price (gp)]]-(0.05*Table1[[#This Row],[Price (gp)]])</f>
        <v>85.5</v>
      </c>
      <c r="J42">
        <f>Table1[[#This Row],[Discount]]/2</f>
        <v>42.75</v>
      </c>
    </row>
    <row r="43" spans="1:10" x14ac:dyDescent="0.25">
      <c r="A43" t="s">
        <v>159</v>
      </c>
      <c r="B43" t="s">
        <v>31</v>
      </c>
      <c r="C43">
        <v>10</v>
      </c>
      <c r="D43" t="s">
        <v>32</v>
      </c>
      <c r="E43" t="s">
        <v>160</v>
      </c>
      <c r="F43" s="7" t="s">
        <v>161</v>
      </c>
      <c r="G43" s="7" t="s">
        <v>34</v>
      </c>
      <c r="H43">
        <v>30</v>
      </c>
      <c r="I43">
        <f>Table1[[#This Row],[Price (gp)]]-(0.05*Table1[[#This Row],[Price (gp)]])</f>
        <v>28.5</v>
      </c>
      <c r="J43">
        <f>Table1[[#This Row],[Discount]]/2</f>
        <v>14.25</v>
      </c>
    </row>
    <row r="44" spans="1:10" x14ac:dyDescent="0.25">
      <c r="A44" t="s">
        <v>162</v>
      </c>
      <c r="B44" t="s">
        <v>31</v>
      </c>
      <c r="C44">
        <v>18</v>
      </c>
      <c r="D44" t="s">
        <v>46</v>
      </c>
      <c r="E44" t="s">
        <v>37</v>
      </c>
      <c r="F44" s="7" t="s">
        <v>257</v>
      </c>
      <c r="G44" s="7" t="s">
        <v>34</v>
      </c>
      <c r="H44">
        <v>200</v>
      </c>
      <c r="I44">
        <f>Table1[[#This Row],[Price (gp)]]-(0.05*Table1[[#This Row],[Price (gp)]])</f>
        <v>190</v>
      </c>
      <c r="J44">
        <f>Table1[[#This Row],[Discount]]/2</f>
        <v>95</v>
      </c>
    </row>
    <row r="45" spans="1:10" x14ac:dyDescent="0.25">
      <c r="A45" t="s">
        <v>168</v>
      </c>
      <c r="B45" t="s">
        <v>31</v>
      </c>
      <c r="C45">
        <v>15</v>
      </c>
      <c r="D45" t="s">
        <v>32</v>
      </c>
      <c r="E45" t="s">
        <v>169</v>
      </c>
      <c r="F45" s="7" t="s">
        <v>170</v>
      </c>
      <c r="G45" s="7" t="s">
        <v>49</v>
      </c>
      <c r="H45" s="6">
        <v>1200</v>
      </c>
      <c r="I45">
        <f>Table1[[#This Row],[Price (gp)]]-(0.05*Table1[[#This Row],[Price (gp)]])</f>
        <v>1140</v>
      </c>
      <c r="J45">
        <f>Table1[[#This Row],[Discount]]/2</f>
        <v>570</v>
      </c>
    </row>
    <row r="46" spans="1:10" x14ac:dyDescent="0.25">
      <c r="A46" t="s">
        <v>183</v>
      </c>
      <c r="B46" t="s">
        <v>31</v>
      </c>
      <c r="C46">
        <v>11</v>
      </c>
      <c r="D46" t="s">
        <v>32</v>
      </c>
      <c r="E46" t="s">
        <v>33</v>
      </c>
      <c r="F46" s="7" t="s">
        <v>269</v>
      </c>
      <c r="G46" s="7" t="s">
        <v>34</v>
      </c>
      <c r="H46">
        <v>180</v>
      </c>
      <c r="I46">
        <f>Table1[[#This Row],[Price (gp)]]-(0.05*Table1[[#This Row],[Price (gp)]])</f>
        <v>171</v>
      </c>
      <c r="J46">
        <f>Table1[[#This Row],[Discount]]/2</f>
        <v>85.5</v>
      </c>
    </row>
    <row r="47" spans="1:10" x14ac:dyDescent="0.25">
      <c r="A47" t="s">
        <v>186</v>
      </c>
      <c r="B47" t="s">
        <v>31</v>
      </c>
      <c r="C47">
        <v>18</v>
      </c>
      <c r="D47" t="s">
        <v>32</v>
      </c>
      <c r="E47" t="s">
        <v>187</v>
      </c>
      <c r="F47" s="7" t="s">
        <v>271</v>
      </c>
      <c r="G47" s="7" t="s">
        <v>49</v>
      </c>
      <c r="H47">
        <v>400</v>
      </c>
      <c r="I47">
        <f>Table1[[#This Row],[Price (gp)]]-(0.05*Table1[[#This Row],[Price (gp)]])</f>
        <v>380</v>
      </c>
      <c r="J47">
        <f>Table1[[#This Row],[Discount]]/2</f>
        <v>190</v>
      </c>
    </row>
    <row r="48" spans="1:10" x14ac:dyDescent="0.25">
      <c r="A48" t="s">
        <v>199</v>
      </c>
      <c r="B48" t="s">
        <v>31</v>
      </c>
      <c r="C48">
        <v>24</v>
      </c>
      <c r="D48" t="s">
        <v>200</v>
      </c>
      <c r="E48" t="s">
        <v>136</v>
      </c>
      <c r="F48" s="7" t="s">
        <v>201</v>
      </c>
      <c r="G48" s="7" t="s">
        <v>202</v>
      </c>
      <c r="H48" s="6">
        <v>7000</v>
      </c>
      <c r="I48">
        <f>Table1[[#This Row],[Price (gp)]]-(0.05*Table1[[#This Row],[Price (gp)]])</f>
        <v>6650</v>
      </c>
      <c r="J48">
        <f>Table1[[#This Row],[Discount]]/2</f>
        <v>3325</v>
      </c>
    </row>
    <row r="49" spans="1:10" ht="30" x14ac:dyDescent="0.25">
      <c r="A49" t="s">
        <v>203</v>
      </c>
      <c r="B49" t="s">
        <v>31</v>
      </c>
      <c r="C49">
        <v>19</v>
      </c>
      <c r="D49" t="s">
        <v>32</v>
      </c>
      <c r="E49" t="s">
        <v>84</v>
      </c>
      <c r="F49" s="7" t="s">
        <v>278</v>
      </c>
      <c r="G49" s="7" t="s">
        <v>49</v>
      </c>
      <c r="H49">
        <v>850</v>
      </c>
      <c r="I49">
        <f>Table1[[#This Row],[Price (gp)]]-(0.05*Table1[[#This Row],[Price (gp)]])</f>
        <v>807.5</v>
      </c>
      <c r="J49">
        <f>Table1[[#This Row],[Discount]]/2</f>
        <v>403.75</v>
      </c>
    </row>
    <row r="50" spans="1:10" x14ac:dyDescent="0.25">
      <c r="A50" t="s">
        <v>204</v>
      </c>
      <c r="B50" t="s">
        <v>31</v>
      </c>
      <c r="C50">
        <v>16</v>
      </c>
      <c r="D50" t="s">
        <v>32</v>
      </c>
      <c r="E50" t="s">
        <v>40</v>
      </c>
      <c r="F50" s="7" t="s">
        <v>229</v>
      </c>
      <c r="G50" s="7" t="s">
        <v>34</v>
      </c>
      <c r="H50">
        <v>500</v>
      </c>
      <c r="I50">
        <f>Table1[[#This Row],[Price (gp)]]-(0.05*Table1[[#This Row],[Price (gp)]])</f>
        <v>475</v>
      </c>
      <c r="J50">
        <f>Table1[[#This Row],[Discount]]/2</f>
        <v>237.5</v>
      </c>
    </row>
    <row r="51" spans="1:10" x14ac:dyDescent="0.25">
      <c r="A51" t="s">
        <v>35</v>
      </c>
      <c r="B51" t="s">
        <v>36</v>
      </c>
      <c r="C51">
        <v>15</v>
      </c>
      <c r="D51" t="s">
        <v>37</v>
      </c>
      <c r="E51" t="s">
        <v>38</v>
      </c>
      <c r="F51" s="7" t="s">
        <v>209</v>
      </c>
      <c r="G51" s="7" t="s">
        <v>34</v>
      </c>
      <c r="H51" s="6">
        <v>1500</v>
      </c>
      <c r="I51">
        <f>Table1[[#This Row],[Price (gp)]]-(0.05*Table1[[#This Row],[Price (gp)]])</f>
        <v>1425</v>
      </c>
      <c r="J51">
        <f>Table1[[#This Row],[Discount]]/2</f>
        <v>712.5</v>
      </c>
    </row>
    <row r="52" spans="1:10" x14ac:dyDescent="0.25">
      <c r="A52" t="s">
        <v>65</v>
      </c>
      <c r="B52" t="s">
        <v>36</v>
      </c>
      <c r="C52">
        <v>18</v>
      </c>
      <c r="D52" t="s">
        <v>37</v>
      </c>
      <c r="E52" t="s">
        <v>43</v>
      </c>
      <c r="F52" s="7" t="s">
        <v>224</v>
      </c>
      <c r="G52" s="7" t="s">
        <v>47</v>
      </c>
      <c r="H52" s="6">
        <v>2100</v>
      </c>
      <c r="I52">
        <f>Table1[[#This Row],[Price (gp)]]-(0.05*Table1[[#This Row],[Price (gp)]])</f>
        <v>1995</v>
      </c>
      <c r="J52">
        <f>Table1[[#This Row],[Discount]]/2</f>
        <v>997.5</v>
      </c>
    </row>
    <row r="53" spans="1:10" x14ac:dyDescent="0.25">
      <c r="A53" t="s">
        <v>73</v>
      </c>
      <c r="B53" t="s">
        <v>36</v>
      </c>
      <c r="C53">
        <v>16</v>
      </c>
      <c r="D53" t="s">
        <v>74</v>
      </c>
      <c r="E53" t="s">
        <v>75</v>
      </c>
      <c r="F53" s="7" t="s">
        <v>227</v>
      </c>
      <c r="G53" s="7" t="s">
        <v>49</v>
      </c>
      <c r="H53">
        <v>600</v>
      </c>
      <c r="I53">
        <f>Table1[[#This Row],[Price (gp)]]-(0.05*Table1[[#This Row],[Price (gp)]])</f>
        <v>570</v>
      </c>
      <c r="J53">
        <f>Table1[[#This Row],[Discount]]/2</f>
        <v>285</v>
      </c>
    </row>
    <row r="54" spans="1:10" x14ac:dyDescent="0.25">
      <c r="A54" t="s">
        <v>85</v>
      </c>
      <c r="B54" t="s">
        <v>36</v>
      </c>
      <c r="C54">
        <v>16</v>
      </c>
      <c r="D54" t="s">
        <v>32</v>
      </c>
      <c r="E54" t="s">
        <v>86</v>
      </c>
      <c r="F54" s="7" t="s">
        <v>87</v>
      </c>
      <c r="G54" s="7" t="s">
        <v>34</v>
      </c>
      <c r="H54" s="6">
        <v>2500</v>
      </c>
      <c r="I54">
        <f>Table1[[#This Row],[Price (gp)]]-(0.05*Table1[[#This Row],[Price (gp)]])</f>
        <v>2375</v>
      </c>
      <c r="J54">
        <f>Table1[[#This Row],[Discount]]/2</f>
        <v>1187.5</v>
      </c>
    </row>
    <row r="55" spans="1:10" x14ac:dyDescent="0.25">
      <c r="A55" t="s">
        <v>121</v>
      </c>
      <c r="B55" t="s">
        <v>36</v>
      </c>
      <c r="C55">
        <v>15</v>
      </c>
      <c r="D55" t="s">
        <v>37</v>
      </c>
      <c r="E55" t="s">
        <v>43</v>
      </c>
      <c r="F55" s="7" t="s">
        <v>122</v>
      </c>
      <c r="G55" s="7" t="s">
        <v>34</v>
      </c>
      <c r="H55" s="6">
        <v>1500</v>
      </c>
      <c r="I55">
        <f>Table1[[#This Row],[Price (gp)]]-(0.05*Table1[[#This Row],[Price (gp)]])</f>
        <v>1425</v>
      </c>
      <c r="J55">
        <f>Table1[[#This Row],[Discount]]/2</f>
        <v>712.5</v>
      </c>
    </row>
    <row r="56" spans="1:10" x14ac:dyDescent="0.25">
      <c r="A56" t="s">
        <v>125</v>
      </c>
      <c r="B56" t="s">
        <v>126</v>
      </c>
      <c r="C56" t="s">
        <v>127</v>
      </c>
      <c r="D56" t="s">
        <v>37</v>
      </c>
      <c r="E56" t="s">
        <v>128</v>
      </c>
      <c r="F56" s="7" t="s">
        <v>245</v>
      </c>
      <c r="G56" s="7" t="s">
        <v>34</v>
      </c>
      <c r="H56">
        <v>175</v>
      </c>
      <c r="I56">
        <f>Table1[[#This Row],[Price (gp)]]-(0.05*Table1[[#This Row],[Price (gp)]])</f>
        <v>166.25</v>
      </c>
      <c r="J56">
        <f>Table1[[#This Row],[Discount]]/2</f>
        <v>83.125</v>
      </c>
    </row>
    <row r="57" spans="1:10" x14ac:dyDescent="0.25">
      <c r="A57" t="s">
        <v>144</v>
      </c>
      <c r="B57" t="s">
        <v>36</v>
      </c>
      <c r="C57">
        <v>20</v>
      </c>
      <c r="D57" t="s">
        <v>37</v>
      </c>
      <c r="E57" t="s">
        <v>43</v>
      </c>
      <c r="F57" s="7" t="s">
        <v>250</v>
      </c>
      <c r="G57" s="7" t="s">
        <v>49</v>
      </c>
      <c r="H57" s="6">
        <v>1600</v>
      </c>
      <c r="I57">
        <f>Table1[[#This Row],[Price (gp)]]-(0.05*Table1[[#This Row],[Price (gp)]])</f>
        <v>1520</v>
      </c>
      <c r="J57">
        <f>Table1[[#This Row],[Discount]]/2</f>
        <v>760</v>
      </c>
    </row>
    <row r="58" spans="1:10" x14ac:dyDescent="0.25">
      <c r="A58" t="s">
        <v>149</v>
      </c>
      <c r="B58" t="s">
        <v>36</v>
      </c>
      <c r="C58">
        <v>14</v>
      </c>
      <c r="D58" t="s">
        <v>37</v>
      </c>
      <c r="E58" t="s">
        <v>43</v>
      </c>
      <c r="F58" s="7" t="s">
        <v>253</v>
      </c>
      <c r="G58" s="7" t="s">
        <v>49</v>
      </c>
      <c r="H58">
        <v>900</v>
      </c>
      <c r="I58">
        <f>Table1[[#This Row],[Price (gp)]]-(0.05*Table1[[#This Row],[Price (gp)]])</f>
        <v>855</v>
      </c>
      <c r="J58">
        <f>Table1[[#This Row],[Discount]]/2</f>
        <v>427.5</v>
      </c>
    </row>
    <row r="59" spans="1:10" x14ac:dyDescent="0.25">
      <c r="A59" t="s">
        <v>150</v>
      </c>
      <c r="B59" t="s">
        <v>36</v>
      </c>
      <c r="C59">
        <v>20</v>
      </c>
      <c r="D59" t="s">
        <v>37</v>
      </c>
      <c r="E59" t="s">
        <v>43</v>
      </c>
      <c r="F59" s="7" t="s">
        <v>254</v>
      </c>
      <c r="G59" s="7" t="s">
        <v>47</v>
      </c>
      <c r="H59" s="6">
        <v>1800</v>
      </c>
      <c r="I59">
        <f>Table1[[#This Row],[Price (gp)]]-(0.05*Table1[[#This Row],[Price (gp)]])</f>
        <v>1710</v>
      </c>
      <c r="J59">
        <f>Table1[[#This Row],[Discount]]/2</f>
        <v>855</v>
      </c>
    </row>
    <row r="60" spans="1:10" x14ac:dyDescent="0.25">
      <c r="A60" t="s">
        <v>171</v>
      </c>
      <c r="B60" t="s">
        <v>36</v>
      </c>
      <c r="C60">
        <v>15</v>
      </c>
      <c r="D60" t="s">
        <v>37</v>
      </c>
      <c r="E60" t="s">
        <v>40</v>
      </c>
      <c r="F60" s="7" t="s">
        <v>261</v>
      </c>
      <c r="G60" s="7" t="s">
        <v>34</v>
      </c>
      <c r="H60" s="6">
        <v>1500</v>
      </c>
      <c r="I60">
        <f>Table1[[#This Row],[Price (gp)]]-(0.05*Table1[[#This Row],[Price (gp)]])</f>
        <v>1425</v>
      </c>
      <c r="J60">
        <f>Table1[[#This Row],[Discount]]/2</f>
        <v>712.5</v>
      </c>
    </row>
    <row r="61" spans="1:10" x14ac:dyDescent="0.25">
      <c r="A61" t="s">
        <v>188</v>
      </c>
      <c r="B61" t="s">
        <v>36</v>
      </c>
      <c r="C61">
        <v>19</v>
      </c>
      <c r="D61" t="s">
        <v>56</v>
      </c>
      <c r="E61" t="s">
        <v>38</v>
      </c>
      <c r="F61" s="7" t="s">
        <v>189</v>
      </c>
      <c r="G61" s="7" t="s">
        <v>34</v>
      </c>
      <c r="H61">
        <v>900</v>
      </c>
      <c r="I61">
        <f>Table1[[#This Row],[Price (gp)]]-(0.05*Table1[[#This Row],[Price (gp)]])</f>
        <v>855</v>
      </c>
      <c r="J61">
        <f>Table1[[#This Row],[Discount]]/2</f>
        <v>427.5</v>
      </c>
    </row>
    <row r="62" spans="1:10" x14ac:dyDescent="0.25">
      <c r="A62" t="s">
        <v>195</v>
      </c>
      <c r="B62" t="s">
        <v>36</v>
      </c>
      <c r="C62">
        <v>15</v>
      </c>
      <c r="D62" t="s">
        <v>37</v>
      </c>
      <c r="E62" t="s">
        <v>57</v>
      </c>
      <c r="F62" s="7" t="s">
        <v>275</v>
      </c>
      <c r="G62" s="7" t="s">
        <v>34</v>
      </c>
      <c r="H62" s="6">
        <v>1000</v>
      </c>
      <c r="I62">
        <f>Table1[[#This Row],[Price (gp)]]-(0.05*Table1[[#This Row],[Price (gp)]])</f>
        <v>950</v>
      </c>
      <c r="J62">
        <f>Table1[[#This Row],[Discount]]/2</f>
        <v>475</v>
      </c>
    </row>
    <row r="63" spans="1:10" x14ac:dyDescent="0.25">
      <c r="A63" t="s">
        <v>41</v>
      </c>
      <c r="B63" t="s">
        <v>42</v>
      </c>
      <c r="C63">
        <v>11</v>
      </c>
      <c r="D63" t="s">
        <v>37</v>
      </c>
      <c r="E63" t="s">
        <v>43</v>
      </c>
      <c r="F63" s="7" t="s">
        <v>208</v>
      </c>
      <c r="G63" s="7" t="s">
        <v>34</v>
      </c>
      <c r="H63">
        <v>120</v>
      </c>
      <c r="I63">
        <f>Table1[[#This Row],[Price (gp)]]-(0.05*Table1[[#This Row],[Price (gp)]])</f>
        <v>114</v>
      </c>
      <c r="J63">
        <v>57</v>
      </c>
    </row>
    <row r="64" spans="1:10" x14ac:dyDescent="0.25">
      <c r="A64" t="s">
        <v>48</v>
      </c>
      <c r="B64" t="s">
        <v>42</v>
      </c>
      <c r="C64">
        <v>14</v>
      </c>
      <c r="D64" t="s">
        <v>37</v>
      </c>
      <c r="E64" t="s">
        <v>43</v>
      </c>
      <c r="F64" s="7" t="s">
        <v>212</v>
      </c>
      <c r="G64" s="7" t="s">
        <v>49</v>
      </c>
      <c r="H64">
        <v>800</v>
      </c>
      <c r="I64">
        <f>Table1[[#This Row],[Price (gp)]]-(0.05*Table1[[#This Row],[Price (gp)]])</f>
        <v>760</v>
      </c>
      <c r="J64">
        <f>Table1[[#This Row],[Discount]]/2</f>
        <v>380</v>
      </c>
    </row>
    <row r="65" spans="1:10" x14ac:dyDescent="0.25">
      <c r="A65" t="s">
        <v>55</v>
      </c>
      <c r="B65" t="s">
        <v>42</v>
      </c>
      <c r="C65">
        <v>12</v>
      </c>
      <c r="D65" t="s">
        <v>56</v>
      </c>
      <c r="E65" t="s">
        <v>57</v>
      </c>
      <c r="F65" s="7" t="s">
        <v>217</v>
      </c>
      <c r="G65" s="7" t="s">
        <v>34</v>
      </c>
      <c r="H65">
        <v>100</v>
      </c>
      <c r="I65">
        <f>Table1[[#This Row],[Price (gp)]]-(0.05*Table1[[#This Row],[Price (gp)]])</f>
        <v>95</v>
      </c>
      <c r="J65">
        <f>Table1[[#This Row],[Discount]]/2</f>
        <v>47.5</v>
      </c>
    </row>
    <row r="66" spans="1:10" x14ac:dyDescent="0.25">
      <c r="A66" t="s">
        <v>60</v>
      </c>
      <c r="B66" t="s">
        <v>42</v>
      </c>
      <c r="C66">
        <v>14</v>
      </c>
      <c r="D66" t="s">
        <v>37</v>
      </c>
      <c r="E66" t="s">
        <v>61</v>
      </c>
      <c r="F66" s="7" t="s">
        <v>220</v>
      </c>
      <c r="G66" s="7" t="s">
        <v>34</v>
      </c>
      <c r="H66">
        <v>120</v>
      </c>
      <c r="I66">
        <f>Table1[[#This Row],[Price (gp)]]-(0.05*Table1[[#This Row],[Price (gp)]])</f>
        <v>114</v>
      </c>
      <c r="J66">
        <f>Table1[[#This Row],[Discount]]/2</f>
        <v>57</v>
      </c>
    </row>
    <row r="67" spans="1:10" x14ac:dyDescent="0.25">
      <c r="A67" t="s">
        <v>62</v>
      </c>
      <c r="B67" t="s">
        <v>42</v>
      </c>
      <c r="C67">
        <v>16</v>
      </c>
      <c r="D67" t="s">
        <v>37</v>
      </c>
      <c r="E67" t="s">
        <v>43</v>
      </c>
      <c r="F67" s="7" t="s">
        <v>221</v>
      </c>
      <c r="G67" s="7" t="s">
        <v>49</v>
      </c>
      <c r="H67" t="s">
        <v>37</v>
      </c>
      <c r="I67" t="e">
        <f>Table1[[#This Row],[Price (gp)]]-(0.05*Table1[[#This Row],[Price (gp)]])</f>
        <v>#VALUE!</v>
      </c>
      <c r="J67" t="e">
        <f>Table1[[#This Row],[Discount]]/2</f>
        <v>#VALUE!</v>
      </c>
    </row>
    <row r="68" spans="1:10" ht="30" x14ac:dyDescent="0.25">
      <c r="A68" t="s">
        <v>66</v>
      </c>
      <c r="B68" t="s">
        <v>42</v>
      </c>
      <c r="C68">
        <v>14</v>
      </c>
      <c r="D68" t="s">
        <v>67</v>
      </c>
      <c r="E68" t="s">
        <v>68</v>
      </c>
      <c r="F68" s="7" t="s">
        <v>225</v>
      </c>
      <c r="G68" s="7" t="s">
        <v>34</v>
      </c>
      <c r="H68">
        <v>400</v>
      </c>
      <c r="I68">
        <f>Table1[[#This Row],[Price (gp)]]-(0.05*Table1[[#This Row],[Price (gp)]])</f>
        <v>380</v>
      </c>
      <c r="J68">
        <f>Table1[[#This Row],[Discount]]/2</f>
        <v>190</v>
      </c>
    </row>
    <row r="69" spans="1:10" x14ac:dyDescent="0.25">
      <c r="A69" t="s">
        <v>71</v>
      </c>
      <c r="B69" t="s">
        <v>42</v>
      </c>
      <c r="C69">
        <v>12</v>
      </c>
      <c r="D69" t="s">
        <v>37</v>
      </c>
      <c r="E69" t="s">
        <v>57</v>
      </c>
      <c r="F69" s="7" t="s">
        <v>72</v>
      </c>
      <c r="G69" s="7" t="s">
        <v>34</v>
      </c>
      <c r="H69" t="s">
        <v>37</v>
      </c>
      <c r="I69" t="e">
        <f>Table1[[#This Row],[Price (gp)]]-(0.05*Table1[[#This Row],[Price (gp)]])</f>
        <v>#VALUE!</v>
      </c>
      <c r="J69" t="e">
        <f>Table1[[#This Row],[Discount]]/2</f>
        <v>#VALUE!</v>
      </c>
    </row>
    <row r="70" spans="1:10" x14ac:dyDescent="0.25">
      <c r="A70" t="s">
        <v>77</v>
      </c>
      <c r="B70" t="s">
        <v>42</v>
      </c>
      <c r="C70">
        <v>20</v>
      </c>
      <c r="D70" t="s">
        <v>37</v>
      </c>
      <c r="E70" t="s">
        <v>43</v>
      </c>
      <c r="F70" s="7" t="s">
        <v>229</v>
      </c>
      <c r="G70" s="7" t="s">
        <v>47</v>
      </c>
      <c r="H70" s="6">
        <v>1800</v>
      </c>
      <c r="I70">
        <f>Table1[[#This Row],[Price (gp)]]-(0.05*Table1[[#This Row],[Price (gp)]])</f>
        <v>1710</v>
      </c>
      <c r="J70">
        <f>Table1[[#This Row],[Discount]]/2</f>
        <v>855</v>
      </c>
    </row>
    <row r="71" spans="1:10" x14ac:dyDescent="0.25">
      <c r="A71" t="s">
        <v>78</v>
      </c>
      <c r="B71" t="s">
        <v>42</v>
      </c>
      <c r="C71">
        <v>12</v>
      </c>
      <c r="D71" t="s">
        <v>37</v>
      </c>
      <c r="E71" t="s">
        <v>57</v>
      </c>
      <c r="F71" s="7" t="s">
        <v>79</v>
      </c>
      <c r="G71" s="7" t="s">
        <v>34</v>
      </c>
      <c r="H71" t="s">
        <v>37</v>
      </c>
      <c r="I71" t="e">
        <f>Table1[[#This Row],[Price (gp)]]-(0.05*Table1[[#This Row],[Price (gp)]])</f>
        <v>#VALUE!</v>
      </c>
      <c r="J71" t="e">
        <f>Table1[[#This Row],[Discount]]/2</f>
        <v>#VALUE!</v>
      </c>
    </row>
    <row r="72" spans="1:10" x14ac:dyDescent="0.25">
      <c r="A72" t="s">
        <v>80</v>
      </c>
      <c r="B72" t="s">
        <v>42</v>
      </c>
      <c r="C72">
        <v>15</v>
      </c>
      <c r="D72" t="s">
        <v>37</v>
      </c>
      <c r="E72" t="s">
        <v>43</v>
      </c>
      <c r="F72" s="7" t="s">
        <v>230</v>
      </c>
      <c r="G72" s="7" t="s">
        <v>34</v>
      </c>
      <c r="H72">
        <v>250</v>
      </c>
      <c r="I72">
        <f>Table1[[#This Row],[Price (gp)]]-(0.05*Table1[[#This Row],[Price (gp)]])</f>
        <v>237.5</v>
      </c>
      <c r="J72">
        <f>Table1[[#This Row],[Discount]]/2</f>
        <v>118.75</v>
      </c>
    </row>
    <row r="73" spans="1:10" x14ac:dyDescent="0.25">
      <c r="A73" t="s">
        <v>88</v>
      </c>
      <c r="B73" t="s">
        <v>42</v>
      </c>
      <c r="C73">
        <v>13</v>
      </c>
      <c r="D73" t="s">
        <v>37</v>
      </c>
      <c r="E73" t="s">
        <v>38</v>
      </c>
      <c r="F73" s="7" t="s">
        <v>89</v>
      </c>
      <c r="G73" s="7" t="s">
        <v>34</v>
      </c>
      <c r="H73">
        <v>75</v>
      </c>
      <c r="I73">
        <f>Table1[[#This Row],[Price (gp)]]-(0.05*Table1[[#This Row],[Price (gp)]])</f>
        <v>71.25</v>
      </c>
      <c r="J73">
        <f>Table1[[#This Row],[Discount]]/2</f>
        <v>35.625</v>
      </c>
    </row>
    <row r="74" spans="1:10" x14ac:dyDescent="0.25">
      <c r="A74" t="s">
        <v>92</v>
      </c>
      <c r="B74" t="s">
        <v>42</v>
      </c>
      <c r="C74">
        <v>12</v>
      </c>
      <c r="D74" t="s">
        <v>37</v>
      </c>
      <c r="E74" t="s">
        <v>93</v>
      </c>
      <c r="F74" s="7" t="s">
        <v>234</v>
      </c>
      <c r="G74" s="7" t="s">
        <v>34</v>
      </c>
      <c r="H74">
        <v>50</v>
      </c>
      <c r="I74">
        <f>Table1[[#This Row],[Price (gp)]]-(0.05*Table1[[#This Row],[Price (gp)]])</f>
        <v>47.5</v>
      </c>
      <c r="J74">
        <f>Table1[[#This Row],[Discount]]/2</f>
        <v>23.75</v>
      </c>
    </row>
    <row r="75" spans="1:10" x14ac:dyDescent="0.25">
      <c r="A75" t="s">
        <v>94</v>
      </c>
      <c r="B75" t="s">
        <v>42</v>
      </c>
      <c r="C75">
        <v>11</v>
      </c>
      <c r="D75" t="s">
        <v>56</v>
      </c>
      <c r="E75" t="s">
        <v>93</v>
      </c>
      <c r="F75" s="7" t="s">
        <v>95</v>
      </c>
      <c r="G75" s="7" t="s">
        <v>34</v>
      </c>
      <c r="H75">
        <v>100</v>
      </c>
      <c r="I75">
        <f>Table1[[#This Row],[Price (gp)]]-(0.05*Table1[[#This Row],[Price (gp)]])</f>
        <v>95</v>
      </c>
      <c r="J75">
        <f>Table1[[#This Row],[Discount]]/2</f>
        <v>47.5</v>
      </c>
    </row>
    <row r="76" spans="1:10" x14ac:dyDescent="0.25">
      <c r="A76" t="s">
        <v>96</v>
      </c>
      <c r="B76" t="s">
        <v>42</v>
      </c>
      <c r="C76">
        <v>12</v>
      </c>
      <c r="D76" t="s">
        <v>37</v>
      </c>
      <c r="E76" t="s">
        <v>57</v>
      </c>
      <c r="F76" s="7" t="s">
        <v>97</v>
      </c>
      <c r="G76" s="7" t="s">
        <v>34</v>
      </c>
      <c r="H76">
        <v>75</v>
      </c>
      <c r="I76">
        <f>Table1[[#This Row],[Price (gp)]]-(0.05*Table1[[#This Row],[Price (gp)]])</f>
        <v>71.25</v>
      </c>
      <c r="J76">
        <f>Table1[[#This Row],[Discount]]/2</f>
        <v>35.625</v>
      </c>
    </row>
    <row r="77" spans="1:10" x14ac:dyDescent="0.25">
      <c r="A77" t="s">
        <v>98</v>
      </c>
      <c r="B77" t="s">
        <v>42</v>
      </c>
      <c r="C77">
        <v>18</v>
      </c>
      <c r="D77" t="s">
        <v>37</v>
      </c>
      <c r="E77" t="s">
        <v>43</v>
      </c>
      <c r="F77" s="7" t="s">
        <v>235</v>
      </c>
      <c r="G77" s="7" t="s">
        <v>34</v>
      </c>
      <c r="H77">
        <v>210</v>
      </c>
      <c r="I77">
        <f>Table1[[#This Row],[Price (gp)]]-(0.05*Table1[[#This Row],[Price (gp)]])</f>
        <v>199.5</v>
      </c>
      <c r="J77">
        <f>Table1[[#This Row],[Discount]]/2</f>
        <v>99.75</v>
      </c>
    </row>
    <row r="78" spans="1:10" x14ac:dyDescent="0.25">
      <c r="A78" t="s">
        <v>105</v>
      </c>
      <c r="B78" t="s">
        <v>42</v>
      </c>
      <c r="C78">
        <v>18</v>
      </c>
      <c r="D78" t="s">
        <v>37</v>
      </c>
      <c r="E78" t="s">
        <v>106</v>
      </c>
      <c r="F78" s="7" t="s">
        <v>230</v>
      </c>
      <c r="G78" s="7" t="s">
        <v>47</v>
      </c>
      <c r="H78">
        <v>400</v>
      </c>
      <c r="I78">
        <f>Table1[[#This Row],[Price (gp)]]-(0.05*Table1[[#This Row],[Price (gp)]])</f>
        <v>380</v>
      </c>
      <c r="J78">
        <f>Table1[[#This Row],[Discount]]/2</f>
        <v>190</v>
      </c>
    </row>
    <row r="79" spans="1:10" x14ac:dyDescent="0.25">
      <c r="A79" t="s">
        <v>110</v>
      </c>
      <c r="B79" t="s">
        <v>42</v>
      </c>
      <c r="C79">
        <v>13</v>
      </c>
      <c r="D79" t="s">
        <v>37</v>
      </c>
      <c r="E79" t="s">
        <v>57</v>
      </c>
      <c r="F79" s="7" t="s">
        <v>239</v>
      </c>
      <c r="G79" s="7" t="s">
        <v>34</v>
      </c>
      <c r="H79">
        <v>100</v>
      </c>
      <c r="I79">
        <f>Table1[[#This Row],[Price (gp)]]-(0.05*Table1[[#This Row],[Price (gp)]])</f>
        <v>95</v>
      </c>
      <c r="J79">
        <f>Table1[[#This Row],[Discount]]/2</f>
        <v>47.5</v>
      </c>
    </row>
    <row r="80" spans="1:10" x14ac:dyDescent="0.25">
      <c r="A80" t="s">
        <v>115</v>
      </c>
      <c r="B80" t="s">
        <v>42</v>
      </c>
      <c r="C80">
        <v>13</v>
      </c>
      <c r="D80" t="s">
        <v>37</v>
      </c>
      <c r="E80" t="s">
        <v>43</v>
      </c>
      <c r="F80" s="7" t="s">
        <v>116</v>
      </c>
      <c r="G80" s="7" t="s">
        <v>34</v>
      </c>
      <c r="H80" t="s">
        <v>37</v>
      </c>
      <c r="I80" t="e">
        <f>Table1[[#This Row],[Price (gp)]]-(0.05*Table1[[#This Row],[Price (gp)]])</f>
        <v>#VALUE!</v>
      </c>
      <c r="J80" t="e">
        <f>Table1[[#This Row],[Discount]]/2</f>
        <v>#VALUE!</v>
      </c>
    </row>
    <row r="81" spans="1:10" x14ac:dyDescent="0.25">
      <c r="A81" t="s">
        <v>129</v>
      </c>
      <c r="B81" t="s">
        <v>42</v>
      </c>
      <c r="C81">
        <v>18</v>
      </c>
      <c r="D81" t="s">
        <v>37</v>
      </c>
      <c r="E81" t="s">
        <v>130</v>
      </c>
      <c r="F81" s="7" t="s">
        <v>131</v>
      </c>
      <c r="G81" s="7" t="s">
        <v>49</v>
      </c>
      <c r="H81">
        <v>600</v>
      </c>
      <c r="I81">
        <f>Table1[[#This Row],[Price (gp)]]-(0.05*Table1[[#This Row],[Price (gp)]])</f>
        <v>570</v>
      </c>
      <c r="J81">
        <f>Table1[[#This Row],[Discount]]/2</f>
        <v>285</v>
      </c>
    </row>
    <row r="82" spans="1:10" x14ac:dyDescent="0.25">
      <c r="A82" t="s">
        <v>137</v>
      </c>
      <c r="B82" t="s">
        <v>42</v>
      </c>
      <c r="C82">
        <v>17</v>
      </c>
      <c r="D82" t="s">
        <v>37</v>
      </c>
      <c r="E82" t="s">
        <v>43</v>
      </c>
      <c r="F82" s="7" t="s">
        <v>248</v>
      </c>
      <c r="G82" s="7" t="s">
        <v>34</v>
      </c>
      <c r="H82">
        <v>200</v>
      </c>
      <c r="I82">
        <f>Table1[[#This Row],[Price (gp)]]-(0.05*Table1[[#This Row],[Price (gp)]])</f>
        <v>190</v>
      </c>
      <c r="J82">
        <f>Table1[[#This Row],[Discount]]/2</f>
        <v>95</v>
      </c>
    </row>
    <row r="83" spans="1:10" x14ac:dyDescent="0.25">
      <c r="A83" t="s">
        <v>143</v>
      </c>
      <c r="B83" t="s">
        <v>42</v>
      </c>
      <c r="C83">
        <v>14</v>
      </c>
      <c r="D83" t="s">
        <v>37</v>
      </c>
      <c r="E83" t="s">
        <v>57</v>
      </c>
      <c r="F83" s="7" t="s">
        <v>248</v>
      </c>
      <c r="G83" s="7" t="s">
        <v>34</v>
      </c>
      <c r="H83">
        <v>150</v>
      </c>
      <c r="I83">
        <f>Table1[[#This Row],[Price (gp)]]-(0.05*Table1[[#This Row],[Price (gp)]])</f>
        <v>142.5</v>
      </c>
      <c r="J83">
        <f>Table1[[#This Row],[Discount]]/2</f>
        <v>71.25</v>
      </c>
    </row>
    <row r="84" spans="1:10" x14ac:dyDescent="0.25">
      <c r="A84" t="s">
        <v>148</v>
      </c>
      <c r="B84" t="s">
        <v>42</v>
      </c>
      <c r="C84">
        <v>19</v>
      </c>
      <c r="D84" t="s">
        <v>37</v>
      </c>
      <c r="E84" t="s">
        <v>43</v>
      </c>
      <c r="F84" s="7" t="s">
        <v>252</v>
      </c>
      <c r="G84" s="7" t="s">
        <v>49</v>
      </c>
      <c r="H84" s="6">
        <v>1500</v>
      </c>
      <c r="I84">
        <f>Table1[[#This Row],[Price (gp)]]-(0.05*Table1[[#This Row],[Price (gp)]])</f>
        <v>1425</v>
      </c>
      <c r="J84">
        <f>Table1[[#This Row],[Discount]]/2</f>
        <v>712.5</v>
      </c>
    </row>
    <row r="85" spans="1:10" x14ac:dyDescent="0.25">
      <c r="A85" t="s">
        <v>153</v>
      </c>
      <c r="B85" t="s">
        <v>42</v>
      </c>
      <c r="C85">
        <v>10</v>
      </c>
      <c r="D85" t="s">
        <v>37</v>
      </c>
      <c r="E85" t="s">
        <v>57</v>
      </c>
      <c r="F85" s="7" t="s">
        <v>154</v>
      </c>
      <c r="G85" s="7" t="s">
        <v>34</v>
      </c>
      <c r="H85" t="s">
        <v>37</v>
      </c>
      <c r="I85" t="e">
        <f>Table1[[#This Row],[Price (gp)]]-(0.05*Table1[[#This Row],[Price (gp)]])</f>
        <v>#VALUE!</v>
      </c>
      <c r="J85" t="e">
        <f>Table1[[#This Row],[Discount]]/2</f>
        <v>#VALUE!</v>
      </c>
    </row>
    <row r="86" spans="1:10" x14ac:dyDescent="0.25">
      <c r="A86" t="s">
        <v>157</v>
      </c>
      <c r="B86" t="s">
        <v>42</v>
      </c>
      <c r="C86">
        <v>18</v>
      </c>
      <c r="D86" t="s">
        <v>37</v>
      </c>
      <c r="E86" t="s">
        <v>158</v>
      </c>
      <c r="F86" s="7" t="s">
        <v>256</v>
      </c>
      <c r="G86" s="7" t="s">
        <v>47</v>
      </c>
      <c r="H86">
        <v>350</v>
      </c>
      <c r="I86">
        <f>Table1[[#This Row],[Price (gp)]]-(0.05*Table1[[#This Row],[Price (gp)]])</f>
        <v>332.5</v>
      </c>
      <c r="J86">
        <f>Table1[[#This Row],[Discount]]/2</f>
        <v>166.25</v>
      </c>
    </row>
    <row r="87" spans="1:10" x14ac:dyDescent="0.25">
      <c r="A87" t="s">
        <v>163</v>
      </c>
      <c r="B87" t="s">
        <v>42</v>
      </c>
      <c r="C87">
        <v>24</v>
      </c>
      <c r="D87" t="s">
        <v>37</v>
      </c>
      <c r="E87" t="s">
        <v>43</v>
      </c>
      <c r="F87" s="7" t="s">
        <v>231</v>
      </c>
      <c r="G87" s="7" t="s">
        <v>47</v>
      </c>
      <c r="H87">
        <v>700</v>
      </c>
      <c r="I87">
        <f>Table1[[#This Row],[Price (gp)]]-(0.05*Table1[[#This Row],[Price (gp)]])</f>
        <v>665</v>
      </c>
      <c r="J87">
        <f>Table1[[#This Row],[Discount]]/2</f>
        <v>332.5</v>
      </c>
    </row>
    <row r="88" spans="1:10" x14ac:dyDescent="0.25">
      <c r="A88" t="s">
        <v>167</v>
      </c>
      <c r="B88" t="s">
        <v>42</v>
      </c>
      <c r="C88">
        <v>14</v>
      </c>
      <c r="D88" t="s">
        <v>56</v>
      </c>
      <c r="E88" t="s">
        <v>57</v>
      </c>
      <c r="F88" s="7" t="s">
        <v>260</v>
      </c>
      <c r="G88" s="7" t="s">
        <v>34</v>
      </c>
      <c r="H88">
        <v>150</v>
      </c>
      <c r="I88">
        <f>Table1[[#This Row],[Price (gp)]]-(0.05*Table1[[#This Row],[Price (gp)]])</f>
        <v>142.5</v>
      </c>
      <c r="J88">
        <f>Table1[[#This Row],[Discount]]/2</f>
        <v>71.25</v>
      </c>
    </row>
    <row r="89" spans="1:10" x14ac:dyDescent="0.25">
      <c r="A89" t="s">
        <v>172</v>
      </c>
      <c r="B89" t="s">
        <v>42</v>
      </c>
      <c r="C89">
        <v>11</v>
      </c>
      <c r="D89" t="s">
        <v>37</v>
      </c>
      <c r="E89" t="s">
        <v>40</v>
      </c>
      <c r="F89" s="7" t="s">
        <v>173</v>
      </c>
      <c r="G89" s="7" t="s">
        <v>34</v>
      </c>
      <c r="H89" t="s">
        <v>37</v>
      </c>
      <c r="I89" t="e">
        <f>Table1[[#This Row],[Price (gp)]]-(0.05*Table1[[#This Row],[Price (gp)]])</f>
        <v>#VALUE!</v>
      </c>
      <c r="J89" t="e">
        <f>Table1[[#This Row],[Discount]]/2</f>
        <v>#VALUE!</v>
      </c>
    </row>
    <row r="90" spans="1:10" x14ac:dyDescent="0.25">
      <c r="A90" t="s">
        <v>174</v>
      </c>
      <c r="B90" t="s">
        <v>42</v>
      </c>
      <c r="C90">
        <v>17</v>
      </c>
      <c r="D90" t="s">
        <v>37</v>
      </c>
      <c r="E90" t="s">
        <v>43</v>
      </c>
      <c r="F90" s="7" t="s">
        <v>262</v>
      </c>
      <c r="G90" s="7" t="s">
        <v>34</v>
      </c>
      <c r="H90">
        <v>250</v>
      </c>
      <c r="I90">
        <f>Table1[[#This Row],[Price (gp)]]-(0.05*Table1[[#This Row],[Price (gp)]])</f>
        <v>237.5</v>
      </c>
      <c r="J90">
        <f>Table1[[#This Row],[Discount]]/2</f>
        <v>118.75</v>
      </c>
    </row>
    <row r="91" spans="1:10" x14ac:dyDescent="0.25">
      <c r="A91" t="s">
        <v>175</v>
      </c>
      <c r="B91" t="s">
        <v>42</v>
      </c>
      <c r="C91">
        <v>16</v>
      </c>
      <c r="D91" t="s">
        <v>37</v>
      </c>
      <c r="E91" t="s">
        <v>158</v>
      </c>
      <c r="F91" s="7" t="s">
        <v>263</v>
      </c>
      <c r="G91" s="7" t="s">
        <v>34</v>
      </c>
      <c r="H91" s="6">
        <v>1400</v>
      </c>
      <c r="I91">
        <f>Table1[[#This Row],[Price (gp)]]-(0.05*Table1[[#This Row],[Price (gp)]])</f>
        <v>1330</v>
      </c>
      <c r="J91">
        <f>Table1[[#This Row],[Discount]]/2</f>
        <v>665</v>
      </c>
    </row>
    <row r="92" spans="1:10" x14ac:dyDescent="0.25">
      <c r="A92" t="s">
        <v>176</v>
      </c>
      <c r="B92" t="s">
        <v>42</v>
      </c>
      <c r="C92">
        <v>11</v>
      </c>
      <c r="D92" t="s">
        <v>37</v>
      </c>
      <c r="E92" t="s">
        <v>57</v>
      </c>
      <c r="F92" s="7" t="s">
        <v>264</v>
      </c>
      <c r="G92" s="7" t="s">
        <v>34</v>
      </c>
      <c r="H92">
        <v>90</v>
      </c>
      <c r="I92">
        <f>Table1[[#This Row],[Price (gp)]]-(0.05*Table1[[#This Row],[Price (gp)]])</f>
        <v>85.5</v>
      </c>
      <c r="J92">
        <f>Table1[[#This Row],[Discount]]/2</f>
        <v>42.75</v>
      </c>
    </row>
    <row r="93" spans="1:10" x14ac:dyDescent="0.25">
      <c r="A93" t="s">
        <v>177</v>
      </c>
      <c r="B93" t="s">
        <v>42</v>
      </c>
      <c r="C93">
        <v>16</v>
      </c>
      <c r="D93" t="s">
        <v>37</v>
      </c>
      <c r="E93" t="s">
        <v>43</v>
      </c>
      <c r="F93" s="7" t="s">
        <v>265</v>
      </c>
      <c r="G93" s="7" t="s">
        <v>34</v>
      </c>
      <c r="H93" t="s">
        <v>37</v>
      </c>
      <c r="I93" t="e">
        <f>Table1[[#This Row],[Price (gp)]]-(0.05*Table1[[#This Row],[Price (gp)]])</f>
        <v>#VALUE!</v>
      </c>
      <c r="J93" t="e">
        <f>Table1[[#This Row],[Discount]]/2</f>
        <v>#VALUE!</v>
      </c>
    </row>
    <row r="94" spans="1:10" x14ac:dyDescent="0.25">
      <c r="A94" t="s">
        <v>178</v>
      </c>
      <c r="B94" t="s">
        <v>42</v>
      </c>
      <c r="C94">
        <v>15</v>
      </c>
      <c r="D94" t="s">
        <v>37</v>
      </c>
      <c r="E94" t="s">
        <v>43</v>
      </c>
      <c r="F94" s="7" t="s">
        <v>266</v>
      </c>
      <c r="G94" s="7" t="s">
        <v>49</v>
      </c>
      <c r="H94" t="s">
        <v>37</v>
      </c>
      <c r="I94" t="e">
        <f>Table1[[#This Row],[Price (gp)]]-(0.05*Table1[[#This Row],[Price (gp)]])</f>
        <v>#VALUE!</v>
      </c>
      <c r="J94" t="e">
        <f>Table1[[#This Row],[Discount]]/2</f>
        <v>#VALUE!</v>
      </c>
    </row>
    <row r="95" spans="1:10" x14ac:dyDescent="0.25">
      <c r="A95" t="s">
        <v>179</v>
      </c>
      <c r="B95" t="s">
        <v>42</v>
      </c>
      <c r="C95">
        <v>21</v>
      </c>
      <c r="D95" t="s">
        <v>37</v>
      </c>
      <c r="E95" t="s">
        <v>43</v>
      </c>
      <c r="F95" s="7" t="s">
        <v>267</v>
      </c>
      <c r="G95" s="7" t="s">
        <v>49</v>
      </c>
      <c r="H95" t="s">
        <v>37</v>
      </c>
      <c r="I95" t="e">
        <f>Table1[[#This Row],[Price (gp)]]-(0.05*Table1[[#This Row],[Price (gp)]])</f>
        <v>#VALUE!</v>
      </c>
      <c r="J95" t="e">
        <f>Table1[[#This Row],[Discount]]/2</f>
        <v>#VALUE!</v>
      </c>
    </row>
    <row r="96" spans="1:10" x14ac:dyDescent="0.25">
      <c r="A96" t="s">
        <v>180</v>
      </c>
      <c r="B96" t="s">
        <v>42</v>
      </c>
      <c r="C96">
        <v>15</v>
      </c>
      <c r="D96" t="s">
        <v>181</v>
      </c>
      <c r="E96" t="s">
        <v>182</v>
      </c>
      <c r="F96" s="7" t="s">
        <v>268</v>
      </c>
      <c r="G96" s="7" t="s">
        <v>49</v>
      </c>
      <c r="H96">
        <v>300</v>
      </c>
      <c r="I96">
        <f>Table1[[#This Row],[Price (gp)]]-(0.05*Table1[[#This Row],[Price (gp)]])</f>
        <v>285</v>
      </c>
      <c r="J96">
        <f>Table1[[#This Row],[Discount]]/2</f>
        <v>142.5</v>
      </c>
    </row>
    <row r="97" spans="1:10" x14ac:dyDescent="0.25">
      <c r="A97" t="s">
        <v>192</v>
      </c>
      <c r="B97" t="s">
        <v>42</v>
      </c>
      <c r="C97">
        <v>16</v>
      </c>
      <c r="D97" t="s">
        <v>37</v>
      </c>
      <c r="E97" t="s">
        <v>43</v>
      </c>
      <c r="F97" s="7" t="s">
        <v>273</v>
      </c>
      <c r="G97" s="7" t="s">
        <v>47</v>
      </c>
      <c r="H97">
        <v>600</v>
      </c>
      <c r="I97">
        <f>Table1[[#This Row],[Price (gp)]]-(0.05*Table1[[#This Row],[Price (gp)]])</f>
        <v>570</v>
      </c>
      <c r="J97">
        <f>Table1[[#This Row],[Discount]]/2</f>
        <v>285</v>
      </c>
    </row>
    <row r="98" spans="1:10" x14ac:dyDescent="0.25">
      <c r="A98" t="s">
        <v>197</v>
      </c>
      <c r="B98" t="s">
        <v>42</v>
      </c>
      <c r="C98">
        <v>13</v>
      </c>
      <c r="D98" t="s">
        <v>37</v>
      </c>
      <c r="E98" t="s">
        <v>57</v>
      </c>
      <c r="F98" s="7" t="s">
        <v>264</v>
      </c>
      <c r="G98" s="7" t="s">
        <v>34</v>
      </c>
      <c r="H98" t="s">
        <v>37</v>
      </c>
      <c r="I98" t="e">
        <f>Table1[[#This Row],[Price (gp)]]-(0.05*Table1[[#This Row],[Price (gp)]])</f>
        <v>#VALUE!</v>
      </c>
      <c r="J98" t="e">
        <f>Table1[[#This Row],[Discount]]/2</f>
        <v>#VALUE!</v>
      </c>
    </row>
    <row r="99" spans="1:10" x14ac:dyDescent="0.25">
      <c r="A99" t="s">
        <v>205</v>
      </c>
      <c r="B99" t="s">
        <v>42</v>
      </c>
      <c r="C99">
        <v>18</v>
      </c>
      <c r="D99" t="s">
        <v>56</v>
      </c>
      <c r="E99" t="s">
        <v>136</v>
      </c>
      <c r="F99" s="7" t="s">
        <v>206</v>
      </c>
      <c r="G99" s="7" t="s">
        <v>49</v>
      </c>
      <c r="H99">
        <v>100</v>
      </c>
      <c r="I99">
        <f>Table1[[#This Row],[Price (gp)]]-(0.05*Table1[[#This Row],[Price (gp)]])</f>
        <v>95</v>
      </c>
      <c r="J99">
        <f>Table1[[#This Row],[Discount]]/2</f>
        <v>47.5</v>
      </c>
    </row>
    <row r="100" spans="1:10" x14ac:dyDescent="0.25">
      <c r="A100" t="s">
        <v>207</v>
      </c>
      <c r="B100" t="s">
        <v>42</v>
      </c>
      <c r="C100">
        <v>17</v>
      </c>
      <c r="D100" t="s">
        <v>37</v>
      </c>
      <c r="E100" t="s">
        <v>43</v>
      </c>
      <c r="F100" s="7" t="s">
        <v>221</v>
      </c>
      <c r="G100" s="7" t="s">
        <v>47</v>
      </c>
      <c r="H100" s="6">
        <v>3000</v>
      </c>
      <c r="I100">
        <f>Table1[[#This Row],[Price (gp)]]-(0.05*Table1[[#This Row],[Price (gp)]])</f>
        <v>2850</v>
      </c>
      <c r="J100">
        <f>Table1[[#This Row],[Discount]]/2</f>
        <v>1425</v>
      </c>
    </row>
    <row r="101" spans="1:10" x14ac:dyDescent="0.25">
      <c r="A101" t="s">
        <v>165</v>
      </c>
      <c r="B101" t="s">
        <v>166</v>
      </c>
      <c r="C101">
        <v>14</v>
      </c>
      <c r="D101" t="s">
        <v>37</v>
      </c>
      <c r="E101" t="s">
        <v>61</v>
      </c>
      <c r="F101" s="7" t="s">
        <v>259</v>
      </c>
      <c r="G101" s="7" t="s">
        <v>34</v>
      </c>
      <c r="H101">
        <v>400</v>
      </c>
      <c r="I101">
        <f>Table1[[#This Row],[Price (gp)]]-(0.05*Table1[[#This Row],[Price (gp)]])</f>
        <v>380</v>
      </c>
      <c r="J101">
        <f>Table1[[#This Row],[Discount]]/2</f>
        <v>190</v>
      </c>
    </row>
    <row r="102" spans="1:10" ht="30" x14ac:dyDescent="0.25">
      <c r="A102" t="s">
        <v>90</v>
      </c>
      <c r="B102" t="s">
        <v>91</v>
      </c>
      <c r="C102">
        <v>13</v>
      </c>
      <c r="D102" t="s">
        <v>46</v>
      </c>
      <c r="E102" t="s">
        <v>40</v>
      </c>
      <c r="F102" s="7" t="s">
        <v>233</v>
      </c>
      <c r="G102" s="7" t="s">
        <v>47</v>
      </c>
      <c r="H102">
        <v>500</v>
      </c>
      <c r="I102">
        <f>Table1[[#This Row],[Price (gp)]]-(0.05*Table1[[#This Row],[Price (gp)]])</f>
        <v>475</v>
      </c>
      <c r="J102">
        <f>Table1[[#This Row],[Discount]]/2</f>
        <v>237.5</v>
      </c>
    </row>
    <row r="103" spans="1:10" x14ac:dyDescent="0.25">
      <c r="A103" t="s">
        <v>112</v>
      </c>
      <c r="B103" t="s">
        <v>91</v>
      </c>
      <c r="C103">
        <v>16</v>
      </c>
      <c r="D103" t="s">
        <v>37</v>
      </c>
      <c r="E103" t="s">
        <v>43</v>
      </c>
      <c r="F103" s="7" t="s">
        <v>241</v>
      </c>
      <c r="G103" s="7" t="s">
        <v>47</v>
      </c>
      <c r="H103" s="6">
        <v>1500</v>
      </c>
      <c r="I103">
        <f>Table1[[#This Row],[Price (gp)]]-(0.05*Table1[[#This Row],[Price (gp)]])</f>
        <v>1425</v>
      </c>
      <c r="J103">
        <f>Table1[[#This Row],[Discount]]/2</f>
        <v>712.5</v>
      </c>
    </row>
    <row r="104" spans="1:10" x14ac:dyDescent="0.25">
      <c r="A104" t="s">
        <v>107</v>
      </c>
      <c r="B104" t="s">
        <v>108</v>
      </c>
      <c r="C104" t="s">
        <v>109</v>
      </c>
      <c r="D104" t="s">
        <v>37</v>
      </c>
      <c r="E104" t="s">
        <v>43</v>
      </c>
      <c r="F104" s="7" t="s">
        <v>238</v>
      </c>
      <c r="G104" s="7" t="s">
        <v>47</v>
      </c>
      <c r="H104" t="s">
        <v>37</v>
      </c>
      <c r="I104" t="e">
        <f>Table1[[#This Row],[Price (gp)]]-(0.05*Table1[[#This Row],[Price (gp)]])</f>
        <v>#VALUE!</v>
      </c>
      <c r="J104" t="e">
        <f>Table1[[#This Row],[Discount]]/2</f>
        <v>#VALUE!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defaultRowHeight="15" x14ac:dyDescent="0.25"/>
  <cols>
    <col min="1" max="1" width="66.140625" customWidth="1"/>
  </cols>
  <sheetData>
    <row r="1" spans="1:1" x14ac:dyDescent="0.25">
      <c r="A1" t="s">
        <v>280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283</v>
      </c>
    </row>
    <row r="5" spans="1:1" x14ac:dyDescent="0.25">
      <c r="A5" t="s">
        <v>284</v>
      </c>
    </row>
    <row r="6" spans="1:1" x14ac:dyDescent="0.25">
      <c r="A6" t="s">
        <v>285</v>
      </c>
    </row>
    <row r="7" spans="1:1" x14ac:dyDescent="0.25">
      <c r="A7" t="s">
        <v>287</v>
      </c>
    </row>
    <row r="8" spans="1:1" x14ac:dyDescent="0.25">
      <c r="A8" t="s">
        <v>286</v>
      </c>
    </row>
    <row r="9" spans="1:1" x14ac:dyDescent="0.25">
      <c r="A9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Potions</vt:lpstr>
      <vt:lpstr>Poisons</vt:lpstr>
      <vt:lpstr>Brewing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Phoenix</cp:lastModifiedBy>
  <dcterms:created xsi:type="dcterms:W3CDTF">2020-07-08T07:24:39Z</dcterms:created>
  <dcterms:modified xsi:type="dcterms:W3CDTF">2020-09-05T06:07:24Z</dcterms:modified>
</cp:coreProperties>
</file>